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2. Sandusky Bay\2023\Environment\"/>
    </mc:Choice>
  </mc:AlternateContent>
  <xr:revisionPtr revIDLastSave="0" documentId="13_ncr:1_{5A5FBAAA-12E9-4E78-8BED-A7B41FFF7D99}" xr6:coauthVersionLast="47" xr6:coauthVersionMax="47" xr10:uidLastSave="{00000000-0000-0000-0000-000000000000}"/>
  <bookViews>
    <workbookView xWindow="-120" yWindow="-120" windowWidth="29040" windowHeight="15840" firstSheet="1" activeTab="2" xr2:uid="{2DD456F5-6BC4-4F1F-BF71-8055D5FA3529}"/>
  </bookViews>
  <sheets>
    <sheet name="Start here" sheetId="2" state="hidden" r:id="rId1"/>
    <sheet name="FDS" sheetId="1" r:id="rId2"/>
    <sheet name="Condensed" sheetId="9" r:id="rId3"/>
    <sheet name="Weather Conditions" sheetId="7" r:id="rId4"/>
    <sheet name="Cloud conditions" sheetId="8" r:id="rId5"/>
    <sheet name="Unit Conversion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" i="9" l="1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A148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A143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A144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A145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A146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I138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A139" i="9"/>
  <c r="B139" i="9"/>
  <c r="C139" i="9"/>
  <c r="D139" i="9"/>
  <c r="E139" i="9"/>
  <c r="F139" i="9"/>
  <c r="G139" i="9"/>
  <c r="H139" i="9"/>
  <c r="A140" i="9"/>
  <c r="B140" i="9"/>
  <c r="C140" i="9"/>
  <c r="D140" i="9"/>
  <c r="E140" i="9"/>
  <c r="F140" i="9"/>
  <c r="G140" i="9"/>
  <c r="H140" i="9"/>
  <c r="A141" i="9"/>
  <c r="B141" i="9"/>
  <c r="C141" i="9"/>
  <c r="D141" i="9"/>
  <c r="E141" i="9"/>
  <c r="F141" i="9"/>
  <c r="G141" i="9"/>
  <c r="H141" i="9"/>
  <c r="A142" i="9"/>
  <c r="B142" i="9"/>
  <c r="C142" i="9"/>
  <c r="D142" i="9"/>
  <c r="E142" i="9"/>
  <c r="F142" i="9"/>
  <c r="G142" i="9"/>
  <c r="H142" i="9"/>
  <c r="F152" i="1"/>
  <c r="F151" i="1"/>
  <c r="F150" i="1"/>
  <c r="F149" i="1"/>
  <c r="F148" i="1"/>
  <c r="F147" i="1"/>
  <c r="F146" i="1"/>
  <c r="F145" i="1"/>
  <c r="F144" i="1"/>
  <c r="F143" i="1"/>
  <c r="A138" i="9"/>
  <c r="B138" i="9"/>
  <c r="C138" i="9"/>
  <c r="D138" i="9"/>
  <c r="E138" i="9"/>
  <c r="F138" i="9"/>
  <c r="G138" i="9"/>
  <c r="H138" i="9"/>
  <c r="A129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A130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A131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A132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A133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A134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A135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A136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A137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F142" i="1"/>
  <c r="F141" i="1"/>
  <c r="F140" i="1"/>
  <c r="F139" i="1"/>
  <c r="F138" i="1"/>
  <c r="F137" i="1"/>
  <c r="F136" i="1"/>
  <c r="F135" i="1"/>
  <c r="F134" i="1"/>
  <c r="F133" i="1"/>
  <c r="A119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A120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A12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A122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A123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A124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A125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A126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A127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A128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F132" i="1"/>
  <c r="F131" i="1"/>
  <c r="F130" i="1"/>
  <c r="F129" i="1"/>
  <c r="F128" i="1"/>
  <c r="F127" i="1"/>
  <c r="F126" i="1"/>
  <c r="F125" i="1"/>
  <c r="F124" i="1"/>
  <c r="F123" i="1"/>
  <c r="G117" i="9"/>
  <c r="G115" i="9"/>
  <c r="G114" i="9"/>
  <c r="G113" i="9"/>
  <c r="G112" i="9"/>
  <c r="G111" i="9"/>
  <c r="D11" i="10"/>
  <c r="A110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A111" i="9"/>
  <c r="B111" i="9"/>
  <c r="C111" i="9"/>
  <c r="D111" i="9"/>
  <c r="E111" i="9"/>
  <c r="F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A112" i="9"/>
  <c r="B112" i="9"/>
  <c r="C112" i="9"/>
  <c r="D112" i="9"/>
  <c r="E112" i="9"/>
  <c r="F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A113" i="9"/>
  <c r="B113" i="9"/>
  <c r="C113" i="9"/>
  <c r="D113" i="9"/>
  <c r="E113" i="9"/>
  <c r="F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A114" i="9"/>
  <c r="B114" i="9"/>
  <c r="C114" i="9"/>
  <c r="D114" i="9"/>
  <c r="E114" i="9"/>
  <c r="F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A115" i="9"/>
  <c r="B115" i="9"/>
  <c r="C115" i="9"/>
  <c r="D115" i="9"/>
  <c r="E115" i="9"/>
  <c r="F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A116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A117" i="9"/>
  <c r="B117" i="9"/>
  <c r="C117" i="9"/>
  <c r="D117" i="9"/>
  <c r="E117" i="9"/>
  <c r="F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A118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F122" i="1"/>
  <c r="F121" i="1"/>
  <c r="F120" i="1"/>
  <c r="F119" i="1"/>
  <c r="F118" i="1"/>
  <c r="F117" i="1"/>
  <c r="F116" i="1"/>
  <c r="F115" i="1"/>
  <c r="F114" i="1"/>
  <c r="F113" i="1"/>
  <c r="A109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A100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A101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A102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A103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A104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A105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A106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A107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A108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F112" i="1"/>
  <c r="F111" i="1"/>
  <c r="F110" i="1"/>
  <c r="F109" i="1"/>
  <c r="F108" i="1"/>
  <c r="F107" i="1"/>
  <c r="F106" i="1"/>
  <c r="F105" i="1"/>
  <c r="F104" i="1"/>
  <c r="F103" i="1"/>
  <c r="A91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A92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A93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A94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A95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A96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A97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A98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A99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A90" i="9"/>
  <c r="D4" i="10"/>
  <c r="D5" i="10"/>
  <c r="D6" i="10"/>
  <c r="D7" i="10"/>
  <c r="D8" i="10"/>
  <c r="D9" i="10"/>
  <c r="D10" i="10"/>
  <c r="D3" i="10"/>
  <c r="D2" i="10"/>
  <c r="F102" i="1"/>
  <c r="F101" i="1"/>
  <c r="F100" i="1"/>
  <c r="F99" i="1"/>
  <c r="F98" i="1"/>
  <c r="F97" i="1"/>
  <c r="F96" i="1"/>
  <c r="F95" i="1"/>
  <c r="F94" i="1"/>
  <c r="F93" i="1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A82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A83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A84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A85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A86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A87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A88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A89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F92" i="1" l="1"/>
  <c r="F91" i="1"/>
  <c r="F90" i="1"/>
  <c r="F89" i="1"/>
  <c r="F88" i="1"/>
  <c r="F87" i="1"/>
  <c r="F86" i="1"/>
  <c r="F85" i="1"/>
  <c r="F84" i="1"/>
  <c r="F83" i="1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A72" i="9"/>
  <c r="A73" i="9"/>
  <c r="A74" i="9"/>
  <c r="A75" i="9"/>
  <c r="A76" i="9"/>
  <c r="A77" i="9"/>
  <c r="A78" i="9"/>
  <c r="A79" i="9"/>
  <c r="A80" i="9"/>
  <c r="A71" i="9"/>
  <c r="B3" i="10"/>
  <c r="B4" i="10"/>
  <c r="B5" i="10"/>
  <c r="B6" i="10"/>
  <c r="B7" i="10"/>
  <c r="B8" i="10"/>
  <c r="B9" i="10"/>
  <c r="B10" i="10"/>
  <c r="B11" i="10"/>
  <c r="F82" i="1"/>
  <c r="F81" i="1"/>
  <c r="F80" i="1"/>
  <c r="F79" i="1"/>
  <c r="F78" i="1"/>
  <c r="F77" i="1"/>
  <c r="F76" i="1"/>
  <c r="F75" i="1"/>
  <c r="F74" i="1"/>
  <c r="F73" i="1"/>
  <c r="H7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A70" i="9"/>
  <c r="B70" i="9"/>
  <c r="C70" i="9"/>
  <c r="D70" i="9"/>
  <c r="E70" i="9"/>
  <c r="F70" i="9"/>
  <c r="G70" i="9"/>
  <c r="I70" i="9"/>
  <c r="J70" i="9"/>
  <c r="K70" i="9"/>
  <c r="L70" i="9"/>
  <c r="M70" i="9"/>
  <c r="N70" i="9"/>
  <c r="O70" i="9"/>
  <c r="P70" i="9"/>
  <c r="Q70" i="9"/>
  <c r="R70" i="9"/>
  <c r="S70" i="9"/>
  <c r="T70" i="9"/>
  <c r="F72" i="1"/>
  <c r="F71" i="1"/>
  <c r="F70" i="1"/>
  <c r="F69" i="1"/>
  <c r="F68" i="1"/>
  <c r="F67" i="1"/>
  <c r="F66" i="1"/>
  <c r="F65" i="1"/>
  <c r="F64" i="1"/>
  <c r="F63" i="1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F62" i="1"/>
  <c r="F61" i="1"/>
  <c r="F60" i="1"/>
  <c r="F59" i="1"/>
  <c r="F58" i="1"/>
  <c r="F57" i="1"/>
  <c r="F56" i="1"/>
  <c r="F55" i="1"/>
  <c r="F54" i="1"/>
  <c r="F53" i="1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B2" i="10"/>
  <c r="G9" i="9"/>
  <c r="F52" i="1"/>
  <c r="F51" i="1"/>
  <c r="F50" i="1"/>
  <c r="F49" i="1"/>
  <c r="F48" i="1"/>
  <c r="F47" i="1"/>
  <c r="F46" i="1"/>
  <c r="F45" i="1"/>
  <c r="F44" i="1"/>
  <c r="F43" i="1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F42" i="1"/>
  <c r="F41" i="1"/>
  <c r="F40" i="1"/>
  <c r="F39" i="1"/>
  <c r="F38" i="1"/>
  <c r="F37" i="1"/>
  <c r="F36" i="1"/>
  <c r="F35" i="1"/>
  <c r="F34" i="1"/>
  <c r="F33" i="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2" i="9"/>
  <c r="N3" i="9"/>
  <c r="O3" i="9"/>
  <c r="N4" i="9"/>
  <c r="O4" i="9"/>
  <c r="N5" i="9"/>
  <c r="O5" i="9"/>
  <c r="N6" i="9"/>
  <c r="O6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O2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2" i="9"/>
  <c r="A31" i="9"/>
  <c r="B31" i="9"/>
  <c r="C31" i="9"/>
  <c r="D31" i="9"/>
  <c r="E31" i="9"/>
  <c r="F31" i="9"/>
  <c r="G31" i="9"/>
  <c r="H31" i="9"/>
  <c r="I3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F32" i="1"/>
  <c r="F31" i="1"/>
  <c r="F30" i="1"/>
  <c r="F29" i="1"/>
  <c r="F28" i="1"/>
  <c r="F27" i="1"/>
  <c r="F26" i="1"/>
  <c r="F25" i="1"/>
  <c r="F24" i="1"/>
  <c r="F23" i="1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F22" i="1"/>
  <c r="F21" i="1"/>
  <c r="F20" i="1"/>
  <c r="F19" i="1"/>
  <c r="F18" i="1"/>
  <c r="F17" i="1"/>
  <c r="F16" i="1"/>
  <c r="F15" i="1"/>
  <c r="F14" i="1"/>
  <c r="F13" i="1"/>
  <c r="I3" i="9"/>
  <c r="I4" i="9"/>
  <c r="I5" i="9"/>
  <c r="I6" i="9"/>
  <c r="I7" i="9"/>
  <c r="I8" i="9"/>
  <c r="I9" i="9"/>
  <c r="I10" i="9"/>
  <c r="I11" i="9"/>
  <c r="I2" i="9"/>
  <c r="H3" i="9"/>
  <c r="H4" i="9"/>
  <c r="H5" i="9"/>
  <c r="H6" i="9"/>
  <c r="H7" i="9"/>
  <c r="H8" i="9"/>
  <c r="H9" i="9"/>
  <c r="H10" i="9"/>
  <c r="H11" i="9"/>
  <c r="H2" i="9"/>
  <c r="G3" i="9"/>
  <c r="G4" i="9"/>
  <c r="G5" i="9"/>
  <c r="G6" i="9"/>
  <c r="G7" i="9"/>
  <c r="G8" i="9"/>
  <c r="G10" i="9"/>
  <c r="G11" i="9"/>
  <c r="G2" i="9"/>
  <c r="F3" i="9"/>
  <c r="F4" i="9"/>
  <c r="F5" i="9"/>
  <c r="F6" i="9"/>
  <c r="F7" i="9"/>
  <c r="F8" i="9"/>
  <c r="F9" i="9"/>
  <c r="F10" i="9"/>
  <c r="F11" i="9"/>
  <c r="F2" i="9"/>
  <c r="E3" i="9"/>
  <c r="E4" i="9"/>
  <c r="E5" i="9"/>
  <c r="E6" i="9"/>
  <c r="E7" i="9"/>
  <c r="E8" i="9"/>
  <c r="E9" i="9"/>
  <c r="E10" i="9"/>
  <c r="E11" i="9"/>
  <c r="E2" i="9"/>
  <c r="D3" i="9"/>
  <c r="D4" i="9"/>
  <c r="D5" i="9"/>
  <c r="D6" i="9"/>
  <c r="D7" i="9"/>
  <c r="D8" i="9"/>
  <c r="D9" i="9"/>
  <c r="D10" i="9"/>
  <c r="D11" i="9"/>
  <c r="D2" i="9"/>
  <c r="C3" i="9"/>
  <c r="C4" i="9"/>
  <c r="C5" i="9"/>
  <c r="C6" i="9"/>
  <c r="C7" i="9"/>
  <c r="C8" i="9"/>
  <c r="C9" i="9"/>
  <c r="C10" i="9"/>
  <c r="C11" i="9"/>
  <c r="C2" i="9"/>
  <c r="B3" i="9"/>
  <c r="B4" i="9"/>
  <c r="B5" i="9"/>
  <c r="B6" i="9"/>
  <c r="B7" i="9"/>
  <c r="B8" i="9"/>
  <c r="B9" i="9"/>
  <c r="B10" i="9"/>
  <c r="B11" i="9"/>
  <c r="B2" i="9"/>
  <c r="A3" i="9"/>
  <c r="A4" i="9"/>
  <c r="A5" i="9"/>
  <c r="A6" i="9"/>
  <c r="A7" i="9"/>
  <c r="A8" i="9"/>
  <c r="A9" i="9"/>
  <c r="A10" i="9"/>
  <c r="A11" i="9"/>
  <c r="A2" i="9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<sst xmlns="http://schemas.openxmlformats.org/spreadsheetml/2006/main" count="1087" uniqueCount="157">
  <si>
    <t>Muddy Creek</t>
  </si>
  <si>
    <t>ODNR_4</t>
  </si>
  <si>
    <t>ODNR_6</t>
  </si>
  <si>
    <t>Bridge</t>
  </si>
  <si>
    <t>ODNR_2</t>
  </si>
  <si>
    <t>ODNR_1</t>
  </si>
  <si>
    <t>EC_1163</t>
  </si>
  <si>
    <t>Causeway</t>
  </si>
  <si>
    <t>Bells</t>
  </si>
  <si>
    <t>site</t>
  </si>
  <si>
    <t>latitude</t>
  </si>
  <si>
    <t>longitude</t>
  </si>
  <si>
    <t>date</t>
  </si>
  <si>
    <t>time_on</t>
  </si>
  <si>
    <t>waves</t>
  </si>
  <si>
    <t>num_sterivex</t>
  </si>
  <si>
    <t>sterivex_vol</t>
  </si>
  <si>
    <t>weather</t>
  </si>
  <si>
    <t>time_off</t>
  </si>
  <si>
    <t>notes</t>
  </si>
  <si>
    <t>units:</t>
  </si>
  <si>
    <t>m/s</t>
  </si>
  <si>
    <t>(cm)</t>
  </si>
  <si>
    <t>(ft)</t>
  </si>
  <si>
    <t>(m)</t>
  </si>
  <si>
    <t>(mL)</t>
  </si>
  <si>
    <t>(°C)</t>
  </si>
  <si>
    <t>(mg/L)</t>
  </si>
  <si>
    <t>(mV)</t>
  </si>
  <si>
    <t>Buoy_2</t>
  </si>
  <si>
    <t>DOY</t>
  </si>
  <si>
    <t>Code</t>
  </si>
  <si>
    <t>Weather Condition</t>
  </si>
  <si>
    <t>Clear</t>
  </si>
  <si>
    <t>Fair</t>
  </si>
  <si>
    <t>Cloudy</t>
  </si>
  <si>
    <t>Overcast</t>
  </si>
  <si>
    <t>Fog</t>
  </si>
  <si>
    <t>Freezing Fog</t>
  </si>
  <si>
    <t>Light Rain</t>
  </si>
  <si>
    <t>Rain</t>
  </si>
  <si>
    <t>Heavy Rain</t>
  </si>
  <si>
    <t>Freezing Rain</t>
  </si>
  <si>
    <t>Heavy Freezing Rain</t>
  </si>
  <si>
    <t>Sleet</t>
  </si>
  <si>
    <t>Heavy Sleet</t>
  </si>
  <si>
    <t>Light Snowfall</t>
  </si>
  <si>
    <t>Snowfall</t>
  </si>
  <si>
    <t>Heavy Snowfall</t>
  </si>
  <si>
    <t>Rain Shower</t>
  </si>
  <si>
    <t>Heavy Rain Shower</t>
  </si>
  <si>
    <t>Sleet Shower</t>
  </si>
  <si>
    <t>Heavy Sleet Shower</t>
  </si>
  <si>
    <t>Snow Shower</t>
  </si>
  <si>
    <t>Heavy Snow Shower</t>
  </si>
  <si>
    <t>Lightning</t>
  </si>
  <si>
    <t>Hail</t>
  </si>
  <si>
    <t>Thunderstorm</t>
  </si>
  <si>
    <t>Heavy Thunderstorm</t>
  </si>
  <si>
    <t>Storm</t>
  </si>
  <si>
    <t>x</t>
  </si>
  <si>
    <t>Cloud Condition</t>
  </si>
  <si>
    <t>Sky completely clear</t>
  </si>
  <si>
    <t>Sky Half cloudy</t>
  </si>
  <si>
    <t>Sky completely cloudy</t>
  </si>
  <si>
    <t>Sky mostly clear</t>
  </si>
  <si>
    <t>Sky mostly cloudy</t>
  </si>
  <si>
    <t>percent coverage</t>
  </si>
  <si>
    <t>See table</t>
  </si>
  <si>
    <t>total nutrients</t>
  </si>
  <si>
    <t>total toxins</t>
  </si>
  <si>
    <t>dissolved nutrients</t>
  </si>
  <si>
    <t>dissolved toxins</t>
  </si>
  <si>
    <t>NA</t>
  </si>
  <si>
    <t>secchi1</t>
  </si>
  <si>
    <t>secchi2</t>
  </si>
  <si>
    <t>°C-19D104366</t>
  </si>
  <si>
    <t>mmHg-19G101790</t>
  </si>
  <si>
    <t>DO %-17C105036</t>
  </si>
  <si>
    <t>DO mg/L-17C105036</t>
  </si>
  <si>
    <t>SPC-uS/cm-19D104366</t>
  </si>
  <si>
    <t>C-uS/cm-19D104366</t>
  </si>
  <si>
    <t>nLFC-uS/cm-19D104366</t>
  </si>
  <si>
    <t>TDS mg/L-19D104366</t>
  </si>
  <si>
    <t>SAL-PSU-19D104366</t>
  </si>
  <si>
    <t>pH-17C104424</t>
  </si>
  <si>
    <t>pH mV-17C104424</t>
  </si>
  <si>
    <t>TSS mg/L-15D102653</t>
  </si>
  <si>
    <t>Phycocyanin RFU-15B101563</t>
  </si>
  <si>
    <t>Chlorophyll RFU-15B101563</t>
  </si>
  <si>
    <t>(%)</t>
  </si>
  <si>
    <t>(uS/cm)</t>
  </si>
  <si>
    <t>(PSU)</t>
  </si>
  <si>
    <t>(pH)</t>
  </si>
  <si>
    <t>(mmHg)</t>
  </si>
  <si>
    <t>Site</t>
  </si>
  <si>
    <t>Date</t>
  </si>
  <si>
    <t>Air_Temperature</t>
  </si>
  <si>
    <t>Weather</t>
  </si>
  <si>
    <t>Wave_Height</t>
  </si>
  <si>
    <t>Site_Depth</t>
  </si>
  <si>
    <t>Secchi</t>
  </si>
  <si>
    <t>Water_Temperature</t>
  </si>
  <si>
    <t>Dissolved_Oxygen</t>
  </si>
  <si>
    <t>SPC</t>
  </si>
  <si>
    <t>Conductivity</t>
  </si>
  <si>
    <t>pH</t>
  </si>
  <si>
    <t>pH_mV</t>
  </si>
  <si>
    <t>Turbidity</t>
  </si>
  <si>
    <t>pc_rfu</t>
  </si>
  <si>
    <t>Phycocyanin</t>
  </si>
  <si>
    <t>chl_rfu</t>
  </si>
  <si>
    <t>Chlorophyll_Sonde</t>
  </si>
  <si>
    <t>Michele Sampled the Inner Buoy</t>
  </si>
  <si>
    <t>3,4</t>
  </si>
  <si>
    <t>Regular sonde exports don't export ug/L</t>
  </si>
  <si>
    <t>NTU-15D102653</t>
  </si>
  <si>
    <t>Phycocyanin ug/L-15B101563</t>
  </si>
  <si>
    <t>Chlorophyll ug/L-15B101563</t>
  </si>
  <si>
    <t>(NTU)</t>
  </si>
  <si>
    <t>(RFU)</t>
  </si>
  <si>
    <t>(µg/L)</t>
  </si>
  <si>
    <t>50,60</t>
  </si>
  <si>
    <t>Sent to Stone Lab</t>
  </si>
  <si>
    <t>y</t>
  </si>
  <si>
    <t>Toxins Ran</t>
  </si>
  <si>
    <t>n</t>
  </si>
  <si>
    <t>Waves ~5ft</t>
  </si>
  <si>
    <t>Freeze/thaw (n,1,2,3,y)</t>
  </si>
  <si>
    <t>Sterivex labels missing 100mL each</t>
  </si>
  <si>
    <t>UNKNOWN</t>
  </si>
  <si>
    <t xml:space="preserve">sample depth </t>
  </si>
  <si>
    <t>site depth</t>
  </si>
  <si>
    <t>wind Speed</t>
  </si>
  <si>
    <t>air temp</t>
  </si>
  <si>
    <t>cloud cover</t>
  </si>
  <si>
    <t>DNS</t>
  </si>
  <si>
    <t>m</t>
  </si>
  <si>
    <t>ft</t>
  </si>
  <si>
    <t>mph</t>
  </si>
  <si>
    <t>boat</t>
  </si>
  <si>
    <t>Ziggy</t>
  </si>
  <si>
    <t>ODNR</t>
  </si>
  <si>
    <t>100, 70</t>
  </si>
  <si>
    <t>DNT</t>
  </si>
  <si>
    <t>DNS-not sampled; ND-no data; DNT-didn't take</t>
  </si>
  <si>
    <t>Sonde_Time</t>
  </si>
  <si>
    <t>(24hrs)</t>
  </si>
  <si>
    <t>wind direction</t>
  </si>
  <si>
    <t>(m/s)</t>
  </si>
  <si>
    <t>(˚C)</t>
  </si>
  <si>
    <t>wsw</t>
  </si>
  <si>
    <t>w</t>
  </si>
  <si>
    <t>75, 70</t>
  </si>
  <si>
    <t>Kate/Jerry forgot to take at Bells</t>
  </si>
  <si>
    <t>wnw</t>
  </si>
  <si>
    <t>50,70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</si>
</sst>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h:mm;@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rgb="FF202122"/>
      <name val="Arial"/>
      <family val="2"/>
    </font>
    <font>
      <sz val="12"/>
      <color rgb="FF2C3E50"/>
      <name val="Segoe UI"/>
      <family val="2"/>
    </font>
    <font>
      <sz val="12"/>
      <color rgb="FF2C3E50"/>
      <name val="Segoe UI"/>
      <family val="2"/>
    </font>
    <font>
      <sz val="8"/>
      <name val="Calibri"/>
      <family val="2"/>
      <scheme val="minor"/>
    </font>
    <font>
      <b/>
      <sz val="16"/>
      <name val="Calibri"/>
      <family val="1"/>
      <scheme val="minor"/>
    </font>
    <font>
      <sz val="14"/>
      <name val="Calibri"/>
      <family val="1"/>
      <scheme val="minor"/>
    </font>
    <font>
      <b/>
      <sz val="11"/>
      <color rgb="FF57595D"/>
      <name val="Open Sans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4" fillId="2" borderId="2" xfId="0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7" fillId="4" borderId="3" xfId="0" applyFont="1" applyFill="1" applyBorder="1" applyAlignment="1">
      <alignment vertical="top"/>
    </xf>
    <xf numFmtId="0" fontId="7" fillId="4" borderId="4" xfId="0" applyFont="1" applyFill="1" applyBorder="1" applyAlignment="1">
      <alignment vertical="top"/>
    </xf>
    <xf numFmtId="0" fontId="8" fillId="5" borderId="5" xfId="0" applyFont="1" applyFill="1" applyBorder="1"/>
    <xf numFmtId="0" fontId="8" fillId="5" borderId="6" xfId="0" applyFont="1" applyFill="1" applyBorder="1"/>
    <xf numFmtId="9" fontId="8" fillId="5" borderId="6" xfId="1" applyFont="1" applyFill="1" applyBorder="1" applyAlignment="1">
      <alignment horizontal="left" vertical="center"/>
    </xf>
    <xf numFmtId="0" fontId="8" fillId="0" borderId="7" xfId="0" applyFont="1" applyBorder="1"/>
    <xf numFmtId="0" fontId="8" fillId="0" borderId="1" xfId="0" applyFont="1" applyBorder="1"/>
    <xf numFmtId="9" fontId="8" fillId="0" borderId="1" xfId="1" applyFont="1" applyBorder="1" applyAlignment="1">
      <alignment horizontal="left" vertical="center"/>
    </xf>
    <xf numFmtId="0" fontId="8" fillId="5" borderId="7" xfId="0" applyFont="1" applyFill="1" applyBorder="1"/>
    <xf numFmtId="0" fontId="8" fillId="5" borderId="1" xfId="0" applyFont="1" applyFill="1" applyBorder="1"/>
    <xf numFmtId="9" fontId="8" fillId="5" borderId="1" xfId="1" applyFont="1" applyFill="1" applyBorder="1" applyAlignment="1">
      <alignment horizontal="left" vertical="center"/>
    </xf>
    <xf numFmtId="0" fontId="8" fillId="5" borderId="8" xfId="0" applyFont="1" applyFill="1" applyBorder="1"/>
    <xf numFmtId="0" fontId="8" fillId="5" borderId="9" xfId="0" applyFont="1" applyFill="1" applyBorder="1"/>
    <xf numFmtId="9" fontId="8" fillId="5" borderId="9" xfId="1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8" fillId="5" borderId="11" xfId="0" applyFont="1" applyFill="1" applyBorder="1"/>
    <xf numFmtId="0" fontId="8" fillId="0" borderId="12" xfId="0" applyFont="1" applyBorder="1"/>
    <xf numFmtId="0" fontId="8" fillId="5" borderId="12" xfId="0" applyFont="1" applyFill="1" applyBorder="1"/>
    <xf numFmtId="0" fontId="8" fillId="5" borderId="13" xfId="0" applyFont="1" applyFill="1" applyBorder="1"/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0" fontId="9" fillId="0" borderId="0" xfId="0" applyFont="1"/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1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left"/>
    </xf>
    <xf numFmtId="1" fontId="11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vertical="center"/>
    </xf>
    <xf numFmtId="2" fontId="0" fillId="0" borderId="1" xfId="0" applyNumberFormat="1" applyFont="1" applyFill="1" applyBorder="1"/>
    <xf numFmtId="167" fontId="0" fillId="0" borderId="1" xfId="0" applyNumberFormat="1" applyFont="1" applyFill="1" applyBorder="1" applyAlignment="1"/>
    <xf numFmtId="2" fontId="0" fillId="0" borderId="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/>
    <xf numFmtId="2" fontId="12" fillId="0" borderId="1" xfId="0" applyNumberFormat="1" applyFont="1" applyFill="1" applyBorder="1"/>
    <xf numFmtId="2" fontId="12" fillId="0" borderId="1" xfId="0" applyNumberFormat="1" applyFont="1" applyFill="1" applyBorder="1" applyAlignment="1">
      <alignment vertical="center"/>
    </xf>
    <xf numFmtId="2" fontId="12" fillId="0" borderId="1" xfId="0" applyNumberFormat="1" applyFont="1" applyFill="1" applyBorder="1" applyAlignment="1"/>
    <xf numFmtId="20" fontId="0" fillId="0" borderId="1" xfId="0" applyNumberFormat="1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vertical="center"/>
    </xf>
    <xf numFmtId="2" fontId="12" fillId="0" borderId="0" xfId="0" applyNumberFormat="1" applyFont="1" applyBorder="1" applyAlignment="1">
      <alignment vertic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vertical="center" wrapText="1"/>
    </xf>
    <xf numFmtId="1" fontId="11" fillId="6" borderId="1" xfId="0" applyNumberFormat="1" applyFont="1" applyFill="1" applyBorder="1" applyAlignment="1">
      <alignment horizontal="center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0" fillId="7" borderId="0" xfId="0" applyFont="1" applyFill="1"/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/>
    </xf>
    <xf numFmtId="166" fontId="11" fillId="6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0" fontId="0" fillId="0" borderId="1" xfId="0" applyFont="1" applyBorder="1"/>
    <xf numFmtId="0" fontId="0" fillId="0" borderId="1" xfId="0" applyNumberFormat="1" applyBorder="1"/>
  </cellXfs>
  <cellStyles count="2">
    <cellStyle name="Normal" xfId="0" builtinId="0"/>
    <cellStyle name="Percent" xfId="1" builtinId="5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923925</xdr:colOff>
      <xdr:row>13</xdr:row>
      <xdr:rowOff>147090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16CFF8-3500-4E86-AE54-C6D4293E9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85950" cy="3118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C1D1-C86C-4B47-A2A4-B48ABC65C3A7}">
  <sheetPr codeName="Sheet1"/>
  <dimension ref="A1:H28"/>
  <sheetViews>
    <sheetView showGridLines="0" workbookViewId="0">
      <selection activeCell="F1" sqref="F1:G12"/>
    </sheetView>
  </sheetViews>
  <sheetFormatPr defaultRowHeight="15" x14ac:dyDescent="0.25"/>
  <cols>
    <col min="1" max="1" width="14.42578125" bestFit="1" customWidth="1"/>
    <col min="2" max="2" width="26.5703125" customWidth="1"/>
    <col min="3" max="3" width="11.7109375" bestFit="1" customWidth="1"/>
    <col min="4" max="4" width="25.7109375" customWidth="1"/>
    <col min="6" max="6" width="8.28515625" style="2" bestFit="1" customWidth="1"/>
    <col min="7" max="7" width="24.140625" style="2" bestFit="1" customWidth="1"/>
  </cols>
  <sheetData>
    <row r="1" spans="1:7" ht="18" thickBot="1" x14ac:dyDescent="0.3">
      <c r="A1" s="1"/>
      <c r="B1" s="1"/>
      <c r="C1" s="5" t="s">
        <v>31</v>
      </c>
      <c r="D1" s="5" t="s">
        <v>32</v>
      </c>
      <c r="F1" s="5" t="s">
        <v>31</v>
      </c>
      <c r="G1" s="5" t="s">
        <v>32</v>
      </c>
    </row>
    <row r="2" spans="1:7" ht="18" thickBot="1" x14ac:dyDescent="0.35">
      <c r="A2" s="1"/>
      <c r="B2" s="1"/>
      <c r="C2" s="6">
        <v>1</v>
      </c>
      <c r="D2" s="6" t="s">
        <v>33</v>
      </c>
      <c r="F2" s="8">
        <v>1</v>
      </c>
      <c r="G2" s="8" t="s">
        <v>33</v>
      </c>
    </row>
    <row r="3" spans="1:7" ht="18" thickBot="1" x14ac:dyDescent="0.35">
      <c r="A3" s="1"/>
      <c r="B3" s="1"/>
      <c r="C3" s="7">
        <v>2</v>
      </c>
      <c r="D3" s="7" t="s">
        <v>34</v>
      </c>
      <c r="F3" s="9">
        <v>2</v>
      </c>
      <c r="G3" s="9" t="s">
        <v>34</v>
      </c>
    </row>
    <row r="4" spans="1:7" ht="18" thickBot="1" x14ac:dyDescent="0.35">
      <c r="A4" s="1"/>
      <c r="B4" s="1"/>
      <c r="C4" s="6">
        <v>3</v>
      </c>
      <c r="D4" s="6" t="s">
        <v>35</v>
      </c>
      <c r="F4" s="8">
        <v>3</v>
      </c>
      <c r="G4" s="8" t="s">
        <v>35</v>
      </c>
    </row>
    <row r="5" spans="1:7" ht="18" thickBot="1" x14ac:dyDescent="0.35">
      <c r="A5" s="1"/>
      <c r="B5" s="1"/>
      <c r="C5" s="7">
        <v>4</v>
      </c>
      <c r="D5" s="7" t="s">
        <v>36</v>
      </c>
      <c r="F5" s="9">
        <v>4</v>
      </c>
      <c r="G5" s="9" t="s">
        <v>36</v>
      </c>
    </row>
    <row r="6" spans="1:7" ht="18" thickBot="1" x14ac:dyDescent="0.35">
      <c r="A6" s="1"/>
      <c r="B6" s="1"/>
      <c r="C6" s="6">
        <v>5</v>
      </c>
      <c r="D6" s="6" t="s">
        <v>37</v>
      </c>
      <c r="F6" s="8">
        <v>5</v>
      </c>
      <c r="G6" s="8" t="s">
        <v>37</v>
      </c>
    </row>
    <row r="7" spans="1:7" ht="18" thickBot="1" x14ac:dyDescent="0.35">
      <c r="A7" s="1"/>
      <c r="B7" s="1"/>
      <c r="C7" s="7" t="s">
        <v>60</v>
      </c>
      <c r="D7" s="7" t="s">
        <v>38</v>
      </c>
      <c r="F7" s="8">
        <v>6</v>
      </c>
      <c r="G7" s="8" t="s">
        <v>39</v>
      </c>
    </row>
    <row r="8" spans="1:7" ht="18" thickBot="1" x14ac:dyDescent="0.35">
      <c r="A8" s="1"/>
      <c r="B8" s="1"/>
      <c r="C8" s="6">
        <v>6</v>
      </c>
      <c r="D8" s="6" t="s">
        <v>39</v>
      </c>
      <c r="F8" s="9">
        <v>7</v>
      </c>
      <c r="G8" s="9" t="s">
        <v>40</v>
      </c>
    </row>
    <row r="9" spans="1:7" ht="18" thickBot="1" x14ac:dyDescent="0.35">
      <c r="A9" s="1"/>
      <c r="B9" s="1"/>
      <c r="C9" s="7">
        <v>7</v>
      </c>
      <c r="D9" s="7" t="s">
        <v>40</v>
      </c>
      <c r="F9" s="8">
        <v>8</v>
      </c>
      <c r="G9" s="8" t="s">
        <v>41</v>
      </c>
    </row>
    <row r="10" spans="1:7" ht="18" thickBot="1" x14ac:dyDescent="0.35">
      <c r="A10" s="1"/>
      <c r="B10" s="1"/>
      <c r="C10" s="6">
        <v>8</v>
      </c>
      <c r="D10" s="6" t="s">
        <v>41</v>
      </c>
      <c r="F10" s="8">
        <v>9</v>
      </c>
      <c r="G10" s="8" t="s">
        <v>57</v>
      </c>
    </row>
    <row r="11" spans="1:7" ht="18" thickBot="1" x14ac:dyDescent="0.35">
      <c r="A11" s="1"/>
      <c r="B11" s="1"/>
      <c r="C11" s="7" t="s">
        <v>60</v>
      </c>
      <c r="D11" s="7" t="s">
        <v>42</v>
      </c>
      <c r="F11" s="9">
        <v>10</v>
      </c>
      <c r="G11" s="9" t="s">
        <v>58</v>
      </c>
    </row>
    <row r="12" spans="1:7" ht="18" thickBot="1" x14ac:dyDescent="0.35">
      <c r="A12" s="1"/>
      <c r="B12" s="1"/>
      <c r="C12" s="6" t="s">
        <v>60</v>
      </c>
      <c r="D12" s="6" t="s">
        <v>43</v>
      </c>
      <c r="F12" s="8">
        <v>11</v>
      </c>
      <c r="G12" s="8" t="s">
        <v>59</v>
      </c>
    </row>
    <row r="13" spans="1:7" ht="18" thickBot="1" x14ac:dyDescent="0.3">
      <c r="C13" s="7" t="s">
        <v>60</v>
      </c>
      <c r="D13" s="7" t="s">
        <v>44</v>
      </c>
    </row>
    <row r="14" spans="1:7" ht="18" thickBot="1" x14ac:dyDescent="0.3">
      <c r="C14" s="6" t="s">
        <v>60</v>
      </c>
      <c r="D14" s="6" t="s">
        <v>45</v>
      </c>
    </row>
    <row r="15" spans="1:7" ht="18" thickBot="1" x14ac:dyDescent="0.3">
      <c r="C15" s="7" t="s">
        <v>60</v>
      </c>
      <c r="D15" s="7" t="s">
        <v>46</v>
      </c>
    </row>
    <row r="16" spans="1:7" ht="18" thickBot="1" x14ac:dyDescent="0.3">
      <c r="C16" s="6" t="s">
        <v>60</v>
      </c>
      <c r="D16" s="6" t="s">
        <v>47</v>
      </c>
    </row>
    <row r="17" spans="3:8" ht="18" thickBot="1" x14ac:dyDescent="0.3">
      <c r="C17" s="7" t="s">
        <v>60</v>
      </c>
      <c r="D17" s="7" t="s">
        <v>48</v>
      </c>
    </row>
    <row r="18" spans="3:8" ht="18" thickBot="1" x14ac:dyDescent="0.3">
      <c r="C18" s="6" t="s">
        <v>60</v>
      </c>
      <c r="D18" s="6" t="s">
        <v>49</v>
      </c>
      <c r="H18" s="3"/>
    </row>
    <row r="19" spans="3:8" ht="18" thickBot="1" x14ac:dyDescent="0.3">
      <c r="C19" s="7" t="s">
        <v>60</v>
      </c>
      <c r="D19" s="7" t="s">
        <v>50</v>
      </c>
    </row>
    <row r="20" spans="3:8" ht="18" thickBot="1" x14ac:dyDescent="0.3">
      <c r="C20" s="6" t="s">
        <v>60</v>
      </c>
      <c r="D20" s="6" t="s">
        <v>51</v>
      </c>
      <c r="H20" s="4"/>
    </row>
    <row r="21" spans="3:8" ht="18" thickBot="1" x14ac:dyDescent="0.3">
      <c r="C21" s="7" t="s">
        <v>60</v>
      </c>
      <c r="D21" s="7" t="s">
        <v>52</v>
      </c>
    </row>
    <row r="22" spans="3:8" ht="18" thickBot="1" x14ac:dyDescent="0.3">
      <c r="C22" s="6" t="s">
        <v>60</v>
      </c>
      <c r="D22" s="6" t="s">
        <v>53</v>
      </c>
    </row>
    <row r="23" spans="3:8" ht="18" thickBot="1" x14ac:dyDescent="0.3">
      <c r="C23" s="7" t="s">
        <v>60</v>
      </c>
      <c r="D23" s="7" t="s">
        <v>54</v>
      </c>
    </row>
    <row r="24" spans="3:8" ht="18" thickBot="1" x14ac:dyDescent="0.3">
      <c r="C24" s="6" t="s">
        <v>60</v>
      </c>
      <c r="D24" s="6" t="s">
        <v>55</v>
      </c>
    </row>
    <row r="25" spans="3:8" ht="18" thickBot="1" x14ac:dyDescent="0.3">
      <c r="C25" s="7" t="s">
        <v>60</v>
      </c>
      <c r="D25" s="7" t="s">
        <v>56</v>
      </c>
    </row>
    <row r="26" spans="3:8" ht="18" thickBot="1" x14ac:dyDescent="0.3">
      <c r="C26" s="6">
        <v>9</v>
      </c>
      <c r="D26" s="6" t="s">
        <v>57</v>
      </c>
    </row>
    <row r="27" spans="3:8" ht="18" thickBot="1" x14ac:dyDescent="0.3">
      <c r="C27" s="7">
        <v>10</v>
      </c>
      <c r="D27" s="7" t="s">
        <v>58</v>
      </c>
    </row>
    <row r="28" spans="3:8" ht="18" thickBot="1" x14ac:dyDescent="0.3">
      <c r="C28" s="6">
        <v>11</v>
      </c>
      <c r="D28" s="6" t="s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5109-ADB3-499F-BD89-3D6EE5786F90}">
  <sheetPr codeName="Sheet2"/>
  <dimension ref="A1:AT152"/>
  <sheetViews>
    <sheetView showGridLines="0" zoomScaleNormal="100" workbookViewId="0">
      <pane xSplit="3" ySplit="2" topLeftCell="D136" activePane="bottomRight" state="frozenSplit"/>
      <selection pane="topRight" activeCell="K1" sqref="K1"/>
      <selection pane="bottomLeft" activeCell="A5" sqref="A5"/>
      <selection pane="bottomRight" activeCell="X167" sqref="X167"/>
    </sheetView>
  </sheetViews>
  <sheetFormatPr defaultColWidth="9.140625" defaultRowHeight="15" customHeight="1" x14ac:dyDescent="0.25"/>
  <cols>
    <col min="1" max="1" width="12.7109375" bestFit="1" customWidth="1"/>
    <col min="2" max="2" width="12.28515625" customWidth="1"/>
    <col min="3" max="3" width="8.7109375" customWidth="1"/>
    <col min="4" max="4" width="8" bestFit="1" customWidth="1"/>
    <col min="5" max="5" width="9.5703125" bestFit="1" customWidth="1"/>
    <col min="6" max="6" width="4.7109375" bestFit="1" customWidth="1"/>
    <col min="7" max="7" width="8.42578125" bestFit="1" customWidth="1"/>
    <col min="8" max="9" width="9.28515625" bestFit="1" customWidth="1"/>
    <col min="10" max="10" width="7.28515625" bestFit="1" customWidth="1"/>
    <col min="11" max="11" width="7.7109375" customWidth="1"/>
    <col min="12" max="12" width="7.140625" customWidth="1"/>
    <col min="13" max="13" width="8.7109375" customWidth="1"/>
    <col min="14" max="16" width="7.42578125" bestFit="1" customWidth="1"/>
    <col min="17" max="17" width="6.28515625" bestFit="1" customWidth="1"/>
    <col min="18" max="18" width="13.28515625" bestFit="1" customWidth="1"/>
    <col min="19" max="19" width="11.85546875" bestFit="1" customWidth="1"/>
    <col min="20" max="20" width="11" bestFit="1" customWidth="1"/>
    <col min="21" max="21" width="12.140625" style="32" customWidth="1"/>
    <col min="22" max="23" width="10.28515625" bestFit="1" customWidth="1"/>
    <col min="24" max="25" width="10.140625" bestFit="1" customWidth="1"/>
    <col min="26" max="26" width="11.28515625" bestFit="1" customWidth="1"/>
    <col min="27" max="27" width="10.28515625" bestFit="1" customWidth="1"/>
    <col min="28" max="28" width="12.140625" bestFit="1" customWidth="1"/>
    <col min="29" max="29" width="13.28515625" customWidth="1"/>
    <col min="30" max="30" width="12.140625" customWidth="1"/>
    <col min="31" max="31" width="11.42578125" customWidth="1"/>
    <col min="32" max="32" width="10.140625" bestFit="1" customWidth="1"/>
    <col min="33" max="33" width="11.7109375" customWidth="1"/>
    <col min="34" max="34" width="16" bestFit="1" customWidth="1"/>
    <col min="35" max="35" width="16.7109375" bestFit="1" customWidth="1"/>
    <col min="36" max="36" width="17.28515625" bestFit="1" customWidth="1"/>
    <col min="37" max="37" width="16" bestFit="1" customWidth="1"/>
    <col min="38" max="38" width="16.42578125" bestFit="1" customWidth="1"/>
    <col min="39" max="39" width="9.140625" bestFit="1" customWidth="1"/>
    <col min="40" max="40" width="9.42578125" bestFit="1" customWidth="1"/>
    <col min="41" max="41" width="9.5703125" bestFit="1" customWidth="1"/>
    <col min="42" max="42" width="6.42578125" bestFit="1" customWidth="1"/>
    <col min="43" max="43" width="9.42578125" bestFit="1" customWidth="1"/>
    <col min="44" max="44" width="12.28515625" bestFit="1" customWidth="1"/>
    <col min="45" max="45" width="9" customWidth="1"/>
    <col min="46" max="46" width="43.42578125" bestFit="1" customWidth="1"/>
  </cols>
  <sheetData>
    <row r="1" spans="1:46" ht="15" customHeight="1" x14ac:dyDescent="0.25">
      <c r="A1" s="73"/>
      <c r="B1" s="73"/>
      <c r="C1" s="73"/>
      <c r="D1" s="73"/>
      <c r="E1" s="73"/>
      <c r="F1" s="73"/>
      <c r="G1" s="34" t="s">
        <v>20</v>
      </c>
      <c r="H1" s="34" t="s">
        <v>68</v>
      </c>
      <c r="I1" s="34" t="s">
        <v>68</v>
      </c>
      <c r="J1" s="35" t="s">
        <v>23</v>
      </c>
      <c r="K1" s="34" t="s">
        <v>150</v>
      </c>
      <c r="L1" s="34" t="s">
        <v>149</v>
      </c>
      <c r="M1" s="34"/>
      <c r="N1" s="34" t="s">
        <v>22</v>
      </c>
      <c r="O1" s="34" t="s">
        <v>22</v>
      </c>
      <c r="P1" s="34" t="s">
        <v>24</v>
      </c>
      <c r="Q1" s="34" t="s">
        <v>24</v>
      </c>
      <c r="R1" s="73"/>
      <c r="S1" s="34" t="s">
        <v>25</v>
      </c>
      <c r="T1" s="77" t="s">
        <v>147</v>
      </c>
      <c r="U1" s="81" t="s">
        <v>147</v>
      </c>
      <c r="V1" s="71" t="s">
        <v>26</v>
      </c>
      <c r="W1" s="71" t="s">
        <v>94</v>
      </c>
      <c r="X1" s="71" t="s">
        <v>90</v>
      </c>
      <c r="Y1" s="71" t="s">
        <v>27</v>
      </c>
      <c r="Z1" s="71" t="s">
        <v>91</v>
      </c>
      <c r="AA1" s="71" t="s">
        <v>91</v>
      </c>
      <c r="AB1" s="71" t="s">
        <v>91</v>
      </c>
      <c r="AC1" s="71" t="s">
        <v>27</v>
      </c>
      <c r="AD1" s="71" t="s">
        <v>92</v>
      </c>
      <c r="AE1" s="71" t="s">
        <v>93</v>
      </c>
      <c r="AF1" s="71" t="s">
        <v>28</v>
      </c>
      <c r="AG1" s="71" t="s">
        <v>119</v>
      </c>
      <c r="AH1" s="71" t="s">
        <v>27</v>
      </c>
      <c r="AI1" s="71" t="s">
        <v>120</v>
      </c>
      <c r="AJ1" s="71" t="s">
        <v>121</v>
      </c>
      <c r="AK1" s="71" t="s">
        <v>120</v>
      </c>
      <c r="AL1" s="71" t="s">
        <v>121</v>
      </c>
      <c r="AM1" s="73"/>
      <c r="AN1" s="73"/>
      <c r="AO1" s="73"/>
      <c r="AP1" s="73"/>
      <c r="AQ1" s="73"/>
      <c r="AR1" s="73"/>
      <c r="AS1" s="73"/>
      <c r="AT1" s="34" t="s">
        <v>145</v>
      </c>
    </row>
    <row r="2" spans="1:46" ht="45" x14ac:dyDescent="0.25">
      <c r="A2" s="74" t="s">
        <v>9</v>
      </c>
      <c r="B2" s="75" t="s">
        <v>12</v>
      </c>
      <c r="C2" s="74" t="s">
        <v>140</v>
      </c>
      <c r="D2" s="74" t="s">
        <v>10</v>
      </c>
      <c r="E2" s="74" t="s">
        <v>11</v>
      </c>
      <c r="F2" s="39" t="s">
        <v>30</v>
      </c>
      <c r="G2" s="37" t="s">
        <v>13</v>
      </c>
      <c r="H2" s="38" t="s">
        <v>17</v>
      </c>
      <c r="I2" s="39" t="s">
        <v>135</v>
      </c>
      <c r="J2" s="40" t="s">
        <v>14</v>
      </c>
      <c r="K2" s="41" t="s">
        <v>134</v>
      </c>
      <c r="L2" s="41" t="s">
        <v>133</v>
      </c>
      <c r="M2" s="41" t="s">
        <v>148</v>
      </c>
      <c r="N2" s="39" t="s">
        <v>74</v>
      </c>
      <c r="O2" s="39" t="s">
        <v>75</v>
      </c>
      <c r="P2" s="40" t="s">
        <v>131</v>
      </c>
      <c r="Q2" s="40" t="s">
        <v>132</v>
      </c>
      <c r="R2" s="39" t="s">
        <v>15</v>
      </c>
      <c r="S2" s="39" t="s">
        <v>16</v>
      </c>
      <c r="T2" s="37" t="s">
        <v>18</v>
      </c>
      <c r="U2" s="82" t="s">
        <v>146</v>
      </c>
      <c r="V2" s="41" t="s">
        <v>76</v>
      </c>
      <c r="W2" s="41" t="s">
        <v>77</v>
      </c>
      <c r="X2" s="41" t="s">
        <v>78</v>
      </c>
      <c r="Y2" s="41" t="s">
        <v>79</v>
      </c>
      <c r="Z2" s="41" t="s">
        <v>80</v>
      </c>
      <c r="AA2" s="41" t="s">
        <v>81</v>
      </c>
      <c r="AB2" s="41" t="s">
        <v>82</v>
      </c>
      <c r="AC2" s="41" t="s">
        <v>83</v>
      </c>
      <c r="AD2" s="41" t="s">
        <v>84</v>
      </c>
      <c r="AE2" s="41" t="s">
        <v>85</v>
      </c>
      <c r="AF2" s="41" t="s">
        <v>86</v>
      </c>
      <c r="AG2" s="41" t="s">
        <v>116</v>
      </c>
      <c r="AH2" s="41" t="s">
        <v>87</v>
      </c>
      <c r="AI2" s="41" t="s">
        <v>88</v>
      </c>
      <c r="AJ2" s="41" t="s">
        <v>117</v>
      </c>
      <c r="AK2" s="41" t="s">
        <v>89</v>
      </c>
      <c r="AL2" s="41" t="s">
        <v>118</v>
      </c>
      <c r="AM2" s="74" t="s">
        <v>69</v>
      </c>
      <c r="AN2" s="74" t="s">
        <v>71</v>
      </c>
      <c r="AO2" s="74" t="s">
        <v>123</v>
      </c>
      <c r="AP2" s="74" t="s">
        <v>70</v>
      </c>
      <c r="AQ2" s="74" t="s">
        <v>72</v>
      </c>
      <c r="AR2" s="74" t="s">
        <v>128</v>
      </c>
      <c r="AS2" s="74" t="s">
        <v>125</v>
      </c>
      <c r="AT2" s="38" t="s">
        <v>19</v>
      </c>
    </row>
    <row r="3" spans="1:46" x14ac:dyDescent="0.25">
      <c r="A3" s="43" t="s">
        <v>0</v>
      </c>
      <c r="B3" s="44">
        <v>45076</v>
      </c>
      <c r="C3" s="43" t="s">
        <v>142</v>
      </c>
      <c r="D3" s="45">
        <v>41.456099999999999</v>
      </c>
      <c r="E3" s="45">
        <v>-83.007099999999994</v>
      </c>
      <c r="F3" s="46">
        <f t="shared" ref="F3:F34" si="0">IF(B3&gt;0,B3-DATE(YEAR(B3),1,1)+1,"NA")</f>
        <v>150</v>
      </c>
      <c r="G3" s="47">
        <v>0.41041666666666665</v>
      </c>
      <c r="H3" s="48">
        <v>0</v>
      </c>
      <c r="I3" s="48">
        <v>0</v>
      </c>
      <c r="J3" s="35">
        <v>0</v>
      </c>
      <c r="K3" s="49">
        <v>24.444400000000002</v>
      </c>
      <c r="L3" s="34" t="s">
        <v>73</v>
      </c>
      <c r="M3" s="34"/>
      <c r="N3" s="34">
        <v>20</v>
      </c>
      <c r="O3" s="34">
        <v>20</v>
      </c>
      <c r="P3" s="34">
        <v>1</v>
      </c>
      <c r="Q3" s="50">
        <v>0.76200000000000001</v>
      </c>
      <c r="R3" s="34">
        <v>2</v>
      </c>
      <c r="S3" s="48">
        <v>90</v>
      </c>
      <c r="T3" s="47">
        <v>0.43055555555555558</v>
      </c>
      <c r="U3" s="47"/>
      <c r="V3" s="52">
        <v>21.358000000000001</v>
      </c>
      <c r="W3" s="52">
        <v>746.6</v>
      </c>
      <c r="X3" s="52">
        <v>128.19999999999999</v>
      </c>
      <c r="Y3" s="52">
        <v>11.33</v>
      </c>
      <c r="Z3" s="52">
        <v>592.70000000000005</v>
      </c>
      <c r="AA3" s="52">
        <v>551.5</v>
      </c>
      <c r="AB3" s="52">
        <v>596.70000000000005</v>
      </c>
      <c r="AC3" s="52">
        <v>385</v>
      </c>
      <c r="AD3" s="52">
        <v>0.28999999999999998</v>
      </c>
      <c r="AE3" s="52">
        <v>8.56</v>
      </c>
      <c r="AF3" s="52">
        <v>-120.8</v>
      </c>
      <c r="AG3" s="52">
        <v>39.71</v>
      </c>
      <c r="AH3" s="52">
        <v>0</v>
      </c>
      <c r="AI3" s="52">
        <v>2.82</v>
      </c>
      <c r="AJ3" s="52">
        <v>2.94</v>
      </c>
      <c r="AK3" s="52">
        <v>16.5</v>
      </c>
      <c r="AL3" s="52">
        <v>65.97</v>
      </c>
      <c r="AM3" s="34">
        <v>2</v>
      </c>
      <c r="AN3" s="34">
        <v>2</v>
      </c>
      <c r="AO3" s="34" t="s">
        <v>126</v>
      </c>
      <c r="AP3" s="34">
        <v>1</v>
      </c>
      <c r="AQ3" s="34">
        <v>1</v>
      </c>
      <c r="AR3" s="34" t="s">
        <v>124</v>
      </c>
      <c r="AS3" s="34" t="s">
        <v>124</v>
      </c>
      <c r="AT3" s="86"/>
    </row>
    <row r="4" spans="1:46" x14ac:dyDescent="0.25">
      <c r="A4" s="43" t="s">
        <v>1</v>
      </c>
      <c r="B4" s="44">
        <v>45076</v>
      </c>
      <c r="C4" s="43" t="s">
        <v>142</v>
      </c>
      <c r="D4" s="45">
        <v>41.453299999999999</v>
      </c>
      <c r="E4" s="45">
        <v>-82.960800000000006</v>
      </c>
      <c r="F4" s="46">
        <f t="shared" si="0"/>
        <v>150</v>
      </c>
      <c r="G4" s="47">
        <v>0.43472222222222223</v>
      </c>
      <c r="H4" s="48">
        <v>0</v>
      </c>
      <c r="I4" s="48">
        <v>0</v>
      </c>
      <c r="J4" s="35">
        <v>0</v>
      </c>
      <c r="K4" s="49">
        <v>24.443999999999999</v>
      </c>
      <c r="L4" s="34" t="s">
        <v>73</v>
      </c>
      <c r="M4" s="34"/>
      <c r="N4" s="34">
        <v>30</v>
      </c>
      <c r="O4" s="34">
        <v>30</v>
      </c>
      <c r="P4" s="34">
        <v>1</v>
      </c>
      <c r="Q4" s="50">
        <v>1.2192000000000001</v>
      </c>
      <c r="R4" s="34">
        <v>3</v>
      </c>
      <c r="S4" s="48">
        <v>90</v>
      </c>
      <c r="T4" s="47">
        <v>0.44722222222222219</v>
      </c>
      <c r="U4" s="47"/>
      <c r="V4" s="52">
        <v>20.794</v>
      </c>
      <c r="W4" s="52">
        <v>746.6</v>
      </c>
      <c r="X4" s="52">
        <v>136.80000000000001</v>
      </c>
      <c r="Y4" s="52">
        <v>12.23</v>
      </c>
      <c r="Z4" s="52">
        <v>497.6</v>
      </c>
      <c r="AA4" s="52">
        <v>457.6</v>
      </c>
      <c r="AB4" s="52">
        <v>501.4</v>
      </c>
      <c r="AC4" s="52">
        <v>323</v>
      </c>
      <c r="AD4" s="52">
        <v>0.24</v>
      </c>
      <c r="AE4" s="52">
        <v>8.75</v>
      </c>
      <c r="AF4" s="52">
        <v>-131.69999999999999</v>
      </c>
      <c r="AG4" s="52">
        <v>25.14</v>
      </c>
      <c r="AH4" s="52">
        <v>0</v>
      </c>
      <c r="AI4" s="52">
        <v>2.0099999999999998</v>
      </c>
      <c r="AJ4" s="52">
        <v>2.09</v>
      </c>
      <c r="AK4" s="52">
        <v>9.42</v>
      </c>
      <c r="AL4" s="52">
        <v>37.61</v>
      </c>
      <c r="AM4" s="34">
        <v>2</v>
      </c>
      <c r="AN4" s="34">
        <v>2</v>
      </c>
      <c r="AO4" s="34" t="s">
        <v>126</v>
      </c>
      <c r="AP4" s="34">
        <v>1</v>
      </c>
      <c r="AQ4" s="34">
        <v>1</v>
      </c>
      <c r="AR4" s="34" t="s">
        <v>124</v>
      </c>
      <c r="AS4" s="34" t="s">
        <v>124</v>
      </c>
      <c r="AT4" s="86"/>
    </row>
    <row r="5" spans="1:46" x14ac:dyDescent="0.25">
      <c r="A5" s="43" t="s">
        <v>2</v>
      </c>
      <c r="B5" s="44">
        <v>45076</v>
      </c>
      <c r="C5" s="43" t="s">
        <v>142</v>
      </c>
      <c r="D5" s="45">
        <v>41.457299999999996</v>
      </c>
      <c r="E5" s="45">
        <v>-82.898700000000005</v>
      </c>
      <c r="F5" s="46">
        <f t="shared" si="0"/>
        <v>150</v>
      </c>
      <c r="G5" s="47">
        <v>0.45277777777777778</v>
      </c>
      <c r="H5" s="48">
        <v>0</v>
      </c>
      <c r="I5" s="48">
        <v>0</v>
      </c>
      <c r="J5" s="35">
        <v>0</v>
      </c>
      <c r="K5" s="49">
        <v>26.667000000000002</v>
      </c>
      <c r="L5" s="34" t="s">
        <v>73</v>
      </c>
      <c r="M5" s="34"/>
      <c r="N5" s="34">
        <v>40</v>
      </c>
      <c r="O5" s="34">
        <v>40</v>
      </c>
      <c r="P5" s="34">
        <v>1</v>
      </c>
      <c r="Q5" s="50">
        <v>1.8288</v>
      </c>
      <c r="R5" s="34">
        <v>3</v>
      </c>
      <c r="S5" s="48">
        <v>90</v>
      </c>
      <c r="T5" s="47">
        <v>0.46249999999999997</v>
      </c>
      <c r="U5" s="47"/>
      <c r="V5" s="52">
        <v>20.297999999999998</v>
      </c>
      <c r="W5" s="52">
        <v>746.7</v>
      </c>
      <c r="X5" s="52">
        <v>134.30000000000001</v>
      </c>
      <c r="Y5" s="52">
        <v>12.13</v>
      </c>
      <c r="Z5" s="52">
        <v>503.5</v>
      </c>
      <c r="AA5" s="52">
        <v>458.2</v>
      </c>
      <c r="AB5" s="52">
        <v>507.7</v>
      </c>
      <c r="AC5" s="52">
        <v>327</v>
      </c>
      <c r="AD5" s="52">
        <v>0.24</v>
      </c>
      <c r="AE5" s="52">
        <v>8.76</v>
      </c>
      <c r="AF5" s="52">
        <v>-131.9</v>
      </c>
      <c r="AG5" s="52">
        <v>33.159999999999997</v>
      </c>
      <c r="AH5" s="52">
        <v>0</v>
      </c>
      <c r="AI5" s="52">
        <v>2.57</v>
      </c>
      <c r="AJ5" s="52">
        <v>2.68</v>
      </c>
      <c r="AK5" s="52">
        <v>11.95</v>
      </c>
      <c r="AL5" s="52">
        <v>47.74</v>
      </c>
      <c r="AM5" s="34">
        <v>2</v>
      </c>
      <c r="AN5" s="34">
        <v>2</v>
      </c>
      <c r="AO5" s="34" t="s">
        <v>126</v>
      </c>
      <c r="AP5" s="34">
        <v>1</v>
      </c>
      <c r="AQ5" s="34">
        <v>1</v>
      </c>
      <c r="AR5" s="34" t="s">
        <v>124</v>
      </c>
      <c r="AS5" s="34" t="s">
        <v>124</v>
      </c>
      <c r="AT5" s="86"/>
    </row>
    <row r="6" spans="1:46" x14ac:dyDescent="0.25">
      <c r="A6" s="43" t="s">
        <v>3</v>
      </c>
      <c r="B6" s="44">
        <v>45076</v>
      </c>
      <c r="C6" s="43" t="s">
        <v>142</v>
      </c>
      <c r="D6" s="45">
        <v>41.480200000000004</v>
      </c>
      <c r="E6" s="45">
        <v>-82.834299999999999</v>
      </c>
      <c r="F6" s="46">
        <f t="shared" si="0"/>
        <v>150</v>
      </c>
      <c r="G6" s="47">
        <v>0.46875</v>
      </c>
      <c r="H6" s="48">
        <v>0</v>
      </c>
      <c r="I6" s="48">
        <v>0</v>
      </c>
      <c r="J6" s="35">
        <v>0</v>
      </c>
      <c r="K6" s="51">
        <v>27.667000000000002</v>
      </c>
      <c r="L6" s="34" t="s">
        <v>73</v>
      </c>
      <c r="M6" s="78"/>
      <c r="N6" s="36"/>
      <c r="O6" s="36"/>
      <c r="P6" s="34">
        <v>1</v>
      </c>
      <c r="Q6" s="50">
        <v>3.6576</v>
      </c>
      <c r="R6" s="34">
        <v>3</v>
      </c>
      <c r="S6" s="48">
        <v>90</v>
      </c>
      <c r="T6" s="47">
        <v>0.4770833333333333</v>
      </c>
      <c r="U6" s="47"/>
      <c r="V6" s="52">
        <v>21.082999999999998</v>
      </c>
      <c r="W6" s="52">
        <v>746.7</v>
      </c>
      <c r="X6" s="52">
        <v>120.5</v>
      </c>
      <c r="Y6" s="52">
        <v>10.71</v>
      </c>
      <c r="Z6" s="52">
        <v>469.8</v>
      </c>
      <c r="AA6" s="52">
        <v>434.6</v>
      </c>
      <c r="AB6" s="52">
        <v>473.1</v>
      </c>
      <c r="AC6" s="52">
        <v>305</v>
      </c>
      <c r="AD6" s="52">
        <v>0.23</v>
      </c>
      <c r="AE6" s="52">
        <v>8.7799999999999994</v>
      </c>
      <c r="AF6" s="52">
        <v>-133.6</v>
      </c>
      <c r="AG6" s="52">
        <v>14.42</v>
      </c>
      <c r="AH6" s="52">
        <v>0</v>
      </c>
      <c r="AI6" s="52">
        <v>1.29</v>
      </c>
      <c r="AJ6" s="52">
        <v>1.34</v>
      </c>
      <c r="AK6" s="52">
        <v>6.27</v>
      </c>
      <c r="AL6" s="52">
        <v>25.02</v>
      </c>
      <c r="AM6" s="34">
        <v>2</v>
      </c>
      <c r="AN6" s="34">
        <v>2</v>
      </c>
      <c r="AO6" s="34" t="s">
        <v>126</v>
      </c>
      <c r="AP6" s="34">
        <v>1</v>
      </c>
      <c r="AQ6" s="34">
        <v>1</v>
      </c>
      <c r="AR6" s="34" t="s">
        <v>124</v>
      </c>
      <c r="AS6" s="34" t="s">
        <v>124</v>
      </c>
      <c r="AT6" s="86"/>
    </row>
    <row r="7" spans="1:46" x14ac:dyDescent="0.25">
      <c r="A7" s="43" t="s">
        <v>4</v>
      </c>
      <c r="B7" s="44">
        <v>45076</v>
      </c>
      <c r="C7" s="43" t="s">
        <v>142</v>
      </c>
      <c r="D7" s="45">
        <v>41.479799999999997</v>
      </c>
      <c r="E7" s="45">
        <v>-82.782899999999998</v>
      </c>
      <c r="F7" s="46">
        <f t="shared" si="0"/>
        <v>150</v>
      </c>
      <c r="G7" s="47">
        <v>0.48819444444444443</v>
      </c>
      <c r="H7" s="48">
        <v>0</v>
      </c>
      <c r="I7" s="48">
        <v>0</v>
      </c>
      <c r="J7" s="35">
        <v>0</v>
      </c>
      <c r="K7" s="49">
        <v>26.667000000000002</v>
      </c>
      <c r="L7" s="34" t="s">
        <v>73</v>
      </c>
      <c r="M7" s="34"/>
      <c r="N7" s="34">
        <v>50</v>
      </c>
      <c r="O7" s="34">
        <v>45</v>
      </c>
      <c r="P7" s="34">
        <v>1</v>
      </c>
      <c r="Q7" s="50">
        <v>2.1335999999999999</v>
      </c>
      <c r="R7" s="34">
        <v>3</v>
      </c>
      <c r="S7" s="48">
        <v>150</v>
      </c>
      <c r="T7" s="47">
        <v>0.50347222222222221</v>
      </c>
      <c r="U7" s="47"/>
      <c r="V7" s="52">
        <v>20.491</v>
      </c>
      <c r="W7" s="52">
        <v>746.6</v>
      </c>
      <c r="X7" s="52">
        <v>143.80000000000001</v>
      </c>
      <c r="Y7" s="52">
        <v>12.94</v>
      </c>
      <c r="Z7" s="52">
        <v>409.5</v>
      </c>
      <c r="AA7" s="52">
        <v>374.3</v>
      </c>
      <c r="AB7" s="52">
        <v>412.9</v>
      </c>
      <c r="AC7" s="52">
        <v>266</v>
      </c>
      <c r="AD7" s="52">
        <v>0.2</v>
      </c>
      <c r="AE7" s="52">
        <v>8.92</v>
      </c>
      <c r="AF7" s="52">
        <v>-140.9</v>
      </c>
      <c r="AG7" s="52">
        <v>8.6199999999999992</v>
      </c>
      <c r="AH7" s="52">
        <v>0</v>
      </c>
      <c r="AI7" s="52">
        <v>0.81</v>
      </c>
      <c r="AJ7" s="52">
        <v>0.83</v>
      </c>
      <c r="AK7" s="52">
        <v>3.03</v>
      </c>
      <c r="AL7" s="52">
        <v>12.05</v>
      </c>
      <c r="AM7" s="34">
        <v>2</v>
      </c>
      <c r="AN7" s="34">
        <v>2</v>
      </c>
      <c r="AO7" s="34" t="s">
        <v>126</v>
      </c>
      <c r="AP7" s="34">
        <v>1</v>
      </c>
      <c r="AQ7" s="34">
        <v>1</v>
      </c>
      <c r="AR7" s="34" t="s">
        <v>124</v>
      </c>
      <c r="AS7" s="34" t="s">
        <v>124</v>
      </c>
      <c r="AT7" s="86"/>
    </row>
    <row r="8" spans="1:46" x14ac:dyDescent="0.25">
      <c r="A8" s="43" t="s">
        <v>29</v>
      </c>
      <c r="B8" s="44">
        <v>45076</v>
      </c>
      <c r="C8" s="43" t="s">
        <v>142</v>
      </c>
      <c r="D8" s="45">
        <v>41.463200000000001</v>
      </c>
      <c r="E8" s="45">
        <v>-82.769000000000005</v>
      </c>
      <c r="F8" s="46">
        <f t="shared" si="0"/>
        <v>150</v>
      </c>
      <c r="G8" s="47">
        <v>0.50555555555555554</v>
      </c>
      <c r="H8" s="48">
        <v>0</v>
      </c>
      <c r="I8" s="48">
        <v>0</v>
      </c>
      <c r="J8" s="35">
        <v>0</v>
      </c>
      <c r="K8" s="49">
        <v>28.332999999999998</v>
      </c>
      <c r="L8" s="34" t="s">
        <v>73</v>
      </c>
      <c r="M8" s="34"/>
      <c r="N8" s="34">
        <v>70</v>
      </c>
      <c r="O8" s="34">
        <v>70</v>
      </c>
      <c r="P8" s="34">
        <v>1</v>
      </c>
      <c r="Q8" s="50">
        <v>2.5603199999999999</v>
      </c>
      <c r="R8" s="34">
        <v>2</v>
      </c>
      <c r="S8" s="48">
        <v>150</v>
      </c>
      <c r="T8" s="47">
        <v>0.51527777777777783</v>
      </c>
      <c r="U8" s="47"/>
      <c r="V8" s="52">
        <v>20.693000000000001</v>
      </c>
      <c r="W8" s="52">
        <v>746.7</v>
      </c>
      <c r="X8" s="52">
        <v>136.4</v>
      </c>
      <c r="Y8" s="52">
        <v>12.22</v>
      </c>
      <c r="Z8" s="52">
        <v>425.1</v>
      </c>
      <c r="AA8" s="52">
        <v>390.2</v>
      </c>
      <c r="AB8" s="52">
        <v>428.5</v>
      </c>
      <c r="AC8" s="52">
        <v>276</v>
      </c>
      <c r="AD8" s="52">
        <v>0.2</v>
      </c>
      <c r="AE8" s="52">
        <v>8.8699999999999992</v>
      </c>
      <c r="AF8" s="52">
        <v>-138.30000000000001</v>
      </c>
      <c r="AG8" s="52">
        <v>8.49</v>
      </c>
      <c r="AH8" s="52">
        <v>0</v>
      </c>
      <c r="AI8" s="52">
        <v>0.99</v>
      </c>
      <c r="AJ8" s="52">
        <v>1.02</v>
      </c>
      <c r="AK8" s="52">
        <v>3.03</v>
      </c>
      <c r="AL8" s="52">
        <v>12.06</v>
      </c>
      <c r="AM8" s="34">
        <v>2</v>
      </c>
      <c r="AN8" s="34">
        <v>2</v>
      </c>
      <c r="AO8" s="34" t="s">
        <v>126</v>
      </c>
      <c r="AP8" s="34">
        <v>1</v>
      </c>
      <c r="AQ8" s="34">
        <v>1</v>
      </c>
      <c r="AR8" s="34" t="s">
        <v>124</v>
      </c>
      <c r="AS8" s="34" t="s">
        <v>124</v>
      </c>
      <c r="AT8" s="86"/>
    </row>
    <row r="9" spans="1:46" x14ac:dyDescent="0.25">
      <c r="A9" s="43" t="s">
        <v>5</v>
      </c>
      <c r="B9" s="44">
        <v>45076</v>
      </c>
      <c r="C9" s="43" t="s">
        <v>142</v>
      </c>
      <c r="D9" s="45">
        <v>41.477400000000003</v>
      </c>
      <c r="E9" s="45">
        <v>-82.739800000000002</v>
      </c>
      <c r="F9" s="46">
        <f t="shared" si="0"/>
        <v>150</v>
      </c>
      <c r="G9" s="47">
        <v>0.51736111111111105</v>
      </c>
      <c r="H9" s="48">
        <v>0</v>
      </c>
      <c r="I9" s="48">
        <v>0</v>
      </c>
      <c r="J9" s="35">
        <v>0</v>
      </c>
      <c r="K9" s="49">
        <v>26.667000000000002</v>
      </c>
      <c r="L9" s="34" t="s">
        <v>73</v>
      </c>
      <c r="M9" s="34"/>
      <c r="N9" s="34">
        <v>50</v>
      </c>
      <c r="O9" s="34">
        <v>60</v>
      </c>
      <c r="P9" s="34">
        <v>1</v>
      </c>
      <c r="Q9" s="50">
        <v>2.5298400000000005</v>
      </c>
      <c r="R9" s="34">
        <v>3</v>
      </c>
      <c r="S9" s="48">
        <v>150</v>
      </c>
      <c r="T9" s="47">
        <v>0.52986111111111112</v>
      </c>
      <c r="U9" s="47"/>
      <c r="V9" s="52">
        <v>20.959</v>
      </c>
      <c r="W9" s="52">
        <v>746.5</v>
      </c>
      <c r="X9" s="52">
        <v>135.69999999999999</v>
      </c>
      <c r="Y9" s="52">
        <v>12.1</v>
      </c>
      <c r="Z9" s="52">
        <v>435.3</v>
      </c>
      <c r="AA9" s="52">
        <v>401.7</v>
      </c>
      <c r="AB9" s="52">
        <v>438.4</v>
      </c>
      <c r="AC9" s="52">
        <v>283</v>
      </c>
      <c r="AD9" s="52">
        <v>0.21</v>
      </c>
      <c r="AE9" s="52">
        <v>8.9499999999999993</v>
      </c>
      <c r="AF9" s="52">
        <v>-143</v>
      </c>
      <c r="AG9" s="52">
        <v>9.07</v>
      </c>
      <c r="AH9" s="52">
        <v>0</v>
      </c>
      <c r="AI9" s="52">
        <v>1.24</v>
      </c>
      <c r="AJ9" s="52">
        <v>1.29</v>
      </c>
      <c r="AK9" s="52">
        <v>5.17</v>
      </c>
      <c r="AL9" s="52">
        <v>20.62</v>
      </c>
      <c r="AM9" s="34">
        <v>2</v>
      </c>
      <c r="AN9" s="34">
        <v>2</v>
      </c>
      <c r="AO9" s="34" t="s">
        <v>126</v>
      </c>
      <c r="AP9" s="34">
        <v>1</v>
      </c>
      <c r="AQ9" s="34">
        <v>1</v>
      </c>
      <c r="AR9" s="34" t="s">
        <v>124</v>
      </c>
      <c r="AS9" s="34" t="s">
        <v>124</v>
      </c>
      <c r="AT9" s="86"/>
    </row>
    <row r="10" spans="1:46" x14ac:dyDescent="0.25">
      <c r="A10" s="43" t="s">
        <v>6</v>
      </c>
      <c r="B10" s="44">
        <v>45076</v>
      </c>
      <c r="C10" s="43" t="s">
        <v>142</v>
      </c>
      <c r="D10" s="45">
        <v>41.469000000000001</v>
      </c>
      <c r="E10" s="45">
        <v>-82.715000000000003</v>
      </c>
      <c r="F10" s="46">
        <f t="shared" si="0"/>
        <v>150</v>
      </c>
      <c r="G10" s="47">
        <v>0.54166666666666663</v>
      </c>
      <c r="H10" s="48">
        <v>0</v>
      </c>
      <c r="I10" s="48">
        <v>1</v>
      </c>
      <c r="J10" s="35">
        <v>0.5</v>
      </c>
      <c r="K10" s="49">
        <v>27.222000000000001</v>
      </c>
      <c r="L10" s="34" t="s">
        <v>73</v>
      </c>
      <c r="M10" s="34"/>
      <c r="N10" s="34">
        <v>80</v>
      </c>
      <c r="O10" s="34">
        <v>80</v>
      </c>
      <c r="P10" s="34">
        <v>1</v>
      </c>
      <c r="Q10" s="50">
        <v>3.47472</v>
      </c>
      <c r="R10" s="34">
        <v>3</v>
      </c>
      <c r="S10" s="48">
        <v>150</v>
      </c>
      <c r="T10" s="47">
        <v>0.54999999999999993</v>
      </c>
      <c r="U10" s="47"/>
      <c r="V10" s="52">
        <v>20.899000000000001</v>
      </c>
      <c r="W10" s="52">
        <v>746.2</v>
      </c>
      <c r="X10" s="52">
        <v>145.5</v>
      </c>
      <c r="Y10" s="52">
        <v>12.98</v>
      </c>
      <c r="Z10" s="52">
        <v>349.8</v>
      </c>
      <c r="AA10" s="52">
        <v>322.39999999999998</v>
      </c>
      <c r="AB10" s="52">
        <v>352.5</v>
      </c>
      <c r="AC10" s="52">
        <v>227</v>
      </c>
      <c r="AD10" s="52">
        <v>0.17</v>
      </c>
      <c r="AE10" s="52">
        <v>9.0500000000000007</v>
      </c>
      <c r="AF10" s="52">
        <v>-148.5</v>
      </c>
      <c r="AG10" s="52">
        <v>4.45</v>
      </c>
      <c r="AH10" s="52">
        <v>0</v>
      </c>
      <c r="AI10" s="52">
        <v>0.49</v>
      </c>
      <c r="AJ10" s="52">
        <v>0.5</v>
      </c>
      <c r="AK10" s="52">
        <v>2.8</v>
      </c>
      <c r="AL10" s="52">
        <v>11.15</v>
      </c>
      <c r="AM10" s="34">
        <v>2</v>
      </c>
      <c r="AN10" s="34">
        <v>2</v>
      </c>
      <c r="AO10" s="34" t="s">
        <v>126</v>
      </c>
      <c r="AP10" s="34">
        <v>1</v>
      </c>
      <c r="AQ10" s="34">
        <v>1</v>
      </c>
      <c r="AR10" s="34" t="s">
        <v>124</v>
      </c>
      <c r="AS10" s="34" t="s">
        <v>124</v>
      </c>
      <c r="AT10" s="86"/>
    </row>
    <row r="11" spans="1:46" x14ac:dyDescent="0.25">
      <c r="A11" s="43" t="s">
        <v>7</v>
      </c>
      <c r="B11" s="44">
        <v>45076</v>
      </c>
      <c r="C11" s="43" t="s">
        <v>142</v>
      </c>
      <c r="D11" s="45">
        <v>41.459699999999998</v>
      </c>
      <c r="E11" s="45">
        <v>-82.676000000000002</v>
      </c>
      <c r="F11" s="46">
        <f t="shared" si="0"/>
        <v>150</v>
      </c>
      <c r="G11" s="47">
        <v>0.55555555555555558</v>
      </c>
      <c r="H11" s="48">
        <v>0</v>
      </c>
      <c r="I11" s="48">
        <v>1</v>
      </c>
      <c r="J11" s="35">
        <v>0.5</v>
      </c>
      <c r="K11" s="49">
        <v>27.222000000000001</v>
      </c>
      <c r="L11" s="34" t="s">
        <v>73</v>
      </c>
      <c r="M11" s="34"/>
      <c r="N11" s="34">
        <v>70</v>
      </c>
      <c r="O11" s="34">
        <v>75</v>
      </c>
      <c r="P11" s="34">
        <v>1</v>
      </c>
      <c r="Q11" s="50">
        <v>1.0668</v>
      </c>
      <c r="R11" s="34">
        <v>2</v>
      </c>
      <c r="S11" s="48">
        <v>150</v>
      </c>
      <c r="T11" s="47">
        <v>0.5625</v>
      </c>
      <c r="U11" s="47"/>
      <c r="V11" s="52">
        <v>20.797000000000001</v>
      </c>
      <c r="W11" s="52">
        <v>746.3</v>
      </c>
      <c r="X11" s="52">
        <v>123.6</v>
      </c>
      <c r="Y11" s="52">
        <v>11.05</v>
      </c>
      <c r="Z11" s="52">
        <v>343.3</v>
      </c>
      <c r="AA11" s="52">
        <v>315.8</v>
      </c>
      <c r="AB11" s="52">
        <v>345.9</v>
      </c>
      <c r="AC11" s="52">
        <v>223</v>
      </c>
      <c r="AD11" s="52">
        <v>0.16</v>
      </c>
      <c r="AE11" s="52">
        <v>8.81</v>
      </c>
      <c r="AF11" s="52">
        <v>-135.1</v>
      </c>
      <c r="AG11" s="52">
        <v>4.41</v>
      </c>
      <c r="AH11" s="52">
        <v>0</v>
      </c>
      <c r="AI11" s="52">
        <v>0.46</v>
      </c>
      <c r="AJ11" s="52">
        <v>0.46</v>
      </c>
      <c r="AK11" s="52">
        <v>3.16</v>
      </c>
      <c r="AL11" s="52">
        <v>12.57</v>
      </c>
      <c r="AM11" s="34">
        <v>2</v>
      </c>
      <c r="AN11" s="34">
        <v>2</v>
      </c>
      <c r="AO11" s="34" t="s">
        <v>126</v>
      </c>
      <c r="AP11" s="34">
        <v>1</v>
      </c>
      <c r="AQ11" s="34">
        <v>1</v>
      </c>
      <c r="AR11" s="34" t="s">
        <v>124</v>
      </c>
      <c r="AS11" s="34" t="s">
        <v>124</v>
      </c>
      <c r="AT11" s="86"/>
    </row>
    <row r="12" spans="1:46" x14ac:dyDescent="0.25">
      <c r="A12" s="43" t="s">
        <v>8</v>
      </c>
      <c r="B12" s="44">
        <v>45076</v>
      </c>
      <c r="C12" s="43" t="s">
        <v>142</v>
      </c>
      <c r="D12" s="45">
        <v>41.511699999999998</v>
      </c>
      <c r="E12" s="45">
        <v>-82.658000000000001</v>
      </c>
      <c r="F12" s="46">
        <f t="shared" si="0"/>
        <v>150</v>
      </c>
      <c r="G12" s="47">
        <v>0.56944444444444442</v>
      </c>
      <c r="H12" s="48">
        <v>0</v>
      </c>
      <c r="I12" s="48">
        <v>1</v>
      </c>
      <c r="J12" s="35">
        <v>1</v>
      </c>
      <c r="K12" s="49">
        <v>27.222000000000001</v>
      </c>
      <c r="L12" s="34" t="s">
        <v>73</v>
      </c>
      <c r="M12" s="34"/>
      <c r="N12" s="34">
        <v>90</v>
      </c>
      <c r="O12" s="34">
        <v>90</v>
      </c>
      <c r="P12" s="34">
        <v>1</v>
      </c>
      <c r="Q12" s="50">
        <v>9.1440000000000001</v>
      </c>
      <c r="R12" s="34">
        <v>2</v>
      </c>
      <c r="S12" s="48">
        <v>200</v>
      </c>
      <c r="T12" s="47">
        <v>0.5854166666666667</v>
      </c>
      <c r="U12" s="47"/>
      <c r="V12" s="52">
        <v>19.709</v>
      </c>
      <c r="W12" s="52">
        <v>746.4</v>
      </c>
      <c r="X12" s="52">
        <v>123.7</v>
      </c>
      <c r="Y12" s="52">
        <v>11.3</v>
      </c>
      <c r="Z12" s="52">
        <v>291.5</v>
      </c>
      <c r="AA12" s="52">
        <v>262.10000000000002</v>
      </c>
      <c r="AB12" s="52">
        <v>294.2</v>
      </c>
      <c r="AC12" s="52">
        <v>189</v>
      </c>
      <c r="AD12" s="52">
        <v>0.14000000000000001</v>
      </c>
      <c r="AE12" s="52">
        <v>8.76</v>
      </c>
      <c r="AF12" s="52">
        <v>-131.80000000000001</v>
      </c>
      <c r="AG12" s="52">
        <v>4.09</v>
      </c>
      <c r="AH12" s="52">
        <v>0</v>
      </c>
      <c r="AI12" s="52">
        <v>0.23</v>
      </c>
      <c r="AJ12" s="52">
        <v>0.23</v>
      </c>
      <c r="AK12" s="52">
        <v>1.41</v>
      </c>
      <c r="AL12" s="52">
        <v>5.58</v>
      </c>
      <c r="AM12" s="34">
        <v>2</v>
      </c>
      <c r="AN12" s="34">
        <v>2</v>
      </c>
      <c r="AO12" s="34" t="s">
        <v>126</v>
      </c>
      <c r="AP12" s="34">
        <v>1</v>
      </c>
      <c r="AQ12" s="34">
        <v>1</v>
      </c>
      <c r="AR12" s="34" t="s">
        <v>124</v>
      </c>
      <c r="AS12" s="34" t="s">
        <v>124</v>
      </c>
      <c r="AT12" s="86"/>
    </row>
    <row r="13" spans="1:46" x14ac:dyDescent="0.25">
      <c r="A13" s="43" t="s">
        <v>0</v>
      </c>
      <c r="B13" s="44">
        <v>45083</v>
      </c>
      <c r="C13" s="43" t="s">
        <v>141</v>
      </c>
      <c r="D13" s="45">
        <v>41.456099999999999</v>
      </c>
      <c r="E13" s="45">
        <v>-83.007099999999994</v>
      </c>
      <c r="F13" s="46">
        <f t="shared" si="0"/>
        <v>157</v>
      </c>
      <c r="G13" s="47">
        <v>0.39027777777777778</v>
      </c>
      <c r="H13" s="48">
        <v>4</v>
      </c>
      <c r="I13" s="48">
        <v>7</v>
      </c>
      <c r="J13" s="35">
        <v>0</v>
      </c>
      <c r="K13" s="49">
        <v>21.111000000000001</v>
      </c>
      <c r="L13" s="34" t="s">
        <v>73</v>
      </c>
      <c r="M13" s="34"/>
      <c r="N13" s="34">
        <v>15</v>
      </c>
      <c r="O13" s="34">
        <v>15</v>
      </c>
      <c r="P13" s="34">
        <v>1</v>
      </c>
      <c r="Q13" s="52">
        <v>1.1000000000000001</v>
      </c>
      <c r="R13" s="34">
        <v>2</v>
      </c>
      <c r="S13" s="48">
        <v>80</v>
      </c>
      <c r="T13" s="47">
        <v>0.40486111111111112</v>
      </c>
      <c r="U13" s="47"/>
      <c r="V13" s="52">
        <v>21.445</v>
      </c>
      <c r="W13" s="52">
        <v>742.8</v>
      </c>
      <c r="X13" s="52">
        <v>104.1</v>
      </c>
      <c r="Y13" s="52">
        <v>9.19</v>
      </c>
      <c r="Z13" s="52">
        <v>561.6</v>
      </c>
      <c r="AA13" s="52">
        <v>523.5</v>
      </c>
      <c r="AB13" s="52">
        <v>565.29999999999995</v>
      </c>
      <c r="AC13" s="52">
        <v>365</v>
      </c>
      <c r="AD13" s="52">
        <v>0.27</v>
      </c>
      <c r="AE13" s="52">
        <v>8.4600000000000009</v>
      </c>
      <c r="AF13" s="52">
        <v>-115.3</v>
      </c>
      <c r="AG13" s="52">
        <v>67.680000000000007</v>
      </c>
      <c r="AH13" s="52">
        <v>0</v>
      </c>
      <c r="AI13" s="52">
        <v>4.87</v>
      </c>
      <c r="AJ13" s="52">
        <v>5.09</v>
      </c>
      <c r="AK13" s="52">
        <v>11.06</v>
      </c>
      <c r="AL13" s="52">
        <v>44.21</v>
      </c>
      <c r="AM13" s="34">
        <v>2</v>
      </c>
      <c r="AN13" s="34">
        <v>2</v>
      </c>
      <c r="AO13" s="34" t="s">
        <v>124</v>
      </c>
      <c r="AP13" s="34">
        <v>1</v>
      </c>
      <c r="AQ13" s="34">
        <v>1</v>
      </c>
      <c r="AR13" s="34" t="s">
        <v>124</v>
      </c>
      <c r="AS13" s="34" t="s">
        <v>124</v>
      </c>
      <c r="AT13" s="86"/>
    </row>
    <row r="14" spans="1:46" x14ac:dyDescent="0.25">
      <c r="A14" s="43" t="s">
        <v>1</v>
      </c>
      <c r="B14" s="44">
        <v>45083</v>
      </c>
      <c r="C14" s="43" t="s">
        <v>141</v>
      </c>
      <c r="D14" s="45">
        <v>41.453299999999999</v>
      </c>
      <c r="E14" s="45">
        <v>-82.960800000000006</v>
      </c>
      <c r="F14" s="46">
        <f t="shared" si="0"/>
        <v>157</v>
      </c>
      <c r="G14" s="47">
        <v>0.41041666666666665</v>
      </c>
      <c r="H14" s="48">
        <v>4</v>
      </c>
      <c r="I14" s="48">
        <v>7</v>
      </c>
      <c r="J14" s="35">
        <v>0</v>
      </c>
      <c r="K14" s="49">
        <v>21.111000000000001</v>
      </c>
      <c r="L14" s="34" t="s">
        <v>73</v>
      </c>
      <c r="M14" s="34"/>
      <c r="N14" s="34">
        <v>20</v>
      </c>
      <c r="O14" s="34">
        <v>20</v>
      </c>
      <c r="P14" s="34">
        <v>1</v>
      </c>
      <c r="Q14" s="52">
        <v>1.5</v>
      </c>
      <c r="R14" s="34">
        <v>3</v>
      </c>
      <c r="S14" s="48">
        <v>100</v>
      </c>
      <c r="T14" s="47">
        <v>0.4236111111111111</v>
      </c>
      <c r="U14" s="47"/>
      <c r="V14" s="52">
        <v>21.058</v>
      </c>
      <c r="W14" s="52">
        <v>742.9</v>
      </c>
      <c r="X14" s="52">
        <v>98.1</v>
      </c>
      <c r="Y14" s="52">
        <v>8.7200000000000006</v>
      </c>
      <c r="Z14" s="52">
        <v>495.1</v>
      </c>
      <c r="AA14" s="52">
        <v>457.9</v>
      </c>
      <c r="AB14" s="52">
        <v>498.7</v>
      </c>
      <c r="AC14" s="52">
        <v>322</v>
      </c>
      <c r="AD14" s="52">
        <v>0.24</v>
      </c>
      <c r="AE14" s="52">
        <v>8.4700000000000006</v>
      </c>
      <c r="AF14" s="52">
        <v>-115.7</v>
      </c>
      <c r="AG14" s="52">
        <v>46.93</v>
      </c>
      <c r="AH14" s="52">
        <v>0</v>
      </c>
      <c r="AI14" s="52">
        <v>5.22</v>
      </c>
      <c r="AJ14" s="52">
        <v>5.46</v>
      </c>
      <c r="AK14" s="52">
        <v>9.2200000000000006</v>
      </c>
      <c r="AL14" s="52">
        <v>36.83</v>
      </c>
      <c r="AM14" s="34">
        <v>2</v>
      </c>
      <c r="AN14" s="34">
        <v>2</v>
      </c>
      <c r="AO14" s="34" t="s">
        <v>124</v>
      </c>
      <c r="AP14" s="34">
        <v>1</v>
      </c>
      <c r="AQ14" s="34">
        <v>1</v>
      </c>
      <c r="AR14" s="34" t="s">
        <v>124</v>
      </c>
      <c r="AS14" s="34" t="s">
        <v>124</v>
      </c>
      <c r="AT14" s="86"/>
    </row>
    <row r="15" spans="1:46" x14ac:dyDescent="0.25">
      <c r="A15" s="43" t="s">
        <v>2</v>
      </c>
      <c r="B15" s="44">
        <v>45083</v>
      </c>
      <c r="C15" s="43" t="s">
        <v>141</v>
      </c>
      <c r="D15" s="45">
        <v>41.457299999999996</v>
      </c>
      <c r="E15" s="45">
        <v>-82.898700000000005</v>
      </c>
      <c r="F15" s="46">
        <f t="shared" si="0"/>
        <v>157</v>
      </c>
      <c r="G15" s="47">
        <v>0.4284722222222222</v>
      </c>
      <c r="H15" s="48">
        <v>4</v>
      </c>
      <c r="I15" s="48">
        <v>7</v>
      </c>
      <c r="J15" s="35">
        <v>0</v>
      </c>
      <c r="K15" s="49">
        <v>21.111000000000001</v>
      </c>
      <c r="L15" s="34" t="s">
        <v>73</v>
      </c>
      <c r="M15" s="34"/>
      <c r="N15" s="34">
        <v>30</v>
      </c>
      <c r="O15" s="34">
        <v>30</v>
      </c>
      <c r="P15" s="34">
        <v>1</v>
      </c>
      <c r="Q15" s="52">
        <v>2.1</v>
      </c>
      <c r="R15" s="34">
        <v>3</v>
      </c>
      <c r="S15" s="48">
        <v>100</v>
      </c>
      <c r="T15" s="47">
        <v>0.44097222222222227</v>
      </c>
      <c r="U15" s="47"/>
      <c r="V15" s="52">
        <v>21.199000000000002</v>
      </c>
      <c r="W15" s="52">
        <v>742.8</v>
      </c>
      <c r="X15" s="52">
        <v>102.9</v>
      </c>
      <c r="Y15" s="52">
        <v>9.1300000000000008</v>
      </c>
      <c r="Z15" s="52">
        <v>482</v>
      </c>
      <c r="AA15" s="52">
        <v>447.1</v>
      </c>
      <c r="AB15" s="52">
        <v>485.4</v>
      </c>
      <c r="AC15" s="52">
        <v>313</v>
      </c>
      <c r="AD15" s="52">
        <v>0.23</v>
      </c>
      <c r="AE15" s="52">
        <v>8.5500000000000007</v>
      </c>
      <c r="AF15" s="52">
        <v>-120.3</v>
      </c>
      <c r="AG15" s="52">
        <v>26.16</v>
      </c>
      <c r="AH15" s="52">
        <v>0</v>
      </c>
      <c r="AI15" s="52">
        <v>3.36</v>
      </c>
      <c r="AJ15" s="52">
        <v>3.5</v>
      </c>
      <c r="AK15" s="52">
        <v>6.93</v>
      </c>
      <c r="AL15" s="52">
        <v>27.66</v>
      </c>
      <c r="AM15" s="34">
        <v>2</v>
      </c>
      <c r="AN15" s="34">
        <v>2</v>
      </c>
      <c r="AO15" s="34" t="s">
        <v>124</v>
      </c>
      <c r="AP15" s="34">
        <v>1</v>
      </c>
      <c r="AQ15" s="34">
        <v>1</v>
      </c>
      <c r="AR15" s="34" t="s">
        <v>124</v>
      </c>
      <c r="AS15" s="34" t="s">
        <v>124</v>
      </c>
      <c r="AT15" s="86"/>
    </row>
    <row r="16" spans="1:46" x14ac:dyDescent="0.25">
      <c r="A16" s="43" t="s">
        <v>3</v>
      </c>
      <c r="B16" s="44">
        <v>45083</v>
      </c>
      <c r="C16" s="43" t="s">
        <v>141</v>
      </c>
      <c r="D16" s="45">
        <v>41.480200000000004</v>
      </c>
      <c r="E16" s="45">
        <v>-82.834299999999999</v>
      </c>
      <c r="F16" s="46">
        <f t="shared" si="0"/>
        <v>157</v>
      </c>
      <c r="G16" s="47">
        <v>0.4465277777777778</v>
      </c>
      <c r="H16" s="48">
        <v>4</v>
      </c>
      <c r="I16" s="48">
        <v>7</v>
      </c>
      <c r="J16" s="35">
        <v>0</v>
      </c>
      <c r="K16" s="51">
        <v>21.111000000000001</v>
      </c>
      <c r="L16" s="34" t="s">
        <v>73</v>
      </c>
      <c r="M16" s="78"/>
      <c r="N16" s="36"/>
      <c r="O16" s="36"/>
      <c r="P16" s="34">
        <v>1</v>
      </c>
      <c r="Q16" s="52">
        <v>3.9</v>
      </c>
      <c r="R16" s="34">
        <v>3</v>
      </c>
      <c r="S16" s="48">
        <v>100</v>
      </c>
      <c r="T16" s="47">
        <v>0.45416666666666666</v>
      </c>
      <c r="U16" s="47"/>
      <c r="V16" s="52">
        <v>21.585999999999999</v>
      </c>
      <c r="W16" s="52">
        <v>742.7</v>
      </c>
      <c r="X16" s="52">
        <v>101.1</v>
      </c>
      <c r="Y16" s="52">
        <v>8.9</v>
      </c>
      <c r="Z16" s="52">
        <v>479.4</v>
      </c>
      <c r="AA16" s="52">
        <v>448.1</v>
      </c>
      <c r="AB16" s="52">
        <v>482.4</v>
      </c>
      <c r="AC16" s="52">
        <v>312</v>
      </c>
      <c r="AD16" s="52">
        <v>0.23</v>
      </c>
      <c r="AE16" s="52">
        <v>8.51</v>
      </c>
      <c r="AF16" s="52">
        <v>-118.2</v>
      </c>
      <c r="AG16" s="52">
        <v>23.45</v>
      </c>
      <c r="AH16" s="52">
        <v>0</v>
      </c>
      <c r="AI16" s="52">
        <v>4.47</v>
      </c>
      <c r="AJ16" s="52">
        <v>4.67</v>
      </c>
      <c r="AK16" s="52">
        <v>7.46</v>
      </c>
      <c r="AL16" s="52">
        <v>29.77</v>
      </c>
      <c r="AM16" s="34">
        <v>2</v>
      </c>
      <c r="AN16" s="34">
        <v>2</v>
      </c>
      <c r="AO16" s="34" t="s">
        <v>124</v>
      </c>
      <c r="AP16" s="34">
        <v>1</v>
      </c>
      <c r="AQ16" s="34">
        <v>1</v>
      </c>
      <c r="AR16" s="34" t="s">
        <v>124</v>
      </c>
      <c r="AS16" s="34" t="s">
        <v>124</v>
      </c>
      <c r="AT16" s="86"/>
    </row>
    <row r="17" spans="1:46" x14ac:dyDescent="0.25">
      <c r="A17" s="43" t="s">
        <v>4</v>
      </c>
      <c r="B17" s="44">
        <v>45083</v>
      </c>
      <c r="C17" s="43" t="s">
        <v>141</v>
      </c>
      <c r="D17" s="45">
        <v>41.479799999999997</v>
      </c>
      <c r="E17" s="45">
        <v>-82.782899999999998</v>
      </c>
      <c r="F17" s="46">
        <f t="shared" si="0"/>
        <v>157</v>
      </c>
      <c r="G17" s="47">
        <v>0.46875</v>
      </c>
      <c r="H17" s="48">
        <v>4</v>
      </c>
      <c r="I17" s="48">
        <v>6</v>
      </c>
      <c r="J17" s="35">
        <v>0</v>
      </c>
      <c r="K17" s="49">
        <v>20.556000000000001</v>
      </c>
      <c r="L17" s="34" t="s">
        <v>73</v>
      </c>
      <c r="M17" s="34"/>
      <c r="N17" s="34">
        <v>30</v>
      </c>
      <c r="O17" s="34">
        <v>25</v>
      </c>
      <c r="P17" s="34">
        <v>1</v>
      </c>
      <c r="Q17" s="53">
        <v>2.4</v>
      </c>
      <c r="R17" s="34">
        <v>3</v>
      </c>
      <c r="S17" s="48">
        <v>100</v>
      </c>
      <c r="T17" s="47">
        <v>0.47986111111111113</v>
      </c>
      <c r="U17" s="47"/>
      <c r="V17" s="52">
        <v>21.515999999999998</v>
      </c>
      <c r="W17" s="52">
        <v>742.6</v>
      </c>
      <c r="X17" s="52">
        <v>113.4</v>
      </c>
      <c r="Y17" s="52">
        <v>10</v>
      </c>
      <c r="Z17" s="52">
        <v>446.1</v>
      </c>
      <c r="AA17" s="52">
        <v>416.4</v>
      </c>
      <c r="AB17" s="52">
        <v>448.9</v>
      </c>
      <c r="AC17" s="52">
        <v>290</v>
      </c>
      <c r="AD17" s="52">
        <v>0.21</v>
      </c>
      <c r="AE17" s="52">
        <v>8.74</v>
      </c>
      <c r="AF17" s="52">
        <v>-131</v>
      </c>
      <c r="AG17" s="52">
        <v>21.81</v>
      </c>
      <c r="AH17" s="52">
        <v>0</v>
      </c>
      <c r="AI17" s="52">
        <v>3.93</v>
      </c>
      <c r="AJ17" s="52">
        <v>4.1100000000000003</v>
      </c>
      <c r="AK17" s="52">
        <v>6.01</v>
      </c>
      <c r="AL17" s="52">
        <v>23.98</v>
      </c>
      <c r="AM17" s="34">
        <v>2</v>
      </c>
      <c r="AN17" s="34">
        <v>2</v>
      </c>
      <c r="AO17" s="34" t="s">
        <v>124</v>
      </c>
      <c r="AP17" s="34">
        <v>1</v>
      </c>
      <c r="AQ17" s="34">
        <v>1</v>
      </c>
      <c r="AR17" s="34" t="s">
        <v>124</v>
      </c>
      <c r="AS17" s="34" t="s">
        <v>124</v>
      </c>
      <c r="AT17" s="86"/>
    </row>
    <row r="18" spans="1:46" x14ac:dyDescent="0.25">
      <c r="A18" s="43" t="s">
        <v>29</v>
      </c>
      <c r="B18" s="44">
        <v>45083</v>
      </c>
      <c r="C18" s="43" t="s">
        <v>141</v>
      </c>
      <c r="D18" s="45">
        <v>41.463200000000001</v>
      </c>
      <c r="E18" s="45">
        <v>-82.769000000000005</v>
      </c>
      <c r="F18" s="46">
        <f t="shared" si="0"/>
        <v>157</v>
      </c>
      <c r="G18" s="47">
        <v>0.48333333333333334</v>
      </c>
      <c r="H18" s="48">
        <v>4</v>
      </c>
      <c r="I18" s="48">
        <v>8</v>
      </c>
      <c r="J18" s="35">
        <v>0</v>
      </c>
      <c r="K18" s="49">
        <v>20.556000000000001</v>
      </c>
      <c r="L18" s="34" t="s">
        <v>73</v>
      </c>
      <c r="M18" s="34"/>
      <c r="N18" s="34">
        <v>30</v>
      </c>
      <c r="O18" s="34">
        <v>30</v>
      </c>
      <c r="P18" s="34">
        <v>1</v>
      </c>
      <c r="Q18" s="52">
        <v>2.7</v>
      </c>
      <c r="R18" s="34">
        <v>3</v>
      </c>
      <c r="S18" s="48">
        <v>100</v>
      </c>
      <c r="T18" s="47">
        <v>0.49583333333333335</v>
      </c>
      <c r="U18" s="47"/>
      <c r="V18" s="52">
        <v>21.167999999999999</v>
      </c>
      <c r="W18" s="52">
        <v>742.4</v>
      </c>
      <c r="X18" s="52">
        <v>111.5</v>
      </c>
      <c r="Y18" s="52">
        <v>9.89</v>
      </c>
      <c r="Z18" s="52">
        <v>407.2</v>
      </c>
      <c r="AA18" s="52">
        <v>377.4</v>
      </c>
      <c r="AB18" s="52">
        <v>410</v>
      </c>
      <c r="AC18" s="52">
        <v>265</v>
      </c>
      <c r="AD18" s="52">
        <v>0.2</v>
      </c>
      <c r="AE18" s="52">
        <v>8.73</v>
      </c>
      <c r="AF18" s="52">
        <v>-130.80000000000001</v>
      </c>
      <c r="AG18" s="52">
        <v>19.05</v>
      </c>
      <c r="AH18" s="52">
        <v>0</v>
      </c>
      <c r="AI18" s="52">
        <v>3.22</v>
      </c>
      <c r="AJ18" s="52">
        <v>3.36</v>
      </c>
      <c r="AK18" s="52">
        <v>5.62</v>
      </c>
      <c r="AL18" s="52">
        <v>22.4</v>
      </c>
      <c r="AM18" s="34">
        <v>2</v>
      </c>
      <c r="AN18" s="34">
        <v>2</v>
      </c>
      <c r="AO18" s="34" t="s">
        <v>124</v>
      </c>
      <c r="AP18" s="34">
        <v>1</v>
      </c>
      <c r="AQ18" s="34">
        <v>1</v>
      </c>
      <c r="AR18" s="34" t="s">
        <v>124</v>
      </c>
      <c r="AS18" s="34" t="s">
        <v>124</v>
      </c>
      <c r="AT18" s="86"/>
    </row>
    <row r="19" spans="1:46" x14ac:dyDescent="0.25">
      <c r="A19" s="43" t="s">
        <v>5</v>
      </c>
      <c r="B19" s="44">
        <v>45083</v>
      </c>
      <c r="C19" s="43" t="s">
        <v>141</v>
      </c>
      <c r="D19" s="45">
        <v>41.477400000000003</v>
      </c>
      <c r="E19" s="45">
        <v>-82.739800000000002</v>
      </c>
      <c r="F19" s="46">
        <f t="shared" si="0"/>
        <v>157</v>
      </c>
      <c r="G19" s="47">
        <v>0.49791666666666662</v>
      </c>
      <c r="H19" s="48">
        <v>4</v>
      </c>
      <c r="I19" s="48">
        <v>8</v>
      </c>
      <c r="J19" s="35">
        <v>0</v>
      </c>
      <c r="K19" s="49">
        <v>20.556000000000001</v>
      </c>
      <c r="L19" s="34" t="s">
        <v>73</v>
      </c>
      <c r="M19" s="34"/>
      <c r="N19" s="34">
        <v>30</v>
      </c>
      <c r="O19" s="34">
        <v>30</v>
      </c>
      <c r="P19" s="34">
        <v>1</v>
      </c>
      <c r="Q19" s="52">
        <v>2.9</v>
      </c>
      <c r="R19" s="34">
        <v>3</v>
      </c>
      <c r="S19" s="48">
        <v>100</v>
      </c>
      <c r="T19" s="47">
        <v>0.50902777777777775</v>
      </c>
      <c r="U19" s="47"/>
      <c r="V19" s="52">
        <v>21.396000000000001</v>
      </c>
      <c r="W19" s="52">
        <v>742.3</v>
      </c>
      <c r="X19" s="52">
        <v>114.7</v>
      </c>
      <c r="Y19" s="52">
        <v>10.14</v>
      </c>
      <c r="Z19" s="52">
        <v>398.6</v>
      </c>
      <c r="AA19" s="52">
        <v>371.2</v>
      </c>
      <c r="AB19" s="52">
        <v>401.2</v>
      </c>
      <c r="AC19" s="52">
        <v>259</v>
      </c>
      <c r="AD19" s="52">
        <v>0.19</v>
      </c>
      <c r="AE19" s="52">
        <v>8.8000000000000007</v>
      </c>
      <c r="AF19" s="52">
        <v>-134.5</v>
      </c>
      <c r="AG19" s="52">
        <v>18.32</v>
      </c>
      <c r="AH19" s="52">
        <v>0</v>
      </c>
      <c r="AI19" s="52">
        <v>3.08</v>
      </c>
      <c r="AJ19" s="52">
        <v>3.21</v>
      </c>
      <c r="AK19" s="52">
        <v>5.52</v>
      </c>
      <c r="AL19" s="52">
        <v>22</v>
      </c>
      <c r="AM19" s="34">
        <v>2</v>
      </c>
      <c r="AN19" s="34">
        <v>2</v>
      </c>
      <c r="AO19" s="34" t="s">
        <v>124</v>
      </c>
      <c r="AP19" s="34">
        <v>1</v>
      </c>
      <c r="AQ19" s="34">
        <v>1</v>
      </c>
      <c r="AR19" s="34" t="s">
        <v>124</v>
      </c>
      <c r="AS19" s="34" t="s">
        <v>124</v>
      </c>
      <c r="AT19" s="86"/>
    </row>
    <row r="20" spans="1:46" x14ac:dyDescent="0.25">
      <c r="A20" s="43" t="s">
        <v>6</v>
      </c>
      <c r="B20" s="44">
        <v>45083</v>
      </c>
      <c r="C20" s="43" t="s">
        <v>141</v>
      </c>
      <c r="D20" s="45">
        <v>41.469000000000001</v>
      </c>
      <c r="E20" s="45">
        <v>-82.715000000000003</v>
      </c>
      <c r="F20" s="46">
        <f t="shared" si="0"/>
        <v>157</v>
      </c>
      <c r="G20" s="47">
        <v>0.51180555555555551</v>
      </c>
      <c r="H20" s="48">
        <v>4</v>
      </c>
      <c r="I20" s="48">
        <v>8</v>
      </c>
      <c r="J20" s="35">
        <v>0</v>
      </c>
      <c r="K20" s="49">
        <v>20.556000000000001</v>
      </c>
      <c r="L20" s="34" t="s">
        <v>73</v>
      </c>
      <c r="M20" s="34"/>
      <c r="N20" s="34">
        <v>40</v>
      </c>
      <c r="O20" s="34">
        <v>40</v>
      </c>
      <c r="P20" s="34">
        <v>1</v>
      </c>
      <c r="Q20" s="52">
        <v>3.4</v>
      </c>
      <c r="R20" s="34">
        <v>3</v>
      </c>
      <c r="S20" s="48">
        <v>100</v>
      </c>
      <c r="T20" s="47">
        <v>0.52222222222222225</v>
      </c>
      <c r="U20" s="47"/>
      <c r="V20" s="52">
        <v>20.646999999999998</v>
      </c>
      <c r="W20" s="52">
        <v>742.3</v>
      </c>
      <c r="X20" s="52">
        <v>99.9</v>
      </c>
      <c r="Y20" s="52">
        <v>8.9600000000000009</v>
      </c>
      <c r="Z20" s="52">
        <v>347.4</v>
      </c>
      <c r="AA20" s="52">
        <v>318.5</v>
      </c>
      <c r="AB20" s="52">
        <v>350.1</v>
      </c>
      <c r="AC20" s="52">
        <v>226</v>
      </c>
      <c r="AD20" s="52">
        <v>0.17</v>
      </c>
      <c r="AE20" s="52">
        <v>8.58</v>
      </c>
      <c r="AF20" s="52">
        <v>-121.9</v>
      </c>
      <c r="AG20" s="52">
        <v>16.559999999999999</v>
      </c>
      <c r="AH20" s="52">
        <v>0</v>
      </c>
      <c r="AI20" s="52">
        <v>1.62</v>
      </c>
      <c r="AJ20" s="52">
        <v>1.68</v>
      </c>
      <c r="AK20" s="52">
        <v>3.49</v>
      </c>
      <c r="AL20" s="52">
        <v>13.88</v>
      </c>
      <c r="AM20" s="34">
        <v>2</v>
      </c>
      <c r="AN20" s="34">
        <v>2</v>
      </c>
      <c r="AO20" s="34" t="s">
        <v>124</v>
      </c>
      <c r="AP20" s="34">
        <v>1</v>
      </c>
      <c r="AQ20" s="34">
        <v>1</v>
      </c>
      <c r="AR20" s="34" t="s">
        <v>124</v>
      </c>
      <c r="AS20" s="34" t="s">
        <v>124</v>
      </c>
      <c r="AT20" s="86"/>
    </row>
    <row r="21" spans="1:46" x14ac:dyDescent="0.25">
      <c r="A21" s="43" t="s">
        <v>7</v>
      </c>
      <c r="B21" s="44">
        <v>45083</v>
      </c>
      <c r="C21" s="43" t="s">
        <v>141</v>
      </c>
      <c r="D21" s="45">
        <v>41.459699999999998</v>
      </c>
      <c r="E21" s="45">
        <v>-82.676000000000002</v>
      </c>
      <c r="F21" s="46">
        <f t="shared" si="0"/>
        <v>157</v>
      </c>
      <c r="G21" s="47">
        <v>0.54999999999999993</v>
      </c>
      <c r="H21" s="48">
        <v>4</v>
      </c>
      <c r="I21" s="48">
        <v>6</v>
      </c>
      <c r="J21" s="35">
        <v>0.5</v>
      </c>
      <c r="K21" s="49">
        <v>20.556000000000001</v>
      </c>
      <c r="L21" s="34" t="s">
        <v>73</v>
      </c>
      <c r="M21" s="34"/>
      <c r="N21" s="34">
        <v>50</v>
      </c>
      <c r="O21" s="34">
        <v>50</v>
      </c>
      <c r="P21" s="34">
        <v>1</v>
      </c>
      <c r="Q21" s="52">
        <v>1.3</v>
      </c>
      <c r="R21" s="34">
        <v>2</v>
      </c>
      <c r="S21" s="48">
        <v>100</v>
      </c>
      <c r="T21" s="47">
        <v>0.55972222222222223</v>
      </c>
      <c r="U21" s="47"/>
      <c r="V21" s="52">
        <v>21.125</v>
      </c>
      <c r="W21" s="52">
        <v>742.1</v>
      </c>
      <c r="X21" s="52">
        <v>93.2</v>
      </c>
      <c r="Y21" s="52">
        <v>8.2899999999999991</v>
      </c>
      <c r="Z21" s="52">
        <v>364.9</v>
      </c>
      <c r="AA21" s="52">
        <v>337.9</v>
      </c>
      <c r="AB21" s="52">
        <v>367.5</v>
      </c>
      <c r="AC21" s="52">
        <v>237</v>
      </c>
      <c r="AD21" s="52">
        <v>0.17</v>
      </c>
      <c r="AE21" s="52">
        <v>8.4</v>
      </c>
      <c r="AF21" s="52">
        <v>-111.7</v>
      </c>
      <c r="AG21" s="52">
        <v>7.86</v>
      </c>
      <c r="AH21" s="52">
        <v>0</v>
      </c>
      <c r="AI21" s="52">
        <v>0.92</v>
      </c>
      <c r="AJ21" s="52">
        <v>0.95</v>
      </c>
      <c r="AK21" s="52">
        <v>3.1</v>
      </c>
      <c r="AL21" s="52">
        <v>12.32</v>
      </c>
      <c r="AM21" s="34">
        <v>2</v>
      </c>
      <c r="AN21" s="34">
        <v>2</v>
      </c>
      <c r="AO21" s="34" t="s">
        <v>124</v>
      </c>
      <c r="AP21" s="34">
        <v>1</v>
      </c>
      <c r="AQ21" s="34">
        <v>1</v>
      </c>
      <c r="AR21" s="34" t="s">
        <v>124</v>
      </c>
      <c r="AS21" s="34" t="s">
        <v>124</v>
      </c>
      <c r="AT21" s="86"/>
    </row>
    <row r="22" spans="1:46" x14ac:dyDescent="0.25">
      <c r="A22" s="43" t="s">
        <v>8</v>
      </c>
      <c r="B22" s="44">
        <v>45083</v>
      </c>
      <c r="C22" s="43" t="s">
        <v>141</v>
      </c>
      <c r="D22" s="45">
        <v>41.511699999999998</v>
      </c>
      <c r="E22" s="45">
        <v>-82.658000000000001</v>
      </c>
      <c r="F22" s="46">
        <f t="shared" si="0"/>
        <v>157</v>
      </c>
      <c r="G22" s="47">
        <v>0.53055555555555556</v>
      </c>
      <c r="H22" s="48">
        <v>4</v>
      </c>
      <c r="I22" s="48">
        <v>6</v>
      </c>
      <c r="J22" s="35">
        <v>0.5</v>
      </c>
      <c r="K22" s="49">
        <v>20.556000000000001</v>
      </c>
      <c r="L22" s="34" t="s">
        <v>73</v>
      </c>
      <c r="M22" s="34"/>
      <c r="N22" s="34">
        <v>70</v>
      </c>
      <c r="O22" s="34">
        <v>75</v>
      </c>
      <c r="P22" s="34">
        <v>1</v>
      </c>
      <c r="Q22" s="52">
        <v>9.1999999999999993</v>
      </c>
      <c r="R22" s="34">
        <v>2</v>
      </c>
      <c r="S22" s="48">
        <v>200</v>
      </c>
      <c r="T22" s="47">
        <v>0.54166666666666663</v>
      </c>
      <c r="U22" s="47"/>
      <c r="V22" s="52">
        <v>20.905999999999999</v>
      </c>
      <c r="W22" s="52">
        <v>742.3</v>
      </c>
      <c r="X22" s="52">
        <v>89.7</v>
      </c>
      <c r="Y22" s="52">
        <v>8.01</v>
      </c>
      <c r="Z22" s="52">
        <v>292.39999999999998</v>
      </c>
      <c r="AA22" s="52">
        <v>269.5</v>
      </c>
      <c r="AB22" s="52">
        <v>294.60000000000002</v>
      </c>
      <c r="AC22" s="52">
        <v>190</v>
      </c>
      <c r="AD22" s="52">
        <v>0.14000000000000001</v>
      </c>
      <c r="AE22" s="52">
        <v>8.24</v>
      </c>
      <c r="AF22" s="52">
        <v>-102.3</v>
      </c>
      <c r="AG22" s="52">
        <v>10.46</v>
      </c>
      <c r="AH22" s="52">
        <v>0</v>
      </c>
      <c r="AI22" s="52">
        <v>0.16</v>
      </c>
      <c r="AJ22" s="52">
        <v>0.16</v>
      </c>
      <c r="AK22" s="52">
        <v>0.44</v>
      </c>
      <c r="AL22" s="52">
        <v>1.71</v>
      </c>
      <c r="AM22" s="34">
        <v>2</v>
      </c>
      <c r="AN22" s="34">
        <v>2</v>
      </c>
      <c r="AO22" s="34" t="s">
        <v>124</v>
      </c>
      <c r="AP22" s="34">
        <v>1</v>
      </c>
      <c r="AQ22" s="34">
        <v>1</v>
      </c>
      <c r="AR22" s="34" t="s">
        <v>124</v>
      </c>
      <c r="AS22" s="34" t="s">
        <v>124</v>
      </c>
      <c r="AT22" s="86"/>
    </row>
    <row r="23" spans="1:46" x14ac:dyDescent="0.25">
      <c r="A23" s="43" t="s">
        <v>0</v>
      </c>
      <c r="B23" s="44">
        <v>45090</v>
      </c>
      <c r="C23" s="43" t="s">
        <v>142</v>
      </c>
      <c r="D23" s="45">
        <v>41.456099999999999</v>
      </c>
      <c r="E23" s="45">
        <v>-83.007099999999994</v>
      </c>
      <c r="F23" s="46">
        <f t="shared" si="0"/>
        <v>164</v>
      </c>
      <c r="G23" s="47">
        <v>0.42638888888888887</v>
      </c>
      <c r="H23" s="48" t="s">
        <v>114</v>
      </c>
      <c r="I23" s="48">
        <v>9</v>
      </c>
      <c r="J23" s="35">
        <v>1.5</v>
      </c>
      <c r="K23" s="49">
        <v>13.888999999999999</v>
      </c>
      <c r="L23" s="34" t="s">
        <v>73</v>
      </c>
      <c r="M23" s="34"/>
      <c r="N23" s="34">
        <v>10</v>
      </c>
      <c r="O23" s="34">
        <v>10</v>
      </c>
      <c r="P23" s="34">
        <v>1</v>
      </c>
      <c r="Q23" s="54">
        <v>0.67056000000000004</v>
      </c>
      <c r="R23" s="34">
        <v>2</v>
      </c>
      <c r="S23" s="48">
        <v>60</v>
      </c>
      <c r="T23" s="47">
        <v>0.43888888888888888</v>
      </c>
      <c r="U23" s="47"/>
      <c r="V23" s="52">
        <v>17.867000000000001</v>
      </c>
      <c r="W23" s="52">
        <v>736.5</v>
      </c>
      <c r="X23" s="52">
        <v>74.099999999999994</v>
      </c>
      <c r="Y23" s="52">
        <v>7.02</v>
      </c>
      <c r="Z23" s="52">
        <v>578.1</v>
      </c>
      <c r="AA23" s="52">
        <v>499.3</v>
      </c>
      <c r="AB23" s="52">
        <v>585</v>
      </c>
      <c r="AC23" s="52">
        <v>376</v>
      </c>
      <c r="AD23" s="52">
        <v>0.28000000000000003</v>
      </c>
      <c r="AE23" s="52">
        <v>8.0399999999999991</v>
      </c>
      <c r="AF23" s="52">
        <v>-90.5</v>
      </c>
      <c r="AG23" s="52">
        <v>331.48</v>
      </c>
      <c r="AH23" s="52">
        <v>0</v>
      </c>
      <c r="AI23" s="52">
        <v>3.31</v>
      </c>
      <c r="AJ23" s="52">
        <v>3.46</v>
      </c>
      <c r="AK23" s="52">
        <v>6.47</v>
      </c>
      <c r="AL23" s="52">
        <v>25.82</v>
      </c>
      <c r="AM23" s="34">
        <v>2</v>
      </c>
      <c r="AN23" s="34">
        <v>2</v>
      </c>
      <c r="AO23" s="34" t="s">
        <v>124</v>
      </c>
      <c r="AP23" s="34">
        <v>1</v>
      </c>
      <c r="AQ23" s="34">
        <v>1</v>
      </c>
      <c r="AR23" s="34" t="s">
        <v>124</v>
      </c>
      <c r="AS23" s="34" t="s">
        <v>124</v>
      </c>
      <c r="AT23" s="42" t="s">
        <v>115</v>
      </c>
    </row>
    <row r="24" spans="1:46" x14ac:dyDescent="0.25">
      <c r="A24" s="43" t="s">
        <v>1</v>
      </c>
      <c r="B24" s="44">
        <v>45090</v>
      </c>
      <c r="C24" s="43" t="s">
        <v>142</v>
      </c>
      <c r="D24" s="45">
        <v>41.453299999999999</v>
      </c>
      <c r="E24" s="45">
        <v>-82.960800000000006</v>
      </c>
      <c r="F24" s="46">
        <f t="shared" si="0"/>
        <v>164</v>
      </c>
      <c r="G24" s="47">
        <v>0.44236111111111115</v>
      </c>
      <c r="H24" s="48" t="s">
        <v>114</v>
      </c>
      <c r="I24" s="48">
        <v>9</v>
      </c>
      <c r="J24" s="35">
        <v>0.5</v>
      </c>
      <c r="K24" s="49">
        <v>13.888999999999999</v>
      </c>
      <c r="L24" s="34" t="s">
        <v>73</v>
      </c>
      <c r="M24" s="34"/>
      <c r="N24" s="34">
        <v>15</v>
      </c>
      <c r="O24" s="34">
        <v>20</v>
      </c>
      <c r="P24" s="34">
        <v>1</v>
      </c>
      <c r="Q24" s="55">
        <v>1.09728</v>
      </c>
      <c r="R24" s="34">
        <v>3</v>
      </c>
      <c r="S24" s="48">
        <v>60</v>
      </c>
      <c r="T24" s="47">
        <v>0.45</v>
      </c>
      <c r="U24" s="47"/>
      <c r="V24" s="52">
        <v>17.911000000000001</v>
      </c>
      <c r="W24" s="52">
        <v>736.6</v>
      </c>
      <c r="X24" s="52">
        <v>80.400000000000006</v>
      </c>
      <c r="Y24" s="52">
        <v>7.62</v>
      </c>
      <c r="Z24" s="52">
        <v>485</v>
      </c>
      <c r="AA24" s="52">
        <v>419.3</v>
      </c>
      <c r="AB24" s="52">
        <v>490.8</v>
      </c>
      <c r="AC24" s="52">
        <v>315</v>
      </c>
      <c r="AD24" s="52">
        <v>0.23</v>
      </c>
      <c r="AE24" s="52">
        <v>8.26</v>
      </c>
      <c r="AF24" s="52">
        <v>-103</v>
      </c>
      <c r="AG24" s="52">
        <v>42.73</v>
      </c>
      <c r="AH24" s="52">
        <v>0</v>
      </c>
      <c r="AI24" s="52">
        <v>4.41</v>
      </c>
      <c r="AJ24" s="52">
        <v>4.6100000000000003</v>
      </c>
      <c r="AK24" s="52">
        <v>2.95</v>
      </c>
      <c r="AL24" s="52">
        <v>11.74</v>
      </c>
      <c r="AM24" s="34">
        <v>2</v>
      </c>
      <c r="AN24" s="34">
        <v>2</v>
      </c>
      <c r="AO24" s="34" t="s">
        <v>124</v>
      </c>
      <c r="AP24" s="34">
        <v>1</v>
      </c>
      <c r="AQ24" s="34">
        <v>1</v>
      </c>
      <c r="AR24" s="34" t="s">
        <v>124</v>
      </c>
      <c r="AS24" s="34" t="s">
        <v>124</v>
      </c>
      <c r="AT24" s="86"/>
    </row>
    <row r="25" spans="1:46" x14ac:dyDescent="0.25">
      <c r="A25" s="43" t="s">
        <v>2</v>
      </c>
      <c r="B25" s="44">
        <v>45090</v>
      </c>
      <c r="C25" s="43" t="s">
        <v>142</v>
      </c>
      <c r="D25" s="45">
        <v>41.457299999999996</v>
      </c>
      <c r="E25" s="45">
        <v>-82.898700000000005</v>
      </c>
      <c r="F25" s="46">
        <f t="shared" si="0"/>
        <v>164</v>
      </c>
      <c r="G25" s="47">
        <v>0.4548611111111111</v>
      </c>
      <c r="H25" s="48">
        <v>4</v>
      </c>
      <c r="I25" s="48">
        <v>9</v>
      </c>
      <c r="J25" s="35">
        <v>1</v>
      </c>
      <c r="K25" s="49">
        <v>16.111000000000001</v>
      </c>
      <c r="L25" s="34" t="s">
        <v>73</v>
      </c>
      <c r="M25" s="34"/>
      <c r="N25" s="34">
        <v>20</v>
      </c>
      <c r="O25" s="34">
        <v>25</v>
      </c>
      <c r="P25" s="34">
        <v>1</v>
      </c>
      <c r="Q25" s="55">
        <v>1.9812000000000001</v>
      </c>
      <c r="R25" s="34">
        <v>3</v>
      </c>
      <c r="S25" s="48">
        <v>60</v>
      </c>
      <c r="T25" s="47">
        <v>0.46388888888888885</v>
      </c>
      <c r="U25" s="47"/>
      <c r="V25" s="52">
        <v>18.207999999999998</v>
      </c>
      <c r="W25" s="52">
        <v>736.6</v>
      </c>
      <c r="X25" s="52">
        <v>88</v>
      </c>
      <c r="Y25" s="52">
        <v>8.2799999999999994</v>
      </c>
      <c r="Z25" s="52">
        <v>489.3</v>
      </c>
      <c r="AA25" s="52">
        <v>425.9</v>
      </c>
      <c r="AB25" s="52">
        <v>495</v>
      </c>
      <c r="AC25" s="52">
        <v>318</v>
      </c>
      <c r="AD25" s="52">
        <v>0.24</v>
      </c>
      <c r="AE25" s="52">
        <v>8.44</v>
      </c>
      <c r="AF25" s="52">
        <v>-113.2</v>
      </c>
      <c r="AG25" s="52">
        <v>33.6</v>
      </c>
      <c r="AH25" s="52">
        <v>0</v>
      </c>
      <c r="AI25" s="52">
        <v>3.01</v>
      </c>
      <c r="AJ25" s="52">
        <v>3.14</v>
      </c>
      <c r="AK25" s="52">
        <v>2.4300000000000002</v>
      </c>
      <c r="AL25" s="52">
        <v>9.65</v>
      </c>
      <c r="AM25" s="34">
        <v>2</v>
      </c>
      <c r="AN25" s="34">
        <v>2</v>
      </c>
      <c r="AO25" s="34" t="s">
        <v>124</v>
      </c>
      <c r="AP25" s="34">
        <v>1</v>
      </c>
      <c r="AQ25" s="34">
        <v>1</v>
      </c>
      <c r="AR25" s="34" t="s">
        <v>124</v>
      </c>
      <c r="AS25" s="34" t="s">
        <v>124</v>
      </c>
      <c r="AT25" s="86"/>
    </row>
    <row r="26" spans="1:46" x14ac:dyDescent="0.25">
      <c r="A26" s="43" t="s">
        <v>3</v>
      </c>
      <c r="B26" s="44">
        <v>45090</v>
      </c>
      <c r="C26" s="43" t="s">
        <v>142</v>
      </c>
      <c r="D26" s="45">
        <v>41.480200000000004</v>
      </c>
      <c r="E26" s="45">
        <v>-82.834299999999999</v>
      </c>
      <c r="F26" s="46">
        <f t="shared" si="0"/>
        <v>164</v>
      </c>
      <c r="G26" s="47">
        <v>0.49791666666666662</v>
      </c>
      <c r="H26" s="48">
        <v>4</v>
      </c>
      <c r="I26" s="48">
        <v>9</v>
      </c>
      <c r="J26" s="35">
        <v>1.5</v>
      </c>
      <c r="K26" s="51">
        <v>13.888999999999999</v>
      </c>
      <c r="L26" s="34" t="s">
        <v>73</v>
      </c>
      <c r="M26" s="78"/>
      <c r="N26" s="36"/>
      <c r="O26" s="36"/>
      <c r="P26" s="34">
        <v>1</v>
      </c>
      <c r="Q26" s="55">
        <v>3.7185600000000001</v>
      </c>
      <c r="R26" s="34">
        <v>3</v>
      </c>
      <c r="S26" s="48">
        <v>90</v>
      </c>
      <c r="T26" s="47">
        <v>0.47916666666666669</v>
      </c>
      <c r="U26" s="47"/>
      <c r="V26" s="52">
        <v>18.63</v>
      </c>
      <c r="W26" s="52">
        <v>736.3</v>
      </c>
      <c r="X26" s="52">
        <v>80.900000000000006</v>
      </c>
      <c r="Y26" s="52">
        <v>7.55</v>
      </c>
      <c r="Z26" s="52">
        <v>478.6</v>
      </c>
      <c r="AA26" s="52">
        <v>420.3</v>
      </c>
      <c r="AB26" s="52">
        <v>483.8</v>
      </c>
      <c r="AC26" s="52">
        <v>311</v>
      </c>
      <c r="AD26" s="52">
        <v>0.23</v>
      </c>
      <c r="AE26" s="52">
        <v>8.11</v>
      </c>
      <c r="AF26" s="52">
        <v>-94.6</v>
      </c>
      <c r="AG26" s="52">
        <v>34.549999999999997</v>
      </c>
      <c r="AH26" s="52">
        <v>0</v>
      </c>
      <c r="AI26" s="52">
        <v>4.41</v>
      </c>
      <c r="AJ26" s="52">
        <v>4.6100000000000003</v>
      </c>
      <c r="AK26" s="52">
        <v>3.3</v>
      </c>
      <c r="AL26" s="52">
        <v>13.14</v>
      </c>
      <c r="AM26" s="34">
        <v>2</v>
      </c>
      <c r="AN26" s="34">
        <v>2</v>
      </c>
      <c r="AO26" s="34" t="s">
        <v>124</v>
      </c>
      <c r="AP26" s="34">
        <v>1</v>
      </c>
      <c r="AQ26" s="34">
        <v>1</v>
      </c>
      <c r="AR26" s="34" t="s">
        <v>124</v>
      </c>
      <c r="AS26" s="34" t="s">
        <v>124</v>
      </c>
      <c r="AT26" s="86"/>
    </row>
    <row r="27" spans="1:46" x14ac:dyDescent="0.25">
      <c r="A27" s="43" t="s">
        <v>4</v>
      </c>
      <c r="B27" s="44">
        <v>45090</v>
      </c>
      <c r="C27" s="43" t="s">
        <v>142</v>
      </c>
      <c r="D27" s="45">
        <v>41.479799999999997</v>
      </c>
      <c r="E27" s="45">
        <v>-82.782899999999998</v>
      </c>
      <c r="F27" s="46">
        <f t="shared" si="0"/>
        <v>164</v>
      </c>
      <c r="G27" s="47">
        <v>0.48958333333333331</v>
      </c>
      <c r="H27" s="48">
        <v>4</v>
      </c>
      <c r="I27" s="48">
        <v>9</v>
      </c>
      <c r="J27" s="35">
        <v>2</v>
      </c>
      <c r="K27" s="49">
        <v>15.555999999999999</v>
      </c>
      <c r="L27" s="34" t="s">
        <v>73</v>
      </c>
      <c r="M27" s="34"/>
      <c r="N27" s="34">
        <v>20</v>
      </c>
      <c r="O27" s="34">
        <v>25</v>
      </c>
      <c r="P27" s="34">
        <v>1</v>
      </c>
      <c r="Q27" s="56">
        <v>2.1031200000000001</v>
      </c>
      <c r="R27" s="34">
        <v>3</v>
      </c>
      <c r="S27" s="48">
        <v>70</v>
      </c>
      <c r="T27" s="47">
        <v>0.49861111111111112</v>
      </c>
      <c r="U27" s="47"/>
      <c r="V27" s="52">
        <v>18.693999999999999</v>
      </c>
      <c r="W27" s="52">
        <v>736.2</v>
      </c>
      <c r="X27" s="52">
        <v>81.7</v>
      </c>
      <c r="Y27" s="52">
        <v>7.62</v>
      </c>
      <c r="Z27" s="52">
        <v>467</v>
      </c>
      <c r="AA27" s="52">
        <v>410.7</v>
      </c>
      <c r="AB27" s="52">
        <v>472</v>
      </c>
      <c r="AC27" s="52">
        <v>304</v>
      </c>
      <c r="AD27" s="52">
        <v>0.23</v>
      </c>
      <c r="AE27" s="52">
        <v>8.15</v>
      </c>
      <c r="AF27" s="52">
        <v>-97</v>
      </c>
      <c r="AG27" s="52">
        <v>44.24</v>
      </c>
      <c r="AH27" s="52">
        <v>0</v>
      </c>
      <c r="AI27" s="52">
        <v>4.3099999999999996</v>
      </c>
      <c r="AJ27" s="52">
        <v>4.51</v>
      </c>
      <c r="AK27" s="52">
        <v>2.46</v>
      </c>
      <c r="AL27" s="52">
        <v>9.7799999999999994</v>
      </c>
      <c r="AM27" s="34">
        <v>2</v>
      </c>
      <c r="AN27" s="34">
        <v>2</v>
      </c>
      <c r="AO27" s="34" t="s">
        <v>124</v>
      </c>
      <c r="AP27" s="34">
        <v>1</v>
      </c>
      <c r="AQ27" s="34">
        <v>1</v>
      </c>
      <c r="AR27" s="34" t="s">
        <v>124</v>
      </c>
      <c r="AS27" s="34" t="s">
        <v>124</v>
      </c>
      <c r="AT27" s="86"/>
    </row>
    <row r="28" spans="1:46" x14ac:dyDescent="0.25">
      <c r="A28" s="43" t="s">
        <v>29</v>
      </c>
      <c r="B28" s="44">
        <v>45090</v>
      </c>
      <c r="C28" s="43" t="s">
        <v>142</v>
      </c>
      <c r="D28" s="45">
        <v>41.463200000000001</v>
      </c>
      <c r="E28" s="45">
        <v>-82.769000000000005</v>
      </c>
      <c r="F28" s="46">
        <f t="shared" si="0"/>
        <v>164</v>
      </c>
      <c r="G28" s="47">
        <v>0.50208333333333333</v>
      </c>
      <c r="H28" s="48">
        <v>4</v>
      </c>
      <c r="I28" s="48">
        <v>9</v>
      </c>
      <c r="J28" s="35">
        <v>2.5</v>
      </c>
      <c r="K28" s="49">
        <v>15.555999999999999</v>
      </c>
      <c r="L28" s="34" t="s">
        <v>73</v>
      </c>
      <c r="M28" s="34"/>
      <c r="N28" s="34">
        <v>30</v>
      </c>
      <c r="O28" s="34">
        <v>30</v>
      </c>
      <c r="P28" s="34">
        <v>1</v>
      </c>
      <c r="Q28" s="55">
        <v>2.3469600000000002</v>
      </c>
      <c r="R28" s="34">
        <v>2</v>
      </c>
      <c r="S28" s="48">
        <v>70</v>
      </c>
      <c r="T28" s="47">
        <v>0.51111111111111118</v>
      </c>
      <c r="U28" s="47"/>
      <c r="V28" s="52">
        <v>18.553999999999998</v>
      </c>
      <c r="W28" s="52">
        <v>736</v>
      </c>
      <c r="X28" s="52">
        <v>88.2</v>
      </c>
      <c r="Y28" s="52">
        <v>8.25</v>
      </c>
      <c r="Z28" s="52">
        <v>405.8</v>
      </c>
      <c r="AA28" s="52">
        <v>355.9</v>
      </c>
      <c r="AB28" s="52">
        <v>410.3</v>
      </c>
      <c r="AC28" s="52">
        <v>264</v>
      </c>
      <c r="AD28" s="52">
        <v>0.2</v>
      </c>
      <c r="AE28" s="52">
        <v>8.35</v>
      </c>
      <c r="AF28" s="52">
        <v>-108.4</v>
      </c>
      <c r="AG28" s="52">
        <v>31.73</v>
      </c>
      <c r="AH28" s="52">
        <v>0</v>
      </c>
      <c r="AI28" s="52">
        <v>2.81</v>
      </c>
      <c r="AJ28" s="52">
        <v>2.93</v>
      </c>
      <c r="AK28" s="52">
        <v>2.13</v>
      </c>
      <c r="AL28" s="52">
        <v>8.44</v>
      </c>
      <c r="AM28" s="34">
        <v>2</v>
      </c>
      <c r="AN28" s="34">
        <v>2</v>
      </c>
      <c r="AO28" s="34" t="s">
        <v>124</v>
      </c>
      <c r="AP28" s="34">
        <v>1</v>
      </c>
      <c r="AQ28" s="34">
        <v>1</v>
      </c>
      <c r="AR28" s="34" t="s">
        <v>124</v>
      </c>
      <c r="AS28" s="34" t="s">
        <v>124</v>
      </c>
      <c r="AT28" s="86"/>
    </row>
    <row r="29" spans="1:46" x14ac:dyDescent="0.25">
      <c r="A29" s="43" t="s">
        <v>5</v>
      </c>
      <c r="B29" s="44">
        <v>45090</v>
      </c>
      <c r="C29" s="43" t="s">
        <v>142</v>
      </c>
      <c r="D29" s="45">
        <v>41.477400000000003</v>
      </c>
      <c r="E29" s="45">
        <v>-82.739800000000002</v>
      </c>
      <c r="F29" s="46">
        <f t="shared" si="0"/>
        <v>164</v>
      </c>
      <c r="G29" s="47">
        <v>0.5131944444444444</v>
      </c>
      <c r="H29" s="48">
        <v>4</v>
      </c>
      <c r="I29" s="48">
        <v>9</v>
      </c>
      <c r="J29" s="35">
        <v>2.5</v>
      </c>
      <c r="K29" s="49">
        <v>15.555999999999999</v>
      </c>
      <c r="L29" s="34" t="s">
        <v>73</v>
      </c>
      <c r="M29" s="34"/>
      <c r="N29" s="34">
        <v>30</v>
      </c>
      <c r="O29" s="34">
        <v>30</v>
      </c>
      <c r="P29" s="34">
        <v>1</v>
      </c>
      <c r="Q29" s="55">
        <v>2.7736800000000001</v>
      </c>
      <c r="R29" s="34">
        <v>3</v>
      </c>
      <c r="S29" s="48">
        <v>80</v>
      </c>
      <c r="T29" s="47">
        <v>0.5229166666666667</v>
      </c>
      <c r="U29" s="47"/>
      <c r="V29" s="52">
        <v>18.577999999999999</v>
      </c>
      <c r="W29" s="52">
        <v>736.1</v>
      </c>
      <c r="X29" s="52">
        <v>88.7</v>
      </c>
      <c r="Y29" s="52">
        <v>8.2899999999999991</v>
      </c>
      <c r="Z29" s="52">
        <v>413</v>
      </c>
      <c r="AA29" s="52">
        <v>362.3</v>
      </c>
      <c r="AB29" s="52">
        <v>417.5</v>
      </c>
      <c r="AC29" s="52">
        <v>268</v>
      </c>
      <c r="AD29" s="52">
        <v>0.2</v>
      </c>
      <c r="AE29" s="52">
        <v>8.35</v>
      </c>
      <c r="AF29" s="52">
        <v>-108.4</v>
      </c>
      <c r="AG29" s="52">
        <v>31.58</v>
      </c>
      <c r="AH29" s="52">
        <v>0</v>
      </c>
      <c r="AI29" s="52">
        <v>2.77</v>
      </c>
      <c r="AJ29" s="52">
        <v>2.89</v>
      </c>
      <c r="AK29" s="52">
        <v>1.94</v>
      </c>
      <c r="AL29" s="52">
        <v>7.71</v>
      </c>
      <c r="AM29" s="34">
        <v>2</v>
      </c>
      <c r="AN29" s="34">
        <v>2</v>
      </c>
      <c r="AO29" s="34" t="s">
        <v>124</v>
      </c>
      <c r="AP29" s="34">
        <v>1</v>
      </c>
      <c r="AQ29" s="34">
        <v>1</v>
      </c>
      <c r="AR29" s="34" t="s">
        <v>124</v>
      </c>
      <c r="AS29" s="34" t="s">
        <v>124</v>
      </c>
      <c r="AT29" s="86"/>
    </row>
    <row r="30" spans="1:46" x14ac:dyDescent="0.25">
      <c r="A30" s="43" t="s">
        <v>6</v>
      </c>
      <c r="B30" s="44">
        <v>45090</v>
      </c>
      <c r="C30" s="43" t="s">
        <v>142</v>
      </c>
      <c r="D30" s="45">
        <v>41.469000000000001</v>
      </c>
      <c r="E30" s="45">
        <v>-82.715000000000003</v>
      </c>
      <c r="F30" s="46">
        <f t="shared" si="0"/>
        <v>164</v>
      </c>
      <c r="G30" s="47">
        <v>0.52569444444444446</v>
      </c>
      <c r="H30" s="48">
        <v>4</v>
      </c>
      <c r="I30" s="48">
        <v>9</v>
      </c>
      <c r="J30" s="35">
        <v>2.5</v>
      </c>
      <c r="K30" s="49">
        <v>15.555999999999999</v>
      </c>
      <c r="L30" s="34" t="s">
        <v>73</v>
      </c>
      <c r="M30" s="34"/>
      <c r="N30" s="34">
        <v>40</v>
      </c>
      <c r="O30" s="34">
        <v>45</v>
      </c>
      <c r="P30" s="34">
        <v>1</v>
      </c>
      <c r="Q30" s="55">
        <v>6.9189600000000002</v>
      </c>
      <c r="R30" s="34">
        <v>3</v>
      </c>
      <c r="S30" s="48">
        <v>100</v>
      </c>
      <c r="T30" s="47">
        <v>0.53541666666666665</v>
      </c>
      <c r="U30" s="47"/>
      <c r="V30" s="52">
        <v>18.396000000000001</v>
      </c>
      <c r="W30" s="52">
        <v>735.9</v>
      </c>
      <c r="X30" s="52">
        <v>92.2</v>
      </c>
      <c r="Y30" s="52">
        <v>8.65</v>
      </c>
      <c r="Z30" s="52">
        <v>306.60000000000002</v>
      </c>
      <c r="AA30" s="52">
        <v>267.89999999999998</v>
      </c>
      <c r="AB30" s="52">
        <v>310.10000000000002</v>
      </c>
      <c r="AC30" s="52">
        <v>199</v>
      </c>
      <c r="AD30" s="52">
        <v>0.15</v>
      </c>
      <c r="AE30" s="52">
        <v>8.2799999999999994</v>
      </c>
      <c r="AF30" s="52">
        <v>-104.1</v>
      </c>
      <c r="AG30" s="52">
        <v>18.5</v>
      </c>
      <c r="AH30" s="52">
        <v>0</v>
      </c>
      <c r="AI30" s="52">
        <v>1.49</v>
      </c>
      <c r="AJ30" s="52">
        <v>1.55</v>
      </c>
      <c r="AK30" s="52">
        <v>2.3199999999999998</v>
      </c>
      <c r="AL30" s="52">
        <v>9.2200000000000006</v>
      </c>
      <c r="AM30" s="34">
        <v>2</v>
      </c>
      <c r="AN30" s="34">
        <v>2</v>
      </c>
      <c r="AO30" s="34" t="s">
        <v>124</v>
      </c>
      <c r="AP30" s="34">
        <v>1</v>
      </c>
      <c r="AQ30" s="34">
        <v>1</v>
      </c>
      <c r="AR30" s="34" t="s">
        <v>124</v>
      </c>
      <c r="AS30" s="34" t="s">
        <v>124</v>
      </c>
      <c r="AT30" s="86"/>
    </row>
    <row r="31" spans="1:46" x14ac:dyDescent="0.25">
      <c r="A31" s="43" t="s">
        <v>7</v>
      </c>
      <c r="B31" s="44">
        <v>45090</v>
      </c>
      <c r="C31" s="43" t="s">
        <v>142</v>
      </c>
      <c r="D31" s="45">
        <v>41.459699999999998</v>
      </c>
      <c r="E31" s="45">
        <v>-82.676000000000002</v>
      </c>
      <c r="F31" s="46">
        <f t="shared" si="0"/>
        <v>164</v>
      </c>
      <c r="G31" s="47">
        <v>0.53888888888888886</v>
      </c>
      <c r="H31" s="48">
        <v>4</v>
      </c>
      <c r="I31" s="48">
        <v>9</v>
      </c>
      <c r="J31" s="35">
        <v>2</v>
      </c>
      <c r="K31" s="49">
        <v>16.111000000000001</v>
      </c>
      <c r="L31" s="34" t="s">
        <v>73</v>
      </c>
      <c r="M31" s="34"/>
      <c r="N31" s="34">
        <v>45</v>
      </c>
      <c r="O31" s="34">
        <v>45</v>
      </c>
      <c r="P31" s="34">
        <v>1</v>
      </c>
      <c r="Q31" s="55">
        <v>0.91439999999999999</v>
      </c>
      <c r="R31" s="34">
        <v>2</v>
      </c>
      <c r="S31" s="48">
        <v>80</v>
      </c>
      <c r="T31" s="47">
        <v>0.54166666666666663</v>
      </c>
      <c r="U31" s="47"/>
      <c r="V31" s="52">
        <v>18.594999999999999</v>
      </c>
      <c r="W31" s="52">
        <v>735.9</v>
      </c>
      <c r="X31" s="52">
        <v>92.5</v>
      </c>
      <c r="Y31" s="52">
        <v>8.64</v>
      </c>
      <c r="Z31" s="52">
        <v>348.2</v>
      </c>
      <c r="AA31" s="52">
        <v>305.60000000000002</v>
      </c>
      <c r="AB31" s="52">
        <v>352</v>
      </c>
      <c r="AC31" s="52">
        <v>226</v>
      </c>
      <c r="AD31" s="52">
        <v>0.17</v>
      </c>
      <c r="AE31" s="52">
        <v>8.25</v>
      </c>
      <c r="AF31" s="52">
        <v>-102.6</v>
      </c>
      <c r="AG31" s="52">
        <v>20.41</v>
      </c>
      <c r="AH31" s="52">
        <v>0</v>
      </c>
      <c r="AI31" s="52">
        <v>1.5</v>
      </c>
      <c r="AJ31" s="52">
        <v>1.56</v>
      </c>
      <c r="AK31" s="52">
        <v>4.3099999999999996</v>
      </c>
      <c r="AL31" s="52">
        <v>17.18</v>
      </c>
      <c r="AM31" s="34">
        <v>2</v>
      </c>
      <c r="AN31" s="34">
        <v>2</v>
      </c>
      <c r="AO31" s="34" t="s">
        <v>124</v>
      </c>
      <c r="AP31" s="34">
        <v>1</v>
      </c>
      <c r="AQ31" s="34">
        <v>1</v>
      </c>
      <c r="AR31" s="34" t="s">
        <v>124</v>
      </c>
      <c r="AS31" s="34" t="s">
        <v>124</v>
      </c>
      <c r="AT31" s="42" t="s">
        <v>113</v>
      </c>
    </row>
    <row r="32" spans="1:46" x14ac:dyDescent="0.25">
      <c r="A32" s="43" t="s">
        <v>8</v>
      </c>
      <c r="B32" s="44">
        <v>45090</v>
      </c>
      <c r="C32" s="43" t="s">
        <v>142</v>
      </c>
      <c r="D32" s="45">
        <v>41.511699999999998</v>
      </c>
      <c r="E32" s="45">
        <v>-82.658000000000001</v>
      </c>
      <c r="F32" s="46">
        <f t="shared" si="0"/>
        <v>164</v>
      </c>
      <c r="G32" s="47">
        <v>0.55625000000000002</v>
      </c>
      <c r="H32" s="48">
        <v>4</v>
      </c>
      <c r="I32" s="48">
        <v>9</v>
      </c>
      <c r="J32" s="35">
        <v>2</v>
      </c>
      <c r="K32" s="49">
        <v>16.111000000000001</v>
      </c>
      <c r="L32" s="34" t="s">
        <v>73</v>
      </c>
      <c r="M32" s="34"/>
      <c r="N32" s="34">
        <v>60</v>
      </c>
      <c r="O32" s="34">
        <v>60</v>
      </c>
      <c r="P32" s="34">
        <v>1</v>
      </c>
      <c r="Q32" s="55">
        <v>9.0830400000000004</v>
      </c>
      <c r="R32" s="34">
        <v>2</v>
      </c>
      <c r="S32" s="48">
        <v>250</v>
      </c>
      <c r="T32" s="47">
        <v>0.57291666666666663</v>
      </c>
      <c r="U32" s="47"/>
      <c r="V32" s="52">
        <v>18.401</v>
      </c>
      <c r="W32" s="52">
        <v>735.7</v>
      </c>
      <c r="X32" s="52">
        <v>91.3</v>
      </c>
      <c r="Y32" s="52">
        <v>8.57</v>
      </c>
      <c r="Z32" s="52">
        <v>267.10000000000002</v>
      </c>
      <c r="AA32" s="52">
        <v>233.5</v>
      </c>
      <c r="AB32" s="52">
        <v>270.10000000000002</v>
      </c>
      <c r="AC32" s="52">
        <v>174</v>
      </c>
      <c r="AD32" s="52">
        <v>0.13</v>
      </c>
      <c r="AE32" s="52">
        <v>8.08</v>
      </c>
      <c r="AF32" s="52">
        <v>-93.1</v>
      </c>
      <c r="AG32" s="52">
        <v>11.17</v>
      </c>
      <c r="AH32" s="52">
        <v>0</v>
      </c>
      <c r="AI32" s="52">
        <v>0.24</v>
      </c>
      <c r="AJ32" s="52">
        <v>0.24</v>
      </c>
      <c r="AK32" s="52">
        <v>0.34</v>
      </c>
      <c r="AL32" s="52">
        <v>1.29</v>
      </c>
      <c r="AM32" s="34">
        <v>2</v>
      </c>
      <c r="AN32" s="34">
        <v>2</v>
      </c>
      <c r="AO32" s="34" t="s">
        <v>124</v>
      </c>
      <c r="AP32" s="34">
        <v>1</v>
      </c>
      <c r="AQ32" s="34">
        <v>1</v>
      </c>
      <c r="AR32" s="34" t="s">
        <v>124</v>
      </c>
      <c r="AS32" s="34" t="s">
        <v>124</v>
      </c>
      <c r="AT32" s="86"/>
    </row>
    <row r="33" spans="1:46" x14ac:dyDescent="0.25">
      <c r="A33" s="43" t="s">
        <v>0</v>
      </c>
      <c r="B33" s="44">
        <v>45097</v>
      </c>
      <c r="C33" s="43" t="s">
        <v>141</v>
      </c>
      <c r="D33" s="45">
        <v>41.456099999999999</v>
      </c>
      <c r="E33" s="45">
        <v>-83.007099999999994</v>
      </c>
      <c r="F33" s="46">
        <f t="shared" si="0"/>
        <v>171</v>
      </c>
      <c r="G33" s="47">
        <v>0.41597222222222219</v>
      </c>
      <c r="H33" s="48">
        <v>3</v>
      </c>
      <c r="I33" s="48">
        <v>5</v>
      </c>
      <c r="J33" s="35">
        <v>0.5</v>
      </c>
      <c r="K33" s="49">
        <v>23.332999999999998</v>
      </c>
      <c r="L33" s="34">
        <v>9</v>
      </c>
      <c r="M33" s="34"/>
      <c r="N33" s="34">
        <v>15</v>
      </c>
      <c r="O33" s="34">
        <v>10</v>
      </c>
      <c r="P33" s="34">
        <v>1</v>
      </c>
      <c r="Q33" s="54">
        <v>1.2</v>
      </c>
      <c r="R33" s="34">
        <v>2</v>
      </c>
      <c r="S33" s="48" t="s">
        <v>122</v>
      </c>
      <c r="T33" s="47">
        <v>0.42708333333333331</v>
      </c>
      <c r="U33" s="47"/>
      <c r="V33" s="52">
        <v>22.57</v>
      </c>
      <c r="W33" s="52">
        <v>746.2</v>
      </c>
      <c r="X33" s="52">
        <v>110.4</v>
      </c>
      <c r="Y33" s="52">
        <v>9.5299999999999994</v>
      </c>
      <c r="Z33" s="52">
        <v>689</v>
      </c>
      <c r="AA33" s="52">
        <v>657</v>
      </c>
      <c r="AB33" s="52">
        <v>692.1</v>
      </c>
      <c r="AC33" s="52">
        <v>448</v>
      </c>
      <c r="AD33" s="52">
        <v>0.34</v>
      </c>
      <c r="AE33" s="52">
        <v>8.58</v>
      </c>
      <c r="AF33" s="52">
        <v>-122.2</v>
      </c>
      <c r="AG33" s="52">
        <v>51.93</v>
      </c>
      <c r="AH33" s="52">
        <v>0</v>
      </c>
      <c r="AI33" s="52">
        <v>3.33</v>
      </c>
      <c r="AJ33" s="52">
        <v>3.48</v>
      </c>
      <c r="AK33" s="52">
        <v>18.93</v>
      </c>
      <c r="AL33" s="52">
        <v>75.69</v>
      </c>
      <c r="AM33" s="34">
        <v>2</v>
      </c>
      <c r="AN33" s="34">
        <v>2</v>
      </c>
      <c r="AO33" s="34" t="s">
        <v>124</v>
      </c>
      <c r="AP33" s="34">
        <v>1</v>
      </c>
      <c r="AQ33" s="34">
        <v>1</v>
      </c>
      <c r="AR33" s="34" t="s">
        <v>124</v>
      </c>
      <c r="AS33" s="34" t="s">
        <v>124</v>
      </c>
      <c r="AT33" s="86"/>
    </row>
    <row r="34" spans="1:46" x14ac:dyDescent="0.25">
      <c r="A34" s="43" t="s">
        <v>1</v>
      </c>
      <c r="B34" s="44">
        <v>45097</v>
      </c>
      <c r="C34" s="43" t="s">
        <v>141</v>
      </c>
      <c r="D34" s="45">
        <v>41.453299999999999</v>
      </c>
      <c r="E34" s="45">
        <v>-82.960800000000006</v>
      </c>
      <c r="F34" s="46">
        <f t="shared" si="0"/>
        <v>171</v>
      </c>
      <c r="G34" s="47">
        <v>0.43194444444444446</v>
      </c>
      <c r="H34" s="48">
        <v>3</v>
      </c>
      <c r="I34" s="48">
        <v>5</v>
      </c>
      <c r="J34" s="35">
        <v>1</v>
      </c>
      <c r="K34" s="49">
        <v>23.888000000000002</v>
      </c>
      <c r="L34" s="34">
        <v>9</v>
      </c>
      <c r="M34" s="34"/>
      <c r="N34" s="34">
        <v>15</v>
      </c>
      <c r="O34" s="34">
        <v>15</v>
      </c>
      <c r="P34" s="34">
        <v>1</v>
      </c>
      <c r="Q34" s="55">
        <v>1.6</v>
      </c>
      <c r="R34" s="34">
        <v>3</v>
      </c>
      <c r="S34" s="48">
        <v>50</v>
      </c>
      <c r="T34" s="47">
        <v>0.44236111111111115</v>
      </c>
      <c r="U34" s="47"/>
      <c r="V34" s="52">
        <v>22.283000000000001</v>
      </c>
      <c r="W34" s="52">
        <v>745.9</v>
      </c>
      <c r="X34" s="52">
        <v>104.8</v>
      </c>
      <c r="Y34" s="52">
        <v>9.1</v>
      </c>
      <c r="Z34" s="52">
        <v>540.5</v>
      </c>
      <c r="AA34" s="52">
        <v>512.5</v>
      </c>
      <c r="AB34" s="52">
        <v>543.20000000000005</v>
      </c>
      <c r="AC34" s="52">
        <v>351</v>
      </c>
      <c r="AD34" s="52">
        <v>0.26</v>
      </c>
      <c r="AE34" s="52">
        <v>8.7799999999999994</v>
      </c>
      <c r="AF34" s="52">
        <v>-133.5</v>
      </c>
      <c r="AG34" s="52">
        <v>72</v>
      </c>
      <c r="AH34" s="52">
        <v>0</v>
      </c>
      <c r="AI34" s="52">
        <v>4.7300000000000004</v>
      </c>
      <c r="AJ34" s="52">
        <v>4.95</v>
      </c>
      <c r="AK34" s="52">
        <v>12.84</v>
      </c>
      <c r="AL34" s="52">
        <v>51.33</v>
      </c>
      <c r="AM34" s="34">
        <v>2</v>
      </c>
      <c r="AN34" s="34">
        <v>2</v>
      </c>
      <c r="AO34" s="34" t="s">
        <v>124</v>
      </c>
      <c r="AP34" s="34">
        <v>1</v>
      </c>
      <c r="AQ34" s="34">
        <v>1</v>
      </c>
      <c r="AR34" s="34" t="s">
        <v>124</v>
      </c>
      <c r="AS34" s="34" t="s">
        <v>124</v>
      </c>
      <c r="AT34" s="86"/>
    </row>
    <row r="35" spans="1:46" x14ac:dyDescent="0.25">
      <c r="A35" s="43" t="s">
        <v>2</v>
      </c>
      <c r="B35" s="44">
        <v>45097</v>
      </c>
      <c r="C35" s="43" t="s">
        <v>141</v>
      </c>
      <c r="D35" s="45">
        <v>41.457299999999996</v>
      </c>
      <c r="E35" s="45">
        <v>-82.898700000000005</v>
      </c>
      <c r="F35" s="46">
        <f t="shared" ref="F35:F66" si="1">IF(B35&gt;0,B35-DATE(YEAR(B35),1,1)+1,"NA")</f>
        <v>171</v>
      </c>
      <c r="G35" s="47">
        <v>0.44722222222222219</v>
      </c>
      <c r="H35" s="48">
        <v>3</v>
      </c>
      <c r="I35" s="48">
        <v>5</v>
      </c>
      <c r="J35" s="35">
        <v>1.5</v>
      </c>
      <c r="K35" s="49">
        <v>23.888000000000002</v>
      </c>
      <c r="L35" s="34">
        <v>11</v>
      </c>
      <c r="M35" s="34"/>
      <c r="N35" s="34">
        <v>45</v>
      </c>
      <c r="O35" s="34">
        <v>50</v>
      </c>
      <c r="P35" s="34">
        <v>1</v>
      </c>
      <c r="Q35" s="55">
        <v>2.2999999999999998</v>
      </c>
      <c r="R35" s="34">
        <v>3</v>
      </c>
      <c r="S35" s="48">
        <v>100</v>
      </c>
      <c r="T35" s="47">
        <v>0.46111111111111108</v>
      </c>
      <c r="U35" s="47"/>
      <c r="V35" s="52">
        <v>21.776</v>
      </c>
      <c r="W35" s="52">
        <v>746.4</v>
      </c>
      <c r="X35" s="52">
        <v>94.3</v>
      </c>
      <c r="Y35" s="52">
        <v>8.27</v>
      </c>
      <c r="Z35" s="52">
        <v>503</v>
      </c>
      <c r="AA35" s="52">
        <v>472</v>
      </c>
      <c r="AB35" s="52">
        <v>506</v>
      </c>
      <c r="AC35" s="52">
        <v>327</v>
      </c>
      <c r="AD35" s="52">
        <v>0.24</v>
      </c>
      <c r="AE35" s="52">
        <v>8.44</v>
      </c>
      <c r="AF35" s="52">
        <v>-114</v>
      </c>
      <c r="AG35" s="52">
        <v>16.87</v>
      </c>
      <c r="AH35" s="52">
        <v>0</v>
      </c>
      <c r="AI35" s="52">
        <v>1.5</v>
      </c>
      <c r="AJ35" s="52">
        <v>1.55</v>
      </c>
      <c r="AK35" s="52">
        <v>1.82</v>
      </c>
      <c r="AL35" s="52">
        <v>7.19</v>
      </c>
      <c r="AM35" s="34">
        <v>2</v>
      </c>
      <c r="AN35" s="34">
        <v>2</v>
      </c>
      <c r="AO35" s="34" t="s">
        <v>124</v>
      </c>
      <c r="AP35" s="34">
        <v>1</v>
      </c>
      <c r="AQ35" s="34">
        <v>1</v>
      </c>
      <c r="AR35" s="34" t="s">
        <v>124</v>
      </c>
      <c r="AS35" s="34" t="s">
        <v>124</v>
      </c>
      <c r="AT35" s="86"/>
    </row>
    <row r="36" spans="1:46" x14ac:dyDescent="0.25">
      <c r="A36" s="43" t="s">
        <v>3</v>
      </c>
      <c r="B36" s="44">
        <v>45097</v>
      </c>
      <c r="C36" s="43" t="s">
        <v>141</v>
      </c>
      <c r="D36" s="45">
        <v>41.480200000000004</v>
      </c>
      <c r="E36" s="45">
        <v>-82.834299999999999</v>
      </c>
      <c r="F36" s="46">
        <f t="shared" si="1"/>
        <v>171</v>
      </c>
      <c r="G36" s="47">
        <v>0.46527777777777773</v>
      </c>
      <c r="H36" s="48">
        <v>3</v>
      </c>
      <c r="I36" s="48">
        <v>5</v>
      </c>
      <c r="J36" s="35">
        <v>1.5</v>
      </c>
      <c r="K36" s="49">
        <v>23.888000000000002</v>
      </c>
      <c r="L36" s="34">
        <v>11</v>
      </c>
      <c r="M36" s="78"/>
      <c r="N36" s="36"/>
      <c r="O36" s="36"/>
      <c r="P36" s="34">
        <v>1</v>
      </c>
      <c r="Q36" s="55">
        <v>3.8</v>
      </c>
      <c r="R36" s="34">
        <v>3</v>
      </c>
      <c r="S36" s="48">
        <v>120</v>
      </c>
      <c r="T36" s="47">
        <v>0.47638888888888892</v>
      </c>
      <c r="U36" s="47"/>
      <c r="V36" s="52">
        <v>21.709</v>
      </c>
      <c r="W36" s="52">
        <v>746.6</v>
      </c>
      <c r="X36" s="52">
        <v>77.8</v>
      </c>
      <c r="Y36" s="52">
        <v>6.83</v>
      </c>
      <c r="Z36" s="52">
        <v>476.6</v>
      </c>
      <c r="AA36" s="52">
        <v>446.7</v>
      </c>
      <c r="AB36" s="52">
        <v>479.5</v>
      </c>
      <c r="AC36" s="52">
        <v>310</v>
      </c>
      <c r="AD36" s="52">
        <v>0.23</v>
      </c>
      <c r="AE36" s="52">
        <v>8.1199999999999992</v>
      </c>
      <c r="AF36" s="52">
        <v>-95.7</v>
      </c>
      <c r="AG36" s="52">
        <v>20.85</v>
      </c>
      <c r="AH36" s="52">
        <v>0</v>
      </c>
      <c r="AI36" s="52">
        <v>2.12</v>
      </c>
      <c r="AJ36" s="52">
        <v>2.2000000000000002</v>
      </c>
      <c r="AK36" s="52">
        <v>2.0099999999999998</v>
      </c>
      <c r="AL36" s="52">
        <v>7.97</v>
      </c>
      <c r="AM36" s="34">
        <v>2</v>
      </c>
      <c r="AN36" s="34">
        <v>2</v>
      </c>
      <c r="AO36" s="34" t="s">
        <v>124</v>
      </c>
      <c r="AP36" s="34">
        <v>1</v>
      </c>
      <c r="AQ36" s="34">
        <v>1</v>
      </c>
      <c r="AR36" s="34" t="s">
        <v>124</v>
      </c>
      <c r="AS36" s="34" t="s">
        <v>124</v>
      </c>
      <c r="AT36" s="86"/>
    </row>
    <row r="37" spans="1:46" x14ac:dyDescent="0.25">
      <c r="A37" s="43" t="s">
        <v>4</v>
      </c>
      <c r="B37" s="44">
        <v>45097</v>
      </c>
      <c r="C37" s="43" t="s">
        <v>141</v>
      </c>
      <c r="D37" s="45">
        <v>41.479799999999997</v>
      </c>
      <c r="E37" s="45">
        <v>-82.782899999999998</v>
      </c>
      <c r="F37" s="46">
        <f t="shared" si="1"/>
        <v>171</v>
      </c>
      <c r="G37" s="47">
        <v>0.48402777777777778</v>
      </c>
      <c r="H37" s="48">
        <v>3</v>
      </c>
      <c r="I37" s="48">
        <v>6</v>
      </c>
      <c r="J37" s="35">
        <v>2</v>
      </c>
      <c r="K37" s="49">
        <v>23.888000000000002</v>
      </c>
      <c r="L37" s="34">
        <v>11</v>
      </c>
      <c r="M37" s="34"/>
      <c r="N37" s="34">
        <v>35</v>
      </c>
      <c r="O37" s="34">
        <v>40</v>
      </c>
      <c r="P37" s="34">
        <v>1</v>
      </c>
      <c r="Q37" s="56">
        <v>2.5</v>
      </c>
      <c r="R37" s="34">
        <v>3</v>
      </c>
      <c r="S37" s="48">
        <v>100</v>
      </c>
      <c r="T37" s="47">
        <v>0.49583333333333335</v>
      </c>
      <c r="U37" s="47"/>
      <c r="V37" s="52">
        <v>21.992000000000001</v>
      </c>
      <c r="W37" s="52">
        <v>746.8</v>
      </c>
      <c r="X37" s="52">
        <v>93.4</v>
      </c>
      <c r="Y37" s="52">
        <v>8.16</v>
      </c>
      <c r="Z37" s="52">
        <v>414</v>
      </c>
      <c r="AA37" s="52">
        <v>390.2</v>
      </c>
      <c r="AB37" s="52">
        <v>416.3</v>
      </c>
      <c r="AC37" s="52">
        <v>269</v>
      </c>
      <c r="AD37" s="52">
        <v>0.2</v>
      </c>
      <c r="AE37" s="52">
        <v>8.6</v>
      </c>
      <c r="AF37" s="52">
        <v>-123.7</v>
      </c>
      <c r="AG37" s="52">
        <v>21.32</v>
      </c>
      <c r="AH37" s="52">
        <v>0</v>
      </c>
      <c r="AI37" s="52">
        <v>1.56</v>
      </c>
      <c r="AJ37" s="52">
        <v>1.62</v>
      </c>
      <c r="AK37" s="52">
        <v>1.55</v>
      </c>
      <c r="AL37" s="52">
        <v>6.12</v>
      </c>
      <c r="AM37" s="34">
        <v>2</v>
      </c>
      <c r="AN37" s="34">
        <v>2</v>
      </c>
      <c r="AO37" s="34" t="s">
        <v>124</v>
      </c>
      <c r="AP37" s="34">
        <v>1</v>
      </c>
      <c r="AQ37" s="34">
        <v>1</v>
      </c>
      <c r="AR37" s="34" t="s">
        <v>124</v>
      </c>
      <c r="AS37" s="34" t="s">
        <v>124</v>
      </c>
      <c r="AT37" s="86"/>
    </row>
    <row r="38" spans="1:46" x14ac:dyDescent="0.25">
      <c r="A38" s="43" t="s">
        <v>29</v>
      </c>
      <c r="B38" s="44">
        <v>45097</v>
      </c>
      <c r="C38" s="43" t="s">
        <v>141</v>
      </c>
      <c r="D38" s="45">
        <v>41.463200000000001</v>
      </c>
      <c r="E38" s="45">
        <v>-82.769000000000005</v>
      </c>
      <c r="F38" s="46">
        <f t="shared" si="1"/>
        <v>171</v>
      </c>
      <c r="G38" s="47">
        <v>0.49861111111111112</v>
      </c>
      <c r="H38" s="48">
        <v>3</v>
      </c>
      <c r="I38" s="48">
        <v>6</v>
      </c>
      <c r="J38" s="35">
        <v>2.5</v>
      </c>
      <c r="K38" s="49">
        <v>23.888000000000002</v>
      </c>
      <c r="L38" s="34">
        <v>11</v>
      </c>
      <c r="M38" s="34"/>
      <c r="N38" s="34">
        <v>40</v>
      </c>
      <c r="O38" s="34">
        <v>40</v>
      </c>
      <c r="P38" s="34">
        <v>1</v>
      </c>
      <c r="Q38" s="55">
        <v>2.8</v>
      </c>
      <c r="R38" s="34">
        <v>2</v>
      </c>
      <c r="S38" s="48">
        <v>120</v>
      </c>
      <c r="T38" s="47">
        <v>0.51250000000000007</v>
      </c>
      <c r="U38" s="47"/>
      <c r="V38" s="52">
        <v>21.745999999999999</v>
      </c>
      <c r="W38" s="52">
        <v>746.8</v>
      </c>
      <c r="X38" s="52">
        <v>106.7</v>
      </c>
      <c r="Y38" s="52">
        <v>9.3699999999999992</v>
      </c>
      <c r="Z38" s="52">
        <v>387.6</v>
      </c>
      <c r="AA38" s="52">
        <v>363.5</v>
      </c>
      <c r="AB38" s="52">
        <v>390</v>
      </c>
      <c r="AC38" s="52">
        <v>252</v>
      </c>
      <c r="AD38" s="52">
        <v>0.19</v>
      </c>
      <c r="AE38" s="52">
        <v>8.83</v>
      </c>
      <c r="AF38" s="52">
        <v>-136.69999999999999</v>
      </c>
      <c r="AG38" s="52">
        <v>13.33</v>
      </c>
      <c r="AH38" s="52">
        <v>0</v>
      </c>
      <c r="AI38" s="52">
        <v>1.97</v>
      </c>
      <c r="AJ38" s="52">
        <v>2.0499999999999998</v>
      </c>
      <c r="AK38" s="52">
        <v>4.09</v>
      </c>
      <c r="AL38" s="52">
        <v>16.29</v>
      </c>
      <c r="AM38" s="34">
        <v>2</v>
      </c>
      <c r="AN38" s="34">
        <v>2</v>
      </c>
      <c r="AO38" s="34" t="s">
        <v>124</v>
      </c>
      <c r="AP38" s="34">
        <v>1</v>
      </c>
      <c r="AQ38" s="34">
        <v>1</v>
      </c>
      <c r="AR38" s="34" t="s">
        <v>124</v>
      </c>
      <c r="AS38" s="34" t="s">
        <v>124</v>
      </c>
      <c r="AT38" s="86"/>
    </row>
    <row r="39" spans="1:46" x14ac:dyDescent="0.25">
      <c r="A39" s="43" t="s">
        <v>5</v>
      </c>
      <c r="B39" s="44">
        <v>45097</v>
      </c>
      <c r="C39" s="43" t="s">
        <v>141</v>
      </c>
      <c r="D39" s="45">
        <v>41.477400000000003</v>
      </c>
      <c r="E39" s="45">
        <v>-82.739800000000002</v>
      </c>
      <c r="F39" s="46">
        <f t="shared" si="1"/>
        <v>171</v>
      </c>
      <c r="G39" s="47">
        <v>0.51458333333333328</v>
      </c>
      <c r="H39" s="48">
        <v>3</v>
      </c>
      <c r="I39" s="48">
        <v>6</v>
      </c>
      <c r="J39" s="35">
        <v>2.5</v>
      </c>
      <c r="K39" s="49">
        <v>23.332999999999998</v>
      </c>
      <c r="L39" s="34">
        <v>11</v>
      </c>
      <c r="M39" s="34"/>
      <c r="N39" s="34">
        <v>45</v>
      </c>
      <c r="O39" s="34">
        <v>50</v>
      </c>
      <c r="P39" s="34">
        <v>1</v>
      </c>
      <c r="Q39" s="55">
        <v>3</v>
      </c>
      <c r="R39" s="34">
        <v>3</v>
      </c>
      <c r="S39" s="48">
        <v>120</v>
      </c>
      <c r="T39" s="47">
        <v>0.52777777777777779</v>
      </c>
      <c r="U39" s="47"/>
      <c r="V39" s="52">
        <v>21.515999999999998</v>
      </c>
      <c r="W39" s="52">
        <v>746.9</v>
      </c>
      <c r="X39" s="52">
        <v>107.1</v>
      </c>
      <c r="Y39" s="52">
        <v>9.44</v>
      </c>
      <c r="Z39" s="52">
        <v>363.7</v>
      </c>
      <c r="AA39" s="52">
        <v>339.5</v>
      </c>
      <c r="AB39" s="52">
        <v>366</v>
      </c>
      <c r="AC39" s="52">
        <v>236</v>
      </c>
      <c r="AD39" s="52">
        <v>0.17</v>
      </c>
      <c r="AE39" s="52">
        <v>8.73</v>
      </c>
      <c r="AF39" s="52">
        <v>-130.6</v>
      </c>
      <c r="AG39" s="52">
        <v>13.31</v>
      </c>
      <c r="AH39" s="52">
        <v>0</v>
      </c>
      <c r="AI39" s="52">
        <v>1.43</v>
      </c>
      <c r="AJ39" s="52">
        <v>1.48</v>
      </c>
      <c r="AK39" s="52">
        <v>4.04</v>
      </c>
      <c r="AL39" s="52">
        <v>16.09</v>
      </c>
      <c r="AM39" s="34">
        <v>2</v>
      </c>
      <c r="AN39" s="34">
        <v>2</v>
      </c>
      <c r="AO39" s="34" t="s">
        <v>124</v>
      </c>
      <c r="AP39" s="34">
        <v>1</v>
      </c>
      <c r="AQ39" s="34">
        <v>1</v>
      </c>
      <c r="AR39" s="34" t="s">
        <v>124</v>
      </c>
      <c r="AS39" s="34" t="s">
        <v>124</v>
      </c>
      <c r="AT39" s="86"/>
    </row>
    <row r="40" spans="1:46" x14ac:dyDescent="0.25">
      <c r="A40" s="43" t="s">
        <v>6</v>
      </c>
      <c r="B40" s="44">
        <v>45097</v>
      </c>
      <c r="C40" s="43" t="s">
        <v>141</v>
      </c>
      <c r="D40" s="45">
        <v>41.469000000000001</v>
      </c>
      <c r="E40" s="45">
        <v>-82.715000000000003</v>
      </c>
      <c r="F40" s="46">
        <f t="shared" si="1"/>
        <v>171</v>
      </c>
      <c r="G40" s="47">
        <v>0.53333333333333333</v>
      </c>
      <c r="H40" s="48">
        <v>3</v>
      </c>
      <c r="I40" s="48">
        <v>6</v>
      </c>
      <c r="J40" s="35">
        <v>3</v>
      </c>
      <c r="K40" s="49">
        <v>23.332999999999998</v>
      </c>
      <c r="L40" s="34">
        <v>11</v>
      </c>
      <c r="M40" s="34"/>
      <c r="N40" s="34">
        <v>55</v>
      </c>
      <c r="O40" s="34">
        <v>55</v>
      </c>
      <c r="P40" s="34">
        <v>1</v>
      </c>
      <c r="Q40" s="55">
        <v>3.5</v>
      </c>
      <c r="R40" s="34">
        <v>3</v>
      </c>
      <c r="S40" s="48">
        <v>120</v>
      </c>
      <c r="T40" s="47">
        <v>0.54583333333333328</v>
      </c>
      <c r="U40" s="47"/>
      <c r="V40" s="52">
        <v>21.96</v>
      </c>
      <c r="W40" s="52">
        <v>746.9</v>
      </c>
      <c r="X40" s="52">
        <v>114.2</v>
      </c>
      <c r="Y40" s="52">
        <v>9.98</v>
      </c>
      <c r="Z40" s="52">
        <v>388.3</v>
      </c>
      <c r="AA40" s="52">
        <v>365.8</v>
      </c>
      <c r="AB40" s="52">
        <v>390.5</v>
      </c>
      <c r="AC40" s="52">
        <v>252</v>
      </c>
      <c r="AD40" s="52">
        <v>0.19</v>
      </c>
      <c r="AE40" s="52">
        <v>8.7899999999999991</v>
      </c>
      <c r="AF40" s="52">
        <v>-134.4</v>
      </c>
      <c r="AG40" s="52">
        <v>10.63</v>
      </c>
      <c r="AH40" s="52">
        <v>0</v>
      </c>
      <c r="AI40" s="52">
        <v>1.85</v>
      </c>
      <c r="AJ40" s="52">
        <v>1.92</v>
      </c>
      <c r="AK40" s="52">
        <v>4.1399999999999997</v>
      </c>
      <c r="AL40" s="52">
        <v>16.5</v>
      </c>
      <c r="AM40" s="34">
        <v>2</v>
      </c>
      <c r="AN40" s="34">
        <v>2</v>
      </c>
      <c r="AO40" s="34" t="s">
        <v>124</v>
      </c>
      <c r="AP40" s="34">
        <v>1</v>
      </c>
      <c r="AQ40" s="34">
        <v>1</v>
      </c>
      <c r="AR40" s="34" t="s">
        <v>124</v>
      </c>
      <c r="AS40" s="34" t="s">
        <v>124</v>
      </c>
      <c r="AT40" s="86"/>
    </row>
    <row r="41" spans="1:46" x14ac:dyDescent="0.25">
      <c r="A41" s="43" t="s">
        <v>7</v>
      </c>
      <c r="B41" s="44">
        <v>45097</v>
      </c>
      <c r="C41" s="43" t="s">
        <v>141</v>
      </c>
      <c r="D41" s="45">
        <v>41.459699999999998</v>
      </c>
      <c r="E41" s="45">
        <v>-82.676000000000002</v>
      </c>
      <c r="F41" s="46">
        <f t="shared" si="1"/>
        <v>171</v>
      </c>
      <c r="G41" s="57">
        <v>0.56111111111111112</v>
      </c>
      <c r="H41" s="48">
        <v>3</v>
      </c>
      <c r="I41" s="48">
        <v>6</v>
      </c>
      <c r="J41" s="35">
        <v>2</v>
      </c>
      <c r="K41" s="49">
        <v>23.332999999999998</v>
      </c>
      <c r="L41" s="34">
        <v>11</v>
      </c>
      <c r="M41" s="34"/>
      <c r="N41" s="34">
        <v>55</v>
      </c>
      <c r="O41" s="34">
        <v>55</v>
      </c>
      <c r="P41" s="34">
        <v>1</v>
      </c>
      <c r="Q41" s="55">
        <v>1.3</v>
      </c>
      <c r="R41" s="34">
        <v>2</v>
      </c>
      <c r="S41" s="48">
        <v>120</v>
      </c>
      <c r="T41" s="47">
        <v>0.5756944444444444</v>
      </c>
      <c r="U41" s="47"/>
      <c r="V41" s="52">
        <v>21.917000000000002</v>
      </c>
      <c r="W41" s="52">
        <v>746.8</v>
      </c>
      <c r="X41" s="52">
        <v>95.7</v>
      </c>
      <c r="Y41" s="52">
        <v>8.3699999999999992</v>
      </c>
      <c r="Z41" s="52">
        <v>342.4</v>
      </c>
      <c r="AA41" s="52">
        <v>322.2</v>
      </c>
      <c r="AB41" s="52">
        <v>344.3</v>
      </c>
      <c r="AC41" s="52">
        <v>223</v>
      </c>
      <c r="AD41" s="52">
        <v>0.16</v>
      </c>
      <c r="AE41" s="52">
        <v>8.57</v>
      </c>
      <c r="AF41" s="52">
        <v>-121.4</v>
      </c>
      <c r="AG41" s="52">
        <v>13.53</v>
      </c>
      <c r="AH41" s="52">
        <v>0</v>
      </c>
      <c r="AI41" s="52">
        <v>0.99</v>
      </c>
      <c r="AJ41" s="52">
        <v>1.02</v>
      </c>
      <c r="AK41" s="52">
        <v>10.55</v>
      </c>
      <c r="AL41" s="52">
        <v>42.14</v>
      </c>
      <c r="AM41" s="34">
        <v>2</v>
      </c>
      <c r="AN41" s="34">
        <v>2</v>
      </c>
      <c r="AO41" s="34" t="s">
        <v>124</v>
      </c>
      <c r="AP41" s="34">
        <v>1</v>
      </c>
      <c r="AQ41" s="34">
        <v>1</v>
      </c>
      <c r="AR41" s="34" t="s">
        <v>124</v>
      </c>
      <c r="AS41" s="34" t="s">
        <v>124</v>
      </c>
      <c r="AT41" s="86"/>
    </row>
    <row r="42" spans="1:46" x14ac:dyDescent="0.25">
      <c r="A42" s="43" t="s">
        <v>8</v>
      </c>
      <c r="B42" s="44">
        <v>45097</v>
      </c>
      <c r="C42" s="43" t="s">
        <v>141</v>
      </c>
      <c r="D42" s="45">
        <v>41.511699999999998</v>
      </c>
      <c r="E42" s="45">
        <v>-82.658000000000001</v>
      </c>
      <c r="F42" s="46">
        <f t="shared" si="1"/>
        <v>171</v>
      </c>
      <c r="G42" s="58" t="s">
        <v>136</v>
      </c>
      <c r="H42" s="59"/>
      <c r="I42" s="59"/>
      <c r="J42" s="60"/>
      <c r="K42" s="61"/>
      <c r="L42" s="36"/>
      <c r="M42" s="36"/>
      <c r="N42" s="36"/>
      <c r="O42" s="36"/>
      <c r="P42" s="36"/>
      <c r="Q42" s="62"/>
      <c r="R42" s="36"/>
      <c r="S42" s="59"/>
      <c r="T42" s="58"/>
      <c r="U42" s="58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36"/>
      <c r="AN42" s="36"/>
      <c r="AO42" s="36"/>
      <c r="AP42" s="36"/>
      <c r="AQ42" s="36"/>
      <c r="AR42" s="36"/>
      <c r="AS42" s="36"/>
      <c r="AT42" s="42" t="s">
        <v>127</v>
      </c>
    </row>
    <row r="43" spans="1:46" x14ac:dyDescent="0.25">
      <c r="A43" s="43" t="s">
        <v>0</v>
      </c>
      <c r="B43" s="44">
        <v>45104</v>
      </c>
      <c r="C43" s="43" t="s">
        <v>142</v>
      </c>
      <c r="D43" s="45">
        <v>41.456099999999999</v>
      </c>
      <c r="E43" s="45">
        <v>-83.007099999999994</v>
      </c>
      <c r="F43" s="46">
        <f t="shared" si="1"/>
        <v>178</v>
      </c>
      <c r="G43" s="57">
        <v>0.40208333333333335</v>
      </c>
      <c r="H43" s="48">
        <v>4</v>
      </c>
      <c r="I43" s="48">
        <v>10</v>
      </c>
      <c r="J43" s="35">
        <v>0</v>
      </c>
      <c r="K43" s="49">
        <v>18.332999999999998</v>
      </c>
      <c r="L43" s="34">
        <v>14</v>
      </c>
      <c r="M43" s="34"/>
      <c r="N43" s="34">
        <v>15</v>
      </c>
      <c r="O43" s="34">
        <v>15</v>
      </c>
      <c r="P43" s="34">
        <v>1</v>
      </c>
      <c r="Q43" s="55">
        <v>0.67056000000000004</v>
      </c>
      <c r="R43" s="34">
        <v>2</v>
      </c>
      <c r="S43" s="48">
        <v>50</v>
      </c>
      <c r="T43" s="47">
        <v>0.41250000000000003</v>
      </c>
      <c r="U43" s="47"/>
      <c r="V43" s="52">
        <v>22.628</v>
      </c>
      <c r="W43" s="52">
        <v>738.2</v>
      </c>
      <c r="X43" s="52">
        <v>72.599999999999994</v>
      </c>
      <c r="Y43" s="52">
        <v>6.26</v>
      </c>
      <c r="Z43" s="52">
        <v>621.79999999999995</v>
      </c>
      <c r="AA43" s="52">
        <v>593.6</v>
      </c>
      <c r="AB43" s="52">
        <v>624.5</v>
      </c>
      <c r="AC43" s="52">
        <v>404</v>
      </c>
      <c r="AD43" s="52">
        <v>0.3</v>
      </c>
      <c r="AE43" s="52">
        <v>8.2799999999999994</v>
      </c>
      <c r="AF43" s="52">
        <v>-105</v>
      </c>
      <c r="AG43" s="52">
        <v>136.25</v>
      </c>
      <c r="AH43" s="52">
        <v>0</v>
      </c>
      <c r="AI43" s="52">
        <v>3.02</v>
      </c>
      <c r="AJ43" s="52">
        <v>3.16</v>
      </c>
      <c r="AK43" s="52">
        <v>13.02</v>
      </c>
      <c r="AL43" s="52">
        <v>52.05</v>
      </c>
      <c r="AM43" s="34">
        <v>2</v>
      </c>
      <c r="AN43" s="34">
        <v>2</v>
      </c>
      <c r="AO43" s="34" t="s">
        <v>124</v>
      </c>
      <c r="AP43" s="34">
        <v>1</v>
      </c>
      <c r="AQ43" s="34">
        <v>1</v>
      </c>
      <c r="AR43" s="34" t="s">
        <v>124</v>
      </c>
      <c r="AS43" s="34" t="s">
        <v>124</v>
      </c>
      <c r="AT43" s="86"/>
    </row>
    <row r="44" spans="1:46" x14ac:dyDescent="0.25">
      <c r="A44" s="43" t="s">
        <v>1</v>
      </c>
      <c r="B44" s="44">
        <v>45104</v>
      </c>
      <c r="C44" s="43" t="s">
        <v>142</v>
      </c>
      <c r="D44" s="45">
        <v>41.453299999999999</v>
      </c>
      <c r="E44" s="45">
        <v>-82.960800000000006</v>
      </c>
      <c r="F44" s="46">
        <f t="shared" si="1"/>
        <v>178</v>
      </c>
      <c r="G44" s="57">
        <v>0.4152777777777778</v>
      </c>
      <c r="H44" s="48">
        <v>4</v>
      </c>
      <c r="I44" s="48">
        <v>10</v>
      </c>
      <c r="J44" s="35">
        <v>0.5</v>
      </c>
      <c r="K44" s="49">
        <v>18.332999999999998</v>
      </c>
      <c r="L44" s="34">
        <v>14</v>
      </c>
      <c r="M44" s="34"/>
      <c r="N44" s="34">
        <v>20</v>
      </c>
      <c r="O44" s="34">
        <v>20</v>
      </c>
      <c r="P44" s="34">
        <v>1</v>
      </c>
      <c r="Q44" s="55">
        <v>1.1277600000000001</v>
      </c>
      <c r="R44" s="34">
        <v>3</v>
      </c>
      <c r="S44" s="48">
        <v>50</v>
      </c>
      <c r="T44" s="47">
        <v>0.42499999999999999</v>
      </c>
      <c r="U44" s="47"/>
      <c r="V44" s="52">
        <v>22.446000000000002</v>
      </c>
      <c r="W44" s="52">
        <v>738.4</v>
      </c>
      <c r="X44" s="52">
        <v>73.599999999999994</v>
      </c>
      <c r="Y44" s="52">
        <v>6.37</v>
      </c>
      <c r="Z44" s="52">
        <v>624.6</v>
      </c>
      <c r="AA44" s="52">
        <v>594.20000000000005</v>
      </c>
      <c r="AB44" s="52">
        <v>627.6</v>
      </c>
      <c r="AC44" s="52">
        <v>406</v>
      </c>
      <c r="AD44" s="52">
        <v>0.3</v>
      </c>
      <c r="AE44" s="52">
        <v>8.44</v>
      </c>
      <c r="AF44" s="52">
        <v>-114.3</v>
      </c>
      <c r="AG44" s="52">
        <v>51.21</v>
      </c>
      <c r="AH44" s="52">
        <v>0</v>
      </c>
      <c r="AI44" s="52">
        <v>4.46</v>
      </c>
      <c r="AJ44" s="52">
        <v>4.67</v>
      </c>
      <c r="AK44" s="52">
        <v>16.37</v>
      </c>
      <c r="AL44" s="52">
        <v>65.459999999999994</v>
      </c>
      <c r="AM44" s="34">
        <v>2</v>
      </c>
      <c r="AN44" s="34">
        <v>2</v>
      </c>
      <c r="AO44" s="34" t="s">
        <v>124</v>
      </c>
      <c r="AP44" s="34">
        <v>1</v>
      </c>
      <c r="AQ44" s="34">
        <v>1</v>
      </c>
      <c r="AR44" s="34" t="s">
        <v>124</v>
      </c>
      <c r="AS44" s="34" t="s">
        <v>124</v>
      </c>
      <c r="AT44" s="86"/>
    </row>
    <row r="45" spans="1:46" x14ac:dyDescent="0.25">
      <c r="A45" s="43" t="s">
        <v>2</v>
      </c>
      <c r="B45" s="44">
        <v>45104</v>
      </c>
      <c r="C45" s="43" t="s">
        <v>142</v>
      </c>
      <c r="D45" s="45">
        <v>41.457299999999996</v>
      </c>
      <c r="E45" s="45">
        <v>-82.898700000000005</v>
      </c>
      <c r="F45" s="46">
        <f t="shared" si="1"/>
        <v>178</v>
      </c>
      <c r="G45" s="57">
        <v>0.4284722222222222</v>
      </c>
      <c r="H45" s="48">
        <v>4</v>
      </c>
      <c r="I45" s="48">
        <v>10</v>
      </c>
      <c r="J45" s="35">
        <v>0.5</v>
      </c>
      <c r="K45" s="49">
        <v>18.332999999999998</v>
      </c>
      <c r="L45" s="34">
        <v>14</v>
      </c>
      <c r="M45" s="34"/>
      <c r="N45" s="34">
        <v>25</v>
      </c>
      <c r="O45" s="34">
        <v>25</v>
      </c>
      <c r="P45" s="34">
        <v>1</v>
      </c>
      <c r="Q45" s="55">
        <v>1.8288</v>
      </c>
      <c r="R45" s="34">
        <v>3</v>
      </c>
      <c r="S45" s="48">
        <v>80</v>
      </c>
      <c r="T45" s="47">
        <v>0.4381944444444445</v>
      </c>
      <c r="U45" s="47"/>
      <c r="V45" s="52">
        <v>22.439</v>
      </c>
      <c r="W45" s="52">
        <v>738.5</v>
      </c>
      <c r="X45" s="52">
        <v>79.7</v>
      </c>
      <c r="Y45" s="52">
        <v>6.9</v>
      </c>
      <c r="Z45" s="52">
        <v>505.6</v>
      </c>
      <c r="AA45" s="52">
        <v>480.9</v>
      </c>
      <c r="AB45" s="52">
        <v>508.1</v>
      </c>
      <c r="AC45" s="52">
        <v>329</v>
      </c>
      <c r="AD45" s="52">
        <v>0.24</v>
      </c>
      <c r="AE45" s="52">
        <v>8.2899999999999991</v>
      </c>
      <c r="AF45" s="52">
        <v>-105.6</v>
      </c>
      <c r="AG45" s="52">
        <v>35.840000000000003</v>
      </c>
      <c r="AH45" s="52">
        <v>0</v>
      </c>
      <c r="AI45" s="52">
        <v>1.17</v>
      </c>
      <c r="AJ45" s="52">
        <v>1.21</v>
      </c>
      <c r="AK45" s="52">
        <v>2.72</v>
      </c>
      <c r="AL45" s="52">
        <v>10.83</v>
      </c>
      <c r="AM45" s="34">
        <v>2</v>
      </c>
      <c r="AN45" s="34">
        <v>2</v>
      </c>
      <c r="AO45" s="34" t="s">
        <v>124</v>
      </c>
      <c r="AP45" s="34">
        <v>1</v>
      </c>
      <c r="AQ45" s="34">
        <v>1</v>
      </c>
      <c r="AR45" s="34" t="s">
        <v>124</v>
      </c>
      <c r="AS45" s="34" t="s">
        <v>124</v>
      </c>
      <c r="AT45" s="86"/>
    </row>
    <row r="46" spans="1:46" x14ac:dyDescent="0.25">
      <c r="A46" s="43" t="s">
        <v>3</v>
      </c>
      <c r="B46" s="44">
        <v>45104</v>
      </c>
      <c r="C46" s="43" t="s">
        <v>142</v>
      </c>
      <c r="D46" s="45">
        <v>41.480200000000004</v>
      </c>
      <c r="E46" s="45">
        <v>-82.834299999999999</v>
      </c>
      <c r="F46" s="46">
        <f t="shared" si="1"/>
        <v>178</v>
      </c>
      <c r="G46" s="57">
        <v>0.44236111111111115</v>
      </c>
      <c r="H46" s="48">
        <v>4</v>
      </c>
      <c r="I46" s="48">
        <v>10</v>
      </c>
      <c r="J46" s="35">
        <v>0.5</v>
      </c>
      <c r="K46" s="49">
        <v>18.888000000000002</v>
      </c>
      <c r="L46" s="34">
        <v>14</v>
      </c>
      <c r="M46" s="78"/>
      <c r="N46" s="36"/>
      <c r="O46" s="36"/>
      <c r="P46" s="34">
        <v>1</v>
      </c>
      <c r="Q46" s="55">
        <v>4.1147999999999998</v>
      </c>
      <c r="R46" s="34">
        <v>3</v>
      </c>
      <c r="S46" s="48">
        <v>80</v>
      </c>
      <c r="T46" s="47">
        <v>0.45069444444444445</v>
      </c>
      <c r="U46" s="47"/>
      <c r="V46" s="52">
        <v>22.602</v>
      </c>
      <c r="W46" s="52">
        <v>738.5</v>
      </c>
      <c r="X46" s="52">
        <v>76.099999999999994</v>
      </c>
      <c r="Y46" s="52">
        <v>6.57</v>
      </c>
      <c r="Z46" s="52">
        <v>505.3</v>
      </c>
      <c r="AA46" s="52">
        <v>482.2</v>
      </c>
      <c r="AB46" s="52">
        <v>507.6</v>
      </c>
      <c r="AC46" s="52">
        <v>328</v>
      </c>
      <c r="AD46" s="52">
        <v>0.24</v>
      </c>
      <c r="AE46" s="52">
        <v>8.11</v>
      </c>
      <c r="AF46" s="52">
        <v>-95.7</v>
      </c>
      <c r="AG46" s="52">
        <v>49.55</v>
      </c>
      <c r="AH46" s="52">
        <v>0</v>
      </c>
      <c r="AI46" s="52">
        <v>1.61</v>
      </c>
      <c r="AJ46" s="52">
        <v>1.67</v>
      </c>
      <c r="AK46" s="52">
        <v>3.42</v>
      </c>
      <c r="AL46" s="52">
        <v>13.62</v>
      </c>
      <c r="AM46" s="34">
        <v>2</v>
      </c>
      <c r="AN46" s="34">
        <v>2</v>
      </c>
      <c r="AO46" s="34" t="s">
        <v>124</v>
      </c>
      <c r="AP46" s="34">
        <v>1</v>
      </c>
      <c r="AQ46" s="34">
        <v>1</v>
      </c>
      <c r="AR46" s="34" t="s">
        <v>124</v>
      </c>
      <c r="AS46" s="34" t="s">
        <v>124</v>
      </c>
      <c r="AT46" s="86"/>
    </row>
    <row r="47" spans="1:46" x14ac:dyDescent="0.25">
      <c r="A47" s="43" t="s">
        <v>4</v>
      </c>
      <c r="B47" s="44">
        <v>45104</v>
      </c>
      <c r="C47" s="43" t="s">
        <v>142</v>
      </c>
      <c r="D47" s="45">
        <v>41.479799999999997</v>
      </c>
      <c r="E47" s="45">
        <v>-82.782899999999998</v>
      </c>
      <c r="F47" s="46">
        <f t="shared" si="1"/>
        <v>178</v>
      </c>
      <c r="G47" s="57">
        <v>0.47916666666666669</v>
      </c>
      <c r="H47" s="48">
        <v>4</v>
      </c>
      <c r="I47" s="48">
        <v>10</v>
      </c>
      <c r="J47" s="35">
        <v>0.5</v>
      </c>
      <c r="K47" s="49">
        <v>19.443999999999999</v>
      </c>
      <c r="L47" s="34">
        <v>14</v>
      </c>
      <c r="M47" s="34"/>
      <c r="N47" s="34">
        <v>35</v>
      </c>
      <c r="O47" s="34">
        <v>35</v>
      </c>
      <c r="P47" s="34">
        <v>1</v>
      </c>
      <c r="Q47" s="55">
        <v>2.286</v>
      </c>
      <c r="R47" s="34">
        <v>3</v>
      </c>
      <c r="S47" s="48">
        <v>80</v>
      </c>
      <c r="T47" s="47">
        <v>0.48749999999999999</v>
      </c>
      <c r="U47" s="47"/>
      <c r="V47" s="52">
        <v>22.390999999999998</v>
      </c>
      <c r="W47" s="52">
        <v>739</v>
      </c>
      <c r="X47" s="52">
        <v>80.599999999999994</v>
      </c>
      <c r="Y47" s="52">
        <v>6.98</v>
      </c>
      <c r="Z47" s="52">
        <v>449</v>
      </c>
      <c r="AA47" s="52">
        <v>426.6</v>
      </c>
      <c r="AB47" s="52">
        <v>451.2</v>
      </c>
      <c r="AC47" s="52">
        <v>292</v>
      </c>
      <c r="AD47" s="52">
        <v>0.22</v>
      </c>
      <c r="AE47" s="52">
        <v>8.16</v>
      </c>
      <c r="AF47" s="52">
        <v>-98.3</v>
      </c>
      <c r="AG47" s="52">
        <v>22.86</v>
      </c>
      <c r="AH47" s="52">
        <v>0</v>
      </c>
      <c r="AI47" s="52">
        <v>0.95</v>
      </c>
      <c r="AJ47" s="52">
        <v>0.98</v>
      </c>
      <c r="AK47" s="52">
        <v>2.69</v>
      </c>
      <c r="AL47" s="52">
        <v>10.68</v>
      </c>
      <c r="AM47" s="34">
        <v>2</v>
      </c>
      <c r="AN47" s="34">
        <v>2</v>
      </c>
      <c r="AO47" s="34" t="s">
        <v>124</v>
      </c>
      <c r="AP47" s="34">
        <v>1</v>
      </c>
      <c r="AQ47" s="34">
        <v>1</v>
      </c>
      <c r="AR47" s="34" t="s">
        <v>124</v>
      </c>
      <c r="AS47" s="34" t="s">
        <v>124</v>
      </c>
      <c r="AT47" s="86"/>
    </row>
    <row r="48" spans="1:46" x14ac:dyDescent="0.25">
      <c r="A48" s="43" t="s">
        <v>29</v>
      </c>
      <c r="B48" s="44">
        <v>45104</v>
      </c>
      <c r="C48" s="43" t="s">
        <v>142</v>
      </c>
      <c r="D48" s="45">
        <v>41.463200000000001</v>
      </c>
      <c r="E48" s="45">
        <v>-82.769000000000005</v>
      </c>
      <c r="F48" s="46">
        <f t="shared" si="1"/>
        <v>178</v>
      </c>
      <c r="G48" s="57">
        <v>0.48958333333333331</v>
      </c>
      <c r="H48" s="48">
        <v>4</v>
      </c>
      <c r="I48" s="48">
        <v>10</v>
      </c>
      <c r="J48" s="35">
        <v>0.5</v>
      </c>
      <c r="K48" s="49">
        <v>19.443999999999999</v>
      </c>
      <c r="L48" s="34">
        <v>14</v>
      </c>
      <c r="M48" s="34"/>
      <c r="N48" s="34">
        <v>35</v>
      </c>
      <c r="O48" s="34">
        <v>35</v>
      </c>
      <c r="P48" s="34">
        <v>1</v>
      </c>
      <c r="Q48" s="55">
        <v>2.37744</v>
      </c>
      <c r="R48" s="34">
        <v>2</v>
      </c>
      <c r="S48" s="48">
        <v>100</v>
      </c>
      <c r="T48" s="47">
        <v>0.49722222222222223</v>
      </c>
      <c r="U48" s="47"/>
      <c r="V48" s="52">
        <v>22.385000000000002</v>
      </c>
      <c r="W48" s="52">
        <v>738.8</v>
      </c>
      <c r="X48" s="52">
        <v>80.900000000000006</v>
      </c>
      <c r="Y48" s="52">
        <v>7.02</v>
      </c>
      <c r="Z48" s="52">
        <v>410</v>
      </c>
      <c r="AA48" s="52">
        <v>389.5</v>
      </c>
      <c r="AB48" s="52">
        <v>412</v>
      </c>
      <c r="AC48" s="52">
        <v>267</v>
      </c>
      <c r="AD48" s="52">
        <v>0.2</v>
      </c>
      <c r="AE48" s="52">
        <v>8.1</v>
      </c>
      <c r="AF48" s="52">
        <v>-95.1</v>
      </c>
      <c r="AG48" s="52">
        <v>22.99</v>
      </c>
      <c r="AH48" s="52">
        <v>0</v>
      </c>
      <c r="AI48" s="52">
        <v>0.76</v>
      </c>
      <c r="AJ48" s="52">
        <v>0.78</v>
      </c>
      <c r="AK48" s="52">
        <v>3.35</v>
      </c>
      <c r="AL48" s="52">
        <v>13.35</v>
      </c>
      <c r="AM48" s="34">
        <v>2</v>
      </c>
      <c r="AN48" s="34">
        <v>2</v>
      </c>
      <c r="AO48" s="34" t="s">
        <v>124</v>
      </c>
      <c r="AP48" s="34">
        <v>1</v>
      </c>
      <c r="AQ48" s="34">
        <v>1</v>
      </c>
      <c r="AR48" s="34" t="s">
        <v>124</v>
      </c>
      <c r="AS48" s="34" t="s">
        <v>124</v>
      </c>
      <c r="AT48" s="86"/>
    </row>
    <row r="49" spans="1:46" x14ac:dyDescent="0.25">
      <c r="A49" s="43" t="s">
        <v>5</v>
      </c>
      <c r="B49" s="44">
        <v>45104</v>
      </c>
      <c r="C49" s="43" t="s">
        <v>142</v>
      </c>
      <c r="D49" s="45">
        <v>41.477400000000003</v>
      </c>
      <c r="E49" s="45">
        <v>-82.739800000000002</v>
      </c>
      <c r="F49" s="46">
        <f t="shared" si="1"/>
        <v>178</v>
      </c>
      <c r="G49" s="57">
        <v>0.5</v>
      </c>
      <c r="H49" s="48">
        <v>4</v>
      </c>
      <c r="I49" s="48">
        <v>10</v>
      </c>
      <c r="J49" s="35">
        <v>1</v>
      </c>
      <c r="K49" s="49">
        <v>19.443999999999999</v>
      </c>
      <c r="L49" s="34">
        <v>14</v>
      </c>
      <c r="M49" s="34"/>
      <c r="N49" s="34">
        <v>35</v>
      </c>
      <c r="O49" s="34">
        <v>35</v>
      </c>
      <c r="P49" s="34">
        <v>1</v>
      </c>
      <c r="Q49" s="55">
        <v>2.7736800000000001</v>
      </c>
      <c r="R49" s="34">
        <v>3</v>
      </c>
      <c r="S49" s="48">
        <v>100</v>
      </c>
      <c r="T49" s="47">
        <v>0.50972222222222219</v>
      </c>
      <c r="U49" s="47"/>
      <c r="V49" s="52">
        <v>21.91</v>
      </c>
      <c r="W49" s="52">
        <v>739</v>
      </c>
      <c r="X49" s="52">
        <v>88.5</v>
      </c>
      <c r="Y49" s="52">
        <v>7.75</v>
      </c>
      <c r="Z49" s="52">
        <v>344.4</v>
      </c>
      <c r="AA49" s="52">
        <v>324.10000000000002</v>
      </c>
      <c r="AB49" s="52">
        <v>346.4</v>
      </c>
      <c r="AC49" s="52">
        <v>224</v>
      </c>
      <c r="AD49" s="52">
        <v>0.16</v>
      </c>
      <c r="AE49" s="52">
        <v>8.3000000000000007</v>
      </c>
      <c r="AF49" s="52">
        <v>-106</v>
      </c>
      <c r="AG49" s="52">
        <v>25.93</v>
      </c>
      <c r="AH49" s="52">
        <v>0</v>
      </c>
      <c r="AI49" s="52">
        <v>0.88</v>
      </c>
      <c r="AJ49" s="52">
        <v>0.91</v>
      </c>
      <c r="AK49" s="52">
        <v>2.4</v>
      </c>
      <c r="AL49" s="52">
        <v>9.5299999999999994</v>
      </c>
      <c r="AM49" s="34">
        <v>2</v>
      </c>
      <c r="AN49" s="34">
        <v>2</v>
      </c>
      <c r="AO49" s="34" t="s">
        <v>124</v>
      </c>
      <c r="AP49" s="34">
        <v>1</v>
      </c>
      <c r="AQ49" s="34">
        <v>1</v>
      </c>
      <c r="AR49" s="34" t="s">
        <v>124</v>
      </c>
      <c r="AS49" s="34" t="s">
        <v>124</v>
      </c>
      <c r="AT49" s="86"/>
    </row>
    <row r="50" spans="1:46" x14ac:dyDescent="0.25">
      <c r="A50" s="43" t="s">
        <v>6</v>
      </c>
      <c r="B50" s="44">
        <v>45104</v>
      </c>
      <c r="C50" s="43" t="s">
        <v>142</v>
      </c>
      <c r="D50" s="45">
        <v>41.469000000000001</v>
      </c>
      <c r="E50" s="45">
        <v>-82.715000000000003</v>
      </c>
      <c r="F50" s="46">
        <f t="shared" si="1"/>
        <v>178</v>
      </c>
      <c r="G50" s="57">
        <v>0.51250000000000007</v>
      </c>
      <c r="H50" s="48">
        <v>4</v>
      </c>
      <c r="I50" s="48">
        <v>10</v>
      </c>
      <c r="J50" s="35">
        <v>1.5</v>
      </c>
      <c r="K50" s="49">
        <v>20</v>
      </c>
      <c r="L50" s="34">
        <v>14</v>
      </c>
      <c r="M50" s="34"/>
      <c r="N50" s="34">
        <v>50</v>
      </c>
      <c r="O50" s="34">
        <v>50</v>
      </c>
      <c r="P50" s="34">
        <v>1</v>
      </c>
      <c r="Q50" s="55">
        <v>7.4980799999999999</v>
      </c>
      <c r="R50" s="34">
        <v>3</v>
      </c>
      <c r="S50" s="48">
        <v>140</v>
      </c>
      <c r="T50" s="47">
        <v>0.52222222222222225</v>
      </c>
      <c r="U50" s="47"/>
      <c r="V50" s="52">
        <v>21.363</v>
      </c>
      <c r="W50" s="52">
        <v>739</v>
      </c>
      <c r="X50" s="52">
        <v>87.1</v>
      </c>
      <c r="Y50" s="52">
        <v>7.7</v>
      </c>
      <c r="Z50" s="52">
        <v>297</v>
      </c>
      <c r="AA50" s="52">
        <v>276.39999999999998</v>
      </c>
      <c r="AB50" s="52">
        <v>299</v>
      </c>
      <c r="AC50" s="52">
        <v>193</v>
      </c>
      <c r="AD50" s="52">
        <v>0.14000000000000001</v>
      </c>
      <c r="AE50" s="52">
        <v>8.19</v>
      </c>
      <c r="AF50" s="52">
        <v>-99.7</v>
      </c>
      <c r="AG50" s="52">
        <v>18.25</v>
      </c>
      <c r="AH50" s="52">
        <v>0</v>
      </c>
      <c r="AI50" s="52">
        <v>0.43</v>
      </c>
      <c r="AJ50" s="52">
        <v>0.44</v>
      </c>
      <c r="AK50" s="52">
        <v>1.23</v>
      </c>
      <c r="AL50" s="52">
        <v>4.84</v>
      </c>
      <c r="AM50" s="34">
        <v>2</v>
      </c>
      <c r="AN50" s="34">
        <v>2</v>
      </c>
      <c r="AO50" s="34" t="s">
        <v>124</v>
      </c>
      <c r="AP50" s="34">
        <v>1</v>
      </c>
      <c r="AQ50" s="34">
        <v>1</v>
      </c>
      <c r="AR50" s="34" t="s">
        <v>124</v>
      </c>
      <c r="AS50" s="34" t="s">
        <v>124</v>
      </c>
      <c r="AT50" s="86"/>
    </row>
    <row r="51" spans="1:46" x14ac:dyDescent="0.25">
      <c r="A51" s="43" t="s">
        <v>7</v>
      </c>
      <c r="B51" s="44">
        <v>45104</v>
      </c>
      <c r="C51" s="43" t="s">
        <v>142</v>
      </c>
      <c r="D51" s="45">
        <v>41.459699999999998</v>
      </c>
      <c r="E51" s="45">
        <v>-82.676000000000002</v>
      </c>
      <c r="F51" s="46">
        <f t="shared" si="1"/>
        <v>178</v>
      </c>
      <c r="G51" s="57">
        <v>0.54513888888888895</v>
      </c>
      <c r="H51" s="48">
        <v>4</v>
      </c>
      <c r="I51" s="48">
        <v>10</v>
      </c>
      <c r="J51" s="35">
        <v>1</v>
      </c>
      <c r="K51" s="49">
        <v>20</v>
      </c>
      <c r="L51" s="34">
        <v>14</v>
      </c>
      <c r="M51" s="34"/>
      <c r="N51" s="34">
        <v>35</v>
      </c>
      <c r="O51" s="34">
        <v>35</v>
      </c>
      <c r="P51" s="34">
        <v>1</v>
      </c>
      <c r="Q51" s="55">
        <v>0.97536</v>
      </c>
      <c r="R51" s="34">
        <v>2</v>
      </c>
      <c r="S51" s="48">
        <v>80</v>
      </c>
      <c r="T51" s="47">
        <v>0.54999999999999993</v>
      </c>
      <c r="U51" s="47"/>
      <c r="V51" s="52">
        <v>22.222000000000001</v>
      </c>
      <c r="W51" s="52">
        <v>739</v>
      </c>
      <c r="X51" s="52">
        <v>89.5</v>
      </c>
      <c r="Y51" s="52">
        <v>7.78</v>
      </c>
      <c r="Z51" s="52">
        <v>379.1</v>
      </c>
      <c r="AA51" s="52">
        <v>359</v>
      </c>
      <c r="AB51" s="52">
        <v>381.1</v>
      </c>
      <c r="AC51" s="52">
        <v>246</v>
      </c>
      <c r="AD51" s="52">
        <v>0.18</v>
      </c>
      <c r="AE51" s="52">
        <v>8.24</v>
      </c>
      <c r="AF51" s="52">
        <v>-102.8</v>
      </c>
      <c r="AG51" s="52">
        <v>29.6</v>
      </c>
      <c r="AH51" s="52">
        <v>0</v>
      </c>
      <c r="AI51" s="52">
        <v>0.9</v>
      </c>
      <c r="AJ51" s="52">
        <v>0.92</v>
      </c>
      <c r="AK51" s="52">
        <v>2.6</v>
      </c>
      <c r="AL51" s="52">
        <v>10.34</v>
      </c>
      <c r="AM51" s="34">
        <v>2</v>
      </c>
      <c r="AN51" s="34">
        <v>2</v>
      </c>
      <c r="AO51" s="34" t="s">
        <v>124</v>
      </c>
      <c r="AP51" s="34">
        <v>1</v>
      </c>
      <c r="AQ51" s="34">
        <v>1</v>
      </c>
      <c r="AR51" s="34" t="s">
        <v>124</v>
      </c>
      <c r="AS51" s="34" t="s">
        <v>124</v>
      </c>
      <c r="AT51" s="86"/>
    </row>
    <row r="52" spans="1:46" x14ac:dyDescent="0.25">
      <c r="A52" s="43" t="s">
        <v>8</v>
      </c>
      <c r="B52" s="44">
        <v>45104</v>
      </c>
      <c r="C52" s="43" t="s">
        <v>142</v>
      </c>
      <c r="D52" s="45">
        <v>41.511699999999998</v>
      </c>
      <c r="E52" s="45">
        <v>-82.658000000000001</v>
      </c>
      <c r="F52" s="46">
        <f t="shared" si="1"/>
        <v>178</v>
      </c>
      <c r="G52" s="57">
        <v>0.53125</v>
      </c>
      <c r="H52" s="48">
        <v>4</v>
      </c>
      <c r="I52" s="48">
        <v>10</v>
      </c>
      <c r="J52" s="35">
        <v>2.5</v>
      </c>
      <c r="K52" s="49">
        <v>20</v>
      </c>
      <c r="L52" s="34">
        <v>14</v>
      </c>
      <c r="M52" s="34"/>
      <c r="N52" s="34">
        <v>75</v>
      </c>
      <c r="O52" s="34">
        <v>80</v>
      </c>
      <c r="P52" s="34">
        <v>1</v>
      </c>
      <c r="Q52" s="55">
        <v>9.7536000000000005</v>
      </c>
      <c r="R52" s="34">
        <v>2</v>
      </c>
      <c r="S52" s="48">
        <v>140</v>
      </c>
      <c r="T52" s="47">
        <v>0.53888888888888886</v>
      </c>
      <c r="U52" s="47"/>
      <c r="V52" s="52">
        <v>21.925000000000001</v>
      </c>
      <c r="W52" s="52">
        <v>739</v>
      </c>
      <c r="X52" s="52">
        <v>86.9</v>
      </c>
      <c r="Y52" s="52">
        <v>7.6</v>
      </c>
      <c r="Z52" s="52">
        <v>340.6</v>
      </c>
      <c r="AA52" s="52">
        <v>320.60000000000002</v>
      </c>
      <c r="AB52" s="52">
        <v>342.6</v>
      </c>
      <c r="AC52" s="52">
        <v>221</v>
      </c>
      <c r="AD52" s="52">
        <v>0.16</v>
      </c>
      <c r="AE52" s="52">
        <v>8.2200000000000006</v>
      </c>
      <c r="AF52" s="52">
        <v>-101.9</v>
      </c>
      <c r="AG52" s="52">
        <v>8.99</v>
      </c>
      <c r="AH52" s="52">
        <v>0</v>
      </c>
      <c r="AI52" s="52">
        <v>0.66</v>
      </c>
      <c r="AJ52" s="52">
        <v>0.68</v>
      </c>
      <c r="AK52" s="52">
        <v>2.4900000000000002</v>
      </c>
      <c r="AL52" s="52">
        <v>9.8800000000000008</v>
      </c>
      <c r="AM52" s="34">
        <v>2</v>
      </c>
      <c r="AN52" s="34">
        <v>2</v>
      </c>
      <c r="AO52" s="34" t="s">
        <v>124</v>
      </c>
      <c r="AP52" s="34">
        <v>1</v>
      </c>
      <c r="AQ52" s="34">
        <v>1</v>
      </c>
      <c r="AR52" s="34" t="s">
        <v>124</v>
      </c>
      <c r="AS52" s="34" t="s">
        <v>124</v>
      </c>
      <c r="AT52" s="86"/>
    </row>
    <row r="53" spans="1:46" x14ac:dyDescent="0.25">
      <c r="A53" s="43" t="s">
        <v>0</v>
      </c>
      <c r="B53" s="44">
        <v>45118</v>
      </c>
      <c r="C53" s="43" t="s">
        <v>142</v>
      </c>
      <c r="D53" s="45">
        <v>41.456099999999999</v>
      </c>
      <c r="E53" s="45">
        <v>-83.007099999999994</v>
      </c>
      <c r="F53" s="46">
        <f t="shared" si="1"/>
        <v>192</v>
      </c>
      <c r="G53" s="57">
        <v>0.41666666666666669</v>
      </c>
      <c r="H53" s="48">
        <v>1</v>
      </c>
      <c r="I53" s="48">
        <v>0</v>
      </c>
      <c r="J53" s="35">
        <v>0</v>
      </c>
      <c r="K53" s="49">
        <v>24.443999999999999</v>
      </c>
      <c r="L53" s="34">
        <v>11</v>
      </c>
      <c r="M53" s="34"/>
      <c r="N53" s="34">
        <v>20</v>
      </c>
      <c r="O53" s="34">
        <v>20</v>
      </c>
      <c r="P53" s="34">
        <v>1</v>
      </c>
      <c r="Q53" s="55">
        <v>0.76200000000000001</v>
      </c>
      <c r="R53" s="34">
        <v>2</v>
      </c>
      <c r="S53" s="48">
        <v>80</v>
      </c>
      <c r="T53" s="47">
        <v>0.43055555555555558</v>
      </c>
      <c r="U53" s="47"/>
      <c r="V53" s="52">
        <v>25.521000000000001</v>
      </c>
      <c r="W53" s="52">
        <v>743.1</v>
      </c>
      <c r="X53" s="52">
        <v>99.4</v>
      </c>
      <c r="Y53" s="52">
        <v>8.1199999999999992</v>
      </c>
      <c r="Z53" s="52">
        <v>632.79999999999995</v>
      </c>
      <c r="AA53" s="52">
        <v>639.1</v>
      </c>
      <c r="AB53" s="52">
        <v>632.20000000000005</v>
      </c>
      <c r="AC53" s="52">
        <v>411</v>
      </c>
      <c r="AD53" s="52">
        <v>0.31</v>
      </c>
      <c r="AE53" s="52">
        <v>8.2799999999999994</v>
      </c>
      <c r="AF53" s="52">
        <v>-106.2</v>
      </c>
      <c r="AG53" s="52">
        <v>44.65</v>
      </c>
      <c r="AH53" s="52">
        <v>0</v>
      </c>
      <c r="AI53" s="52">
        <v>1.56</v>
      </c>
      <c r="AJ53" s="52">
        <v>1.62</v>
      </c>
      <c r="AK53" s="52">
        <v>9.0299999999999994</v>
      </c>
      <c r="AL53" s="52">
        <v>36.049999999999997</v>
      </c>
      <c r="AM53" s="34">
        <v>2</v>
      </c>
      <c r="AN53" s="34">
        <v>2</v>
      </c>
      <c r="AO53" s="34" t="s">
        <v>126</v>
      </c>
      <c r="AP53" s="34">
        <v>1</v>
      </c>
      <c r="AQ53" s="34">
        <v>1</v>
      </c>
      <c r="AR53" s="34" t="s">
        <v>124</v>
      </c>
      <c r="AS53" s="34" t="s">
        <v>124</v>
      </c>
      <c r="AT53" s="86"/>
    </row>
    <row r="54" spans="1:46" x14ac:dyDescent="0.25">
      <c r="A54" s="43" t="s">
        <v>1</v>
      </c>
      <c r="B54" s="44">
        <v>45118</v>
      </c>
      <c r="C54" s="43" t="s">
        <v>142</v>
      </c>
      <c r="D54" s="45">
        <v>41.453299999999999</v>
      </c>
      <c r="E54" s="45">
        <v>-82.960800000000006</v>
      </c>
      <c r="F54" s="46">
        <f t="shared" si="1"/>
        <v>192</v>
      </c>
      <c r="G54" s="57">
        <v>0.43402777777777773</v>
      </c>
      <c r="H54" s="48">
        <v>1</v>
      </c>
      <c r="I54" s="48">
        <v>1</v>
      </c>
      <c r="J54" s="35">
        <v>0</v>
      </c>
      <c r="K54" s="49">
        <v>24.443999999999999</v>
      </c>
      <c r="L54" s="34">
        <v>11</v>
      </c>
      <c r="M54" s="34"/>
      <c r="N54" s="34">
        <v>30</v>
      </c>
      <c r="O54" s="34">
        <v>35</v>
      </c>
      <c r="P54" s="34">
        <v>1</v>
      </c>
      <c r="Q54" s="55">
        <v>1.0668</v>
      </c>
      <c r="R54" s="34">
        <v>3</v>
      </c>
      <c r="S54" s="48">
        <v>100</v>
      </c>
      <c r="T54" s="47">
        <v>0.44444444444444442</v>
      </c>
      <c r="U54" s="47"/>
      <c r="V54" s="52">
        <v>24.257999999999999</v>
      </c>
      <c r="W54" s="52">
        <v>743.1</v>
      </c>
      <c r="X54" s="52">
        <v>93.2</v>
      </c>
      <c r="Y54" s="52">
        <v>7.79</v>
      </c>
      <c r="Z54" s="52">
        <v>534</v>
      </c>
      <c r="AA54" s="52">
        <v>526.5</v>
      </c>
      <c r="AB54" s="52">
        <v>534.79999999999995</v>
      </c>
      <c r="AC54" s="52">
        <v>347</v>
      </c>
      <c r="AD54" s="52">
        <v>0.26</v>
      </c>
      <c r="AE54" s="52">
        <v>8.4</v>
      </c>
      <c r="AF54" s="52">
        <v>-112.3</v>
      </c>
      <c r="AG54" s="52">
        <v>20.86</v>
      </c>
      <c r="AH54" s="52">
        <v>0</v>
      </c>
      <c r="AI54" s="52">
        <v>3.82</v>
      </c>
      <c r="AJ54" s="52">
        <v>4</v>
      </c>
      <c r="AK54" s="52">
        <v>10.54</v>
      </c>
      <c r="AL54" s="52">
        <v>42.13</v>
      </c>
      <c r="AM54" s="34">
        <v>2</v>
      </c>
      <c r="AN54" s="34">
        <v>2</v>
      </c>
      <c r="AO54" s="34" t="s">
        <v>126</v>
      </c>
      <c r="AP54" s="34">
        <v>1</v>
      </c>
      <c r="AQ54" s="34">
        <v>1</v>
      </c>
      <c r="AR54" s="34" t="s">
        <v>124</v>
      </c>
      <c r="AS54" s="34" t="s">
        <v>124</v>
      </c>
      <c r="AT54" s="86"/>
    </row>
    <row r="55" spans="1:46" x14ac:dyDescent="0.25">
      <c r="A55" s="43" t="s">
        <v>2</v>
      </c>
      <c r="B55" s="44">
        <v>45118</v>
      </c>
      <c r="C55" s="43" t="s">
        <v>142</v>
      </c>
      <c r="D55" s="45">
        <v>41.457299999999996</v>
      </c>
      <c r="E55" s="45">
        <v>-82.898700000000005</v>
      </c>
      <c r="F55" s="46">
        <f t="shared" si="1"/>
        <v>192</v>
      </c>
      <c r="G55" s="57">
        <v>0.44791666666666669</v>
      </c>
      <c r="H55" s="48">
        <v>1</v>
      </c>
      <c r="I55" s="48">
        <v>1</v>
      </c>
      <c r="J55" s="35">
        <v>0.25</v>
      </c>
      <c r="K55" s="49">
        <v>25.555</v>
      </c>
      <c r="L55" s="34">
        <v>12</v>
      </c>
      <c r="M55" s="34"/>
      <c r="N55" s="34">
        <v>45</v>
      </c>
      <c r="O55" s="34">
        <v>45</v>
      </c>
      <c r="P55" s="34">
        <v>1</v>
      </c>
      <c r="Q55" s="55">
        <v>1.7983199999999999</v>
      </c>
      <c r="R55" s="34">
        <v>3</v>
      </c>
      <c r="S55" s="48">
        <v>100</v>
      </c>
      <c r="T55" s="47">
        <v>0.45833333333333331</v>
      </c>
      <c r="U55" s="47"/>
      <c r="V55" s="52">
        <v>24.96</v>
      </c>
      <c r="W55" s="52">
        <v>743.1</v>
      </c>
      <c r="X55" s="52">
        <v>113.1</v>
      </c>
      <c r="Y55" s="52">
        <v>9.34</v>
      </c>
      <c r="Z55" s="52">
        <v>475.1</v>
      </c>
      <c r="AA55" s="52">
        <v>474.8</v>
      </c>
      <c r="AB55" s="52">
        <v>475.2</v>
      </c>
      <c r="AC55" s="52">
        <v>309</v>
      </c>
      <c r="AD55" s="52">
        <v>0.23</v>
      </c>
      <c r="AE55" s="52">
        <v>8.57</v>
      </c>
      <c r="AF55" s="52">
        <v>-122.8</v>
      </c>
      <c r="AG55" s="52">
        <v>24.65</v>
      </c>
      <c r="AH55" s="52">
        <v>0</v>
      </c>
      <c r="AI55" s="52">
        <v>6.52</v>
      </c>
      <c r="AJ55" s="52">
        <v>6.83</v>
      </c>
      <c r="AK55" s="52">
        <v>6.32</v>
      </c>
      <c r="AL55" s="52">
        <v>25.22</v>
      </c>
      <c r="AM55" s="34">
        <v>2</v>
      </c>
      <c r="AN55" s="34">
        <v>2</v>
      </c>
      <c r="AO55" s="34" t="s">
        <v>126</v>
      </c>
      <c r="AP55" s="34">
        <v>1</v>
      </c>
      <c r="AQ55" s="34">
        <v>1</v>
      </c>
      <c r="AR55" s="34" t="s">
        <v>124</v>
      </c>
      <c r="AS55" s="34" t="s">
        <v>124</v>
      </c>
      <c r="AT55" s="86"/>
    </row>
    <row r="56" spans="1:46" x14ac:dyDescent="0.25">
      <c r="A56" s="43" t="s">
        <v>3</v>
      </c>
      <c r="B56" s="44">
        <v>45118</v>
      </c>
      <c r="C56" s="43" t="s">
        <v>142</v>
      </c>
      <c r="D56" s="45">
        <v>41.480200000000004</v>
      </c>
      <c r="E56" s="45">
        <v>-82.834299999999999</v>
      </c>
      <c r="F56" s="46">
        <f t="shared" si="1"/>
        <v>192</v>
      </c>
      <c r="G56" s="57">
        <v>0.46319444444444446</v>
      </c>
      <c r="H56" s="48">
        <v>1</v>
      </c>
      <c r="I56" s="48">
        <v>1</v>
      </c>
      <c r="J56" s="35">
        <v>0.5</v>
      </c>
      <c r="K56" s="49">
        <v>25.555</v>
      </c>
      <c r="L56" s="34">
        <v>12</v>
      </c>
      <c r="M56" s="78"/>
      <c r="N56" s="36"/>
      <c r="O56" s="36"/>
      <c r="P56" s="34">
        <v>1</v>
      </c>
      <c r="Q56" s="55">
        <v>3.3527999999999998</v>
      </c>
      <c r="R56" s="34">
        <v>3</v>
      </c>
      <c r="S56" s="48">
        <v>100</v>
      </c>
      <c r="T56" s="47">
        <v>0.47083333333333338</v>
      </c>
      <c r="U56" s="47"/>
      <c r="V56" s="52">
        <v>25.439</v>
      </c>
      <c r="W56" s="52">
        <v>743.2</v>
      </c>
      <c r="X56" s="52">
        <v>111.5</v>
      </c>
      <c r="Y56" s="52">
        <v>9.1300000000000008</v>
      </c>
      <c r="Z56" s="52">
        <v>469.4</v>
      </c>
      <c r="AA56" s="52">
        <v>473.4</v>
      </c>
      <c r="AB56" s="52">
        <v>469</v>
      </c>
      <c r="AC56" s="52">
        <v>305</v>
      </c>
      <c r="AD56" s="52">
        <v>0.22</v>
      </c>
      <c r="AE56" s="52">
        <v>8.58</v>
      </c>
      <c r="AF56" s="52">
        <v>-123.1</v>
      </c>
      <c r="AG56" s="52">
        <v>23.27</v>
      </c>
      <c r="AH56" s="52">
        <v>0</v>
      </c>
      <c r="AI56" s="52">
        <v>4.68</v>
      </c>
      <c r="AJ56" s="52">
        <v>4.9000000000000004</v>
      </c>
      <c r="AK56" s="52">
        <v>3.2</v>
      </c>
      <c r="AL56" s="52">
        <v>12.74</v>
      </c>
      <c r="AM56" s="34">
        <v>2</v>
      </c>
      <c r="AN56" s="34">
        <v>2</v>
      </c>
      <c r="AO56" s="34" t="s">
        <v>126</v>
      </c>
      <c r="AP56" s="34">
        <v>1</v>
      </c>
      <c r="AQ56" s="34">
        <v>1</v>
      </c>
      <c r="AR56" s="34" t="s">
        <v>124</v>
      </c>
      <c r="AS56" s="34" t="s">
        <v>124</v>
      </c>
      <c r="AT56" s="86"/>
    </row>
    <row r="57" spans="1:46" x14ac:dyDescent="0.25">
      <c r="A57" s="43" t="s">
        <v>4</v>
      </c>
      <c r="B57" s="44">
        <v>45118</v>
      </c>
      <c r="C57" s="43" t="s">
        <v>142</v>
      </c>
      <c r="D57" s="45">
        <v>41.479799999999997</v>
      </c>
      <c r="E57" s="45">
        <v>-82.782899999999998</v>
      </c>
      <c r="F57" s="46">
        <f t="shared" si="1"/>
        <v>192</v>
      </c>
      <c r="G57" s="57">
        <v>0.48472222222222222</v>
      </c>
      <c r="H57" s="48">
        <v>3</v>
      </c>
      <c r="I57" s="48">
        <v>2</v>
      </c>
      <c r="J57" s="35">
        <v>0.5</v>
      </c>
      <c r="K57" s="49">
        <v>25.555</v>
      </c>
      <c r="L57" s="34">
        <v>13</v>
      </c>
      <c r="M57" s="34"/>
      <c r="N57" s="34">
        <v>50</v>
      </c>
      <c r="O57" s="34">
        <v>55</v>
      </c>
      <c r="P57" s="34">
        <v>1</v>
      </c>
      <c r="Q57" s="55">
        <v>2.04216</v>
      </c>
      <c r="R57" s="34">
        <v>3</v>
      </c>
      <c r="S57" s="48">
        <v>100</v>
      </c>
      <c r="T57" s="47">
        <v>0.49444444444444446</v>
      </c>
      <c r="U57" s="47"/>
      <c r="V57" s="52">
        <v>24.773</v>
      </c>
      <c r="W57" s="52">
        <v>743.2</v>
      </c>
      <c r="X57" s="52">
        <v>95.9</v>
      </c>
      <c r="Y57" s="52">
        <v>7.94</v>
      </c>
      <c r="Z57" s="52">
        <v>447.9</v>
      </c>
      <c r="AA57" s="52">
        <v>446</v>
      </c>
      <c r="AB57" s="52">
        <v>448.1</v>
      </c>
      <c r="AC57" s="52">
        <v>291</v>
      </c>
      <c r="AD57" s="52">
        <v>0.21</v>
      </c>
      <c r="AE57" s="52">
        <v>8.56</v>
      </c>
      <c r="AF57" s="52">
        <v>-122</v>
      </c>
      <c r="AG57" s="52">
        <v>12.82</v>
      </c>
      <c r="AH57" s="52">
        <v>0</v>
      </c>
      <c r="AI57" s="52">
        <v>3.49</v>
      </c>
      <c r="AJ57" s="52">
        <v>3.64</v>
      </c>
      <c r="AK57" s="52">
        <v>3.47</v>
      </c>
      <c r="AL57" s="52">
        <v>13.82</v>
      </c>
      <c r="AM57" s="34">
        <v>2</v>
      </c>
      <c r="AN57" s="34">
        <v>2</v>
      </c>
      <c r="AO57" s="34" t="s">
        <v>126</v>
      </c>
      <c r="AP57" s="34">
        <v>1</v>
      </c>
      <c r="AQ57" s="34">
        <v>1</v>
      </c>
      <c r="AR57" s="34" t="s">
        <v>124</v>
      </c>
      <c r="AS57" s="34" t="s">
        <v>124</v>
      </c>
      <c r="AT57" s="86"/>
    </row>
    <row r="58" spans="1:46" x14ac:dyDescent="0.25">
      <c r="A58" s="43" t="s">
        <v>29</v>
      </c>
      <c r="B58" s="44">
        <v>45118</v>
      </c>
      <c r="C58" s="43" t="s">
        <v>142</v>
      </c>
      <c r="D58" s="45">
        <v>41.463200000000001</v>
      </c>
      <c r="E58" s="45">
        <v>-82.769000000000005</v>
      </c>
      <c r="F58" s="46">
        <f t="shared" si="1"/>
        <v>192</v>
      </c>
      <c r="G58" s="57">
        <v>0.49652777777777773</v>
      </c>
      <c r="H58" s="48">
        <v>3</v>
      </c>
      <c r="I58" s="48">
        <v>3</v>
      </c>
      <c r="J58" s="35">
        <v>0.5</v>
      </c>
      <c r="K58" s="49">
        <v>25.555</v>
      </c>
      <c r="L58" s="34">
        <v>13</v>
      </c>
      <c r="M58" s="34"/>
      <c r="N58" s="34">
        <v>45</v>
      </c>
      <c r="O58" s="34">
        <v>50</v>
      </c>
      <c r="P58" s="34">
        <v>1</v>
      </c>
      <c r="Q58" s="55">
        <v>2.286</v>
      </c>
      <c r="R58" s="34">
        <v>2</v>
      </c>
      <c r="S58" s="48">
        <v>100</v>
      </c>
      <c r="T58" s="47">
        <v>0.50694444444444442</v>
      </c>
      <c r="U58" s="47"/>
      <c r="V58" s="52">
        <v>25.039000000000001</v>
      </c>
      <c r="W58" s="52">
        <v>743.4</v>
      </c>
      <c r="X58" s="52">
        <v>112.6</v>
      </c>
      <c r="Y58" s="52">
        <v>9.2899999999999991</v>
      </c>
      <c r="Z58" s="52">
        <v>420.1</v>
      </c>
      <c r="AA58" s="52">
        <v>420.5</v>
      </c>
      <c r="AB58" s="52">
        <v>420.1</v>
      </c>
      <c r="AC58" s="52">
        <v>273</v>
      </c>
      <c r="AD58" s="52">
        <v>0.2</v>
      </c>
      <c r="AE58" s="52">
        <v>8.68</v>
      </c>
      <c r="AF58" s="52">
        <v>-129.1</v>
      </c>
      <c r="AG58" s="52">
        <v>16.52</v>
      </c>
      <c r="AH58" s="52">
        <v>0</v>
      </c>
      <c r="AI58" s="52">
        <v>2.9</v>
      </c>
      <c r="AJ58" s="52">
        <v>3.02</v>
      </c>
      <c r="AK58" s="52">
        <v>3.99</v>
      </c>
      <c r="AL58" s="52">
        <v>15.88</v>
      </c>
      <c r="AM58" s="34">
        <v>2</v>
      </c>
      <c r="AN58" s="34">
        <v>2</v>
      </c>
      <c r="AO58" s="34" t="s">
        <v>126</v>
      </c>
      <c r="AP58" s="34">
        <v>1</v>
      </c>
      <c r="AQ58" s="34">
        <v>1</v>
      </c>
      <c r="AR58" s="34" t="s">
        <v>124</v>
      </c>
      <c r="AS58" s="34" t="s">
        <v>124</v>
      </c>
      <c r="AT58" s="86"/>
    </row>
    <row r="59" spans="1:46" x14ac:dyDescent="0.25">
      <c r="A59" s="43" t="s">
        <v>5</v>
      </c>
      <c r="B59" s="44">
        <v>45118</v>
      </c>
      <c r="C59" s="43" t="s">
        <v>142</v>
      </c>
      <c r="D59" s="45">
        <v>41.477400000000003</v>
      </c>
      <c r="E59" s="45">
        <v>-82.739800000000002</v>
      </c>
      <c r="F59" s="46">
        <f t="shared" si="1"/>
        <v>192</v>
      </c>
      <c r="G59" s="57">
        <v>0.50902777777777775</v>
      </c>
      <c r="H59" s="48">
        <v>3</v>
      </c>
      <c r="I59" s="48">
        <v>3</v>
      </c>
      <c r="J59" s="35">
        <v>0.75</v>
      </c>
      <c r="K59" s="49">
        <v>25.555</v>
      </c>
      <c r="L59" s="34">
        <v>13</v>
      </c>
      <c r="M59" s="34"/>
      <c r="N59" s="34">
        <v>45</v>
      </c>
      <c r="O59" s="34">
        <v>45</v>
      </c>
      <c r="P59" s="34">
        <v>1</v>
      </c>
      <c r="Q59" s="55">
        <v>2.4079199999999998</v>
      </c>
      <c r="R59" s="34">
        <v>3</v>
      </c>
      <c r="S59" s="48">
        <v>100</v>
      </c>
      <c r="T59" s="47">
        <v>0.5180555555555556</v>
      </c>
      <c r="U59" s="47"/>
      <c r="V59" s="52">
        <v>25.082999999999998</v>
      </c>
      <c r="W59" s="52">
        <v>743.2</v>
      </c>
      <c r="X59" s="52">
        <v>114</v>
      </c>
      <c r="Y59" s="52">
        <v>9.4</v>
      </c>
      <c r="Z59" s="52">
        <v>401.4</v>
      </c>
      <c r="AA59" s="52">
        <v>402</v>
      </c>
      <c r="AB59" s="52">
        <v>401.3</v>
      </c>
      <c r="AC59" s="52">
        <v>261</v>
      </c>
      <c r="AD59" s="52">
        <v>0.19</v>
      </c>
      <c r="AE59" s="52">
        <v>8.69</v>
      </c>
      <c r="AF59" s="52">
        <v>-129.69999999999999</v>
      </c>
      <c r="AG59" s="52">
        <v>13.53</v>
      </c>
      <c r="AH59" s="52">
        <v>0</v>
      </c>
      <c r="AI59" s="52">
        <v>2.92</v>
      </c>
      <c r="AJ59" s="52">
        <v>3.05</v>
      </c>
      <c r="AK59" s="52">
        <v>3.78</v>
      </c>
      <c r="AL59" s="52">
        <v>15.06</v>
      </c>
      <c r="AM59" s="34">
        <v>2</v>
      </c>
      <c r="AN59" s="34">
        <v>2</v>
      </c>
      <c r="AO59" s="34" t="s">
        <v>126</v>
      </c>
      <c r="AP59" s="34">
        <v>1</v>
      </c>
      <c r="AQ59" s="34">
        <v>1</v>
      </c>
      <c r="AR59" s="34" t="s">
        <v>124</v>
      </c>
      <c r="AS59" s="34" t="s">
        <v>124</v>
      </c>
      <c r="AT59" s="86"/>
    </row>
    <row r="60" spans="1:46" x14ac:dyDescent="0.25">
      <c r="A60" s="43" t="s">
        <v>6</v>
      </c>
      <c r="B60" s="44">
        <v>45118</v>
      </c>
      <c r="C60" s="43" t="s">
        <v>142</v>
      </c>
      <c r="D60" s="45">
        <v>41.469000000000001</v>
      </c>
      <c r="E60" s="45">
        <v>-82.715000000000003</v>
      </c>
      <c r="F60" s="46">
        <f t="shared" si="1"/>
        <v>192</v>
      </c>
      <c r="G60" s="57">
        <v>0.52083333333333337</v>
      </c>
      <c r="H60" s="48">
        <v>3</v>
      </c>
      <c r="I60" s="48">
        <v>5</v>
      </c>
      <c r="J60" s="35">
        <v>0.75</v>
      </c>
      <c r="K60" s="49">
        <v>26.666</v>
      </c>
      <c r="L60" s="34">
        <v>13</v>
      </c>
      <c r="M60" s="34"/>
      <c r="N60" s="34">
        <v>60</v>
      </c>
      <c r="O60" s="34">
        <v>55</v>
      </c>
      <c r="P60" s="34">
        <v>1</v>
      </c>
      <c r="Q60" s="55">
        <v>3.5051999999999999</v>
      </c>
      <c r="R60" s="34">
        <v>3</v>
      </c>
      <c r="S60" s="48">
        <v>100</v>
      </c>
      <c r="T60" s="58"/>
      <c r="U60" s="58"/>
      <c r="V60" s="52">
        <v>24.899000000000001</v>
      </c>
      <c r="W60" s="52">
        <v>743.1</v>
      </c>
      <c r="X60" s="52">
        <v>134</v>
      </c>
      <c r="Y60" s="52">
        <v>11.09</v>
      </c>
      <c r="Z60" s="52">
        <v>350.6</v>
      </c>
      <c r="AA60" s="52">
        <v>349.9</v>
      </c>
      <c r="AB60" s="52">
        <v>350.7</v>
      </c>
      <c r="AC60" s="52">
        <v>228</v>
      </c>
      <c r="AD60" s="52">
        <v>0.17</v>
      </c>
      <c r="AE60" s="52">
        <v>8.81</v>
      </c>
      <c r="AF60" s="52">
        <v>-136.30000000000001</v>
      </c>
      <c r="AG60" s="52">
        <v>9.09</v>
      </c>
      <c r="AH60" s="52">
        <v>0</v>
      </c>
      <c r="AI60" s="52">
        <v>1.89</v>
      </c>
      <c r="AJ60" s="52">
        <v>1.97</v>
      </c>
      <c r="AK60" s="52">
        <v>3.99</v>
      </c>
      <c r="AL60" s="52">
        <v>15.91</v>
      </c>
      <c r="AM60" s="34">
        <v>2</v>
      </c>
      <c r="AN60" s="34">
        <v>2</v>
      </c>
      <c r="AO60" s="34" t="s">
        <v>126</v>
      </c>
      <c r="AP60" s="34">
        <v>1</v>
      </c>
      <c r="AQ60" s="34">
        <v>1</v>
      </c>
      <c r="AR60" s="34" t="s">
        <v>124</v>
      </c>
      <c r="AS60" s="34" t="s">
        <v>124</v>
      </c>
      <c r="AT60" s="86"/>
    </row>
    <row r="61" spans="1:46" x14ac:dyDescent="0.25">
      <c r="A61" s="43" t="s">
        <v>7</v>
      </c>
      <c r="B61" s="44">
        <v>45118</v>
      </c>
      <c r="C61" s="43" t="s">
        <v>142</v>
      </c>
      <c r="D61" s="45">
        <v>41.459699999999998</v>
      </c>
      <c r="E61" s="45">
        <v>-82.676000000000002</v>
      </c>
      <c r="F61" s="46">
        <f t="shared" si="1"/>
        <v>192</v>
      </c>
      <c r="G61" s="57">
        <v>0.54861111111111105</v>
      </c>
      <c r="H61" s="48">
        <v>3</v>
      </c>
      <c r="I61" s="48">
        <v>7</v>
      </c>
      <c r="J61" s="35">
        <v>0.5</v>
      </c>
      <c r="K61" s="49">
        <v>26.666</v>
      </c>
      <c r="L61" s="34">
        <v>13</v>
      </c>
      <c r="M61" s="34"/>
      <c r="N61" s="34">
        <v>35</v>
      </c>
      <c r="O61" s="34">
        <v>35</v>
      </c>
      <c r="P61" s="34">
        <v>1</v>
      </c>
      <c r="Q61" s="55">
        <v>3.99288</v>
      </c>
      <c r="R61" s="34">
        <v>2</v>
      </c>
      <c r="S61" s="48">
        <v>100</v>
      </c>
      <c r="T61" s="58"/>
      <c r="U61" s="58"/>
      <c r="V61" s="52">
        <v>25.611000000000001</v>
      </c>
      <c r="W61" s="52">
        <v>743.2</v>
      </c>
      <c r="X61" s="52">
        <v>107.3</v>
      </c>
      <c r="Y61" s="52">
        <v>8.76</v>
      </c>
      <c r="Z61" s="52">
        <v>363.8</v>
      </c>
      <c r="AA61" s="52">
        <v>368</v>
      </c>
      <c r="AB61" s="52">
        <v>363.4</v>
      </c>
      <c r="AC61" s="52">
        <v>236</v>
      </c>
      <c r="AD61" s="52">
        <v>0.17</v>
      </c>
      <c r="AE61" s="52">
        <v>8.64</v>
      </c>
      <c r="AF61" s="52">
        <v>-126.6</v>
      </c>
      <c r="AG61" s="52">
        <v>26.75</v>
      </c>
      <c r="AH61" s="52">
        <v>0</v>
      </c>
      <c r="AI61" s="52">
        <v>1.45</v>
      </c>
      <c r="AJ61" s="52">
        <v>1.5</v>
      </c>
      <c r="AK61" s="52">
        <v>2.82</v>
      </c>
      <c r="AL61" s="52">
        <v>11.23</v>
      </c>
      <c r="AM61" s="34">
        <v>2</v>
      </c>
      <c r="AN61" s="34">
        <v>2</v>
      </c>
      <c r="AO61" s="34" t="s">
        <v>126</v>
      </c>
      <c r="AP61" s="34">
        <v>1</v>
      </c>
      <c r="AQ61" s="34">
        <v>1</v>
      </c>
      <c r="AR61" s="34" t="s">
        <v>124</v>
      </c>
      <c r="AS61" s="34" t="s">
        <v>124</v>
      </c>
      <c r="AT61" s="86"/>
    </row>
    <row r="62" spans="1:46" x14ac:dyDescent="0.25">
      <c r="A62" s="43" t="s">
        <v>8</v>
      </c>
      <c r="B62" s="44">
        <v>45118</v>
      </c>
      <c r="C62" s="43" t="s">
        <v>142</v>
      </c>
      <c r="D62" s="45">
        <v>41.511699999999998</v>
      </c>
      <c r="E62" s="45">
        <v>-82.658000000000001</v>
      </c>
      <c r="F62" s="46">
        <f t="shared" si="1"/>
        <v>192</v>
      </c>
      <c r="G62" s="57">
        <v>0.53472222222222221</v>
      </c>
      <c r="H62" s="48">
        <v>3</v>
      </c>
      <c r="I62" s="48">
        <v>7</v>
      </c>
      <c r="J62" s="35">
        <v>0.75</v>
      </c>
      <c r="K62" s="49">
        <v>26.666</v>
      </c>
      <c r="L62" s="34">
        <v>13</v>
      </c>
      <c r="M62" s="34"/>
      <c r="N62" s="34">
        <v>120</v>
      </c>
      <c r="O62" s="34">
        <v>110</v>
      </c>
      <c r="P62" s="34">
        <v>1</v>
      </c>
      <c r="Q62" s="55">
        <v>9.0220800000000008</v>
      </c>
      <c r="R62" s="34">
        <v>2</v>
      </c>
      <c r="S62" s="48">
        <v>200</v>
      </c>
      <c r="T62" s="58"/>
      <c r="U62" s="58"/>
      <c r="V62" s="52">
        <v>24.725999999999999</v>
      </c>
      <c r="W62" s="52">
        <v>743.1</v>
      </c>
      <c r="X62" s="52">
        <v>114.7</v>
      </c>
      <c r="Y62" s="52">
        <v>9.52</v>
      </c>
      <c r="Z62" s="52">
        <v>283.89999999999998</v>
      </c>
      <c r="AA62" s="52">
        <v>282.39999999999998</v>
      </c>
      <c r="AB62" s="52">
        <v>284</v>
      </c>
      <c r="AC62" s="52">
        <v>185</v>
      </c>
      <c r="AD62" s="52">
        <v>0.13</v>
      </c>
      <c r="AE62" s="52">
        <v>8.84</v>
      </c>
      <c r="AF62" s="52">
        <v>-138.30000000000001</v>
      </c>
      <c r="AG62" s="52">
        <v>1.32</v>
      </c>
      <c r="AH62" s="52">
        <v>0</v>
      </c>
      <c r="AI62" s="52">
        <v>0.52</v>
      </c>
      <c r="AJ62" s="52">
        <v>0.53</v>
      </c>
      <c r="AK62" s="52">
        <v>1.03</v>
      </c>
      <c r="AL62" s="52">
        <v>4.05</v>
      </c>
      <c r="AM62" s="34">
        <v>2</v>
      </c>
      <c r="AN62" s="34">
        <v>2</v>
      </c>
      <c r="AO62" s="34" t="s">
        <v>126</v>
      </c>
      <c r="AP62" s="34">
        <v>1</v>
      </c>
      <c r="AQ62" s="34">
        <v>1</v>
      </c>
      <c r="AR62" s="34" t="s">
        <v>124</v>
      </c>
      <c r="AS62" s="34" t="s">
        <v>124</v>
      </c>
      <c r="AT62" s="86"/>
    </row>
    <row r="63" spans="1:46" x14ac:dyDescent="0.25">
      <c r="A63" s="43" t="s">
        <v>0</v>
      </c>
      <c r="B63" s="44">
        <v>45125</v>
      </c>
      <c r="C63" s="43" t="s">
        <v>141</v>
      </c>
      <c r="D63" s="45">
        <v>41.456099999999999</v>
      </c>
      <c r="E63" s="45">
        <v>-83.007099999999994</v>
      </c>
      <c r="F63" s="46">
        <f t="shared" si="1"/>
        <v>199</v>
      </c>
      <c r="G63" s="57">
        <v>0.39583333333333331</v>
      </c>
      <c r="H63" s="48">
        <v>1</v>
      </c>
      <c r="I63" s="48">
        <v>0</v>
      </c>
      <c r="J63" s="35">
        <v>0</v>
      </c>
      <c r="K63" s="49">
        <v>21</v>
      </c>
      <c r="L63" s="34">
        <v>3.7</v>
      </c>
      <c r="M63" s="34"/>
      <c r="N63" s="34">
        <v>20</v>
      </c>
      <c r="O63" s="34">
        <v>20</v>
      </c>
      <c r="P63" s="34">
        <v>1</v>
      </c>
      <c r="Q63" s="55">
        <v>1.1000000000000001</v>
      </c>
      <c r="R63" s="34">
        <v>2</v>
      </c>
      <c r="S63" s="48">
        <v>100</v>
      </c>
      <c r="T63" s="47">
        <v>0.40347222222222223</v>
      </c>
      <c r="U63" s="47"/>
      <c r="V63" s="52">
        <v>24.334</v>
      </c>
      <c r="W63" s="52">
        <v>745.3</v>
      </c>
      <c r="X63" s="52">
        <v>103.7</v>
      </c>
      <c r="Y63" s="52">
        <v>8.66</v>
      </c>
      <c r="Z63" s="52">
        <v>592</v>
      </c>
      <c r="AA63" s="52">
        <v>584.4</v>
      </c>
      <c r="AB63" s="52">
        <v>592.70000000000005</v>
      </c>
      <c r="AC63" s="52">
        <v>385</v>
      </c>
      <c r="AD63" s="52">
        <v>0.28999999999999998</v>
      </c>
      <c r="AE63" s="52">
        <v>8.49</v>
      </c>
      <c r="AF63" s="52">
        <v>-117.6</v>
      </c>
      <c r="AG63" s="52">
        <v>43.95</v>
      </c>
      <c r="AH63" s="52">
        <v>0</v>
      </c>
      <c r="AI63" s="52">
        <v>2.19</v>
      </c>
      <c r="AJ63" s="52">
        <v>2.2799999999999998</v>
      </c>
      <c r="AK63" s="52">
        <v>13.39</v>
      </c>
      <c r="AL63" s="52">
        <v>53.52</v>
      </c>
      <c r="AM63" s="34">
        <v>2</v>
      </c>
      <c r="AN63" s="34">
        <v>2</v>
      </c>
      <c r="AO63" s="34" t="s">
        <v>126</v>
      </c>
      <c r="AP63" s="34">
        <v>1</v>
      </c>
      <c r="AQ63" s="34">
        <v>1</v>
      </c>
      <c r="AR63" s="34" t="s">
        <v>124</v>
      </c>
      <c r="AS63" s="34" t="s">
        <v>124</v>
      </c>
      <c r="AT63" s="86"/>
    </row>
    <row r="64" spans="1:46" x14ac:dyDescent="0.25">
      <c r="A64" s="43" t="s">
        <v>1</v>
      </c>
      <c r="B64" s="44">
        <v>45125</v>
      </c>
      <c r="C64" s="43" t="s">
        <v>141</v>
      </c>
      <c r="D64" s="45">
        <v>41.453299999999999</v>
      </c>
      <c r="E64" s="45">
        <v>-82.960800000000006</v>
      </c>
      <c r="F64" s="46">
        <f t="shared" si="1"/>
        <v>199</v>
      </c>
      <c r="G64" s="57">
        <v>0.40902777777777777</v>
      </c>
      <c r="H64" s="48">
        <v>1</v>
      </c>
      <c r="I64" s="48">
        <v>0</v>
      </c>
      <c r="J64" s="35">
        <v>0</v>
      </c>
      <c r="K64" s="49">
        <v>21</v>
      </c>
      <c r="L64" s="34">
        <v>3.7</v>
      </c>
      <c r="M64" s="34"/>
      <c r="N64" s="34">
        <v>20</v>
      </c>
      <c r="O64" s="34">
        <v>25</v>
      </c>
      <c r="P64" s="34">
        <v>1</v>
      </c>
      <c r="Q64" s="55">
        <v>1.5</v>
      </c>
      <c r="R64" s="34">
        <v>3</v>
      </c>
      <c r="S64" s="48">
        <v>100</v>
      </c>
      <c r="T64" s="47">
        <v>0.41944444444444445</v>
      </c>
      <c r="U64" s="47"/>
      <c r="V64" s="52">
        <v>24.152999999999999</v>
      </c>
      <c r="W64" s="52">
        <v>745.4</v>
      </c>
      <c r="X64" s="52">
        <v>104.6</v>
      </c>
      <c r="Y64" s="52">
        <v>8.77</v>
      </c>
      <c r="Z64" s="52">
        <v>515.4</v>
      </c>
      <c r="AA64" s="52">
        <v>507</v>
      </c>
      <c r="AB64" s="52">
        <v>516.20000000000005</v>
      </c>
      <c r="AC64" s="52">
        <v>335</v>
      </c>
      <c r="AD64" s="52">
        <v>0.25</v>
      </c>
      <c r="AE64" s="52">
        <v>8.8000000000000007</v>
      </c>
      <c r="AF64" s="52">
        <v>-135.6</v>
      </c>
      <c r="AG64" s="52">
        <v>24.2</v>
      </c>
      <c r="AH64" s="52">
        <v>0</v>
      </c>
      <c r="AI64" s="52">
        <v>3.86</v>
      </c>
      <c r="AJ64" s="52">
        <v>4.03</v>
      </c>
      <c r="AK64" s="52">
        <v>13.1</v>
      </c>
      <c r="AL64" s="52">
        <v>52.36</v>
      </c>
      <c r="AM64" s="34">
        <v>2</v>
      </c>
      <c r="AN64" s="34">
        <v>2</v>
      </c>
      <c r="AO64" s="34" t="s">
        <v>126</v>
      </c>
      <c r="AP64" s="34">
        <v>1</v>
      </c>
      <c r="AQ64" s="34">
        <v>1</v>
      </c>
      <c r="AR64" s="34" t="s">
        <v>124</v>
      </c>
      <c r="AS64" s="34" t="s">
        <v>124</v>
      </c>
      <c r="AT64" s="86"/>
    </row>
    <row r="65" spans="1:46" x14ac:dyDescent="0.25">
      <c r="A65" s="43" t="s">
        <v>2</v>
      </c>
      <c r="B65" s="44">
        <v>45125</v>
      </c>
      <c r="C65" s="43" t="s">
        <v>141</v>
      </c>
      <c r="D65" s="45">
        <v>41.457299999999996</v>
      </c>
      <c r="E65" s="45">
        <v>-82.898700000000005</v>
      </c>
      <c r="F65" s="46">
        <f t="shared" si="1"/>
        <v>199</v>
      </c>
      <c r="G65" s="57">
        <v>0.4236111111111111</v>
      </c>
      <c r="H65" s="48">
        <v>1</v>
      </c>
      <c r="I65" s="48">
        <v>1</v>
      </c>
      <c r="J65" s="35">
        <v>0</v>
      </c>
      <c r="K65" s="49">
        <v>21</v>
      </c>
      <c r="L65" s="34">
        <v>3.8</v>
      </c>
      <c r="M65" s="34"/>
      <c r="N65" s="34">
        <v>25</v>
      </c>
      <c r="O65" s="34">
        <v>25</v>
      </c>
      <c r="P65" s="34">
        <v>1</v>
      </c>
      <c r="Q65" s="55">
        <v>2.2000000000000002</v>
      </c>
      <c r="R65" s="34">
        <v>3</v>
      </c>
      <c r="S65" s="48">
        <v>100</v>
      </c>
      <c r="T65" s="47">
        <v>0.43263888888888885</v>
      </c>
      <c r="U65" s="47"/>
      <c r="V65" s="52">
        <v>24.370999999999999</v>
      </c>
      <c r="W65" s="52">
        <v>745.3</v>
      </c>
      <c r="X65" s="52">
        <v>101.4</v>
      </c>
      <c r="Y65" s="52">
        <v>8.4700000000000006</v>
      </c>
      <c r="Z65" s="52">
        <v>468</v>
      </c>
      <c r="AA65" s="52">
        <v>462.4</v>
      </c>
      <c r="AB65" s="52">
        <v>468.6</v>
      </c>
      <c r="AC65" s="52">
        <v>304</v>
      </c>
      <c r="AD65" s="52">
        <v>0.22</v>
      </c>
      <c r="AE65" s="52">
        <v>8.92</v>
      </c>
      <c r="AF65" s="52">
        <v>-142.5</v>
      </c>
      <c r="AG65" s="52">
        <v>19.260000000000002</v>
      </c>
      <c r="AH65" s="52">
        <v>0</v>
      </c>
      <c r="AI65" s="52">
        <v>7.39</v>
      </c>
      <c r="AJ65" s="52">
        <v>7.74</v>
      </c>
      <c r="AK65" s="52">
        <v>5.21</v>
      </c>
      <c r="AL65" s="52">
        <v>20.77</v>
      </c>
      <c r="AM65" s="34">
        <v>2</v>
      </c>
      <c r="AN65" s="34">
        <v>2</v>
      </c>
      <c r="AO65" s="34" t="s">
        <v>126</v>
      </c>
      <c r="AP65" s="34">
        <v>1</v>
      </c>
      <c r="AQ65" s="34">
        <v>1</v>
      </c>
      <c r="AR65" s="34" t="s">
        <v>124</v>
      </c>
      <c r="AS65" s="34" t="s">
        <v>124</v>
      </c>
      <c r="AT65" s="42" t="s">
        <v>129</v>
      </c>
    </row>
    <row r="66" spans="1:46" x14ac:dyDescent="0.25">
      <c r="A66" s="43" t="s">
        <v>3</v>
      </c>
      <c r="B66" s="44">
        <v>45125</v>
      </c>
      <c r="C66" s="43" t="s">
        <v>141</v>
      </c>
      <c r="D66" s="45">
        <v>41.480200000000004</v>
      </c>
      <c r="E66" s="45">
        <v>-82.834299999999999</v>
      </c>
      <c r="F66" s="46">
        <f t="shared" si="1"/>
        <v>199</v>
      </c>
      <c r="G66" s="57">
        <v>0.4375</v>
      </c>
      <c r="H66" s="48">
        <v>1</v>
      </c>
      <c r="I66" s="48">
        <v>1</v>
      </c>
      <c r="J66" s="35">
        <v>0</v>
      </c>
      <c r="K66" s="49">
        <v>22</v>
      </c>
      <c r="L66" s="34">
        <v>4.2</v>
      </c>
      <c r="M66" s="78"/>
      <c r="N66" s="36"/>
      <c r="O66" s="36"/>
      <c r="P66" s="34">
        <v>1</v>
      </c>
      <c r="Q66" s="55">
        <v>3.9</v>
      </c>
      <c r="R66" s="34">
        <v>3</v>
      </c>
      <c r="S66" s="48">
        <v>100</v>
      </c>
      <c r="T66" s="47">
        <v>0.45069444444444445</v>
      </c>
      <c r="U66" s="47"/>
      <c r="V66" s="52">
        <v>24.5</v>
      </c>
      <c r="W66" s="52">
        <v>745.4</v>
      </c>
      <c r="X66" s="52">
        <v>94.7</v>
      </c>
      <c r="Y66" s="52">
        <v>7.89</v>
      </c>
      <c r="Z66" s="52">
        <v>425.5</v>
      </c>
      <c r="AA66" s="52">
        <v>421.4</v>
      </c>
      <c r="AB66" s="52">
        <v>425.9</v>
      </c>
      <c r="AC66" s="52">
        <v>277</v>
      </c>
      <c r="AD66" s="52">
        <v>0.2</v>
      </c>
      <c r="AE66" s="52">
        <v>8.68</v>
      </c>
      <c r="AF66" s="52">
        <v>-129</v>
      </c>
      <c r="AG66" s="52">
        <v>32.97</v>
      </c>
      <c r="AH66" s="52">
        <v>0</v>
      </c>
      <c r="AI66" s="52">
        <v>4.3</v>
      </c>
      <c r="AJ66" s="52">
        <v>4.5</v>
      </c>
      <c r="AK66" s="52">
        <v>3.92</v>
      </c>
      <c r="AL66" s="52">
        <v>15.62</v>
      </c>
      <c r="AM66" s="34">
        <v>2</v>
      </c>
      <c r="AN66" s="34">
        <v>2</v>
      </c>
      <c r="AO66" s="34" t="s">
        <v>126</v>
      </c>
      <c r="AP66" s="34">
        <v>1</v>
      </c>
      <c r="AQ66" s="34">
        <v>1</v>
      </c>
      <c r="AR66" s="34" t="s">
        <v>124</v>
      </c>
      <c r="AS66" s="34" t="s">
        <v>124</v>
      </c>
      <c r="AT66" s="86"/>
    </row>
    <row r="67" spans="1:46" x14ac:dyDescent="0.25">
      <c r="A67" s="43" t="s">
        <v>4</v>
      </c>
      <c r="B67" s="44">
        <v>45125</v>
      </c>
      <c r="C67" s="43" t="s">
        <v>141</v>
      </c>
      <c r="D67" s="45">
        <v>41.479799999999997</v>
      </c>
      <c r="E67" s="45">
        <v>-82.782899999999998</v>
      </c>
      <c r="F67" s="46">
        <f t="shared" ref="F67:F98" si="2">IF(B67&gt;0,B67-DATE(YEAR(B67),1,1)+1,"NA")</f>
        <v>199</v>
      </c>
      <c r="G67" s="57">
        <v>0.46666666666666662</v>
      </c>
      <c r="H67" s="48">
        <v>1</v>
      </c>
      <c r="I67" s="48">
        <v>1</v>
      </c>
      <c r="J67" s="35">
        <v>0</v>
      </c>
      <c r="K67" s="49">
        <v>22</v>
      </c>
      <c r="L67" s="34">
        <v>4.2</v>
      </c>
      <c r="M67" s="34"/>
      <c r="N67" s="34">
        <v>35</v>
      </c>
      <c r="O67" s="34">
        <v>35</v>
      </c>
      <c r="P67" s="34">
        <v>1</v>
      </c>
      <c r="Q67" s="55">
        <v>2.5</v>
      </c>
      <c r="R67" s="34">
        <v>3</v>
      </c>
      <c r="S67" s="48">
        <v>150</v>
      </c>
      <c r="T67" s="47">
        <v>0.4770833333333333</v>
      </c>
      <c r="U67" s="47"/>
      <c r="V67" s="52">
        <v>24.337</v>
      </c>
      <c r="W67" s="52">
        <v>745.5</v>
      </c>
      <c r="X67" s="52">
        <v>114.8</v>
      </c>
      <c r="Y67" s="52">
        <v>9.6</v>
      </c>
      <c r="Z67" s="52">
        <v>380.7</v>
      </c>
      <c r="AA67" s="52">
        <v>375.9</v>
      </c>
      <c r="AB67" s="52">
        <v>381.2</v>
      </c>
      <c r="AC67" s="52">
        <v>247</v>
      </c>
      <c r="AD67" s="52">
        <v>0.18</v>
      </c>
      <c r="AE67" s="52">
        <v>8.93</v>
      </c>
      <c r="AF67" s="52">
        <v>-142.9</v>
      </c>
      <c r="AG67" s="52">
        <v>14.52</v>
      </c>
      <c r="AH67" s="52">
        <v>0</v>
      </c>
      <c r="AI67" s="52">
        <v>3.92</v>
      </c>
      <c r="AJ67" s="52">
        <v>4.0999999999999996</v>
      </c>
      <c r="AK67" s="52">
        <v>4.26</v>
      </c>
      <c r="AL67" s="52">
        <v>16.96</v>
      </c>
      <c r="AM67" s="34">
        <v>2</v>
      </c>
      <c r="AN67" s="34">
        <v>2</v>
      </c>
      <c r="AO67" s="34" t="s">
        <v>126</v>
      </c>
      <c r="AP67" s="34">
        <v>1</v>
      </c>
      <c r="AQ67" s="34">
        <v>1</v>
      </c>
      <c r="AR67" s="34" t="s">
        <v>124</v>
      </c>
      <c r="AS67" s="34" t="s">
        <v>124</v>
      </c>
      <c r="AT67" s="86"/>
    </row>
    <row r="68" spans="1:46" x14ac:dyDescent="0.25">
      <c r="A68" s="43" t="s">
        <v>29</v>
      </c>
      <c r="B68" s="44">
        <v>45125</v>
      </c>
      <c r="C68" s="43" t="s">
        <v>141</v>
      </c>
      <c r="D68" s="45">
        <v>41.463200000000001</v>
      </c>
      <c r="E68" s="45">
        <v>-82.769000000000005</v>
      </c>
      <c r="F68" s="46">
        <f t="shared" si="2"/>
        <v>199</v>
      </c>
      <c r="G68" s="57">
        <v>0.48055555555555557</v>
      </c>
      <c r="H68" s="48">
        <v>1</v>
      </c>
      <c r="I68" s="48">
        <v>1</v>
      </c>
      <c r="J68" s="35">
        <v>0</v>
      </c>
      <c r="K68" s="49">
        <v>23</v>
      </c>
      <c r="L68" s="34">
        <v>4.2</v>
      </c>
      <c r="M68" s="34"/>
      <c r="N68" s="34">
        <v>45</v>
      </c>
      <c r="O68" s="34">
        <v>45</v>
      </c>
      <c r="P68" s="34">
        <v>1</v>
      </c>
      <c r="Q68" s="55">
        <v>2.8</v>
      </c>
      <c r="R68" s="34">
        <v>2</v>
      </c>
      <c r="S68" s="48">
        <v>100</v>
      </c>
      <c r="T68" s="47">
        <v>0.48888888888888887</v>
      </c>
      <c r="U68" s="47"/>
      <c r="V68" s="52">
        <v>25.021999999999998</v>
      </c>
      <c r="W68" s="52">
        <v>745.6</v>
      </c>
      <c r="X68" s="52">
        <v>133.9</v>
      </c>
      <c r="Y68" s="52">
        <v>11.05</v>
      </c>
      <c r="Z68" s="52">
        <v>341.4</v>
      </c>
      <c r="AA68" s="52">
        <v>341.6</v>
      </c>
      <c r="AB68" s="52">
        <v>341.4</v>
      </c>
      <c r="AC68" s="52">
        <v>222</v>
      </c>
      <c r="AD68" s="52">
        <v>0.16</v>
      </c>
      <c r="AE68" s="52">
        <v>9.0500000000000007</v>
      </c>
      <c r="AF68" s="52">
        <v>-150.19999999999999</v>
      </c>
      <c r="AG68" s="52">
        <v>9.61</v>
      </c>
      <c r="AH68" s="52">
        <v>0</v>
      </c>
      <c r="AI68" s="52">
        <v>2.86</v>
      </c>
      <c r="AJ68" s="52">
        <v>2.98</v>
      </c>
      <c r="AK68" s="52">
        <v>5.4</v>
      </c>
      <c r="AL68" s="52">
        <v>21.53</v>
      </c>
      <c r="AM68" s="34">
        <v>2</v>
      </c>
      <c r="AN68" s="34">
        <v>2</v>
      </c>
      <c r="AO68" s="34" t="s">
        <v>126</v>
      </c>
      <c r="AP68" s="34">
        <v>1</v>
      </c>
      <c r="AQ68" s="34">
        <v>1</v>
      </c>
      <c r="AR68" s="34" t="s">
        <v>124</v>
      </c>
      <c r="AS68" s="34" t="s">
        <v>124</v>
      </c>
      <c r="AT68" s="86"/>
    </row>
    <row r="69" spans="1:46" x14ac:dyDescent="0.25">
      <c r="A69" s="43" t="s">
        <v>5</v>
      </c>
      <c r="B69" s="44">
        <v>45125</v>
      </c>
      <c r="C69" s="43" t="s">
        <v>141</v>
      </c>
      <c r="D69" s="45">
        <v>41.477400000000003</v>
      </c>
      <c r="E69" s="45">
        <v>-82.739800000000002</v>
      </c>
      <c r="F69" s="46">
        <f t="shared" si="2"/>
        <v>199</v>
      </c>
      <c r="G69" s="57">
        <v>0.49305555555555558</v>
      </c>
      <c r="H69" s="48">
        <v>1</v>
      </c>
      <c r="I69" s="48">
        <v>1</v>
      </c>
      <c r="J69" s="35">
        <v>0</v>
      </c>
      <c r="K69" s="49">
        <v>23</v>
      </c>
      <c r="L69" s="34">
        <v>4.9000000000000004</v>
      </c>
      <c r="M69" s="34"/>
      <c r="N69" s="34">
        <v>50</v>
      </c>
      <c r="O69" s="34">
        <v>50</v>
      </c>
      <c r="P69" s="34">
        <v>1</v>
      </c>
      <c r="Q69" s="55">
        <v>3.1</v>
      </c>
      <c r="R69" s="34">
        <v>3</v>
      </c>
      <c r="S69" s="48">
        <v>100</v>
      </c>
      <c r="T69" s="47">
        <v>0.50208333333333333</v>
      </c>
      <c r="U69" s="47"/>
      <c r="V69" s="52">
        <v>24.335999999999999</v>
      </c>
      <c r="W69" s="52">
        <v>745.6</v>
      </c>
      <c r="X69" s="52">
        <v>105.3</v>
      </c>
      <c r="Y69" s="52">
        <v>8.8000000000000007</v>
      </c>
      <c r="Z69" s="52">
        <v>334.9</v>
      </c>
      <c r="AA69" s="52">
        <v>330.6</v>
      </c>
      <c r="AB69" s="52">
        <v>335.3</v>
      </c>
      <c r="AC69" s="52">
        <v>218</v>
      </c>
      <c r="AD69" s="52">
        <v>0.16</v>
      </c>
      <c r="AE69" s="52">
        <v>8.86</v>
      </c>
      <c r="AF69" s="52">
        <v>-139</v>
      </c>
      <c r="AG69" s="52">
        <v>12.12</v>
      </c>
      <c r="AH69" s="52">
        <v>0</v>
      </c>
      <c r="AI69" s="52">
        <v>2.66</v>
      </c>
      <c r="AJ69" s="52">
        <v>2.77</v>
      </c>
      <c r="AK69" s="52">
        <v>2.9</v>
      </c>
      <c r="AL69" s="52">
        <v>11.53</v>
      </c>
      <c r="AM69" s="34">
        <v>2</v>
      </c>
      <c r="AN69" s="34">
        <v>2</v>
      </c>
      <c r="AO69" s="34" t="s">
        <v>126</v>
      </c>
      <c r="AP69" s="34">
        <v>1</v>
      </c>
      <c r="AQ69" s="34">
        <v>1</v>
      </c>
      <c r="AR69" s="34" t="s">
        <v>124</v>
      </c>
      <c r="AS69" s="34" t="s">
        <v>124</v>
      </c>
      <c r="AT69" s="86"/>
    </row>
    <row r="70" spans="1:46" x14ac:dyDescent="0.25">
      <c r="A70" s="43" t="s">
        <v>6</v>
      </c>
      <c r="B70" s="44">
        <v>45125</v>
      </c>
      <c r="C70" s="43" t="s">
        <v>141</v>
      </c>
      <c r="D70" s="45">
        <v>41.469000000000001</v>
      </c>
      <c r="E70" s="45">
        <v>-82.715000000000003</v>
      </c>
      <c r="F70" s="46">
        <f t="shared" si="2"/>
        <v>199</v>
      </c>
      <c r="G70" s="57">
        <v>0.50972222222222219</v>
      </c>
      <c r="H70" s="48">
        <v>1</v>
      </c>
      <c r="I70" s="48">
        <v>1</v>
      </c>
      <c r="J70" s="35">
        <v>0</v>
      </c>
      <c r="K70" s="49">
        <v>24</v>
      </c>
      <c r="L70" s="34">
        <v>4.8</v>
      </c>
      <c r="M70" s="34"/>
      <c r="N70" s="34">
        <v>75</v>
      </c>
      <c r="O70" s="34">
        <v>80</v>
      </c>
      <c r="P70" s="34">
        <v>1</v>
      </c>
      <c r="Q70" s="55">
        <v>3.5</v>
      </c>
      <c r="R70" s="34">
        <v>3</v>
      </c>
      <c r="S70" s="48">
        <v>100</v>
      </c>
      <c r="T70" s="47">
        <v>0.52152777777777781</v>
      </c>
      <c r="U70" s="47"/>
      <c r="V70" s="52">
        <v>24.172999999999998</v>
      </c>
      <c r="W70" s="52">
        <v>745.4</v>
      </c>
      <c r="X70" s="52">
        <v>100.5</v>
      </c>
      <c r="Y70" s="52">
        <v>8.43</v>
      </c>
      <c r="Z70" s="52">
        <v>297.89999999999998</v>
      </c>
      <c r="AA70" s="52">
        <v>293.2</v>
      </c>
      <c r="AB70" s="52">
        <v>298.39999999999998</v>
      </c>
      <c r="AC70" s="52">
        <v>194</v>
      </c>
      <c r="AD70" s="52">
        <v>0.14000000000000001</v>
      </c>
      <c r="AE70" s="52">
        <v>8.7799999999999994</v>
      </c>
      <c r="AF70" s="52">
        <v>-134.4</v>
      </c>
      <c r="AG70" s="52">
        <v>3.01</v>
      </c>
      <c r="AH70" s="52">
        <v>0</v>
      </c>
      <c r="AI70" s="52">
        <v>1.02</v>
      </c>
      <c r="AJ70" s="52">
        <v>1.06</v>
      </c>
      <c r="AK70" s="52">
        <v>2.0099999999999998</v>
      </c>
      <c r="AL70" s="52">
        <v>7.99</v>
      </c>
      <c r="AM70" s="34">
        <v>2</v>
      </c>
      <c r="AN70" s="34">
        <v>2</v>
      </c>
      <c r="AO70" s="34" t="s">
        <v>126</v>
      </c>
      <c r="AP70" s="34">
        <v>1</v>
      </c>
      <c r="AQ70" s="34">
        <v>1</v>
      </c>
      <c r="AR70" s="34" t="s">
        <v>124</v>
      </c>
      <c r="AS70" s="34" t="s">
        <v>124</v>
      </c>
      <c r="AT70" s="86"/>
    </row>
    <row r="71" spans="1:46" x14ac:dyDescent="0.25">
      <c r="A71" s="43" t="s">
        <v>7</v>
      </c>
      <c r="B71" s="44">
        <v>45125</v>
      </c>
      <c r="C71" s="43" t="s">
        <v>141</v>
      </c>
      <c r="D71" s="45">
        <v>41.459699999999998</v>
      </c>
      <c r="E71" s="45">
        <v>-82.676000000000002</v>
      </c>
      <c r="F71" s="46">
        <f t="shared" si="2"/>
        <v>199</v>
      </c>
      <c r="G71" s="57">
        <v>0.58680555555555558</v>
      </c>
      <c r="H71" s="48">
        <v>1</v>
      </c>
      <c r="I71" s="48">
        <v>1</v>
      </c>
      <c r="J71" s="35">
        <v>0</v>
      </c>
      <c r="K71" s="49">
        <v>24</v>
      </c>
      <c r="L71" s="34">
        <v>3.1</v>
      </c>
      <c r="M71" s="34"/>
      <c r="N71" s="34">
        <v>50</v>
      </c>
      <c r="O71" s="34">
        <v>50</v>
      </c>
      <c r="P71" s="34">
        <v>1</v>
      </c>
      <c r="Q71" s="55">
        <v>1.3</v>
      </c>
      <c r="R71" s="34">
        <v>2</v>
      </c>
      <c r="S71" s="48">
        <v>100</v>
      </c>
      <c r="T71" s="47">
        <v>0.59444444444444444</v>
      </c>
      <c r="U71" s="47"/>
      <c r="V71" s="52">
        <v>24.821999999999999</v>
      </c>
      <c r="W71" s="52">
        <v>745.3</v>
      </c>
      <c r="X71" s="52">
        <v>125.5</v>
      </c>
      <c r="Y71" s="52">
        <v>10.4</v>
      </c>
      <c r="Z71" s="52">
        <v>333.5</v>
      </c>
      <c r="AA71" s="52">
        <v>332.3</v>
      </c>
      <c r="AB71" s="52">
        <v>333.6</v>
      </c>
      <c r="AC71" s="52">
        <v>217</v>
      </c>
      <c r="AD71" s="52">
        <v>0.16</v>
      </c>
      <c r="AE71" s="52">
        <v>9.0500000000000007</v>
      </c>
      <c r="AF71" s="52">
        <v>-150.1</v>
      </c>
      <c r="AG71" s="52">
        <v>11.09</v>
      </c>
      <c r="AH71" s="52">
        <v>0</v>
      </c>
      <c r="AI71" s="52">
        <v>2.1</v>
      </c>
      <c r="AJ71" s="52">
        <v>2.19</v>
      </c>
      <c r="AK71" s="52">
        <v>4.25</v>
      </c>
      <c r="AL71" s="52">
        <v>16.95</v>
      </c>
      <c r="AM71" s="34">
        <v>2</v>
      </c>
      <c r="AN71" s="34">
        <v>2</v>
      </c>
      <c r="AO71" s="34" t="s">
        <v>126</v>
      </c>
      <c r="AP71" s="34">
        <v>1</v>
      </c>
      <c r="AQ71" s="34">
        <v>1</v>
      </c>
      <c r="AR71" s="34" t="s">
        <v>124</v>
      </c>
      <c r="AS71" s="34" t="s">
        <v>124</v>
      </c>
      <c r="AT71" s="86"/>
    </row>
    <row r="72" spans="1:46" x14ac:dyDescent="0.25">
      <c r="A72" s="43" t="s">
        <v>8</v>
      </c>
      <c r="B72" s="44">
        <v>45125</v>
      </c>
      <c r="C72" s="43" t="s">
        <v>141</v>
      </c>
      <c r="D72" s="45">
        <v>41.511699999999998</v>
      </c>
      <c r="E72" s="45">
        <v>-82.658000000000001</v>
      </c>
      <c r="F72" s="46">
        <f t="shared" si="2"/>
        <v>199</v>
      </c>
      <c r="G72" s="57">
        <v>0.56458333333333333</v>
      </c>
      <c r="H72" s="48">
        <v>1</v>
      </c>
      <c r="I72" s="48">
        <v>1</v>
      </c>
      <c r="J72" s="35">
        <v>0.25</v>
      </c>
      <c r="K72" s="49">
        <v>23</v>
      </c>
      <c r="L72" s="34">
        <v>3.1</v>
      </c>
      <c r="M72" s="34"/>
      <c r="N72" s="34">
        <v>85</v>
      </c>
      <c r="O72" s="34">
        <v>85</v>
      </c>
      <c r="P72" s="34">
        <v>1</v>
      </c>
      <c r="Q72" s="55">
        <v>9.5</v>
      </c>
      <c r="R72" s="34">
        <v>2</v>
      </c>
      <c r="S72" s="48">
        <v>125</v>
      </c>
      <c r="T72" s="47">
        <v>0.57777777777777783</v>
      </c>
      <c r="U72" s="47"/>
      <c r="V72" s="52">
        <v>24.405999999999999</v>
      </c>
      <c r="W72" s="52">
        <v>745.2</v>
      </c>
      <c r="X72" s="52">
        <v>127.4</v>
      </c>
      <c r="Y72" s="52">
        <v>10.63</v>
      </c>
      <c r="Z72" s="52">
        <v>306.2</v>
      </c>
      <c r="AA72" s="52">
        <v>302.8</v>
      </c>
      <c r="AB72" s="52">
        <v>306.60000000000002</v>
      </c>
      <c r="AC72" s="52">
        <v>199</v>
      </c>
      <c r="AD72" s="52">
        <v>0.15</v>
      </c>
      <c r="AE72" s="52">
        <v>9.06</v>
      </c>
      <c r="AF72" s="52">
        <v>-150.80000000000001</v>
      </c>
      <c r="AG72" s="52">
        <v>3.41</v>
      </c>
      <c r="AH72" s="52">
        <v>0</v>
      </c>
      <c r="AI72" s="52">
        <v>1.75</v>
      </c>
      <c r="AJ72" s="52">
        <v>1.82</v>
      </c>
      <c r="AK72" s="52">
        <v>3.43</v>
      </c>
      <c r="AL72" s="52">
        <v>13.64</v>
      </c>
      <c r="AM72" s="34">
        <v>2</v>
      </c>
      <c r="AN72" s="34">
        <v>2</v>
      </c>
      <c r="AO72" s="34" t="s">
        <v>126</v>
      </c>
      <c r="AP72" s="34">
        <v>1</v>
      </c>
      <c r="AQ72" s="34">
        <v>1</v>
      </c>
      <c r="AR72" s="34" t="s">
        <v>124</v>
      </c>
      <c r="AS72" s="34" t="s">
        <v>124</v>
      </c>
      <c r="AT72" s="86"/>
    </row>
    <row r="73" spans="1:46" x14ac:dyDescent="0.25">
      <c r="A73" s="43" t="s">
        <v>0</v>
      </c>
      <c r="B73" s="44">
        <v>45132</v>
      </c>
      <c r="C73" s="43" t="s">
        <v>142</v>
      </c>
      <c r="D73" s="45">
        <v>41.456099999999999</v>
      </c>
      <c r="E73" s="45">
        <v>-83.007099999999994</v>
      </c>
      <c r="F73" s="46">
        <f t="shared" si="2"/>
        <v>206</v>
      </c>
      <c r="G73" s="57">
        <v>0.43611111111111112</v>
      </c>
      <c r="H73" s="34">
        <v>5</v>
      </c>
      <c r="I73" s="34">
        <v>2</v>
      </c>
      <c r="J73" s="35">
        <v>0</v>
      </c>
      <c r="K73" s="49">
        <v>23.9</v>
      </c>
      <c r="L73" s="63">
        <v>1.3411200000000001</v>
      </c>
      <c r="M73" s="63"/>
      <c r="N73" s="34">
        <v>15</v>
      </c>
      <c r="O73" s="34">
        <v>15</v>
      </c>
      <c r="P73" s="34">
        <v>1</v>
      </c>
      <c r="Q73" s="53">
        <v>0.64007999999999998</v>
      </c>
      <c r="R73" s="34">
        <v>2</v>
      </c>
      <c r="S73" s="48">
        <v>60</v>
      </c>
      <c r="T73" s="57">
        <v>0.44791666666666669</v>
      </c>
      <c r="U73" s="83"/>
      <c r="V73" s="52">
        <v>25.181000000000001</v>
      </c>
      <c r="W73" s="52">
        <v>747.5</v>
      </c>
      <c r="X73" s="52">
        <v>131.6</v>
      </c>
      <c r="Y73" s="52">
        <v>10.82</v>
      </c>
      <c r="Z73" s="52">
        <v>543.9</v>
      </c>
      <c r="AA73" s="52">
        <v>545.70000000000005</v>
      </c>
      <c r="AB73" s="52">
        <v>543.70000000000005</v>
      </c>
      <c r="AC73" s="52">
        <v>354</v>
      </c>
      <c r="AD73" s="52">
        <v>0.26</v>
      </c>
      <c r="AE73" s="52">
        <v>8.41</v>
      </c>
      <c r="AF73" s="52">
        <v>-113.2</v>
      </c>
      <c r="AG73" s="52">
        <v>45.03</v>
      </c>
      <c r="AH73" s="52">
        <v>0</v>
      </c>
      <c r="AI73" s="52">
        <v>3.26</v>
      </c>
      <c r="AJ73" s="52">
        <v>3.41</v>
      </c>
      <c r="AK73" s="52">
        <v>20.71</v>
      </c>
      <c r="AL73" s="52">
        <v>82.81</v>
      </c>
      <c r="AM73" s="34">
        <v>2</v>
      </c>
      <c r="AN73" s="34">
        <v>2</v>
      </c>
      <c r="AO73" s="34" t="s">
        <v>126</v>
      </c>
      <c r="AP73" s="34">
        <v>1</v>
      </c>
      <c r="AQ73" s="34">
        <v>1</v>
      </c>
      <c r="AR73" s="34" t="s">
        <v>124</v>
      </c>
      <c r="AS73" s="34" t="s">
        <v>124</v>
      </c>
      <c r="AT73" s="86"/>
    </row>
    <row r="74" spans="1:46" x14ac:dyDescent="0.25">
      <c r="A74" s="43" t="s">
        <v>1</v>
      </c>
      <c r="B74" s="44">
        <v>45132</v>
      </c>
      <c r="C74" s="43" t="s">
        <v>142</v>
      </c>
      <c r="D74" s="45">
        <v>41.453299999999999</v>
      </c>
      <c r="E74" s="45">
        <v>-82.960800000000006</v>
      </c>
      <c r="F74" s="46">
        <f t="shared" si="2"/>
        <v>206</v>
      </c>
      <c r="G74" s="57">
        <v>0.45416666666666666</v>
      </c>
      <c r="H74" s="34">
        <v>5</v>
      </c>
      <c r="I74" s="34">
        <v>1</v>
      </c>
      <c r="J74" s="35">
        <v>0</v>
      </c>
      <c r="K74" s="49">
        <v>24.4</v>
      </c>
      <c r="L74" s="63">
        <v>1.3411200000000001</v>
      </c>
      <c r="M74" s="63"/>
      <c r="N74" s="34">
        <v>25</v>
      </c>
      <c r="O74" s="34">
        <v>30</v>
      </c>
      <c r="P74" s="34">
        <v>1</v>
      </c>
      <c r="Q74" s="53">
        <v>1.2192000000000001</v>
      </c>
      <c r="R74" s="34">
        <v>3</v>
      </c>
      <c r="S74" s="48">
        <v>60</v>
      </c>
      <c r="T74" s="57">
        <v>0.46388888888888885</v>
      </c>
      <c r="U74" s="83"/>
      <c r="V74" s="52">
        <v>24.936</v>
      </c>
      <c r="W74" s="52">
        <v>747.5</v>
      </c>
      <c r="X74" s="52">
        <v>99.5</v>
      </c>
      <c r="Y74" s="52">
        <v>8.2200000000000006</v>
      </c>
      <c r="Z74" s="52">
        <v>510.4</v>
      </c>
      <c r="AA74" s="52">
        <v>509.8</v>
      </c>
      <c r="AB74" s="52">
        <v>510.5</v>
      </c>
      <c r="AC74" s="52">
        <v>332</v>
      </c>
      <c r="AD74" s="52">
        <v>0.25</v>
      </c>
      <c r="AE74" s="52">
        <v>8.73</v>
      </c>
      <c r="AF74" s="52">
        <v>-131.9</v>
      </c>
      <c r="AG74" s="52">
        <v>39.08</v>
      </c>
      <c r="AH74" s="52">
        <v>0</v>
      </c>
      <c r="AI74" s="52">
        <v>3.22</v>
      </c>
      <c r="AJ74" s="52">
        <v>3.36</v>
      </c>
      <c r="AK74" s="52">
        <v>11.72</v>
      </c>
      <c r="AL74" s="52">
        <v>46.82</v>
      </c>
      <c r="AM74" s="34">
        <v>2</v>
      </c>
      <c r="AN74" s="34">
        <v>2</v>
      </c>
      <c r="AO74" s="34" t="s">
        <v>126</v>
      </c>
      <c r="AP74" s="34">
        <v>1</v>
      </c>
      <c r="AQ74" s="34">
        <v>1</v>
      </c>
      <c r="AR74" s="34" t="s">
        <v>124</v>
      </c>
      <c r="AS74" s="34" t="s">
        <v>124</v>
      </c>
      <c r="AT74" s="86"/>
    </row>
    <row r="75" spans="1:46" x14ac:dyDescent="0.25">
      <c r="A75" s="43" t="s">
        <v>2</v>
      </c>
      <c r="B75" s="44">
        <v>45132</v>
      </c>
      <c r="C75" s="43" t="s">
        <v>142</v>
      </c>
      <c r="D75" s="45">
        <v>41.457299999999996</v>
      </c>
      <c r="E75" s="45">
        <v>-82.898700000000005</v>
      </c>
      <c r="F75" s="46">
        <f t="shared" si="2"/>
        <v>206</v>
      </c>
      <c r="G75" s="57">
        <v>0.4694444444444445</v>
      </c>
      <c r="H75" s="34">
        <v>5</v>
      </c>
      <c r="I75" s="34">
        <v>1</v>
      </c>
      <c r="J75" s="35">
        <v>0</v>
      </c>
      <c r="K75" s="49">
        <v>24.4</v>
      </c>
      <c r="L75" s="63">
        <v>1.3411200000000001</v>
      </c>
      <c r="M75" s="63"/>
      <c r="N75" s="34">
        <v>35</v>
      </c>
      <c r="O75" s="34">
        <v>35</v>
      </c>
      <c r="P75" s="34">
        <v>1</v>
      </c>
      <c r="Q75" s="53">
        <v>1.8897600000000001</v>
      </c>
      <c r="R75" s="34">
        <v>3</v>
      </c>
      <c r="S75" s="48">
        <v>60</v>
      </c>
      <c r="T75" s="57">
        <v>0.47986111111111113</v>
      </c>
      <c r="U75" s="83"/>
      <c r="V75" s="52">
        <v>24.97</v>
      </c>
      <c r="W75" s="52">
        <v>747.7</v>
      </c>
      <c r="X75" s="52">
        <v>98.1</v>
      </c>
      <c r="Y75" s="52">
        <v>8.1</v>
      </c>
      <c r="Z75" s="52">
        <v>489.7</v>
      </c>
      <c r="AA75" s="52">
        <v>489.4</v>
      </c>
      <c r="AB75" s="52">
        <v>489.7</v>
      </c>
      <c r="AC75" s="52">
        <v>318</v>
      </c>
      <c r="AD75" s="52">
        <v>0.23</v>
      </c>
      <c r="AE75" s="52">
        <v>8.8800000000000008</v>
      </c>
      <c r="AF75" s="52">
        <v>-140.6</v>
      </c>
      <c r="AG75" s="52">
        <v>16.690000000000001</v>
      </c>
      <c r="AH75" s="52">
        <v>0</v>
      </c>
      <c r="AI75" s="52">
        <v>5.19</v>
      </c>
      <c r="AJ75" s="52">
        <v>5.43</v>
      </c>
      <c r="AK75" s="52">
        <v>6.31</v>
      </c>
      <c r="AL75" s="52">
        <v>25.16</v>
      </c>
      <c r="AM75" s="34">
        <v>2</v>
      </c>
      <c r="AN75" s="34">
        <v>2</v>
      </c>
      <c r="AO75" s="34" t="s">
        <v>126</v>
      </c>
      <c r="AP75" s="34">
        <v>1</v>
      </c>
      <c r="AQ75" s="34">
        <v>1</v>
      </c>
      <c r="AR75" s="34" t="s">
        <v>124</v>
      </c>
      <c r="AS75" s="34" t="s">
        <v>124</v>
      </c>
      <c r="AT75" s="86"/>
    </row>
    <row r="76" spans="1:46" x14ac:dyDescent="0.25">
      <c r="A76" s="43" t="s">
        <v>3</v>
      </c>
      <c r="B76" s="44">
        <v>45132</v>
      </c>
      <c r="C76" s="43" t="s">
        <v>142</v>
      </c>
      <c r="D76" s="45">
        <v>41.480200000000004</v>
      </c>
      <c r="E76" s="45">
        <v>-82.834299999999999</v>
      </c>
      <c r="F76" s="46">
        <f t="shared" si="2"/>
        <v>206</v>
      </c>
      <c r="G76" s="57">
        <v>0.48680555555555555</v>
      </c>
      <c r="H76" s="34">
        <v>5</v>
      </c>
      <c r="I76" s="34">
        <v>1</v>
      </c>
      <c r="J76" s="35">
        <v>0</v>
      </c>
      <c r="K76" s="49">
        <v>24.4</v>
      </c>
      <c r="L76" s="63">
        <v>1.78816</v>
      </c>
      <c r="M76" s="79"/>
      <c r="N76" s="64"/>
      <c r="O76" s="64"/>
      <c r="P76" s="34">
        <v>1</v>
      </c>
      <c r="Q76" s="53">
        <v>3.5051999999999999</v>
      </c>
      <c r="R76" s="34">
        <v>3</v>
      </c>
      <c r="S76" s="48">
        <v>90</v>
      </c>
      <c r="T76" s="57">
        <v>0.49861111111111112</v>
      </c>
      <c r="U76" s="83"/>
      <c r="V76" s="52">
        <v>25.472999999999999</v>
      </c>
      <c r="W76" s="52">
        <v>747.7</v>
      </c>
      <c r="X76" s="52">
        <v>108.2</v>
      </c>
      <c r="Y76" s="52">
        <v>8.86</v>
      </c>
      <c r="Z76" s="52">
        <v>443.8</v>
      </c>
      <c r="AA76" s="52">
        <v>447.8</v>
      </c>
      <c r="AB76" s="52">
        <v>443.4</v>
      </c>
      <c r="AC76" s="52">
        <v>288</v>
      </c>
      <c r="AD76" s="52">
        <v>0.21</v>
      </c>
      <c r="AE76" s="52">
        <v>8.9499999999999993</v>
      </c>
      <c r="AF76" s="52">
        <v>-144.9</v>
      </c>
      <c r="AG76" s="52">
        <v>17.73</v>
      </c>
      <c r="AH76" s="52">
        <v>0</v>
      </c>
      <c r="AI76" s="52">
        <v>5.0199999999999996</v>
      </c>
      <c r="AJ76" s="52">
        <v>5.25</v>
      </c>
      <c r="AK76" s="52">
        <v>3.36</v>
      </c>
      <c r="AL76" s="52">
        <v>13.36</v>
      </c>
      <c r="AM76" s="34">
        <v>2</v>
      </c>
      <c r="AN76" s="34">
        <v>2</v>
      </c>
      <c r="AO76" s="34" t="s">
        <v>126</v>
      </c>
      <c r="AP76" s="34">
        <v>1</v>
      </c>
      <c r="AQ76" s="34">
        <v>1</v>
      </c>
      <c r="AR76" s="34" t="s">
        <v>124</v>
      </c>
      <c r="AS76" s="34" t="s">
        <v>124</v>
      </c>
      <c r="AT76" s="86"/>
    </row>
    <row r="77" spans="1:46" x14ac:dyDescent="0.25">
      <c r="A77" s="43" t="s">
        <v>4</v>
      </c>
      <c r="B77" s="44">
        <v>45132</v>
      </c>
      <c r="C77" s="43" t="s">
        <v>142</v>
      </c>
      <c r="D77" s="45">
        <v>41.479799999999997</v>
      </c>
      <c r="E77" s="45">
        <v>-82.782899999999998</v>
      </c>
      <c r="F77" s="46">
        <f t="shared" si="2"/>
        <v>206</v>
      </c>
      <c r="G77" s="57">
        <v>0.5180555555555556</v>
      </c>
      <c r="H77" s="34">
        <v>2</v>
      </c>
      <c r="I77" s="34">
        <v>2</v>
      </c>
      <c r="J77" s="35">
        <v>0</v>
      </c>
      <c r="K77" s="49">
        <v>25.6</v>
      </c>
      <c r="L77" s="63">
        <v>1.78816</v>
      </c>
      <c r="M77" s="63"/>
      <c r="N77" s="65">
        <v>45</v>
      </c>
      <c r="O77" s="65">
        <v>50</v>
      </c>
      <c r="P77" s="65">
        <v>1</v>
      </c>
      <c r="Q77" s="53">
        <v>2.1640799999999998</v>
      </c>
      <c r="R77" s="34">
        <v>3</v>
      </c>
      <c r="S77" s="48">
        <v>100</v>
      </c>
      <c r="T77" s="57">
        <v>0.53125</v>
      </c>
      <c r="U77" s="83"/>
      <c r="V77" s="52">
        <v>25.433</v>
      </c>
      <c r="W77" s="52">
        <v>747.7</v>
      </c>
      <c r="X77" s="52">
        <v>112.1</v>
      </c>
      <c r="Y77" s="52">
        <v>9.18</v>
      </c>
      <c r="Z77" s="52">
        <v>384.8</v>
      </c>
      <c r="AA77" s="52">
        <v>388</v>
      </c>
      <c r="AB77" s="52">
        <v>384.5</v>
      </c>
      <c r="AC77" s="52">
        <v>250</v>
      </c>
      <c r="AD77" s="52">
        <v>0.18</v>
      </c>
      <c r="AE77" s="52">
        <v>8.94</v>
      </c>
      <c r="AF77" s="52">
        <v>-143.9</v>
      </c>
      <c r="AG77" s="52">
        <v>11.58</v>
      </c>
      <c r="AH77" s="52">
        <v>0</v>
      </c>
      <c r="AI77" s="52">
        <v>2.63</v>
      </c>
      <c r="AJ77" s="52">
        <v>2.75</v>
      </c>
      <c r="AK77" s="52">
        <v>6.27</v>
      </c>
      <c r="AL77" s="52">
        <v>25.03</v>
      </c>
      <c r="AM77" s="34">
        <v>2</v>
      </c>
      <c r="AN77" s="34">
        <v>2</v>
      </c>
      <c r="AO77" s="34" t="s">
        <v>126</v>
      </c>
      <c r="AP77" s="34">
        <v>1</v>
      </c>
      <c r="AQ77" s="34">
        <v>1</v>
      </c>
      <c r="AR77" s="34" t="s">
        <v>124</v>
      </c>
      <c r="AS77" s="34" t="s">
        <v>124</v>
      </c>
      <c r="AT77" s="86"/>
    </row>
    <row r="78" spans="1:46" x14ac:dyDescent="0.25">
      <c r="A78" s="43" t="s">
        <v>29</v>
      </c>
      <c r="B78" s="44">
        <v>45132</v>
      </c>
      <c r="C78" s="43" t="s">
        <v>142</v>
      </c>
      <c r="D78" s="45">
        <v>41.463200000000001</v>
      </c>
      <c r="E78" s="45">
        <v>-82.769000000000005</v>
      </c>
      <c r="F78" s="46">
        <f t="shared" si="2"/>
        <v>206</v>
      </c>
      <c r="G78" s="57">
        <v>0.53472222222222221</v>
      </c>
      <c r="H78" s="34">
        <v>2</v>
      </c>
      <c r="I78" s="34">
        <v>2</v>
      </c>
      <c r="J78" s="35">
        <v>0</v>
      </c>
      <c r="K78" s="49">
        <v>25.6</v>
      </c>
      <c r="L78" s="63">
        <v>1.78816</v>
      </c>
      <c r="M78" s="63"/>
      <c r="N78" s="65">
        <v>40</v>
      </c>
      <c r="O78" s="65">
        <v>45</v>
      </c>
      <c r="P78" s="65">
        <v>1</v>
      </c>
      <c r="Q78" s="53">
        <v>2.286</v>
      </c>
      <c r="R78" s="34">
        <v>2</v>
      </c>
      <c r="S78" s="48">
        <v>120</v>
      </c>
      <c r="T78" s="57">
        <v>0.54166666666666663</v>
      </c>
      <c r="U78" s="83"/>
      <c r="V78" s="52">
        <v>25.954000000000001</v>
      </c>
      <c r="W78" s="52">
        <v>747.7</v>
      </c>
      <c r="X78" s="52">
        <v>129.1</v>
      </c>
      <c r="Y78" s="52">
        <v>10.47</v>
      </c>
      <c r="Z78" s="52">
        <v>353.2</v>
      </c>
      <c r="AA78" s="52">
        <v>359.7</v>
      </c>
      <c r="AB78" s="52">
        <v>352.5</v>
      </c>
      <c r="AC78" s="52">
        <v>230</v>
      </c>
      <c r="AD78" s="52">
        <v>0.17</v>
      </c>
      <c r="AE78" s="52">
        <v>9.1</v>
      </c>
      <c r="AF78" s="52">
        <v>-153.5</v>
      </c>
      <c r="AG78" s="52">
        <v>5.75</v>
      </c>
      <c r="AH78" s="52">
        <v>0</v>
      </c>
      <c r="AI78" s="52">
        <v>2.2799999999999998</v>
      </c>
      <c r="AJ78" s="52">
        <v>2.37</v>
      </c>
      <c r="AK78" s="52">
        <v>6.16</v>
      </c>
      <c r="AL78" s="52">
        <v>24.57</v>
      </c>
      <c r="AM78" s="34">
        <v>2</v>
      </c>
      <c r="AN78" s="34">
        <v>2</v>
      </c>
      <c r="AO78" s="34" t="s">
        <v>126</v>
      </c>
      <c r="AP78" s="34">
        <v>1</v>
      </c>
      <c r="AQ78" s="34">
        <v>1</v>
      </c>
      <c r="AR78" s="34" t="s">
        <v>124</v>
      </c>
      <c r="AS78" s="34" t="s">
        <v>124</v>
      </c>
      <c r="AT78" s="86"/>
    </row>
    <row r="79" spans="1:46" x14ac:dyDescent="0.25">
      <c r="A79" s="43" t="s">
        <v>5</v>
      </c>
      <c r="B79" s="44">
        <v>45132</v>
      </c>
      <c r="C79" s="43" t="s">
        <v>142</v>
      </c>
      <c r="D79" s="45">
        <v>41.477400000000003</v>
      </c>
      <c r="E79" s="45">
        <v>-82.739800000000002</v>
      </c>
      <c r="F79" s="46">
        <f t="shared" si="2"/>
        <v>206</v>
      </c>
      <c r="G79" s="57">
        <v>0.54722222222222217</v>
      </c>
      <c r="H79" s="34">
        <v>2</v>
      </c>
      <c r="I79" s="34">
        <v>2</v>
      </c>
      <c r="J79" s="35">
        <v>0</v>
      </c>
      <c r="K79" s="49">
        <v>25.6</v>
      </c>
      <c r="L79" s="63">
        <v>1.78816</v>
      </c>
      <c r="M79" s="63"/>
      <c r="N79" s="65">
        <v>45</v>
      </c>
      <c r="O79" s="65">
        <v>40</v>
      </c>
      <c r="P79" s="65">
        <v>1</v>
      </c>
      <c r="Q79" s="53">
        <v>2.5908000000000002</v>
      </c>
      <c r="R79" s="34">
        <v>3</v>
      </c>
      <c r="S79" s="48">
        <v>120</v>
      </c>
      <c r="T79" s="57">
        <v>0.55555555555555558</v>
      </c>
      <c r="U79" s="83"/>
      <c r="V79" s="52">
        <v>25.95</v>
      </c>
      <c r="W79" s="52">
        <v>747.7</v>
      </c>
      <c r="X79" s="52">
        <v>117.3</v>
      </c>
      <c r="Y79" s="52">
        <v>9.52</v>
      </c>
      <c r="Z79" s="52">
        <v>400.1</v>
      </c>
      <c r="AA79" s="52">
        <v>407.3</v>
      </c>
      <c r="AB79" s="52">
        <v>399.3</v>
      </c>
      <c r="AC79" s="52">
        <v>260</v>
      </c>
      <c r="AD79" s="52">
        <v>0.19</v>
      </c>
      <c r="AE79" s="52">
        <v>9.06</v>
      </c>
      <c r="AF79" s="52">
        <v>-151.1</v>
      </c>
      <c r="AG79" s="52">
        <v>11.09</v>
      </c>
      <c r="AH79" s="52">
        <v>0</v>
      </c>
      <c r="AI79" s="52">
        <v>3.35</v>
      </c>
      <c r="AJ79" s="52">
        <v>3.5</v>
      </c>
      <c r="AK79" s="52">
        <v>4.09</v>
      </c>
      <c r="AL79" s="52">
        <v>16.28</v>
      </c>
      <c r="AM79" s="34">
        <v>2</v>
      </c>
      <c r="AN79" s="34">
        <v>2</v>
      </c>
      <c r="AO79" s="34" t="s">
        <v>126</v>
      </c>
      <c r="AP79" s="34">
        <v>1</v>
      </c>
      <c r="AQ79" s="34">
        <v>1</v>
      </c>
      <c r="AR79" s="34" t="s">
        <v>124</v>
      </c>
      <c r="AS79" s="34" t="s">
        <v>124</v>
      </c>
      <c r="AT79" s="86"/>
    </row>
    <row r="80" spans="1:46" x14ac:dyDescent="0.25">
      <c r="A80" s="43" t="s">
        <v>6</v>
      </c>
      <c r="B80" s="44">
        <v>45132</v>
      </c>
      <c r="C80" s="43" t="s">
        <v>142</v>
      </c>
      <c r="D80" s="45">
        <v>41.469000000000001</v>
      </c>
      <c r="E80" s="45">
        <v>-82.715000000000003</v>
      </c>
      <c r="F80" s="46">
        <f t="shared" si="2"/>
        <v>206</v>
      </c>
      <c r="G80" s="57">
        <v>0.55833333333333335</v>
      </c>
      <c r="H80" s="34">
        <v>2</v>
      </c>
      <c r="I80" s="34">
        <v>2</v>
      </c>
      <c r="J80" s="35">
        <v>1.5</v>
      </c>
      <c r="K80" s="49">
        <v>25.6</v>
      </c>
      <c r="L80" s="63">
        <v>2.2351999999999999</v>
      </c>
      <c r="M80" s="63"/>
      <c r="N80" s="65">
        <v>50</v>
      </c>
      <c r="O80" s="65">
        <v>55</v>
      </c>
      <c r="P80" s="65">
        <v>1</v>
      </c>
      <c r="Q80" s="53">
        <v>4.2976799999999997</v>
      </c>
      <c r="R80" s="34">
        <v>3</v>
      </c>
      <c r="S80" s="48">
        <v>120</v>
      </c>
      <c r="T80" s="57">
        <v>0.56805555555555554</v>
      </c>
      <c r="U80" s="83"/>
      <c r="V80" s="52">
        <v>25.74</v>
      </c>
      <c r="W80" s="52">
        <v>747.7</v>
      </c>
      <c r="X80" s="52">
        <v>125.7</v>
      </c>
      <c r="Y80" s="52">
        <v>10.24</v>
      </c>
      <c r="Z80" s="52">
        <v>363.1</v>
      </c>
      <c r="AA80" s="52">
        <v>368.2</v>
      </c>
      <c r="AB80" s="52">
        <v>362.5</v>
      </c>
      <c r="AC80" s="52">
        <v>236</v>
      </c>
      <c r="AD80" s="52">
        <v>0.17</v>
      </c>
      <c r="AE80" s="52">
        <v>9.1300000000000008</v>
      </c>
      <c r="AF80" s="52">
        <v>-155.1</v>
      </c>
      <c r="AG80" s="52">
        <v>8.93</v>
      </c>
      <c r="AH80" s="52">
        <v>0</v>
      </c>
      <c r="AI80" s="52">
        <v>3.09</v>
      </c>
      <c r="AJ80" s="52">
        <v>3.23</v>
      </c>
      <c r="AK80" s="52">
        <v>4.6900000000000004</v>
      </c>
      <c r="AL80" s="52">
        <v>18.71</v>
      </c>
      <c r="AM80" s="34">
        <v>2</v>
      </c>
      <c r="AN80" s="34">
        <v>2</v>
      </c>
      <c r="AO80" s="34" t="s">
        <v>126</v>
      </c>
      <c r="AP80" s="34">
        <v>1</v>
      </c>
      <c r="AQ80" s="34">
        <v>1</v>
      </c>
      <c r="AR80" s="34" t="s">
        <v>124</v>
      </c>
      <c r="AS80" s="34" t="s">
        <v>124</v>
      </c>
      <c r="AT80" s="86"/>
    </row>
    <row r="81" spans="1:46" x14ac:dyDescent="0.25">
      <c r="A81" s="43" t="s">
        <v>7</v>
      </c>
      <c r="B81" s="44">
        <v>45132</v>
      </c>
      <c r="C81" s="43" t="s">
        <v>142</v>
      </c>
      <c r="D81" s="45">
        <v>41.459699999999998</v>
      </c>
      <c r="E81" s="45">
        <v>-82.676000000000002</v>
      </c>
      <c r="F81" s="46">
        <f t="shared" si="2"/>
        <v>206</v>
      </c>
      <c r="G81" s="57">
        <v>0.57291666666666663</v>
      </c>
      <c r="H81" s="34">
        <v>2</v>
      </c>
      <c r="I81" s="34">
        <v>2</v>
      </c>
      <c r="J81" s="35">
        <v>0</v>
      </c>
      <c r="K81" s="49">
        <v>25.6</v>
      </c>
      <c r="L81" s="63">
        <v>2.2351999999999999</v>
      </c>
      <c r="M81" s="63"/>
      <c r="N81" s="65">
        <v>45</v>
      </c>
      <c r="O81" s="65">
        <v>50</v>
      </c>
      <c r="P81" s="65">
        <v>1</v>
      </c>
      <c r="Q81" s="53">
        <v>1.1277600000000001</v>
      </c>
      <c r="R81" s="34">
        <v>2</v>
      </c>
      <c r="S81" s="48">
        <v>100</v>
      </c>
      <c r="T81" s="57">
        <v>0.5805555555555556</v>
      </c>
      <c r="U81" s="83"/>
      <c r="V81" s="52">
        <v>26.34</v>
      </c>
      <c r="W81" s="52">
        <v>747.7</v>
      </c>
      <c r="X81" s="52">
        <v>110.2</v>
      </c>
      <c r="Y81" s="52">
        <v>8.8800000000000008</v>
      </c>
      <c r="Z81" s="52">
        <v>339.3</v>
      </c>
      <c r="AA81" s="52">
        <v>348</v>
      </c>
      <c r="AB81" s="52">
        <v>338.4</v>
      </c>
      <c r="AC81" s="52">
        <v>221</v>
      </c>
      <c r="AD81" s="52">
        <v>0.16</v>
      </c>
      <c r="AE81" s="52">
        <v>8.8699999999999992</v>
      </c>
      <c r="AF81" s="52">
        <v>-140.19999999999999</v>
      </c>
      <c r="AG81" s="52">
        <v>6.69</v>
      </c>
      <c r="AH81" s="52">
        <v>0</v>
      </c>
      <c r="AI81" s="52">
        <v>1.19</v>
      </c>
      <c r="AJ81" s="52">
        <v>1.24</v>
      </c>
      <c r="AK81" s="52">
        <v>4.13</v>
      </c>
      <c r="AL81" s="52">
        <v>16.440000000000001</v>
      </c>
      <c r="AM81" s="34">
        <v>2</v>
      </c>
      <c r="AN81" s="34">
        <v>2</v>
      </c>
      <c r="AO81" s="34" t="s">
        <v>126</v>
      </c>
      <c r="AP81" s="34">
        <v>1</v>
      </c>
      <c r="AQ81" s="34">
        <v>1</v>
      </c>
      <c r="AR81" s="34" t="s">
        <v>124</v>
      </c>
      <c r="AS81" s="34" t="s">
        <v>124</v>
      </c>
      <c r="AT81" s="86"/>
    </row>
    <row r="82" spans="1:46" x14ac:dyDescent="0.25">
      <c r="A82" s="43" t="s">
        <v>8</v>
      </c>
      <c r="B82" s="44">
        <v>45132</v>
      </c>
      <c r="C82" s="43" t="s">
        <v>142</v>
      </c>
      <c r="D82" s="45">
        <v>41.511699999999998</v>
      </c>
      <c r="E82" s="45">
        <v>-82.658000000000001</v>
      </c>
      <c r="F82" s="46">
        <f t="shared" si="2"/>
        <v>206</v>
      </c>
      <c r="G82" s="57">
        <v>0.58750000000000002</v>
      </c>
      <c r="H82" s="46">
        <v>2</v>
      </c>
      <c r="I82" s="46">
        <v>1</v>
      </c>
      <c r="J82" s="76">
        <v>1.5</v>
      </c>
      <c r="K82" s="49">
        <v>24.4</v>
      </c>
      <c r="L82" s="66">
        <v>2.2351999999999999</v>
      </c>
      <c r="M82" s="66"/>
      <c r="N82" s="46">
        <v>65</v>
      </c>
      <c r="O82" s="46">
        <v>70</v>
      </c>
      <c r="P82" s="46">
        <v>1</v>
      </c>
      <c r="Q82" s="67">
        <v>9.4792799999999993</v>
      </c>
      <c r="R82" s="34">
        <v>2</v>
      </c>
      <c r="S82" s="68" t="s">
        <v>130</v>
      </c>
      <c r="T82" s="69" t="s">
        <v>130</v>
      </c>
      <c r="U82" s="84"/>
      <c r="V82" s="70">
        <v>25.896000000000001</v>
      </c>
      <c r="W82" s="70">
        <v>747.7</v>
      </c>
      <c r="X82" s="70">
        <v>123.4</v>
      </c>
      <c r="Y82" s="70">
        <v>10.02</v>
      </c>
      <c r="Z82" s="70">
        <v>277</v>
      </c>
      <c r="AA82" s="70">
        <v>281.8</v>
      </c>
      <c r="AB82" s="70">
        <v>276.5</v>
      </c>
      <c r="AC82" s="70">
        <v>180</v>
      </c>
      <c r="AD82" s="70">
        <v>0.13</v>
      </c>
      <c r="AE82" s="70">
        <v>8.98</v>
      </c>
      <c r="AF82" s="70">
        <v>-146.6</v>
      </c>
      <c r="AG82" s="70">
        <v>-0.12</v>
      </c>
      <c r="AH82" s="70">
        <v>0</v>
      </c>
      <c r="AI82" s="70">
        <v>0.57999999999999996</v>
      </c>
      <c r="AJ82" s="70">
        <v>0.59</v>
      </c>
      <c r="AK82" s="70">
        <v>1.17</v>
      </c>
      <c r="AL82" s="70">
        <v>4.62</v>
      </c>
      <c r="AM82" s="34">
        <v>2</v>
      </c>
      <c r="AN82" s="34">
        <v>2</v>
      </c>
      <c r="AO82" s="34" t="s">
        <v>126</v>
      </c>
      <c r="AP82" s="34">
        <v>1</v>
      </c>
      <c r="AQ82" s="34">
        <v>1</v>
      </c>
      <c r="AR82" s="34" t="s">
        <v>124</v>
      </c>
      <c r="AS82" s="34" t="s">
        <v>124</v>
      </c>
      <c r="AT82" s="86"/>
    </row>
    <row r="83" spans="1:46" x14ac:dyDescent="0.25">
      <c r="A83" s="43" t="s">
        <v>0</v>
      </c>
      <c r="B83" s="44">
        <v>45139</v>
      </c>
      <c r="C83" s="43" t="s">
        <v>141</v>
      </c>
      <c r="D83" s="45">
        <v>41.456099999999999</v>
      </c>
      <c r="E83" s="45">
        <v>-83.007099999999994</v>
      </c>
      <c r="F83" s="46">
        <f t="shared" si="2"/>
        <v>213</v>
      </c>
      <c r="G83" s="57">
        <v>0.40138888888888885</v>
      </c>
      <c r="H83" s="34">
        <v>5</v>
      </c>
      <c r="I83" s="34">
        <v>1</v>
      </c>
      <c r="J83" s="35">
        <v>0.5</v>
      </c>
      <c r="K83" s="49">
        <v>21</v>
      </c>
      <c r="L83" s="63">
        <v>5.8</v>
      </c>
      <c r="M83" s="63"/>
      <c r="N83" s="34">
        <v>20</v>
      </c>
      <c r="O83" s="34">
        <v>20</v>
      </c>
      <c r="P83" s="34">
        <v>1</v>
      </c>
      <c r="Q83" s="53">
        <v>1.2</v>
      </c>
      <c r="R83" s="34">
        <v>2</v>
      </c>
      <c r="S83" s="48">
        <v>75</v>
      </c>
      <c r="T83" s="57">
        <v>0.41388888888888892</v>
      </c>
      <c r="U83" s="83"/>
      <c r="V83" s="52">
        <v>25.619</v>
      </c>
      <c r="W83" s="52">
        <v>750.6</v>
      </c>
      <c r="X83" s="52">
        <v>109.2</v>
      </c>
      <c r="Y83" s="52">
        <v>8.91</v>
      </c>
      <c r="Z83" s="52">
        <v>550.20000000000005</v>
      </c>
      <c r="AA83" s="52">
        <v>556.70000000000005</v>
      </c>
      <c r="AB83" s="52">
        <v>549.5</v>
      </c>
      <c r="AC83" s="52">
        <v>358</v>
      </c>
      <c r="AD83" s="52">
        <v>0.26</v>
      </c>
      <c r="AE83" s="52">
        <v>8.76</v>
      </c>
      <c r="AF83" s="52">
        <v>-133.6</v>
      </c>
      <c r="AG83" s="52">
        <v>49.8</v>
      </c>
      <c r="AH83" s="52">
        <v>0</v>
      </c>
      <c r="AI83" s="52">
        <v>3.45</v>
      </c>
      <c r="AJ83" s="52">
        <v>3.6</v>
      </c>
      <c r="AK83" s="52">
        <v>20.239999999999998</v>
      </c>
      <c r="AL83" s="52">
        <v>80.91</v>
      </c>
      <c r="AM83" s="34">
        <v>2</v>
      </c>
      <c r="AN83" s="34">
        <v>2</v>
      </c>
      <c r="AO83" s="34" t="s">
        <v>126</v>
      </c>
      <c r="AP83" s="34">
        <v>1</v>
      </c>
      <c r="AQ83" s="34">
        <v>1</v>
      </c>
      <c r="AR83" s="34" t="s">
        <v>124</v>
      </c>
      <c r="AS83" s="34" t="s">
        <v>124</v>
      </c>
      <c r="AT83" s="86"/>
    </row>
    <row r="84" spans="1:46" x14ac:dyDescent="0.25">
      <c r="A84" s="43" t="s">
        <v>1</v>
      </c>
      <c r="B84" s="44">
        <v>45139</v>
      </c>
      <c r="C84" s="43" t="s">
        <v>141</v>
      </c>
      <c r="D84" s="45">
        <v>41.453299999999999</v>
      </c>
      <c r="E84" s="45">
        <v>-82.960800000000006</v>
      </c>
      <c r="F84" s="46">
        <f t="shared" si="2"/>
        <v>213</v>
      </c>
      <c r="G84" s="57">
        <v>0.41805555555555557</v>
      </c>
      <c r="H84" s="34">
        <v>5</v>
      </c>
      <c r="I84" s="34">
        <v>1</v>
      </c>
      <c r="J84" s="35">
        <v>0.5</v>
      </c>
      <c r="K84" s="49">
        <v>22</v>
      </c>
      <c r="L84" s="63">
        <v>6</v>
      </c>
      <c r="M84" s="63"/>
      <c r="N84" s="34">
        <v>40</v>
      </c>
      <c r="O84" s="34">
        <v>40</v>
      </c>
      <c r="P84" s="34">
        <v>1</v>
      </c>
      <c r="Q84" s="53">
        <v>1.6</v>
      </c>
      <c r="R84" s="34">
        <v>3</v>
      </c>
      <c r="S84" s="48">
        <v>95</v>
      </c>
      <c r="T84" s="57">
        <v>0.4291666666666667</v>
      </c>
      <c r="U84" s="83"/>
      <c r="V84" s="52">
        <v>25.231999999999999</v>
      </c>
      <c r="W84" s="52">
        <v>750.5</v>
      </c>
      <c r="X84" s="52">
        <v>83.9</v>
      </c>
      <c r="Y84" s="52">
        <v>6.9</v>
      </c>
      <c r="Z84" s="52">
        <v>520.6</v>
      </c>
      <c r="AA84" s="52">
        <v>522.9</v>
      </c>
      <c r="AB84" s="52">
        <v>520.29999999999995</v>
      </c>
      <c r="AC84" s="52">
        <v>338</v>
      </c>
      <c r="AD84" s="52">
        <v>0.25</v>
      </c>
      <c r="AE84" s="52">
        <v>8.6</v>
      </c>
      <c r="AF84" s="52">
        <v>-124.6</v>
      </c>
      <c r="AG84" s="52">
        <v>21.08</v>
      </c>
      <c r="AH84" s="52">
        <v>0</v>
      </c>
      <c r="AI84" s="52">
        <v>2.5499999999999998</v>
      </c>
      <c r="AJ84" s="52">
        <v>2.66</v>
      </c>
      <c r="AK84" s="52">
        <v>10.41</v>
      </c>
      <c r="AL84" s="52">
        <v>41.58</v>
      </c>
      <c r="AM84" s="34">
        <v>2</v>
      </c>
      <c r="AN84" s="34">
        <v>2</v>
      </c>
      <c r="AO84" s="34" t="s">
        <v>126</v>
      </c>
      <c r="AP84" s="34">
        <v>1</v>
      </c>
      <c r="AQ84" s="34">
        <v>1</v>
      </c>
      <c r="AR84" s="34" t="s">
        <v>124</v>
      </c>
      <c r="AS84" s="34" t="s">
        <v>124</v>
      </c>
      <c r="AT84" s="86"/>
    </row>
    <row r="85" spans="1:46" x14ac:dyDescent="0.25">
      <c r="A85" s="43" t="s">
        <v>2</v>
      </c>
      <c r="B85" s="44">
        <v>45139</v>
      </c>
      <c r="C85" s="43" t="s">
        <v>141</v>
      </c>
      <c r="D85" s="45">
        <v>41.457299999999996</v>
      </c>
      <c r="E85" s="45">
        <v>-82.898700000000005</v>
      </c>
      <c r="F85" s="46">
        <f t="shared" si="2"/>
        <v>213</v>
      </c>
      <c r="G85" s="57">
        <v>0.43402777777777773</v>
      </c>
      <c r="H85" s="34">
        <v>1</v>
      </c>
      <c r="I85" s="34">
        <v>1</v>
      </c>
      <c r="J85" s="35">
        <v>0.5</v>
      </c>
      <c r="K85" s="49">
        <v>22</v>
      </c>
      <c r="L85" s="63">
        <v>6.2</v>
      </c>
      <c r="M85" s="63"/>
      <c r="N85" s="34">
        <v>45</v>
      </c>
      <c r="O85" s="34">
        <v>45</v>
      </c>
      <c r="P85" s="34">
        <v>1</v>
      </c>
      <c r="Q85" s="53">
        <v>2.2000000000000002</v>
      </c>
      <c r="R85" s="34">
        <v>3</v>
      </c>
      <c r="S85" s="48">
        <v>100</v>
      </c>
      <c r="T85" s="57">
        <v>0.44513888888888892</v>
      </c>
      <c r="U85" s="83"/>
      <c r="V85" s="52">
        <v>25.382999999999999</v>
      </c>
      <c r="W85" s="52">
        <v>750.5</v>
      </c>
      <c r="X85" s="52">
        <v>81.7</v>
      </c>
      <c r="Y85" s="52">
        <v>6.7</v>
      </c>
      <c r="Z85" s="52">
        <v>500.8</v>
      </c>
      <c r="AA85" s="52">
        <v>504.5</v>
      </c>
      <c r="AB85" s="52">
        <v>500.5</v>
      </c>
      <c r="AC85" s="52">
        <v>326</v>
      </c>
      <c r="AD85" s="52">
        <v>0.24</v>
      </c>
      <c r="AE85" s="52">
        <v>8.69</v>
      </c>
      <c r="AF85" s="52">
        <v>-129.80000000000001</v>
      </c>
      <c r="AG85" s="52">
        <v>16.93</v>
      </c>
      <c r="AH85" s="52">
        <v>0</v>
      </c>
      <c r="AI85" s="52">
        <v>4.3499999999999996</v>
      </c>
      <c r="AJ85" s="52">
        <v>4.54</v>
      </c>
      <c r="AK85" s="52">
        <v>3.4</v>
      </c>
      <c r="AL85" s="52">
        <v>13.53</v>
      </c>
      <c r="AM85" s="34">
        <v>2</v>
      </c>
      <c r="AN85" s="34">
        <v>2</v>
      </c>
      <c r="AO85" s="34" t="s">
        <v>126</v>
      </c>
      <c r="AP85" s="34">
        <v>1</v>
      </c>
      <c r="AQ85" s="34">
        <v>1</v>
      </c>
      <c r="AR85" s="34" t="s">
        <v>124</v>
      </c>
      <c r="AS85" s="34" t="s">
        <v>124</v>
      </c>
      <c r="AT85" s="86"/>
    </row>
    <row r="86" spans="1:46" x14ac:dyDescent="0.25">
      <c r="A86" s="43" t="s">
        <v>3</v>
      </c>
      <c r="B86" s="44">
        <v>45139</v>
      </c>
      <c r="C86" s="43" t="s">
        <v>141</v>
      </c>
      <c r="D86" s="45">
        <v>41.480200000000004</v>
      </c>
      <c r="E86" s="45">
        <v>-82.834299999999999</v>
      </c>
      <c r="F86" s="46">
        <f t="shared" si="2"/>
        <v>213</v>
      </c>
      <c r="G86" s="57">
        <v>0.45069444444444445</v>
      </c>
      <c r="H86" s="34">
        <v>1</v>
      </c>
      <c r="I86" s="34">
        <v>1</v>
      </c>
      <c r="J86" s="35">
        <v>0.5</v>
      </c>
      <c r="K86" s="49">
        <v>22</v>
      </c>
      <c r="L86" s="63">
        <v>6.4</v>
      </c>
      <c r="M86" s="79"/>
      <c r="N86" s="64"/>
      <c r="O86" s="64"/>
      <c r="P86" s="34">
        <v>1</v>
      </c>
      <c r="Q86" s="53">
        <v>3.7</v>
      </c>
      <c r="R86" s="34">
        <v>3</v>
      </c>
      <c r="S86" s="48">
        <v>100</v>
      </c>
      <c r="T86" s="57">
        <v>0.45694444444444443</v>
      </c>
      <c r="U86" s="83"/>
      <c r="V86" s="52">
        <v>25.777000000000001</v>
      </c>
      <c r="W86" s="52">
        <v>750.7</v>
      </c>
      <c r="X86" s="52">
        <v>86.1</v>
      </c>
      <c r="Y86" s="52">
        <v>7.01</v>
      </c>
      <c r="Z86" s="52">
        <v>430.6</v>
      </c>
      <c r="AA86" s="52">
        <v>437</v>
      </c>
      <c r="AB86" s="52">
        <v>429.9</v>
      </c>
      <c r="AC86" s="52">
        <v>280</v>
      </c>
      <c r="AD86" s="52">
        <v>0.21</v>
      </c>
      <c r="AE86" s="52">
        <v>8.6199999999999992</v>
      </c>
      <c r="AF86" s="52">
        <v>-125.9</v>
      </c>
      <c r="AG86" s="52">
        <v>19.25</v>
      </c>
      <c r="AH86" s="52">
        <v>0</v>
      </c>
      <c r="AI86" s="52">
        <v>3.62</v>
      </c>
      <c r="AJ86" s="52">
        <v>3.78</v>
      </c>
      <c r="AK86" s="52">
        <v>3.64</v>
      </c>
      <c r="AL86" s="52">
        <v>14.51</v>
      </c>
      <c r="AM86" s="34">
        <v>2</v>
      </c>
      <c r="AN86" s="34">
        <v>2</v>
      </c>
      <c r="AO86" s="34" t="s">
        <v>126</v>
      </c>
      <c r="AP86" s="34">
        <v>1</v>
      </c>
      <c r="AQ86" s="34">
        <v>1</v>
      </c>
      <c r="AR86" s="34" t="s">
        <v>124</v>
      </c>
      <c r="AS86" s="34" t="s">
        <v>124</v>
      </c>
      <c r="AT86" s="86"/>
    </row>
    <row r="87" spans="1:46" x14ac:dyDescent="0.25">
      <c r="A87" s="43" t="s">
        <v>4</v>
      </c>
      <c r="B87" s="44">
        <v>45139</v>
      </c>
      <c r="C87" s="43" t="s">
        <v>141</v>
      </c>
      <c r="D87" s="45">
        <v>41.479799999999997</v>
      </c>
      <c r="E87" s="45">
        <v>-82.782899999999998</v>
      </c>
      <c r="F87" s="46">
        <f t="shared" si="2"/>
        <v>213</v>
      </c>
      <c r="G87" s="57">
        <v>0.47083333333333338</v>
      </c>
      <c r="H87" s="34">
        <v>1</v>
      </c>
      <c r="I87" s="34">
        <v>1</v>
      </c>
      <c r="J87" s="35">
        <v>0.5</v>
      </c>
      <c r="K87" s="49">
        <v>23</v>
      </c>
      <c r="L87" s="63">
        <v>6.4</v>
      </c>
      <c r="M87" s="63"/>
      <c r="N87" s="65">
        <v>60</v>
      </c>
      <c r="O87" s="65">
        <v>60</v>
      </c>
      <c r="P87" s="65">
        <v>1</v>
      </c>
      <c r="Q87" s="53">
        <v>2.5</v>
      </c>
      <c r="R87" s="34">
        <v>3</v>
      </c>
      <c r="S87" s="48">
        <v>100</v>
      </c>
      <c r="T87" s="57">
        <v>0.4826388888888889</v>
      </c>
      <c r="U87" s="83"/>
      <c r="V87" s="52">
        <v>25.516999999999999</v>
      </c>
      <c r="W87" s="52">
        <v>750.6</v>
      </c>
      <c r="X87" s="52">
        <v>103.9</v>
      </c>
      <c r="Y87" s="52">
        <v>8.5</v>
      </c>
      <c r="Z87" s="52">
        <v>374.6</v>
      </c>
      <c r="AA87" s="52">
        <v>378.3</v>
      </c>
      <c r="AB87" s="52">
        <v>374.2</v>
      </c>
      <c r="AC87" s="52">
        <v>243</v>
      </c>
      <c r="AD87" s="52">
        <v>0.18</v>
      </c>
      <c r="AE87" s="52">
        <v>8.84</v>
      </c>
      <c r="AF87" s="52">
        <v>-138.5</v>
      </c>
      <c r="AG87" s="52">
        <v>7.09</v>
      </c>
      <c r="AH87" s="52">
        <v>0</v>
      </c>
      <c r="AI87" s="52">
        <v>1.7</v>
      </c>
      <c r="AJ87" s="52">
        <v>1.77</v>
      </c>
      <c r="AK87" s="52">
        <v>4.5599999999999996</v>
      </c>
      <c r="AL87" s="52">
        <v>18.18</v>
      </c>
      <c r="AM87" s="34">
        <v>2</v>
      </c>
      <c r="AN87" s="34">
        <v>2</v>
      </c>
      <c r="AO87" s="34" t="s">
        <v>126</v>
      </c>
      <c r="AP87" s="34">
        <v>1</v>
      </c>
      <c r="AQ87" s="34">
        <v>1</v>
      </c>
      <c r="AR87" s="34" t="s">
        <v>124</v>
      </c>
      <c r="AS87" s="34" t="s">
        <v>124</v>
      </c>
      <c r="AT87" s="86"/>
    </row>
    <row r="88" spans="1:46" x14ac:dyDescent="0.25">
      <c r="A88" s="43" t="s">
        <v>29</v>
      </c>
      <c r="B88" s="44">
        <v>45139</v>
      </c>
      <c r="C88" s="43" t="s">
        <v>141</v>
      </c>
      <c r="D88" s="45">
        <v>41.463200000000001</v>
      </c>
      <c r="E88" s="45">
        <v>-82.769000000000005</v>
      </c>
      <c r="F88" s="46">
        <f t="shared" si="2"/>
        <v>213</v>
      </c>
      <c r="G88" s="57">
        <v>0.48749999999999999</v>
      </c>
      <c r="H88" s="34">
        <v>1</v>
      </c>
      <c r="I88" s="34">
        <v>1</v>
      </c>
      <c r="J88" s="35">
        <v>0.5</v>
      </c>
      <c r="K88" s="49">
        <v>23</v>
      </c>
      <c r="L88" s="63">
        <v>6.6</v>
      </c>
      <c r="M88" s="63"/>
      <c r="N88" s="65">
        <v>60</v>
      </c>
      <c r="O88" s="65">
        <v>60</v>
      </c>
      <c r="P88" s="65">
        <v>1</v>
      </c>
      <c r="Q88" s="53">
        <v>2.8</v>
      </c>
      <c r="R88" s="34">
        <v>2</v>
      </c>
      <c r="S88" s="48">
        <v>100</v>
      </c>
      <c r="T88" s="57">
        <v>0.4993055555555555</v>
      </c>
      <c r="U88" s="83"/>
      <c r="V88" s="52">
        <v>25.442</v>
      </c>
      <c r="W88" s="52">
        <v>750.7</v>
      </c>
      <c r="X88" s="52">
        <v>113.7</v>
      </c>
      <c r="Y88" s="52">
        <v>9.31</v>
      </c>
      <c r="Z88" s="52">
        <v>347.2</v>
      </c>
      <c r="AA88" s="52">
        <v>350.2</v>
      </c>
      <c r="AB88" s="52">
        <v>346.9</v>
      </c>
      <c r="AC88" s="52">
        <v>226</v>
      </c>
      <c r="AD88" s="52">
        <v>0.16</v>
      </c>
      <c r="AE88" s="52">
        <v>8.84</v>
      </c>
      <c r="AF88" s="52">
        <v>-138.6</v>
      </c>
      <c r="AG88" s="52">
        <v>8.4600000000000009</v>
      </c>
      <c r="AH88" s="52">
        <v>0</v>
      </c>
      <c r="AI88" s="52">
        <v>2.0299999999999998</v>
      </c>
      <c r="AJ88" s="52">
        <v>2.11</v>
      </c>
      <c r="AK88" s="52">
        <v>5.82</v>
      </c>
      <c r="AL88" s="52">
        <v>23.21</v>
      </c>
      <c r="AM88" s="34">
        <v>2</v>
      </c>
      <c r="AN88" s="34">
        <v>2</v>
      </c>
      <c r="AO88" s="34" t="s">
        <v>126</v>
      </c>
      <c r="AP88" s="34">
        <v>1</v>
      </c>
      <c r="AQ88" s="34">
        <v>1</v>
      </c>
      <c r="AR88" s="34" t="s">
        <v>124</v>
      </c>
      <c r="AS88" s="34" t="s">
        <v>124</v>
      </c>
      <c r="AT88" s="86"/>
    </row>
    <row r="89" spans="1:46" x14ac:dyDescent="0.25">
      <c r="A89" s="43" t="s">
        <v>5</v>
      </c>
      <c r="B89" s="44">
        <v>45139</v>
      </c>
      <c r="C89" s="43" t="s">
        <v>141</v>
      </c>
      <c r="D89" s="45">
        <v>41.477400000000003</v>
      </c>
      <c r="E89" s="45">
        <v>-82.739800000000002</v>
      </c>
      <c r="F89" s="46">
        <f t="shared" si="2"/>
        <v>213</v>
      </c>
      <c r="G89" s="57">
        <v>0.50138888888888888</v>
      </c>
      <c r="H89" s="34">
        <v>1</v>
      </c>
      <c r="I89" s="34">
        <v>1</v>
      </c>
      <c r="J89" s="35">
        <v>0.5</v>
      </c>
      <c r="K89" s="49">
        <v>23</v>
      </c>
      <c r="L89" s="63">
        <v>6.5</v>
      </c>
      <c r="M89" s="63"/>
      <c r="N89" s="65">
        <v>60</v>
      </c>
      <c r="O89" s="65">
        <v>60</v>
      </c>
      <c r="P89" s="65">
        <v>1</v>
      </c>
      <c r="Q89" s="53">
        <v>3.1</v>
      </c>
      <c r="R89" s="34">
        <v>3</v>
      </c>
      <c r="S89" s="48">
        <v>100</v>
      </c>
      <c r="T89" s="57">
        <v>0.50972222222222219</v>
      </c>
      <c r="U89" s="83"/>
      <c r="V89" s="52">
        <v>25.24</v>
      </c>
      <c r="W89" s="52">
        <v>750.7</v>
      </c>
      <c r="X89" s="52">
        <v>117.7</v>
      </c>
      <c r="Y89" s="52">
        <v>9.68</v>
      </c>
      <c r="Z89" s="52">
        <v>327.3</v>
      </c>
      <c r="AA89" s="52">
        <v>328.8</v>
      </c>
      <c r="AB89" s="52">
        <v>327.2</v>
      </c>
      <c r="AC89" s="52">
        <v>213</v>
      </c>
      <c r="AD89" s="52">
        <v>0.16</v>
      </c>
      <c r="AE89" s="52">
        <v>8.8699999999999992</v>
      </c>
      <c r="AF89" s="52">
        <v>-140.19999999999999</v>
      </c>
      <c r="AG89" s="52">
        <v>6.46</v>
      </c>
      <c r="AH89" s="52">
        <v>0</v>
      </c>
      <c r="AI89" s="52">
        <v>2.4500000000000002</v>
      </c>
      <c r="AJ89" s="52">
        <v>2.56</v>
      </c>
      <c r="AK89" s="52">
        <v>4.49</v>
      </c>
      <c r="AL89" s="52">
        <v>17.91</v>
      </c>
      <c r="AM89" s="34">
        <v>2</v>
      </c>
      <c r="AN89" s="34">
        <v>2</v>
      </c>
      <c r="AO89" s="34" t="s">
        <v>126</v>
      </c>
      <c r="AP89" s="34">
        <v>1</v>
      </c>
      <c r="AQ89" s="34">
        <v>1</v>
      </c>
      <c r="AR89" s="34" t="s">
        <v>124</v>
      </c>
      <c r="AS89" s="34" t="s">
        <v>124</v>
      </c>
      <c r="AT89" s="86"/>
    </row>
    <row r="90" spans="1:46" x14ac:dyDescent="0.25">
      <c r="A90" s="43" t="s">
        <v>6</v>
      </c>
      <c r="B90" s="44">
        <v>45139</v>
      </c>
      <c r="C90" s="43" t="s">
        <v>141</v>
      </c>
      <c r="D90" s="45">
        <v>41.469000000000001</v>
      </c>
      <c r="E90" s="45">
        <v>-82.715000000000003</v>
      </c>
      <c r="F90" s="46">
        <f t="shared" si="2"/>
        <v>213</v>
      </c>
      <c r="G90" s="57">
        <v>0.51388888888888895</v>
      </c>
      <c r="H90" s="34">
        <v>1</v>
      </c>
      <c r="I90" s="34">
        <v>2</v>
      </c>
      <c r="J90" s="35">
        <v>0.5</v>
      </c>
      <c r="K90" s="49">
        <v>23</v>
      </c>
      <c r="L90" s="63">
        <v>6.3</v>
      </c>
      <c r="M90" s="63"/>
      <c r="N90" s="65">
        <v>80</v>
      </c>
      <c r="O90" s="65">
        <v>80</v>
      </c>
      <c r="P90" s="65">
        <v>1</v>
      </c>
      <c r="Q90" s="53">
        <v>3.6</v>
      </c>
      <c r="R90" s="34">
        <v>3</v>
      </c>
      <c r="S90" s="48">
        <v>100</v>
      </c>
      <c r="T90" s="57">
        <v>0.52569444444444446</v>
      </c>
      <c r="U90" s="83"/>
      <c r="V90" s="52">
        <v>25.425999999999998</v>
      </c>
      <c r="W90" s="52">
        <v>750.6</v>
      </c>
      <c r="X90" s="52">
        <v>125</v>
      </c>
      <c r="Y90" s="52">
        <v>10.25</v>
      </c>
      <c r="Z90" s="52">
        <v>302.2</v>
      </c>
      <c r="AA90" s="52">
        <v>304.60000000000002</v>
      </c>
      <c r="AB90" s="52">
        <v>301.89999999999998</v>
      </c>
      <c r="AC90" s="52">
        <v>196</v>
      </c>
      <c r="AD90" s="52">
        <v>0.14000000000000001</v>
      </c>
      <c r="AE90" s="52">
        <v>8.94</v>
      </c>
      <c r="AF90" s="52">
        <v>-144.30000000000001</v>
      </c>
      <c r="AG90" s="52">
        <v>3.23</v>
      </c>
      <c r="AH90" s="52">
        <v>0</v>
      </c>
      <c r="AI90" s="52">
        <v>1.65</v>
      </c>
      <c r="AJ90" s="52">
        <v>1.71</v>
      </c>
      <c r="AK90" s="52">
        <v>3.61</v>
      </c>
      <c r="AL90" s="52">
        <v>14.39</v>
      </c>
      <c r="AM90" s="34">
        <v>2</v>
      </c>
      <c r="AN90" s="34">
        <v>2</v>
      </c>
      <c r="AO90" s="34" t="s">
        <v>126</v>
      </c>
      <c r="AP90" s="34">
        <v>1</v>
      </c>
      <c r="AQ90" s="34">
        <v>1</v>
      </c>
      <c r="AR90" s="34" t="s">
        <v>124</v>
      </c>
      <c r="AS90" s="34" t="s">
        <v>124</v>
      </c>
      <c r="AT90" s="86"/>
    </row>
    <row r="91" spans="1:46" x14ac:dyDescent="0.25">
      <c r="A91" s="43" t="s">
        <v>7</v>
      </c>
      <c r="B91" s="44">
        <v>45139</v>
      </c>
      <c r="C91" s="43" t="s">
        <v>141</v>
      </c>
      <c r="D91" s="45">
        <v>41.459699999999998</v>
      </c>
      <c r="E91" s="45">
        <v>-82.676000000000002</v>
      </c>
      <c r="F91" s="46">
        <f t="shared" si="2"/>
        <v>213</v>
      </c>
      <c r="G91" s="57">
        <v>0.5541666666666667</v>
      </c>
      <c r="H91" s="34">
        <v>3</v>
      </c>
      <c r="I91" s="34">
        <v>6</v>
      </c>
      <c r="J91" s="35">
        <v>0.5</v>
      </c>
      <c r="K91" s="49">
        <v>24</v>
      </c>
      <c r="L91" s="63">
        <v>6.2</v>
      </c>
      <c r="M91" s="63"/>
      <c r="N91" s="65">
        <v>50</v>
      </c>
      <c r="O91" s="65">
        <v>50</v>
      </c>
      <c r="P91" s="65">
        <v>1</v>
      </c>
      <c r="Q91" s="53">
        <v>1.2</v>
      </c>
      <c r="R91" s="34">
        <v>2</v>
      </c>
      <c r="S91" s="48">
        <v>100</v>
      </c>
      <c r="T91" s="57">
        <v>0.56388888888888888</v>
      </c>
      <c r="U91" s="83"/>
      <c r="V91" s="52">
        <v>25.440999999999999</v>
      </c>
      <c r="W91" s="52">
        <v>750.4</v>
      </c>
      <c r="X91" s="52">
        <v>106.4</v>
      </c>
      <c r="Y91" s="52">
        <v>8.7100000000000009</v>
      </c>
      <c r="Z91" s="52">
        <v>335.4</v>
      </c>
      <c r="AA91" s="52">
        <v>338.3</v>
      </c>
      <c r="AB91" s="52">
        <v>335.2</v>
      </c>
      <c r="AC91" s="52">
        <v>218</v>
      </c>
      <c r="AD91" s="52">
        <v>0.16</v>
      </c>
      <c r="AE91" s="52">
        <v>8.75</v>
      </c>
      <c r="AF91" s="52">
        <v>-133.1</v>
      </c>
      <c r="AG91" s="52">
        <v>10.84</v>
      </c>
      <c r="AH91" s="52">
        <v>0</v>
      </c>
      <c r="AI91" s="52">
        <v>1.75</v>
      </c>
      <c r="AJ91" s="52">
        <v>1.82</v>
      </c>
      <c r="AK91" s="52">
        <v>4.99</v>
      </c>
      <c r="AL91" s="52">
        <v>19.899999999999999</v>
      </c>
      <c r="AM91" s="34">
        <v>2</v>
      </c>
      <c r="AN91" s="34">
        <v>2</v>
      </c>
      <c r="AO91" s="34" t="s">
        <v>126</v>
      </c>
      <c r="AP91" s="34">
        <v>1</v>
      </c>
      <c r="AQ91" s="34">
        <v>1</v>
      </c>
      <c r="AR91" s="34" t="s">
        <v>124</v>
      </c>
      <c r="AS91" s="34" t="s">
        <v>124</v>
      </c>
      <c r="AT91" s="86"/>
    </row>
    <row r="92" spans="1:46" x14ac:dyDescent="0.25">
      <c r="A92" s="43" t="s">
        <v>8</v>
      </c>
      <c r="B92" s="44">
        <v>45139</v>
      </c>
      <c r="C92" s="43" t="s">
        <v>141</v>
      </c>
      <c r="D92" s="45">
        <v>41.511699999999998</v>
      </c>
      <c r="E92" s="45">
        <v>-82.658000000000001</v>
      </c>
      <c r="F92" s="46">
        <f t="shared" si="2"/>
        <v>213</v>
      </c>
      <c r="G92" s="57">
        <v>0.53472222222222221</v>
      </c>
      <c r="H92" s="46">
        <v>3</v>
      </c>
      <c r="I92" s="46">
        <v>6</v>
      </c>
      <c r="J92" s="76">
        <v>1.5</v>
      </c>
      <c r="K92" s="49">
        <v>24</v>
      </c>
      <c r="L92" s="66">
        <v>6</v>
      </c>
      <c r="M92" s="66"/>
      <c r="N92" s="46">
        <v>80</v>
      </c>
      <c r="O92" s="46">
        <v>80</v>
      </c>
      <c r="P92" s="46">
        <v>1</v>
      </c>
      <c r="Q92" s="67">
        <v>9.6</v>
      </c>
      <c r="R92" s="34">
        <v>2</v>
      </c>
      <c r="S92" s="46">
        <v>100</v>
      </c>
      <c r="T92" s="57">
        <v>0.54513888888888895</v>
      </c>
      <c r="U92" s="83"/>
      <c r="V92" s="70">
        <v>25.677</v>
      </c>
      <c r="W92" s="70">
        <v>750.7</v>
      </c>
      <c r="X92" s="70">
        <v>112.8</v>
      </c>
      <c r="Y92" s="70">
        <v>9.1999999999999993</v>
      </c>
      <c r="Z92" s="70">
        <v>285.39999999999998</v>
      </c>
      <c r="AA92" s="70">
        <v>289.10000000000002</v>
      </c>
      <c r="AB92" s="70">
        <v>285</v>
      </c>
      <c r="AC92" s="70">
        <v>186</v>
      </c>
      <c r="AD92" s="70">
        <v>0.13</v>
      </c>
      <c r="AE92" s="70">
        <v>8.6199999999999992</v>
      </c>
      <c r="AF92" s="70">
        <v>-125.8</v>
      </c>
      <c r="AG92" s="70">
        <v>-0.9</v>
      </c>
      <c r="AH92" s="70">
        <v>0</v>
      </c>
      <c r="AI92" s="70">
        <v>0.49</v>
      </c>
      <c r="AJ92" s="70">
        <v>0.5</v>
      </c>
      <c r="AK92" s="70">
        <v>2.46</v>
      </c>
      <c r="AL92" s="70">
        <v>9.76</v>
      </c>
      <c r="AM92" s="34">
        <v>2</v>
      </c>
      <c r="AN92" s="34">
        <v>2</v>
      </c>
      <c r="AO92" s="34" t="s">
        <v>126</v>
      </c>
      <c r="AP92" s="34">
        <v>1</v>
      </c>
      <c r="AQ92" s="34">
        <v>1</v>
      </c>
      <c r="AR92" s="34" t="s">
        <v>124</v>
      </c>
      <c r="AS92" s="34" t="s">
        <v>124</v>
      </c>
      <c r="AT92" s="86"/>
    </row>
    <row r="93" spans="1:46" ht="15" customHeight="1" x14ac:dyDescent="0.25">
      <c r="A93" s="43" t="s">
        <v>0</v>
      </c>
      <c r="B93" s="44">
        <v>45146</v>
      </c>
      <c r="C93" s="43" t="s">
        <v>142</v>
      </c>
      <c r="D93" s="45">
        <v>41.456099999999999</v>
      </c>
      <c r="E93" s="45">
        <v>-83.007099999999994</v>
      </c>
      <c r="F93" s="46">
        <f t="shared" si="2"/>
        <v>220</v>
      </c>
      <c r="G93" s="57">
        <v>0.40625</v>
      </c>
      <c r="H93" s="46">
        <v>1</v>
      </c>
      <c r="I93" s="46">
        <v>1</v>
      </c>
      <c r="J93" s="76">
        <v>0</v>
      </c>
      <c r="K93" s="49">
        <v>20</v>
      </c>
      <c r="L93" s="66">
        <v>5.3644800000000004</v>
      </c>
      <c r="M93" s="66"/>
      <c r="N93" s="46">
        <v>15</v>
      </c>
      <c r="O93" s="46">
        <v>15</v>
      </c>
      <c r="P93" s="46">
        <v>1</v>
      </c>
      <c r="Q93" s="67">
        <v>0.54864000000000002</v>
      </c>
      <c r="R93" s="34">
        <v>2</v>
      </c>
      <c r="S93" s="46">
        <v>60</v>
      </c>
      <c r="T93" s="57">
        <v>0.41666666666666669</v>
      </c>
      <c r="U93" s="83"/>
      <c r="V93" s="70">
        <v>22.603000000000002</v>
      </c>
      <c r="W93" s="70">
        <v>742.3</v>
      </c>
      <c r="X93" s="70">
        <v>88.8</v>
      </c>
      <c r="Y93" s="70">
        <v>7.66</v>
      </c>
      <c r="Z93" s="70">
        <v>580.29999999999995</v>
      </c>
      <c r="AA93" s="70">
        <v>553.70000000000005</v>
      </c>
      <c r="AB93" s="70">
        <v>582.9</v>
      </c>
      <c r="AC93" s="70">
        <v>377</v>
      </c>
      <c r="AD93" s="70">
        <v>0.28000000000000003</v>
      </c>
      <c r="AE93" s="70">
        <v>8.56</v>
      </c>
      <c r="AF93" s="70">
        <v>-121.4</v>
      </c>
      <c r="AG93" s="70">
        <v>46.75</v>
      </c>
      <c r="AH93" s="70">
        <v>0</v>
      </c>
      <c r="AI93" s="70">
        <v>3.58</v>
      </c>
      <c r="AJ93" s="70">
        <v>3.74</v>
      </c>
      <c r="AK93" s="70">
        <v>17.760000000000002</v>
      </c>
      <c r="AL93" s="70">
        <v>71</v>
      </c>
      <c r="AM93" s="34">
        <v>2</v>
      </c>
      <c r="AN93" s="34">
        <v>2</v>
      </c>
      <c r="AO93" s="34" t="s">
        <v>126</v>
      </c>
      <c r="AP93" s="34">
        <v>1</v>
      </c>
      <c r="AQ93" s="34">
        <v>1</v>
      </c>
      <c r="AR93" s="34" t="s">
        <v>124</v>
      </c>
      <c r="AS93" s="34" t="s">
        <v>126</v>
      </c>
      <c r="AT93" s="86"/>
    </row>
    <row r="94" spans="1:46" ht="15" customHeight="1" x14ac:dyDescent="0.25">
      <c r="A94" s="43" t="s">
        <v>1</v>
      </c>
      <c r="B94" s="44">
        <v>45146</v>
      </c>
      <c r="C94" s="43" t="s">
        <v>142</v>
      </c>
      <c r="D94" s="45">
        <v>41.453299999999999</v>
      </c>
      <c r="E94" s="45">
        <v>-82.960800000000006</v>
      </c>
      <c r="F94" s="46">
        <f t="shared" si="2"/>
        <v>220</v>
      </c>
      <c r="G94" s="57">
        <v>0.42152777777777778</v>
      </c>
      <c r="H94" s="46">
        <v>1</v>
      </c>
      <c r="I94" s="46">
        <v>1</v>
      </c>
      <c r="J94" s="76">
        <v>0</v>
      </c>
      <c r="K94" s="49">
        <v>21</v>
      </c>
      <c r="L94" s="66">
        <v>4.0233600000000003</v>
      </c>
      <c r="M94" s="66"/>
      <c r="N94" s="46">
        <v>25</v>
      </c>
      <c r="O94" s="46">
        <v>25</v>
      </c>
      <c r="P94" s="46">
        <v>1</v>
      </c>
      <c r="Q94" s="67">
        <v>1.0363199999999999</v>
      </c>
      <c r="R94" s="34">
        <v>2</v>
      </c>
      <c r="S94" s="46">
        <v>70</v>
      </c>
      <c r="T94" s="57">
        <v>0.42986111111111108</v>
      </c>
      <c r="U94" s="83"/>
      <c r="V94" s="70">
        <v>22.879000000000001</v>
      </c>
      <c r="W94" s="70">
        <v>742.4</v>
      </c>
      <c r="X94" s="70">
        <v>74.8</v>
      </c>
      <c r="Y94" s="70">
        <v>6.42</v>
      </c>
      <c r="Z94" s="70">
        <v>537.6</v>
      </c>
      <c r="AA94" s="70">
        <v>515.9</v>
      </c>
      <c r="AB94" s="70">
        <v>539.79999999999995</v>
      </c>
      <c r="AC94" s="70">
        <v>349</v>
      </c>
      <c r="AD94" s="70">
        <v>0.26</v>
      </c>
      <c r="AE94" s="70">
        <v>8.14</v>
      </c>
      <c r="AF94" s="70">
        <v>-97.2</v>
      </c>
      <c r="AG94" s="70">
        <v>57.52</v>
      </c>
      <c r="AH94" s="70">
        <v>0</v>
      </c>
      <c r="AI94" s="70">
        <v>3.48</v>
      </c>
      <c r="AJ94" s="70">
        <v>3.63</v>
      </c>
      <c r="AK94" s="70">
        <v>7.02</v>
      </c>
      <c r="AL94" s="70">
        <v>28.01</v>
      </c>
      <c r="AM94" s="34">
        <v>2</v>
      </c>
      <c r="AN94" s="34">
        <v>2</v>
      </c>
      <c r="AO94" s="34" t="s">
        <v>126</v>
      </c>
      <c r="AP94" s="34">
        <v>1</v>
      </c>
      <c r="AQ94" s="34">
        <v>1</v>
      </c>
      <c r="AR94" s="34" t="s">
        <v>124</v>
      </c>
      <c r="AS94" s="34" t="s">
        <v>126</v>
      </c>
      <c r="AT94" s="86"/>
    </row>
    <row r="95" spans="1:46" ht="15" customHeight="1" x14ac:dyDescent="0.25">
      <c r="A95" s="43" t="s">
        <v>2</v>
      </c>
      <c r="B95" s="44">
        <v>45146</v>
      </c>
      <c r="C95" s="43" t="s">
        <v>142</v>
      </c>
      <c r="D95" s="45">
        <v>41.457299999999996</v>
      </c>
      <c r="E95" s="45">
        <v>-82.898700000000005</v>
      </c>
      <c r="F95" s="46">
        <f t="shared" si="2"/>
        <v>220</v>
      </c>
      <c r="G95" s="57">
        <v>0.43541666666666662</v>
      </c>
      <c r="H95" s="46">
        <v>1</v>
      </c>
      <c r="I95" s="46">
        <v>1</v>
      </c>
      <c r="J95" s="76">
        <v>0</v>
      </c>
      <c r="K95" s="49">
        <v>22</v>
      </c>
      <c r="L95" s="66">
        <v>4.0233600000000003</v>
      </c>
      <c r="M95" s="66"/>
      <c r="N95" s="46">
        <v>25</v>
      </c>
      <c r="O95" s="46">
        <v>30</v>
      </c>
      <c r="P95" s="46">
        <v>1</v>
      </c>
      <c r="Q95" s="67">
        <v>1.6459200000000003</v>
      </c>
      <c r="R95" s="34">
        <v>2</v>
      </c>
      <c r="S95" s="46">
        <v>80</v>
      </c>
      <c r="T95" s="57">
        <v>0.44305555555555554</v>
      </c>
      <c r="U95" s="83"/>
      <c r="V95" s="70">
        <v>23.024999999999999</v>
      </c>
      <c r="W95" s="70">
        <v>742.4</v>
      </c>
      <c r="X95" s="70">
        <v>78</v>
      </c>
      <c r="Y95" s="70">
        <v>6.68</v>
      </c>
      <c r="Z95" s="70">
        <v>523.4</v>
      </c>
      <c r="AA95" s="70">
        <v>503.6</v>
      </c>
      <c r="AB95" s="70">
        <v>525.29999999999995</v>
      </c>
      <c r="AC95" s="70">
        <v>340</v>
      </c>
      <c r="AD95" s="70">
        <v>0.25</v>
      </c>
      <c r="AE95" s="70">
        <v>8.36</v>
      </c>
      <c r="AF95" s="70">
        <v>-110.2</v>
      </c>
      <c r="AG95" s="70">
        <v>26.91</v>
      </c>
      <c r="AH95" s="70">
        <v>0</v>
      </c>
      <c r="AI95" s="70">
        <v>3.9</v>
      </c>
      <c r="AJ95" s="70">
        <v>4.07</v>
      </c>
      <c r="AK95" s="70">
        <v>4.72</v>
      </c>
      <c r="AL95" s="70">
        <v>18.8</v>
      </c>
      <c r="AM95" s="34">
        <v>2</v>
      </c>
      <c r="AN95" s="34">
        <v>2</v>
      </c>
      <c r="AO95" s="34" t="s">
        <v>126</v>
      </c>
      <c r="AP95" s="34">
        <v>1</v>
      </c>
      <c r="AQ95" s="34">
        <v>1</v>
      </c>
      <c r="AR95" s="34" t="s">
        <v>124</v>
      </c>
      <c r="AS95" s="34" t="s">
        <v>126</v>
      </c>
      <c r="AT95" s="86"/>
    </row>
    <row r="96" spans="1:46" ht="15" customHeight="1" x14ac:dyDescent="0.25">
      <c r="A96" s="43" t="s">
        <v>3</v>
      </c>
      <c r="B96" s="44">
        <v>45146</v>
      </c>
      <c r="C96" s="43" t="s">
        <v>142</v>
      </c>
      <c r="D96" s="45">
        <v>41.480200000000004</v>
      </c>
      <c r="E96" s="45">
        <v>-82.834299999999999</v>
      </c>
      <c r="F96" s="46">
        <f t="shared" si="2"/>
        <v>220</v>
      </c>
      <c r="G96" s="57">
        <v>0.44791666666666669</v>
      </c>
      <c r="H96" s="46">
        <v>1</v>
      </c>
      <c r="I96" s="46">
        <v>1</v>
      </c>
      <c r="J96" s="76">
        <v>0.5</v>
      </c>
      <c r="K96" s="49">
        <v>22</v>
      </c>
      <c r="L96" s="66">
        <v>4.91744</v>
      </c>
      <c r="M96" s="66"/>
      <c r="N96" s="46"/>
      <c r="O96" s="46"/>
      <c r="P96" s="46">
        <v>1</v>
      </c>
      <c r="Q96" s="67">
        <v>3.2918400000000005</v>
      </c>
      <c r="R96" s="34">
        <v>2</v>
      </c>
      <c r="S96" s="46">
        <v>90</v>
      </c>
      <c r="T96" s="57">
        <v>0.4548611111111111</v>
      </c>
      <c r="U96" s="83"/>
      <c r="V96" s="70">
        <v>23.007999999999999</v>
      </c>
      <c r="W96" s="70">
        <v>742.4</v>
      </c>
      <c r="X96" s="70">
        <v>83.9</v>
      </c>
      <c r="Y96" s="70">
        <v>7.18</v>
      </c>
      <c r="Z96" s="70">
        <v>480.3</v>
      </c>
      <c r="AA96" s="70">
        <v>462</v>
      </c>
      <c r="AB96" s="70">
        <v>482.1</v>
      </c>
      <c r="AC96" s="70">
        <v>312</v>
      </c>
      <c r="AD96" s="70">
        <v>0.23</v>
      </c>
      <c r="AE96" s="70">
        <v>8.4499999999999993</v>
      </c>
      <c r="AF96" s="70">
        <v>-115</v>
      </c>
      <c r="AG96" s="70">
        <v>26.86</v>
      </c>
      <c r="AH96" s="70">
        <v>0</v>
      </c>
      <c r="AI96" s="70">
        <v>4.4000000000000004</v>
      </c>
      <c r="AJ96" s="70">
        <v>4.5999999999999996</v>
      </c>
      <c r="AK96" s="70">
        <v>5.34</v>
      </c>
      <c r="AL96" s="70">
        <v>21.28</v>
      </c>
      <c r="AM96" s="34">
        <v>2</v>
      </c>
      <c r="AN96" s="34">
        <v>2</v>
      </c>
      <c r="AO96" s="34" t="s">
        <v>126</v>
      </c>
      <c r="AP96" s="34">
        <v>1</v>
      </c>
      <c r="AQ96" s="34">
        <v>1</v>
      </c>
      <c r="AR96" s="34" t="s">
        <v>124</v>
      </c>
      <c r="AS96" s="34" t="s">
        <v>126</v>
      </c>
      <c r="AT96" s="86"/>
    </row>
    <row r="97" spans="1:46" ht="15" customHeight="1" x14ac:dyDescent="0.25">
      <c r="A97" s="43" t="s">
        <v>4</v>
      </c>
      <c r="B97" s="44">
        <v>45146</v>
      </c>
      <c r="C97" s="43" t="s">
        <v>142</v>
      </c>
      <c r="D97" s="45">
        <v>41.479799999999997</v>
      </c>
      <c r="E97" s="45">
        <v>-82.782899999999998</v>
      </c>
      <c r="F97" s="46">
        <f t="shared" si="2"/>
        <v>220</v>
      </c>
      <c r="G97" s="57">
        <v>0.47986111111111113</v>
      </c>
      <c r="H97" s="46">
        <v>1</v>
      </c>
      <c r="I97" s="46">
        <v>1</v>
      </c>
      <c r="J97" s="76">
        <v>0.5</v>
      </c>
      <c r="K97" s="49">
        <v>23</v>
      </c>
      <c r="L97" s="66">
        <v>4.91744</v>
      </c>
      <c r="M97" s="66"/>
      <c r="N97" s="46">
        <v>35</v>
      </c>
      <c r="O97" s="46">
        <v>35</v>
      </c>
      <c r="P97" s="46">
        <v>1</v>
      </c>
      <c r="Q97" s="67">
        <v>1.9202399999999999</v>
      </c>
      <c r="R97" s="34">
        <v>2</v>
      </c>
      <c r="S97" s="46">
        <v>80</v>
      </c>
      <c r="T97" s="57">
        <v>0.48749999999999999</v>
      </c>
      <c r="U97" s="83"/>
      <c r="V97" s="70">
        <v>23.53</v>
      </c>
      <c r="W97" s="70">
        <v>742.8</v>
      </c>
      <c r="X97" s="70">
        <v>86.7</v>
      </c>
      <c r="Y97" s="70">
        <v>7.35</v>
      </c>
      <c r="Z97" s="70">
        <v>433.8</v>
      </c>
      <c r="AA97" s="70">
        <v>421.6</v>
      </c>
      <c r="AB97" s="70">
        <v>435</v>
      </c>
      <c r="AC97" s="70">
        <v>282</v>
      </c>
      <c r="AD97" s="70">
        <v>0.21</v>
      </c>
      <c r="AE97" s="70">
        <v>8.43</v>
      </c>
      <c r="AF97" s="70">
        <v>-114.2</v>
      </c>
      <c r="AG97" s="70">
        <v>21.51</v>
      </c>
      <c r="AH97" s="70">
        <v>0</v>
      </c>
      <c r="AI97" s="70">
        <v>3.85</v>
      </c>
      <c r="AJ97" s="70">
        <v>4.0199999999999996</v>
      </c>
      <c r="AK97" s="70">
        <v>5.31</v>
      </c>
      <c r="AL97" s="70">
        <v>21.18</v>
      </c>
      <c r="AM97" s="34">
        <v>2</v>
      </c>
      <c r="AN97" s="34">
        <v>2</v>
      </c>
      <c r="AO97" s="34" t="s">
        <v>126</v>
      </c>
      <c r="AP97" s="34">
        <v>1</v>
      </c>
      <c r="AQ97" s="34">
        <v>1</v>
      </c>
      <c r="AR97" s="34" t="s">
        <v>124</v>
      </c>
      <c r="AS97" s="34" t="s">
        <v>126</v>
      </c>
      <c r="AT97" s="86"/>
    </row>
    <row r="98" spans="1:46" ht="15" customHeight="1" x14ac:dyDescent="0.25">
      <c r="A98" s="43" t="s">
        <v>29</v>
      </c>
      <c r="B98" s="44">
        <v>45146</v>
      </c>
      <c r="C98" s="43" t="s">
        <v>142</v>
      </c>
      <c r="D98" s="45">
        <v>41.463200000000001</v>
      </c>
      <c r="E98" s="45">
        <v>-82.769000000000005</v>
      </c>
      <c r="F98" s="46">
        <f t="shared" si="2"/>
        <v>220</v>
      </c>
      <c r="G98" s="57">
        <v>0.4909722222222222</v>
      </c>
      <c r="H98" s="46">
        <v>1</v>
      </c>
      <c r="I98" s="46">
        <v>2</v>
      </c>
      <c r="J98" s="76">
        <v>0.5</v>
      </c>
      <c r="K98" s="49">
        <v>23</v>
      </c>
      <c r="L98" s="66">
        <v>5.3644800000000004</v>
      </c>
      <c r="M98" s="66"/>
      <c r="N98" s="46">
        <v>40</v>
      </c>
      <c r="O98" s="46">
        <v>40</v>
      </c>
      <c r="P98" s="46">
        <v>1</v>
      </c>
      <c r="Q98" s="67">
        <v>2.2555200000000002</v>
      </c>
      <c r="R98" s="34">
        <v>2</v>
      </c>
      <c r="S98" s="46">
        <v>120</v>
      </c>
      <c r="T98" s="57">
        <v>0.49861111111111112</v>
      </c>
      <c r="U98" s="83"/>
      <c r="V98" s="70">
        <v>23.5</v>
      </c>
      <c r="W98" s="70">
        <v>743</v>
      </c>
      <c r="X98" s="70">
        <v>89.8</v>
      </c>
      <c r="Y98" s="70">
        <v>7.63</v>
      </c>
      <c r="Z98" s="70">
        <v>393.2</v>
      </c>
      <c r="AA98" s="70">
        <v>381.9</v>
      </c>
      <c r="AB98" s="70">
        <v>394.4</v>
      </c>
      <c r="AC98" s="70">
        <v>256</v>
      </c>
      <c r="AD98" s="70">
        <v>0.19</v>
      </c>
      <c r="AE98" s="70">
        <v>8.7200000000000006</v>
      </c>
      <c r="AF98" s="70">
        <v>-130.6</v>
      </c>
      <c r="AG98" s="70">
        <v>11.94</v>
      </c>
      <c r="AH98" s="70">
        <v>0</v>
      </c>
      <c r="AI98" s="70">
        <v>2.41</v>
      </c>
      <c r="AJ98" s="70">
        <v>2.5099999999999998</v>
      </c>
      <c r="AK98" s="70">
        <v>4.87</v>
      </c>
      <c r="AL98" s="70">
        <v>19.41</v>
      </c>
      <c r="AM98" s="34">
        <v>2</v>
      </c>
      <c r="AN98" s="34">
        <v>2</v>
      </c>
      <c r="AO98" s="34" t="s">
        <v>126</v>
      </c>
      <c r="AP98" s="34">
        <v>1</v>
      </c>
      <c r="AQ98" s="34">
        <v>1</v>
      </c>
      <c r="AR98" s="34" t="s">
        <v>124</v>
      </c>
      <c r="AS98" s="34" t="s">
        <v>126</v>
      </c>
      <c r="AT98" s="86"/>
    </row>
    <row r="99" spans="1:46" ht="15" customHeight="1" x14ac:dyDescent="0.25">
      <c r="A99" s="43" t="s">
        <v>5</v>
      </c>
      <c r="B99" s="44">
        <v>45146</v>
      </c>
      <c r="C99" s="43" t="s">
        <v>142</v>
      </c>
      <c r="D99" s="45">
        <v>41.477400000000003</v>
      </c>
      <c r="E99" s="45">
        <v>-82.739800000000002</v>
      </c>
      <c r="F99" s="46">
        <f t="shared" ref="F99:F118" si="3">IF(B99&gt;0,B99-DATE(YEAR(B99),1,1)+1,"NA")</f>
        <v>220</v>
      </c>
      <c r="G99" s="57">
        <v>0.50208333333333333</v>
      </c>
      <c r="H99" s="46">
        <v>1</v>
      </c>
      <c r="I99" s="46">
        <v>2</v>
      </c>
      <c r="J99" s="76">
        <v>1</v>
      </c>
      <c r="K99" s="49">
        <v>23</v>
      </c>
      <c r="L99" s="66">
        <v>5.3644800000000004</v>
      </c>
      <c r="M99" s="66"/>
      <c r="N99" s="46">
        <v>50</v>
      </c>
      <c r="O99" s="46">
        <v>45</v>
      </c>
      <c r="P99" s="46">
        <v>1</v>
      </c>
      <c r="Q99" s="67">
        <v>2.3164799999999999</v>
      </c>
      <c r="R99" s="34">
        <v>2</v>
      </c>
      <c r="S99" s="46">
        <v>120</v>
      </c>
      <c r="T99" s="57">
        <v>0.51388888888888895</v>
      </c>
      <c r="U99" s="83"/>
      <c r="V99" s="70">
        <v>23.728999999999999</v>
      </c>
      <c r="W99" s="70">
        <v>743.2</v>
      </c>
      <c r="X99" s="70">
        <v>91.4</v>
      </c>
      <c r="Y99" s="70">
        <v>7.73</v>
      </c>
      <c r="Z99" s="70">
        <v>408.7</v>
      </c>
      <c r="AA99" s="70">
        <v>398.8</v>
      </c>
      <c r="AB99" s="70">
        <v>409.7</v>
      </c>
      <c r="AC99" s="70">
        <v>266</v>
      </c>
      <c r="AD99" s="70">
        <v>0.2</v>
      </c>
      <c r="AE99" s="70">
        <v>8.6999999999999993</v>
      </c>
      <c r="AF99" s="70">
        <v>-129.69999999999999</v>
      </c>
      <c r="AG99" s="70">
        <v>12.56</v>
      </c>
      <c r="AH99" s="70">
        <v>0</v>
      </c>
      <c r="AI99" s="70">
        <v>3.39</v>
      </c>
      <c r="AJ99" s="70">
        <v>3.54</v>
      </c>
      <c r="AK99" s="70">
        <v>4.01</v>
      </c>
      <c r="AL99" s="70">
        <v>15.97</v>
      </c>
      <c r="AM99" s="34">
        <v>2</v>
      </c>
      <c r="AN99" s="34">
        <v>2</v>
      </c>
      <c r="AO99" s="34" t="s">
        <v>126</v>
      </c>
      <c r="AP99" s="34">
        <v>1</v>
      </c>
      <c r="AQ99" s="34">
        <v>1</v>
      </c>
      <c r="AR99" s="34" t="s">
        <v>124</v>
      </c>
      <c r="AS99" s="34" t="s">
        <v>126</v>
      </c>
      <c r="AT99" s="86"/>
    </row>
    <row r="100" spans="1:46" ht="15" customHeight="1" x14ac:dyDescent="0.25">
      <c r="A100" s="43" t="s">
        <v>6</v>
      </c>
      <c r="B100" s="44">
        <v>45146</v>
      </c>
      <c r="C100" s="43" t="s">
        <v>142</v>
      </c>
      <c r="D100" s="45">
        <v>41.469000000000001</v>
      </c>
      <c r="E100" s="45">
        <v>-82.715000000000003</v>
      </c>
      <c r="F100" s="46">
        <f t="shared" si="3"/>
        <v>220</v>
      </c>
      <c r="G100" s="57">
        <v>0.51666666666666672</v>
      </c>
      <c r="H100" s="46">
        <v>1</v>
      </c>
      <c r="I100" s="46">
        <v>2</v>
      </c>
      <c r="J100" s="76">
        <v>1</v>
      </c>
      <c r="K100" s="49">
        <v>24</v>
      </c>
      <c r="L100" s="66">
        <v>5.3644800000000004</v>
      </c>
      <c r="M100" s="66"/>
      <c r="N100" s="46">
        <v>50</v>
      </c>
      <c r="O100" s="46">
        <v>55</v>
      </c>
      <c r="P100" s="46">
        <v>1</v>
      </c>
      <c r="Q100" s="67">
        <v>3.5966399999999998</v>
      </c>
      <c r="R100" s="34">
        <v>2</v>
      </c>
      <c r="S100" s="46">
        <v>100</v>
      </c>
      <c r="T100" s="57">
        <v>0.52500000000000002</v>
      </c>
      <c r="U100" s="83"/>
      <c r="V100" s="70">
        <v>23.939</v>
      </c>
      <c r="W100" s="70">
        <v>743.3</v>
      </c>
      <c r="X100" s="70">
        <v>92.6</v>
      </c>
      <c r="Y100" s="70">
        <v>7.8</v>
      </c>
      <c r="Z100" s="70">
        <v>349.4</v>
      </c>
      <c r="AA100" s="70">
        <v>342.3</v>
      </c>
      <c r="AB100" s="70">
        <v>350.1</v>
      </c>
      <c r="AC100" s="70">
        <v>227</v>
      </c>
      <c r="AD100" s="70">
        <v>0.17</v>
      </c>
      <c r="AE100" s="70">
        <v>8.64</v>
      </c>
      <c r="AF100" s="70">
        <v>-126.2</v>
      </c>
      <c r="AG100" s="70">
        <v>11.17</v>
      </c>
      <c r="AH100" s="70">
        <v>0</v>
      </c>
      <c r="AI100" s="70">
        <v>2.52</v>
      </c>
      <c r="AJ100" s="70">
        <v>2.63</v>
      </c>
      <c r="AK100" s="70">
        <v>4.38</v>
      </c>
      <c r="AL100" s="70">
        <v>17.47</v>
      </c>
      <c r="AM100" s="34">
        <v>2</v>
      </c>
      <c r="AN100" s="34">
        <v>2</v>
      </c>
      <c r="AO100" s="34" t="s">
        <v>126</v>
      </c>
      <c r="AP100" s="34">
        <v>1</v>
      </c>
      <c r="AQ100" s="34">
        <v>1</v>
      </c>
      <c r="AR100" s="34" t="s">
        <v>124</v>
      </c>
      <c r="AS100" s="34" t="s">
        <v>126</v>
      </c>
      <c r="AT100" s="86"/>
    </row>
    <row r="101" spans="1:46" ht="15" customHeight="1" x14ac:dyDescent="0.25">
      <c r="A101" s="43" t="s">
        <v>7</v>
      </c>
      <c r="B101" s="44">
        <v>45146</v>
      </c>
      <c r="C101" s="43" t="s">
        <v>142</v>
      </c>
      <c r="D101" s="45">
        <v>41.459699999999998</v>
      </c>
      <c r="E101" s="45">
        <v>-82.676000000000002</v>
      </c>
      <c r="F101" s="46">
        <f t="shared" si="3"/>
        <v>220</v>
      </c>
      <c r="G101" s="57">
        <v>0.52986111111111112</v>
      </c>
      <c r="H101" s="46">
        <v>1</v>
      </c>
      <c r="I101" s="46">
        <v>2</v>
      </c>
      <c r="J101" s="76">
        <v>1</v>
      </c>
      <c r="K101" s="49">
        <v>24</v>
      </c>
      <c r="L101" s="66">
        <v>5.8115199999999998</v>
      </c>
      <c r="M101" s="66"/>
      <c r="N101" s="46">
        <v>40</v>
      </c>
      <c r="O101" s="46">
        <v>40</v>
      </c>
      <c r="P101" s="46">
        <v>1</v>
      </c>
      <c r="Q101" s="67">
        <v>0.94488000000000005</v>
      </c>
      <c r="R101" s="34">
        <v>2</v>
      </c>
      <c r="S101" s="46">
        <v>90</v>
      </c>
      <c r="T101" s="57">
        <v>0.53819444444444442</v>
      </c>
      <c r="U101" s="83"/>
      <c r="V101" s="70">
        <v>24.01</v>
      </c>
      <c r="W101" s="70">
        <v>743.3</v>
      </c>
      <c r="X101" s="70">
        <v>99.3</v>
      </c>
      <c r="Y101" s="70">
        <v>8.35</v>
      </c>
      <c r="Z101" s="70">
        <v>329.4</v>
      </c>
      <c r="AA101" s="70">
        <v>323.10000000000002</v>
      </c>
      <c r="AB101" s="70">
        <v>330</v>
      </c>
      <c r="AC101" s="70">
        <v>214</v>
      </c>
      <c r="AD101" s="70">
        <v>0.16</v>
      </c>
      <c r="AE101" s="70">
        <v>8.65</v>
      </c>
      <c r="AF101" s="70">
        <v>-127.2</v>
      </c>
      <c r="AG101" s="70">
        <v>15.13</v>
      </c>
      <c r="AH101" s="70">
        <v>0</v>
      </c>
      <c r="AI101" s="70">
        <v>2.08</v>
      </c>
      <c r="AJ101" s="70">
        <v>2.17</v>
      </c>
      <c r="AK101" s="70">
        <v>4.57</v>
      </c>
      <c r="AL101" s="70">
        <v>18.23</v>
      </c>
      <c r="AM101" s="34">
        <v>2</v>
      </c>
      <c r="AN101" s="34">
        <v>2</v>
      </c>
      <c r="AO101" s="34" t="s">
        <v>126</v>
      </c>
      <c r="AP101" s="34">
        <v>1</v>
      </c>
      <c r="AQ101" s="34">
        <v>1</v>
      </c>
      <c r="AR101" s="34" t="s">
        <v>124</v>
      </c>
      <c r="AS101" s="34" t="s">
        <v>126</v>
      </c>
      <c r="AT101" s="86"/>
    </row>
    <row r="102" spans="1:46" ht="15" customHeight="1" x14ac:dyDescent="0.25">
      <c r="A102" s="43" t="s">
        <v>8</v>
      </c>
      <c r="B102" s="44">
        <v>45146</v>
      </c>
      <c r="C102" s="43" t="s">
        <v>142</v>
      </c>
      <c r="D102" s="45">
        <v>41.511699999999998</v>
      </c>
      <c r="E102" s="45">
        <v>-82.658000000000001</v>
      </c>
      <c r="F102" s="46">
        <f t="shared" si="3"/>
        <v>220</v>
      </c>
      <c r="G102" s="57" t="s">
        <v>136</v>
      </c>
      <c r="H102" s="46"/>
      <c r="I102" s="46"/>
      <c r="J102" s="76"/>
      <c r="K102" s="49"/>
      <c r="L102" s="66"/>
      <c r="M102" s="66"/>
      <c r="N102" s="46"/>
      <c r="O102" s="46"/>
      <c r="P102" s="46"/>
      <c r="Q102" s="67"/>
      <c r="R102" s="34"/>
      <c r="S102" s="46"/>
      <c r="T102" s="57"/>
      <c r="U102" s="83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34"/>
      <c r="AN102" s="34"/>
      <c r="AO102" s="34"/>
      <c r="AP102" s="34"/>
      <c r="AQ102" s="34"/>
      <c r="AR102" s="34"/>
      <c r="AS102" s="34"/>
      <c r="AT102" s="86"/>
    </row>
    <row r="103" spans="1:46" ht="15" customHeight="1" x14ac:dyDescent="0.25">
      <c r="A103" s="43" t="s">
        <v>0</v>
      </c>
      <c r="B103" s="44">
        <v>45153</v>
      </c>
      <c r="C103" s="43" t="s">
        <v>141</v>
      </c>
      <c r="D103" s="45">
        <v>41.456099999999999</v>
      </c>
      <c r="E103" s="45">
        <v>-83.007099999999994</v>
      </c>
      <c r="F103" s="46">
        <f t="shared" si="3"/>
        <v>227</v>
      </c>
      <c r="G103" s="57">
        <v>0.38958333333333334</v>
      </c>
      <c r="H103" s="46">
        <v>3</v>
      </c>
      <c r="I103" s="46">
        <v>9</v>
      </c>
      <c r="J103" s="76">
        <v>2</v>
      </c>
      <c r="K103" s="49">
        <v>19</v>
      </c>
      <c r="L103" s="66">
        <v>5</v>
      </c>
      <c r="M103" s="66"/>
      <c r="N103" s="46">
        <v>15</v>
      </c>
      <c r="O103" s="46">
        <v>15</v>
      </c>
      <c r="P103" s="46">
        <v>1</v>
      </c>
      <c r="Q103" s="67">
        <v>1.1000000000000001</v>
      </c>
      <c r="R103" s="34">
        <v>2</v>
      </c>
      <c r="S103" s="46" t="s">
        <v>143</v>
      </c>
      <c r="T103" s="57">
        <v>0.39930555555555558</v>
      </c>
      <c r="U103" s="83"/>
      <c r="V103" s="70">
        <v>23.463999999999999</v>
      </c>
      <c r="W103" s="70">
        <v>739.7</v>
      </c>
      <c r="X103" s="70">
        <v>68</v>
      </c>
      <c r="Y103" s="70">
        <v>5.77</v>
      </c>
      <c r="Z103" s="70">
        <v>615.20000000000005</v>
      </c>
      <c r="AA103" s="70">
        <v>597.1</v>
      </c>
      <c r="AB103" s="70">
        <v>617</v>
      </c>
      <c r="AC103" s="70">
        <v>400</v>
      </c>
      <c r="AD103" s="70">
        <v>0.3</v>
      </c>
      <c r="AE103" s="70">
        <v>8.25</v>
      </c>
      <c r="AF103" s="70">
        <v>-103.9</v>
      </c>
      <c r="AG103" s="70">
        <v>66.150000000000006</v>
      </c>
      <c r="AH103" s="70">
        <v>0</v>
      </c>
      <c r="AI103" s="70">
        <v>3.97</v>
      </c>
      <c r="AJ103" s="70">
        <v>4.1500000000000004</v>
      </c>
      <c r="AK103" s="70">
        <v>11.43</v>
      </c>
      <c r="AL103" s="70">
        <v>45.67</v>
      </c>
      <c r="AM103" s="34">
        <v>2</v>
      </c>
      <c r="AN103" s="34">
        <v>2</v>
      </c>
      <c r="AO103" s="34" t="s">
        <v>126</v>
      </c>
      <c r="AP103" s="34">
        <v>1</v>
      </c>
      <c r="AQ103" s="34">
        <v>1</v>
      </c>
      <c r="AR103" s="34" t="s">
        <v>124</v>
      </c>
      <c r="AS103" s="34" t="s">
        <v>126</v>
      </c>
      <c r="AT103" s="86"/>
    </row>
    <row r="104" spans="1:46" ht="15" customHeight="1" x14ac:dyDescent="0.25">
      <c r="A104" s="43" t="s">
        <v>1</v>
      </c>
      <c r="B104" s="44">
        <v>45153</v>
      </c>
      <c r="C104" s="43" t="s">
        <v>141</v>
      </c>
      <c r="D104" s="45">
        <v>41.453299999999999</v>
      </c>
      <c r="E104" s="45">
        <v>-82.960800000000006</v>
      </c>
      <c r="F104" s="46">
        <f t="shared" si="3"/>
        <v>227</v>
      </c>
      <c r="G104" s="57">
        <v>0.39930555555555558</v>
      </c>
      <c r="H104" s="46">
        <v>3</v>
      </c>
      <c r="I104" s="46">
        <v>9</v>
      </c>
      <c r="J104" s="76">
        <v>2</v>
      </c>
      <c r="K104" s="49">
        <v>19</v>
      </c>
      <c r="L104" s="66">
        <v>5</v>
      </c>
      <c r="M104" s="66"/>
      <c r="N104" s="46">
        <v>30</v>
      </c>
      <c r="O104" s="46">
        <v>30</v>
      </c>
      <c r="P104" s="46">
        <v>1</v>
      </c>
      <c r="Q104" s="67">
        <v>1.5</v>
      </c>
      <c r="R104" s="34">
        <v>3</v>
      </c>
      <c r="S104" s="46">
        <v>85</v>
      </c>
      <c r="T104" s="57">
        <v>0.41388888888888892</v>
      </c>
      <c r="U104" s="83"/>
      <c r="V104" s="70">
        <v>23.67</v>
      </c>
      <c r="W104" s="70">
        <v>739.7</v>
      </c>
      <c r="X104" s="70">
        <v>74.8</v>
      </c>
      <c r="Y104" s="70">
        <v>6.32</v>
      </c>
      <c r="Z104" s="70">
        <v>534.4</v>
      </c>
      <c r="AA104" s="70">
        <v>520.79999999999995</v>
      </c>
      <c r="AB104" s="70">
        <v>535.79999999999995</v>
      </c>
      <c r="AC104" s="70">
        <v>347</v>
      </c>
      <c r="AD104" s="70">
        <v>0.26</v>
      </c>
      <c r="AE104" s="70">
        <v>8.31</v>
      </c>
      <c r="AF104" s="70">
        <v>-107.3</v>
      </c>
      <c r="AG104" s="70">
        <v>25.94</v>
      </c>
      <c r="AH104" s="70">
        <v>0</v>
      </c>
      <c r="AI104" s="70">
        <v>3.24</v>
      </c>
      <c r="AJ104" s="70">
        <v>3.39</v>
      </c>
      <c r="AK104" s="70">
        <v>8.68</v>
      </c>
      <c r="AL104" s="70">
        <v>34.67</v>
      </c>
      <c r="AM104" s="34">
        <v>2</v>
      </c>
      <c r="AN104" s="34">
        <v>2</v>
      </c>
      <c r="AO104" s="34" t="s">
        <v>126</v>
      </c>
      <c r="AP104" s="34">
        <v>1</v>
      </c>
      <c r="AQ104" s="34">
        <v>1</v>
      </c>
      <c r="AR104" s="34" t="s">
        <v>124</v>
      </c>
      <c r="AS104" s="34" t="s">
        <v>126</v>
      </c>
      <c r="AT104" s="86"/>
    </row>
    <row r="105" spans="1:46" ht="15" customHeight="1" x14ac:dyDescent="0.25">
      <c r="A105" s="43" t="s">
        <v>2</v>
      </c>
      <c r="B105" s="44">
        <v>45153</v>
      </c>
      <c r="C105" s="43" t="s">
        <v>141</v>
      </c>
      <c r="D105" s="45">
        <v>41.457299999999996</v>
      </c>
      <c r="E105" s="45">
        <v>-82.898700000000005</v>
      </c>
      <c r="F105" s="46">
        <f t="shared" si="3"/>
        <v>227</v>
      </c>
      <c r="G105" s="57">
        <v>0.41944444444444445</v>
      </c>
      <c r="H105" s="46">
        <v>3</v>
      </c>
      <c r="I105" s="46">
        <v>9</v>
      </c>
      <c r="J105" s="76">
        <v>2</v>
      </c>
      <c r="K105" s="49">
        <v>19</v>
      </c>
      <c r="L105" s="66">
        <v>5.0999999999999996</v>
      </c>
      <c r="M105" s="66"/>
      <c r="N105" s="46">
        <v>30</v>
      </c>
      <c r="O105" s="46">
        <v>30</v>
      </c>
      <c r="P105" s="46">
        <v>1</v>
      </c>
      <c r="Q105" s="67">
        <v>2.2000000000000002</v>
      </c>
      <c r="R105" s="34">
        <v>3</v>
      </c>
      <c r="S105" s="46">
        <v>100</v>
      </c>
      <c r="T105" s="57">
        <v>0.4284722222222222</v>
      </c>
      <c r="U105" s="83"/>
      <c r="V105" s="70">
        <v>23.648</v>
      </c>
      <c r="W105" s="70">
        <v>739.8</v>
      </c>
      <c r="X105" s="70">
        <v>70.400000000000006</v>
      </c>
      <c r="Y105" s="70">
        <v>5.96</v>
      </c>
      <c r="Z105" s="70">
        <v>525.1</v>
      </c>
      <c r="AA105" s="70">
        <v>511.5</v>
      </c>
      <c r="AB105" s="70">
        <v>526.4</v>
      </c>
      <c r="AC105" s="70">
        <v>341</v>
      </c>
      <c r="AD105" s="70">
        <v>0.25</v>
      </c>
      <c r="AE105" s="70">
        <v>8.1</v>
      </c>
      <c r="AF105" s="70">
        <v>-95</v>
      </c>
      <c r="AG105" s="70">
        <v>21.05</v>
      </c>
      <c r="AH105" s="70">
        <v>0</v>
      </c>
      <c r="AI105" s="70">
        <v>3.84</v>
      </c>
      <c r="AJ105" s="70">
        <v>4.01</v>
      </c>
      <c r="AK105" s="70">
        <v>3.7</v>
      </c>
      <c r="AL105" s="70">
        <v>14.72</v>
      </c>
      <c r="AM105" s="34">
        <v>2</v>
      </c>
      <c r="AN105" s="34">
        <v>2</v>
      </c>
      <c r="AO105" s="34" t="s">
        <v>126</v>
      </c>
      <c r="AP105" s="34">
        <v>1</v>
      </c>
      <c r="AQ105" s="34">
        <v>1</v>
      </c>
      <c r="AR105" s="34" t="s">
        <v>124</v>
      </c>
      <c r="AS105" s="34" t="s">
        <v>126</v>
      </c>
      <c r="AT105" s="86"/>
    </row>
    <row r="106" spans="1:46" ht="15" customHeight="1" x14ac:dyDescent="0.25">
      <c r="A106" s="43" t="s">
        <v>3</v>
      </c>
      <c r="B106" s="44">
        <v>45153</v>
      </c>
      <c r="C106" s="43" t="s">
        <v>141</v>
      </c>
      <c r="D106" s="45">
        <v>41.480200000000004</v>
      </c>
      <c r="E106" s="45">
        <v>-82.834299999999999</v>
      </c>
      <c r="F106" s="46">
        <f t="shared" si="3"/>
        <v>227</v>
      </c>
      <c r="G106" s="57">
        <v>0.43472222222222223</v>
      </c>
      <c r="H106" s="46">
        <v>3</v>
      </c>
      <c r="I106" s="46">
        <v>9</v>
      </c>
      <c r="J106" s="76">
        <v>3</v>
      </c>
      <c r="K106" s="49">
        <v>20</v>
      </c>
      <c r="L106" s="66">
        <v>5.0999999999999996</v>
      </c>
      <c r="M106" s="66"/>
      <c r="N106" s="46"/>
      <c r="O106" s="46"/>
      <c r="P106" s="46">
        <v>1</v>
      </c>
      <c r="Q106" s="67">
        <v>3.8</v>
      </c>
      <c r="R106" s="34">
        <v>3</v>
      </c>
      <c r="S106" s="46">
        <v>100</v>
      </c>
      <c r="T106" s="57">
        <v>0.44236111111111115</v>
      </c>
      <c r="U106" s="83"/>
      <c r="V106" s="70">
        <v>23.606000000000002</v>
      </c>
      <c r="W106" s="70">
        <v>739.9</v>
      </c>
      <c r="X106" s="70">
        <v>77.8</v>
      </c>
      <c r="Y106" s="70">
        <v>6.59</v>
      </c>
      <c r="Z106" s="70">
        <v>447.1</v>
      </c>
      <c r="AA106" s="70">
        <v>435.2</v>
      </c>
      <c r="AB106" s="70">
        <v>448.3</v>
      </c>
      <c r="AC106" s="70">
        <v>291</v>
      </c>
      <c r="AD106" s="70">
        <v>0.21</v>
      </c>
      <c r="AE106" s="70">
        <v>8.43</v>
      </c>
      <c r="AF106" s="70">
        <v>-114</v>
      </c>
      <c r="AG106" s="70">
        <v>26.86</v>
      </c>
      <c r="AH106" s="70">
        <v>0</v>
      </c>
      <c r="AI106" s="70">
        <v>4.04</v>
      </c>
      <c r="AJ106" s="70">
        <v>4.22</v>
      </c>
      <c r="AK106" s="70">
        <v>5.63</v>
      </c>
      <c r="AL106" s="70">
        <v>22.44</v>
      </c>
      <c r="AM106" s="34">
        <v>2</v>
      </c>
      <c r="AN106" s="34">
        <v>2</v>
      </c>
      <c r="AO106" s="34" t="s">
        <v>126</v>
      </c>
      <c r="AP106" s="34">
        <v>1</v>
      </c>
      <c r="AQ106" s="34">
        <v>1</v>
      </c>
      <c r="AR106" s="34" t="s">
        <v>124</v>
      </c>
      <c r="AS106" s="34" t="s">
        <v>126</v>
      </c>
      <c r="AT106" s="86"/>
    </row>
    <row r="107" spans="1:46" ht="15" customHeight="1" x14ac:dyDescent="0.25">
      <c r="A107" s="43" t="s">
        <v>4</v>
      </c>
      <c r="B107" s="44">
        <v>45153</v>
      </c>
      <c r="C107" s="43" t="s">
        <v>141</v>
      </c>
      <c r="D107" s="45">
        <v>41.479799999999997</v>
      </c>
      <c r="E107" s="45">
        <v>-82.782899999999998</v>
      </c>
      <c r="F107" s="46">
        <f t="shared" si="3"/>
        <v>227</v>
      </c>
      <c r="G107" s="57">
        <v>0.4548611111111111</v>
      </c>
      <c r="H107" s="46">
        <v>3</v>
      </c>
      <c r="I107" s="46">
        <v>9</v>
      </c>
      <c r="J107" s="76">
        <v>2</v>
      </c>
      <c r="K107" s="49">
        <v>20</v>
      </c>
      <c r="L107" s="66">
        <v>5.0999999999999996</v>
      </c>
      <c r="M107" s="66"/>
      <c r="N107" s="46">
        <v>45</v>
      </c>
      <c r="O107" s="46">
        <v>50</v>
      </c>
      <c r="P107" s="46">
        <v>1</v>
      </c>
      <c r="Q107" s="67">
        <v>2.4</v>
      </c>
      <c r="R107" s="34">
        <v>3</v>
      </c>
      <c r="S107" s="46">
        <v>100</v>
      </c>
      <c r="T107" s="57">
        <v>0.46319444444444446</v>
      </c>
      <c r="U107" s="83"/>
      <c r="V107" s="70">
        <v>23.629000000000001</v>
      </c>
      <c r="W107" s="70">
        <v>739.9</v>
      </c>
      <c r="X107" s="70">
        <v>84.3</v>
      </c>
      <c r="Y107" s="70">
        <v>7.14</v>
      </c>
      <c r="Z107" s="70">
        <v>371.9</v>
      </c>
      <c r="AA107" s="70">
        <v>362.2</v>
      </c>
      <c r="AB107" s="70">
        <v>372.9</v>
      </c>
      <c r="AC107" s="70">
        <v>242</v>
      </c>
      <c r="AD107" s="70">
        <v>0.18</v>
      </c>
      <c r="AE107" s="70">
        <v>8.67</v>
      </c>
      <c r="AF107" s="70">
        <v>-127.8</v>
      </c>
      <c r="AG107" s="70">
        <v>13.6</v>
      </c>
      <c r="AH107" s="70">
        <v>0</v>
      </c>
      <c r="AI107" s="70">
        <v>3.17</v>
      </c>
      <c r="AJ107" s="70">
        <v>3.31</v>
      </c>
      <c r="AK107" s="70">
        <v>5.32</v>
      </c>
      <c r="AL107" s="70">
        <v>21.21</v>
      </c>
      <c r="AM107" s="34">
        <v>2</v>
      </c>
      <c r="AN107" s="34">
        <v>2</v>
      </c>
      <c r="AO107" s="34" t="s">
        <v>126</v>
      </c>
      <c r="AP107" s="34">
        <v>1</v>
      </c>
      <c r="AQ107" s="34">
        <v>1</v>
      </c>
      <c r="AR107" s="34" t="s">
        <v>124</v>
      </c>
      <c r="AS107" s="34" t="s">
        <v>126</v>
      </c>
      <c r="AT107" s="86"/>
    </row>
    <row r="108" spans="1:46" ht="15" customHeight="1" x14ac:dyDescent="0.25">
      <c r="A108" s="43" t="s">
        <v>29</v>
      </c>
      <c r="B108" s="44">
        <v>45153</v>
      </c>
      <c r="C108" s="43" t="s">
        <v>141</v>
      </c>
      <c r="D108" s="45">
        <v>41.463200000000001</v>
      </c>
      <c r="E108" s="45">
        <v>-82.769000000000005</v>
      </c>
      <c r="F108" s="46">
        <f t="shared" si="3"/>
        <v>227</v>
      </c>
      <c r="G108" s="57">
        <v>0.4680555555555555</v>
      </c>
      <c r="H108" s="46">
        <v>3</v>
      </c>
      <c r="I108" s="46">
        <v>9</v>
      </c>
      <c r="J108" s="76">
        <v>2</v>
      </c>
      <c r="K108" s="49">
        <v>20</v>
      </c>
      <c r="L108" s="66">
        <v>5.0999999999999996</v>
      </c>
      <c r="M108" s="66"/>
      <c r="N108" s="46">
        <v>50</v>
      </c>
      <c r="O108" s="46">
        <v>55</v>
      </c>
      <c r="P108" s="46">
        <v>1</v>
      </c>
      <c r="Q108" s="67">
        <v>2.6</v>
      </c>
      <c r="R108" s="34">
        <v>2</v>
      </c>
      <c r="S108" s="46">
        <v>100</v>
      </c>
      <c r="T108" s="57">
        <v>0.47638888888888892</v>
      </c>
      <c r="U108" s="83"/>
      <c r="V108" s="70">
        <v>23.646999999999998</v>
      </c>
      <c r="W108" s="70">
        <v>740.1</v>
      </c>
      <c r="X108" s="70">
        <v>87.8</v>
      </c>
      <c r="Y108" s="70">
        <v>7.43</v>
      </c>
      <c r="Z108" s="70">
        <v>364.6</v>
      </c>
      <c r="AA108" s="70">
        <v>355.2</v>
      </c>
      <c r="AB108" s="70">
        <v>365.6</v>
      </c>
      <c r="AC108" s="70">
        <v>237</v>
      </c>
      <c r="AD108" s="70">
        <v>0.17</v>
      </c>
      <c r="AE108" s="70">
        <v>8.6300000000000008</v>
      </c>
      <c r="AF108" s="70">
        <v>-125.6</v>
      </c>
      <c r="AG108" s="70">
        <v>10.87</v>
      </c>
      <c r="AH108" s="70">
        <v>0</v>
      </c>
      <c r="AI108" s="70">
        <v>3.23</v>
      </c>
      <c r="AJ108" s="70">
        <v>3.37</v>
      </c>
      <c r="AK108" s="70">
        <v>4.26</v>
      </c>
      <c r="AL108" s="70">
        <v>16.989999999999998</v>
      </c>
      <c r="AM108" s="34">
        <v>2</v>
      </c>
      <c r="AN108" s="34">
        <v>2</v>
      </c>
      <c r="AO108" s="34" t="s">
        <v>126</v>
      </c>
      <c r="AP108" s="34">
        <v>1</v>
      </c>
      <c r="AQ108" s="34">
        <v>1</v>
      </c>
      <c r="AR108" s="34" t="s">
        <v>124</v>
      </c>
      <c r="AS108" s="34" t="s">
        <v>126</v>
      </c>
      <c r="AT108" s="86"/>
    </row>
    <row r="109" spans="1:46" ht="15" customHeight="1" x14ac:dyDescent="0.25">
      <c r="A109" s="43" t="s">
        <v>5</v>
      </c>
      <c r="B109" s="44">
        <v>45153</v>
      </c>
      <c r="C109" s="43" t="s">
        <v>141</v>
      </c>
      <c r="D109" s="45">
        <v>41.477400000000003</v>
      </c>
      <c r="E109" s="45">
        <v>-82.739800000000002</v>
      </c>
      <c r="F109" s="46">
        <f t="shared" si="3"/>
        <v>227</v>
      </c>
      <c r="G109" s="57">
        <v>0.47986111111111113</v>
      </c>
      <c r="H109" s="46">
        <v>3</v>
      </c>
      <c r="I109" s="46">
        <v>9</v>
      </c>
      <c r="J109" s="76">
        <v>2</v>
      </c>
      <c r="K109" s="49">
        <v>20</v>
      </c>
      <c r="L109" s="66">
        <v>5.3</v>
      </c>
      <c r="M109" s="66"/>
      <c r="N109" s="46">
        <v>50</v>
      </c>
      <c r="O109" s="46">
        <v>55</v>
      </c>
      <c r="P109" s="46">
        <v>1</v>
      </c>
      <c r="Q109" s="67">
        <v>2.9</v>
      </c>
      <c r="R109" s="34">
        <v>3</v>
      </c>
      <c r="S109" s="46">
        <v>100</v>
      </c>
      <c r="T109" s="57">
        <v>0.48888888888888887</v>
      </c>
      <c r="U109" s="83"/>
      <c r="V109" s="70">
        <v>23.687999999999999</v>
      </c>
      <c r="W109" s="70">
        <v>740.2</v>
      </c>
      <c r="X109" s="70">
        <v>89</v>
      </c>
      <c r="Y109" s="70">
        <v>7.53</v>
      </c>
      <c r="Z109" s="70">
        <v>350</v>
      </c>
      <c r="AA109" s="70">
        <v>341.2</v>
      </c>
      <c r="AB109" s="70">
        <v>350.8</v>
      </c>
      <c r="AC109" s="70">
        <v>227</v>
      </c>
      <c r="AD109" s="70">
        <v>0.17</v>
      </c>
      <c r="AE109" s="70">
        <v>8.65</v>
      </c>
      <c r="AF109" s="70">
        <v>-126.9</v>
      </c>
      <c r="AG109" s="70">
        <v>9.5500000000000007</v>
      </c>
      <c r="AH109" s="70">
        <v>0</v>
      </c>
      <c r="AI109" s="70">
        <v>2.99</v>
      </c>
      <c r="AJ109" s="70">
        <v>3.12</v>
      </c>
      <c r="AK109" s="70">
        <v>4.01</v>
      </c>
      <c r="AL109" s="70">
        <v>15.96</v>
      </c>
      <c r="AM109" s="34">
        <v>2</v>
      </c>
      <c r="AN109" s="34">
        <v>2</v>
      </c>
      <c r="AO109" s="34" t="s">
        <v>126</v>
      </c>
      <c r="AP109" s="34">
        <v>1</v>
      </c>
      <c r="AQ109" s="34">
        <v>1</v>
      </c>
      <c r="AR109" s="34" t="s">
        <v>124</v>
      </c>
      <c r="AS109" s="34" t="s">
        <v>126</v>
      </c>
      <c r="AT109" s="86"/>
    </row>
    <row r="110" spans="1:46" ht="15" customHeight="1" x14ac:dyDescent="0.25">
      <c r="A110" s="43" t="s">
        <v>6</v>
      </c>
      <c r="B110" s="44">
        <v>45153</v>
      </c>
      <c r="C110" s="43" t="s">
        <v>141</v>
      </c>
      <c r="D110" s="45">
        <v>41.469000000000001</v>
      </c>
      <c r="E110" s="45">
        <v>-82.715000000000003</v>
      </c>
      <c r="F110" s="46">
        <f t="shared" si="3"/>
        <v>227</v>
      </c>
      <c r="G110" s="57">
        <v>0.49374999999999997</v>
      </c>
      <c r="H110" s="46">
        <v>3</v>
      </c>
      <c r="I110" s="46">
        <v>7</v>
      </c>
      <c r="J110" s="76">
        <v>1</v>
      </c>
      <c r="K110" s="49">
        <v>21</v>
      </c>
      <c r="L110" s="66">
        <v>5.3</v>
      </c>
      <c r="M110" s="66"/>
      <c r="N110" s="46">
        <v>60</v>
      </c>
      <c r="O110" s="46">
        <v>60</v>
      </c>
      <c r="P110" s="46">
        <v>1</v>
      </c>
      <c r="Q110" s="67">
        <v>3.4</v>
      </c>
      <c r="R110" s="34">
        <v>3</v>
      </c>
      <c r="S110" s="46">
        <v>125</v>
      </c>
      <c r="T110" s="57">
        <v>0.50277777777777777</v>
      </c>
      <c r="U110" s="83"/>
      <c r="V110" s="70">
        <v>23.808</v>
      </c>
      <c r="W110" s="70">
        <v>740.1</v>
      </c>
      <c r="X110" s="70">
        <v>92</v>
      </c>
      <c r="Y110" s="70">
        <v>7.77</v>
      </c>
      <c r="Z110" s="70">
        <v>349.7</v>
      </c>
      <c r="AA110" s="70">
        <v>341.7</v>
      </c>
      <c r="AB110" s="70">
        <v>350.5</v>
      </c>
      <c r="AC110" s="70">
        <v>227</v>
      </c>
      <c r="AD110" s="70">
        <v>0.17</v>
      </c>
      <c r="AE110" s="70">
        <v>8.7200000000000006</v>
      </c>
      <c r="AF110" s="70">
        <v>-130.80000000000001</v>
      </c>
      <c r="AG110" s="70">
        <v>9.4499999999999993</v>
      </c>
      <c r="AH110" s="70">
        <v>0</v>
      </c>
      <c r="AI110" s="70">
        <v>2.74</v>
      </c>
      <c r="AJ110" s="70">
        <v>2.86</v>
      </c>
      <c r="AK110" s="70">
        <v>3.9</v>
      </c>
      <c r="AL110" s="70">
        <v>15.52</v>
      </c>
      <c r="AM110" s="34">
        <v>2</v>
      </c>
      <c r="AN110" s="34">
        <v>2</v>
      </c>
      <c r="AO110" s="34" t="s">
        <v>126</v>
      </c>
      <c r="AP110" s="34">
        <v>1</v>
      </c>
      <c r="AQ110" s="34">
        <v>1</v>
      </c>
      <c r="AR110" s="34" t="s">
        <v>124</v>
      </c>
      <c r="AS110" s="34" t="s">
        <v>126</v>
      </c>
      <c r="AT110" s="86"/>
    </row>
    <row r="111" spans="1:46" ht="15" customHeight="1" x14ac:dyDescent="0.25">
      <c r="A111" s="43" t="s">
        <v>7</v>
      </c>
      <c r="B111" s="44">
        <v>45153</v>
      </c>
      <c r="C111" s="43" t="s">
        <v>141</v>
      </c>
      <c r="D111" s="45">
        <v>41.459699999999998</v>
      </c>
      <c r="E111" s="45">
        <v>-82.676000000000002</v>
      </c>
      <c r="F111" s="46">
        <f t="shared" si="3"/>
        <v>227</v>
      </c>
      <c r="G111" s="57">
        <v>0.50763888888888886</v>
      </c>
      <c r="H111" s="46">
        <v>3</v>
      </c>
      <c r="I111" s="46">
        <v>9</v>
      </c>
      <c r="J111" s="76">
        <v>1</v>
      </c>
      <c r="K111" s="49">
        <v>21</v>
      </c>
      <c r="L111" s="66">
        <v>5.3</v>
      </c>
      <c r="M111" s="66"/>
      <c r="N111" s="46">
        <v>45</v>
      </c>
      <c r="O111" s="46">
        <v>45</v>
      </c>
      <c r="P111" s="46">
        <v>1</v>
      </c>
      <c r="Q111" s="67">
        <v>1.1000000000000001</v>
      </c>
      <c r="R111" s="34">
        <v>2</v>
      </c>
      <c r="S111" s="46">
        <v>100</v>
      </c>
      <c r="T111" s="57">
        <v>0.51458333333333328</v>
      </c>
      <c r="U111" s="83"/>
      <c r="V111" s="70">
        <v>23.571999999999999</v>
      </c>
      <c r="W111" s="70">
        <v>740.2</v>
      </c>
      <c r="X111" s="70">
        <v>92.8</v>
      </c>
      <c r="Y111" s="70">
        <v>7.87</v>
      </c>
      <c r="Z111" s="70">
        <v>357.8</v>
      </c>
      <c r="AA111" s="70">
        <v>348.1</v>
      </c>
      <c r="AB111" s="70">
        <v>358.8</v>
      </c>
      <c r="AC111" s="70">
        <v>233</v>
      </c>
      <c r="AD111" s="70">
        <v>0.17</v>
      </c>
      <c r="AE111" s="70">
        <v>8.52</v>
      </c>
      <c r="AF111" s="70">
        <v>-119.4</v>
      </c>
      <c r="AG111" s="70">
        <v>13.37</v>
      </c>
      <c r="AH111" s="70">
        <v>0</v>
      </c>
      <c r="AI111" s="70">
        <v>2.36</v>
      </c>
      <c r="AJ111" s="70">
        <v>2.46</v>
      </c>
      <c r="AK111" s="70">
        <v>6.28</v>
      </c>
      <c r="AL111" s="70">
        <v>25.05</v>
      </c>
      <c r="AM111" s="34">
        <v>2</v>
      </c>
      <c r="AN111" s="34">
        <v>2</v>
      </c>
      <c r="AO111" s="34" t="s">
        <v>126</v>
      </c>
      <c r="AP111" s="34">
        <v>1</v>
      </c>
      <c r="AQ111" s="34">
        <v>1</v>
      </c>
      <c r="AR111" s="34" t="s">
        <v>124</v>
      </c>
      <c r="AS111" s="34" t="s">
        <v>126</v>
      </c>
      <c r="AT111" s="86"/>
    </row>
    <row r="112" spans="1:46" ht="15" customHeight="1" x14ac:dyDescent="0.25">
      <c r="A112" s="43" t="s">
        <v>8</v>
      </c>
      <c r="B112" s="44">
        <v>45153</v>
      </c>
      <c r="C112" s="43" t="s">
        <v>141</v>
      </c>
      <c r="D112" s="45">
        <v>41.511699999999998</v>
      </c>
      <c r="E112" s="45">
        <v>-82.658000000000001</v>
      </c>
      <c r="F112" s="46">
        <f t="shared" si="3"/>
        <v>227</v>
      </c>
      <c r="G112" s="57">
        <v>0.52152777777777781</v>
      </c>
      <c r="H112" s="46">
        <v>3</v>
      </c>
      <c r="I112" s="46">
        <v>8</v>
      </c>
      <c r="J112" s="76">
        <v>2</v>
      </c>
      <c r="K112" s="49">
        <v>21</v>
      </c>
      <c r="L112" s="66">
        <v>5.3</v>
      </c>
      <c r="M112" s="66"/>
      <c r="N112" s="46">
        <v>100</v>
      </c>
      <c r="O112" s="46">
        <v>95</v>
      </c>
      <c r="P112" s="46">
        <v>1</v>
      </c>
      <c r="Q112" s="67">
        <v>9.5</v>
      </c>
      <c r="R112" s="34">
        <v>2</v>
      </c>
      <c r="S112" s="46">
        <v>200</v>
      </c>
      <c r="T112" s="57">
        <v>0.53472222222222221</v>
      </c>
      <c r="U112" s="83"/>
      <c r="V112" s="70">
        <v>24.292000000000002</v>
      </c>
      <c r="W112" s="70">
        <v>740</v>
      </c>
      <c r="X112" s="70">
        <v>99.8</v>
      </c>
      <c r="Y112" s="70">
        <v>8.35</v>
      </c>
      <c r="Z112" s="70">
        <v>278</v>
      </c>
      <c r="AA112" s="70">
        <v>274.2</v>
      </c>
      <c r="AB112" s="70">
        <v>278.3</v>
      </c>
      <c r="AC112" s="70">
        <v>181</v>
      </c>
      <c r="AD112" s="70">
        <v>0.13</v>
      </c>
      <c r="AE112" s="70">
        <v>8.73</v>
      </c>
      <c r="AF112" s="70">
        <v>-131.5</v>
      </c>
      <c r="AG112" s="70">
        <v>1.96</v>
      </c>
      <c r="AH112" s="70">
        <v>0</v>
      </c>
      <c r="AI112" s="70">
        <v>1.24</v>
      </c>
      <c r="AJ112" s="70">
        <v>1.29</v>
      </c>
      <c r="AK112" s="70">
        <v>2.58</v>
      </c>
      <c r="AL112" s="70">
        <v>10.26</v>
      </c>
      <c r="AM112" s="34">
        <v>2</v>
      </c>
      <c r="AN112" s="34">
        <v>2</v>
      </c>
      <c r="AO112" s="34" t="s">
        <v>126</v>
      </c>
      <c r="AP112" s="34">
        <v>1</v>
      </c>
      <c r="AQ112" s="34">
        <v>1</v>
      </c>
      <c r="AR112" s="34" t="s">
        <v>124</v>
      </c>
      <c r="AS112" s="34" t="s">
        <v>126</v>
      </c>
      <c r="AT112" s="86"/>
    </row>
    <row r="113" spans="1:46" ht="15" customHeight="1" x14ac:dyDescent="0.25">
      <c r="A113" s="43" t="s">
        <v>0</v>
      </c>
      <c r="B113" s="44">
        <v>45160</v>
      </c>
      <c r="C113" s="43" t="s">
        <v>142</v>
      </c>
      <c r="D113" s="45">
        <v>41.456099999999999</v>
      </c>
      <c r="E113" s="45">
        <v>-83.007099999999994</v>
      </c>
      <c r="F113" s="46">
        <f t="shared" si="3"/>
        <v>234</v>
      </c>
      <c r="G113" s="57">
        <v>0.40208333333333335</v>
      </c>
      <c r="H113" s="46">
        <v>2</v>
      </c>
      <c r="I113" s="46">
        <v>7</v>
      </c>
      <c r="J113" s="76">
        <v>0.5</v>
      </c>
      <c r="K113" s="49">
        <v>21</v>
      </c>
      <c r="L113" s="66">
        <v>5.3644800000000004</v>
      </c>
      <c r="M113" s="66"/>
      <c r="N113" s="46">
        <v>15</v>
      </c>
      <c r="O113" s="46">
        <v>20</v>
      </c>
      <c r="P113" s="46">
        <v>1</v>
      </c>
      <c r="Q113" s="67">
        <v>1.0058400000000001</v>
      </c>
      <c r="R113" s="34">
        <v>2</v>
      </c>
      <c r="S113" s="46">
        <v>70</v>
      </c>
      <c r="T113" s="57" t="s">
        <v>144</v>
      </c>
      <c r="U113" s="83"/>
      <c r="V113" s="70">
        <v>24.196000000000002</v>
      </c>
      <c r="W113" s="70">
        <v>751.4</v>
      </c>
      <c r="X113" s="70">
        <v>89.8</v>
      </c>
      <c r="Y113" s="70">
        <v>7.52</v>
      </c>
      <c r="Z113" s="70">
        <v>640.9</v>
      </c>
      <c r="AA113" s="70">
        <v>631.1</v>
      </c>
      <c r="AB113" s="70">
        <v>641.9</v>
      </c>
      <c r="AC113" s="70">
        <v>417</v>
      </c>
      <c r="AD113" s="70">
        <v>0.31</v>
      </c>
      <c r="AE113" s="70">
        <v>8.68</v>
      </c>
      <c r="AF113" s="70">
        <v>-128.69999999999999</v>
      </c>
      <c r="AG113" s="70">
        <v>42.13</v>
      </c>
      <c r="AH113" s="70">
        <v>0</v>
      </c>
      <c r="AI113" s="70">
        <v>2.09</v>
      </c>
      <c r="AJ113" s="70">
        <v>2.17</v>
      </c>
      <c r="AK113" s="70">
        <v>9.69</v>
      </c>
      <c r="AL113" s="70">
        <v>38.71</v>
      </c>
      <c r="AM113" s="34">
        <v>2</v>
      </c>
      <c r="AN113" s="34">
        <v>2</v>
      </c>
      <c r="AO113" s="34" t="s">
        <v>126</v>
      </c>
      <c r="AP113" s="34">
        <v>1</v>
      </c>
      <c r="AQ113" s="34">
        <v>1</v>
      </c>
      <c r="AR113" s="34" t="s">
        <v>126</v>
      </c>
      <c r="AS113" s="34" t="s">
        <v>126</v>
      </c>
      <c r="AT113" s="34"/>
    </row>
    <row r="114" spans="1:46" ht="15" customHeight="1" x14ac:dyDescent="0.25">
      <c r="A114" s="43" t="s">
        <v>1</v>
      </c>
      <c r="B114" s="44">
        <v>45160</v>
      </c>
      <c r="C114" s="43" t="s">
        <v>142</v>
      </c>
      <c r="D114" s="45">
        <v>41.453299999999999</v>
      </c>
      <c r="E114" s="45">
        <v>-82.960800000000006</v>
      </c>
      <c r="F114" s="46">
        <f t="shared" si="3"/>
        <v>234</v>
      </c>
      <c r="G114" s="57">
        <v>0.42291666666666666</v>
      </c>
      <c r="H114" s="46">
        <v>2</v>
      </c>
      <c r="I114" s="46">
        <v>2</v>
      </c>
      <c r="J114" s="76">
        <v>1</v>
      </c>
      <c r="K114" s="49">
        <v>21</v>
      </c>
      <c r="L114" s="66">
        <v>4.91744</v>
      </c>
      <c r="M114" s="66"/>
      <c r="N114" s="46">
        <v>25</v>
      </c>
      <c r="O114" s="46">
        <v>25</v>
      </c>
      <c r="P114" s="46">
        <v>1</v>
      </c>
      <c r="Q114" s="67">
        <v>1.2192000000000001</v>
      </c>
      <c r="R114" s="34">
        <v>3</v>
      </c>
      <c r="S114" s="46">
        <v>70</v>
      </c>
      <c r="T114" s="57" t="s">
        <v>144</v>
      </c>
      <c r="U114" s="83"/>
      <c r="V114" s="70">
        <v>23.206</v>
      </c>
      <c r="W114" s="70">
        <v>751.3</v>
      </c>
      <c r="X114" s="70">
        <v>79.2</v>
      </c>
      <c r="Y114" s="70">
        <v>6.76</v>
      </c>
      <c r="Z114" s="70">
        <v>558</v>
      </c>
      <c r="AA114" s="70">
        <v>538.79999999999995</v>
      </c>
      <c r="AB114" s="70">
        <v>559.9</v>
      </c>
      <c r="AC114" s="70">
        <v>363</v>
      </c>
      <c r="AD114" s="70">
        <v>0.27</v>
      </c>
      <c r="AE114" s="70">
        <v>8.67</v>
      </c>
      <c r="AF114" s="70">
        <v>-127.6</v>
      </c>
      <c r="AG114" s="70">
        <v>31.38</v>
      </c>
      <c r="AH114" s="70">
        <v>0</v>
      </c>
      <c r="AI114" s="70">
        <v>2.0299999999999998</v>
      </c>
      <c r="AJ114" s="70">
        <v>2.11</v>
      </c>
      <c r="AK114" s="70">
        <v>7.28</v>
      </c>
      <c r="AL114" s="70">
        <v>29.06</v>
      </c>
      <c r="AM114" s="34">
        <v>2</v>
      </c>
      <c r="AN114" s="34">
        <v>2</v>
      </c>
      <c r="AO114" s="34" t="s">
        <v>126</v>
      </c>
      <c r="AP114" s="34">
        <v>1</v>
      </c>
      <c r="AQ114" s="34">
        <v>1</v>
      </c>
      <c r="AR114" s="34" t="s">
        <v>126</v>
      </c>
      <c r="AS114" s="34" t="s">
        <v>126</v>
      </c>
      <c r="AT114" s="86"/>
    </row>
    <row r="115" spans="1:46" ht="15" customHeight="1" x14ac:dyDescent="0.25">
      <c r="A115" s="43" t="s">
        <v>2</v>
      </c>
      <c r="B115" s="44">
        <v>45160</v>
      </c>
      <c r="C115" s="43" t="s">
        <v>142</v>
      </c>
      <c r="D115" s="45">
        <v>41.457299999999996</v>
      </c>
      <c r="E115" s="45">
        <v>-82.898700000000005</v>
      </c>
      <c r="F115" s="46">
        <f t="shared" si="3"/>
        <v>234</v>
      </c>
      <c r="G115" s="57">
        <v>0.43888888888888888</v>
      </c>
      <c r="H115" s="46">
        <v>2</v>
      </c>
      <c r="I115" s="46">
        <v>6</v>
      </c>
      <c r="J115" s="76">
        <v>1</v>
      </c>
      <c r="K115" s="49">
        <v>21</v>
      </c>
      <c r="L115" s="66">
        <v>4.91744</v>
      </c>
      <c r="M115" s="66"/>
      <c r="N115" s="46">
        <v>30</v>
      </c>
      <c r="O115" s="46">
        <v>30</v>
      </c>
      <c r="P115" s="46">
        <v>1</v>
      </c>
      <c r="Q115" s="67">
        <v>1.95072</v>
      </c>
      <c r="R115" s="34">
        <v>3</v>
      </c>
      <c r="S115" s="46">
        <v>100</v>
      </c>
      <c r="T115" s="57" t="s">
        <v>144</v>
      </c>
      <c r="U115" s="83"/>
      <c r="V115" s="70">
        <v>23.527999999999999</v>
      </c>
      <c r="W115" s="70">
        <v>751.6</v>
      </c>
      <c r="X115" s="70">
        <v>74.400000000000006</v>
      </c>
      <c r="Y115" s="70">
        <v>6.31</v>
      </c>
      <c r="Z115" s="70">
        <v>516.70000000000005</v>
      </c>
      <c r="AA115" s="70">
        <v>502.1</v>
      </c>
      <c r="AB115" s="70">
        <v>518.1</v>
      </c>
      <c r="AC115" s="70">
        <v>336</v>
      </c>
      <c r="AD115" s="70">
        <v>0.25</v>
      </c>
      <c r="AE115" s="70">
        <v>8.43</v>
      </c>
      <c r="AF115" s="70">
        <v>-114</v>
      </c>
      <c r="AG115" s="70">
        <v>18.739999999999998</v>
      </c>
      <c r="AH115" s="70">
        <v>0</v>
      </c>
      <c r="AI115" s="70">
        <v>2.19</v>
      </c>
      <c r="AJ115" s="70">
        <v>2.2799999999999998</v>
      </c>
      <c r="AK115" s="70">
        <v>4</v>
      </c>
      <c r="AL115" s="70">
        <v>15.95</v>
      </c>
      <c r="AM115" s="34">
        <v>2</v>
      </c>
      <c r="AN115" s="34">
        <v>2</v>
      </c>
      <c r="AO115" s="34" t="s">
        <v>126</v>
      </c>
      <c r="AP115" s="34">
        <v>1</v>
      </c>
      <c r="AQ115" s="34">
        <v>1</v>
      </c>
      <c r="AR115" s="34" t="s">
        <v>126</v>
      </c>
      <c r="AS115" s="34" t="s">
        <v>126</v>
      </c>
      <c r="AT115" s="86"/>
    </row>
    <row r="116" spans="1:46" ht="15" customHeight="1" x14ac:dyDescent="0.25">
      <c r="A116" s="43" t="s">
        <v>3</v>
      </c>
      <c r="B116" s="44">
        <v>45160</v>
      </c>
      <c r="C116" s="43" t="s">
        <v>142</v>
      </c>
      <c r="D116" s="45">
        <v>41.480200000000004</v>
      </c>
      <c r="E116" s="45">
        <v>-82.834299999999999</v>
      </c>
      <c r="F116" s="46">
        <f t="shared" si="3"/>
        <v>234</v>
      </c>
      <c r="G116" s="57">
        <v>0.4548611111111111</v>
      </c>
      <c r="H116" s="46">
        <v>2</v>
      </c>
      <c r="I116" s="46">
        <v>2</v>
      </c>
      <c r="J116" s="76">
        <v>1</v>
      </c>
      <c r="K116" s="49">
        <v>21</v>
      </c>
      <c r="L116" s="66">
        <v>4.91744</v>
      </c>
      <c r="M116" s="66"/>
      <c r="N116" s="46"/>
      <c r="O116" s="46"/>
      <c r="P116" s="46">
        <v>1</v>
      </c>
      <c r="Q116" s="67">
        <v>3.6576</v>
      </c>
      <c r="R116" s="34">
        <v>3</v>
      </c>
      <c r="S116" s="46">
        <v>100</v>
      </c>
      <c r="T116" s="57" t="s">
        <v>144</v>
      </c>
      <c r="U116" s="83"/>
      <c r="V116" s="70">
        <v>23.8</v>
      </c>
      <c r="W116" s="70">
        <v>751.5</v>
      </c>
      <c r="X116" s="70">
        <v>90.2</v>
      </c>
      <c r="Y116" s="70">
        <v>7.61</v>
      </c>
      <c r="Z116" s="70">
        <v>439.7</v>
      </c>
      <c r="AA116" s="70">
        <v>429.6</v>
      </c>
      <c r="AB116" s="70">
        <v>440.7</v>
      </c>
      <c r="AC116" s="70">
        <v>286</v>
      </c>
      <c r="AD116" s="70">
        <v>0.21</v>
      </c>
      <c r="AE116" s="70">
        <v>8.75</v>
      </c>
      <c r="AF116" s="70">
        <v>-132.30000000000001</v>
      </c>
      <c r="AG116" s="70">
        <v>16.62</v>
      </c>
      <c r="AH116" s="70">
        <v>0</v>
      </c>
      <c r="AI116" s="70">
        <v>2.73</v>
      </c>
      <c r="AJ116" s="70">
        <v>2.84</v>
      </c>
      <c r="AK116" s="70">
        <v>4.8899999999999997</v>
      </c>
      <c r="AL116" s="70">
        <v>19.48</v>
      </c>
      <c r="AM116" s="34">
        <v>2</v>
      </c>
      <c r="AN116" s="34">
        <v>2</v>
      </c>
      <c r="AO116" s="34" t="s">
        <v>126</v>
      </c>
      <c r="AP116" s="34">
        <v>1</v>
      </c>
      <c r="AQ116" s="34">
        <v>1</v>
      </c>
      <c r="AR116" s="34" t="s">
        <v>126</v>
      </c>
      <c r="AS116" s="34" t="s">
        <v>126</v>
      </c>
      <c r="AT116" s="86"/>
    </row>
    <row r="117" spans="1:46" ht="15" customHeight="1" x14ac:dyDescent="0.25">
      <c r="A117" s="43" t="s">
        <v>4</v>
      </c>
      <c r="B117" s="44">
        <v>45160</v>
      </c>
      <c r="C117" s="43" t="s">
        <v>142</v>
      </c>
      <c r="D117" s="45">
        <v>41.479799999999997</v>
      </c>
      <c r="E117" s="45">
        <v>-82.782899999999998</v>
      </c>
      <c r="F117" s="46">
        <f t="shared" si="3"/>
        <v>234</v>
      </c>
      <c r="G117" s="57">
        <v>0.49374999999999997</v>
      </c>
      <c r="H117" s="46">
        <v>2</v>
      </c>
      <c r="I117" s="46">
        <v>1</v>
      </c>
      <c r="J117" s="76">
        <v>1</v>
      </c>
      <c r="K117" s="49">
        <v>22</v>
      </c>
      <c r="L117" s="66">
        <v>4.91744</v>
      </c>
      <c r="M117" s="66"/>
      <c r="N117" s="46">
        <v>40</v>
      </c>
      <c r="O117" s="46">
        <v>40</v>
      </c>
      <c r="P117" s="46">
        <v>1</v>
      </c>
      <c r="Q117" s="67">
        <v>2.3164799999999999</v>
      </c>
      <c r="R117" s="34">
        <v>3</v>
      </c>
      <c r="S117" s="46">
        <v>100</v>
      </c>
      <c r="T117" s="57" t="s">
        <v>144</v>
      </c>
      <c r="U117" s="83"/>
      <c r="V117" s="70">
        <v>23.530999999999999</v>
      </c>
      <c r="W117" s="70">
        <v>751.5</v>
      </c>
      <c r="X117" s="70">
        <v>106.6</v>
      </c>
      <c r="Y117" s="70">
        <v>9.0500000000000007</v>
      </c>
      <c r="Z117" s="70">
        <v>364.8</v>
      </c>
      <c r="AA117" s="70">
        <v>354.6</v>
      </c>
      <c r="AB117" s="70">
        <v>365.8</v>
      </c>
      <c r="AC117" s="70">
        <v>237</v>
      </c>
      <c r="AD117" s="70">
        <v>0.17</v>
      </c>
      <c r="AE117" s="70">
        <v>8.84</v>
      </c>
      <c r="AF117" s="70">
        <v>-137.6</v>
      </c>
      <c r="AG117" s="70">
        <v>11.25</v>
      </c>
      <c r="AH117" s="70">
        <v>0</v>
      </c>
      <c r="AI117" s="70">
        <v>2.44</v>
      </c>
      <c r="AJ117" s="70">
        <v>2.54</v>
      </c>
      <c r="AK117" s="70">
        <v>5.78</v>
      </c>
      <c r="AL117" s="70">
        <v>23.08</v>
      </c>
      <c r="AM117" s="34">
        <v>2</v>
      </c>
      <c r="AN117" s="34">
        <v>2</v>
      </c>
      <c r="AO117" s="34" t="s">
        <v>126</v>
      </c>
      <c r="AP117" s="34">
        <v>1</v>
      </c>
      <c r="AQ117" s="34">
        <v>1</v>
      </c>
      <c r="AR117" s="34" t="s">
        <v>126</v>
      </c>
      <c r="AS117" s="34" t="s">
        <v>126</v>
      </c>
      <c r="AT117" s="86"/>
    </row>
    <row r="118" spans="1:46" ht="15" customHeight="1" x14ac:dyDescent="0.25">
      <c r="A118" s="43" t="s">
        <v>29</v>
      </c>
      <c r="B118" s="44">
        <v>45160</v>
      </c>
      <c r="C118" s="43" t="s">
        <v>142</v>
      </c>
      <c r="D118" s="45">
        <v>41.463200000000001</v>
      </c>
      <c r="E118" s="45">
        <v>-82.769000000000005</v>
      </c>
      <c r="F118" s="46">
        <f t="shared" si="3"/>
        <v>234</v>
      </c>
      <c r="G118" s="57">
        <v>0.51111111111111118</v>
      </c>
      <c r="H118" s="46">
        <v>2</v>
      </c>
      <c r="I118" s="46">
        <v>3</v>
      </c>
      <c r="J118" s="76">
        <v>1</v>
      </c>
      <c r="K118" s="49">
        <v>22</v>
      </c>
      <c r="L118" s="66">
        <v>4.91744</v>
      </c>
      <c r="M118" s="66"/>
      <c r="N118" s="46">
        <v>55</v>
      </c>
      <c r="O118" s="46">
        <v>55</v>
      </c>
      <c r="P118" s="46">
        <v>1</v>
      </c>
      <c r="Q118" s="67">
        <v>2.6212800000000001</v>
      </c>
      <c r="R118" s="34">
        <v>2</v>
      </c>
      <c r="S118" s="46">
        <v>100</v>
      </c>
      <c r="T118" s="57" t="s">
        <v>144</v>
      </c>
      <c r="U118" s="83"/>
      <c r="V118" s="70">
        <v>23.859000000000002</v>
      </c>
      <c r="W118" s="70">
        <v>751.3</v>
      </c>
      <c r="X118" s="70">
        <v>100</v>
      </c>
      <c r="Y118" s="70">
        <v>8.43</v>
      </c>
      <c r="Z118" s="70">
        <v>336.9</v>
      </c>
      <c r="AA118" s="70">
        <v>329.5</v>
      </c>
      <c r="AB118" s="70">
        <v>337.6</v>
      </c>
      <c r="AC118" s="70">
        <v>219</v>
      </c>
      <c r="AD118" s="70">
        <v>0.16</v>
      </c>
      <c r="AE118" s="70">
        <v>8.91</v>
      </c>
      <c r="AF118" s="70">
        <v>-141.9</v>
      </c>
      <c r="AG118" s="70">
        <v>9.33</v>
      </c>
      <c r="AH118" s="70">
        <v>0</v>
      </c>
      <c r="AI118" s="70">
        <v>1.9</v>
      </c>
      <c r="AJ118" s="70">
        <v>1.98</v>
      </c>
      <c r="AK118" s="70">
        <v>4.68</v>
      </c>
      <c r="AL118" s="70">
        <v>18.66</v>
      </c>
      <c r="AM118" s="34">
        <v>2</v>
      </c>
      <c r="AN118" s="34">
        <v>2</v>
      </c>
      <c r="AO118" s="34" t="s">
        <v>126</v>
      </c>
      <c r="AP118" s="34">
        <v>1</v>
      </c>
      <c r="AQ118" s="34">
        <v>1</v>
      </c>
      <c r="AR118" s="34" t="s">
        <v>126</v>
      </c>
      <c r="AS118" s="34" t="s">
        <v>126</v>
      </c>
      <c r="AT118" s="86"/>
    </row>
    <row r="119" spans="1:46" ht="15" customHeight="1" x14ac:dyDescent="0.25">
      <c r="A119" s="43" t="s">
        <v>5</v>
      </c>
      <c r="B119" s="44">
        <v>45160</v>
      </c>
      <c r="C119" s="43" t="s">
        <v>142</v>
      </c>
      <c r="D119" s="45">
        <v>41.477400000000003</v>
      </c>
      <c r="E119" s="45">
        <v>-82.739800000000002</v>
      </c>
      <c r="F119" s="46">
        <f t="shared" ref="F119:F128" si="4">IF(B119&gt;0,B119-DATE(YEAR(B119),1,1)+1,"NA")</f>
        <v>234</v>
      </c>
      <c r="G119" s="57">
        <v>0.52569444444444446</v>
      </c>
      <c r="H119" s="46">
        <v>2</v>
      </c>
      <c r="I119" s="46">
        <v>4</v>
      </c>
      <c r="J119" s="76">
        <v>1</v>
      </c>
      <c r="K119" s="49">
        <v>22</v>
      </c>
      <c r="L119" s="66">
        <v>4.91744</v>
      </c>
      <c r="M119" s="66"/>
      <c r="N119" s="46">
        <v>50</v>
      </c>
      <c r="O119" s="46">
        <v>50</v>
      </c>
      <c r="P119" s="46">
        <v>1</v>
      </c>
      <c r="Q119" s="67">
        <v>2.5603199999999999</v>
      </c>
      <c r="R119" s="34">
        <v>3</v>
      </c>
      <c r="S119" s="46">
        <v>120</v>
      </c>
      <c r="T119" s="57" t="s">
        <v>144</v>
      </c>
      <c r="U119" s="83"/>
      <c r="V119" s="70">
        <v>23.878</v>
      </c>
      <c r="W119" s="70">
        <v>751.3</v>
      </c>
      <c r="X119" s="70">
        <v>98.7</v>
      </c>
      <c r="Y119" s="70">
        <v>8.33</v>
      </c>
      <c r="Z119" s="70">
        <v>314.5</v>
      </c>
      <c r="AA119" s="70">
        <v>307.8</v>
      </c>
      <c r="AB119" s="70">
        <v>315.2</v>
      </c>
      <c r="AC119" s="70">
        <v>204</v>
      </c>
      <c r="AD119" s="70">
        <v>0.15</v>
      </c>
      <c r="AE119" s="70">
        <v>8.92</v>
      </c>
      <c r="AF119" s="70">
        <v>-142.30000000000001</v>
      </c>
      <c r="AG119" s="70">
        <v>9.2200000000000006</v>
      </c>
      <c r="AH119" s="70">
        <v>0</v>
      </c>
      <c r="AI119" s="70">
        <v>1.56</v>
      </c>
      <c r="AJ119" s="70">
        <v>1.62</v>
      </c>
      <c r="AK119" s="70">
        <v>4.3</v>
      </c>
      <c r="AL119" s="70">
        <v>17.14</v>
      </c>
      <c r="AM119" s="34">
        <v>2</v>
      </c>
      <c r="AN119" s="34">
        <v>2</v>
      </c>
      <c r="AO119" s="34" t="s">
        <v>126</v>
      </c>
      <c r="AP119" s="34">
        <v>1</v>
      </c>
      <c r="AQ119" s="34">
        <v>1</v>
      </c>
      <c r="AR119" s="34" t="s">
        <v>126</v>
      </c>
      <c r="AS119" s="34" t="s">
        <v>126</v>
      </c>
      <c r="AT119" s="86"/>
    </row>
    <row r="120" spans="1:46" ht="15" customHeight="1" x14ac:dyDescent="0.25">
      <c r="A120" s="43" t="s">
        <v>6</v>
      </c>
      <c r="B120" s="44">
        <v>45160</v>
      </c>
      <c r="C120" s="43" t="s">
        <v>142</v>
      </c>
      <c r="D120" s="45">
        <v>41.469000000000001</v>
      </c>
      <c r="E120" s="45">
        <v>-82.715000000000003</v>
      </c>
      <c r="F120" s="46">
        <f t="shared" si="4"/>
        <v>234</v>
      </c>
      <c r="G120" s="57">
        <v>0.5395833333333333</v>
      </c>
      <c r="H120" s="46">
        <v>2</v>
      </c>
      <c r="I120" s="46">
        <v>3</v>
      </c>
      <c r="J120" s="76">
        <v>1</v>
      </c>
      <c r="K120" s="49">
        <v>23</v>
      </c>
      <c r="L120" s="66">
        <v>4.91744</v>
      </c>
      <c r="M120" s="66"/>
      <c r="N120" s="46">
        <v>60</v>
      </c>
      <c r="O120" s="46">
        <v>60</v>
      </c>
      <c r="P120" s="46">
        <v>1</v>
      </c>
      <c r="Q120" s="67">
        <v>3.47472</v>
      </c>
      <c r="R120" s="34">
        <v>3</v>
      </c>
      <c r="S120" s="46">
        <v>120</v>
      </c>
      <c r="T120" s="57" t="s">
        <v>144</v>
      </c>
      <c r="U120" s="83"/>
      <c r="V120" s="70">
        <v>23.934999999999999</v>
      </c>
      <c r="W120" s="70">
        <v>751.2</v>
      </c>
      <c r="X120" s="70">
        <v>102.3</v>
      </c>
      <c r="Y120" s="70">
        <v>8.6199999999999992</v>
      </c>
      <c r="Z120" s="70">
        <v>309.7</v>
      </c>
      <c r="AA120" s="70">
        <v>303.39999999999998</v>
      </c>
      <c r="AB120" s="70">
        <v>310.3</v>
      </c>
      <c r="AC120" s="70">
        <v>201</v>
      </c>
      <c r="AD120" s="70">
        <v>0.15</v>
      </c>
      <c r="AE120" s="70">
        <v>8.8800000000000008</v>
      </c>
      <c r="AF120" s="70">
        <v>-140.19999999999999</v>
      </c>
      <c r="AG120" s="70">
        <v>6.16</v>
      </c>
      <c r="AH120" s="70">
        <v>0</v>
      </c>
      <c r="AI120" s="70">
        <v>1.47</v>
      </c>
      <c r="AJ120" s="70">
        <v>1.53</v>
      </c>
      <c r="AK120" s="70">
        <v>3.16</v>
      </c>
      <c r="AL120" s="70">
        <v>12.55</v>
      </c>
      <c r="AM120" s="34">
        <v>2</v>
      </c>
      <c r="AN120" s="34">
        <v>2</v>
      </c>
      <c r="AO120" s="34" t="s">
        <v>126</v>
      </c>
      <c r="AP120" s="34">
        <v>1</v>
      </c>
      <c r="AQ120" s="34">
        <v>1</v>
      </c>
      <c r="AR120" s="34" t="s">
        <v>126</v>
      </c>
      <c r="AS120" s="34" t="s">
        <v>126</v>
      </c>
      <c r="AT120" s="86"/>
    </row>
    <row r="121" spans="1:46" ht="15" customHeight="1" x14ac:dyDescent="0.25">
      <c r="A121" s="43" t="s">
        <v>7</v>
      </c>
      <c r="B121" s="44">
        <v>45160</v>
      </c>
      <c r="C121" s="43" t="s">
        <v>142</v>
      </c>
      <c r="D121" s="45">
        <v>41.459699999999998</v>
      </c>
      <c r="E121" s="45">
        <v>-82.676000000000002</v>
      </c>
      <c r="F121" s="46">
        <f t="shared" si="4"/>
        <v>234</v>
      </c>
      <c r="G121" s="57">
        <v>0.55763888888888891</v>
      </c>
      <c r="H121" s="46">
        <v>2</v>
      </c>
      <c r="I121" s="46">
        <v>2</v>
      </c>
      <c r="J121" s="76">
        <v>1</v>
      </c>
      <c r="K121" s="49">
        <v>23</v>
      </c>
      <c r="L121" s="66">
        <v>4.91744</v>
      </c>
      <c r="M121" s="66"/>
      <c r="N121" s="46">
        <v>65</v>
      </c>
      <c r="O121" s="46">
        <v>65</v>
      </c>
      <c r="P121" s="46">
        <v>1</v>
      </c>
      <c r="Q121" s="67">
        <v>1.1582399999999999</v>
      </c>
      <c r="R121" s="34">
        <v>2</v>
      </c>
      <c r="S121" s="46">
        <v>120</v>
      </c>
      <c r="T121" s="57" t="s">
        <v>144</v>
      </c>
      <c r="U121" s="83"/>
      <c r="V121" s="70">
        <v>24.25</v>
      </c>
      <c r="W121" s="70">
        <v>751.4</v>
      </c>
      <c r="X121" s="70">
        <v>102.5</v>
      </c>
      <c r="Y121" s="70">
        <v>8.59</v>
      </c>
      <c r="Z121" s="70">
        <v>319.3</v>
      </c>
      <c r="AA121" s="70">
        <v>314.7</v>
      </c>
      <c r="AB121" s="70">
        <v>319.8</v>
      </c>
      <c r="AC121" s="70">
        <v>208</v>
      </c>
      <c r="AD121" s="70">
        <v>0.15</v>
      </c>
      <c r="AE121" s="70">
        <v>8.83</v>
      </c>
      <c r="AF121" s="70">
        <v>-137.1</v>
      </c>
      <c r="AG121" s="70">
        <v>10.54</v>
      </c>
      <c r="AH121" s="70">
        <v>0</v>
      </c>
      <c r="AI121" s="70">
        <v>1.23</v>
      </c>
      <c r="AJ121" s="70">
        <v>1.28</v>
      </c>
      <c r="AK121" s="70">
        <v>3.28</v>
      </c>
      <c r="AL121" s="70">
        <v>13.07</v>
      </c>
      <c r="AM121" s="34">
        <v>2</v>
      </c>
      <c r="AN121" s="34">
        <v>2</v>
      </c>
      <c r="AO121" s="34" t="s">
        <v>126</v>
      </c>
      <c r="AP121" s="34">
        <v>1</v>
      </c>
      <c r="AQ121" s="34">
        <v>1</v>
      </c>
      <c r="AR121" s="34" t="s">
        <v>126</v>
      </c>
      <c r="AS121" s="34" t="s">
        <v>126</v>
      </c>
      <c r="AT121" s="86"/>
    </row>
    <row r="122" spans="1:46" ht="15" customHeight="1" x14ac:dyDescent="0.25">
      <c r="A122" s="43" t="s">
        <v>8</v>
      </c>
      <c r="B122" s="44">
        <v>45160</v>
      </c>
      <c r="C122" s="43" t="s">
        <v>142</v>
      </c>
      <c r="D122" s="45">
        <v>41.511699999999998</v>
      </c>
      <c r="E122" s="45">
        <v>-82.658000000000001</v>
      </c>
      <c r="F122" s="46">
        <f t="shared" si="4"/>
        <v>234</v>
      </c>
      <c r="G122" s="57" t="s">
        <v>136</v>
      </c>
      <c r="H122" s="46"/>
      <c r="I122" s="46"/>
      <c r="J122" s="76"/>
      <c r="K122" s="49"/>
      <c r="L122" s="66"/>
      <c r="M122" s="66"/>
      <c r="N122" s="46"/>
      <c r="O122" s="46"/>
      <c r="P122" s="46"/>
      <c r="Q122" s="67"/>
      <c r="R122" s="34"/>
      <c r="S122" s="46"/>
      <c r="T122" s="57"/>
      <c r="U122" s="83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34"/>
      <c r="AN122" s="34"/>
      <c r="AO122" s="34"/>
      <c r="AP122" s="34"/>
      <c r="AQ122" s="34"/>
      <c r="AR122" s="34"/>
      <c r="AS122" s="34"/>
      <c r="AT122" s="86"/>
    </row>
    <row r="123" spans="1:46" ht="15" customHeight="1" x14ac:dyDescent="0.25">
      <c r="A123" s="43" t="s">
        <v>0</v>
      </c>
      <c r="B123" s="44">
        <v>45167</v>
      </c>
      <c r="C123" s="43" t="s">
        <v>141</v>
      </c>
      <c r="D123" s="45">
        <v>41.456099999999999</v>
      </c>
      <c r="E123" s="45">
        <v>-83.007099999999994</v>
      </c>
      <c r="F123" s="46">
        <f t="shared" si="4"/>
        <v>241</v>
      </c>
      <c r="G123" s="57">
        <v>0.39444444444444443</v>
      </c>
      <c r="H123" s="46">
        <v>1</v>
      </c>
      <c r="I123" s="46">
        <v>1</v>
      </c>
      <c r="J123" s="76">
        <v>0.5</v>
      </c>
      <c r="K123" s="49">
        <v>17</v>
      </c>
      <c r="L123" s="66">
        <v>2.2351999999999999</v>
      </c>
      <c r="M123" s="66" t="s">
        <v>151</v>
      </c>
      <c r="N123" s="46">
        <v>15</v>
      </c>
      <c r="O123" s="46">
        <v>15</v>
      </c>
      <c r="P123" s="46">
        <v>1</v>
      </c>
      <c r="Q123" s="67">
        <v>1.2</v>
      </c>
      <c r="R123" s="34">
        <v>2</v>
      </c>
      <c r="S123" s="46" t="s">
        <v>153</v>
      </c>
      <c r="T123" s="57" t="s">
        <v>144</v>
      </c>
      <c r="U123" s="85">
        <v>0.39878472222222222</v>
      </c>
      <c r="V123" s="80">
        <v>21.449000000000002</v>
      </c>
      <c r="W123" s="80">
        <v>744.1</v>
      </c>
      <c r="X123" s="80">
        <v>66.7</v>
      </c>
      <c r="Y123" s="80">
        <v>5.89</v>
      </c>
      <c r="Z123" s="80">
        <v>280.39999999999998</v>
      </c>
      <c r="AA123" s="80">
        <v>261.39999999999998</v>
      </c>
      <c r="AB123" s="80">
        <v>282.2</v>
      </c>
      <c r="AC123" s="80">
        <v>182</v>
      </c>
      <c r="AD123" s="80">
        <v>0.13</v>
      </c>
      <c r="AE123" s="80">
        <v>7.67</v>
      </c>
      <c r="AF123" s="80">
        <v>-70.3</v>
      </c>
      <c r="AG123" s="80">
        <v>73.67</v>
      </c>
      <c r="AH123" s="80">
        <v>0</v>
      </c>
      <c r="AI123" s="80">
        <v>0.7</v>
      </c>
      <c r="AJ123" s="80">
        <v>0.71</v>
      </c>
      <c r="AK123" s="80">
        <v>1.66</v>
      </c>
      <c r="AL123" s="80">
        <v>6.59</v>
      </c>
      <c r="AM123" s="34">
        <v>2</v>
      </c>
      <c r="AN123" s="34">
        <v>2</v>
      </c>
      <c r="AO123" s="34" t="s">
        <v>126</v>
      </c>
      <c r="AP123" s="34">
        <v>1</v>
      </c>
      <c r="AQ123" s="34">
        <v>1</v>
      </c>
      <c r="AR123" s="34" t="s">
        <v>126</v>
      </c>
      <c r="AS123" s="34" t="s">
        <v>126</v>
      </c>
      <c r="AT123" s="34"/>
    </row>
    <row r="124" spans="1:46" ht="15" customHeight="1" x14ac:dyDescent="0.25">
      <c r="A124" s="43" t="s">
        <v>1</v>
      </c>
      <c r="B124" s="44">
        <v>45167</v>
      </c>
      <c r="C124" s="43" t="s">
        <v>141</v>
      </c>
      <c r="D124" s="45">
        <v>41.453299999999999</v>
      </c>
      <c r="E124" s="45">
        <v>-82.960800000000006</v>
      </c>
      <c r="F124" s="46">
        <f t="shared" si="4"/>
        <v>241</v>
      </c>
      <c r="G124" s="57">
        <v>0.42083333333333334</v>
      </c>
      <c r="H124" s="46">
        <v>1</v>
      </c>
      <c r="I124" s="46">
        <v>1</v>
      </c>
      <c r="J124" s="76">
        <v>0.5</v>
      </c>
      <c r="K124" s="49">
        <v>18</v>
      </c>
      <c r="L124" s="66">
        <v>1.78816</v>
      </c>
      <c r="M124" s="66" t="s">
        <v>151</v>
      </c>
      <c r="N124" s="46">
        <v>15</v>
      </c>
      <c r="O124" s="46">
        <v>15</v>
      </c>
      <c r="P124" s="46">
        <v>1</v>
      </c>
      <c r="Q124" s="67">
        <v>1.6</v>
      </c>
      <c r="R124" s="34">
        <v>3</v>
      </c>
      <c r="S124" s="46">
        <v>65</v>
      </c>
      <c r="T124" s="57" t="s">
        <v>144</v>
      </c>
      <c r="U124" s="85">
        <v>0.42280092592592594</v>
      </c>
      <c r="V124" s="80">
        <v>21.577000000000002</v>
      </c>
      <c r="W124" s="80">
        <v>743.9</v>
      </c>
      <c r="X124" s="80">
        <v>56.1</v>
      </c>
      <c r="Y124" s="80">
        <v>4.95</v>
      </c>
      <c r="Z124" s="80">
        <v>300</v>
      </c>
      <c r="AA124" s="80">
        <v>280.3</v>
      </c>
      <c r="AB124" s="80">
        <v>301.89999999999998</v>
      </c>
      <c r="AC124" s="80">
        <v>195</v>
      </c>
      <c r="AD124" s="80">
        <v>0.14000000000000001</v>
      </c>
      <c r="AE124" s="80">
        <v>7.66</v>
      </c>
      <c r="AF124" s="80">
        <v>-69.400000000000006</v>
      </c>
      <c r="AG124" s="80">
        <v>73.430000000000007</v>
      </c>
      <c r="AH124" s="80">
        <v>0</v>
      </c>
      <c r="AI124" s="80">
        <v>0.75</v>
      </c>
      <c r="AJ124" s="80">
        <v>0.77</v>
      </c>
      <c r="AK124" s="80">
        <v>1.91</v>
      </c>
      <c r="AL124" s="80">
        <v>7.56</v>
      </c>
      <c r="AM124" s="34">
        <v>2</v>
      </c>
      <c r="AN124" s="34">
        <v>2</v>
      </c>
      <c r="AO124" s="34" t="s">
        <v>126</v>
      </c>
      <c r="AP124" s="34">
        <v>1</v>
      </c>
      <c r="AQ124" s="34">
        <v>1</v>
      </c>
      <c r="AR124" s="34" t="s">
        <v>126</v>
      </c>
      <c r="AS124" s="34" t="s">
        <v>126</v>
      </c>
      <c r="AT124" s="86"/>
    </row>
    <row r="125" spans="1:46" ht="15" customHeight="1" x14ac:dyDescent="0.25">
      <c r="A125" s="43" t="s">
        <v>2</v>
      </c>
      <c r="B125" s="44">
        <v>45167</v>
      </c>
      <c r="C125" s="43" t="s">
        <v>141</v>
      </c>
      <c r="D125" s="45">
        <v>41.457299999999996</v>
      </c>
      <c r="E125" s="45">
        <v>-82.898700000000005</v>
      </c>
      <c r="F125" s="46">
        <f t="shared" si="4"/>
        <v>241</v>
      </c>
      <c r="G125" s="57">
        <v>0.44305555555555554</v>
      </c>
      <c r="H125" s="46">
        <v>1</v>
      </c>
      <c r="I125" s="46">
        <v>1</v>
      </c>
      <c r="J125" s="76">
        <v>0.5</v>
      </c>
      <c r="K125" s="49">
        <v>18</v>
      </c>
      <c r="L125" s="66">
        <v>1.78816</v>
      </c>
      <c r="M125" s="66" t="s">
        <v>151</v>
      </c>
      <c r="N125" s="46">
        <v>25</v>
      </c>
      <c r="O125" s="46">
        <v>25</v>
      </c>
      <c r="P125" s="46">
        <v>1</v>
      </c>
      <c r="Q125" s="67">
        <v>2.2000000000000002</v>
      </c>
      <c r="R125" s="34">
        <v>3</v>
      </c>
      <c r="S125" s="46">
        <v>90</v>
      </c>
      <c r="T125" s="57" t="s">
        <v>144</v>
      </c>
      <c r="U125" s="85">
        <v>0.44451388888888888</v>
      </c>
      <c r="V125" s="80">
        <v>22.57</v>
      </c>
      <c r="W125" s="80">
        <v>744</v>
      </c>
      <c r="X125" s="80">
        <v>98.6</v>
      </c>
      <c r="Y125" s="80">
        <v>8.52</v>
      </c>
      <c r="Z125" s="80">
        <v>488.4</v>
      </c>
      <c r="AA125" s="80">
        <v>465.7</v>
      </c>
      <c r="AB125" s="80">
        <v>490.6</v>
      </c>
      <c r="AC125" s="80">
        <v>317</v>
      </c>
      <c r="AD125" s="80">
        <v>0.24</v>
      </c>
      <c r="AE125" s="80">
        <v>8.6999999999999993</v>
      </c>
      <c r="AF125" s="80">
        <v>-129.1</v>
      </c>
      <c r="AG125" s="80">
        <v>20.61</v>
      </c>
      <c r="AH125" s="80">
        <v>0</v>
      </c>
      <c r="AI125" s="80">
        <v>3.83</v>
      </c>
      <c r="AJ125" s="80">
        <v>4</v>
      </c>
      <c r="AK125" s="80">
        <v>10.57</v>
      </c>
      <c r="AL125" s="80">
        <v>42.23</v>
      </c>
      <c r="AM125" s="34">
        <v>2</v>
      </c>
      <c r="AN125" s="34">
        <v>2</v>
      </c>
      <c r="AO125" s="34" t="s">
        <v>126</v>
      </c>
      <c r="AP125" s="34">
        <v>1</v>
      </c>
      <c r="AQ125" s="34">
        <v>1</v>
      </c>
      <c r="AR125" s="34" t="s">
        <v>126</v>
      </c>
      <c r="AS125" s="34" t="s">
        <v>126</v>
      </c>
      <c r="AT125" s="86"/>
    </row>
    <row r="126" spans="1:46" ht="15" customHeight="1" x14ac:dyDescent="0.25">
      <c r="A126" s="43" t="s">
        <v>3</v>
      </c>
      <c r="B126" s="44">
        <v>45167</v>
      </c>
      <c r="C126" s="43" t="s">
        <v>141</v>
      </c>
      <c r="D126" s="45">
        <v>41.480200000000004</v>
      </c>
      <c r="E126" s="45">
        <v>-82.834299999999999</v>
      </c>
      <c r="F126" s="46">
        <f t="shared" si="4"/>
        <v>241</v>
      </c>
      <c r="G126" s="57">
        <v>0.45763888888888887</v>
      </c>
      <c r="H126" s="46">
        <v>1</v>
      </c>
      <c r="I126" s="46">
        <v>1</v>
      </c>
      <c r="J126" s="76">
        <v>0.5</v>
      </c>
      <c r="K126" s="49">
        <v>20</v>
      </c>
      <c r="L126" s="66">
        <v>1.78816</v>
      </c>
      <c r="M126" s="66" t="s">
        <v>151</v>
      </c>
      <c r="N126" s="46"/>
      <c r="O126" s="46"/>
      <c r="P126" s="46">
        <v>1</v>
      </c>
      <c r="Q126" s="67">
        <v>3.7</v>
      </c>
      <c r="R126" s="34">
        <v>3</v>
      </c>
      <c r="S126" s="46">
        <v>100</v>
      </c>
      <c r="T126" s="57" t="s">
        <v>144</v>
      </c>
      <c r="U126" s="85">
        <v>0.4597222222222222</v>
      </c>
      <c r="V126" s="80">
        <v>22.945</v>
      </c>
      <c r="W126" s="80">
        <v>743.8</v>
      </c>
      <c r="X126" s="80">
        <v>112.1</v>
      </c>
      <c r="Y126" s="80">
        <v>9.6199999999999992</v>
      </c>
      <c r="Z126" s="80">
        <v>518.70000000000005</v>
      </c>
      <c r="AA126" s="80">
        <v>498.4</v>
      </c>
      <c r="AB126" s="80">
        <v>520.79999999999995</v>
      </c>
      <c r="AC126" s="80">
        <v>337</v>
      </c>
      <c r="AD126" s="80">
        <v>0.25</v>
      </c>
      <c r="AE126" s="80">
        <v>8.7200000000000006</v>
      </c>
      <c r="AF126" s="80">
        <v>-130.4</v>
      </c>
      <c r="AG126" s="80">
        <v>18.739999999999998</v>
      </c>
      <c r="AH126" s="80">
        <v>0</v>
      </c>
      <c r="AI126" s="80">
        <v>2.86</v>
      </c>
      <c r="AJ126" s="80">
        <v>2.98</v>
      </c>
      <c r="AK126" s="80">
        <v>12.02</v>
      </c>
      <c r="AL126" s="80">
        <v>48.02</v>
      </c>
      <c r="AM126" s="34">
        <v>2</v>
      </c>
      <c r="AN126" s="34">
        <v>2</v>
      </c>
      <c r="AO126" s="34" t="s">
        <v>126</v>
      </c>
      <c r="AP126" s="34">
        <v>1</v>
      </c>
      <c r="AQ126" s="34">
        <v>1</v>
      </c>
      <c r="AR126" s="34" t="s">
        <v>126</v>
      </c>
      <c r="AS126" s="34" t="s">
        <v>126</v>
      </c>
      <c r="AT126" s="86"/>
    </row>
    <row r="127" spans="1:46" ht="15" customHeight="1" x14ac:dyDescent="0.25">
      <c r="A127" s="43" t="s">
        <v>4</v>
      </c>
      <c r="B127" s="44">
        <v>45167</v>
      </c>
      <c r="C127" s="43" t="s">
        <v>141</v>
      </c>
      <c r="D127" s="45">
        <v>41.479799999999997</v>
      </c>
      <c r="E127" s="45">
        <v>-82.782899999999998</v>
      </c>
      <c r="F127" s="46">
        <f t="shared" si="4"/>
        <v>241</v>
      </c>
      <c r="G127" s="57">
        <v>0.48055555555555557</v>
      </c>
      <c r="H127" s="46">
        <v>1</v>
      </c>
      <c r="I127" s="46">
        <v>1</v>
      </c>
      <c r="J127" s="76">
        <v>0.5</v>
      </c>
      <c r="K127" s="49">
        <v>20</v>
      </c>
      <c r="L127" s="66">
        <v>1.78816</v>
      </c>
      <c r="M127" s="66" t="s">
        <v>151</v>
      </c>
      <c r="N127" s="46">
        <v>30</v>
      </c>
      <c r="O127" s="46">
        <v>30</v>
      </c>
      <c r="P127" s="46">
        <v>1</v>
      </c>
      <c r="Q127" s="67">
        <v>2.5</v>
      </c>
      <c r="R127" s="34">
        <v>3</v>
      </c>
      <c r="S127" s="46">
        <v>120</v>
      </c>
      <c r="T127" s="57" t="s">
        <v>144</v>
      </c>
      <c r="U127" s="85">
        <v>0.48226851851851849</v>
      </c>
      <c r="V127" s="80">
        <v>22.937999999999999</v>
      </c>
      <c r="W127" s="80">
        <v>743.6</v>
      </c>
      <c r="X127" s="80">
        <v>117.6</v>
      </c>
      <c r="Y127" s="80">
        <v>10.09</v>
      </c>
      <c r="Z127" s="80">
        <v>490.4</v>
      </c>
      <c r="AA127" s="80">
        <v>471.1</v>
      </c>
      <c r="AB127" s="80">
        <v>492.3</v>
      </c>
      <c r="AC127" s="80">
        <v>319</v>
      </c>
      <c r="AD127" s="80">
        <v>0.24</v>
      </c>
      <c r="AE127" s="80">
        <v>8.8699999999999992</v>
      </c>
      <c r="AF127" s="80">
        <v>-139.19999999999999</v>
      </c>
      <c r="AG127" s="80">
        <v>11.35</v>
      </c>
      <c r="AH127" s="80">
        <v>0</v>
      </c>
      <c r="AI127" s="80">
        <v>2.86</v>
      </c>
      <c r="AJ127" s="80">
        <v>2.99</v>
      </c>
      <c r="AK127" s="80">
        <v>7.27</v>
      </c>
      <c r="AL127" s="80">
        <v>29.02</v>
      </c>
      <c r="AM127" s="34">
        <v>2</v>
      </c>
      <c r="AN127" s="34">
        <v>2</v>
      </c>
      <c r="AO127" s="34" t="s">
        <v>126</v>
      </c>
      <c r="AP127" s="34">
        <v>1</v>
      </c>
      <c r="AQ127" s="34">
        <v>1</v>
      </c>
      <c r="AR127" s="34" t="s">
        <v>126</v>
      </c>
      <c r="AS127" s="34" t="s">
        <v>126</v>
      </c>
      <c r="AT127" s="86"/>
    </row>
    <row r="128" spans="1:46" ht="15" customHeight="1" x14ac:dyDescent="0.25">
      <c r="A128" s="43" t="s">
        <v>29</v>
      </c>
      <c r="B128" s="44">
        <v>45167</v>
      </c>
      <c r="C128" s="43" t="s">
        <v>141</v>
      </c>
      <c r="D128" s="45">
        <v>41.463200000000001</v>
      </c>
      <c r="E128" s="45">
        <v>-82.769000000000005</v>
      </c>
      <c r="F128" s="46">
        <f t="shared" si="4"/>
        <v>241</v>
      </c>
      <c r="G128" s="57">
        <v>0.49513888888888885</v>
      </c>
      <c r="H128" s="46">
        <v>1</v>
      </c>
      <c r="I128" s="46">
        <v>1</v>
      </c>
      <c r="J128" s="76">
        <v>0.5</v>
      </c>
      <c r="K128" s="49">
        <v>21</v>
      </c>
      <c r="L128" s="66">
        <v>1.78816</v>
      </c>
      <c r="M128" s="66" t="s">
        <v>152</v>
      </c>
      <c r="N128" s="46">
        <v>40</v>
      </c>
      <c r="O128" s="46">
        <v>40</v>
      </c>
      <c r="P128" s="46">
        <v>1</v>
      </c>
      <c r="Q128" s="67">
        <v>2.8</v>
      </c>
      <c r="R128" s="34">
        <v>2</v>
      </c>
      <c r="S128" s="46">
        <v>100</v>
      </c>
      <c r="T128" s="57" t="s">
        <v>144</v>
      </c>
      <c r="U128" s="85">
        <v>0.49721064814814814</v>
      </c>
      <c r="V128" s="80">
        <v>22.92</v>
      </c>
      <c r="W128" s="80">
        <v>743.5</v>
      </c>
      <c r="X128" s="80">
        <v>112.5</v>
      </c>
      <c r="Y128" s="80">
        <v>9.65</v>
      </c>
      <c r="Z128" s="80">
        <v>487.9</v>
      </c>
      <c r="AA128" s="80">
        <v>468.5</v>
      </c>
      <c r="AB128" s="80">
        <v>489.8</v>
      </c>
      <c r="AC128" s="80">
        <v>317</v>
      </c>
      <c r="AD128" s="80">
        <v>0.23</v>
      </c>
      <c r="AE128" s="80">
        <v>8.89</v>
      </c>
      <c r="AF128" s="80">
        <v>-140.1</v>
      </c>
      <c r="AG128" s="80">
        <v>10.02</v>
      </c>
      <c r="AH128" s="80">
        <v>0</v>
      </c>
      <c r="AI128" s="80">
        <v>2.65</v>
      </c>
      <c r="AJ128" s="80">
        <v>2.76</v>
      </c>
      <c r="AK128" s="80">
        <v>7.02</v>
      </c>
      <c r="AL128" s="80">
        <v>28.03</v>
      </c>
      <c r="AM128" s="34">
        <v>2</v>
      </c>
      <c r="AN128" s="34">
        <v>2</v>
      </c>
      <c r="AO128" s="34" t="s">
        <v>126</v>
      </c>
      <c r="AP128" s="34">
        <v>1</v>
      </c>
      <c r="AQ128" s="34">
        <v>1</v>
      </c>
      <c r="AR128" s="34" t="s">
        <v>126</v>
      </c>
      <c r="AS128" s="34" t="s">
        <v>126</v>
      </c>
      <c r="AT128" s="86"/>
    </row>
    <row r="129" spans="1:46" ht="15" customHeight="1" x14ac:dyDescent="0.25">
      <c r="A129" s="43" t="s">
        <v>5</v>
      </c>
      <c r="B129" s="44">
        <v>45167</v>
      </c>
      <c r="C129" s="43" t="s">
        <v>141</v>
      </c>
      <c r="D129" s="45">
        <v>41.477400000000003</v>
      </c>
      <c r="E129" s="45">
        <v>-82.739800000000002</v>
      </c>
      <c r="F129" s="46">
        <f t="shared" ref="F129:F138" si="5">IF(B129&gt;0,B129-DATE(YEAR(B129),1,1)+1,"NA")</f>
        <v>241</v>
      </c>
      <c r="G129" s="57">
        <v>0.50624999999999998</v>
      </c>
      <c r="H129" s="46">
        <v>1</v>
      </c>
      <c r="I129" s="46">
        <v>1</v>
      </c>
      <c r="J129" s="76">
        <v>0.5</v>
      </c>
      <c r="K129" s="49">
        <v>21</v>
      </c>
      <c r="L129" s="66">
        <v>1.3411200000000001</v>
      </c>
      <c r="M129" s="66" t="s">
        <v>152</v>
      </c>
      <c r="N129" s="46">
        <v>40</v>
      </c>
      <c r="O129" s="46">
        <v>40</v>
      </c>
      <c r="P129" s="46">
        <v>1</v>
      </c>
      <c r="Q129" s="67">
        <v>3.1</v>
      </c>
      <c r="R129" s="34">
        <v>3</v>
      </c>
      <c r="S129" s="46">
        <v>100</v>
      </c>
      <c r="T129" s="57" t="s">
        <v>144</v>
      </c>
      <c r="U129" s="85">
        <v>0.50884259259259257</v>
      </c>
      <c r="V129" s="80">
        <v>23.23</v>
      </c>
      <c r="W129" s="80">
        <v>743.5</v>
      </c>
      <c r="X129" s="80">
        <v>123.7</v>
      </c>
      <c r="Y129" s="80">
        <v>10.55</v>
      </c>
      <c r="Z129" s="80">
        <v>460.4</v>
      </c>
      <c r="AA129" s="80">
        <v>444.8</v>
      </c>
      <c r="AB129" s="80">
        <v>461.9</v>
      </c>
      <c r="AC129" s="80">
        <v>299</v>
      </c>
      <c r="AD129" s="80">
        <v>0.22</v>
      </c>
      <c r="AE129" s="80">
        <v>9.02</v>
      </c>
      <c r="AF129" s="80">
        <v>-148</v>
      </c>
      <c r="AG129" s="80">
        <v>8.5299999999999994</v>
      </c>
      <c r="AH129" s="80">
        <v>0</v>
      </c>
      <c r="AI129" s="80">
        <v>2.75</v>
      </c>
      <c r="AJ129" s="80">
        <v>2.87</v>
      </c>
      <c r="AK129" s="80">
        <v>7.12</v>
      </c>
      <c r="AL129" s="80">
        <v>28.42</v>
      </c>
      <c r="AM129" s="34">
        <v>2</v>
      </c>
      <c r="AN129" s="34">
        <v>2</v>
      </c>
      <c r="AO129" s="34" t="s">
        <v>126</v>
      </c>
      <c r="AP129" s="34">
        <v>1</v>
      </c>
      <c r="AQ129" s="34">
        <v>1</v>
      </c>
      <c r="AR129" s="34" t="s">
        <v>126</v>
      </c>
      <c r="AS129" s="34" t="s">
        <v>126</v>
      </c>
      <c r="AT129" s="86"/>
    </row>
    <row r="130" spans="1:46" ht="15" customHeight="1" x14ac:dyDescent="0.25">
      <c r="A130" s="43" t="s">
        <v>6</v>
      </c>
      <c r="B130" s="44">
        <v>45167</v>
      </c>
      <c r="C130" s="43" t="s">
        <v>141</v>
      </c>
      <c r="D130" s="45">
        <v>41.469000000000001</v>
      </c>
      <c r="E130" s="45">
        <v>-82.715000000000003</v>
      </c>
      <c r="F130" s="46">
        <f t="shared" si="5"/>
        <v>241</v>
      </c>
      <c r="G130" s="57">
        <v>0.51944444444444449</v>
      </c>
      <c r="H130" s="46">
        <v>1</v>
      </c>
      <c r="I130" s="46">
        <v>1</v>
      </c>
      <c r="J130" s="76">
        <v>0.5</v>
      </c>
      <c r="K130" s="49">
        <v>21</v>
      </c>
      <c r="L130" s="66">
        <v>0.89407999999999999</v>
      </c>
      <c r="M130" s="66" t="s">
        <v>152</v>
      </c>
      <c r="N130" s="46">
        <v>40</v>
      </c>
      <c r="O130" s="46">
        <v>40</v>
      </c>
      <c r="P130" s="46">
        <v>1</v>
      </c>
      <c r="Q130" s="67">
        <v>3.4</v>
      </c>
      <c r="R130" s="34">
        <v>3</v>
      </c>
      <c r="S130" s="46">
        <v>100</v>
      </c>
      <c r="T130" s="57" t="s">
        <v>144</v>
      </c>
      <c r="U130" s="85">
        <v>0.52203703703703697</v>
      </c>
      <c r="V130" s="80">
        <v>23.173999999999999</v>
      </c>
      <c r="W130" s="80">
        <v>743.4</v>
      </c>
      <c r="X130" s="80">
        <v>123.6</v>
      </c>
      <c r="Y130" s="80">
        <v>10.56</v>
      </c>
      <c r="Z130" s="80">
        <v>404.5</v>
      </c>
      <c r="AA130" s="80">
        <v>390.4</v>
      </c>
      <c r="AB130" s="80">
        <v>405.9</v>
      </c>
      <c r="AC130" s="80">
        <v>263</v>
      </c>
      <c r="AD130" s="80">
        <v>0.19</v>
      </c>
      <c r="AE130" s="80">
        <v>9.0500000000000007</v>
      </c>
      <c r="AF130" s="80">
        <v>-149.6</v>
      </c>
      <c r="AG130" s="80">
        <v>7.57</v>
      </c>
      <c r="AH130" s="80">
        <v>0</v>
      </c>
      <c r="AI130" s="80">
        <v>2.71</v>
      </c>
      <c r="AJ130" s="80">
        <v>2.82</v>
      </c>
      <c r="AK130" s="80">
        <v>7.21</v>
      </c>
      <c r="AL130" s="80">
        <v>28.8</v>
      </c>
      <c r="AM130" s="34">
        <v>2</v>
      </c>
      <c r="AN130" s="34">
        <v>2</v>
      </c>
      <c r="AO130" s="34" t="s">
        <v>126</v>
      </c>
      <c r="AP130" s="34">
        <v>1</v>
      </c>
      <c r="AQ130" s="34">
        <v>1</v>
      </c>
      <c r="AR130" s="34" t="s">
        <v>126</v>
      </c>
      <c r="AS130" s="34" t="s">
        <v>126</v>
      </c>
      <c r="AT130" s="86"/>
    </row>
    <row r="131" spans="1:46" ht="15" customHeight="1" x14ac:dyDescent="0.25">
      <c r="A131" s="43" t="s">
        <v>7</v>
      </c>
      <c r="B131" s="44">
        <v>45167</v>
      </c>
      <c r="C131" s="43" t="s">
        <v>141</v>
      </c>
      <c r="D131" s="45">
        <v>41.459699999999998</v>
      </c>
      <c r="E131" s="45">
        <v>-82.676000000000002</v>
      </c>
      <c r="F131" s="46">
        <f t="shared" si="5"/>
        <v>241</v>
      </c>
      <c r="G131" s="57">
        <v>0.5756944444444444</v>
      </c>
      <c r="H131" s="46">
        <v>1</v>
      </c>
      <c r="I131" s="46">
        <v>1</v>
      </c>
      <c r="J131" s="76">
        <v>0.5</v>
      </c>
      <c r="K131" s="49">
        <v>22</v>
      </c>
      <c r="L131" s="66">
        <v>0.89407999999999999</v>
      </c>
      <c r="M131" s="66" t="s">
        <v>152</v>
      </c>
      <c r="N131" s="46">
        <v>35</v>
      </c>
      <c r="O131" s="46">
        <v>35</v>
      </c>
      <c r="P131" s="46">
        <v>1</v>
      </c>
      <c r="Q131" s="67">
        <v>1.5</v>
      </c>
      <c r="R131" s="34">
        <v>2</v>
      </c>
      <c r="S131" s="46">
        <v>100</v>
      </c>
      <c r="T131" s="57" t="s">
        <v>144</v>
      </c>
      <c r="U131" s="85">
        <v>0.58650462962962957</v>
      </c>
      <c r="V131" s="80">
        <v>24.286000000000001</v>
      </c>
      <c r="W131" s="80">
        <v>743.1</v>
      </c>
      <c r="X131" s="80">
        <v>143.5</v>
      </c>
      <c r="Y131" s="80">
        <v>12.01</v>
      </c>
      <c r="Z131" s="80">
        <v>302.8</v>
      </c>
      <c r="AA131" s="80">
        <v>298.7</v>
      </c>
      <c r="AB131" s="80">
        <v>303.2</v>
      </c>
      <c r="AC131" s="80">
        <v>197</v>
      </c>
      <c r="AD131" s="80">
        <v>0.14000000000000001</v>
      </c>
      <c r="AE131" s="80">
        <v>9.25</v>
      </c>
      <c r="AF131" s="80">
        <v>-161.9</v>
      </c>
      <c r="AG131" s="80">
        <v>7.79</v>
      </c>
      <c r="AH131" s="80">
        <v>0</v>
      </c>
      <c r="AI131" s="80">
        <v>1.96</v>
      </c>
      <c r="AJ131" s="80">
        <v>2.04</v>
      </c>
      <c r="AK131" s="80">
        <v>6.71</v>
      </c>
      <c r="AL131" s="80">
        <v>26.78</v>
      </c>
      <c r="AM131" s="34">
        <v>2</v>
      </c>
      <c r="AN131" s="34">
        <v>2</v>
      </c>
      <c r="AO131" s="34" t="s">
        <v>126</v>
      </c>
      <c r="AP131" s="34">
        <v>1</v>
      </c>
      <c r="AQ131" s="34">
        <v>1</v>
      </c>
      <c r="AR131" s="34" t="s">
        <v>126</v>
      </c>
      <c r="AS131" s="34" t="s">
        <v>126</v>
      </c>
      <c r="AT131" s="86"/>
    </row>
    <row r="132" spans="1:46" ht="15" customHeight="1" x14ac:dyDescent="0.25">
      <c r="A132" s="43" t="s">
        <v>8</v>
      </c>
      <c r="B132" s="44">
        <v>45167</v>
      </c>
      <c r="C132" s="43" t="s">
        <v>141</v>
      </c>
      <c r="D132" s="45">
        <v>41.511699999999998</v>
      </c>
      <c r="E132" s="45">
        <v>-82.658000000000001</v>
      </c>
      <c r="F132" s="46">
        <f t="shared" si="5"/>
        <v>241</v>
      </c>
      <c r="G132" s="57">
        <v>0.55694444444444446</v>
      </c>
      <c r="H132" s="46">
        <v>1</v>
      </c>
      <c r="I132" s="46">
        <v>1</v>
      </c>
      <c r="J132" s="76">
        <v>0.5</v>
      </c>
      <c r="K132" s="49">
        <v>22</v>
      </c>
      <c r="L132" s="66">
        <v>0.89407999999999999</v>
      </c>
      <c r="M132" s="66" t="s">
        <v>152</v>
      </c>
      <c r="N132" s="46">
        <v>85</v>
      </c>
      <c r="O132" s="46">
        <v>85</v>
      </c>
      <c r="P132" s="46">
        <v>1</v>
      </c>
      <c r="Q132" s="67">
        <v>9.6999999999999993</v>
      </c>
      <c r="R132" s="34">
        <v>2</v>
      </c>
      <c r="S132" s="46">
        <v>150</v>
      </c>
      <c r="T132" s="57" t="s">
        <v>144</v>
      </c>
      <c r="U132" s="85">
        <v>0.55995370370370368</v>
      </c>
      <c r="V132" s="80">
        <v>23.887</v>
      </c>
      <c r="W132" s="80">
        <v>743.2</v>
      </c>
      <c r="X132" s="80">
        <v>115.9</v>
      </c>
      <c r="Y132" s="80">
        <v>9.77</v>
      </c>
      <c r="Z132" s="80">
        <v>272.89999999999998</v>
      </c>
      <c r="AA132" s="80">
        <v>267.10000000000002</v>
      </c>
      <c r="AB132" s="80">
        <v>273.5</v>
      </c>
      <c r="AC132" s="80">
        <v>177</v>
      </c>
      <c r="AD132" s="80">
        <v>0.13</v>
      </c>
      <c r="AE132" s="80">
        <v>9.0299999999999994</v>
      </c>
      <c r="AF132" s="80">
        <v>-148.5</v>
      </c>
      <c r="AG132" s="80">
        <v>1.59</v>
      </c>
      <c r="AH132" s="80">
        <v>0</v>
      </c>
      <c r="AI132" s="80">
        <v>0.81</v>
      </c>
      <c r="AJ132" s="80">
        <v>0.83</v>
      </c>
      <c r="AK132" s="80">
        <v>2.88</v>
      </c>
      <c r="AL132" s="80">
        <v>11.47</v>
      </c>
      <c r="AM132" s="34"/>
      <c r="AN132" s="34"/>
      <c r="AO132" s="34"/>
      <c r="AP132" s="34"/>
      <c r="AQ132" s="34"/>
      <c r="AR132" s="34"/>
      <c r="AS132" s="34"/>
      <c r="AT132" s="86"/>
    </row>
    <row r="133" spans="1:46" ht="15" customHeight="1" x14ac:dyDescent="0.25">
      <c r="A133" s="43" t="s">
        <v>0</v>
      </c>
      <c r="B133" s="44">
        <v>45181</v>
      </c>
      <c r="C133" s="43" t="s">
        <v>141</v>
      </c>
      <c r="D133" s="45">
        <v>41.456099999999999</v>
      </c>
      <c r="E133" s="45">
        <v>-83.007099999999994</v>
      </c>
      <c r="F133" s="46">
        <f t="shared" si="5"/>
        <v>255</v>
      </c>
      <c r="G133" s="57" t="s">
        <v>144</v>
      </c>
      <c r="H133" s="46">
        <v>4</v>
      </c>
      <c r="I133" s="46">
        <v>10</v>
      </c>
      <c r="J133" s="76">
        <v>1</v>
      </c>
      <c r="K133" s="49">
        <v>18</v>
      </c>
      <c r="L133" s="66">
        <v>3.5763199999999999</v>
      </c>
      <c r="M133" s="66" t="s">
        <v>151</v>
      </c>
      <c r="N133" s="46">
        <v>25</v>
      </c>
      <c r="O133" s="46">
        <v>25</v>
      </c>
      <c r="P133" s="46">
        <v>1</v>
      </c>
      <c r="Q133" s="67">
        <v>1.1000000000000001</v>
      </c>
      <c r="R133" s="34">
        <v>2</v>
      </c>
      <c r="S133" s="46">
        <v>50</v>
      </c>
      <c r="T133" s="57" t="s">
        <v>144</v>
      </c>
      <c r="U133" s="85">
        <v>0.40315972222222224</v>
      </c>
      <c r="V133" s="80">
        <v>21.71</v>
      </c>
      <c r="W133" s="80">
        <v>745.3</v>
      </c>
      <c r="X133" s="80">
        <v>105.5</v>
      </c>
      <c r="Y133" s="80">
        <v>9.27</v>
      </c>
      <c r="Z133" s="80">
        <v>425.8</v>
      </c>
      <c r="AA133" s="80">
        <v>399.1</v>
      </c>
      <c r="AB133" s="80">
        <v>428.4</v>
      </c>
      <c r="AC133" s="80">
        <v>277</v>
      </c>
      <c r="AD133" s="80">
        <v>0.2</v>
      </c>
      <c r="AE133" s="80">
        <v>8.77</v>
      </c>
      <c r="AF133" s="80">
        <v>-133</v>
      </c>
      <c r="AG133" s="80">
        <v>38.450000000000003</v>
      </c>
      <c r="AH133" s="80">
        <v>0</v>
      </c>
      <c r="AI133" s="80">
        <v>2.7</v>
      </c>
      <c r="AJ133" s="80">
        <v>2.81</v>
      </c>
      <c r="AK133" s="80">
        <v>13.43</v>
      </c>
      <c r="AL133" s="80">
        <v>53.68</v>
      </c>
      <c r="AM133" s="34">
        <v>2</v>
      </c>
      <c r="AN133" s="34">
        <v>2</v>
      </c>
      <c r="AO133" s="34" t="s">
        <v>126</v>
      </c>
      <c r="AP133" s="34">
        <v>1</v>
      </c>
      <c r="AQ133" s="34">
        <v>1</v>
      </c>
      <c r="AR133" s="34" t="s">
        <v>126</v>
      </c>
      <c r="AS133" s="34" t="s">
        <v>126</v>
      </c>
      <c r="AT133" s="34"/>
    </row>
    <row r="134" spans="1:46" ht="15" customHeight="1" x14ac:dyDescent="0.25">
      <c r="A134" s="43" t="s">
        <v>1</v>
      </c>
      <c r="B134" s="44">
        <v>45181</v>
      </c>
      <c r="C134" s="43" t="s">
        <v>141</v>
      </c>
      <c r="D134" s="45">
        <v>41.453299999999999</v>
      </c>
      <c r="E134" s="45">
        <v>-82.960800000000006</v>
      </c>
      <c r="F134" s="46">
        <f t="shared" si="5"/>
        <v>255</v>
      </c>
      <c r="G134" s="57" t="s">
        <v>144</v>
      </c>
      <c r="H134" s="46">
        <v>4</v>
      </c>
      <c r="I134" s="46">
        <v>10</v>
      </c>
      <c r="J134" s="76">
        <v>1</v>
      </c>
      <c r="K134" s="49">
        <v>18</v>
      </c>
      <c r="L134" s="66">
        <v>4.0233600000000003</v>
      </c>
      <c r="M134" s="66" t="s">
        <v>152</v>
      </c>
      <c r="N134" s="46">
        <v>30</v>
      </c>
      <c r="O134" s="46">
        <v>30</v>
      </c>
      <c r="P134" s="46">
        <v>1</v>
      </c>
      <c r="Q134" s="67">
        <v>1.4</v>
      </c>
      <c r="R134" s="34">
        <v>3</v>
      </c>
      <c r="S134" s="46">
        <v>70</v>
      </c>
      <c r="T134" s="57" t="s">
        <v>144</v>
      </c>
      <c r="U134" s="85">
        <v>0.41752314814814812</v>
      </c>
      <c r="V134" s="80">
        <v>21.981000000000002</v>
      </c>
      <c r="W134" s="80">
        <v>745.4</v>
      </c>
      <c r="X134" s="80">
        <v>111.9</v>
      </c>
      <c r="Y134" s="80">
        <v>9.77</v>
      </c>
      <c r="Z134" s="80">
        <v>405.9</v>
      </c>
      <c r="AA134" s="80">
        <v>382.5</v>
      </c>
      <c r="AB134" s="80">
        <v>408.2</v>
      </c>
      <c r="AC134" s="80">
        <v>264</v>
      </c>
      <c r="AD134" s="80">
        <v>0.19</v>
      </c>
      <c r="AE134" s="80">
        <v>9.07</v>
      </c>
      <c r="AF134" s="80">
        <v>-150.19999999999999</v>
      </c>
      <c r="AG134" s="80">
        <v>26.94</v>
      </c>
      <c r="AH134" s="80">
        <v>0</v>
      </c>
      <c r="AI134" s="80">
        <v>3.78</v>
      </c>
      <c r="AJ134" s="80">
        <v>3.95</v>
      </c>
      <c r="AK134" s="80">
        <v>20.58</v>
      </c>
      <c r="AL134" s="80">
        <v>82.29</v>
      </c>
      <c r="AM134" s="34">
        <v>2</v>
      </c>
      <c r="AN134" s="34">
        <v>2</v>
      </c>
      <c r="AO134" s="34" t="s">
        <v>126</v>
      </c>
      <c r="AP134" s="34">
        <v>1</v>
      </c>
      <c r="AQ134" s="34">
        <v>1</v>
      </c>
      <c r="AR134" s="34" t="s">
        <v>126</v>
      </c>
      <c r="AS134" s="34" t="s">
        <v>126</v>
      </c>
      <c r="AT134" s="86"/>
    </row>
    <row r="135" spans="1:46" ht="15" customHeight="1" x14ac:dyDescent="0.25">
      <c r="A135" s="43" t="s">
        <v>2</v>
      </c>
      <c r="B135" s="44">
        <v>45181</v>
      </c>
      <c r="C135" s="43" t="s">
        <v>141</v>
      </c>
      <c r="D135" s="45">
        <v>41.457299999999996</v>
      </c>
      <c r="E135" s="45">
        <v>-82.898700000000005</v>
      </c>
      <c r="F135" s="46">
        <f t="shared" si="5"/>
        <v>255</v>
      </c>
      <c r="G135" s="57" t="s">
        <v>144</v>
      </c>
      <c r="H135" s="46">
        <v>4</v>
      </c>
      <c r="I135" s="46">
        <v>10</v>
      </c>
      <c r="J135" s="76">
        <v>1</v>
      </c>
      <c r="K135" s="49">
        <v>18</v>
      </c>
      <c r="L135" s="66">
        <v>4.0233600000000003</v>
      </c>
      <c r="M135" s="66" t="s">
        <v>152</v>
      </c>
      <c r="N135" s="46">
        <v>30</v>
      </c>
      <c r="O135" s="46">
        <v>30</v>
      </c>
      <c r="P135" s="46">
        <v>1</v>
      </c>
      <c r="Q135" s="67">
        <v>2</v>
      </c>
      <c r="R135" s="34">
        <v>3</v>
      </c>
      <c r="S135" s="46">
        <v>100</v>
      </c>
      <c r="T135" s="57" t="s">
        <v>144</v>
      </c>
      <c r="U135" s="85">
        <v>0.43299768518518517</v>
      </c>
      <c r="V135" s="80">
        <v>22.004000000000001</v>
      </c>
      <c r="W135" s="80">
        <v>745.4</v>
      </c>
      <c r="X135" s="80">
        <v>100.3</v>
      </c>
      <c r="Y135" s="80">
        <v>8.76</v>
      </c>
      <c r="Z135" s="80">
        <v>455.9</v>
      </c>
      <c r="AA135" s="80">
        <v>429.8</v>
      </c>
      <c r="AB135" s="80">
        <v>458.4</v>
      </c>
      <c r="AC135" s="80">
        <v>296</v>
      </c>
      <c r="AD135" s="80">
        <v>0.22</v>
      </c>
      <c r="AE135" s="80">
        <v>8.7799999999999994</v>
      </c>
      <c r="AF135" s="80">
        <v>-133.69999999999999</v>
      </c>
      <c r="AG135" s="80">
        <v>17.98</v>
      </c>
      <c r="AH135" s="80">
        <v>0</v>
      </c>
      <c r="AI135" s="80">
        <v>3.28</v>
      </c>
      <c r="AJ135" s="80">
        <v>3.43</v>
      </c>
      <c r="AK135" s="80">
        <v>11.95</v>
      </c>
      <c r="AL135" s="80">
        <v>47.76</v>
      </c>
      <c r="AM135" s="34">
        <v>2</v>
      </c>
      <c r="AN135" s="34">
        <v>2</v>
      </c>
      <c r="AO135" s="34" t="s">
        <v>126</v>
      </c>
      <c r="AP135" s="34">
        <v>1</v>
      </c>
      <c r="AQ135" s="34">
        <v>1</v>
      </c>
      <c r="AR135" s="34" t="s">
        <v>126</v>
      </c>
      <c r="AS135" s="34" t="s">
        <v>126</v>
      </c>
      <c r="AT135" s="86"/>
    </row>
    <row r="136" spans="1:46" ht="15" customHeight="1" x14ac:dyDescent="0.25">
      <c r="A136" s="43" t="s">
        <v>3</v>
      </c>
      <c r="B136" s="44">
        <v>45181</v>
      </c>
      <c r="C136" s="43" t="s">
        <v>141</v>
      </c>
      <c r="D136" s="45">
        <v>41.480200000000004</v>
      </c>
      <c r="E136" s="45">
        <v>-82.834299999999999</v>
      </c>
      <c r="F136" s="46">
        <f t="shared" si="5"/>
        <v>255</v>
      </c>
      <c r="G136" s="57" t="s">
        <v>144</v>
      </c>
      <c r="H136" s="46">
        <v>4</v>
      </c>
      <c r="I136" s="46">
        <v>10</v>
      </c>
      <c r="J136" s="76">
        <v>1</v>
      </c>
      <c r="K136" s="49">
        <v>18</v>
      </c>
      <c r="L136" s="66">
        <v>4.4703999999999997</v>
      </c>
      <c r="M136" s="66" t="s">
        <v>152</v>
      </c>
      <c r="N136" s="46"/>
      <c r="O136" s="46"/>
      <c r="P136" s="46">
        <v>1</v>
      </c>
      <c r="Q136" s="67">
        <v>3.7</v>
      </c>
      <c r="R136" s="34">
        <v>3</v>
      </c>
      <c r="S136" s="46">
        <v>80</v>
      </c>
      <c r="T136" s="57" t="s">
        <v>144</v>
      </c>
      <c r="U136" s="85">
        <v>0.44848379629629626</v>
      </c>
      <c r="V136" s="80">
        <v>21.963000000000001</v>
      </c>
      <c r="W136" s="80">
        <v>745.3</v>
      </c>
      <c r="X136" s="80">
        <v>103.7</v>
      </c>
      <c r="Y136" s="80">
        <v>9.06</v>
      </c>
      <c r="Z136" s="80">
        <v>355</v>
      </c>
      <c r="AA136" s="80">
        <v>334.4</v>
      </c>
      <c r="AB136" s="80">
        <v>357</v>
      </c>
      <c r="AC136" s="80">
        <v>231</v>
      </c>
      <c r="AD136" s="80">
        <v>0.17</v>
      </c>
      <c r="AE136" s="80">
        <v>9.1</v>
      </c>
      <c r="AF136" s="80">
        <v>-152.1</v>
      </c>
      <c r="AG136" s="80">
        <v>28.65</v>
      </c>
      <c r="AH136" s="80">
        <v>0</v>
      </c>
      <c r="AI136" s="80">
        <v>3.52</v>
      </c>
      <c r="AJ136" s="80">
        <v>3.68</v>
      </c>
      <c r="AK136" s="80">
        <v>16.760000000000002</v>
      </c>
      <c r="AL136" s="80">
        <v>67</v>
      </c>
      <c r="AM136" s="34">
        <v>2</v>
      </c>
      <c r="AN136" s="34">
        <v>2</v>
      </c>
      <c r="AO136" s="34" t="s">
        <v>126</v>
      </c>
      <c r="AP136" s="34">
        <v>1</v>
      </c>
      <c r="AQ136" s="34">
        <v>1</v>
      </c>
      <c r="AR136" s="34" t="s">
        <v>126</v>
      </c>
      <c r="AS136" s="34" t="s">
        <v>126</v>
      </c>
      <c r="AT136" s="86"/>
    </row>
    <row r="137" spans="1:46" ht="15" customHeight="1" x14ac:dyDescent="0.25">
      <c r="A137" s="43" t="s">
        <v>4</v>
      </c>
      <c r="B137" s="44">
        <v>45181</v>
      </c>
      <c r="C137" s="43" t="s">
        <v>141</v>
      </c>
      <c r="D137" s="45">
        <v>41.479799999999997</v>
      </c>
      <c r="E137" s="45">
        <v>-82.782899999999998</v>
      </c>
      <c r="F137" s="46">
        <f t="shared" si="5"/>
        <v>255</v>
      </c>
      <c r="G137" s="57" t="s">
        <v>144</v>
      </c>
      <c r="H137" s="46">
        <v>4</v>
      </c>
      <c r="I137" s="46">
        <v>10</v>
      </c>
      <c r="J137" s="76">
        <v>1</v>
      </c>
      <c r="K137" s="49">
        <v>19</v>
      </c>
      <c r="L137" s="66">
        <v>5.3644800000000004</v>
      </c>
      <c r="M137" s="66" t="s">
        <v>152</v>
      </c>
      <c r="N137" s="46">
        <v>40</v>
      </c>
      <c r="O137" s="46">
        <v>40</v>
      </c>
      <c r="P137" s="46">
        <v>1</v>
      </c>
      <c r="Q137" s="67">
        <v>2.2999999999999998</v>
      </c>
      <c r="R137" s="34">
        <v>3</v>
      </c>
      <c r="S137" s="46">
        <v>80</v>
      </c>
      <c r="T137" s="57" t="s">
        <v>144</v>
      </c>
      <c r="U137" s="85">
        <v>0.46157407407407408</v>
      </c>
      <c r="V137" s="80">
        <v>22.326000000000001</v>
      </c>
      <c r="W137" s="80">
        <v>745.3</v>
      </c>
      <c r="X137" s="80">
        <v>106.9</v>
      </c>
      <c r="Y137" s="80">
        <v>9.27</v>
      </c>
      <c r="Z137" s="80">
        <v>471.9</v>
      </c>
      <c r="AA137" s="80">
        <v>447.7</v>
      </c>
      <c r="AB137" s="80">
        <v>474.2</v>
      </c>
      <c r="AC137" s="80">
        <v>307</v>
      </c>
      <c r="AD137" s="80">
        <v>0.23</v>
      </c>
      <c r="AE137" s="80">
        <v>8.9600000000000009</v>
      </c>
      <c r="AF137" s="80">
        <v>-143.9</v>
      </c>
      <c r="AG137" s="80">
        <v>12.13</v>
      </c>
      <c r="AH137" s="80">
        <v>0</v>
      </c>
      <c r="AI137" s="80">
        <v>4.05</v>
      </c>
      <c r="AJ137" s="80">
        <v>4.2300000000000004</v>
      </c>
      <c r="AK137" s="80">
        <v>7.2</v>
      </c>
      <c r="AL137" s="80">
        <v>28.75</v>
      </c>
      <c r="AM137" s="34">
        <v>2</v>
      </c>
      <c r="AN137" s="34">
        <v>2</v>
      </c>
      <c r="AO137" s="34" t="s">
        <v>126</v>
      </c>
      <c r="AP137" s="34">
        <v>1</v>
      </c>
      <c r="AQ137" s="34">
        <v>1</v>
      </c>
      <c r="AR137" s="34" t="s">
        <v>126</v>
      </c>
      <c r="AS137" s="34" t="s">
        <v>126</v>
      </c>
      <c r="AT137" s="86"/>
    </row>
    <row r="138" spans="1:46" ht="15" customHeight="1" x14ac:dyDescent="0.25">
      <c r="A138" s="43" t="s">
        <v>29</v>
      </c>
      <c r="B138" s="44">
        <v>45181</v>
      </c>
      <c r="C138" s="43" t="s">
        <v>141</v>
      </c>
      <c r="D138" s="45">
        <v>41.463200000000001</v>
      </c>
      <c r="E138" s="45">
        <v>-82.769000000000005</v>
      </c>
      <c r="F138" s="46">
        <f t="shared" si="5"/>
        <v>255</v>
      </c>
      <c r="G138" s="57" t="s">
        <v>144</v>
      </c>
      <c r="H138" s="46">
        <v>3</v>
      </c>
      <c r="I138" s="46">
        <v>8</v>
      </c>
      <c r="J138" s="76">
        <v>0.5</v>
      </c>
      <c r="K138" s="49">
        <v>19</v>
      </c>
      <c r="L138" s="66">
        <v>5.3644800000000004</v>
      </c>
      <c r="M138" s="66" t="s">
        <v>152</v>
      </c>
      <c r="N138" s="46">
        <v>40</v>
      </c>
      <c r="O138" s="46">
        <v>45</v>
      </c>
      <c r="P138" s="46">
        <v>1</v>
      </c>
      <c r="Q138" s="67">
        <v>2.6</v>
      </c>
      <c r="R138" s="34">
        <v>2</v>
      </c>
      <c r="S138" s="46">
        <v>80</v>
      </c>
      <c r="T138" s="57" t="s">
        <v>144</v>
      </c>
      <c r="U138" s="85">
        <v>0.47148148148148145</v>
      </c>
      <c r="V138" s="80">
        <v>22.244</v>
      </c>
      <c r="W138" s="80">
        <v>745.4</v>
      </c>
      <c r="X138" s="80">
        <v>103</v>
      </c>
      <c r="Y138" s="80">
        <v>8.9600000000000009</v>
      </c>
      <c r="Z138" s="80">
        <v>453.2</v>
      </c>
      <c r="AA138" s="80">
        <v>429.4</v>
      </c>
      <c r="AB138" s="80">
        <v>455.6</v>
      </c>
      <c r="AC138" s="80">
        <v>295</v>
      </c>
      <c r="AD138" s="80">
        <v>0.22</v>
      </c>
      <c r="AE138" s="80">
        <v>8.8800000000000008</v>
      </c>
      <c r="AF138" s="80">
        <v>-139.30000000000001</v>
      </c>
      <c r="AG138" s="80">
        <v>11.22</v>
      </c>
      <c r="AH138" s="80">
        <v>0</v>
      </c>
      <c r="AI138" s="80">
        <v>3.85</v>
      </c>
      <c r="AJ138" s="80">
        <v>4.0199999999999996</v>
      </c>
      <c r="AK138" s="80">
        <v>6.53</v>
      </c>
      <c r="AL138" s="80">
        <v>26.07</v>
      </c>
      <c r="AM138" s="34">
        <v>2</v>
      </c>
      <c r="AN138" s="34">
        <v>2</v>
      </c>
      <c r="AO138" s="34" t="s">
        <v>126</v>
      </c>
      <c r="AP138" s="34">
        <v>1</v>
      </c>
      <c r="AQ138" s="34">
        <v>1</v>
      </c>
      <c r="AR138" s="34" t="s">
        <v>126</v>
      </c>
      <c r="AS138" s="34" t="s">
        <v>126</v>
      </c>
      <c r="AT138" s="86"/>
    </row>
    <row r="139" spans="1:46" ht="15" customHeight="1" x14ac:dyDescent="0.25">
      <c r="A139" s="43" t="s">
        <v>5</v>
      </c>
      <c r="B139" s="44">
        <v>45181</v>
      </c>
      <c r="C139" s="43" t="s">
        <v>141</v>
      </c>
      <c r="D139" s="45">
        <v>41.477400000000003</v>
      </c>
      <c r="E139" s="45">
        <v>-82.739800000000002</v>
      </c>
      <c r="F139" s="46">
        <f t="shared" ref="F139:F148" si="6">IF(B139&gt;0,B139-DATE(YEAR(B139),1,1)+1,"NA")</f>
        <v>255</v>
      </c>
      <c r="G139" s="57" t="s">
        <v>144</v>
      </c>
      <c r="H139" s="46">
        <v>3</v>
      </c>
      <c r="I139" s="46">
        <v>8</v>
      </c>
      <c r="J139" s="76">
        <v>0.5</v>
      </c>
      <c r="K139" s="49">
        <v>19</v>
      </c>
      <c r="L139" s="66">
        <v>4.91744</v>
      </c>
      <c r="M139" s="66" t="s">
        <v>152</v>
      </c>
      <c r="N139" s="46">
        <v>50</v>
      </c>
      <c r="O139" s="46">
        <v>50</v>
      </c>
      <c r="P139" s="46">
        <v>1</v>
      </c>
      <c r="Q139" s="67">
        <v>2.8</v>
      </c>
      <c r="R139" s="34">
        <v>3</v>
      </c>
      <c r="S139" s="46">
        <v>100</v>
      </c>
      <c r="T139" s="57" t="s">
        <v>144</v>
      </c>
      <c r="U139" s="85">
        <v>0.48351851851851851</v>
      </c>
      <c r="V139" s="80">
        <v>22.21</v>
      </c>
      <c r="W139" s="80">
        <v>745.3</v>
      </c>
      <c r="X139" s="80">
        <v>108</v>
      </c>
      <c r="Y139" s="80">
        <v>9.39</v>
      </c>
      <c r="Z139" s="80">
        <v>423</v>
      </c>
      <c r="AA139" s="80">
        <v>400.4</v>
      </c>
      <c r="AB139" s="80">
        <v>425.2</v>
      </c>
      <c r="AC139" s="80">
        <v>275</v>
      </c>
      <c r="AD139" s="80">
        <v>0.2</v>
      </c>
      <c r="AE139" s="80">
        <v>8.91</v>
      </c>
      <c r="AF139" s="80">
        <v>-141.30000000000001</v>
      </c>
      <c r="AG139" s="80">
        <v>10.83</v>
      </c>
      <c r="AH139" s="80">
        <v>0</v>
      </c>
      <c r="AI139" s="80">
        <v>3.35</v>
      </c>
      <c r="AJ139" s="80">
        <v>3.5</v>
      </c>
      <c r="AK139" s="80">
        <v>8.43</v>
      </c>
      <c r="AL139" s="80">
        <v>33.65</v>
      </c>
      <c r="AM139" s="34">
        <v>2</v>
      </c>
      <c r="AN139" s="34">
        <v>2</v>
      </c>
      <c r="AO139" s="34" t="s">
        <v>126</v>
      </c>
      <c r="AP139" s="34">
        <v>1</v>
      </c>
      <c r="AQ139" s="34">
        <v>1</v>
      </c>
      <c r="AR139" s="34" t="s">
        <v>126</v>
      </c>
      <c r="AS139" s="34" t="s">
        <v>126</v>
      </c>
      <c r="AT139" s="86"/>
    </row>
    <row r="140" spans="1:46" ht="15" customHeight="1" x14ac:dyDescent="0.25">
      <c r="A140" s="43" t="s">
        <v>6</v>
      </c>
      <c r="B140" s="44">
        <v>45181</v>
      </c>
      <c r="C140" s="43" t="s">
        <v>141</v>
      </c>
      <c r="D140" s="45">
        <v>41.469000000000001</v>
      </c>
      <c r="E140" s="45">
        <v>-82.715000000000003</v>
      </c>
      <c r="F140" s="46">
        <f t="shared" si="6"/>
        <v>255</v>
      </c>
      <c r="G140" s="57" t="s">
        <v>144</v>
      </c>
      <c r="H140" s="46">
        <v>3</v>
      </c>
      <c r="I140" s="46">
        <v>8</v>
      </c>
      <c r="J140" s="76">
        <v>1</v>
      </c>
      <c r="K140" s="49">
        <v>19</v>
      </c>
      <c r="L140" s="66">
        <v>4.91744</v>
      </c>
      <c r="M140" s="66" t="s">
        <v>152</v>
      </c>
      <c r="N140" s="46">
        <v>35</v>
      </c>
      <c r="O140" s="46">
        <v>35</v>
      </c>
      <c r="P140" s="46">
        <v>1</v>
      </c>
      <c r="Q140" s="67">
        <v>3.4</v>
      </c>
      <c r="R140" s="34">
        <v>3</v>
      </c>
      <c r="S140" s="46">
        <v>100</v>
      </c>
      <c r="T140" s="57" t="s">
        <v>144</v>
      </c>
      <c r="U140" s="85">
        <v>0.49915509259259255</v>
      </c>
      <c r="V140" s="80">
        <v>22.265999999999998</v>
      </c>
      <c r="W140" s="80">
        <v>745.3</v>
      </c>
      <c r="X140" s="80">
        <v>106.9</v>
      </c>
      <c r="Y140" s="80">
        <v>9.2899999999999991</v>
      </c>
      <c r="Z140" s="80">
        <v>391.8</v>
      </c>
      <c r="AA140" s="80">
        <v>371.3</v>
      </c>
      <c r="AB140" s="80">
        <v>393.8</v>
      </c>
      <c r="AC140" s="80">
        <v>255</v>
      </c>
      <c r="AD140" s="80">
        <v>0.19</v>
      </c>
      <c r="AE140" s="80">
        <v>8.92</v>
      </c>
      <c r="AF140" s="80">
        <v>-141.9</v>
      </c>
      <c r="AG140" s="80">
        <v>13.7</v>
      </c>
      <c r="AH140" s="80">
        <v>0</v>
      </c>
      <c r="AI140" s="80">
        <v>3.54</v>
      </c>
      <c r="AJ140" s="80">
        <v>3.7</v>
      </c>
      <c r="AK140" s="80">
        <v>7.11</v>
      </c>
      <c r="AL140" s="80">
        <v>28.38</v>
      </c>
      <c r="AM140" s="34">
        <v>2</v>
      </c>
      <c r="AN140" s="34">
        <v>2</v>
      </c>
      <c r="AO140" s="34" t="s">
        <v>126</v>
      </c>
      <c r="AP140" s="34">
        <v>1</v>
      </c>
      <c r="AQ140" s="34">
        <v>1</v>
      </c>
      <c r="AR140" s="34" t="s">
        <v>126</v>
      </c>
      <c r="AS140" s="34" t="s">
        <v>126</v>
      </c>
      <c r="AT140" s="86"/>
    </row>
    <row r="141" spans="1:46" ht="15" customHeight="1" x14ac:dyDescent="0.25">
      <c r="A141" s="43" t="s">
        <v>7</v>
      </c>
      <c r="B141" s="44">
        <v>45181</v>
      </c>
      <c r="C141" s="43" t="s">
        <v>141</v>
      </c>
      <c r="D141" s="45">
        <v>41.459699999999998</v>
      </c>
      <c r="E141" s="45">
        <v>-82.676000000000002</v>
      </c>
      <c r="F141" s="46">
        <f t="shared" si="6"/>
        <v>255</v>
      </c>
      <c r="G141" s="57" t="s">
        <v>144</v>
      </c>
      <c r="H141" s="46">
        <v>3</v>
      </c>
      <c r="I141" s="46">
        <v>7</v>
      </c>
      <c r="J141" s="76">
        <v>1</v>
      </c>
      <c r="K141" s="49">
        <v>19</v>
      </c>
      <c r="L141" s="66">
        <v>4.91744</v>
      </c>
      <c r="M141" s="66" t="s">
        <v>152</v>
      </c>
      <c r="N141" s="46">
        <v>35</v>
      </c>
      <c r="O141" s="46">
        <v>35</v>
      </c>
      <c r="P141" s="46">
        <v>1</v>
      </c>
      <c r="Q141" s="67">
        <v>1</v>
      </c>
      <c r="R141" s="34">
        <v>2</v>
      </c>
      <c r="S141" s="46">
        <v>100</v>
      </c>
      <c r="T141" s="57" t="s">
        <v>144</v>
      </c>
      <c r="U141" s="85">
        <v>0.53549768518518526</v>
      </c>
      <c r="V141" s="80">
        <v>22.175999999999998</v>
      </c>
      <c r="W141" s="80">
        <v>745.2</v>
      </c>
      <c r="X141" s="80">
        <v>108.2</v>
      </c>
      <c r="Y141" s="80">
        <v>9.42</v>
      </c>
      <c r="Z141" s="80">
        <v>351.6</v>
      </c>
      <c r="AA141" s="80">
        <v>332.6</v>
      </c>
      <c r="AB141" s="80">
        <v>353.5</v>
      </c>
      <c r="AC141" s="80">
        <v>229</v>
      </c>
      <c r="AD141" s="80">
        <v>0.17</v>
      </c>
      <c r="AE141" s="80">
        <v>8.91</v>
      </c>
      <c r="AF141" s="80">
        <v>-141.19999999999999</v>
      </c>
      <c r="AG141" s="80">
        <v>18.600000000000001</v>
      </c>
      <c r="AH141" s="80">
        <v>0</v>
      </c>
      <c r="AI141" s="80">
        <v>2.5099999999999998</v>
      </c>
      <c r="AJ141" s="80">
        <v>2.62</v>
      </c>
      <c r="AK141" s="80">
        <v>5.42</v>
      </c>
      <c r="AL141" s="80">
        <v>21.6</v>
      </c>
      <c r="AM141" s="34">
        <v>2</v>
      </c>
      <c r="AN141" s="34">
        <v>2</v>
      </c>
      <c r="AO141" s="34" t="s">
        <v>126</v>
      </c>
      <c r="AP141" s="34">
        <v>1</v>
      </c>
      <c r="AQ141" s="34">
        <v>1</v>
      </c>
      <c r="AR141" s="34" t="s">
        <v>126</v>
      </c>
      <c r="AS141" s="34" t="s">
        <v>126</v>
      </c>
      <c r="AT141" s="86"/>
    </row>
    <row r="142" spans="1:46" ht="15" customHeight="1" x14ac:dyDescent="0.25">
      <c r="A142" s="43" t="s">
        <v>8</v>
      </c>
      <c r="B142" s="44">
        <v>45181</v>
      </c>
      <c r="C142" s="43" t="s">
        <v>141</v>
      </c>
      <c r="D142" s="45">
        <v>41.511699999999998</v>
      </c>
      <c r="E142" s="45">
        <v>-82.658000000000001</v>
      </c>
      <c r="F142" s="46">
        <f t="shared" si="6"/>
        <v>255</v>
      </c>
      <c r="G142" s="57" t="s">
        <v>144</v>
      </c>
      <c r="H142" s="46">
        <v>3</v>
      </c>
      <c r="I142" s="46">
        <v>7</v>
      </c>
      <c r="J142" s="76">
        <v>2</v>
      </c>
      <c r="K142" s="49">
        <v>19</v>
      </c>
      <c r="L142" s="66">
        <v>5.3644800000000004</v>
      </c>
      <c r="M142" s="66" t="s">
        <v>152</v>
      </c>
      <c r="N142" s="46">
        <v>110</v>
      </c>
      <c r="O142" s="46">
        <v>110</v>
      </c>
      <c r="P142" s="46">
        <v>1</v>
      </c>
      <c r="Q142" s="67">
        <v>9.5</v>
      </c>
      <c r="R142" s="34">
        <v>2</v>
      </c>
      <c r="S142" s="46">
        <v>100</v>
      </c>
      <c r="T142" s="57" t="s">
        <v>144</v>
      </c>
      <c r="U142" s="85" t="s">
        <v>144</v>
      </c>
      <c r="V142" s="85" t="s">
        <v>144</v>
      </c>
      <c r="W142" s="85" t="s">
        <v>144</v>
      </c>
      <c r="X142" s="85" t="s">
        <v>144</v>
      </c>
      <c r="Y142" s="85" t="s">
        <v>144</v>
      </c>
      <c r="Z142" s="85" t="s">
        <v>144</v>
      </c>
      <c r="AA142" s="85" t="s">
        <v>144</v>
      </c>
      <c r="AB142" s="85" t="s">
        <v>144</v>
      </c>
      <c r="AC142" s="85" t="s">
        <v>144</v>
      </c>
      <c r="AD142" s="85" t="s">
        <v>144</v>
      </c>
      <c r="AE142" s="85" t="s">
        <v>144</v>
      </c>
      <c r="AF142" s="85" t="s">
        <v>144</v>
      </c>
      <c r="AG142" s="85" t="s">
        <v>144</v>
      </c>
      <c r="AH142" s="85" t="s">
        <v>144</v>
      </c>
      <c r="AI142" s="85" t="s">
        <v>144</v>
      </c>
      <c r="AJ142" s="85" t="s">
        <v>144</v>
      </c>
      <c r="AK142" s="85" t="s">
        <v>144</v>
      </c>
      <c r="AL142" s="85" t="s">
        <v>144</v>
      </c>
      <c r="AM142" s="34">
        <v>2</v>
      </c>
      <c r="AN142" s="34">
        <v>2</v>
      </c>
      <c r="AO142" s="34" t="s">
        <v>126</v>
      </c>
      <c r="AP142" s="34">
        <v>1</v>
      </c>
      <c r="AQ142" s="34">
        <v>1</v>
      </c>
      <c r="AR142" s="34" t="s">
        <v>126</v>
      </c>
      <c r="AS142" s="34" t="s">
        <v>126</v>
      </c>
      <c r="AT142" s="86" t="s">
        <v>154</v>
      </c>
    </row>
    <row r="143" spans="1:46" ht="15" customHeight="1" x14ac:dyDescent="0.25">
      <c r="A143" s="43" t="s">
        <v>0</v>
      </c>
      <c r="B143" s="44">
        <v>45188</v>
      </c>
      <c r="C143" s="43" t="s">
        <v>142</v>
      </c>
      <c r="D143" s="45">
        <v>41.456099999999999</v>
      </c>
      <c r="E143" s="45">
        <v>-83.007099999999994</v>
      </c>
      <c r="F143" s="46">
        <f t="shared" si="6"/>
        <v>262</v>
      </c>
      <c r="G143" s="57" t="s">
        <v>144</v>
      </c>
      <c r="H143" s="46">
        <v>1</v>
      </c>
      <c r="I143" s="46">
        <v>1</v>
      </c>
      <c r="J143" s="76">
        <v>0.5</v>
      </c>
      <c r="K143" s="49">
        <v>14</v>
      </c>
      <c r="L143" s="66">
        <v>2.6822400000000002</v>
      </c>
      <c r="M143" s="66" t="s">
        <v>151</v>
      </c>
      <c r="N143" s="46">
        <v>10</v>
      </c>
      <c r="O143" s="46">
        <v>10</v>
      </c>
      <c r="P143" s="46">
        <v>1</v>
      </c>
      <c r="Q143" s="67">
        <v>0.64007999999999998</v>
      </c>
      <c r="R143" s="34">
        <v>2</v>
      </c>
      <c r="S143" s="46" t="s">
        <v>156</v>
      </c>
      <c r="T143" s="57" t="s">
        <v>144</v>
      </c>
      <c r="U143" s="85">
        <v>0.41626157407407405</v>
      </c>
      <c r="V143" s="80">
        <v>19.61</v>
      </c>
      <c r="W143" s="80">
        <v>748.2</v>
      </c>
      <c r="X143" s="80">
        <v>112.1</v>
      </c>
      <c r="Y143" s="80">
        <v>10.26</v>
      </c>
      <c r="Z143" s="80">
        <v>426.7</v>
      </c>
      <c r="AA143" s="80">
        <v>382.7</v>
      </c>
      <c r="AB143" s="80">
        <v>430.7</v>
      </c>
      <c r="AC143" s="80">
        <v>277</v>
      </c>
      <c r="AD143" s="80">
        <v>0.21</v>
      </c>
      <c r="AE143" s="80">
        <v>8.9499999999999993</v>
      </c>
      <c r="AF143" s="80">
        <v>-142.30000000000001</v>
      </c>
      <c r="AG143" s="80">
        <v>40.82</v>
      </c>
      <c r="AH143" s="80">
        <v>0</v>
      </c>
      <c r="AI143" s="80">
        <v>2.91</v>
      </c>
      <c r="AJ143" s="80">
        <v>3.03</v>
      </c>
      <c r="AK143" s="80">
        <v>17.84</v>
      </c>
      <c r="AL143" s="80">
        <v>71.33</v>
      </c>
      <c r="AM143" s="34">
        <v>2</v>
      </c>
      <c r="AN143" s="34">
        <v>2</v>
      </c>
      <c r="AO143" s="34" t="s">
        <v>126</v>
      </c>
      <c r="AP143" s="34">
        <v>1</v>
      </c>
      <c r="AQ143" s="34">
        <v>1</v>
      </c>
      <c r="AR143" s="34" t="s">
        <v>126</v>
      </c>
      <c r="AS143" s="34" t="s">
        <v>126</v>
      </c>
      <c r="AT143" s="34"/>
    </row>
    <row r="144" spans="1:46" ht="15" customHeight="1" x14ac:dyDescent="0.25">
      <c r="A144" s="43" t="s">
        <v>1</v>
      </c>
      <c r="B144" s="44">
        <v>45188</v>
      </c>
      <c r="C144" s="43" t="s">
        <v>142</v>
      </c>
      <c r="D144" s="45">
        <v>41.453299999999999</v>
      </c>
      <c r="E144" s="45">
        <v>-82.960800000000006</v>
      </c>
      <c r="F144" s="46">
        <f t="shared" si="6"/>
        <v>262</v>
      </c>
      <c r="G144" s="57" t="s">
        <v>144</v>
      </c>
      <c r="H144" s="46">
        <v>1</v>
      </c>
      <c r="I144" s="46">
        <v>1</v>
      </c>
      <c r="J144" s="76">
        <v>0.5</v>
      </c>
      <c r="K144" s="49">
        <v>16</v>
      </c>
      <c r="L144" s="66">
        <v>2.6822400000000002</v>
      </c>
      <c r="M144" s="66" t="s">
        <v>151</v>
      </c>
      <c r="N144" s="46">
        <v>15</v>
      </c>
      <c r="O144" s="46">
        <v>15</v>
      </c>
      <c r="P144" s="46">
        <v>1</v>
      </c>
      <c r="Q144" s="67">
        <v>1.0668</v>
      </c>
      <c r="R144" s="34">
        <v>3</v>
      </c>
      <c r="S144" s="46">
        <v>60</v>
      </c>
      <c r="T144" s="57" t="s">
        <v>144</v>
      </c>
      <c r="U144" s="85">
        <v>0.43537037037037035</v>
      </c>
      <c r="V144" s="80">
        <v>20.242000000000001</v>
      </c>
      <c r="W144" s="80">
        <v>748.1</v>
      </c>
      <c r="X144" s="80">
        <v>101.2</v>
      </c>
      <c r="Y144" s="80">
        <v>9.14</v>
      </c>
      <c r="Z144" s="80">
        <v>359.5</v>
      </c>
      <c r="AA144" s="80">
        <v>326.8</v>
      </c>
      <c r="AB144" s="80">
        <v>362.5</v>
      </c>
      <c r="AC144" s="80">
        <v>234</v>
      </c>
      <c r="AD144" s="80">
        <v>0.17</v>
      </c>
      <c r="AE144" s="80">
        <v>9.1999999999999993</v>
      </c>
      <c r="AF144" s="80">
        <v>-156.9</v>
      </c>
      <c r="AG144" s="80">
        <v>45.69</v>
      </c>
      <c r="AH144" s="80">
        <v>0</v>
      </c>
      <c r="AI144" s="80">
        <v>3.23</v>
      </c>
      <c r="AJ144" s="80">
        <v>3.38</v>
      </c>
      <c r="AK144" s="80">
        <v>18.579999999999998</v>
      </c>
      <c r="AL144" s="80">
        <v>74.290000000000006</v>
      </c>
      <c r="AM144" s="34">
        <v>2</v>
      </c>
      <c r="AN144" s="34">
        <v>2</v>
      </c>
      <c r="AO144" s="34" t="s">
        <v>126</v>
      </c>
      <c r="AP144" s="34">
        <v>1</v>
      </c>
      <c r="AQ144" s="34">
        <v>1</v>
      </c>
      <c r="AR144" s="34" t="s">
        <v>126</v>
      </c>
      <c r="AS144" s="34" t="s">
        <v>126</v>
      </c>
      <c r="AT144" s="86"/>
    </row>
    <row r="145" spans="1:46" ht="15" customHeight="1" x14ac:dyDescent="0.25">
      <c r="A145" s="43" t="s">
        <v>2</v>
      </c>
      <c r="B145" s="44">
        <v>45188</v>
      </c>
      <c r="C145" s="43" t="s">
        <v>142</v>
      </c>
      <c r="D145" s="45">
        <v>41.457299999999996</v>
      </c>
      <c r="E145" s="45">
        <v>-82.898700000000005</v>
      </c>
      <c r="F145" s="46">
        <f t="shared" si="6"/>
        <v>262</v>
      </c>
      <c r="G145" s="57" t="s">
        <v>144</v>
      </c>
      <c r="H145" s="46">
        <v>1</v>
      </c>
      <c r="I145" s="46">
        <v>1</v>
      </c>
      <c r="J145" s="76">
        <v>0.5</v>
      </c>
      <c r="K145" s="49">
        <v>16</v>
      </c>
      <c r="L145" s="66">
        <v>2.6822400000000002</v>
      </c>
      <c r="M145" s="66" t="s">
        <v>151</v>
      </c>
      <c r="N145" s="46">
        <v>30</v>
      </c>
      <c r="O145" s="46">
        <v>30</v>
      </c>
      <c r="P145" s="46">
        <v>1</v>
      </c>
      <c r="Q145" s="67">
        <v>1.73736</v>
      </c>
      <c r="R145" s="34">
        <v>3</v>
      </c>
      <c r="S145" s="46">
        <v>80</v>
      </c>
      <c r="T145" s="57" t="s">
        <v>144</v>
      </c>
      <c r="U145" s="85">
        <v>0.45047453703703705</v>
      </c>
      <c r="V145" s="80">
        <v>20.178000000000001</v>
      </c>
      <c r="W145" s="80">
        <v>748.1</v>
      </c>
      <c r="X145" s="80">
        <v>85.2</v>
      </c>
      <c r="Y145" s="80">
        <v>7.71</v>
      </c>
      <c r="Z145" s="80">
        <v>509.4</v>
      </c>
      <c r="AA145" s="80">
        <v>462.4</v>
      </c>
      <c r="AB145" s="80">
        <v>513.70000000000005</v>
      </c>
      <c r="AC145" s="80">
        <v>331</v>
      </c>
      <c r="AD145" s="80">
        <v>0.25</v>
      </c>
      <c r="AE145" s="80">
        <v>8.75</v>
      </c>
      <c r="AF145" s="80">
        <v>-131.6</v>
      </c>
      <c r="AG145" s="80">
        <v>17.22</v>
      </c>
      <c r="AH145" s="80">
        <v>0</v>
      </c>
      <c r="AI145" s="80">
        <v>2.84</v>
      </c>
      <c r="AJ145" s="80">
        <v>2.96</v>
      </c>
      <c r="AK145" s="80">
        <v>6.83</v>
      </c>
      <c r="AL145" s="80">
        <v>27.28</v>
      </c>
      <c r="AM145" s="34">
        <v>2</v>
      </c>
      <c r="AN145" s="34">
        <v>2</v>
      </c>
      <c r="AO145" s="34" t="s">
        <v>126</v>
      </c>
      <c r="AP145" s="34">
        <v>1</v>
      </c>
      <c r="AQ145" s="34">
        <v>1</v>
      </c>
      <c r="AR145" s="34" t="s">
        <v>126</v>
      </c>
      <c r="AS145" s="34" t="s">
        <v>126</v>
      </c>
      <c r="AT145" s="86"/>
    </row>
    <row r="146" spans="1:46" ht="15" customHeight="1" x14ac:dyDescent="0.25">
      <c r="A146" s="43" t="s">
        <v>3</v>
      </c>
      <c r="B146" s="44">
        <v>45188</v>
      </c>
      <c r="C146" s="43" t="s">
        <v>142</v>
      </c>
      <c r="D146" s="45">
        <v>41.480200000000004</v>
      </c>
      <c r="E146" s="45">
        <v>-82.834299999999999</v>
      </c>
      <c r="F146" s="46">
        <f t="shared" si="6"/>
        <v>262</v>
      </c>
      <c r="G146" s="57" t="s">
        <v>144</v>
      </c>
      <c r="H146" s="46">
        <v>1</v>
      </c>
      <c r="I146" s="46">
        <v>1</v>
      </c>
      <c r="J146" s="76">
        <v>0.5</v>
      </c>
      <c r="K146" s="49">
        <v>17</v>
      </c>
      <c r="L146" s="66">
        <v>2.6822400000000002</v>
      </c>
      <c r="M146" s="66" t="s">
        <v>151</v>
      </c>
      <c r="N146" s="46"/>
      <c r="O146" s="46"/>
      <c r="P146" s="46">
        <v>1</v>
      </c>
      <c r="Q146" s="67">
        <v>3.2613599999999998</v>
      </c>
      <c r="R146" s="34">
        <v>3</v>
      </c>
      <c r="S146" s="46">
        <v>80</v>
      </c>
      <c r="T146" s="57" t="s">
        <v>144</v>
      </c>
      <c r="U146" s="85">
        <v>0.46557870370370374</v>
      </c>
      <c r="V146" s="80">
        <v>20.248000000000001</v>
      </c>
      <c r="W146" s="80">
        <v>748.2</v>
      </c>
      <c r="X146" s="80">
        <v>97.6</v>
      </c>
      <c r="Y146" s="80">
        <v>8.82</v>
      </c>
      <c r="Z146" s="80">
        <v>401.7</v>
      </c>
      <c r="AA146" s="80">
        <v>365.2</v>
      </c>
      <c r="AB146" s="80">
        <v>405.1</v>
      </c>
      <c r="AC146" s="80">
        <v>261</v>
      </c>
      <c r="AD146" s="80">
        <v>0.19</v>
      </c>
      <c r="AE146" s="80">
        <v>9.01</v>
      </c>
      <c r="AF146" s="80">
        <v>-146.1</v>
      </c>
      <c r="AG146" s="80">
        <v>20.2</v>
      </c>
      <c r="AH146" s="80">
        <v>0</v>
      </c>
      <c r="AI146" s="80">
        <v>3.66</v>
      </c>
      <c r="AJ146" s="80">
        <v>3.82</v>
      </c>
      <c r="AK146" s="80">
        <v>11.16</v>
      </c>
      <c r="AL146" s="80">
        <v>44.58</v>
      </c>
      <c r="AM146" s="34">
        <v>2</v>
      </c>
      <c r="AN146" s="34">
        <v>2</v>
      </c>
      <c r="AO146" s="34" t="s">
        <v>126</v>
      </c>
      <c r="AP146" s="34">
        <v>1</v>
      </c>
      <c r="AQ146" s="34">
        <v>1</v>
      </c>
      <c r="AR146" s="34" t="s">
        <v>126</v>
      </c>
      <c r="AS146" s="34" t="s">
        <v>126</v>
      </c>
      <c r="AT146" s="86"/>
    </row>
    <row r="147" spans="1:46" ht="15" customHeight="1" x14ac:dyDescent="0.25">
      <c r="A147" s="43" t="s">
        <v>4</v>
      </c>
      <c r="B147" s="44">
        <v>45188</v>
      </c>
      <c r="C147" s="43" t="s">
        <v>142</v>
      </c>
      <c r="D147" s="45">
        <v>41.479799999999997</v>
      </c>
      <c r="E147" s="45">
        <v>-82.782899999999998</v>
      </c>
      <c r="F147" s="46">
        <f t="shared" si="6"/>
        <v>262</v>
      </c>
      <c r="G147" s="57" t="s">
        <v>144</v>
      </c>
      <c r="H147" s="46">
        <v>1</v>
      </c>
      <c r="I147" s="46">
        <v>1</v>
      </c>
      <c r="J147" s="76">
        <v>0.5</v>
      </c>
      <c r="K147" s="49">
        <v>17</v>
      </c>
      <c r="L147" s="66">
        <v>2.6822400000000002</v>
      </c>
      <c r="M147" s="66" t="s">
        <v>151</v>
      </c>
      <c r="N147" s="46">
        <v>35</v>
      </c>
      <c r="O147" s="46">
        <v>40</v>
      </c>
      <c r="P147" s="46">
        <v>1</v>
      </c>
      <c r="Q147" s="67">
        <v>2.1945600000000001</v>
      </c>
      <c r="R147" s="34">
        <v>3</v>
      </c>
      <c r="S147" s="46">
        <v>100</v>
      </c>
      <c r="T147" s="57" t="s">
        <v>144</v>
      </c>
      <c r="U147" s="85">
        <v>0.4866435185185185</v>
      </c>
      <c r="V147" s="80">
        <v>20.788</v>
      </c>
      <c r="W147" s="80">
        <v>748.3</v>
      </c>
      <c r="X147" s="80">
        <v>110.4</v>
      </c>
      <c r="Y147" s="80">
        <v>9.8699999999999992</v>
      </c>
      <c r="Z147" s="80">
        <v>464.9</v>
      </c>
      <c r="AA147" s="80">
        <v>427.5</v>
      </c>
      <c r="AB147" s="80">
        <v>468.5</v>
      </c>
      <c r="AC147" s="80">
        <v>302</v>
      </c>
      <c r="AD147" s="80">
        <v>0.22</v>
      </c>
      <c r="AE147" s="80">
        <v>9.15</v>
      </c>
      <c r="AF147" s="80">
        <v>-154.6</v>
      </c>
      <c r="AG147" s="80">
        <v>11.01</v>
      </c>
      <c r="AH147" s="80">
        <v>0</v>
      </c>
      <c r="AI147" s="80">
        <v>4.6100000000000003</v>
      </c>
      <c r="AJ147" s="80">
        <v>4.82</v>
      </c>
      <c r="AK147" s="80">
        <v>6.59</v>
      </c>
      <c r="AL147" s="80">
        <v>26.32</v>
      </c>
      <c r="AM147" s="34">
        <v>2</v>
      </c>
      <c r="AN147" s="34">
        <v>2</v>
      </c>
      <c r="AO147" s="34" t="s">
        <v>126</v>
      </c>
      <c r="AP147" s="34">
        <v>1</v>
      </c>
      <c r="AQ147" s="34">
        <v>1</v>
      </c>
      <c r="AR147" s="34" t="s">
        <v>126</v>
      </c>
      <c r="AS147" s="34" t="s">
        <v>126</v>
      </c>
      <c r="AT147" s="86"/>
    </row>
    <row r="148" spans="1:46" ht="15" customHeight="1" x14ac:dyDescent="0.25">
      <c r="A148" s="43" t="s">
        <v>29</v>
      </c>
      <c r="B148" s="44">
        <v>45188</v>
      </c>
      <c r="C148" s="43" t="s">
        <v>142</v>
      </c>
      <c r="D148" s="45">
        <v>41.463200000000001</v>
      </c>
      <c r="E148" s="45">
        <v>-82.769000000000005</v>
      </c>
      <c r="F148" s="46">
        <f t="shared" si="6"/>
        <v>262</v>
      </c>
      <c r="G148" s="57" t="s">
        <v>144</v>
      </c>
      <c r="H148" s="46">
        <v>1</v>
      </c>
      <c r="I148" s="46">
        <v>3</v>
      </c>
      <c r="J148" s="76">
        <v>0.5</v>
      </c>
      <c r="K148" s="49">
        <v>18</v>
      </c>
      <c r="L148" s="66">
        <v>2.6822400000000002</v>
      </c>
      <c r="M148" s="66" t="s">
        <v>151</v>
      </c>
      <c r="N148" s="46">
        <v>30</v>
      </c>
      <c r="O148" s="46">
        <v>30</v>
      </c>
      <c r="P148" s="46">
        <v>1</v>
      </c>
      <c r="Q148" s="67">
        <v>2.4993599999999998</v>
      </c>
      <c r="R148" s="34">
        <v>2</v>
      </c>
      <c r="S148" s="46">
        <v>100</v>
      </c>
      <c r="T148" s="57" t="s">
        <v>144</v>
      </c>
      <c r="U148" s="85">
        <v>0.50241898148148145</v>
      </c>
      <c r="V148" s="80">
        <v>20.742999999999999</v>
      </c>
      <c r="W148" s="80">
        <v>748.2</v>
      </c>
      <c r="X148" s="80">
        <v>113.2</v>
      </c>
      <c r="Y148" s="80">
        <v>10.130000000000001</v>
      </c>
      <c r="Z148" s="80">
        <v>450.6</v>
      </c>
      <c r="AA148" s="80">
        <v>414</v>
      </c>
      <c r="AB148" s="80">
        <v>454</v>
      </c>
      <c r="AC148" s="80">
        <v>293</v>
      </c>
      <c r="AD148" s="80">
        <v>0.22</v>
      </c>
      <c r="AE148" s="80">
        <v>9.08</v>
      </c>
      <c r="AF148" s="80">
        <v>-150.5</v>
      </c>
      <c r="AG148" s="80">
        <v>12.89</v>
      </c>
      <c r="AH148" s="80">
        <v>0</v>
      </c>
      <c r="AI148" s="80">
        <v>4.91</v>
      </c>
      <c r="AJ148" s="80">
        <v>5.13</v>
      </c>
      <c r="AK148" s="80">
        <v>7.39</v>
      </c>
      <c r="AL148" s="80">
        <v>29.51</v>
      </c>
      <c r="AM148" s="34">
        <v>2</v>
      </c>
      <c r="AN148" s="34">
        <v>2</v>
      </c>
      <c r="AO148" s="34" t="s">
        <v>126</v>
      </c>
      <c r="AP148" s="34">
        <v>1</v>
      </c>
      <c r="AQ148" s="34">
        <v>1</v>
      </c>
      <c r="AR148" s="34" t="s">
        <v>126</v>
      </c>
      <c r="AS148" s="34" t="s">
        <v>126</v>
      </c>
      <c r="AT148" s="86"/>
    </row>
    <row r="149" spans="1:46" ht="15" customHeight="1" x14ac:dyDescent="0.25">
      <c r="A149" s="43" t="s">
        <v>5</v>
      </c>
      <c r="B149" s="44">
        <v>45188</v>
      </c>
      <c r="C149" s="43" t="s">
        <v>142</v>
      </c>
      <c r="D149" s="45">
        <v>41.477400000000003</v>
      </c>
      <c r="E149" s="45">
        <v>-82.739800000000002</v>
      </c>
      <c r="F149" s="46">
        <f t="shared" ref="F149:F152" si="7">IF(B149&gt;0,B149-DATE(YEAR(B149),1,1)+1,"NA")</f>
        <v>262</v>
      </c>
      <c r="G149" s="57" t="s">
        <v>144</v>
      </c>
      <c r="H149" s="46">
        <v>1</v>
      </c>
      <c r="I149" s="46">
        <v>3</v>
      </c>
      <c r="J149" s="76">
        <v>0.5</v>
      </c>
      <c r="K149" s="49">
        <v>18</v>
      </c>
      <c r="L149" s="66">
        <v>2.6822400000000002</v>
      </c>
      <c r="M149" s="66" t="s">
        <v>152</v>
      </c>
      <c r="N149" s="46">
        <v>35</v>
      </c>
      <c r="O149" s="46">
        <v>35</v>
      </c>
      <c r="P149" s="46">
        <v>1</v>
      </c>
      <c r="Q149" s="67">
        <v>2.6212800000000001</v>
      </c>
      <c r="R149" s="34">
        <v>3</v>
      </c>
      <c r="S149" s="46">
        <v>100</v>
      </c>
      <c r="T149" s="57" t="s">
        <v>144</v>
      </c>
      <c r="U149" s="85">
        <v>0.51245370370370369</v>
      </c>
      <c r="V149" s="80">
        <v>20.79</v>
      </c>
      <c r="W149" s="80">
        <v>748</v>
      </c>
      <c r="X149" s="80">
        <v>98.3</v>
      </c>
      <c r="Y149" s="80">
        <v>8.7899999999999991</v>
      </c>
      <c r="Z149" s="80">
        <v>429.7</v>
      </c>
      <c r="AA149" s="80">
        <v>395.1</v>
      </c>
      <c r="AB149" s="80">
        <v>432.9</v>
      </c>
      <c r="AC149" s="80">
        <v>279</v>
      </c>
      <c r="AD149" s="80">
        <v>0.21</v>
      </c>
      <c r="AE149" s="80">
        <v>8.9499999999999993</v>
      </c>
      <c r="AF149" s="80">
        <v>-143.1</v>
      </c>
      <c r="AG149" s="80">
        <v>10.039999999999999</v>
      </c>
      <c r="AH149" s="80">
        <v>0</v>
      </c>
      <c r="AI149" s="80">
        <v>3.29</v>
      </c>
      <c r="AJ149" s="80">
        <v>3.43</v>
      </c>
      <c r="AK149" s="80">
        <v>5.81</v>
      </c>
      <c r="AL149" s="80">
        <v>23.19</v>
      </c>
      <c r="AM149" s="34">
        <v>2</v>
      </c>
      <c r="AN149" s="34">
        <v>2</v>
      </c>
      <c r="AO149" s="34" t="s">
        <v>126</v>
      </c>
      <c r="AP149" s="34">
        <v>1</v>
      </c>
      <c r="AQ149" s="34">
        <v>1</v>
      </c>
      <c r="AR149" s="34" t="s">
        <v>126</v>
      </c>
      <c r="AS149" s="34" t="s">
        <v>126</v>
      </c>
      <c r="AT149" s="86"/>
    </row>
    <row r="150" spans="1:46" ht="15" customHeight="1" x14ac:dyDescent="0.25">
      <c r="A150" s="43" t="s">
        <v>6</v>
      </c>
      <c r="B150" s="44">
        <v>45188</v>
      </c>
      <c r="C150" s="43" t="s">
        <v>142</v>
      </c>
      <c r="D150" s="45">
        <v>41.469000000000001</v>
      </c>
      <c r="E150" s="45">
        <v>-82.715000000000003</v>
      </c>
      <c r="F150" s="46">
        <f t="shared" si="7"/>
        <v>262</v>
      </c>
      <c r="G150" s="57" t="s">
        <v>144</v>
      </c>
      <c r="H150" s="46">
        <v>1</v>
      </c>
      <c r="I150" s="46">
        <v>3</v>
      </c>
      <c r="J150" s="76">
        <v>0.5</v>
      </c>
      <c r="K150" s="49">
        <v>18</v>
      </c>
      <c r="L150" s="66">
        <v>2.6822400000000002</v>
      </c>
      <c r="M150" s="66" t="s">
        <v>152</v>
      </c>
      <c r="N150" s="46">
        <v>60</v>
      </c>
      <c r="O150" s="46">
        <v>60</v>
      </c>
      <c r="P150" s="46">
        <v>1</v>
      </c>
      <c r="Q150" s="67">
        <v>3.47472</v>
      </c>
      <c r="R150" s="34">
        <v>3</v>
      </c>
      <c r="S150" s="46">
        <v>100</v>
      </c>
      <c r="T150" s="57" t="s">
        <v>144</v>
      </c>
      <c r="U150" s="85">
        <v>0.52667824074074077</v>
      </c>
      <c r="V150" s="80">
        <v>20.98</v>
      </c>
      <c r="W150" s="80">
        <v>748</v>
      </c>
      <c r="X150" s="80">
        <v>103.9</v>
      </c>
      <c r="Y150" s="80">
        <v>9.26</v>
      </c>
      <c r="Z150" s="80">
        <v>377.1</v>
      </c>
      <c r="AA150" s="80">
        <v>348.1</v>
      </c>
      <c r="AB150" s="80">
        <v>379.9</v>
      </c>
      <c r="AC150" s="80">
        <v>245</v>
      </c>
      <c r="AD150" s="80">
        <v>0.18</v>
      </c>
      <c r="AE150" s="80">
        <v>8.9</v>
      </c>
      <c r="AF150" s="80">
        <v>-140.4</v>
      </c>
      <c r="AG150" s="80">
        <v>7.03</v>
      </c>
      <c r="AH150" s="80">
        <v>0</v>
      </c>
      <c r="AI150" s="80">
        <v>2.4300000000000002</v>
      </c>
      <c r="AJ150" s="80">
        <v>2.54</v>
      </c>
      <c r="AK150" s="80">
        <v>6.61</v>
      </c>
      <c r="AL150" s="80">
        <v>26.38</v>
      </c>
      <c r="AM150" s="34">
        <v>2</v>
      </c>
      <c r="AN150" s="34">
        <v>2</v>
      </c>
      <c r="AO150" s="34" t="s">
        <v>126</v>
      </c>
      <c r="AP150" s="34">
        <v>1</v>
      </c>
      <c r="AQ150" s="34">
        <v>1</v>
      </c>
      <c r="AR150" s="34" t="s">
        <v>126</v>
      </c>
      <c r="AS150" s="34" t="s">
        <v>126</v>
      </c>
      <c r="AT150" s="86"/>
    </row>
    <row r="151" spans="1:46" ht="15" customHeight="1" x14ac:dyDescent="0.25">
      <c r="A151" s="43" t="s">
        <v>7</v>
      </c>
      <c r="B151" s="44">
        <v>45188</v>
      </c>
      <c r="C151" s="43" t="s">
        <v>142</v>
      </c>
      <c r="D151" s="45">
        <v>41.459699999999998</v>
      </c>
      <c r="E151" s="45">
        <v>-82.676000000000002</v>
      </c>
      <c r="F151" s="46">
        <f t="shared" si="7"/>
        <v>262</v>
      </c>
      <c r="G151" s="57" t="s">
        <v>144</v>
      </c>
      <c r="H151" s="46">
        <v>1</v>
      </c>
      <c r="I151" s="46">
        <v>3</v>
      </c>
      <c r="J151" s="76">
        <v>0.5</v>
      </c>
      <c r="K151" s="49">
        <v>19</v>
      </c>
      <c r="L151" s="66">
        <v>2.6822400000000002</v>
      </c>
      <c r="M151" s="66" t="s">
        <v>152</v>
      </c>
      <c r="N151" s="46">
        <v>40</v>
      </c>
      <c r="O151" s="46">
        <v>40</v>
      </c>
      <c r="P151" s="46">
        <v>1</v>
      </c>
      <c r="Q151" s="67">
        <v>0.88392000000000004</v>
      </c>
      <c r="R151" s="34">
        <v>2</v>
      </c>
      <c r="S151" s="46">
        <v>100</v>
      </c>
      <c r="T151" s="57" t="s">
        <v>144</v>
      </c>
      <c r="U151" s="85">
        <v>0.56388888888888888</v>
      </c>
      <c r="V151" s="80">
        <v>20.878</v>
      </c>
      <c r="W151" s="80">
        <v>748</v>
      </c>
      <c r="X151" s="80">
        <v>108.1</v>
      </c>
      <c r="Y151" s="80">
        <v>9.65</v>
      </c>
      <c r="Z151" s="80">
        <v>349.6</v>
      </c>
      <c r="AA151" s="80">
        <v>322</v>
      </c>
      <c r="AB151" s="80">
        <v>352.2</v>
      </c>
      <c r="AC151" s="80">
        <v>227</v>
      </c>
      <c r="AD151" s="80">
        <v>0.17</v>
      </c>
      <c r="AE151" s="80">
        <v>8.94</v>
      </c>
      <c r="AF151" s="80">
        <v>-142.6</v>
      </c>
      <c r="AG151" s="80">
        <v>10.199999999999999</v>
      </c>
      <c r="AH151" s="80">
        <v>0</v>
      </c>
      <c r="AI151" s="80">
        <v>1.72</v>
      </c>
      <c r="AJ151" s="80">
        <v>1.79</v>
      </c>
      <c r="AK151" s="80">
        <v>4.4400000000000004</v>
      </c>
      <c r="AL151" s="80">
        <v>17.72</v>
      </c>
      <c r="AM151" s="34">
        <v>2</v>
      </c>
      <c r="AN151" s="34">
        <v>2</v>
      </c>
      <c r="AO151" s="34" t="s">
        <v>126</v>
      </c>
      <c r="AP151" s="34">
        <v>1</v>
      </c>
      <c r="AQ151" s="34">
        <v>1</v>
      </c>
      <c r="AR151" s="34" t="s">
        <v>126</v>
      </c>
      <c r="AS151" s="34" t="s">
        <v>126</v>
      </c>
      <c r="AT151" s="86"/>
    </row>
    <row r="152" spans="1:46" ht="15" customHeight="1" x14ac:dyDescent="0.25">
      <c r="A152" s="43" t="s">
        <v>8</v>
      </c>
      <c r="B152" s="44">
        <v>45188</v>
      </c>
      <c r="C152" s="43" t="s">
        <v>142</v>
      </c>
      <c r="D152" s="45">
        <v>41.511699999999998</v>
      </c>
      <c r="E152" s="45">
        <v>-82.658000000000001</v>
      </c>
      <c r="F152" s="46">
        <f t="shared" si="7"/>
        <v>262</v>
      </c>
      <c r="G152" s="57" t="s">
        <v>144</v>
      </c>
      <c r="H152" s="46">
        <v>1</v>
      </c>
      <c r="I152" s="46">
        <v>3</v>
      </c>
      <c r="J152" s="76">
        <v>1</v>
      </c>
      <c r="K152" s="49">
        <v>20</v>
      </c>
      <c r="L152" s="66">
        <v>2.6822400000000002</v>
      </c>
      <c r="M152" s="66" t="s">
        <v>155</v>
      </c>
      <c r="N152" s="46">
        <v>140</v>
      </c>
      <c r="O152" s="46">
        <v>140</v>
      </c>
      <c r="P152" s="46">
        <v>1</v>
      </c>
      <c r="Q152" s="67">
        <v>9.4792799999999993</v>
      </c>
      <c r="R152" s="34">
        <v>2</v>
      </c>
      <c r="S152" s="46">
        <v>200</v>
      </c>
      <c r="T152" s="57" t="s">
        <v>144</v>
      </c>
      <c r="U152" s="85">
        <v>0.55155092592592592</v>
      </c>
      <c r="V152" s="87">
        <v>21.67</v>
      </c>
      <c r="W152" s="87">
        <v>747.9</v>
      </c>
      <c r="X152" s="87">
        <v>100.9</v>
      </c>
      <c r="Y152" s="87">
        <v>8.8800000000000008</v>
      </c>
      <c r="Z152" s="87">
        <v>276.2</v>
      </c>
      <c r="AA152" s="87">
        <v>258.60000000000002</v>
      </c>
      <c r="AB152" s="87">
        <v>277.89999999999998</v>
      </c>
      <c r="AC152" s="87">
        <v>180</v>
      </c>
      <c r="AD152" s="87">
        <v>0.13</v>
      </c>
      <c r="AE152" s="87">
        <v>8.68</v>
      </c>
      <c r="AF152" s="87">
        <v>-127.9</v>
      </c>
      <c r="AG152" s="87">
        <v>0.21</v>
      </c>
      <c r="AH152" s="87">
        <v>0</v>
      </c>
      <c r="AI152" s="87">
        <v>0.43</v>
      </c>
      <c r="AJ152" s="87">
        <v>0.43</v>
      </c>
      <c r="AK152" s="87">
        <v>1.92</v>
      </c>
      <c r="AL152" s="87">
        <v>7.61</v>
      </c>
      <c r="AM152" s="34">
        <v>2</v>
      </c>
      <c r="AN152" s="34">
        <v>2</v>
      </c>
      <c r="AO152" s="34" t="s">
        <v>126</v>
      </c>
      <c r="AP152" s="34">
        <v>1</v>
      </c>
      <c r="AQ152" s="34">
        <v>1</v>
      </c>
      <c r="AR152" s="34" t="s">
        <v>126</v>
      </c>
      <c r="AS152" s="34" t="s">
        <v>126</v>
      </c>
      <c r="AT152" s="86"/>
    </row>
  </sheetData>
  <conditionalFormatting sqref="G1:Q1 S1:AL1 AT1 D2:AT92 D93:AL112 A2:C112 B113:AL122 AT93:AT152 G123:AL152">
    <cfRule type="expression" dxfId="11" priority="14">
      <formula>MOD(ROW()-3,20)&lt;10</formula>
    </cfRule>
  </conditionalFormatting>
  <conditionalFormatting sqref="AM93:AS112">
    <cfRule type="expression" dxfId="10" priority="12">
      <formula>MOD(ROW()-3,20)&lt;10</formula>
    </cfRule>
  </conditionalFormatting>
  <conditionalFormatting sqref="A113:A152">
    <cfRule type="expression" dxfId="9" priority="10">
      <formula>MOD(ROW()-3,20)&lt;10</formula>
    </cfRule>
  </conditionalFormatting>
  <conditionalFormatting sqref="AM113:AS122">
    <cfRule type="expression" dxfId="8" priority="9">
      <formula>MOD(ROW()-3,20)&lt;10</formula>
    </cfRule>
  </conditionalFormatting>
  <conditionalFormatting sqref="B123:F132">
    <cfRule type="expression" dxfId="7" priority="8">
      <formula>MOD(ROW()-3,20)&lt;10</formula>
    </cfRule>
  </conditionalFormatting>
  <conditionalFormatting sqref="AM123:AS132">
    <cfRule type="expression" dxfId="6" priority="7">
      <formula>MOD(ROW()-3,20)&lt;10</formula>
    </cfRule>
  </conditionalFormatting>
  <conditionalFormatting sqref="P3:P152">
    <cfRule type="cellIs" dxfId="5" priority="6" operator="greaterThan">
      <formula>1</formula>
    </cfRule>
  </conditionalFormatting>
  <conditionalFormatting sqref="B133:E142">
    <cfRule type="expression" dxfId="4" priority="5">
      <formula>MOD(ROW()-3,20)&lt;10</formula>
    </cfRule>
  </conditionalFormatting>
  <conditionalFormatting sqref="F133:F152">
    <cfRule type="expression" dxfId="3" priority="4">
      <formula>MOD(ROW()-3,20)&lt;10</formula>
    </cfRule>
  </conditionalFormatting>
  <conditionalFormatting sqref="AM133:AS142">
    <cfRule type="expression" dxfId="2" priority="3">
      <formula>MOD(ROW()-3,20)&lt;10</formula>
    </cfRule>
  </conditionalFormatting>
  <conditionalFormatting sqref="B143:E152">
    <cfRule type="expression" dxfId="1" priority="2">
      <formula>MOD(ROW()-3,20)&lt;10</formula>
    </cfRule>
  </conditionalFormatting>
  <conditionalFormatting sqref="AM143:AS152">
    <cfRule type="expression" dxfId="0" priority="1">
      <formula>MOD(ROW()-3,20)&lt;10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0C57-280B-4D2D-8205-4919339D7159}">
  <sheetPr codeName="Sheet3"/>
  <dimension ref="A1:T148"/>
  <sheetViews>
    <sheetView tabSelected="1" topLeftCell="A57" workbookViewId="0">
      <selection activeCell="L147" sqref="L147"/>
    </sheetView>
  </sheetViews>
  <sheetFormatPr defaultRowHeight="15" x14ac:dyDescent="0.25"/>
  <cols>
    <col min="1" max="1" width="12.7109375" bestFit="1" customWidth="1"/>
    <col min="2" max="2" width="10.7109375" bestFit="1" customWidth="1"/>
    <col min="3" max="3" width="8.85546875" style="32"/>
    <col min="11" max="11" width="16" customWidth="1"/>
    <col min="18" max="18" width="11.28515625" customWidth="1"/>
  </cols>
  <sheetData>
    <row r="1" spans="1:20" x14ac:dyDescent="0.25">
      <c r="A1" t="s">
        <v>95</v>
      </c>
      <c r="B1" t="s">
        <v>96</v>
      </c>
      <c r="C1" s="32" t="s">
        <v>13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18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</row>
    <row r="2" spans="1:20" x14ac:dyDescent="0.25">
      <c r="A2" t="str">
        <f>FDS!A3</f>
        <v>Muddy Creek</v>
      </c>
      <c r="B2" t="str">
        <f>TEXT(FDS!B3,"mm/dd/yyyy")</f>
        <v>05/30/2023</v>
      </c>
      <c r="C2" s="32" t="str">
        <f>TEXT(FDS!G3,"HH:MM")</f>
        <v>09:51</v>
      </c>
      <c r="D2">
        <f>FDS!K3</f>
        <v>24.444400000000002</v>
      </c>
      <c r="E2" s="30">
        <f>FDS!H3</f>
        <v>0</v>
      </c>
      <c r="F2" s="30">
        <f>FDS!J3</f>
        <v>0</v>
      </c>
      <c r="G2" s="31">
        <f>FDS!Q36</f>
        <v>3.8</v>
      </c>
      <c r="H2">
        <f>IFERROR(AVERAGE(FDS!N3:O3),"")</f>
        <v>20</v>
      </c>
      <c r="I2" t="str">
        <f>TEXT(FDS!T3,"HH:MM")</f>
        <v>10:20</v>
      </c>
      <c r="J2">
        <f>FDS!V3</f>
        <v>21.358000000000001</v>
      </c>
      <c r="K2">
        <f>FDS!Y3</f>
        <v>11.33</v>
      </c>
      <c r="L2">
        <f>FDS!Z3</f>
        <v>592.70000000000005</v>
      </c>
      <c r="M2">
        <f>FDS!AA3</f>
        <v>551.5</v>
      </c>
      <c r="N2">
        <f>FDS!AE3</f>
        <v>8.56</v>
      </c>
      <c r="O2">
        <f>FDS!AF3</f>
        <v>-120.8</v>
      </c>
      <c r="P2">
        <f>FDS!AG3</f>
        <v>39.71</v>
      </c>
      <c r="Q2">
        <f>FDS!AI3</f>
        <v>2.82</v>
      </c>
      <c r="R2">
        <f>FDS!AJ3</f>
        <v>2.94</v>
      </c>
      <c r="S2">
        <f>FDS!AK3</f>
        <v>16.5</v>
      </c>
      <c r="T2">
        <f>FDS!AL3</f>
        <v>65.97</v>
      </c>
    </row>
    <row r="3" spans="1:20" x14ac:dyDescent="0.25">
      <c r="A3" t="str">
        <f>FDS!A4</f>
        <v>ODNR_4</v>
      </c>
      <c r="B3" t="str">
        <f>TEXT(FDS!B4,"mm/dd/yyyy")</f>
        <v>05/30/2023</v>
      </c>
      <c r="C3" s="32" t="str">
        <f>TEXT(FDS!G4,"HH:MM")</f>
        <v>10:26</v>
      </c>
      <c r="D3">
        <f>FDS!K4</f>
        <v>24.443999999999999</v>
      </c>
      <c r="E3" s="30">
        <f>FDS!H4</f>
        <v>0</v>
      </c>
      <c r="F3" s="30">
        <f>FDS!J4</f>
        <v>0</v>
      </c>
      <c r="G3" s="31">
        <f>FDS!Q37</f>
        <v>2.5</v>
      </c>
      <c r="H3">
        <f>IFERROR(AVERAGE(FDS!N4:O4),"")</f>
        <v>30</v>
      </c>
      <c r="I3" t="str">
        <f>TEXT(FDS!T4,"HH:MM")</f>
        <v>10:44</v>
      </c>
      <c r="J3">
        <f>FDS!V4</f>
        <v>20.794</v>
      </c>
      <c r="K3">
        <f>FDS!Y4</f>
        <v>12.23</v>
      </c>
      <c r="L3">
        <f>FDS!Z4</f>
        <v>497.6</v>
      </c>
      <c r="M3">
        <f>FDS!AA4</f>
        <v>457.6</v>
      </c>
      <c r="N3">
        <f>FDS!AE4</f>
        <v>8.75</v>
      </c>
      <c r="O3">
        <f>FDS!AF4</f>
        <v>-131.69999999999999</v>
      </c>
      <c r="P3">
        <f>FDS!AG4</f>
        <v>25.14</v>
      </c>
      <c r="Q3">
        <f>FDS!AI4</f>
        <v>2.0099999999999998</v>
      </c>
      <c r="R3">
        <f>FDS!AJ4</f>
        <v>2.09</v>
      </c>
      <c r="S3">
        <f>FDS!AK4</f>
        <v>9.42</v>
      </c>
      <c r="T3">
        <f>FDS!AL4</f>
        <v>37.61</v>
      </c>
    </row>
    <row r="4" spans="1:20" x14ac:dyDescent="0.25">
      <c r="A4" t="str">
        <f>FDS!A5</f>
        <v>ODNR_6</v>
      </c>
      <c r="B4" t="str">
        <f>TEXT(FDS!B5,"mm/dd/yyyy")</f>
        <v>05/30/2023</v>
      </c>
      <c r="C4" s="32" t="str">
        <f>TEXT(FDS!G5,"HH:MM")</f>
        <v>10:52</v>
      </c>
      <c r="D4">
        <f>FDS!K5</f>
        <v>26.667000000000002</v>
      </c>
      <c r="E4" s="30">
        <f>FDS!H5</f>
        <v>0</v>
      </c>
      <c r="F4" s="30">
        <f>FDS!J5</f>
        <v>0</v>
      </c>
      <c r="G4" s="31">
        <f>FDS!Q38</f>
        <v>2.8</v>
      </c>
      <c r="H4">
        <f>IFERROR(AVERAGE(FDS!N5:O5),"")</f>
        <v>40</v>
      </c>
      <c r="I4" t="str">
        <f>TEXT(FDS!T5,"HH:MM")</f>
        <v>11:06</v>
      </c>
      <c r="J4">
        <f>FDS!V5</f>
        <v>20.297999999999998</v>
      </c>
      <c r="K4">
        <f>FDS!Y5</f>
        <v>12.13</v>
      </c>
      <c r="L4">
        <f>FDS!Z5</f>
        <v>503.5</v>
      </c>
      <c r="M4">
        <f>FDS!AA5</f>
        <v>458.2</v>
      </c>
      <c r="N4">
        <f>FDS!AE5</f>
        <v>8.76</v>
      </c>
      <c r="O4">
        <f>FDS!AF5</f>
        <v>-131.9</v>
      </c>
      <c r="P4">
        <f>FDS!AG5</f>
        <v>33.159999999999997</v>
      </c>
      <c r="Q4">
        <f>FDS!AI5</f>
        <v>2.57</v>
      </c>
      <c r="R4">
        <f>FDS!AJ5</f>
        <v>2.68</v>
      </c>
      <c r="S4">
        <f>FDS!AK5</f>
        <v>11.95</v>
      </c>
      <c r="T4">
        <f>FDS!AL5</f>
        <v>47.74</v>
      </c>
    </row>
    <row r="5" spans="1:20" x14ac:dyDescent="0.25">
      <c r="A5" t="str">
        <f>FDS!A6</f>
        <v>Bridge</v>
      </c>
      <c r="B5" t="str">
        <f>TEXT(FDS!B6,"mm/dd/yyyy")</f>
        <v>05/30/2023</v>
      </c>
      <c r="C5" s="32" t="str">
        <f>TEXT(FDS!G6,"HH:MM")</f>
        <v>11:15</v>
      </c>
      <c r="D5">
        <f>FDS!K6</f>
        <v>27.667000000000002</v>
      </c>
      <c r="E5" s="30">
        <f>FDS!H6</f>
        <v>0</v>
      </c>
      <c r="F5" s="30">
        <f>FDS!J6</f>
        <v>0</v>
      </c>
      <c r="G5" s="31">
        <f>FDS!Q39</f>
        <v>3</v>
      </c>
      <c r="H5" t="str">
        <f>IFERROR(AVERAGE(FDS!N6:O6),"")</f>
        <v/>
      </c>
      <c r="I5" t="str">
        <f>TEXT(FDS!T6,"HH:MM")</f>
        <v>11:27</v>
      </c>
      <c r="J5">
        <f>FDS!V6</f>
        <v>21.082999999999998</v>
      </c>
      <c r="K5">
        <f>FDS!Y6</f>
        <v>10.71</v>
      </c>
      <c r="L5">
        <f>FDS!Z6</f>
        <v>469.8</v>
      </c>
      <c r="M5">
        <f>FDS!AA6</f>
        <v>434.6</v>
      </c>
      <c r="N5">
        <f>FDS!AE6</f>
        <v>8.7799999999999994</v>
      </c>
      <c r="O5">
        <f>FDS!AF6</f>
        <v>-133.6</v>
      </c>
      <c r="P5">
        <f>FDS!AG6</f>
        <v>14.42</v>
      </c>
      <c r="Q5">
        <f>FDS!AI6</f>
        <v>1.29</v>
      </c>
      <c r="R5">
        <f>FDS!AJ6</f>
        <v>1.34</v>
      </c>
      <c r="S5">
        <f>FDS!AK6</f>
        <v>6.27</v>
      </c>
      <c r="T5">
        <f>FDS!AL6</f>
        <v>25.02</v>
      </c>
    </row>
    <row r="6" spans="1:20" x14ac:dyDescent="0.25">
      <c r="A6" t="str">
        <f>FDS!A7</f>
        <v>ODNR_2</v>
      </c>
      <c r="B6" t="str">
        <f>TEXT(FDS!B7,"mm/dd/yyyy")</f>
        <v>05/30/2023</v>
      </c>
      <c r="C6" s="32" t="str">
        <f>TEXT(FDS!G7,"HH:MM")</f>
        <v>11:43</v>
      </c>
      <c r="D6">
        <f>FDS!K7</f>
        <v>26.667000000000002</v>
      </c>
      <c r="E6" s="30">
        <f>FDS!H7</f>
        <v>0</v>
      </c>
      <c r="F6" s="30">
        <f>FDS!J7</f>
        <v>0</v>
      </c>
      <c r="G6" s="31">
        <f>FDS!Q40</f>
        <v>3.5</v>
      </c>
      <c r="H6">
        <f>IFERROR(AVERAGE(FDS!N7:O7),"")</f>
        <v>47.5</v>
      </c>
      <c r="I6" t="str">
        <f>TEXT(FDS!T7,"HH:MM")</f>
        <v>12:05</v>
      </c>
      <c r="J6">
        <f>FDS!V7</f>
        <v>20.491</v>
      </c>
      <c r="K6">
        <f>FDS!Y7</f>
        <v>12.94</v>
      </c>
      <c r="L6">
        <f>FDS!Z7</f>
        <v>409.5</v>
      </c>
      <c r="M6">
        <f>FDS!AA7</f>
        <v>374.3</v>
      </c>
      <c r="N6">
        <f>FDS!AE7</f>
        <v>8.92</v>
      </c>
      <c r="O6">
        <f>FDS!AF7</f>
        <v>-140.9</v>
      </c>
      <c r="P6">
        <f>FDS!AG7</f>
        <v>8.6199999999999992</v>
      </c>
      <c r="Q6">
        <f>FDS!AI7</f>
        <v>0.81</v>
      </c>
      <c r="R6">
        <f>FDS!AJ7</f>
        <v>0.83</v>
      </c>
      <c r="S6">
        <f>FDS!AK7</f>
        <v>3.03</v>
      </c>
      <c r="T6">
        <f>FDS!AL7</f>
        <v>12.05</v>
      </c>
    </row>
    <row r="7" spans="1:20" x14ac:dyDescent="0.25">
      <c r="A7" t="str">
        <f>FDS!A8</f>
        <v>Buoy_2</v>
      </c>
      <c r="B7" t="str">
        <f>TEXT(FDS!B8,"mm/dd/yyyy")</f>
        <v>05/30/2023</v>
      </c>
      <c r="C7" s="32" t="str">
        <f>TEXT(FDS!G8,"HH:MM")</f>
        <v>12:08</v>
      </c>
      <c r="D7">
        <f>FDS!K8</f>
        <v>28.332999999999998</v>
      </c>
      <c r="E7" s="30">
        <f>FDS!H8</f>
        <v>0</v>
      </c>
      <c r="F7" s="30">
        <f>FDS!J8</f>
        <v>0</v>
      </c>
      <c r="G7" s="31">
        <f>FDS!Q41</f>
        <v>1.3</v>
      </c>
      <c r="H7">
        <f>IFERROR(AVERAGE(FDS!N8:O8),"")</f>
        <v>70</v>
      </c>
      <c r="I7" t="str">
        <f>TEXT(FDS!T8,"HH:MM")</f>
        <v>12:22</v>
      </c>
      <c r="J7">
        <f>FDS!V8</f>
        <v>20.693000000000001</v>
      </c>
      <c r="K7">
        <f>FDS!Y8</f>
        <v>12.22</v>
      </c>
      <c r="L7">
        <f>FDS!Z8</f>
        <v>425.1</v>
      </c>
      <c r="M7">
        <f>FDS!AA8</f>
        <v>390.2</v>
      </c>
      <c r="N7">
        <f>FDS!AE8</f>
        <v>8.8699999999999992</v>
      </c>
      <c r="O7">
        <f>FDS!AF8</f>
        <v>-138.30000000000001</v>
      </c>
      <c r="P7">
        <f>FDS!AG8</f>
        <v>8.49</v>
      </c>
      <c r="Q7">
        <f>FDS!AI8</f>
        <v>0.99</v>
      </c>
      <c r="R7">
        <f>FDS!AJ8</f>
        <v>1.02</v>
      </c>
      <c r="S7">
        <f>FDS!AK8</f>
        <v>3.03</v>
      </c>
      <c r="T7">
        <f>FDS!AL8</f>
        <v>12.06</v>
      </c>
    </row>
    <row r="8" spans="1:20" x14ac:dyDescent="0.25">
      <c r="A8" t="str">
        <f>FDS!A9</f>
        <v>ODNR_1</v>
      </c>
      <c r="B8" t="str">
        <f>TEXT(FDS!B9,"mm/dd/yyyy")</f>
        <v>05/30/2023</v>
      </c>
      <c r="C8" s="32" t="str">
        <f>TEXT(FDS!G9,"HH:MM")</f>
        <v>12:25</v>
      </c>
      <c r="D8">
        <f>FDS!K9</f>
        <v>26.667000000000002</v>
      </c>
      <c r="E8" s="30">
        <f>FDS!H9</f>
        <v>0</v>
      </c>
      <c r="F8" s="30">
        <f>FDS!J9</f>
        <v>0</v>
      </c>
      <c r="G8" s="31">
        <f>FDS!Q42</f>
        <v>0</v>
      </c>
      <c r="H8">
        <f>IFERROR(AVERAGE(FDS!N9:O9),"")</f>
        <v>55</v>
      </c>
      <c r="I8" t="str">
        <f>TEXT(FDS!T9,"HH:MM")</f>
        <v>12:43</v>
      </c>
      <c r="J8">
        <f>FDS!V9</f>
        <v>20.959</v>
      </c>
      <c r="K8">
        <f>FDS!Y9</f>
        <v>12.1</v>
      </c>
      <c r="L8">
        <f>FDS!Z9</f>
        <v>435.3</v>
      </c>
      <c r="M8">
        <f>FDS!AA9</f>
        <v>401.7</v>
      </c>
      <c r="N8">
        <f>FDS!AE9</f>
        <v>8.9499999999999993</v>
      </c>
      <c r="O8">
        <f>FDS!AF9</f>
        <v>-143</v>
      </c>
      <c r="P8">
        <f>FDS!AG9</f>
        <v>9.07</v>
      </c>
      <c r="Q8">
        <f>FDS!AI9</f>
        <v>1.24</v>
      </c>
      <c r="R8">
        <f>FDS!AJ9</f>
        <v>1.29</v>
      </c>
      <c r="S8">
        <f>FDS!AK9</f>
        <v>5.17</v>
      </c>
      <c r="T8">
        <f>FDS!AL9</f>
        <v>20.62</v>
      </c>
    </row>
    <row r="9" spans="1:20" x14ac:dyDescent="0.25">
      <c r="A9" t="str">
        <f>FDS!A10</f>
        <v>EC_1163</v>
      </c>
      <c r="B9" t="str">
        <f>TEXT(FDS!B10,"mm/dd/yyyy")</f>
        <v>05/30/2023</v>
      </c>
      <c r="C9" s="32" t="str">
        <f>TEXT(FDS!G10,"HH:MM")</f>
        <v>13:00</v>
      </c>
      <c r="D9">
        <f>FDS!K10</f>
        <v>27.222000000000001</v>
      </c>
      <c r="E9" s="30">
        <f>FDS!H10</f>
        <v>0</v>
      </c>
      <c r="F9" s="30">
        <f>FDS!J10</f>
        <v>0.5</v>
      </c>
      <c r="G9" s="31">
        <f>FDS!Q43</f>
        <v>0.67056000000000004</v>
      </c>
      <c r="H9">
        <f>IFERROR(AVERAGE(FDS!N10:O10),"")</f>
        <v>80</v>
      </c>
      <c r="I9" t="str">
        <f>TEXT(FDS!T10,"HH:MM")</f>
        <v>13:12</v>
      </c>
      <c r="J9">
        <f>FDS!V10</f>
        <v>20.899000000000001</v>
      </c>
      <c r="K9">
        <f>FDS!Y10</f>
        <v>12.98</v>
      </c>
      <c r="L9">
        <f>FDS!Z10</f>
        <v>349.8</v>
      </c>
      <c r="M9">
        <f>FDS!AA10</f>
        <v>322.39999999999998</v>
      </c>
      <c r="N9">
        <f>FDS!AE10</f>
        <v>9.0500000000000007</v>
      </c>
      <c r="O9">
        <f>FDS!AF10</f>
        <v>-148.5</v>
      </c>
      <c r="P9">
        <f>FDS!AG10</f>
        <v>4.45</v>
      </c>
      <c r="Q9">
        <f>FDS!AI10</f>
        <v>0.49</v>
      </c>
      <c r="R9">
        <f>FDS!AJ10</f>
        <v>0.5</v>
      </c>
      <c r="S9">
        <f>FDS!AK10</f>
        <v>2.8</v>
      </c>
      <c r="T9">
        <f>FDS!AL10</f>
        <v>11.15</v>
      </c>
    </row>
    <row r="10" spans="1:20" x14ac:dyDescent="0.25">
      <c r="A10" t="str">
        <f>FDS!A11</f>
        <v>Causeway</v>
      </c>
      <c r="B10" t="str">
        <f>TEXT(FDS!B11,"mm/dd/yyyy")</f>
        <v>05/30/2023</v>
      </c>
      <c r="C10" s="32" t="str">
        <f>TEXT(FDS!G11,"HH:MM")</f>
        <v>13:20</v>
      </c>
      <c r="D10">
        <f>FDS!K11</f>
        <v>27.222000000000001</v>
      </c>
      <c r="E10" s="30">
        <f>FDS!H11</f>
        <v>0</v>
      </c>
      <c r="F10" s="30">
        <f>FDS!J11</f>
        <v>0.5</v>
      </c>
      <c r="G10" s="31">
        <f>FDS!Q44</f>
        <v>1.1277600000000001</v>
      </c>
      <c r="H10">
        <f>IFERROR(AVERAGE(FDS!N11:O11),"")</f>
        <v>72.5</v>
      </c>
      <c r="I10" t="str">
        <f>TEXT(FDS!T11,"HH:MM")</f>
        <v>13:30</v>
      </c>
      <c r="J10">
        <f>FDS!V11</f>
        <v>20.797000000000001</v>
      </c>
      <c r="K10">
        <f>FDS!Y11</f>
        <v>11.05</v>
      </c>
      <c r="L10">
        <f>FDS!Z11</f>
        <v>343.3</v>
      </c>
      <c r="M10">
        <f>FDS!AA11</f>
        <v>315.8</v>
      </c>
      <c r="N10">
        <f>FDS!AE11</f>
        <v>8.81</v>
      </c>
      <c r="O10">
        <f>FDS!AF11</f>
        <v>-135.1</v>
      </c>
      <c r="P10">
        <f>FDS!AG11</f>
        <v>4.41</v>
      </c>
      <c r="Q10">
        <f>FDS!AI11</f>
        <v>0.46</v>
      </c>
      <c r="R10">
        <f>FDS!AJ11</f>
        <v>0.46</v>
      </c>
      <c r="S10">
        <f>FDS!AK11</f>
        <v>3.16</v>
      </c>
      <c r="T10">
        <f>FDS!AL11</f>
        <v>12.57</v>
      </c>
    </row>
    <row r="11" spans="1:20" x14ac:dyDescent="0.25">
      <c r="A11" t="str">
        <f>FDS!A12</f>
        <v>Bells</v>
      </c>
      <c r="B11" t="str">
        <f>TEXT(FDS!B12,"mm/dd/yyyy")</f>
        <v>05/30/2023</v>
      </c>
      <c r="C11" s="32" t="str">
        <f>TEXT(FDS!G12,"HH:MM")</f>
        <v>13:40</v>
      </c>
      <c r="D11">
        <f>FDS!K12</f>
        <v>27.222000000000001</v>
      </c>
      <c r="E11" s="30">
        <f>FDS!H12</f>
        <v>0</v>
      </c>
      <c r="F11" s="30">
        <f>FDS!J12</f>
        <v>1</v>
      </c>
      <c r="G11" s="31">
        <f>FDS!Q45</f>
        <v>1.8288</v>
      </c>
      <c r="H11">
        <f>IFERROR(AVERAGE(FDS!N12:O12),"")</f>
        <v>90</v>
      </c>
      <c r="I11" t="str">
        <f>TEXT(FDS!T12,"HH:MM")</f>
        <v>14:03</v>
      </c>
      <c r="J11">
        <f>FDS!V12</f>
        <v>19.709</v>
      </c>
      <c r="K11">
        <f>FDS!Y12</f>
        <v>11.3</v>
      </c>
      <c r="L11">
        <f>FDS!Z12</f>
        <v>291.5</v>
      </c>
      <c r="M11">
        <f>FDS!AA12</f>
        <v>262.10000000000002</v>
      </c>
      <c r="N11">
        <f>FDS!AE12</f>
        <v>8.76</v>
      </c>
      <c r="O11">
        <f>FDS!AF12</f>
        <v>-131.80000000000001</v>
      </c>
      <c r="P11">
        <f>FDS!AG12</f>
        <v>4.09</v>
      </c>
      <c r="Q11">
        <f>FDS!AI12</f>
        <v>0.23</v>
      </c>
      <c r="R11">
        <f>FDS!AJ12</f>
        <v>0.23</v>
      </c>
      <c r="S11">
        <f>FDS!AK12</f>
        <v>1.41</v>
      </c>
      <c r="T11">
        <f>FDS!AL12</f>
        <v>5.58</v>
      </c>
    </row>
    <row r="12" spans="1:20" x14ac:dyDescent="0.25">
      <c r="A12" t="str">
        <f>FDS!A13</f>
        <v>Muddy Creek</v>
      </c>
      <c r="B12" t="str">
        <f>TEXT(FDS!B13,"mm/dd/yyyy")</f>
        <v>06/06/2023</v>
      </c>
      <c r="C12" s="32" t="str">
        <f>TEXT(FDS!G13,"HH:MM")</f>
        <v>09:22</v>
      </c>
      <c r="D12">
        <f>FDS!K13</f>
        <v>21.111000000000001</v>
      </c>
      <c r="E12" s="30">
        <f>FDS!H13</f>
        <v>4</v>
      </c>
      <c r="F12" s="30">
        <f>FDS!J13</f>
        <v>0</v>
      </c>
      <c r="G12" s="31">
        <f>FDS!Q13</f>
        <v>1.1000000000000001</v>
      </c>
      <c r="H12">
        <f>IFERROR(AVERAGE(FDS!N13:O13),"")</f>
        <v>15</v>
      </c>
      <c r="I12" t="str">
        <f>TEXT(FDS!T13,"HH:MM")</f>
        <v>09:43</v>
      </c>
      <c r="J12">
        <f>FDS!V13</f>
        <v>21.445</v>
      </c>
      <c r="K12">
        <f>FDS!Y13</f>
        <v>9.19</v>
      </c>
      <c r="L12">
        <f>FDS!Z13</f>
        <v>561.6</v>
      </c>
      <c r="M12">
        <f>FDS!AA13</f>
        <v>523.5</v>
      </c>
      <c r="N12">
        <f>FDS!AE13</f>
        <v>8.4600000000000009</v>
      </c>
      <c r="O12">
        <f>FDS!AF13</f>
        <v>-115.3</v>
      </c>
      <c r="P12">
        <f>FDS!AG13</f>
        <v>67.680000000000007</v>
      </c>
      <c r="Q12">
        <f>FDS!AI13</f>
        <v>4.87</v>
      </c>
      <c r="R12">
        <f>FDS!AJ13</f>
        <v>5.09</v>
      </c>
      <c r="S12">
        <f>FDS!AK13</f>
        <v>11.06</v>
      </c>
      <c r="T12">
        <f>FDS!AL13</f>
        <v>44.21</v>
      </c>
    </row>
    <row r="13" spans="1:20" x14ac:dyDescent="0.25">
      <c r="A13" t="str">
        <f>FDS!A14</f>
        <v>ODNR_4</v>
      </c>
      <c r="B13" t="str">
        <f>TEXT(FDS!B14,"mm/dd/yyyy")</f>
        <v>06/06/2023</v>
      </c>
      <c r="C13" s="32" t="str">
        <f>TEXT(FDS!G14,"HH:MM")</f>
        <v>09:51</v>
      </c>
      <c r="D13">
        <f>FDS!K14</f>
        <v>21.111000000000001</v>
      </c>
      <c r="E13" s="30">
        <f>FDS!H14</f>
        <v>4</v>
      </c>
      <c r="F13" s="30">
        <f>FDS!J14</f>
        <v>0</v>
      </c>
      <c r="G13" s="31">
        <f>FDS!Q14</f>
        <v>1.5</v>
      </c>
      <c r="H13">
        <f>IFERROR(AVERAGE(FDS!N14:O14),"")</f>
        <v>20</v>
      </c>
      <c r="I13" t="str">
        <f>TEXT(FDS!T14,"HH:MM")</f>
        <v>10:10</v>
      </c>
      <c r="J13">
        <f>FDS!V14</f>
        <v>21.058</v>
      </c>
      <c r="K13">
        <f>FDS!Y14</f>
        <v>8.7200000000000006</v>
      </c>
      <c r="L13">
        <f>FDS!Z14</f>
        <v>495.1</v>
      </c>
      <c r="M13">
        <f>FDS!AA14</f>
        <v>457.9</v>
      </c>
      <c r="N13">
        <f>FDS!AE14</f>
        <v>8.4700000000000006</v>
      </c>
      <c r="O13">
        <f>FDS!AF14</f>
        <v>-115.7</v>
      </c>
      <c r="P13">
        <f>FDS!AG14</f>
        <v>46.93</v>
      </c>
      <c r="Q13">
        <f>FDS!AI14</f>
        <v>5.22</v>
      </c>
      <c r="R13">
        <f>FDS!AJ14</f>
        <v>5.46</v>
      </c>
      <c r="S13">
        <f>FDS!AK14</f>
        <v>9.2200000000000006</v>
      </c>
      <c r="T13">
        <f>FDS!AL14</f>
        <v>36.83</v>
      </c>
    </row>
    <row r="14" spans="1:20" x14ac:dyDescent="0.25">
      <c r="A14" t="str">
        <f>FDS!A15</f>
        <v>ODNR_6</v>
      </c>
      <c r="B14" t="str">
        <f>TEXT(FDS!B15,"mm/dd/yyyy")</f>
        <v>06/06/2023</v>
      </c>
      <c r="C14" s="32" t="str">
        <f>TEXT(FDS!G15,"HH:MM")</f>
        <v>10:17</v>
      </c>
      <c r="D14">
        <f>FDS!K15</f>
        <v>21.111000000000001</v>
      </c>
      <c r="E14" s="30">
        <f>FDS!H15</f>
        <v>4</v>
      </c>
      <c r="F14" s="30">
        <f>FDS!J15</f>
        <v>0</v>
      </c>
      <c r="G14" s="31">
        <f>FDS!Q15</f>
        <v>2.1</v>
      </c>
      <c r="H14">
        <f>IFERROR(AVERAGE(FDS!N15:O15),"")</f>
        <v>30</v>
      </c>
      <c r="I14" t="str">
        <f>TEXT(FDS!T15,"HH:MM")</f>
        <v>10:35</v>
      </c>
      <c r="J14">
        <f>FDS!V15</f>
        <v>21.199000000000002</v>
      </c>
      <c r="K14">
        <f>FDS!Y15</f>
        <v>9.1300000000000008</v>
      </c>
      <c r="L14">
        <f>FDS!Z15</f>
        <v>482</v>
      </c>
      <c r="M14">
        <f>FDS!AA15</f>
        <v>447.1</v>
      </c>
      <c r="N14">
        <f>FDS!AE15</f>
        <v>8.5500000000000007</v>
      </c>
      <c r="O14">
        <f>FDS!AF15</f>
        <v>-120.3</v>
      </c>
      <c r="P14">
        <f>FDS!AG15</f>
        <v>26.16</v>
      </c>
      <c r="Q14">
        <f>FDS!AI15</f>
        <v>3.36</v>
      </c>
      <c r="R14">
        <f>FDS!AJ15</f>
        <v>3.5</v>
      </c>
      <c r="S14">
        <f>FDS!AK15</f>
        <v>6.93</v>
      </c>
      <c r="T14">
        <f>FDS!AL15</f>
        <v>27.66</v>
      </c>
    </row>
    <row r="15" spans="1:20" x14ac:dyDescent="0.25">
      <c r="A15" t="str">
        <f>FDS!A16</f>
        <v>Bridge</v>
      </c>
      <c r="B15" t="str">
        <f>TEXT(FDS!B16,"mm/dd/yyyy")</f>
        <v>06/06/2023</v>
      </c>
      <c r="C15" s="32" t="str">
        <f>TEXT(FDS!G16,"HH:MM")</f>
        <v>10:43</v>
      </c>
      <c r="D15">
        <f>FDS!K16</f>
        <v>21.111000000000001</v>
      </c>
      <c r="E15" s="30">
        <f>FDS!H16</f>
        <v>4</v>
      </c>
      <c r="F15" s="30">
        <f>FDS!J16</f>
        <v>0</v>
      </c>
      <c r="G15" s="31">
        <f>FDS!Q16</f>
        <v>3.9</v>
      </c>
      <c r="H15" t="str">
        <f>IFERROR(AVERAGE(FDS!N16:O16),"")</f>
        <v/>
      </c>
      <c r="I15" t="str">
        <f>TEXT(FDS!T16,"HH:MM")</f>
        <v>10:54</v>
      </c>
      <c r="J15">
        <f>FDS!V16</f>
        <v>21.585999999999999</v>
      </c>
      <c r="K15">
        <f>FDS!Y16</f>
        <v>8.9</v>
      </c>
      <c r="L15">
        <f>FDS!Z16</f>
        <v>479.4</v>
      </c>
      <c r="M15">
        <f>FDS!AA16</f>
        <v>448.1</v>
      </c>
      <c r="N15">
        <f>FDS!AE16</f>
        <v>8.51</v>
      </c>
      <c r="O15">
        <f>FDS!AF16</f>
        <v>-118.2</v>
      </c>
      <c r="P15">
        <f>FDS!AG16</f>
        <v>23.45</v>
      </c>
      <c r="Q15">
        <f>FDS!AI16</f>
        <v>4.47</v>
      </c>
      <c r="R15">
        <f>FDS!AJ16</f>
        <v>4.67</v>
      </c>
      <c r="S15">
        <f>FDS!AK16</f>
        <v>7.46</v>
      </c>
      <c r="T15">
        <f>FDS!AL16</f>
        <v>29.77</v>
      </c>
    </row>
    <row r="16" spans="1:20" x14ac:dyDescent="0.25">
      <c r="A16" t="str">
        <f>FDS!A17</f>
        <v>ODNR_2</v>
      </c>
      <c r="B16" t="str">
        <f>TEXT(FDS!B17,"mm/dd/yyyy")</f>
        <v>06/06/2023</v>
      </c>
      <c r="C16" s="32" t="str">
        <f>TEXT(FDS!G17,"HH:MM")</f>
        <v>11:15</v>
      </c>
      <c r="D16">
        <f>FDS!K17</f>
        <v>20.556000000000001</v>
      </c>
      <c r="E16" s="30">
        <f>FDS!H17</f>
        <v>4</v>
      </c>
      <c r="F16" s="30">
        <f>FDS!J17</f>
        <v>0</v>
      </c>
      <c r="G16" s="31">
        <f>FDS!Q17</f>
        <v>2.4</v>
      </c>
      <c r="H16">
        <f>IFERROR(AVERAGE(FDS!N17:O17),"")</f>
        <v>27.5</v>
      </c>
      <c r="I16" t="str">
        <f>TEXT(FDS!T17,"HH:MM")</f>
        <v>11:31</v>
      </c>
      <c r="J16">
        <f>FDS!V17</f>
        <v>21.515999999999998</v>
      </c>
      <c r="K16">
        <f>FDS!Y17</f>
        <v>10</v>
      </c>
      <c r="L16">
        <f>FDS!Z17</f>
        <v>446.1</v>
      </c>
      <c r="M16">
        <f>FDS!AA17</f>
        <v>416.4</v>
      </c>
      <c r="N16">
        <f>FDS!AE17</f>
        <v>8.74</v>
      </c>
      <c r="O16">
        <f>FDS!AF17</f>
        <v>-131</v>
      </c>
      <c r="P16">
        <f>FDS!AG17</f>
        <v>21.81</v>
      </c>
      <c r="Q16">
        <f>FDS!AI17</f>
        <v>3.93</v>
      </c>
      <c r="R16">
        <f>FDS!AJ17</f>
        <v>4.1100000000000003</v>
      </c>
      <c r="S16">
        <f>FDS!AK17</f>
        <v>6.01</v>
      </c>
      <c r="T16">
        <f>FDS!AL17</f>
        <v>23.98</v>
      </c>
    </row>
    <row r="17" spans="1:20" x14ac:dyDescent="0.25">
      <c r="A17" t="str">
        <f>FDS!A18</f>
        <v>Buoy_2</v>
      </c>
      <c r="B17" t="str">
        <f>TEXT(FDS!B18,"mm/dd/yyyy")</f>
        <v>06/06/2023</v>
      </c>
      <c r="C17" s="32" t="str">
        <f>TEXT(FDS!G18,"HH:MM")</f>
        <v>11:36</v>
      </c>
      <c r="D17">
        <f>FDS!K18</f>
        <v>20.556000000000001</v>
      </c>
      <c r="E17" s="30">
        <f>FDS!H18</f>
        <v>4</v>
      </c>
      <c r="F17" s="30">
        <f>FDS!J18</f>
        <v>0</v>
      </c>
      <c r="G17" s="31">
        <f>FDS!Q18</f>
        <v>2.7</v>
      </c>
      <c r="H17">
        <f>IFERROR(AVERAGE(FDS!N18:O18),"")</f>
        <v>30</v>
      </c>
      <c r="I17" t="str">
        <f>TEXT(FDS!T18,"HH:MM")</f>
        <v>11:54</v>
      </c>
      <c r="J17">
        <f>FDS!V18</f>
        <v>21.167999999999999</v>
      </c>
      <c r="K17">
        <f>FDS!Y18</f>
        <v>9.89</v>
      </c>
      <c r="L17">
        <f>FDS!Z18</f>
        <v>407.2</v>
      </c>
      <c r="M17">
        <f>FDS!AA18</f>
        <v>377.4</v>
      </c>
      <c r="N17">
        <f>FDS!AE18</f>
        <v>8.73</v>
      </c>
      <c r="O17">
        <f>FDS!AF18</f>
        <v>-130.80000000000001</v>
      </c>
      <c r="P17">
        <f>FDS!AG18</f>
        <v>19.05</v>
      </c>
      <c r="Q17">
        <f>FDS!AI18</f>
        <v>3.22</v>
      </c>
      <c r="R17">
        <f>FDS!AJ18</f>
        <v>3.36</v>
      </c>
      <c r="S17">
        <f>FDS!AK18</f>
        <v>5.62</v>
      </c>
      <c r="T17">
        <f>FDS!AL18</f>
        <v>22.4</v>
      </c>
    </row>
    <row r="18" spans="1:20" x14ac:dyDescent="0.25">
      <c r="A18" t="str">
        <f>FDS!A19</f>
        <v>ODNR_1</v>
      </c>
      <c r="B18" t="str">
        <f>TEXT(FDS!B19,"mm/dd/yyyy")</f>
        <v>06/06/2023</v>
      </c>
      <c r="C18" s="32" t="str">
        <f>TEXT(FDS!G19,"HH:MM")</f>
        <v>11:57</v>
      </c>
      <c r="D18">
        <f>FDS!K19</f>
        <v>20.556000000000001</v>
      </c>
      <c r="E18" s="30">
        <f>FDS!H19</f>
        <v>4</v>
      </c>
      <c r="F18" s="30">
        <f>FDS!J19</f>
        <v>0</v>
      </c>
      <c r="G18" s="31">
        <f>FDS!Q19</f>
        <v>2.9</v>
      </c>
      <c r="H18">
        <f>IFERROR(AVERAGE(FDS!N19:O19),"")</f>
        <v>30</v>
      </c>
      <c r="I18" t="str">
        <f>TEXT(FDS!T19,"HH:MM")</f>
        <v>12:13</v>
      </c>
      <c r="J18">
        <f>FDS!V19</f>
        <v>21.396000000000001</v>
      </c>
      <c r="K18">
        <f>FDS!Y19</f>
        <v>10.14</v>
      </c>
      <c r="L18">
        <f>FDS!Z19</f>
        <v>398.6</v>
      </c>
      <c r="M18">
        <f>FDS!AA19</f>
        <v>371.2</v>
      </c>
      <c r="N18">
        <f>FDS!AE19</f>
        <v>8.8000000000000007</v>
      </c>
      <c r="O18">
        <f>FDS!AF19</f>
        <v>-134.5</v>
      </c>
      <c r="P18">
        <f>FDS!AG19</f>
        <v>18.32</v>
      </c>
      <c r="Q18">
        <f>FDS!AI19</f>
        <v>3.08</v>
      </c>
      <c r="R18">
        <f>FDS!AJ19</f>
        <v>3.21</v>
      </c>
      <c r="S18">
        <f>FDS!AK19</f>
        <v>5.52</v>
      </c>
      <c r="T18">
        <f>FDS!AL19</f>
        <v>22</v>
      </c>
    </row>
    <row r="19" spans="1:20" x14ac:dyDescent="0.25">
      <c r="A19" t="str">
        <f>FDS!A20</f>
        <v>EC_1163</v>
      </c>
      <c r="B19" t="str">
        <f>TEXT(FDS!B20,"mm/dd/yyyy")</f>
        <v>06/06/2023</v>
      </c>
      <c r="C19" s="32" t="str">
        <f>TEXT(FDS!G20,"HH:MM")</f>
        <v>12:17</v>
      </c>
      <c r="D19">
        <f>FDS!K20</f>
        <v>20.556000000000001</v>
      </c>
      <c r="E19" s="30">
        <f>FDS!H20</f>
        <v>4</v>
      </c>
      <c r="F19" s="30">
        <f>FDS!J20</f>
        <v>0</v>
      </c>
      <c r="G19" s="31">
        <f>FDS!Q20</f>
        <v>3.4</v>
      </c>
      <c r="H19">
        <f>IFERROR(AVERAGE(FDS!N20:O20),"")</f>
        <v>40</v>
      </c>
      <c r="I19" t="str">
        <f>TEXT(FDS!T20,"HH:MM")</f>
        <v>12:32</v>
      </c>
      <c r="J19">
        <f>FDS!V20</f>
        <v>20.646999999999998</v>
      </c>
      <c r="K19">
        <f>FDS!Y20</f>
        <v>8.9600000000000009</v>
      </c>
      <c r="L19">
        <f>FDS!Z20</f>
        <v>347.4</v>
      </c>
      <c r="M19">
        <f>FDS!AA20</f>
        <v>318.5</v>
      </c>
      <c r="N19">
        <f>FDS!AE20</f>
        <v>8.58</v>
      </c>
      <c r="O19">
        <f>FDS!AF20</f>
        <v>-121.9</v>
      </c>
      <c r="P19">
        <f>FDS!AG20</f>
        <v>16.559999999999999</v>
      </c>
      <c r="Q19">
        <f>FDS!AI20</f>
        <v>1.62</v>
      </c>
      <c r="R19">
        <f>FDS!AJ20</f>
        <v>1.68</v>
      </c>
      <c r="S19">
        <f>FDS!AK20</f>
        <v>3.49</v>
      </c>
      <c r="T19">
        <f>FDS!AL20</f>
        <v>13.88</v>
      </c>
    </row>
    <row r="20" spans="1:20" x14ac:dyDescent="0.25">
      <c r="A20" t="str">
        <f>FDS!A21</f>
        <v>Causeway</v>
      </c>
      <c r="B20" t="str">
        <f>TEXT(FDS!B21,"mm/dd/yyyy")</f>
        <v>06/06/2023</v>
      </c>
      <c r="C20" s="32" t="str">
        <f>TEXT(FDS!G21,"HH:MM")</f>
        <v>13:12</v>
      </c>
      <c r="D20">
        <f>FDS!K21</f>
        <v>20.556000000000001</v>
      </c>
      <c r="E20" s="30">
        <f>FDS!H21</f>
        <v>4</v>
      </c>
      <c r="F20" s="30">
        <f>FDS!J21</f>
        <v>0.5</v>
      </c>
      <c r="G20" s="31">
        <f>FDS!Q21</f>
        <v>1.3</v>
      </c>
      <c r="H20">
        <f>IFERROR(AVERAGE(FDS!N21:O21),"")</f>
        <v>50</v>
      </c>
      <c r="I20" t="str">
        <f>TEXT(FDS!T21,"HH:MM")</f>
        <v>13:26</v>
      </c>
      <c r="J20">
        <f>FDS!V21</f>
        <v>21.125</v>
      </c>
      <c r="K20">
        <f>FDS!Y21</f>
        <v>8.2899999999999991</v>
      </c>
      <c r="L20">
        <f>FDS!Z21</f>
        <v>364.9</v>
      </c>
      <c r="M20">
        <f>FDS!AA21</f>
        <v>337.9</v>
      </c>
      <c r="N20">
        <f>FDS!AE21</f>
        <v>8.4</v>
      </c>
      <c r="O20">
        <f>FDS!AF21</f>
        <v>-111.7</v>
      </c>
      <c r="P20">
        <f>FDS!AG21</f>
        <v>7.86</v>
      </c>
      <c r="Q20">
        <f>FDS!AI21</f>
        <v>0.92</v>
      </c>
      <c r="R20">
        <f>FDS!AJ21</f>
        <v>0.95</v>
      </c>
      <c r="S20">
        <f>FDS!AK21</f>
        <v>3.1</v>
      </c>
      <c r="T20">
        <f>FDS!AL21</f>
        <v>12.32</v>
      </c>
    </row>
    <row r="21" spans="1:20" x14ac:dyDescent="0.25">
      <c r="A21" t="str">
        <f>FDS!A22</f>
        <v>Bells</v>
      </c>
      <c r="B21" t="str">
        <f>TEXT(FDS!B22,"mm/dd/yyyy")</f>
        <v>06/06/2023</v>
      </c>
      <c r="C21" s="32" t="str">
        <f>TEXT(FDS!G22,"HH:MM")</f>
        <v>12:44</v>
      </c>
      <c r="D21">
        <f>FDS!K22</f>
        <v>20.556000000000001</v>
      </c>
      <c r="E21" s="30">
        <f>FDS!H22</f>
        <v>4</v>
      </c>
      <c r="F21" s="30">
        <f>FDS!J22</f>
        <v>0.5</v>
      </c>
      <c r="G21" s="31">
        <f>FDS!Q22</f>
        <v>9.1999999999999993</v>
      </c>
      <c r="H21">
        <f>IFERROR(AVERAGE(FDS!N22:O22),"")</f>
        <v>72.5</v>
      </c>
      <c r="I21" t="str">
        <f>TEXT(FDS!T22,"HH:MM")</f>
        <v>13:00</v>
      </c>
      <c r="J21">
        <f>FDS!V22</f>
        <v>20.905999999999999</v>
      </c>
      <c r="K21">
        <f>FDS!Y22</f>
        <v>8.01</v>
      </c>
      <c r="L21">
        <f>FDS!Z22</f>
        <v>292.39999999999998</v>
      </c>
      <c r="M21">
        <f>FDS!AA22</f>
        <v>269.5</v>
      </c>
      <c r="N21">
        <f>FDS!AE22</f>
        <v>8.24</v>
      </c>
      <c r="O21">
        <f>FDS!AF22</f>
        <v>-102.3</v>
      </c>
      <c r="P21">
        <f>FDS!AG22</f>
        <v>10.46</v>
      </c>
      <c r="Q21">
        <f>FDS!AI22</f>
        <v>0.16</v>
      </c>
      <c r="R21">
        <f>FDS!AJ22</f>
        <v>0.16</v>
      </c>
      <c r="S21">
        <f>FDS!AK22</f>
        <v>0.44</v>
      </c>
      <c r="T21">
        <f>FDS!AL22</f>
        <v>1.71</v>
      </c>
    </row>
    <row r="22" spans="1:20" x14ac:dyDescent="0.25">
      <c r="A22" t="str">
        <f>FDS!A23</f>
        <v>Muddy Creek</v>
      </c>
      <c r="B22" t="str">
        <f>TEXT(FDS!B23,"mm/dd/yyyy")</f>
        <v>06/13/2023</v>
      </c>
      <c r="C22" s="32" t="str">
        <f>TEXT(FDS!G23,"HH:MM")</f>
        <v>10:14</v>
      </c>
      <c r="D22">
        <f>FDS!K23</f>
        <v>13.888999999999999</v>
      </c>
      <c r="E22" s="30" t="str">
        <f>FDS!H23</f>
        <v>3,4</v>
      </c>
      <c r="F22" s="30">
        <f>FDS!J23</f>
        <v>1.5</v>
      </c>
      <c r="G22" s="31">
        <f>FDS!Q23</f>
        <v>0.67056000000000004</v>
      </c>
      <c r="H22">
        <f>IFERROR(AVERAGE(FDS!N23:O23),"")</f>
        <v>10</v>
      </c>
      <c r="I22" t="str">
        <f>TEXT(FDS!T23,"HH:MM")</f>
        <v>10:32</v>
      </c>
      <c r="J22">
        <f>FDS!V23</f>
        <v>17.867000000000001</v>
      </c>
      <c r="K22">
        <f>FDS!Y23</f>
        <v>7.02</v>
      </c>
      <c r="L22">
        <f>FDS!Z23</f>
        <v>578.1</v>
      </c>
      <c r="M22">
        <f>FDS!AA23</f>
        <v>499.3</v>
      </c>
      <c r="N22">
        <f>FDS!AE23</f>
        <v>8.0399999999999991</v>
      </c>
      <c r="O22">
        <f>FDS!AF23</f>
        <v>-90.5</v>
      </c>
      <c r="P22">
        <f>FDS!AG23</f>
        <v>331.48</v>
      </c>
      <c r="Q22">
        <f>FDS!AI23</f>
        <v>3.31</v>
      </c>
      <c r="R22">
        <f>FDS!AJ23</f>
        <v>3.46</v>
      </c>
      <c r="S22">
        <f>FDS!AK23</f>
        <v>6.47</v>
      </c>
      <c r="T22">
        <f>FDS!AL23</f>
        <v>25.82</v>
      </c>
    </row>
    <row r="23" spans="1:20" x14ac:dyDescent="0.25">
      <c r="A23" t="str">
        <f>FDS!A24</f>
        <v>ODNR_4</v>
      </c>
      <c r="B23" t="str">
        <f>TEXT(FDS!B24,"mm/dd/yyyy")</f>
        <v>06/13/2023</v>
      </c>
      <c r="C23" s="32" t="str">
        <f>TEXT(FDS!G24,"HH:MM")</f>
        <v>10:37</v>
      </c>
      <c r="D23">
        <f>FDS!K24</f>
        <v>13.888999999999999</v>
      </c>
      <c r="E23" s="30" t="str">
        <f>FDS!H24</f>
        <v>3,4</v>
      </c>
      <c r="F23" s="30">
        <f>FDS!J24</f>
        <v>0.5</v>
      </c>
      <c r="G23" s="31">
        <f>FDS!Q24</f>
        <v>1.09728</v>
      </c>
      <c r="H23">
        <f>IFERROR(AVERAGE(FDS!N24:O24),"")</f>
        <v>17.5</v>
      </c>
      <c r="I23" t="str">
        <f>TEXT(FDS!T24,"HH:MM")</f>
        <v>10:48</v>
      </c>
      <c r="J23">
        <f>FDS!V24</f>
        <v>17.911000000000001</v>
      </c>
      <c r="K23">
        <f>FDS!Y24</f>
        <v>7.62</v>
      </c>
      <c r="L23">
        <f>FDS!Z24</f>
        <v>485</v>
      </c>
      <c r="M23">
        <f>FDS!AA24</f>
        <v>419.3</v>
      </c>
      <c r="N23">
        <f>FDS!AE24</f>
        <v>8.26</v>
      </c>
      <c r="O23">
        <f>FDS!AF24</f>
        <v>-103</v>
      </c>
      <c r="P23">
        <f>FDS!AG24</f>
        <v>42.73</v>
      </c>
      <c r="Q23">
        <f>FDS!AI24</f>
        <v>4.41</v>
      </c>
      <c r="R23">
        <f>FDS!AJ24</f>
        <v>4.6100000000000003</v>
      </c>
      <c r="S23">
        <f>FDS!AK24</f>
        <v>2.95</v>
      </c>
      <c r="T23">
        <f>FDS!AL24</f>
        <v>11.74</v>
      </c>
    </row>
    <row r="24" spans="1:20" x14ac:dyDescent="0.25">
      <c r="A24" t="str">
        <f>FDS!A25</f>
        <v>ODNR_6</v>
      </c>
      <c r="B24" t="str">
        <f>TEXT(FDS!B25,"mm/dd/yyyy")</f>
        <v>06/13/2023</v>
      </c>
      <c r="C24" s="32" t="str">
        <f>TEXT(FDS!G25,"HH:MM")</f>
        <v>10:55</v>
      </c>
      <c r="D24">
        <f>FDS!K25</f>
        <v>16.111000000000001</v>
      </c>
      <c r="E24" s="30">
        <f>FDS!H25</f>
        <v>4</v>
      </c>
      <c r="F24" s="30">
        <f>FDS!J25</f>
        <v>1</v>
      </c>
      <c r="G24" s="31">
        <f>FDS!Q25</f>
        <v>1.9812000000000001</v>
      </c>
      <c r="H24">
        <f>IFERROR(AVERAGE(FDS!N25:O25),"")</f>
        <v>22.5</v>
      </c>
      <c r="I24" t="str">
        <f>TEXT(FDS!T25,"HH:MM")</f>
        <v>11:08</v>
      </c>
      <c r="J24">
        <f>FDS!V25</f>
        <v>18.207999999999998</v>
      </c>
      <c r="K24">
        <f>FDS!Y25</f>
        <v>8.2799999999999994</v>
      </c>
      <c r="L24">
        <f>FDS!Z25</f>
        <v>489.3</v>
      </c>
      <c r="M24">
        <f>FDS!AA25</f>
        <v>425.9</v>
      </c>
      <c r="N24">
        <f>FDS!AE25</f>
        <v>8.44</v>
      </c>
      <c r="O24">
        <f>FDS!AF25</f>
        <v>-113.2</v>
      </c>
      <c r="P24">
        <f>FDS!AG25</f>
        <v>33.6</v>
      </c>
      <c r="Q24">
        <f>FDS!AI25</f>
        <v>3.01</v>
      </c>
      <c r="R24">
        <f>FDS!AJ25</f>
        <v>3.14</v>
      </c>
      <c r="S24">
        <f>FDS!AK25</f>
        <v>2.4300000000000002</v>
      </c>
      <c r="T24">
        <f>FDS!AL25</f>
        <v>9.65</v>
      </c>
    </row>
    <row r="25" spans="1:20" x14ac:dyDescent="0.25">
      <c r="A25" t="str">
        <f>FDS!A26</f>
        <v>Bridge</v>
      </c>
      <c r="B25" t="str">
        <f>TEXT(FDS!B26,"mm/dd/yyyy")</f>
        <v>06/13/2023</v>
      </c>
      <c r="C25" s="32" t="str">
        <f>TEXT(FDS!G26,"HH:MM")</f>
        <v>11:57</v>
      </c>
      <c r="D25">
        <f>FDS!K26</f>
        <v>13.888999999999999</v>
      </c>
      <c r="E25" s="30">
        <f>FDS!H26</f>
        <v>4</v>
      </c>
      <c r="F25" s="30">
        <f>FDS!J26</f>
        <v>1.5</v>
      </c>
      <c r="G25" s="31">
        <f>FDS!Q26</f>
        <v>3.7185600000000001</v>
      </c>
      <c r="H25" t="str">
        <f>IFERROR(AVERAGE(FDS!N26:O26),"")</f>
        <v/>
      </c>
      <c r="I25" t="str">
        <f>TEXT(FDS!T26,"HH:MM")</f>
        <v>11:30</v>
      </c>
      <c r="J25">
        <f>FDS!V26</f>
        <v>18.63</v>
      </c>
      <c r="K25">
        <f>FDS!Y26</f>
        <v>7.55</v>
      </c>
      <c r="L25">
        <f>FDS!Z26</f>
        <v>478.6</v>
      </c>
      <c r="M25">
        <f>FDS!AA26</f>
        <v>420.3</v>
      </c>
      <c r="N25">
        <f>FDS!AE26</f>
        <v>8.11</v>
      </c>
      <c r="O25">
        <f>FDS!AF26</f>
        <v>-94.6</v>
      </c>
      <c r="P25">
        <f>FDS!AG26</f>
        <v>34.549999999999997</v>
      </c>
      <c r="Q25">
        <f>FDS!AI26</f>
        <v>4.41</v>
      </c>
      <c r="R25">
        <f>FDS!AJ26</f>
        <v>4.6100000000000003</v>
      </c>
      <c r="S25">
        <f>FDS!AK26</f>
        <v>3.3</v>
      </c>
      <c r="T25">
        <f>FDS!AL26</f>
        <v>13.14</v>
      </c>
    </row>
    <row r="26" spans="1:20" x14ac:dyDescent="0.25">
      <c r="A26" t="str">
        <f>FDS!A27</f>
        <v>ODNR_2</v>
      </c>
      <c r="B26" t="str">
        <f>TEXT(FDS!B27,"mm/dd/yyyy")</f>
        <v>06/13/2023</v>
      </c>
      <c r="C26" s="32" t="str">
        <f>TEXT(FDS!G27,"HH:MM")</f>
        <v>11:45</v>
      </c>
      <c r="D26">
        <f>FDS!K27</f>
        <v>15.555999999999999</v>
      </c>
      <c r="E26" s="30">
        <f>FDS!H27</f>
        <v>4</v>
      </c>
      <c r="F26" s="30">
        <f>FDS!J27</f>
        <v>2</v>
      </c>
      <c r="G26" s="31">
        <f>FDS!Q27</f>
        <v>2.1031200000000001</v>
      </c>
      <c r="H26">
        <f>IFERROR(AVERAGE(FDS!N27:O27),"")</f>
        <v>22.5</v>
      </c>
      <c r="I26" t="str">
        <f>TEXT(FDS!T27,"HH:MM")</f>
        <v>11:58</v>
      </c>
      <c r="J26">
        <f>FDS!V27</f>
        <v>18.693999999999999</v>
      </c>
      <c r="K26">
        <f>FDS!Y27</f>
        <v>7.62</v>
      </c>
      <c r="L26">
        <f>FDS!Z27</f>
        <v>467</v>
      </c>
      <c r="M26">
        <f>FDS!AA27</f>
        <v>410.7</v>
      </c>
      <c r="N26">
        <f>FDS!AE27</f>
        <v>8.15</v>
      </c>
      <c r="O26">
        <f>FDS!AF27</f>
        <v>-97</v>
      </c>
      <c r="P26">
        <f>FDS!AG27</f>
        <v>44.24</v>
      </c>
      <c r="Q26">
        <f>FDS!AI27</f>
        <v>4.3099999999999996</v>
      </c>
      <c r="R26">
        <f>FDS!AJ27</f>
        <v>4.51</v>
      </c>
      <c r="S26">
        <f>FDS!AK27</f>
        <v>2.46</v>
      </c>
      <c r="T26">
        <f>FDS!AL27</f>
        <v>9.7799999999999994</v>
      </c>
    </row>
    <row r="27" spans="1:20" x14ac:dyDescent="0.25">
      <c r="A27" t="str">
        <f>FDS!A28</f>
        <v>Buoy_2</v>
      </c>
      <c r="B27" t="str">
        <f>TEXT(FDS!B28,"mm/dd/yyyy")</f>
        <v>06/13/2023</v>
      </c>
      <c r="C27" s="32" t="str">
        <f>TEXT(FDS!G28,"HH:MM")</f>
        <v>12:03</v>
      </c>
      <c r="D27">
        <f>FDS!K28</f>
        <v>15.555999999999999</v>
      </c>
      <c r="E27" s="30">
        <f>FDS!H28</f>
        <v>4</v>
      </c>
      <c r="F27" s="30">
        <f>FDS!J28</f>
        <v>2.5</v>
      </c>
      <c r="G27" s="31">
        <f>FDS!Q28</f>
        <v>2.3469600000000002</v>
      </c>
      <c r="H27">
        <f>IFERROR(AVERAGE(FDS!N28:O28),"")</f>
        <v>30</v>
      </c>
      <c r="I27" t="str">
        <f>TEXT(FDS!T28,"HH:MM")</f>
        <v>12:16</v>
      </c>
      <c r="J27">
        <f>FDS!V28</f>
        <v>18.553999999999998</v>
      </c>
      <c r="K27">
        <f>FDS!Y28</f>
        <v>8.25</v>
      </c>
      <c r="L27">
        <f>FDS!Z28</f>
        <v>405.8</v>
      </c>
      <c r="M27">
        <f>FDS!AA28</f>
        <v>355.9</v>
      </c>
      <c r="N27">
        <f>FDS!AE28</f>
        <v>8.35</v>
      </c>
      <c r="O27">
        <f>FDS!AF28</f>
        <v>-108.4</v>
      </c>
      <c r="P27">
        <f>FDS!AG28</f>
        <v>31.73</v>
      </c>
      <c r="Q27">
        <f>FDS!AI28</f>
        <v>2.81</v>
      </c>
      <c r="R27">
        <f>FDS!AJ28</f>
        <v>2.93</v>
      </c>
      <c r="S27">
        <f>FDS!AK28</f>
        <v>2.13</v>
      </c>
      <c r="T27">
        <f>FDS!AL28</f>
        <v>8.44</v>
      </c>
    </row>
    <row r="28" spans="1:20" x14ac:dyDescent="0.25">
      <c r="A28" t="str">
        <f>FDS!A29</f>
        <v>ODNR_1</v>
      </c>
      <c r="B28" t="str">
        <f>TEXT(FDS!B29,"mm/dd/yyyy")</f>
        <v>06/13/2023</v>
      </c>
      <c r="C28" s="32" t="str">
        <f>TEXT(FDS!G29,"HH:MM")</f>
        <v>12:19</v>
      </c>
      <c r="D28">
        <f>FDS!K29</f>
        <v>15.555999999999999</v>
      </c>
      <c r="E28" s="30">
        <f>FDS!H29</f>
        <v>4</v>
      </c>
      <c r="F28" s="30">
        <f>FDS!J29</f>
        <v>2.5</v>
      </c>
      <c r="G28" s="31">
        <f>FDS!Q29</f>
        <v>2.7736800000000001</v>
      </c>
      <c r="H28">
        <f>IFERROR(AVERAGE(FDS!N29:O29),"")</f>
        <v>30</v>
      </c>
      <c r="I28" t="str">
        <f>TEXT(FDS!T29,"HH:MM")</f>
        <v>12:33</v>
      </c>
      <c r="J28">
        <f>FDS!V29</f>
        <v>18.577999999999999</v>
      </c>
      <c r="K28">
        <f>FDS!Y29</f>
        <v>8.2899999999999991</v>
      </c>
      <c r="L28">
        <f>FDS!Z29</f>
        <v>413</v>
      </c>
      <c r="M28">
        <f>FDS!AA29</f>
        <v>362.3</v>
      </c>
      <c r="N28">
        <f>FDS!AE29</f>
        <v>8.35</v>
      </c>
      <c r="O28">
        <f>FDS!AF29</f>
        <v>-108.4</v>
      </c>
      <c r="P28">
        <f>FDS!AG29</f>
        <v>31.58</v>
      </c>
      <c r="Q28">
        <f>FDS!AI29</f>
        <v>2.77</v>
      </c>
      <c r="R28">
        <f>FDS!AJ29</f>
        <v>2.89</v>
      </c>
      <c r="S28">
        <f>FDS!AK29</f>
        <v>1.94</v>
      </c>
      <c r="T28">
        <f>FDS!AL29</f>
        <v>7.71</v>
      </c>
    </row>
    <row r="29" spans="1:20" x14ac:dyDescent="0.25">
      <c r="A29" t="str">
        <f>FDS!A30</f>
        <v>EC_1163</v>
      </c>
      <c r="B29" t="str">
        <f>TEXT(FDS!B30,"mm/dd/yyyy")</f>
        <v>06/13/2023</v>
      </c>
      <c r="C29" s="32" t="str">
        <f>TEXT(FDS!G30,"HH:MM")</f>
        <v>12:37</v>
      </c>
      <c r="D29">
        <f>FDS!K30</f>
        <v>15.555999999999999</v>
      </c>
      <c r="E29" s="30">
        <f>FDS!H30</f>
        <v>4</v>
      </c>
      <c r="F29" s="30">
        <f>FDS!J30</f>
        <v>2.5</v>
      </c>
      <c r="G29" s="31">
        <f>FDS!Q30</f>
        <v>6.9189600000000002</v>
      </c>
      <c r="H29">
        <f>IFERROR(AVERAGE(FDS!N30:O30),"")</f>
        <v>42.5</v>
      </c>
      <c r="I29" t="str">
        <f>TEXT(FDS!T30,"HH:MM")</f>
        <v>12:51</v>
      </c>
      <c r="J29">
        <f>FDS!V30</f>
        <v>18.396000000000001</v>
      </c>
      <c r="K29">
        <f>FDS!Y30</f>
        <v>8.65</v>
      </c>
      <c r="L29">
        <f>FDS!Z30</f>
        <v>306.60000000000002</v>
      </c>
      <c r="M29">
        <f>FDS!AA30</f>
        <v>267.89999999999998</v>
      </c>
      <c r="N29">
        <f>FDS!AE30</f>
        <v>8.2799999999999994</v>
      </c>
      <c r="O29">
        <f>FDS!AF30</f>
        <v>-104.1</v>
      </c>
      <c r="P29">
        <f>FDS!AG30</f>
        <v>18.5</v>
      </c>
      <c r="Q29">
        <f>FDS!AI30</f>
        <v>1.49</v>
      </c>
      <c r="R29">
        <f>FDS!AJ30</f>
        <v>1.55</v>
      </c>
      <c r="S29">
        <f>FDS!AK30</f>
        <v>2.3199999999999998</v>
      </c>
      <c r="T29">
        <f>FDS!AL30</f>
        <v>9.2200000000000006</v>
      </c>
    </row>
    <row r="30" spans="1:20" x14ac:dyDescent="0.25">
      <c r="A30" t="str">
        <f>FDS!A31</f>
        <v>Causeway</v>
      </c>
      <c r="B30" t="str">
        <f>TEXT(FDS!B31,"mm/dd/yyyy")</f>
        <v>06/13/2023</v>
      </c>
      <c r="C30" s="32" t="str">
        <f>TEXT(FDS!G31,"HH:MM")</f>
        <v>12:56</v>
      </c>
      <c r="D30">
        <f>FDS!K31</f>
        <v>16.111000000000001</v>
      </c>
      <c r="E30" s="30">
        <f>FDS!H31</f>
        <v>4</v>
      </c>
      <c r="F30" s="30">
        <f>FDS!J31</f>
        <v>2</v>
      </c>
      <c r="G30" s="31">
        <f>FDS!Q31</f>
        <v>0.91439999999999999</v>
      </c>
      <c r="H30">
        <f>IFERROR(AVERAGE(FDS!N31:O31),"")</f>
        <v>45</v>
      </c>
      <c r="I30" t="str">
        <f>TEXT(FDS!T31,"HH:MM")</f>
        <v>13:00</v>
      </c>
      <c r="J30">
        <f>FDS!V31</f>
        <v>18.594999999999999</v>
      </c>
      <c r="K30">
        <f>FDS!Y31</f>
        <v>8.64</v>
      </c>
      <c r="L30">
        <f>FDS!Z31</f>
        <v>348.2</v>
      </c>
      <c r="M30">
        <f>FDS!AA31</f>
        <v>305.60000000000002</v>
      </c>
      <c r="N30">
        <f>FDS!AE31</f>
        <v>8.25</v>
      </c>
      <c r="O30">
        <f>FDS!AF31</f>
        <v>-102.6</v>
      </c>
      <c r="P30">
        <f>FDS!AG31</f>
        <v>20.41</v>
      </c>
      <c r="Q30">
        <f>FDS!AI31</f>
        <v>1.5</v>
      </c>
      <c r="R30">
        <f>FDS!AJ31</f>
        <v>1.56</v>
      </c>
      <c r="S30">
        <f>FDS!AK31</f>
        <v>4.3099999999999996</v>
      </c>
      <c r="T30">
        <f>FDS!AL31</f>
        <v>17.18</v>
      </c>
    </row>
    <row r="31" spans="1:20" x14ac:dyDescent="0.25">
      <c r="A31" t="str">
        <f>FDS!A32</f>
        <v>Bells</v>
      </c>
      <c r="B31" t="str">
        <f>TEXT(FDS!B32,"mm/dd/yyyy")</f>
        <v>06/13/2023</v>
      </c>
      <c r="C31" s="32" t="str">
        <f>TEXT(FDS!G32,"HH:MM")</f>
        <v>13:21</v>
      </c>
      <c r="D31">
        <f>FDS!K32</f>
        <v>16.111000000000001</v>
      </c>
      <c r="E31" s="30">
        <f>FDS!H32</f>
        <v>4</v>
      </c>
      <c r="F31" s="30">
        <f>FDS!J32</f>
        <v>2</v>
      </c>
      <c r="G31" s="31">
        <f>FDS!Q32</f>
        <v>9.0830400000000004</v>
      </c>
      <c r="H31">
        <f>IFERROR(AVERAGE(FDS!N32:O32),"")</f>
        <v>60</v>
      </c>
      <c r="I31" t="str">
        <f>TEXT(FDS!T32,"HH:MM")</f>
        <v>13:45</v>
      </c>
      <c r="J31">
        <f>FDS!V32</f>
        <v>18.401</v>
      </c>
      <c r="K31">
        <f>FDS!Y32</f>
        <v>8.57</v>
      </c>
      <c r="L31">
        <f>FDS!Z32</f>
        <v>267.10000000000002</v>
      </c>
      <c r="M31">
        <f>FDS!AA32</f>
        <v>233.5</v>
      </c>
      <c r="N31">
        <f>FDS!AE32</f>
        <v>8.08</v>
      </c>
      <c r="O31">
        <f>FDS!AF32</f>
        <v>-93.1</v>
      </c>
      <c r="P31">
        <f>FDS!AG32</f>
        <v>11.17</v>
      </c>
      <c r="Q31">
        <f>FDS!AI32</f>
        <v>0.24</v>
      </c>
      <c r="R31">
        <f>FDS!AJ32</f>
        <v>0.24</v>
      </c>
      <c r="S31">
        <f>FDS!AK32</f>
        <v>0.34</v>
      </c>
      <c r="T31">
        <f>FDS!AL32</f>
        <v>1.29</v>
      </c>
    </row>
    <row r="32" spans="1:20" x14ac:dyDescent="0.25">
      <c r="A32" t="str">
        <f>FDS!A33</f>
        <v>Muddy Creek</v>
      </c>
      <c r="B32" t="str">
        <f>TEXT(FDS!B33,"mm/dd/yyyy")</f>
        <v>06/20/2023</v>
      </c>
      <c r="C32" s="32" t="str">
        <f>TEXT(FDS!G33,"HH:MM")</f>
        <v>09:59</v>
      </c>
      <c r="D32">
        <f>FDS!K33</f>
        <v>23.332999999999998</v>
      </c>
      <c r="E32" s="30">
        <f>FDS!H33</f>
        <v>3</v>
      </c>
      <c r="F32" s="30">
        <f>FDS!J33</f>
        <v>0.5</v>
      </c>
      <c r="G32" s="31">
        <f>FDS!Q33</f>
        <v>1.2</v>
      </c>
      <c r="H32">
        <f>IFERROR(AVERAGE(FDS!N33:O33),"")</f>
        <v>12.5</v>
      </c>
      <c r="I32" t="str">
        <f>TEXT(FDS!T33,"HH:MM")</f>
        <v>10:15</v>
      </c>
      <c r="J32">
        <f>FDS!V33</f>
        <v>22.57</v>
      </c>
      <c r="K32">
        <f>FDS!Y33</f>
        <v>9.5299999999999994</v>
      </c>
      <c r="L32">
        <f>FDS!Z33</f>
        <v>689</v>
      </c>
      <c r="M32">
        <f>FDS!AA33</f>
        <v>657</v>
      </c>
      <c r="N32">
        <f>FDS!AE33</f>
        <v>8.58</v>
      </c>
      <c r="O32">
        <f>FDS!AF33</f>
        <v>-122.2</v>
      </c>
      <c r="P32">
        <f>FDS!AG33</f>
        <v>51.93</v>
      </c>
      <c r="Q32">
        <f>FDS!AI33</f>
        <v>3.33</v>
      </c>
      <c r="R32">
        <f>FDS!AJ33</f>
        <v>3.48</v>
      </c>
      <c r="S32">
        <f>FDS!AK33</f>
        <v>18.93</v>
      </c>
      <c r="T32">
        <f>FDS!AL33</f>
        <v>75.69</v>
      </c>
    </row>
    <row r="33" spans="1:20" x14ac:dyDescent="0.25">
      <c r="A33" t="str">
        <f>FDS!A34</f>
        <v>ODNR_4</v>
      </c>
      <c r="B33" t="str">
        <f>TEXT(FDS!B34,"mm/dd/yyyy")</f>
        <v>06/20/2023</v>
      </c>
      <c r="C33" s="32" t="str">
        <f>TEXT(FDS!G34,"HH:MM")</f>
        <v>10:22</v>
      </c>
      <c r="D33">
        <f>FDS!K34</f>
        <v>23.888000000000002</v>
      </c>
      <c r="E33" s="30">
        <f>FDS!H34</f>
        <v>3</v>
      </c>
      <c r="F33" s="30">
        <f>FDS!J34</f>
        <v>1</v>
      </c>
      <c r="G33" s="31">
        <f>FDS!Q34</f>
        <v>1.6</v>
      </c>
      <c r="H33">
        <f>IFERROR(AVERAGE(FDS!N34:O34),"")</f>
        <v>15</v>
      </c>
      <c r="I33" t="str">
        <f>TEXT(FDS!T34,"HH:MM")</f>
        <v>10:37</v>
      </c>
      <c r="J33">
        <f>FDS!V34</f>
        <v>22.283000000000001</v>
      </c>
      <c r="K33">
        <f>FDS!Y34</f>
        <v>9.1</v>
      </c>
      <c r="L33">
        <f>FDS!Z34</f>
        <v>540.5</v>
      </c>
      <c r="M33">
        <f>FDS!AA34</f>
        <v>512.5</v>
      </c>
      <c r="N33">
        <f>FDS!AE34</f>
        <v>8.7799999999999994</v>
      </c>
      <c r="O33">
        <f>FDS!AF34</f>
        <v>-133.5</v>
      </c>
      <c r="P33">
        <f>FDS!AG34</f>
        <v>72</v>
      </c>
      <c r="Q33">
        <f>FDS!AI34</f>
        <v>4.7300000000000004</v>
      </c>
      <c r="R33">
        <f>FDS!AJ34</f>
        <v>4.95</v>
      </c>
      <c r="S33">
        <f>FDS!AK34</f>
        <v>12.84</v>
      </c>
      <c r="T33">
        <f>FDS!AL34</f>
        <v>51.33</v>
      </c>
    </row>
    <row r="34" spans="1:20" x14ac:dyDescent="0.25">
      <c r="A34" t="str">
        <f>FDS!A35</f>
        <v>ODNR_6</v>
      </c>
      <c r="B34" t="str">
        <f>TEXT(FDS!B35,"mm/dd/yyyy")</f>
        <v>06/20/2023</v>
      </c>
      <c r="C34" s="32" t="str">
        <f>TEXT(FDS!G35,"HH:MM")</f>
        <v>10:44</v>
      </c>
      <c r="D34">
        <f>FDS!K35</f>
        <v>23.888000000000002</v>
      </c>
      <c r="E34" s="30">
        <f>FDS!H35</f>
        <v>3</v>
      </c>
      <c r="F34" s="30">
        <f>FDS!J35</f>
        <v>1.5</v>
      </c>
      <c r="G34" s="31">
        <f>FDS!Q35</f>
        <v>2.2999999999999998</v>
      </c>
      <c r="H34">
        <f>IFERROR(AVERAGE(FDS!N35:O35),"")</f>
        <v>47.5</v>
      </c>
      <c r="I34" t="str">
        <f>TEXT(FDS!T35,"HH:MM")</f>
        <v>11:04</v>
      </c>
      <c r="J34">
        <f>FDS!V35</f>
        <v>21.776</v>
      </c>
      <c r="K34">
        <f>FDS!Y35</f>
        <v>8.27</v>
      </c>
      <c r="L34">
        <f>FDS!Z35</f>
        <v>503</v>
      </c>
      <c r="M34">
        <f>FDS!AA35</f>
        <v>472</v>
      </c>
      <c r="N34">
        <f>FDS!AE35</f>
        <v>8.44</v>
      </c>
      <c r="O34">
        <f>FDS!AF35</f>
        <v>-114</v>
      </c>
      <c r="P34">
        <f>FDS!AG35</f>
        <v>16.87</v>
      </c>
      <c r="Q34">
        <f>FDS!AI35</f>
        <v>1.5</v>
      </c>
      <c r="R34">
        <f>FDS!AJ35</f>
        <v>1.55</v>
      </c>
      <c r="S34">
        <f>FDS!AK35</f>
        <v>1.82</v>
      </c>
      <c r="T34">
        <f>FDS!AL35</f>
        <v>7.19</v>
      </c>
    </row>
    <row r="35" spans="1:20" x14ac:dyDescent="0.25">
      <c r="A35" t="str">
        <f>FDS!A36</f>
        <v>Bridge</v>
      </c>
      <c r="B35" t="str">
        <f>TEXT(FDS!B36,"mm/dd/yyyy")</f>
        <v>06/20/2023</v>
      </c>
      <c r="C35" s="32" t="str">
        <f>TEXT(FDS!G36,"HH:MM")</f>
        <v>11:10</v>
      </c>
      <c r="D35">
        <f>FDS!K36</f>
        <v>23.888000000000002</v>
      </c>
      <c r="E35" s="30">
        <f>FDS!H36</f>
        <v>3</v>
      </c>
      <c r="F35" s="30">
        <f>FDS!J36</f>
        <v>1.5</v>
      </c>
      <c r="G35" s="31">
        <f>FDS!Q36</f>
        <v>3.8</v>
      </c>
      <c r="H35" t="str">
        <f>IFERROR(AVERAGE(FDS!N36:O36),"")</f>
        <v/>
      </c>
      <c r="I35" t="str">
        <f>TEXT(FDS!T36,"HH:MM")</f>
        <v>11:26</v>
      </c>
      <c r="J35">
        <f>FDS!V36</f>
        <v>21.709</v>
      </c>
      <c r="K35">
        <f>FDS!Y36</f>
        <v>6.83</v>
      </c>
      <c r="L35">
        <f>FDS!Z36</f>
        <v>476.6</v>
      </c>
      <c r="M35">
        <f>FDS!AA36</f>
        <v>446.7</v>
      </c>
      <c r="N35">
        <f>FDS!AE36</f>
        <v>8.1199999999999992</v>
      </c>
      <c r="O35">
        <f>FDS!AF36</f>
        <v>-95.7</v>
      </c>
      <c r="P35">
        <f>FDS!AG36</f>
        <v>20.85</v>
      </c>
      <c r="Q35">
        <f>FDS!AI36</f>
        <v>2.12</v>
      </c>
      <c r="R35">
        <f>FDS!AJ36</f>
        <v>2.2000000000000002</v>
      </c>
      <c r="S35">
        <f>FDS!AK36</f>
        <v>2.0099999999999998</v>
      </c>
      <c r="T35">
        <f>FDS!AL36</f>
        <v>7.97</v>
      </c>
    </row>
    <row r="36" spans="1:20" x14ac:dyDescent="0.25">
      <c r="A36" t="str">
        <f>FDS!A37</f>
        <v>ODNR_2</v>
      </c>
      <c r="B36" t="str">
        <f>TEXT(FDS!B37,"mm/dd/yyyy")</f>
        <v>06/20/2023</v>
      </c>
      <c r="C36" s="32" t="str">
        <f>TEXT(FDS!G37,"HH:MM")</f>
        <v>11:37</v>
      </c>
      <c r="D36">
        <f>FDS!K37</f>
        <v>23.888000000000002</v>
      </c>
      <c r="E36" s="30">
        <f>FDS!H37</f>
        <v>3</v>
      </c>
      <c r="F36" s="30">
        <f>FDS!J37</f>
        <v>2</v>
      </c>
      <c r="G36" s="31">
        <f>FDS!Q37</f>
        <v>2.5</v>
      </c>
      <c r="H36">
        <f>IFERROR(AVERAGE(FDS!N37:O37),"")</f>
        <v>37.5</v>
      </c>
      <c r="I36" t="str">
        <f>TEXT(FDS!T37,"HH:MM")</f>
        <v>11:54</v>
      </c>
      <c r="J36">
        <f>FDS!V37</f>
        <v>21.992000000000001</v>
      </c>
      <c r="K36">
        <f>FDS!Y37</f>
        <v>8.16</v>
      </c>
      <c r="L36">
        <f>FDS!Z37</f>
        <v>414</v>
      </c>
      <c r="M36">
        <f>FDS!AA37</f>
        <v>390.2</v>
      </c>
      <c r="N36">
        <f>FDS!AE37</f>
        <v>8.6</v>
      </c>
      <c r="O36">
        <f>FDS!AF37</f>
        <v>-123.7</v>
      </c>
      <c r="P36">
        <f>FDS!AG37</f>
        <v>21.32</v>
      </c>
      <c r="Q36">
        <f>FDS!AI37</f>
        <v>1.56</v>
      </c>
      <c r="R36">
        <f>FDS!AJ37</f>
        <v>1.62</v>
      </c>
      <c r="S36">
        <f>FDS!AK37</f>
        <v>1.55</v>
      </c>
      <c r="T36">
        <f>FDS!AL37</f>
        <v>6.12</v>
      </c>
    </row>
    <row r="37" spans="1:20" x14ac:dyDescent="0.25">
      <c r="A37" t="str">
        <f>FDS!A38</f>
        <v>Buoy_2</v>
      </c>
      <c r="B37" t="str">
        <f>TEXT(FDS!B38,"mm/dd/yyyy")</f>
        <v>06/20/2023</v>
      </c>
      <c r="C37" s="32" t="str">
        <f>TEXT(FDS!G38,"HH:MM")</f>
        <v>11:58</v>
      </c>
      <c r="D37">
        <f>FDS!K38</f>
        <v>23.888000000000002</v>
      </c>
      <c r="E37" s="30">
        <f>FDS!H38</f>
        <v>3</v>
      </c>
      <c r="F37" s="30">
        <f>FDS!J38</f>
        <v>2.5</v>
      </c>
      <c r="G37" s="31">
        <f>FDS!Q38</f>
        <v>2.8</v>
      </c>
      <c r="H37">
        <f>IFERROR(AVERAGE(FDS!N38:O38),"")</f>
        <v>40</v>
      </c>
      <c r="I37" t="str">
        <f>TEXT(FDS!T38,"HH:MM")</f>
        <v>12:18</v>
      </c>
      <c r="J37">
        <f>FDS!V38</f>
        <v>21.745999999999999</v>
      </c>
      <c r="K37">
        <f>FDS!Y38</f>
        <v>9.3699999999999992</v>
      </c>
      <c r="L37">
        <f>FDS!Z38</f>
        <v>387.6</v>
      </c>
      <c r="M37">
        <f>FDS!AA38</f>
        <v>363.5</v>
      </c>
      <c r="N37">
        <f>FDS!AE38</f>
        <v>8.83</v>
      </c>
      <c r="O37">
        <f>FDS!AF38</f>
        <v>-136.69999999999999</v>
      </c>
      <c r="P37">
        <f>FDS!AG38</f>
        <v>13.33</v>
      </c>
      <c r="Q37">
        <f>FDS!AI38</f>
        <v>1.97</v>
      </c>
      <c r="R37">
        <f>FDS!AJ38</f>
        <v>2.0499999999999998</v>
      </c>
      <c r="S37">
        <f>FDS!AK38</f>
        <v>4.09</v>
      </c>
      <c r="T37">
        <f>FDS!AL38</f>
        <v>16.29</v>
      </c>
    </row>
    <row r="38" spans="1:20" x14ac:dyDescent="0.25">
      <c r="A38" t="str">
        <f>FDS!A39</f>
        <v>ODNR_1</v>
      </c>
      <c r="B38" t="str">
        <f>TEXT(FDS!B39,"mm/dd/yyyy")</f>
        <v>06/20/2023</v>
      </c>
      <c r="C38" s="32" t="str">
        <f>TEXT(FDS!G39,"HH:MM")</f>
        <v>12:21</v>
      </c>
      <c r="D38">
        <f>FDS!K39</f>
        <v>23.332999999999998</v>
      </c>
      <c r="E38" s="30">
        <f>FDS!H39</f>
        <v>3</v>
      </c>
      <c r="F38" s="30">
        <f>FDS!J39</f>
        <v>2.5</v>
      </c>
      <c r="G38" s="31">
        <f>FDS!Q39</f>
        <v>3</v>
      </c>
      <c r="H38">
        <f>IFERROR(AVERAGE(FDS!N39:O39),"")</f>
        <v>47.5</v>
      </c>
      <c r="I38" t="str">
        <f>TEXT(FDS!T39,"HH:MM")</f>
        <v>12:40</v>
      </c>
      <c r="J38">
        <f>FDS!V39</f>
        <v>21.515999999999998</v>
      </c>
      <c r="K38">
        <f>FDS!Y39</f>
        <v>9.44</v>
      </c>
      <c r="L38">
        <f>FDS!Z39</f>
        <v>363.7</v>
      </c>
      <c r="M38">
        <f>FDS!AA39</f>
        <v>339.5</v>
      </c>
      <c r="N38">
        <f>FDS!AE39</f>
        <v>8.73</v>
      </c>
      <c r="O38">
        <f>FDS!AF39</f>
        <v>-130.6</v>
      </c>
      <c r="P38">
        <f>FDS!AG39</f>
        <v>13.31</v>
      </c>
      <c r="Q38">
        <f>FDS!AI39</f>
        <v>1.43</v>
      </c>
      <c r="R38">
        <f>FDS!AJ39</f>
        <v>1.48</v>
      </c>
      <c r="S38">
        <f>FDS!AK39</f>
        <v>4.04</v>
      </c>
      <c r="T38">
        <f>FDS!AL39</f>
        <v>16.09</v>
      </c>
    </row>
    <row r="39" spans="1:20" x14ac:dyDescent="0.25">
      <c r="A39" t="str">
        <f>FDS!A40</f>
        <v>EC_1163</v>
      </c>
      <c r="B39" t="str">
        <f>TEXT(FDS!B40,"mm/dd/yyyy")</f>
        <v>06/20/2023</v>
      </c>
      <c r="C39" s="32" t="str">
        <f>TEXT(FDS!G40,"HH:MM")</f>
        <v>12:48</v>
      </c>
      <c r="D39">
        <f>FDS!K40</f>
        <v>23.332999999999998</v>
      </c>
      <c r="E39" s="30">
        <f>FDS!H40</f>
        <v>3</v>
      </c>
      <c r="F39" s="30">
        <f>FDS!J40</f>
        <v>3</v>
      </c>
      <c r="G39" s="31">
        <f>FDS!Q40</f>
        <v>3.5</v>
      </c>
      <c r="H39">
        <f>IFERROR(AVERAGE(FDS!N40:O40),"")</f>
        <v>55</v>
      </c>
      <c r="I39" t="str">
        <f>TEXT(FDS!T40,"HH:MM")</f>
        <v>13:06</v>
      </c>
      <c r="J39">
        <f>FDS!V40</f>
        <v>21.96</v>
      </c>
      <c r="K39">
        <f>FDS!Y40</f>
        <v>9.98</v>
      </c>
      <c r="L39">
        <f>FDS!Z40</f>
        <v>388.3</v>
      </c>
      <c r="M39">
        <f>FDS!AA40</f>
        <v>365.8</v>
      </c>
      <c r="N39">
        <f>FDS!AE40</f>
        <v>8.7899999999999991</v>
      </c>
      <c r="O39">
        <f>FDS!AF40</f>
        <v>-134.4</v>
      </c>
      <c r="P39">
        <f>FDS!AG40</f>
        <v>10.63</v>
      </c>
      <c r="Q39">
        <f>FDS!AI40</f>
        <v>1.85</v>
      </c>
      <c r="R39">
        <f>FDS!AJ40</f>
        <v>1.92</v>
      </c>
      <c r="S39">
        <f>FDS!AK40</f>
        <v>4.1399999999999997</v>
      </c>
      <c r="T39">
        <f>FDS!AL40</f>
        <v>16.5</v>
      </c>
    </row>
    <row r="40" spans="1:20" x14ac:dyDescent="0.25">
      <c r="A40" t="str">
        <f>FDS!A41</f>
        <v>Causeway</v>
      </c>
      <c r="B40" t="str">
        <f>TEXT(FDS!B41,"mm/dd/yyyy")</f>
        <v>06/20/2023</v>
      </c>
      <c r="C40" s="32" t="str">
        <f>TEXT(FDS!G41,"HH:MM")</f>
        <v>13:28</v>
      </c>
      <c r="D40">
        <f>FDS!K41</f>
        <v>23.332999999999998</v>
      </c>
      <c r="E40" s="30">
        <f>FDS!H41</f>
        <v>3</v>
      </c>
      <c r="F40" s="30">
        <f>FDS!J41</f>
        <v>2</v>
      </c>
      <c r="G40" s="31">
        <f>FDS!Q41</f>
        <v>1.3</v>
      </c>
      <c r="H40">
        <f>IFERROR(AVERAGE(FDS!N41:O41),"")</f>
        <v>55</v>
      </c>
      <c r="I40" t="str">
        <f>TEXT(FDS!T41,"HH:MM")</f>
        <v>13:49</v>
      </c>
      <c r="J40">
        <f>FDS!V41</f>
        <v>21.917000000000002</v>
      </c>
      <c r="K40">
        <f>FDS!Y41</f>
        <v>8.3699999999999992</v>
      </c>
      <c r="L40">
        <f>FDS!Z41</f>
        <v>342.4</v>
      </c>
      <c r="M40">
        <f>FDS!AA41</f>
        <v>322.2</v>
      </c>
      <c r="N40">
        <f>FDS!AE41</f>
        <v>8.57</v>
      </c>
      <c r="O40">
        <f>FDS!AF41</f>
        <v>-121.4</v>
      </c>
      <c r="P40">
        <f>FDS!AG41</f>
        <v>13.53</v>
      </c>
      <c r="Q40">
        <f>FDS!AI41</f>
        <v>0.99</v>
      </c>
      <c r="R40">
        <f>FDS!AJ41</f>
        <v>1.02</v>
      </c>
      <c r="S40">
        <f>FDS!AK41</f>
        <v>10.55</v>
      </c>
      <c r="T40">
        <f>FDS!AL41</f>
        <v>42.14</v>
      </c>
    </row>
    <row r="41" spans="1:20" x14ac:dyDescent="0.25">
      <c r="A41" t="str">
        <f>FDS!A43</f>
        <v>Muddy Creek</v>
      </c>
      <c r="B41" t="str">
        <f>TEXT(FDS!B43,"mm/dd/yyyy")</f>
        <v>06/27/2023</v>
      </c>
      <c r="C41" s="32" t="str">
        <f>TEXT(FDS!G43,"HH:MM")</f>
        <v>09:39</v>
      </c>
      <c r="D41">
        <f>FDS!K43</f>
        <v>18.332999999999998</v>
      </c>
      <c r="E41" s="30">
        <f>FDS!H43</f>
        <v>4</v>
      </c>
      <c r="F41" s="30">
        <f>FDS!J43</f>
        <v>0</v>
      </c>
      <c r="G41" s="31">
        <f>FDS!Q43</f>
        <v>0.67056000000000004</v>
      </c>
      <c r="H41">
        <f>IFERROR(AVERAGE(FDS!N43:O43),"")</f>
        <v>15</v>
      </c>
      <c r="I41" t="str">
        <f>TEXT(FDS!T43,"HH:MM")</f>
        <v>09:54</v>
      </c>
      <c r="J41">
        <f>FDS!V43</f>
        <v>22.628</v>
      </c>
      <c r="K41">
        <f>FDS!Y43</f>
        <v>6.26</v>
      </c>
      <c r="L41">
        <f>FDS!Z43</f>
        <v>621.79999999999995</v>
      </c>
      <c r="M41">
        <f>FDS!AA43</f>
        <v>593.6</v>
      </c>
      <c r="N41">
        <f>FDS!AE43</f>
        <v>8.2799999999999994</v>
      </c>
      <c r="O41">
        <f>FDS!AF43</f>
        <v>-105</v>
      </c>
      <c r="P41">
        <f>FDS!AG43</f>
        <v>136.25</v>
      </c>
      <c r="Q41">
        <f>FDS!AI43</f>
        <v>3.02</v>
      </c>
      <c r="R41">
        <f>FDS!AJ43</f>
        <v>3.16</v>
      </c>
      <c r="S41">
        <f>FDS!AK43</f>
        <v>13.02</v>
      </c>
      <c r="T41">
        <f>FDS!AL43</f>
        <v>52.05</v>
      </c>
    </row>
    <row r="42" spans="1:20" x14ac:dyDescent="0.25">
      <c r="A42" t="str">
        <f>FDS!A44</f>
        <v>ODNR_4</v>
      </c>
      <c r="B42" t="str">
        <f>TEXT(FDS!B44,"mm/dd/yyyy")</f>
        <v>06/27/2023</v>
      </c>
      <c r="C42" s="32" t="str">
        <f>TEXT(FDS!G44,"HH:MM")</f>
        <v>09:58</v>
      </c>
      <c r="D42">
        <f>FDS!K44</f>
        <v>18.332999999999998</v>
      </c>
      <c r="E42" s="30">
        <f>FDS!H44</f>
        <v>4</v>
      </c>
      <c r="F42" s="30">
        <f>FDS!J44</f>
        <v>0.5</v>
      </c>
      <c r="G42" s="31">
        <f>FDS!Q44</f>
        <v>1.1277600000000001</v>
      </c>
      <c r="H42">
        <f>IFERROR(AVERAGE(FDS!N44:O44),"")</f>
        <v>20</v>
      </c>
      <c r="I42" t="str">
        <f>TEXT(FDS!T44,"HH:MM")</f>
        <v>10:12</v>
      </c>
      <c r="J42">
        <f>FDS!V44</f>
        <v>22.446000000000002</v>
      </c>
      <c r="K42">
        <f>FDS!Y44</f>
        <v>6.37</v>
      </c>
      <c r="L42">
        <f>FDS!Z44</f>
        <v>624.6</v>
      </c>
      <c r="M42">
        <f>FDS!AA44</f>
        <v>594.20000000000005</v>
      </c>
      <c r="N42">
        <f>FDS!AE44</f>
        <v>8.44</v>
      </c>
      <c r="O42">
        <f>FDS!AF44</f>
        <v>-114.3</v>
      </c>
      <c r="P42">
        <f>FDS!AG44</f>
        <v>51.21</v>
      </c>
      <c r="Q42">
        <f>FDS!AI44</f>
        <v>4.46</v>
      </c>
      <c r="R42">
        <f>FDS!AJ44</f>
        <v>4.67</v>
      </c>
      <c r="S42">
        <f>FDS!AK44</f>
        <v>16.37</v>
      </c>
      <c r="T42">
        <f>FDS!AL44</f>
        <v>65.459999999999994</v>
      </c>
    </row>
    <row r="43" spans="1:20" x14ac:dyDescent="0.25">
      <c r="A43" t="str">
        <f>FDS!A45</f>
        <v>ODNR_6</v>
      </c>
      <c r="B43" t="str">
        <f>TEXT(FDS!B45,"mm/dd/yyyy")</f>
        <v>06/27/2023</v>
      </c>
      <c r="C43" s="32" t="str">
        <f>TEXT(FDS!G45,"HH:MM")</f>
        <v>10:17</v>
      </c>
      <c r="D43">
        <f>FDS!K45</f>
        <v>18.332999999999998</v>
      </c>
      <c r="E43" s="30">
        <f>FDS!H45</f>
        <v>4</v>
      </c>
      <c r="F43" s="30">
        <f>FDS!J45</f>
        <v>0.5</v>
      </c>
      <c r="G43" s="31">
        <f>FDS!Q45</f>
        <v>1.8288</v>
      </c>
      <c r="H43">
        <f>IFERROR(AVERAGE(FDS!N45:O45),"")</f>
        <v>25</v>
      </c>
      <c r="I43" t="str">
        <f>TEXT(FDS!T45,"HH:MM")</f>
        <v>10:31</v>
      </c>
      <c r="J43">
        <f>FDS!V45</f>
        <v>22.439</v>
      </c>
      <c r="K43">
        <f>FDS!Y45</f>
        <v>6.9</v>
      </c>
      <c r="L43">
        <f>FDS!Z45</f>
        <v>505.6</v>
      </c>
      <c r="M43">
        <f>FDS!AA45</f>
        <v>480.9</v>
      </c>
      <c r="N43">
        <f>FDS!AE45</f>
        <v>8.2899999999999991</v>
      </c>
      <c r="O43">
        <f>FDS!AF45</f>
        <v>-105.6</v>
      </c>
      <c r="P43">
        <f>FDS!AG45</f>
        <v>35.840000000000003</v>
      </c>
      <c r="Q43">
        <f>FDS!AI45</f>
        <v>1.17</v>
      </c>
      <c r="R43">
        <f>FDS!AJ45</f>
        <v>1.21</v>
      </c>
      <c r="S43">
        <f>FDS!AK45</f>
        <v>2.72</v>
      </c>
      <c r="T43">
        <f>FDS!AL45</f>
        <v>10.83</v>
      </c>
    </row>
    <row r="44" spans="1:20" x14ac:dyDescent="0.25">
      <c r="A44" t="str">
        <f>FDS!A46</f>
        <v>Bridge</v>
      </c>
      <c r="B44" t="str">
        <f>TEXT(FDS!B46,"mm/dd/yyyy")</f>
        <v>06/27/2023</v>
      </c>
      <c r="C44" s="32" t="str">
        <f>TEXT(FDS!G46,"HH:MM")</f>
        <v>10:37</v>
      </c>
      <c r="D44">
        <f>FDS!K46</f>
        <v>18.888000000000002</v>
      </c>
      <c r="E44" s="30">
        <f>FDS!H46</f>
        <v>4</v>
      </c>
      <c r="F44" s="30">
        <f>FDS!J46</f>
        <v>0.5</v>
      </c>
      <c r="G44" s="31">
        <f>FDS!Q46</f>
        <v>4.1147999999999998</v>
      </c>
      <c r="H44" t="str">
        <f>IFERROR(AVERAGE(FDS!N46:O46),"")</f>
        <v/>
      </c>
      <c r="I44" t="str">
        <f>TEXT(FDS!T46,"HH:MM")</f>
        <v>10:49</v>
      </c>
      <c r="J44">
        <f>FDS!V46</f>
        <v>22.602</v>
      </c>
      <c r="K44">
        <f>FDS!Y46</f>
        <v>6.57</v>
      </c>
      <c r="L44">
        <f>FDS!Z46</f>
        <v>505.3</v>
      </c>
      <c r="M44">
        <f>FDS!AA46</f>
        <v>482.2</v>
      </c>
      <c r="N44">
        <f>FDS!AE46</f>
        <v>8.11</v>
      </c>
      <c r="O44">
        <f>FDS!AF46</f>
        <v>-95.7</v>
      </c>
      <c r="P44">
        <f>FDS!AG46</f>
        <v>49.55</v>
      </c>
      <c r="Q44">
        <f>FDS!AI46</f>
        <v>1.61</v>
      </c>
      <c r="R44">
        <f>FDS!AJ46</f>
        <v>1.67</v>
      </c>
      <c r="S44">
        <f>FDS!AK46</f>
        <v>3.42</v>
      </c>
      <c r="T44">
        <f>FDS!AL46</f>
        <v>13.62</v>
      </c>
    </row>
    <row r="45" spans="1:20" x14ac:dyDescent="0.25">
      <c r="A45" t="str">
        <f>FDS!A47</f>
        <v>ODNR_2</v>
      </c>
      <c r="B45" t="str">
        <f>TEXT(FDS!B47,"mm/dd/yyyy")</f>
        <v>06/27/2023</v>
      </c>
      <c r="C45" s="32" t="str">
        <f>TEXT(FDS!G47,"HH:MM")</f>
        <v>11:30</v>
      </c>
      <c r="D45">
        <f>FDS!K47</f>
        <v>19.443999999999999</v>
      </c>
      <c r="E45" s="30">
        <f>FDS!H47</f>
        <v>4</v>
      </c>
      <c r="F45" s="30">
        <f>FDS!J47</f>
        <v>0.5</v>
      </c>
      <c r="G45" s="31">
        <f>FDS!Q47</f>
        <v>2.286</v>
      </c>
      <c r="H45">
        <f>IFERROR(AVERAGE(FDS!N47:O47),"")</f>
        <v>35</v>
      </c>
      <c r="I45" t="str">
        <f>TEXT(FDS!T47,"HH:MM")</f>
        <v>11:42</v>
      </c>
      <c r="J45">
        <f>FDS!V47</f>
        <v>22.390999999999998</v>
      </c>
      <c r="K45">
        <f>FDS!Y47</f>
        <v>6.98</v>
      </c>
      <c r="L45">
        <f>FDS!Z47</f>
        <v>449</v>
      </c>
      <c r="M45">
        <f>FDS!AA47</f>
        <v>426.6</v>
      </c>
      <c r="N45">
        <f>FDS!AE47</f>
        <v>8.16</v>
      </c>
      <c r="O45">
        <f>FDS!AF47</f>
        <v>-98.3</v>
      </c>
      <c r="P45">
        <f>FDS!AG47</f>
        <v>22.86</v>
      </c>
      <c r="Q45">
        <f>FDS!AI47</f>
        <v>0.95</v>
      </c>
      <c r="R45">
        <f>FDS!AJ47</f>
        <v>0.98</v>
      </c>
      <c r="S45">
        <f>FDS!AK47</f>
        <v>2.69</v>
      </c>
      <c r="T45">
        <f>FDS!AL47</f>
        <v>10.68</v>
      </c>
    </row>
    <row r="46" spans="1:20" x14ac:dyDescent="0.25">
      <c r="A46" t="str">
        <f>FDS!A48</f>
        <v>Buoy_2</v>
      </c>
      <c r="B46" t="str">
        <f>TEXT(FDS!B48,"mm/dd/yyyy")</f>
        <v>06/27/2023</v>
      </c>
      <c r="C46" s="32" t="str">
        <f>TEXT(FDS!G48,"HH:MM")</f>
        <v>11:45</v>
      </c>
      <c r="D46">
        <f>FDS!K48</f>
        <v>19.443999999999999</v>
      </c>
      <c r="E46" s="30">
        <f>FDS!H48</f>
        <v>4</v>
      </c>
      <c r="F46" s="30">
        <f>FDS!J48</f>
        <v>0.5</v>
      </c>
      <c r="G46" s="31">
        <f>FDS!Q48</f>
        <v>2.37744</v>
      </c>
      <c r="H46">
        <f>IFERROR(AVERAGE(FDS!N48:O48),"")</f>
        <v>35</v>
      </c>
      <c r="I46" t="str">
        <f>TEXT(FDS!T48,"HH:MM")</f>
        <v>11:56</v>
      </c>
      <c r="J46">
        <f>FDS!V48</f>
        <v>22.385000000000002</v>
      </c>
      <c r="K46">
        <f>FDS!Y48</f>
        <v>7.02</v>
      </c>
      <c r="L46">
        <f>FDS!Z48</f>
        <v>410</v>
      </c>
      <c r="M46">
        <f>FDS!AA48</f>
        <v>389.5</v>
      </c>
      <c r="N46">
        <f>FDS!AE48</f>
        <v>8.1</v>
      </c>
      <c r="O46">
        <f>FDS!AF48</f>
        <v>-95.1</v>
      </c>
      <c r="P46">
        <f>FDS!AG48</f>
        <v>22.99</v>
      </c>
      <c r="Q46">
        <f>FDS!AI48</f>
        <v>0.76</v>
      </c>
      <c r="R46">
        <f>FDS!AJ48</f>
        <v>0.78</v>
      </c>
      <c r="S46">
        <f>FDS!AK48</f>
        <v>3.35</v>
      </c>
      <c r="T46">
        <f>FDS!AL48</f>
        <v>13.35</v>
      </c>
    </row>
    <row r="47" spans="1:20" x14ac:dyDescent="0.25">
      <c r="A47" t="str">
        <f>FDS!A49</f>
        <v>ODNR_1</v>
      </c>
      <c r="B47" t="str">
        <f>TEXT(FDS!B49,"mm/dd/yyyy")</f>
        <v>06/27/2023</v>
      </c>
      <c r="C47" s="32" t="str">
        <f>TEXT(FDS!G49,"HH:MM")</f>
        <v>12:00</v>
      </c>
      <c r="D47">
        <f>FDS!K49</f>
        <v>19.443999999999999</v>
      </c>
      <c r="E47" s="30">
        <f>FDS!H49</f>
        <v>4</v>
      </c>
      <c r="F47" s="30">
        <f>FDS!J49</f>
        <v>1</v>
      </c>
      <c r="G47" s="31">
        <f>FDS!Q49</f>
        <v>2.7736800000000001</v>
      </c>
      <c r="H47">
        <f>IFERROR(AVERAGE(FDS!N49:O49),"")</f>
        <v>35</v>
      </c>
      <c r="I47" t="str">
        <f>TEXT(FDS!T49,"HH:MM")</f>
        <v>12:14</v>
      </c>
      <c r="J47">
        <f>FDS!V49</f>
        <v>21.91</v>
      </c>
      <c r="K47">
        <f>FDS!Y49</f>
        <v>7.75</v>
      </c>
      <c r="L47">
        <f>FDS!Z49</f>
        <v>344.4</v>
      </c>
      <c r="M47">
        <f>FDS!AA49</f>
        <v>324.10000000000002</v>
      </c>
      <c r="N47">
        <f>FDS!AE49</f>
        <v>8.3000000000000007</v>
      </c>
      <c r="O47">
        <f>FDS!AF49</f>
        <v>-106</v>
      </c>
      <c r="P47">
        <f>FDS!AG49</f>
        <v>25.93</v>
      </c>
      <c r="Q47">
        <f>FDS!AI49</f>
        <v>0.88</v>
      </c>
      <c r="R47">
        <f>FDS!AJ49</f>
        <v>0.91</v>
      </c>
      <c r="S47">
        <f>FDS!AK49</f>
        <v>2.4</v>
      </c>
      <c r="T47">
        <f>FDS!AL49</f>
        <v>9.5299999999999994</v>
      </c>
    </row>
    <row r="48" spans="1:20" x14ac:dyDescent="0.25">
      <c r="A48" t="str">
        <f>FDS!A50</f>
        <v>EC_1163</v>
      </c>
      <c r="B48" t="str">
        <f>TEXT(FDS!B50,"mm/dd/yyyy")</f>
        <v>06/27/2023</v>
      </c>
      <c r="C48" s="32" t="str">
        <f>TEXT(FDS!G50,"HH:MM")</f>
        <v>12:18</v>
      </c>
      <c r="D48">
        <f>FDS!K50</f>
        <v>20</v>
      </c>
      <c r="E48" s="30">
        <f>FDS!H50</f>
        <v>4</v>
      </c>
      <c r="F48" s="30">
        <f>FDS!J50</f>
        <v>1.5</v>
      </c>
      <c r="G48" s="31">
        <f>FDS!Q50</f>
        <v>7.4980799999999999</v>
      </c>
      <c r="H48">
        <f>IFERROR(AVERAGE(FDS!N50:O50),"")</f>
        <v>50</v>
      </c>
      <c r="I48" t="str">
        <f>TEXT(FDS!T50,"HH:MM")</f>
        <v>12:32</v>
      </c>
      <c r="J48">
        <f>FDS!V50</f>
        <v>21.363</v>
      </c>
      <c r="K48">
        <f>FDS!Y50</f>
        <v>7.7</v>
      </c>
      <c r="L48">
        <f>FDS!Z50</f>
        <v>297</v>
      </c>
      <c r="M48">
        <f>FDS!AA50</f>
        <v>276.39999999999998</v>
      </c>
      <c r="N48">
        <f>FDS!AE50</f>
        <v>8.19</v>
      </c>
      <c r="O48">
        <f>FDS!AF50</f>
        <v>-99.7</v>
      </c>
      <c r="P48">
        <f>FDS!AG50</f>
        <v>18.25</v>
      </c>
      <c r="Q48">
        <f>FDS!AI50</f>
        <v>0.43</v>
      </c>
      <c r="R48">
        <f>FDS!AJ50</f>
        <v>0.44</v>
      </c>
      <c r="S48">
        <f>FDS!AK50</f>
        <v>1.23</v>
      </c>
      <c r="T48">
        <f>FDS!AL50</f>
        <v>4.84</v>
      </c>
    </row>
    <row r="49" spans="1:20" x14ac:dyDescent="0.25">
      <c r="A49" t="str">
        <f>FDS!A51</f>
        <v>Causeway</v>
      </c>
      <c r="B49" t="str">
        <f>TEXT(FDS!B51,"mm/dd/yyyy")</f>
        <v>06/27/2023</v>
      </c>
      <c r="C49" s="32" t="str">
        <f>TEXT(FDS!G51,"HH:MM")</f>
        <v>13:05</v>
      </c>
      <c r="D49">
        <f>FDS!K51</f>
        <v>20</v>
      </c>
      <c r="E49" s="30">
        <f>FDS!H51</f>
        <v>4</v>
      </c>
      <c r="F49" s="30">
        <f>FDS!J51</f>
        <v>1</v>
      </c>
      <c r="G49" s="31">
        <f>FDS!Q51</f>
        <v>0.97536</v>
      </c>
      <c r="H49">
        <f>IFERROR(AVERAGE(FDS!N51:O51),"")</f>
        <v>35</v>
      </c>
      <c r="I49" t="str">
        <f>TEXT(FDS!T51,"HH:MM")</f>
        <v>13:12</v>
      </c>
      <c r="J49">
        <f>FDS!V51</f>
        <v>22.222000000000001</v>
      </c>
      <c r="K49">
        <f>FDS!Y51</f>
        <v>7.78</v>
      </c>
      <c r="L49">
        <f>FDS!Z51</f>
        <v>379.1</v>
      </c>
      <c r="M49">
        <f>FDS!AA51</f>
        <v>359</v>
      </c>
      <c r="N49">
        <f>FDS!AE51</f>
        <v>8.24</v>
      </c>
      <c r="O49">
        <f>FDS!AF51</f>
        <v>-102.8</v>
      </c>
      <c r="P49">
        <f>FDS!AG51</f>
        <v>29.6</v>
      </c>
      <c r="Q49">
        <f>FDS!AI51</f>
        <v>0.9</v>
      </c>
      <c r="R49">
        <f>FDS!AJ51</f>
        <v>0.92</v>
      </c>
      <c r="S49">
        <f>FDS!AK51</f>
        <v>2.6</v>
      </c>
      <c r="T49">
        <f>FDS!AL51</f>
        <v>10.34</v>
      </c>
    </row>
    <row r="50" spans="1:20" x14ac:dyDescent="0.25">
      <c r="A50" t="str">
        <f>FDS!A52</f>
        <v>Bells</v>
      </c>
      <c r="B50" t="str">
        <f>TEXT(FDS!B52,"mm/dd/yyyy")</f>
        <v>06/27/2023</v>
      </c>
      <c r="C50" s="32" t="str">
        <f>TEXT(FDS!G52,"HH:MM")</f>
        <v>12:45</v>
      </c>
      <c r="D50">
        <f>FDS!K52</f>
        <v>20</v>
      </c>
      <c r="E50" s="30">
        <f>FDS!H52</f>
        <v>4</v>
      </c>
      <c r="F50" s="30">
        <f>FDS!J52</f>
        <v>2.5</v>
      </c>
      <c r="G50" s="31">
        <f>FDS!Q52</f>
        <v>9.7536000000000005</v>
      </c>
      <c r="H50">
        <f>IFERROR(AVERAGE(FDS!N52:O52),"")</f>
        <v>77.5</v>
      </c>
      <c r="I50" t="str">
        <f>TEXT(FDS!T52,"HH:MM")</f>
        <v>12:56</v>
      </c>
      <c r="J50">
        <f>FDS!V52</f>
        <v>21.925000000000001</v>
      </c>
      <c r="K50">
        <f>FDS!Y52</f>
        <v>7.6</v>
      </c>
      <c r="L50">
        <f>FDS!Z52</f>
        <v>340.6</v>
      </c>
      <c r="M50">
        <f>FDS!AA52</f>
        <v>320.60000000000002</v>
      </c>
      <c r="N50">
        <f>FDS!AE52</f>
        <v>8.2200000000000006</v>
      </c>
      <c r="O50">
        <f>FDS!AF52</f>
        <v>-101.9</v>
      </c>
      <c r="P50">
        <f>FDS!AG52</f>
        <v>8.99</v>
      </c>
      <c r="Q50">
        <f>FDS!AI52</f>
        <v>0.66</v>
      </c>
      <c r="R50">
        <f>FDS!AJ52</f>
        <v>0.68</v>
      </c>
      <c r="S50">
        <f>FDS!AK52</f>
        <v>2.4900000000000002</v>
      </c>
      <c r="T50">
        <f>FDS!AL52</f>
        <v>9.8800000000000008</v>
      </c>
    </row>
    <row r="51" spans="1:20" x14ac:dyDescent="0.25">
      <c r="A51" t="str">
        <f>FDS!A53</f>
        <v>Muddy Creek</v>
      </c>
      <c r="B51" t="str">
        <f>TEXT(FDS!B53,"mm/dd/yyyy")</f>
        <v>07/11/2023</v>
      </c>
      <c r="C51" s="32" t="str">
        <f>TEXT(FDS!G53,"HH:MM")</f>
        <v>10:00</v>
      </c>
      <c r="D51">
        <f>FDS!K53</f>
        <v>24.443999999999999</v>
      </c>
      <c r="E51" s="30">
        <f>FDS!H53</f>
        <v>1</v>
      </c>
      <c r="F51" s="30">
        <f>FDS!J53</f>
        <v>0</v>
      </c>
      <c r="G51" s="31">
        <f>FDS!Q53</f>
        <v>0.76200000000000001</v>
      </c>
      <c r="H51">
        <f>IFERROR(AVERAGE(FDS!N53:O53),"")</f>
        <v>20</v>
      </c>
      <c r="I51" t="str">
        <f>TEXT(FDS!T53,"HH:MM")</f>
        <v>10:20</v>
      </c>
      <c r="J51">
        <f>FDS!V53</f>
        <v>25.521000000000001</v>
      </c>
      <c r="K51">
        <f>FDS!Y53</f>
        <v>8.1199999999999992</v>
      </c>
      <c r="L51">
        <f>FDS!Z53</f>
        <v>632.79999999999995</v>
      </c>
      <c r="M51">
        <f>FDS!AA53</f>
        <v>639.1</v>
      </c>
      <c r="N51">
        <f>FDS!AE53</f>
        <v>8.2799999999999994</v>
      </c>
      <c r="O51">
        <f>FDS!AF53</f>
        <v>-106.2</v>
      </c>
      <c r="P51">
        <f>FDS!AG53</f>
        <v>44.65</v>
      </c>
      <c r="Q51">
        <f>FDS!AI53</f>
        <v>1.56</v>
      </c>
      <c r="R51">
        <f>FDS!AJ53</f>
        <v>1.62</v>
      </c>
      <c r="S51">
        <f>FDS!AK53</f>
        <v>9.0299999999999994</v>
      </c>
      <c r="T51">
        <f>FDS!AL53</f>
        <v>36.049999999999997</v>
      </c>
    </row>
    <row r="52" spans="1:20" x14ac:dyDescent="0.25">
      <c r="A52" t="str">
        <f>FDS!A54</f>
        <v>ODNR_4</v>
      </c>
      <c r="B52" t="str">
        <f>TEXT(FDS!B54,"mm/dd/yyyy")</f>
        <v>07/11/2023</v>
      </c>
      <c r="C52" s="32" t="str">
        <f>TEXT(FDS!G54,"HH:MM")</f>
        <v>10:25</v>
      </c>
      <c r="D52">
        <f>FDS!K54</f>
        <v>24.443999999999999</v>
      </c>
      <c r="E52" s="30">
        <f>FDS!H54</f>
        <v>1</v>
      </c>
      <c r="F52" s="30">
        <f>FDS!J54</f>
        <v>0</v>
      </c>
      <c r="G52" s="31">
        <f>FDS!Q54</f>
        <v>1.0668</v>
      </c>
      <c r="H52">
        <f>IFERROR(AVERAGE(FDS!N54:O54),"")</f>
        <v>32.5</v>
      </c>
      <c r="I52" t="str">
        <f>TEXT(FDS!T54,"HH:MM")</f>
        <v>10:40</v>
      </c>
      <c r="J52">
        <f>FDS!V54</f>
        <v>24.257999999999999</v>
      </c>
      <c r="K52">
        <f>FDS!Y54</f>
        <v>7.79</v>
      </c>
      <c r="L52">
        <f>FDS!Z54</f>
        <v>534</v>
      </c>
      <c r="M52">
        <f>FDS!AA54</f>
        <v>526.5</v>
      </c>
      <c r="N52">
        <f>FDS!AE54</f>
        <v>8.4</v>
      </c>
      <c r="O52">
        <f>FDS!AF54</f>
        <v>-112.3</v>
      </c>
      <c r="P52">
        <f>FDS!AG54</f>
        <v>20.86</v>
      </c>
      <c r="Q52">
        <f>FDS!AI54</f>
        <v>3.82</v>
      </c>
      <c r="R52">
        <f>FDS!AJ54</f>
        <v>4</v>
      </c>
      <c r="S52">
        <f>FDS!AK54</f>
        <v>10.54</v>
      </c>
      <c r="T52">
        <f>FDS!AL54</f>
        <v>42.13</v>
      </c>
    </row>
    <row r="53" spans="1:20" x14ac:dyDescent="0.25">
      <c r="A53" t="str">
        <f>FDS!A55</f>
        <v>ODNR_6</v>
      </c>
      <c r="B53" t="str">
        <f>TEXT(FDS!B55,"mm/dd/yyyy")</f>
        <v>07/11/2023</v>
      </c>
      <c r="C53" s="32" t="str">
        <f>TEXT(FDS!G55,"HH:MM")</f>
        <v>10:45</v>
      </c>
      <c r="D53">
        <f>FDS!K55</f>
        <v>25.555</v>
      </c>
      <c r="E53" s="30">
        <f>FDS!H55</f>
        <v>1</v>
      </c>
      <c r="F53" s="30">
        <f>FDS!J55</f>
        <v>0.25</v>
      </c>
      <c r="G53" s="31">
        <f>FDS!Q55</f>
        <v>1.7983199999999999</v>
      </c>
      <c r="H53">
        <f>IFERROR(AVERAGE(FDS!N55:O55),"")</f>
        <v>45</v>
      </c>
      <c r="I53" t="str">
        <f>TEXT(FDS!T55,"HH:MM")</f>
        <v>11:00</v>
      </c>
      <c r="J53">
        <f>FDS!V55</f>
        <v>24.96</v>
      </c>
      <c r="K53">
        <f>FDS!Y55</f>
        <v>9.34</v>
      </c>
      <c r="L53">
        <f>FDS!Z55</f>
        <v>475.1</v>
      </c>
      <c r="M53">
        <f>FDS!AA55</f>
        <v>474.8</v>
      </c>
      <c r="N53">
        <f>FDS!AE55</f>
        <v>8.57</v>
      </c>
      <c r="O53">
        <f>FDS!AF55</f>
        <v>-122.8</v>
      </c>
      <c r="P53">
        <f>FDS!AG55</f>
        <v>24.65</v>
      </c>
      <c r="Q53">
        <f>FDS!AI55</f>
        <v>6.52</v>
      </c>
      <c r="R53">
        <f>FDS!AJ55</f>
        <v>6.83</v>
      </c>
      <c r="S53">
        <f>FDS!AK55</f>
        <v>6.32</v>
      </c>
      <c r="T53">
        <f>FDS!AL55</f>
        <v>25.22</v>
      </c>
    </row>
    <row r="54" spans="1:20" x14ac:dyDescent="0.25">
      <c r="A54" t="str">
        <f>FDS!A56</f>
        <v>Bridge</v>
      </c>
      <c r="B54" t="str">
        <f>TEXT(FDS!B56,"mm/dd/yyyy")</f>
        <v>07/11/2023</v>
      </c>
      <c r="C54" s="32" t="str">
        <f>TEXT(FDS!G56,"HH:MM")</f>
        <v>11:07</v>
      </c>
      <c r="D54">
        <f>FDS!K56</f>
        <v>25.555</v>
      </c>
      <c r="E54" s="30">
        <f>FDS!H56</f>
        <v>1</v>
      </c>
      <c r="F54" s="30">
        <f>FDS!J56</f>
        <v>0.5</v>
      </c>
      <c r="G54" s="31">
        <f>FDS!Q56</f>
        <v>3.3527999999999998</v>
      </c>
      <c r="H54" t="str">
        <f>IFERROR(AVERAGE(FDS!N56:O56),"")</f>
        <v/>
      </c>
      <c r="I54" t="str">
        <f>TEXT(FDS!T56,"HH:MM")</f>
        <v>11:18</v>
      </c>
      <c r="J54">
        <f>FDS!V56</f>
        <v>25.439</v>
      </c>
      <c r="K54">
        <f>FDS!Y56</f>
        <v>9.1300000000000008</v>
      </c>
      <c r="L54">
        <f>FDS!Z56</f>
        <v>469.4</v>
      </c>
      <c r="M54">
        <f>FDS!AA56</f>
        <v>473.4</v>
      </c>
      <c r="N54">
        <f>FDS!AE56</f>
        <v>8.58</v>
      </c>
      <c r="O54">
        <f>FDS!AF56</f>
        <v>-123.1</v>
      </c>
      <c r="P54">
        <f>FDS!AG56</f>
        <v>23.27</v>
      </c>
      <c r="Q54">
        <f>FDS!AI56</f>
        <v>4.68</v>
      </c>
      <c r="R54">
        <f>FDS!AJ56</f>
        <v>4.9000000000000004</v>
      </c>
      <c r="S54">
        <f>FDS!AK56</f>
        <v>3.2</v>
      </c>
      <c r="T54">
        <f>FDS!AL56</f>
        <v>12.74</v>
      </c>
    </row>
    <row r="55" spans="1:20" x14ac:dyDescent="0.25">
      <c r="A55" t="str">
        <f>FDS!A57</f>
        <v>ODNR_2</v>
      </c>
      <c r="B55" t="str">
        <f>TEXT(FDS!B57,"mm/dd/yyyy")</f>
        <v>07/11/2023</v>
      </c>
      <c r="C55" s="32" t="str">
        <f>TEXT(FDS!G57,"HH:MM")</f>
        <v>11:38</v>
      </c>
      <c r="D55">
        <f>FDS!K57</f>
        <v>25.555</v>
      </c>
      <c r="E55" s="30">
        <f>FDS!H57</f>
        <v>3</v>
      </c>
      <c r="F55" s="30">
        <f>FDS!J57</f>
        <v>0.5</v>
      </c>
      <c r="G55" s="31">
        <f>FDS!Q57</f>
        <v>2.04216</v>
      </c>
      <c r="H55">
        <f>IFERROR(AVERAGE(FDS!N57:O57),"")</f>
        <v>52.5</v>
      </c>
      <c r="I55" t="str">
        <f>TEXT(FDS!T57,"HH:MM")</f>
        <v>11:52</v>
      </c>
      <c r="J55">
        <f>FDS!V57</f>
        <v>24.773</v>
      </c>
      <c r="K55">
        <f>FDS!Y57</f>
        <v>7.94</v>
      </c>
      <c r="L55">
        <f>FDS!Z57</f>
        <v>447.9</v>
      </c>
      <c r="M55">
        <f>FDS!AA57</f>
        <v>446</v>
      </c>
      <c r="N55">
        <f>FDS!AE57</f>
        <v>8.56</v>
      </c>
      <c r="O55">
        <f>FDS!AF57</f>
        <v>-122</v>
      </c>
      <c r="P55">
        <f>FDS!AG57</f>
        <v>12.82</v>
      </c>
      <c r="Q55">
        <f>FDS!AI57</f>
        <v>3.49</v>
      </c>
      <c r="R55">
        <f>FDS!AJ57</f>
        <v>3.64</v>
      </c>
      <c r="S55">
        <f>FDS!AK57</f>
        <v>3.47</v>
      </c>
      <c r="T55">
        <f>FDS!AL57</f>
        <v>13.82</v>
      </c>
    </row>
    <row r="56" spans="1:20" x14ac:dyDescent="0.25">
      <c r="A56" t="str">
        <f>FDS!A58</f>
        <v>Buoy_2</v>
      </c>
      <c r="B56" t="str">
        <f>TEXT(FDS!B58,"mm/dd/yyyy")</f>
        <v>07/11/2023</v>
      </c>
      <c r="C56" s="32" t="str">
        <f>TEXT(FDS!G58,"HH:MM")</f>
        <v>11:55</v>
      </c>
      <c r="D56">
        <f>FDS!K58</f>
        <v>25.555</v>
      </c>
      <c r="E56" s="30">
        <f>FDS!H58</f>
        <v>3</v>
      </c>
      <c r="F56" s="30">
        <f>FDS!J58</f>
        <v>0.5</v>
      </c>
      <c r="G56" s="31">
        <f>FDS!Q58</f>
        <v>2.286</v>
      </c>
      <c r="H56">
        <f>IFERROR(AVERAGE(FDS!N58:O58),"")</f>
        <v>47.5</v>
      </c>
      <c r="I56" t="str">
        <f>TEXT(FDS!T58,"HH:MM")</f>
        <v>12:10</v>
      </c>
      <c r="J56">
        <f>FDS!V58</f>
        <v>25.039000000000001</v>
      </c>
      <c r="K56">
        <f>FDS!Y58</f>
        <v>9.2899999999999991</v>
      </c>
      <c r="L56">
        <f>FDS!Z58</f>
        <v>420.1</v>
      </c>
      <c r="M56">
        <f>FDS!AA58</f>
        <v>420.5</v>
      </c>
      <c r="N56">
        <f>FDS!AE58</f>
        <v>8.68</v>
      </c>
      <c r="O56">
        <f>FDS!AF58</f>
        <v>-129.1</v>
      </c>
      <c r="P56">
        <f>FDS!AG58</f>
        <v>16.52</v>
      </c>
      <c r="Q56">
        <f>FDS!AI58</f>
        <v>2.9</v>
      </c>
      <c r="R56">
        <f>FDS!AJ58</f>
        <v>3.02</v>
      </c>
      <c r="S56">
        <f>FDS!AK58</f>
        <v>3.99</v>
      </c>
      <c r="T56">
        <f>FDS!AL58</f>
        <v>15.88</v>
      </c>
    </row>
    <row r="57" spans="1:20" x14ac:dyDescent="0.25">
      <c r="A57" t="str">
        <f>FDS!A59</f>
        <v>ODNR_1</v>
      </c>
      <c r="B57" t="str">
        <f>TEXT(FDS!B59,"mm/dd/yyyy")</f>
        <v>07/11/2023</v>
      </c>
      <c r="C57" s="32" t="str">
        <f>TEXT(FDS!G59,"HH:MM")</f>
        <v>12:13</v>
      </c>
      <c r="D57">
        <f>FDS!K59</f>
        <v>25.555</v>
      </c>
      <c r="E57" s="30">
        <f>FDS!H59</f>
        <v>3</v>
      </c>
      <c r="F57" s="30">
        <f>FDS!J59</f>
        <v>0.75</v>
      </c>
      <c r="G57" s="31">
        <f>FDS!Q59</f>
        <v>2.4079199999999998</v>
      </c>
      <c r="H57">
        <f>IFERROR(AVERAGE(FDS!N59:O59),"")</f>
        <v>45</v>
      </c>
      <c r="I57" t="str">
        <f>TEXT(FDS!T59,"HH:MM")</f>
        <v>12:26</v>
      </c>
      <c r="J57">
        <f>FDS!V59</f>
        <v>25.082999999999998</v>
      </c>
      <c r="K57">
        <f>FDS!Y59</f>
        <v>9.4</v>
      </c>
      <c r="L57">
        <f>FDS!Z59</f>
        <v>401.4</v>
      </c>
      <c r="M57">
        <f>FDS!AA59</f>
        <v>402</v>
      </c>
      <c r="N57">
        <f>FDS!AE59</f>
        <v>8.69</v>
      </c>
      <c r="O57">
        <f>FDS!AF59</f>
        <v>-129.69999999999999</v>
      </c>
      <c r="P57">
        <f>FDS!AG59</f>
        <v>13.53</v>
      </c>
      <c r="Q57">
        <f>FDS!AI59</f>
        <v>2.92</v>
      </c>
      <c r="R57">
        <f>FDS!AJ59</f>
        <v>3.05</v>
      </c>
      <c r="S57">
        <f>FDS!AK59</f>
        <v>3.78</v>
      </c>
      <c r="T57">
        <f>FDS!AL59</f>
        <v>15.06</v>
      </c>
    </row>
    <row r="58" spans="1:20" x14ac:dyDescent="0.25">
      <c r="A58" t="str">
        <f>FDS!A60</f>
        <v>EC_1163</v>
      </c>
      <c r="B58" t="str">
        <f>TEXT(FDS!B60,"mm/dd/yyyy")</f>
        <v>07/11/2023</v>
      </c>
      <c r="C58" s="32" t="str">
        <f>TEXT(FDS!G60,"HH:MM")</f>
        <v>12:30</v>
      </c>
      <c r="D58">
        <f>FDS!K60</f>
        <v>26.666</v>
      </c>
      <c r="E58" s="30">
        <f>FDS!H60</f>
        <v>3</v>
      </c>
      <c r="F58" s="30">
        <f>FDS!J60</f>
        <v>0.75</v>
      </c>
      <c r="G58" s="31">
        <f>FDS!Q60</f>
        <v>3.5051999999999999</v>
      </c>
      <c r="H58">
        <f>IFERROR(AVERAGE(FDS!N60:O60),"")</f>
        <v>57.5</v>
      </c>
      <c r="I58" t="str">
        <f>TEXT(FDS!T60,"HH:MM")</f>
        <v>00:00</v>
      </c>
      <c r="J58">
        <f>FDS!V60</f>
        <v>24.899000000000001</v>
      </c>
      <c r="K58">
        <f>FDS!Y60</f>
        <v>11.09</v>
      </c>
      <c r="L58">
        <f>FDS!Z60</f>
        <v>350.6</v>
      </c>
      <c r="M58">
        <f>FDS!AA60</f>
        <v>349.9</v>
      </c>
      <c r="N58">
        <f>FDS!AE60</f>
        <v>8.81</v>
      </c>
      <c r="O58">
        <f>FDS!AF60</f>
        <v>-136.30000000000001</v>
      </c>
      <c r="P58">
        <f>FDS!AG60</f>
        <v>9.09</v>
      </c>
      <c r="Q58">
        <f>FDS!AI60</f>
        <v>1.89</v>
      </c>
      <c r="R58">
        <f>FDS!AJ60</f>
        <v>1.97</v>
      </c>
      <c r="S58">
        <f>FDS!AK60</f>
        <v>3.99</v>
      </c>
      <c r="T58">
        <f>FDS!AL60</f>
        <v>15.91</v>
      </c>
    </row>
    <row r="59" spans="1:20" x14ac:dyDescent="0.25">
      <c r="A59" t="str">
        <f>FDS!A61</f>
        <v>Causeway</v>
      </c>
      <c r="B59" t="str">
        <f>TEXT(FDS!B61,"mm/dd/yyyy")</f>
        <v>07/11/2023</v>
      </c>
      <c r="C59" s="32" t="str">
        <f>TEXT(FDS!G61,"HH:MM")</f>
        <v>13:10</v>
      </c>
      <c r="D59">
        <f>FDS!K61</f>
        <v>26.666</v>
      </c>
      <c r="E59" s="30">
        <f>FDS!H61</f>
        <v>3</v>
      </c>
      <c r="F59" s="30">
        <f>FDS!J61</f>
        <v>0.5</v>
      </c>
      <c r="G59" s="31">
        <f>FDS!Q61</f>
        <v>3.99288</v>
      </c>
      <c r="H59">
        <f>IFERROR(AVERAGE(FDS!N61:O61),"")</f>
        <v>35</v>
      </c>
      <c r="I59" t="str">
        <f>TEXT(FDS!T61,"HH:MM")</f>
        <v>00:00</v>
      </c>
      <c r="J59">
        <f>FDS!V61</f>
        <v>25.611000000000001</v>
      </c>
      <c r="K59">
        <f>FDS!Y61</f>
        <v>8.76</v>
      </c>
      <c r="L59">
        <f>FDS!Z61</f>
        <v>363.8</v>
      </c>
      <c r="M59">
        <f>FDS!AA61</f>
        <v>368</v>
      </c>
      <c r="N59">
        <f>FDS!AE61</f>
        <v>8.64</v>
      </c>
      <c r="O59">
        <f>FDS!AF61</f>
        <v>-126.6</v>
      </c>
      <c r="P59">
        <f>FDS!AG61</f>
        <v>26.75</v>
      </c>
      <c r="Q59">
        <f>FDS!AI61</f>
        <v>1.45</v>
      </c>
      <c r="R59">
        <f>FDS!AJ61</f>
        <v>1.5</v>
      </c>
      <c r="S59">
        <f>FDS!AK61</f>
        <v>2.82</v>
      </c>
      <c r="T59">
        <f>FDS!AL61</f>
        <v>11.23</v>
      </c>
    </row>
    <row r="60" spans="1:20" x14ac:dyDescent="0.25">
      <c r="A60" t="str">
        <f>FDS!A62</f>
        <v>Bells</v>
      </c>
      <c r="B60" t="str">
        <f>TEXT(FDS!B62,"mm/dd/yyyy")</f>
        <v>07/11/2023</v>
      </c>
      <c r="C60" s="32" t="str">
        <f>TEXT(FDS!G62,"HH:MM")</f>
        <v>12:50</v>
      </c>
      <c r="D60">
        <f>FDS!K62</f>
        <v>26.666</v>
      </c>
      <c r="E60" s="30">
        <f>FDS!H62</f>
        <v>3</v>
      </c>
      <c r="F60" s="30">
        <f>FDS!J62</f>
        <v>0.75</v>
      </c>
      <c r="G60" s="31">
        <f>FDS!Q62</f>
        <v>9.0220800000000008</v>
      </c>
      <c r="H60">
        <f>IFERROR(AVERAGE(FDS!N62:O62),"")</f>
        <v>115</v>
      </c>
      <c r="I60" t="str">
        <f>TEXT(FDS!T62,"HH:MM")</f>
        <v>00:00</v>
      </c>
      <c r="J60">
        <f>FDS!V62</f>
        <v>24.725999999999999</v>
      </c>
      <c r="K60">
        <f>FDS!Y62</f>
        <v>9.52</v>
      </c>
      <c r="L60">
        <f>FDS!Z62</f>
        <v>283.89999999999998</v>
      </c>
      <c r="M60">
        <f>FDS!AA62</f>
        <v>282.39999999999998</v>
      </c>
      <c r="N60">
        <f>FDS!AE62</f>
        <v>8.84</v>
      </c>
      <c r="O60">
        <f>FDS!AF62</f>
        <v>-138.30000000000001</v>
      </c>
      <c r="P60">
        <f>FDS!AG62</f>
        <v>1.32</v>
      </c>
      <c r="Q60">
        <f>FDS!AI62</f>
        <v>0.52</v>
      </c>
      <c r="R60">
        <f>FDS!AJ62</f>
        <v>0.53</v>
      </c>
      <c r="S60">
        <f>FDS!AK62</f>
        <v>1.03</v>
      </c>
      <c r="T60">
        <f>FDS!AL62</f>
        <v>4.05</v>
      </c>
    </row>
    <row r="61" spans="1:20" x14ac:dyDescent="0.25">
      <c r="A61" t="str">
        <f>FDS!A63</f>
        <v>Muddy Creek</v>
      </c>
      <c r="B61" t="str">
        <f>TEXT(FDS!B63,"mm/dd/yyyy")</f>
        <v>07/18/2023</v>
      </c>
      <c r="C61" s="32" t="str">
        <f>TEXT(FDS!G63,"HH:MM")</f>
        <v>09:30</v>
      </c>
      <c r="D61">
        <f>FDS!K63</f>
        <v>21</v>
      </c>
      <c r="E61" s="30">
        <f>FDS!H63</f>
        <v>1</v>
      </c>
      <c r="F61" s="30">
        <f>FDS!J63</f>
        <v>0</v>
      </c>
      <c r="G61" s="31">
        <f>FDS!Q63</f>
        <v>1.1000000000000001</v>
      </c>
      <c r="H61">
        <f>IFERROR(AVERAGE(FDS!N63:O63),"")</f>
        <v>20</v>
      </c>
      <c r="I61" t="str">
        <f>TEXT(FDS!T63,"HH:MM")</f>
        <v>09:41</v>
      </c>
      <c r="J61">
        <f>FDS!V63</f>
        <v>24.334</v>
      </c>
      <c r="K61">
        <f>FDS!Y63</f>
        <v>8.66</v>
      </c>
      <c r="L61">
        <f>FDS!Z63</f>
        <v>592</v>
      </c>
      <c r="M61">
        <f>FDS!AA63</f>
        <v>584.4</v>
      </c>
      <c r="N61">
        <f>FDS!AE63</f>
        <v>8.49</v>
      </c>
      <c r="O61">
        <f>FDS!AF63</f>
        <v>-117.6</v>
      </c>
      <c r="P61">
        <f>FDS!AG63</f>
        <v>43.95</v>
      </c>
      <c r="Q61">
        <f>FDS!AI63</f>
        <v>2.19</v>
      </c>
      <c r="R61">
        <f>FDS!AJ63</f>
        <v>2.2799999999999998</v>
      </c>
      <c r="S61">
        <f>FDS!AK63</f>
        <v>13.39</v>
      </c>
      <c r="T61">
        <f>FDS!AL63</f>
        <v>53.52</v>
      </c>
    </row>
    <row r="62" spans="1:20" x14ac:dyDescent="0.25">
      <c r="A62" t="str">
        <f>FDS!A64</f>
        <v>ODNR_4</v>
      </c>
      <c r="B62" t="str">
        <f>TEXT(FDS!B64,"mm/dd/yyyy")</f>
        <v>07/18/2023</v>
      </c>
      <c r="C62" s="32" t="str">
        <f>TEXT(FDS!G64,"HH:MM")</f>
        <v>09:49</v>
      </c>
      <c r="D62">
        <f>FDS!K64</f>
        <v>21</v>
      </c>
      <c r="E62" s="30">
        <f>FDS!H64</f>
        <v>1</v>
      </c>
      <c r="F62" s="30">
        <f>FDS!J64</f>
        <v>0</v>
      </c>
      <c r="G62" s="31">
        <f>FDS!Q64</f>
        <v>1.5</v>
      </c>
      <c r="H62">
        <f>IFERROR(AVERAGE(FDS!N64:O64),"")</f>
        <v>22.5</v>
      </c>
      <c r="I62" t="str">
        <f>TEXT(FDS!T64,"HH:MM")</f>
        <v>10:04</v>
      </c>
      <c r="J62">
        <f>FDS!V64</f>
        <v>24.152999999999999</v>
      </c>
      <c r="K62">
        <f>FDS!Y64</f>
        <v>8.77</v>
      </c>
      <c r="L62">
        <f>FDS!Z64</f>
        <v>515.4</v>
      </c>
      <c r="M62">
        <f>FDS!AA64</f>
        <v>507</v>
      </c>
      <c r="N62">
        <f>FDS!AE64</f>
        <v>8.8000000000000007</v>
      </c>
      <c r="O62">
        <f>FDS!AF64</f>
        <v>-135.6</v>
      </c>
      <c r="P62">
        <f>FDS!AG64</f>
        <v>24.2</v>
      </c>
      <c r="Q62">
        <f>FDS!AI64</f>
        <v>3.86</v>
      </c>
      <c r="R62">
        <f>FDS!AJ64</f>
        <v>4.03</v>
      </c>
      <c r="S62">
        <f>FDS!AK64</f>
        <v>13.1</v>
      </c>
      <c r="T62">
        <f>FDS!AL64</f>
        <v>52.36</v>
      </c>
    </row>
    <row r="63" spans="1:20" x14ac:dyDescent="0.25">
      <c r="A63" t="str">
        <f>FDS!A65</f>
        <v>ODNR_6</v>
      </c>
      <c r="B63" t="str">
        <f>TEXT(FDS!B65,"mm/dd/yyyy")</f>
        <v>07/18/2023</v>
      </c>
      <c r="C63" s="32" t="str">
        <f>TEXT(FDS!G65,"HH:MM")</f>
        <v>10:10</v>
      </c>
      <c r="D63">
        <f>FDS!K65</f>
        <v>21</v>
      </c>
      <c r="E63" s="30">
        <f>FDS!H65</f>
        <v>1</v>
      </c>
      <c r="F63" s="30">
        <f>FDS!J65</f>
        <v>0</v>
      </c>
      <c r="G63" s="31">
        <f>FDS!Q65</f>
        <v>2.2000000000000002</v>
      </c>
      <c r="H63">
        <f>IFERROR(AVERAGE(FDS!N65:O65),"")</f>
        <v>25</v>
      </c>
      <c r="I63" t="str">
        <f>TEXT(FDS!T65,"HH:MM")</f>
        <v>10:23</v>
      </c>
      <c r="J63">
        <f>FDS!V65</f>
        <v>24.370999999999999</v>
      </c>
      <c r="K63">
        <f>FDS!Y65</f>
        <v>8.4700000000000006</v>
      </c>
      <c r="L63">
        <f>FDS!Z65</f>
        <v>468</v>
      </c>
      <c r="M63">
        <f>FDS!AA65</f>
        <v>462.4</v>
      </c>
      <c r="N63">
        <f>FDS!AE65</f>
        <v>8.92</v>
      </c>
      <c r="O63">
        <f>FDS!AF65</f>
        <v>-142.5</v>
      </c>
      <c r="P63">
        <f>FDS!AG65</f>
        <v>19.260000000000002</v>
      </c>
      <c r="Q63">
        <f>FDS!AI65</f>
        <v>7.39</v>
      </c>
      <c r="R63">
        <f>FDS!AJ65</f>
        <v>7.74</v>
      </c>
      <c r="S63">
        <f>FDS!AK65</f>
        <v>5.21</v>
      </c>
      <c r="T63">
        <f>FDS!AL65</f>
        <v>20.77</v>
      </c>
    </row>
    <row r="64" spans="1:20" x14ac:dyDescent="0.25">
      <c r="A64" t="str">
        <f>FDS!A66</f>
        <v>Bridge</v>
      </c>
      <c r="B64" t="str">
        <f>TEXT(FDS!B66,"mm/dd/yyyy")</f>
        <v>07/18/2023</v>
      </c>
      <c r="C64" s="32" t="str">
        <f>TEXT(FDS!G66,"HH:MM")</f>
        <v>10:30</v>
      </c>
      <c r="D64">
        <f>FDS!K66</f>
        <v>22</v>
      </c>
      <c r="E64" s="30">
        <f>FDS!H66</f>
        <v>1</v>
      </c>
      <c r="F64" s="30">
        <f>FDS!J66</f>
        <v>0</v>
      </c>
      <c r="G64" s="31">
        <f>FDS!Q66</f>
        <v>3.9</v>
      </c>
      <c r="H64" t="str">
        <f>IFERROR(AVERAGE(FDS!N66:O66),"")</f>
        <v/>
      </c>
      <c r="I64" t="str">
        <f>TEXT(FDS!T66,"HH:MM")</f>
        <v>10:49</v>
      </c>
      <c r="J64">
        <f>FDS!V66</f>
        <v>24.5</v>
      </c>
      <c r="K64">
        <f>FDS!Y66</f>
        <v>7.89</v>
      </c>
      <c r="L64">
        <f>FDS!Z66</f>
        <v>425.5</v>
      </c>
      <c r="M64">
        <f>FDS!AA66</f>
        <v>421.4</v>
      </c>
      <c r="N64">
        <f>FDS!AE66</f>
        <v>8.68</v>
      </c>
      <c r="O64">
        <f>FDS!AF66</f>
        <v>-129</v>
      </c>
      <c r="P64">
        <f>FDS!AG66</f>
        <v>32.97</v>
      </c>
      <c r="Q64">
        <f>FDS!AI66</f>
        <v>4.3</v>
      </c>
      <c r="R64">
        <f>FDS!AJ66</f>
        <v>4.5</v>
      </c>
      <c r="S64">
        <f>FDS!AK66</f>
        <v>3.92</v>
      </c>
      <c r="T64">
        <f>FDS!AL66</f>
        <v>15.62</v>
      </c>
    </row>
    <row r="65" spans="1:20" x14ac:dyDescent="0.25">
      <c r="A65" t="str">
        <f>FDS!A67</f>
        <v>ODNR_2</v>
      </c>
      <c r="B65" t="str">
        <f>TEXT(FDS!B67,"mm/dd/yyyy")</f>
        <v>07/18/2023</v>
      </c>
      <c r="C65" s="32" t="str">
        <f>TEXT(FDS!G67,"HH:MM")</f>
        <v>11:12</v>
      </c>
      <c r="D65">
        <f>FDS!K67</f>
        <v>22</v>
      </c>
      <c r="E65" s="30">
        <f>FDS!H67</f>
        <v>1</v>
      </c>
      <c r="F65" s="30">
        <f>FDS!J67</f>
        <v>0</v>
      </c>
      <c r="G65" s="31">
        <f>FDS!Q67</f>
        <v>2.5</v>
      </c>
      <c r="H65">
        <f>IFERROR(AVERAGE(FDS!N67:O67),"")</f>
        <v>35</v>
      </c>
      <c r="I65" t="str">
        <f>TEXT(FDS!T67,"HH:MM")</f>
        <v>11:27</v>
      </c>
      <c r="J65">
        <f>FDS!V67</f>
        <v>24.337</v>
      </c>
      <c r="K65">
        <f>FDS!Y67</f>
        <v>9.6</v>
      </c>
      <c r="L65">
        <f>FDS!Z67</f>
        <v>380.7</v>
      </c>
      <c r="M65">
        <f>FDS!AA67</f>
        <v>375.9</v>
      </c>
      <c r="N65">
        <f>FDS!AE67</f>
        <v>8.93</v>
      </c>
      <c r="O65">
        <f>FDS!AF67</f>
        <v>-142.9</v>
      </c>
      <c r="P65">
        <f>FDS!AG67</f>
        <v>14.52</v>
      </c>
      <c r="Q65">
        <f>FDS!AI67</f>
        <v>3.92</v>
      </c>
      <c r="R65">
        <f>FDS!AJ67</f>
        <v>4.0999999999999996</v>
      </c>
      <c r="S65">
        <f>FDS!AK67</f>
        <v>4.26</v>
      </c>
      <c r="T65">
        <f>FDS!AL67</f>
        <v>16.96</v>
      </c>
    </row>
    <row r="66" spans="1:20" x14ac:dyDescent="0.25">
      <c r="A66" t="str">
        <f>FDS!A68</f>
        <v>Buoy_2</v>
      </c>
      <c r="B66" t="str">
        <f>TEXT(FDS!B68,"mm/dd/yyyy")</f>
        <v>07/18/2023</v>
      </c>
      <c r="C66" s="32" t="str">
        <f>TEXT(FDS!G68,"HH:MM")</f>
        <v>11:32</v>
      </c>
      <c r="D66">
        <f>FDS!K68</f>
        <v>23</v>
      </c>
      <c r="E66" s="30">
        <f>FDS!H68</f>
        <v>1</v>
      </c>
      <c r="F66" s="30">
        <f>FDS!J68</f>
        <v>0</v>
      </c>
      <c r="G66" s="31">
        <f>FDS!Q68</f>
        <v>2.8</v>
      </c>
      <c r="H66">
        <f>IFERROR(AVERAGE(FDS!N68:O68),"")</f>
        <v>45</v>
      </c>
      <c r="I66" t="str">
        <f>TEXT(FDS!T68,"HH:MM")</f>
        <v>11:44</v>
      </c>
      <c r="J66">
        <f>FDS!V68</f>
        <v>25.021999999999998</v>
      </c>
      <c r="K66">
        <f>FDS!Y68</f>
        <v>11.05</v>
      </c>
      <c r="L66">
        <f>FDS!Z68</f>
        <v>341.4</v>
      </c>
      <c r="M66">
        <f>FDS!AA68</f>
        <v>341.6</v>
      </c>
      <c r="N66">
        <f>FDS!AE68</f>
        <v>9.0500000000000007</v>
      </c>
      <c r="O66">
        <f>FDS!AF68</f>
        <v>-150.19999999999999</v>
      </c>
      <c r="P66">
        <f>FDS!AG68</f>
        <v>9.61</v>
      </c>
      <c r="Q66">
        <f>FDS!AI68</f>
        <v>2.86</v>
      </c>
      <c r="R66">
        <f>FDS!AJ68</f>
        <v>2.98</v>
      </c>
      <c r="S66">
        <f>FDS!AK68</f>
        <v>5.4</v>
      </c>
      <c r="T66">
        <f>FDS!AL68</f>
        <v>21.53</v>
      </c>
    </row>
    <row r="67" spans="1:20" x14ac:dyDescent="0.25">
      <c r="A67" t="str">
        <f>FDS!A69</f>
        <v>ODNR_1</v>
      </c>
      <c r="B67" t="str">
        <f>TEXT(FDS!B69,"mm/dd/yyyy")</f>
        <v>07/18/2023</v>
      </c>
      <c r="C67" s="32" t="str">
        <f>TEXT(FDS!G69,"HH:MM")</f>
        <v>11:50</v>
      </c>
      <c r="D67">
        <f>FDS!K69</f>
        <v>23</v>
      </c>
      <c r="E67" s="30">
        <f>FDS!H69</f>
        <v>1</v>
      </c>
      <c r="F67" s="30">
        <f>FDS!J69</f>
        <v>0</v>
      </c>
      <c r="G67" s="31">
        <f>FDS!Q69</f>
        <v>3.1</v>
      </c>
      <c r="H67">
        <f>IFERROR(AVERAGE(FDS!N69:O69),"")</f>
        <v>50</v>
      </c>
      <c r="I67" t="str">
        <f>TEXT(FDS!T69,"HH:MM")</f>
        <v>12:03</v>
      </c>
      <c r="J67">
        <f>FDS!V69</f>
        <v>24.335999999999999</v>
      </c>
      <c r="K67">
        <f>FDS!Y69</f>
        <v>8.8000000000000007</v>
      </c>
      <c r="L67">
        <f>FDS!Z69</f>
        <v>334.9</v>
      </c>
      <c r="M67">
        <f>FDS!AA69</f>
        <v>330.6</v>
      </c>
      <c r="N67">
        <f>FDS!AE69</f>
        <v>8.86</v>
      </c>
      <c r="O67">
        <f>FDS!AF69</f>
        <v>-139</v>
      </c>
      <c r="P67">
        <f>FDS!AG69</f>
        <v>12.12</v>
      </c>
      <c r="Q67">
        <f>FDS!AI69</f>
        <v>2.66</v>
      </c>
      <c r="R67">
        <f>FDS!AJ69</f>
        <v>2.77</v>
      </c>
      <c r="S67">
        <f>FDS!AK69</f>
        <v>2.9</v>
      </c>
      <c r="T67">
        <f>FDS!AL69</f>
        <v>11.53</v>
      </c>
    </row>
    <row r="68" spans="1:20" x14ac:dyDescent="0.25">
      <c r="A68" t="str">
        <f>FDS!A70</f>
        <v>EC_1163</v>
      </c>
      <c r="B68" t="str">
        <f>TEXT(FDS!B70,"mm/dd/yyyy")</f>
        <v>07/18/2023</v>
      </c>
      <c r="C68" s="32" t="str">
        <f>TEXT(FDS!G70,"HH:MM")</f>
        <v>12:14</v>
      </c>
      <c r="D68">
        <f>FDS!K70</f>
        <v>24</v>
      </c>
      <c r="E68" s="30">
        <f>FDS!H70</f>
        <v>1</v>
      </c>
      <c r="F68" s="30">
        <f>FDS!J70</f>
        <v>0</v>
      </c>
      <c r="G68" s="31">
        <f>FDS!Q70</f>
        <v>3.5</v>
      </c>
      <c r="H68">
        <f>IFERROR(AVERAGE(FDS!N70:O70),"")</f>
        <v>77.5</v>
      </c>
      <c r="I68" t="str">
        <f>TEXT(FDS!T70,"HH:MM")</f>
        <v>12:31</v>
      </c>
      <c r="J68">
        <f>FDS!V70</f>
        <v>24.172999999999998</v>
      </c>
      <c r="K68">
        <f>FDS!Y70</f>
        <v>8.43</v>
      </c>
      <c r="L68">
        <f>FDS!Z70</f>
        <v>297.89999999999998</v>
      </c>
      <c r="M68">
        <f>FDS!AA70</f>
        <v>293.2</v>
      </c>
      <c r="N68">
        <f>FDS!AE70</f>
        <v>8.7799999999999994</v>
      </c>
      <c r="O68">
        <f>FDS!AF70</f>
        <v>-134.4</v>
      </c>
      <c r="P68">
        <f>FDS!AG70</f>
        <v>3.01</v>
      </c>
      <c r="Q68">
        <f>FDS!AI70</f>
        <v>1.02</v>
      </c>
      <c r="R68">
        <f>FDS!AJ70</f>
        <v>1.06</v>
      </c>
      <c r="S68">
        <f>FDS!AK70</f>
        <v>2.0099999999999998</v>
      </c>
      <c r="T68">
        <f>FDS!AL70</f>
        <v>7.99</v>
      </c>
    </row>
    <row r="69" spans="1:20" x14ac:dyDescent="0.25">
      <c r="A69" t="str">
        <f>FDS!A71</f>
        <v>Causeway</v>
      </c>
      <c r="B69" t="str">
        <f>TEXT(FDS!B71,"mm/dd/yyyy")</f>
        <v>07/18/2023</v>
      </c>
      <c r="C69" s="32" t="str">
        <f>TEXT(FDS!G71,"HH:MM")</f>
        <v>14:05</v>
      </c>
      <c r="D69">
        <f>FDS!K71</f>
        <v>24</v>
      </c>
      <c r="E69" s="30">
        <f>FDS!H71</f>
        <v>1</v>
      </c>
      <c r="F69" s="30">
        <f>FDS!J71</f>
        <v>0</v>
      </c>
      <c r="G69" s="31">
        <f>FDS!Q71</f>
        <v>1.3</v>
      </c>
      <c r="H69">
        <f>IFERROR(AVERAGE(FDS!N71:O71),"")</f>
        <v>50</v>
      </c>
      <c r="I69" t="str">
        <f>TEXT(FDS!T71,"HH:MM")</f>
        <v>14:16</v>
      </c>
      <c r="J69">
        <f>FDS!V71</f>
        <v>24.821999999999999</v>
      </c>
      <c r="K69">
        <f>FDS!Y71</f>
        <v>10.4</v>
      </c>
      <c r="L69">
        <f>FDS!Z71</f>
        <v>333.5</v>
      </c>
      <c r="M69">
        <f>FDS!AA71</f>
        <v>332.3</v>
      </c>
      <c r="N69">
        <f>FDS!AE71</f>
        <v>9.0500000000000007</v>
      </c>
      <c r="O69">
        <f>FDS!AF71</f>
        <v>-150.1</v>
      </c>
      <c r="P69">
        <f>FDS!AG71</f>
        <v>11.09</v>
      </c>
      <c r="Q69">
        <f>FDS!AI71</f>
        <v>2.1</v>
      </c>
      <c r="R69">
        <f>FDS!AJ71</f>
        <v>2.19</v>
      </c>
      <c r="S69">
        <f>FDS!AK71</f>
        <v>4.25</v>
      </c>
      <c r="T69">
        <f>FDS!AL71</f>
        <v>16.95</v>
      </c>
    </row>
    <row r="70" spans="1:20" x14ac:dyDescent="0.25">
      <c r="A70" t="str">
        <f>FDS!A72</f>
        <v>Bells</v>
      </c>
      <c r="B70" t="str">
        <f>TEXT(FDS!B72,"mm/dd/yyyy")</f>
        <v>07/18/2023</v>
      </c>
      <c r="C70" s="32" t="str">
        <f>TEXT(FDS!G72,"HH:MM")</f>
        <v>13:33</v>
      </c>
      <c r="D70">
        <f>FDS!K72</f>
        <v>23</v>
      </c>
      <c r="E70" s="30">
        <f>FDS!H72</f>
        <v>1</v>
      </c>
      <c r="F70" s="30">
        <f>FDS!J72</f>
        <v>0.25</v>
      </c>
      <c r="G70" s="31">
        <f>FDS!Q72</f>
        <v>9.5</v>
      </c>
      <c r="H70">
        <f>IFERROR(AVERAGE(FDS!N72:O72),"")</f>
        <v>85</v>
      </c>
      <c r="I70" t="str">
        <f>TEXT(FDS!T72,"HH:MM")</f>
        <v>13:52</v>
      </c>
      <c r="J70">
        <f>FDS!V72</f>
        <v>24.405999999999999</v>
      </c>
      <c r="K70">
        <f>FDS!Y72</f>
        <v>10.63</v>
      </c>
      <c r="L70">
        <f>FDS!Z72</f>
        <v>306.2</v>
      </c>
      <c r="M70">
        <f>FDS!AA72</f>
        <v>302.8</v>
      </c>
      <c r="N70">
        <f>FDS!AE72</f>
        <v>9.06</v>
      </c>
      <c r="O70">
        <f>FDS!AF72</f>
        <v>-150.80000000000001</v>
      </c>
      <c r="P70">
        <f>FDS!AG72</f>
        <v>3.41</v>
      </c>
      <c r="Q70">
        <f>FDS!AI72</f>
        <v>1.75</v>
      </c>
      <c r="R70">
        <f>FDS!AJ72</f>
        <v>1.82</v>
      </c>
      <c r="S70">
        <f>FDS!AK72</f>
        <v>3.43</v>
      </c>
      <c r="T70">
        <f>FDS!AL72</f>
        <v>13.64</v>
      </c>
    </row>
    <row r="71" spans="1:20" x14ac:dyDescent="0.25">
      <c r="A71" t="str">
        <f>FDS!A73</f>
        <v>Muddy Creek</v>
      </c>
      <c r="B71" t="str">
        <f>TEXT(FDS!B73,"mm/dd/yyyy")</f>
        <v>07/25/2023</v>
      </c>
      <c r="C71" s="32" t="str">
        <f>TEXT(FDS!G73,"HH:MM")</f>
        <v>10:28</v>
      </c>
      <c r="D71">
        <f>FDS!K73</f>
        <v>23.9</v>
      </c>
      <c r="E71" s="30">
        <f>FDS!H73</f>
        <v>5</v>
      </c>
      <c r="F71" s="30">
        <f>FDS!J73</f>
        <v>0</v>
      </c>
      <c r="G71" s="31">
        <f>FDS!Q73</f>
        <v>0.64007999999999998</v>
      </c>
      <c r="H71">
        <f>IFERROR(AVERAGE(FDS!N73:O73),"")</f>
        <v>15</v>
      </c>
      <c r="I71" t="str">
        <f>TEXT(FDS!T73,"HH:MM")</f>
        <v>10:45</v>
      </c>
      <c r="J71">
        <f>FDS!V73</f>
        <v>25.181000000000001</v>
      </c>
      <c r="K71">
        <f>FDS!Y73</f>
        <v>10.82</v>
      </c>
      <c r="L71">
        <f>FDS!Z73</f>
        <v>543.9</v>
      </c>
      <c r="M71">
        <f>FDS!AA73</f>
        <v>545.70000000000005</v>
      </c>
      <c r="N71">
        <f>FDS!AE73</f>
        <v>8.41</v>
      </c>
      <c r="O71">
        <f>FDS!AF73</f>
        <v>-113.2</v>
      </c>
      <c r="P71">
        <f>FDS!AG73</f>
        <v>45.03</v>
      </c>
      <c r="Q71">
        <f>FDS!AI73</f>
        <v>3.26</v>
      </c>
      <c r="R71">
        <f>FDS!AJ73</f>
        <v>3.41</v>
      </c>
      <c r="S71">
        <f>FDS!AK73</f>
        <v>20.71</v>
      </c>
      <c r="T71">
        <f>FDS!AL73</f>
        <v>82.81</v>
      </c>
    </row>
    <row r="72" spans="1:20" x14ac:dyDescent="0.25">
      <c r="A72" t="str">
        <f>FDS!A74</f>
        <v>ODNR_4</v>
      </c>
      <c r="B72" t="str">
        <f>TEXT(FDS!B74,"mm/dd/yyyy")</f>
        <v>07/25/2023</v>
      </c>
      <c r="C72" s="32" t="str">
        <f>TEXT(FDS!G74,"HH:MM")</f>
        <v>10:54</v>
      </c>
      <c r="D72">
        <f>FDS!K74</f>
        <v>24.4</v>
      </c>
      <c r="E72" s="30">
        <f>FDS!H74</f>
        <v>5</v>
      </c>
      <c r="F72" s="30">
        <f>FDS!J74</f>
        <v>0</v>
      </c>
      <c r="G72" s="31">
        <f>FDS!Q74</f>
        <v>1.2192000000000001</v>
      </c>
      <c r="H72">
        <f>IFERROR(AVERAGE(FDS!N74:O74),"")</f>
        <v>27.5</v>
      </c>
      <c r="I72" t="str">
        <f>TEXT(FDS!T74,"HH:MM")</f>
        <v>11:08</v>
      </c>
      <c r="J72">
        <f>FDS!V74</f>
        <v>24.936</v>
      </c>
      <c r="K72">
        <f>FDS!Y74</f>
        <v>8.2200000000000006</v>
      </c>
      <c r="L72">
        <f>FDS!Z74</f>
        <v>510.4</v>
      </c>
      <c r="M72">
        <f>FDS!AA74</f>
        <v>509.8</v>
      </c>
      <c r="N72">
        <f>FDS!AE74</f>
        <v>8.73</v>
      </c>
      <c r="O72">
        <f>FDS!AF74</f>
        <v>-131.9</v>
      </c>
      <c r="P72">
        <f>FDS!AG74</f>
        <v>39.08</v>
      </c>
      <c r="Q72">
        <f>FDS!AI74</f>
        <v>3.22</v>
      </c>
      <c r="R72">
        <f>FDS!AJ74</f>
        <v>3.36</v>
      </c>
      <c r="S72">
        <f>FDS!AK74</f>
        <v>11.72</v>
      </c>
      <c r="T72">
        <f>FDS!AL74</f>
        <v>46.82</v>
      </c>
    </row>
    <row r="73" spans="1:20" x14ac:dyDescent="0.25">
      <c r="A73" t="str">
        <f>FDS!A75</f>
        <v>ODNR_6</v>
      </c>
      <c r="B73" t="str">
        <f>TEXT(FDS!B75,"mm/dd/yyyy")</f>
        <v>07/25/2023</v>
      </c>
      <c r="C73" s="32" t="str">
        <f>TEXT(FDS!G75,"HH:MM")</f>
        <v>11:16</v>
      </c>
      <c r="D73">
        <f>FDS!K75</f>
        <v>24.4</v>
      </c>
      <c r="E73" s="30">
        <f>FDS!H75</f>
        <v>5</v>
      </c>
      <c r="F73" s="30">
        <f>FDS!J75</f>
        <v>0</v>
      </c>
      <c r="G73" s="31">
        <f>FDS!Q75</f>
        <v>1.8897600000000001</v>
      </c>
      <c r="H73">
        <f>IFERROR(AVERAGE(FDS!N75:O75),"")</f>
        <v>35</v>
      </c>
      <c r="I73" t="str">
        <f>TEXT(FDS!T75,"HH:MM")</f>
        <v>11:31</v>
      </c>
      <c r="J73">
        <f>FDS!V75</f>
        <v>24.97</v>
      </c>
      <c r="K73">
        <f>FDS!Y75</f>
        <v>8.1</v>
      </c>
      <c r="L73">
        <f>FDS!Z75</f>
        <v>489.7</v>
      </c>
      <c r="M73">
        <f>FDS!AA75</f>
        <v>489.4</v>
      </c>
      <c r="N73">
        <f>FDS!AE75</f>
        <v>8.8800000000000008</v>
      </c>
      <c r="O73">
        <f>FDS!AF75</f>
        <v>-140.6</v>
      </c>
      <c r="P73">
        <f>FDS!AG75</f>
        <v>16.690000000000001</v>
      </c>
      <c r="Q73">
        <f>FDS!AI75</f>
        <v>5.19</v>
      </c>
      <c r="R73">
        <f>FDS!AJ75</f>
        <v>5.43</v>
      </c>
      <c r="S73">
        <f>FDS!AK75</f>
        <v>6.31</v>
      </c>
      <c r="T73">
        <f>FDS!AL75</f>
        <v>25.16</v>
      </c>
    </row>
    <row r="74" spans="1:20" x14ac:dyDescent="0.25">
      <c r="A74" t="str">
        <f>FDS!A76</f>
        <v>Bridge</v>
      </c>
      <c r="B74" t="str">
        <f>TEXT(FDS!B76,"mm/dd/yyyy")</f>
        <v>07/25/2023</v>
      </c>
      <c r="C74" s="32" t="str">
        <f>TEXT(FDS!G76,"HH:MM")</f>
        <v>11:41</v>
      </c>
      <c r="D74">
        <f>FDS!K76</f>
        <v>24.4</v>
      </c>
      <c r="E74" s="30">
        <f>FDS!H76</f>
        <v>5</v>
      </c>
      <c r="F74" s="30">
        <f>FDS!J76</f>
        <v>0</v>
      </c>
      <c r="G74" s="31">
        <f>FDS!Q76</f>
        <v>3.5051999999999999</v>
      </c>
      <c r="H74" t="str">
        <f>IFERROR(AVERAGE(FDS!N76:O76),"")</f>
        <v/>
      </c>
      <c r="I74" t="str">
        <f>TEXT(FDS!T76,"HH:MM")</f>
        <v>11:58</v>
      </c>
      <c r="J74">
        <f>FDS!V76</f>
        <v>25.472999999999999</v>
      </c>
      <c r="K74">
        <f>FDS!Y76</f>
        <v>8.86</v>
      </c>
      <c r="L74">
        <f>FDS!Z76</f>
        <v>443.8</v>
      </c>
      <c r="M74">
        <f>FDS!AA76</f>
        <v>447.8</v>
      </c>
      <c r="N74">
        <f>FDS!AE76</f>
        <v>8.9499999999999993</v>
      </c>
      <c r="O74">
        <f>FDS!AF76</f>
        <v>-144.9</v>
      </c>
      <c r="P74">
        <f>FDS!AG76</f>
        <v>17.73</v>
      </c>
      <c r="Q74">
        <f>FDS!AI76</f>
        <v>5.0199999999999996</v>
      </c>
      <c r="R74">
        <f>FDS!AJ76</f>
        <v>5.25</v>
      </c>
      <c r="S74">
        <f>FDS!AK76</f>
        <v>3.36</v>
      </c>
      <c r="T74">
        <f>FDS!AL76</f>
        <v>13.36</v>
      </c>
    </row>
    <row r="75" spans="1:20" x14ac:dyDescent="0.25">
      <c r="A75" t="str">
        <f>FDS!A77</f>
        <v>ODNR_2</v>
      </c>
      <c r="B75" t="str">
        <f>TEXT(FDS!B77,"mm/dd/yyyy")</f>
        <v>07/25/2023</v>
      </c>
      <c r="C75" s="32" t="str">
        <f>TEXT(FDS!G77,"HH:MM")</f>
        <v>12:26</v>
      </c>
      <c r="D75">
        <f>FDS!K77</f>
        <v>25.6</v>
      </c>
      <c r="E75" s="30">
        <f>FDS!H77</f>
        <v>2</v>
      </c>
      <c r="F75" s="30">
        <f>FDS!J77</f>
        <v>0</v>
      </c>
      <c r="G75" s="31">
        <f>FDS!Q77</f>
        <v>2.1640799999999998</v>
      </c>
      <c r="H75">
        <f>IFERROR(AVERAGE(FDS!N77:O77),"")</f>
        <v>47.5</v>
      </c>
      <c r="I75" t="str">
        <f>TEXT(FDS!T77,"HH:MM")</f>
        <v>12:45</v>
      </c>
      <c r="J75">
        <f>FDS!V77</f>
        <v>25.433</v>
      </c>
      <c r="K75">
        <f>FDS!Y77</f>
        <v>9.18</v>
      </c>
      <c r="L75">
        <f>FDS!Z77</f>
        <v>384.8</v>
      </c>
      <c r="M75">
        <f>FDS!AA77</f>
        <v>388</v>
      </c>
      <c r="N75">
        <f>FDS!AE77</f>
        <v>8.94</v>
      </c>
      <c r="O75">
        <f>FDS!AF77</f>
        <v>-143.9</v>
      </c>
      <c r="P75">
        <f>FDS!AG77</f>
        <v>11.58</v>
      </c>
      <c r="Q75">
        <f>FDS!AI77</f>
        <v>2.63</v>
      </c>
      <c r="R75">
        <f>FDS!AJ77</f>
        <v>2.75</v>
      </c>
      <c r="S75">
        <f>FDS!AK77</f>
        <v>6.27</v>
      </c>
      <c r="T75">
        <f>FDS!AL77</f>
        <v>25.03</v>
      </c>
    </row>
    <row r="76" spans="1:20" x14ac:dyDescent="0.25">
      <c r="A76" t="str">
        <f>FDS!A78</f>
        <v>Buoy_2</v>
      </c>
      <c r="B76" t="str">
        <f>TEXT(FDS!B78,"mm/dd/yyyy")</f>
        <v>07/25/2023</v>
      </c>
      <c r="C76" s="32" t="str">
        <f>TEXT(FDS!G78,"HH:MM")</f>
        <v>12:50</v>
      </c>
      <c r="D76">
        <f>FDS!K78</f>
        <v>25.6</v>
      </c>
      <c r="E76" s="30">
        <f>FDS!H78</f>
        <v>2</v>
      </c>
      <c r="F76" s="30">
        <f>FDS!J78</f>
        <v>0</v>
      </c>
      <c r="G76" s="31">
        <f>FDS!Q78</f>
        <v>2.286</v>
      </c>
      <c r="H76">
        <f>IFERROR(AVERAGE(FDS!N78:O78),"")</f>
        <v>42.5</v>
      </c>
      <c r="I76" t="str">
        <f>TEXT(FDS!T78,"HH:MM")</f>
        <v>13:00</v>
      </c>
      <c r="J76">
        <f>FDS!V78</f>
        <v>25.954000000000001</v>
      </c>
      <c r="K76">
        <f>FDS!Y78</f>
        <v>10.47</v>
      </c>
      <c r="L76">
        <f>FDS!Z78</f>
        <v>353.2</v>
      </c>
      <c r="M76">
        <f>FDS!AA78</f>
        <v>359.7</v>
      </c>
      <c r="N76">
        <f>FDS!AE78</f>
        <v>9.1</v>
      </c>
      <c r="O76">
        <f>FDS!AF78</f>
        <v>-153.5</v>
      </c>
      <c r="P76">
        <f>FDS!AG78</f>
        <v>5.75</v>
      </c>
      <c r="Q76">
        <f>FDS!AI78</f>
        <v>2.2799999999999998</v>
      </c>
      <c r="R76">
        <f>FDS!AJ78</f>
        <v>2.37</v>
      </c>
      <c r="S76">
        <f>FDS!AK78</f>
        <v>6.16</v>
      </c>
      <c r="T76">
        <f>FDS!AL78</f>
        <v>24.57</v>
      </c>
    </row>
    <row r="77" spans="1:20" x14ac:dyDescent="0.25">
      <c r="A77" t="str">
        <f>FDS!A79</f>
        <v>ODNR_1</v>
      </c>
      <c r="B77" t="str">
        <f>TEXT(FDS!B79,"mm/dd/yyyy")</f>
        <v>07/25/2023</v>
      </c>
      <c r="C77" s="32" t="str">
        <f>TEXT(FDS!G79,"HH:MM")</f>
        <v>13:08</v>
      </c>
      <c r="D77">
        <f>FDS!K79</f>
        <v>25.6</v>
      </c>
      <c r="E77" s="30">
        <f>FDS!H79</f>
        <v>2</v>
      </c>
      <c r="F77" s="30">
        <f>FDS!J79</f>
        <v>0</v>
      </c>
      <c r="G77" s="31">
        <f>FDS!Q79</f>
        <v>2.5908000000000002</v>
      </c>
      <c r="H77">
        <f>IFERROR(AVERAGE(FDS!N79:O79),"")</f>
        <v>42.5</v>
      </c>
      <c r="I77" t="str">
        <f>TEXT(FDS!T79,"HH:MM")</f>
        <v>13:20</v>
      </c>
      <c r="J77">
        <f>FDS!V79</f>
        <v>25.95</v>
      </c>
      <c r="K77">
        <f>FDS!Y79</f>
        <v>9.52</v>
      </c>
      <c r="L77">
        <f>FDS!Z79</f>
        <v>400.1</v>
      </c>
      <c r="M77">
        <f>FDS!AA79</f>
        <v>407.3</v>
      </c>
      <c r="N77">
        <f>FDS!AE79</f>
        <v>9.06</v>
      </c>
      <c r="O77">
        <f>FDS!AF79</f>
        <v>-151.1</v>
      </c>
      <c r="P77">
        <f>FDS!AG79</f>
        <v>11.09</v>
      </c>
      <c r="Q77">
        <f>FDS!AI79</f>
        <v>3.35</v>
      </c>
      <c r="R77">
        <f>FDS!AJ79</f>
        <v>3.5</v>
      </c>
      <c r="S77">
        <f>FDS!AK79</f>
        <v>4.09</v>
      </c>
      <c r="T77">
        <f>FDS!AL79</f>
        <v>16.28</v>
      </c>
    </row>
    <row r="78" spans="1:20" x14ac:dyDescent="0.25">
      <c r="A78" t="str">
        <f>FDS!A80</f>
        <v>EC_1163</v>
      </c>
      <c r="B78" t="str">
        <f>TEXT(FDS!B80,"mm/dd/yyyy")</f>
        <v>07/25/2023</v>
      </c>
      <c r="C78" s="32" t="str">
        <f>TEXT(FDS!G80,"HH:MM")</f>
        <v>13:24</v>
      </c>
      <c r="D78">
        <f>FDS!K80</f>
        <v>25.6</v>
      </c>
      <c r="E78" s="30">
        <f>FDS!H80</f>
        <v>2</v>
      </c>
      <c r="F78" s="30">
        <f>FDS!J80</f>
        <v>1.5</v>
      </c>
      <c r="G78" s="31">
        <f>FDS!Q80</f>
        <v>4.2976799999999997</v>
      </c>
      <c r="H78">
        <f>IFERROR(AVERAGE(FDS!N80:O80),"")</f>
        <v>52.5</v>
      </c>
      <c r="I78" t="str">
        <f>TEXT(FDS!T80,"HH:MM")</f>
        <v>13:38</v>
      </c>
      <c r="J78">
        <f>FDS!V80</f>
        <v>25.74</v>
      </c>
      <c r="K78">
        <f>FDS!Y80</f>
        <v>10.24</v>
      </c>
      <c r="L78">
        <f>FDS!Z80</f>
        <v>363.1</v>
      </c>
      <c r="M78">
        <f>FDS!AA80</f>
        <v>368.2</v>
      </c>
      <c r="N78">
        <f>FDS!AE80</f>
        <v>9.1300000000000008</v>
      </c>
      <c r="O78">
        <f>FDS!AF80</f>
        <v>-155.1</v>
      </c>
      <c r="P78">
        <f>FDS!AG80</f>
        <v>8.93</v>
      </c>
      <c r="Q78">
        <f>FDS!AI80</f>
        <v>3.09</v>
      </c>
      <c r="R78">
        <f>FDS!AJ80</f>
        <v>3.23</v>
      </c>
      <c r="S78">
        <f>FDS!AK80</f>
        <v>4.6900000000000004</v>
      </c>
      <c r="T78">
        <f>FDS!AL80</f>
        <v>18.71</v>
      </c>
    </row>
    <row r="79" spans="1:20" x14ac:dyDescent="0.25">
      <c r="A79" t="str">
        <f>FDS!A81</f>
        <v>Causeway</v>
      </c>
      <c r="B79" t="str">
        <f>TEXT(FDS!B81,"mm/dd/yyyy")</f>
        <v>07/25/2023</v>
      </c>
      <c r="C79" s="32" t="str">
        <f>TEXT(FDS!G81,"HH:MM")</f>
        <v>13:45</v>
      </c>
      <c r="D79">
        <f>FDS!K81</f>
        <v>25.6</v>
      </c>
      <c r="E79" s="30">
        <f>FDS!H81</f>
        <v>2</v>
      </c>
      <c r="F79" s="30">
        <f>FDS!J81</f>
        <v>0</v>
      </c>
      <c r="G79" s="31">
        <f>FDS!Q81</f>
        <v>1.1277600000000001</v>
      </c>
      <c r="H79">
        <f>IFERROR(AVERAGE(FDS!N81:O81),"")</f>
        <v>47.5</v>
      </c>
      <c r="I79" t="str">
        <f>TEXT(FDS!T81,"HH:MM")</f>
        <v>13:56</v>
      </c>
      <c r="J79">
        <f>FDS!V81</f>
        <v>26.34</v>
      </c>
      <c r="K79">
        <f>FDS!Y81</f>
        <v>8.8800000000000008</v>
      </c>
      <c r="L79">
        <f>FDS!Z81</f>
        <v>339.3</v>
      </c>
      <c r="M79">
        <f>FDS!AA81</f>
        <v>348</v>
      </c>
      <c r="N79">
        <f>FDS!AE81</f>
        <v>8.8699999999999992</v>
      </c>
      <c r="O79">
        <f>FDS!AF81</f>
        <v>-140.19999999999999</v>
      </c>
      <c r="P79">
        <f>FDS!AG81</f>
        <v>6.69</v>
      </c>
      <c r="Q79">
        <f>FDS!AI81</f>
        <v>1.19</v>
      </c>
      <c r="R79">
        <f>FDS!AJ81</f>
        <v>1.24</v>
      </c>
      <c r="S79">
        <f>FDS!AK81</f>
        <v>4.13</v>
      </c>
      <c r="T79">
        <f>FDS!AL81</f>
        <v>16.440000000000001</v>
      </c>
    </row>
    <row r="80" spans="1:20" x14ac:dyDescent="0.25">
      <c r="A80" t="str">
        <f>FDS!A82</f>
        <v>Bells</v>
      </c>
      <c r="B80" t="str">
        <f>TEXT(FDS!B82,"mm/dd/yyyy")</f>
        <v>07/25/2023</v>
      </c>
      <c r="C80" s="32" t="str">
        <f>TEXT(FDS!G82,"HH:MM")</f>
        <v>14:06</v>
      </c>
      <c r="D80">
        <f>FDS!K82</f>
        <v>24.4</v>
      </c>
      <c r="E80" s="30">
        <f>FDS!H82</f>
        <v>2</v>
      </c>
      <c r="F80" s="30">
        <f>FDS!J82</f>
        <v>1.5</v>
      </c>
      <c r="G80" s="31">
        <f>FDS!Q82</f>
        <v>9.4792799999999993</v>
      </c>
      <c r="H80">
        <f>IFERROR(AVERAGE(FDS!N82:O82),"")</f>
        <v>67.5</v>
      </c>
      <c r="I80" t="str">
        <f>TEXT(FDS!T82,"HH:MM")</f>
        <v>UNKNOWN</v>
      </c>
      <c r="J80">
        <f>FDS!V82</f>
        <v>25.896000000000001</v>
      </c>
      <c r="K80">
        <f>FDS!Y82</f>
        <v>10.02</v>
      </c>
      <c r="L80">
        <f>FDS!Z82</f>
        <v>277</v>
      </c>
      <c r="M80">
        <f>FDS!AA82</f>
        <v>281.8</v>
      </c>
      <c r="N80">
        <f>FDS!AE82</f>
        <v>8.98</v>
      </c>
      <c r="O80">
        <f>FDS!AF82</f>
        <v>-146.6</v>
      </c>
      <c r="P80">
        <f>FDS!AG82</f>
        <v>-0.12</v>
      </c>
      <c r="Q80">
        <f>FDS!AI82</f>
        <v>0.57999999999999996</v>
      </c>
      <c r="R80">
        <f>FDS!AJ82</f>
        <v>0.59</v>
      </c>
      <c r="S80">
        <f>FDS!AK82</f>
        <v>1.17</v>
      </c>
      <c r="T80">
        <f>FDS!AL82</f>
        <v>4.62</v>
      </c>
    </row>
    <row r="81" spans="1:20" x14ac:dyDescent="0.25">
      <c r="A81" t="str">
        <f>FDS!A83</f>
        <v>Muddy Creek</v>
      </c>
      <c r="B81" t="str">
        <f>TEXT(FDS!B83,"mm/dd/yyyy")</f>
        <v>08/01/2023</v>
      </c>
      <c r="C81" s="32" t="str">
        <f>TEXT(FDS!G83,"HH:MM")</f>
        <v>09:38</v>
      </c>
      <c r="D81">
        <f>FDS!K83</f>
        <v>21</v>
      </c>
      <c r="E81" s="30">
        <f>FDS!H83</f>
        <v>5</v>
      </c>
      <c r="F81" s="30">
        <f>FDS!J83</f>
        <v>0.5</v>
      </c>
      <c r="G81" s="31">
        <f>FDS!Q83</f>
        <v>1.2</v>
      </c>
      <c r="H81">
        <f>IFERROR(AVERAGE(FDS!N83:O83),"")</f>
        <v>20</v>
      </c>
      <c r="I81" t="str">
        <f>TEXT(FDS!T83,"HH:MM")</f>
        <v>09:56</v>
      </c>
      <c r="J81">
        <f>FDS!V83</f>
        <v>25.619</v>
      </c>
      <c r="K81">
        <f>FDS!Y83</f>
        <v>8.91</v>
      </c>
      <c r="L81">
        <f>FDS!Z83</f>
        <v>550.20000000000005</v>
      </c>
      <c r="M81">
        <f>FDS!AA83</f>
        <v>556.70000000000005</v>
      </c>
      <c r="N81">
        <f>FDS!AE83</f>
        <v>8.76</v>
      </c>
      <c r="O81">
        <f>FDS!AF83</f>
        <v>-133.6</v>
      </c>
      <c r="P81">
        <f>FDS!AG83</f>
        <v>49.8</v>
      </c>
      <c r="Q81">
        <f>FDS!AI83</f>
        <v>3.45</v>
      </c>
      <c r="R81">
        <f>FDS!AJ83</f>
        <v>3.6</v>
      </c>
      <c r="S81">
        <f>FDS!AK83</f>
        <v>20.239999999999998</v>
      </c>
      <c r="T81">
        <f>FDS!AL83</f>
        <v>80.91</v>
      </c>
    </row>
    <row r="82" spans="1:20" x14ac:dyDescent="0.25">
      <c r="A82" t="str">
        <f>FDS!A84</f>
        <v>ODNR_4</v>
      </c>
      <c r="B82" t="str">
        <f>TEXT(FDS!B84,"mm/dd/yyyy")</f>
        <v>08/01/2023</v>
      </c>
      <c r="C82" s="32" t="str">
        <f>TEXT(FDS!G84,"HH:MM")</f>
        <v>10:02</v>
      </c>
      <c r="D82">
        <f>FDS!K84</f>
        <v>22</v>
      </c>
      <c r="E82" s="30">
        <f>FDS!H84</f>
        <v>5</v>
      </c>
      <c r="F82" s="30">
        <f>FDS!J84</f>
        <v>0.5</v>
      </c>
      <c r="G82" s="31">
        <f>FDS!Q84</f>
        <v>1.6</v>
      </c>
      <c r="H82">
        <f>IFERROR(AVERAGE(FDS!N84:O84),"")</f>
        <v>40</v>
      </c>
      <c r="I82" t="str">
        <f>TEXT(FDS!T84,"HH:MM")</f>
        <v>10:18</v>
      </c>
      <c r="J82">
        <f>FDS!V84</f>
        <v>25.231999999999999</v>
      </c>
      <c r="K82">
        <f>FDS!Y84</f>
        <v>6.9</v>
      </c>
      <c r="L82">
        <f>FDS!Z84</f>
        <v>520.6</v>
      </c>
      <c r="M82">
        <f>FDS!AA84</f>
        <v>522.9</v>
      </c>
      <c r="N82">
        <f>FDS!AE84</f>
        <v>8.6</v>
      </c>
      <c r="O82">
        <f>FDS!AF84</f>
        <v>-124.6</v>
      </c>
      <c r="P82">
        <f>FDS!AG84</f>
        <v>21.08</v>
      </c>
      <c r="Q82">
        <f>FDS!AI84</f>
        <v>2.5499999999999998</v>
      </c>
      <c r="R82">
        <f>FDS!AJ84</f>
        <v>2.66</v>
      </c>
      <c r="S82">
        <f>FDS!AK84</f>
        <v>10.41</v>
      </c>
      <c r="T82">
        <f>FDS!AL84</f>
        <v>41.58</v>
      </c>
    </row>
    <row r="83" spans="1:20" x14ac:dyDescent="0.25">
      <c r="A83" t="str">
        <f>FDS!A85</f>
        <v>ODNR_6</v>
      </c>
      <c r="B83" t="str">
        <f>TEXT(FDS!B85,"mm/dd/yyyy")</f>
        <v>08/01/2023</v>
      </c>
      <c r="C83" s="32" t="str">
        <f>TEXT(FDS!G85,"HH:MM")</f>
        <v>10:25</v>
      </c>
      <c r="D83">
        <f>FDS!K85</f>
        <v>22</v>
      </c>
      <c r="E83" s="30">
        <f>FDS!H85</f>
        <v>1</v>
      </c>
      <c r="F83" s="30">
        <f>FDS!J85</f>
        <v>0.5</v>
      </c>
      <c r="G83" s="31">
        <f>FDS!Q85</f>
        <v>2.2000000000000002</v>
      </c>
      <c r="H83">
        <f>IFERROR(AVERAGE(FDS!N85:O85),"")</f>
        <v>45</v>
      </c>
      <c r="I83" t="str">
        <f>TEXT(FDS!T85,"HH:MM")</f>
        <v>10:41</v>
      </c>
      <c r="J83">
        <f>FDS!V85</f>
        <v>25.382999999999999</v>
      </c>
      <c r="K83">
        <f>FDS!Y85</f>
        <v>6.7</v>
      </c>
      <c r="L83">
        <f>FDS!Z85</f>
        <v>500.8</v>
      </c>
      <c r="M83">
        <f>FDS!AA85</f>
        <v>504.5</v>
      </c>
      <c r="N83">
        <f>FDS!AE85</f>
        <v>8.69</v>
      </c>
      <c r="O83">
        <f>FDS!AF85</f>
        <v>-129.80000000000001</v>
      </c>
      <c r="P83">
        <f>FDS!AG85</f>
        <v>16.93</v>
      </c>
      <c r="Q83">
        <f>FDS!AI85</f>
        <v>4.3499999999999996</v>
      </c>
      <c r="R83">
        <f>FDS!AJ85</f>
        <v>4.54</v>
      </c>
      <c r="S83">
        <f>FDS!AK85</f>
        <v>3.4</v>
      </c>
      <c r="T83">
        <f>FDS!AL85</f>
        <v>13.53</v>
      </c>
    </row>
    <row r="84" spans="1:20" x14ac:dyDescent="0.25">
      <c r="A84" t="str">
        <f>FDS!A86</f>
        <v>Bridge</v>
      </c>
      <c r="B84" t="str">
        <f>TEXT(FDS!B86,"mm/dd/yyyy")</f>
        <v>08/01/2023</v>
      </c>
      <c r="C84" s="32" t="str">
        <f>TEXT(FDS!G86,"HH:MM")</f>
        <v>10:49</v>
      </c>
      <c r="D84">
        <f>FDS!K86</f>
        <v>22</v>
      </c>
      <c r="E84" s="30">
        <f>FDS!H86</f>
        <v>1</v>
      </c>
      <c r="F84" s="30">
        <f>FDS!J86</f>
        <v>0.5</v>
      </c>
      <c r="G84" s="31">
        <f>FDS!Q86</f>
        <v>3.7</v>
      </c>
      <c r="H84" t="str">
        <f>IFERROR(AVERAGE(FDS!N86:O86),"")</f>
        <v/>
      </c>
      <c r="I84" t="str">
        <f>TEXT(FDS!T86,"HH:MM")</f>
        <v>10:58</v>
      </c>
      <c r="J84">
        <f>FDS!V86</f>
        <v>25.777000000000001</v>
      </c>
      <c r="K84">
        <f>FDS!Y86</f>
        <v>7.01</v>
      </c>
      <c r="L84">
        <f>FDS!Z86</f>
        <v>430.6</v>
      </c>
      <c r="M84">
        <f>FDS!AA86</f>
        <v>437</v>
      </c>
      <c r="N84">
        <f>FDS!AE86</f>
        <v>8.6199999999999992</v>
      </c>
      <c r="O84">
        <f>FDS!AF86</f>
        <v>-125.9</v>
      </c>
      <c r="P84">
        <f>FDS!AG86</f>
        <v>19.25</v>
      </c>
      <c r="Q84">
        <f>FDS!AI86</f>
        <v>3.62</v>
      </c>
      <c r="R84">
        <f>FDS!AJ86</f>
        <v>3.78</v>
      </c>
      <c r="S84">
        <f>FDS!AK86</f>
        <v>3.64</v>
      </c>
      <c r="T84">
        <f>FDS!AL86</f>
        <v>14.51</v>
      </c>
    </row>
    <row r="85" spans="1:20" x14ac:dyDescent="0.25">
      <c r="A85" t="str">
        <f>FDS!A87</f>
        <v>ODNR_2</v>
      </c>
      <c r="B85" t="str">
        <f>TEXT(FDS!B87,"mm/dd/yyyy")</f>
        <v>08/01/2023</v>
      </c>
      <c r="C85" s="32" t="str">
        <f>TEXT(FDS!G87,"HH:MM")</f>
        <v>11:18</v>
      </c>
      <c r="D85">
        <f>FDS!K87</f>
        <v>23</v>
      </c>
      <c r="E85" s="30">
        <f>FDS!H87</f>
        <v>1</v>
      </c>
      <c r="F85" s="30">
        <f>FDS!J87</f>
        <v>0.5</v>
      </c>
      <c r="G85" s="31">
        <f>FDS!Q87</f>
        <v>2.5</v>
      </c>
      <c r="H85">
        <f>IFERROR(AVERAGE(FDS!N87:O87),"")</f>
        <v>60</v>
      </c>
      <c r="I85" t="str">
        <f>TEXT(FDS!T87,"HH:MM")</f>
        <v>11:35</v>
      </c>
      <c r="J85">
        <f>FDS!V87</f>
        <v>25.516999999999999</v>
      </c>
      <c r="K85">
        <f>FDS!Y87</f>
        <v>8.5</v>
      </c>
      <c r="L85">
        <f>FDS!Z87</f>
        <v>374.6</v>
      </c>
      <c r="M85">
        <f>FDS!AA87</f>
        <v>378.3</v>
      </c>
      <c r="N85">
        <f>FDS!AE87</f>
        <v>8.84</v>
      </c>
      <c r="O85">
        <f>FDS!AF87</f>
        <v>-138.5</v>
      </c>
      <c r="P85">
        <f>FDS!AG87</f>
        <v>7.09</v>
      </c>
      <c r="Q85">
        <f>FDS!AI87</f>
        <v>1.7</v>
      </c>
      <c r="R85">
        <f>FDS!AJ87</f>
        <v>1.77</v>
      </c>
      <c r="S85">
        <f>FDS!AK87</f>
        <v>4.5599999999999996</v>
      </c>
      <c r="T85">
        <f>FDS!AL87</f>
        <v>18.18</v>
      </c>
    </row>
    <row r="86" spans="1:20" x14ac:dyDescent="0.25">
      <c r="A86" t="str">
        <f>FDS!A88</f>
        <v>Buoy_2</v>
      </c>
      <c r="B86" t="str">
        <f>TEXT(FDS!B88,"mm/dd/yyyy")</f>
        <v>08/01/2023</v>
      </c>
      <c r="C86" s="32" t="str">
        <f>TEXT(FDS!G88,"HH:MM")</f>
        <v>11:42</v>
      </c>
      <c r="D86">
        <f>FDS!K88</f>
        <v>23</v>
      </c>
      <c r="E86" s="30">
        <f>FDS!H88</f>
        <v>1</v>
      </c>
      <c r="F86" s="30">
        <f>FDS!J88</f>
        <v>0.5</v>
      </c>
      <c r="G86" s="31">
        <f>FDS!Q88</f>
        <v>2.8</v>
      </c>
      <c r="H86">
        <f>IFERROR(AVERAGE(FDS!N88:O88),"")</f>
        <v>60</v>
      </c>
      <c r="I86" t="str">
        <f>TEXT(FDS!T88,"HH:MM")</f>
        <v>11:59</v>
      </c>
      <c r="J86">
        <f>FDS!V88</f>
        <v>25.442</v>
      </c>
      <c r="K86">
        <f>FDS!Y88</f>
        <v>9.31</v>
      </c>
      <c r="L86">
        <f>FDS!Z88</f>
        <v>347.2</v>
      </c>
      <c r="M86">
        <f>FDS!AA88</f>
        <v>350.2</v>
      </c>
      <c r="N86">
        <f>FDS!AE88</f>
        <v>8.84</v>
      </c>
      <c r="O86">
        <f>FDS!AF88</f>
        <v>-138.6</v>
      </c>
      <c r="P86">
        <f>FDS!AG88</f>
        <v>8.4600000000000009</v>
      </c>
      <c r="Q86">
        <f>FDS!AI88</f>
        <v>2.0299999999999998</v>
      </c>
      <c r="R86">
        <f>FDS!AJ88</f>
        <v>2.11</v>
      </c>
      <c r="S86">
        <f>FDS!AK88</f>
        <v>5.82</v>
      </c>
      <c r="T86">
        <f>FDS!AL88</f>
        <v>23.21</v>
      </c>
    </row>
    <row r="87" spans="1:20" x14ac:dyDescent="0.25">
      <c r="A87" t="str">
        <f>FDS!A89</f>
        <v>ODNR_1</v>
      </c>
      <c r="B87" t="str">
        <f>TEXT(FDS!B89,"mm/dd/yyyy")</f>
        <v>08/01/2023</v>
      </c>
      <c r="C87" s="32" t="str">
        <f>TEXT(FDS!G89,"HH:MM")</f>
        <v>12:02</v>
      </c>
      <c r="D87">
        <f>FDS!K89</f>
        <v>23</v>
      </c>
      <c r="E87" s="30">
        <f>FDS!H89</f>
        <v>1</v>
      </c>
      <c r="F87" s="30">
        <f>FDS!J89</f>
        <v>0.5</v>
      </c>
      <c r="G87" s="31">
        <f>FDS!Q89</f>
        <v>3.1</v>
      </c>
      <c r="H87">
        <f>IFERROR(AVERAGE(FDS!N89:O89),"")</f>
        <v>60</v>
      </c>
      <c r="I87" t="str">
        <f>TEXT(FDS!T89,"HH:MM")</f>
        <v>12:14</v>
      </c>
      <c r="J87">
        <f>FDS!V89</f>
        <v>25.24</v>
      </c>
      <c r="K87">
        <f>FDS!Y89</f>
        <v>9.68</v>
      </c>
      <c r="L87">
        <f>FDS!Z89</f>
        <v>327.3</v>
      </c>
      <c r="M87">
        <f>FDS!AA89</f>
        <v>328.8</v>
      </c>
      <c r="N87">
        <f>FDS!AE89</f>
        <v>8.8699999999999992</v>
      </c>
      <c r="O87">
        <f>FDS!AF89</f>
        <v>-140.19999999999999</v>
      </c>
      <c r="P87">
        <f>FDS!AG89</f>
        <v>6.46</v>
      </c>
      <c r="Q87">
        <f>FDS!AI89</f>
        <v>2.4500000000000002</v>
      </c>
      <c r="R87">
        <f>FDS!AJ89</f>
        <v>2.56</v>
      </c>
      <c r="S87">
        <f>FDS!AK89</f>
        <v>4.49</v>
      </c>
      <c r="T87">
        <f>FDS!AL89</f>
        <v>17.91</v>
      </c>
    </row>
    <row r="88" spans="1:20" x14ac:dyDescent="0.25">
      <c r="A88" t="str">
        <f>FDS!A90</f>
        <v>EC_1163</v>
      </c>
      <c r="B88" t="str">
        <f>TEXT(FDS!B90,"mm/dd/yyyy")</f>
        <v>08/01/2023</v>
      </c>
      <c r="C88" s="32" t="str">
        <f>TEXT(FDS!G90,"HH:MM")</f>
        <v>12:20</v>
      </c>
      <c r="D88">
        <f>FDS!K90</f>
        <v>23</v>
      </c>
      <c r="E88" s="30">
        <f>FDS!H90</f>
        <v>1</v>
      </c>
      <c r="F88" s="30">
        <f>FDS!J90</f>
        <v>0.5</v>
      </c>
      <c r="G88" s="31">
        <f>FDS!Q90</f>
        <v>3.6</v>
      </c>
      <c r="H88">
        <f>IFERROR(AVERAGE(FDS!N90:O90),"")</f>
        <v>80</v>
      </c>
      <c r="I88" t="str">
        <f>TEXT(FDS!T90,"HH:MM")</f>
        <v>12:37</v>
      </c>
      <c r="J88">
        <f>FDS!V90</f>
        <v>25.425999999999998</v>
      </c>
      <c r="K88">
        <f>FDS!Y90</f>
        <v>10.25</v>
      </c>
      <c r="L88">
        <f>FDS!Z90</f>
        <v>302.2</v>
      </c>
      <c r="M88">
        <f>FDS!AA90</f>
        <v>304.60000000000002</v>
      </c>
      <c r="N88">
        <f>FDS!AE90</f>
        <v>8.94</v>
      </c>
      <c r="O88">
        <f>FDS!AF90</f>
        <v>-144.30000000000001</v>
      </c>
      <c r="P88">
        <f>FDS!AG90</f>
        <v>3.23</v>
      </c>
      <c r="Q88">
        <f>FDS!AI90</f>
        <v>1.65</v>
      </c>
      <c r="R88">
        <f>FDS!AJ90</f>
        <v>1.71</v>
      </c>
      <c r="S88">
        <f>FDS!AK90</f>
        <v>3.61</v>
      </c>
      <c r="T88">
        <f>FDS!AL90</f>
        <v>14.39</v>
      </c>
    </row>
    <row r="89" spans="1:20" x14ac:dyDescent="0.25">
      <c r="A89" t="str">
        <f>FDS!A91</f>
        <v>Causeway</v>
      </c>
      <c r="B89" t="str">
        <f>TEXT(FDS!B91,"mm/dd/yyyy")</f>
        <v>08/01/2023</v>
      </c>
      <c r="C89" s="32" t="str">
        <f>TEXT(FDS!G91,"HH:MM")</f>
        <v>13:18</v>
      </c>
      <c r="D89">
        <f>FDS!K91</f>
        <v>24</v>
      </c>
      <c r="E89" s="30">
        <f>FDS!H91</f>
        <v>3</v>
      </c>
      <c r="F89" s="30">
        <f>FDS!J91</f>
        <v>0.5</v>
      </c>
      <c r="G89" s="31">
        <f>FDS!Q91</f>
        <v>1.2</v>
      </c>
      <c r="H89">
        <f>IFERROR(AVERAGE(FDS!N91:O91),"")</f>
        <v>50</v>
      </c>
      <c r="I89" t="str">
        <f>TEXT(FDS!T91,"HH:MM")</f>
        <v>13:32</v>
      </c>
      <c r="J89">
        <f>FDS!V91</f>
        <v>25.440999999999999</v>
      </c>
      <c r="K89">
        <f>FDS!Y91</f>
        <v>8.7100000000000009</v>
      </c>
      <c r="L89">
        <f>FDS!Z91</f>
        <v>335.4</v>
      </c>
      <c r="M89">
        <f>FDS!AA91</f>
        <v>338.3</v>
      </c>
      <c r="N89">
        <f>FDS!AE91</f>
        <v>8.75</v>
      </c>
      <c r="O89">
        <f>FDS!AF91</f>
        <v>-133.1</v>
      </c>
      <c r="P89">
        <f>FDS!AG91</f>
        <v>10.84</v>
      </c>
      <c r="Q89">
        <f>FDS!AI91</f>
        <v>1.75</v>
      </c>
      <c r="R89">
        <f>FDS!AJ91</f>
        <v>1.82</v>
      </c>
      <c r="S89">
        <f>FDS!AK91</f>
        <v>4.99</v>
      </c>
      <c r="T89">
        <f>FDS!AL91</f>
        <v>19.899999999999999</v>
      </c>
    </row>
    <row r="90" spans="1:20" x14ac:dyDescent="0.25">
      <c r="A90" t="str">
        <f>FDS!A92</f>
        <v>Bells</v>
      </c>
      <c r="B90" t="str">
        <f>TEXT(FDS!B92,"mm/dd/yyyy")</f>
        <v>08/01/2023</v>
      </c>
      <c r="C90" s="32" t="str">
        <f>TEXT(FDS!G92,"HH:MM")</f>
        <v>12:50</v>
      </c>
      <c r="D90">
        <f>FDS!K92</f>
        <v>24</v>
      </c>
      <c r="E90" s="30">
        <f>FDS!H92</f>
        <v>3</v>
      </c>
      <c r="F90" s="30">
        <f>FDS!J92</f>
        <v>1.5</v>
      </c>
      <c r="G90" s="31">
        <f>FDS!Q92</f>
        <v>9.6</v>
      </c>
      <c r="H90">
        <f>IFERROR(AVERAGE(FDS!N92:O92),"")</f>
        <v>80</v>
      </c>
      <c r="I90" t="str">
        <f>TEXT(FDS!T92,"HH:MM")</f>
        <v>13:05</v>
      </c>
      <c r="J90">
        <f>FDS!V92</f>
        <v>25.677</v>
      </c>
      <c r="K90">
        <f>FDS!Y92</f>
        <v>9.1999999999999993</v>
      </c>
      <c r="L90">
        <f>FDS!Z92</f>
        <v>285.39999999999998</v>
      </c>
      <c r="M90">
        <f>FDS!AA92</f>
        <v>289.10000000000002</v>
      </c>
      <c r="N90">
        <f>FDS!AE92</f>
        <v>8.6199999999999992</v>
      </c>
      <c r="O90">
        <f>FDS!AF92</f>
        <v>-125.8</v>
      </c>
      <c r="P90">
        <f>FDS!AG92</f>
        <v>-0.9</v>
      </c>
      <c r="Q90">
        <f>FDS!AI92</f>
        <v>0.49</v>
      </c>
      <c r="R90">
        <f>FDS!AJ92</f>
        <v>0.5</v>
      </c>
      <c r="S90">
        <f>FDS!AK92</f>
        <v>2.46</v>
      </c>
      <c r="T90">
        <f>FDS!AL92</f>
        <v>9.76</v>
      </c>
    </row>
    <row r="91" spans="1:20" x14ac:dyDescent="0.25">
      <c r="A91" t="str">
        <f>FDS!A93</f>
        <v>Muddy Creek</v>
      </c>
      <c r="B91" t="str">
        <f>TEXT(FDS!B93,"mm/dd/yyyy")</f>
        <v>08/08/2023</v>
      </c>
      <c r="C91" s="32" t="str">
        <f>TEXT(FDS!G93,"HH:MM")</f>
        <v>09:45</v>
      </c>
      <c r="D91">
        <f>FDS!K93</f>
        <v>20</v>
      </c>
      <c r="E91" s="30">
        <f>FDS!H93</f>
        <v>1</v>
      </c>
      <c r="F91" s="30">
        <f>FDS!J93</f>
        <v>0</v>
      </c>
      <c r="G91" s="31">
        <f>FDS!Q93</f>
        <v>0.54864000000000002</v>
      </c>
      <c r="H91">
        <f>IFERROR(AVERAGE(FDS!N93:O93),"")</f>
        <v>15</v>
      </c>
      <c r="I91" t="str">
        <f>TEXT(FDS!T93,"HH:MM")</f>
        <v>10:00</v>
      </c>
      <c r="J91">
        <f>FDS!V93</f>
        <v>22.603000000000002</v>
      </c>
      <c r="K91">
        <f>FDS!Y93</f>
        <v>7.66</v>
      </c>
      <c r="L91">
        <f>FDS!Z93</f>
        <v>580.29999999999995</v>
      </c>
      <c r="M91">
        <f>FDS!AA93</f>
        <v>553.70000000000005</v>
      </c>
      <c r="N91">
        <f>FDS!AE93</f>
        <v>8.56</v>
      </c>
      <c r="O91">
        <f>FDS!AF93</f>
        <v>-121.4</v>
      </c>
      <c r="P91">
        <f>FDS!AG93</f>
        <v>46.75</v>
      </c>
      <c r="Q91">
        <f>FDS!AI93</f>
        <v>3.58</v>
      </c>
      <c r="R91">
        <f>FDS!AJ93</f>
        <v>3.74</v>
      </c>
      <c r="S91">
        <f>FDS!AK93</f>
        <v>17.760000000000002</v>
      </c>
      <c r="T91">
        <f>FDS!AL93</f>
        <v>71</v>
      </c>
    </row>
    <row r="92" spans="1:20" x14ac:dyDescent="0.25">
      <c r="A92" t="str">
        <f>FDS!A94</f>
        <v>ODNR_4</v>
      </c>
      <c r="B92" t="str">
        <f>TEXT(FDS!B94,"mm/dd/yyyy")</f>
        <v>08/08/2023</v>
      </c>
      <c r="C92" s="32" t="str">
        <f>TEXT(FDS!G94,"HH:MM")</f>
        <v>10:07</v>
      </c>
      <c r="D92">
        <f>FDS!K94</f>
        <v>21</v>
      </c>
      <c r="E92" s="30">
        <f>FDS!H94</f>
        <v>1</v>
      </c>
      <c r="F92" s="30">
        <f>FDS!J94</f>
        <v>0</v>
      </c>
      <c r="G92" s="31">
        <f>FDS!Q94</f>
        <v>1.0363199999999999</v>
      </c>
      <c r="H92">
        <f>IFERROR(AVERAGE(FDS!N94:O94),"")</f>
        <v>25</v>
      </c>
      <c r="I92" t="str">
        <f>TEXT(FDS!T94,"HH:MM")</f>
        <v>10:19</v>
      </c>
      <c r="J92">
        <f>FDS!V94</f>
        <v>22.879000000000001</v>
      </c>
      <c r="K92">
        <f>FDS!Y94</f>
        <v>6.42</v>
      </c>
      <c r="L92">
        <f>FDS!Z94</f>
        <v>537.6</v>
      </c>
      <c r="M92">
        <f>FDS!AA94</f>
        <v>515.9</v>
      </c>
      <c r="N92">
        <f>FDS!AE94</f>
        <v>8.14</v>
      </c>
      <c r="O92">
        <f>FDS!AF94</f>
        <v>-97.2</v>
      </c>
      <c r="P92">
        <f>FDS!AG94</f>
        <v>57.52</v>
      </c>
      <c r="Q92">
        <f>FDS!AI94</f>
        <v>3.48</v>
      </c>
      <c r="R92">
        <f>FDS!AJ94</f>
        <v>3.63</v>
      </c>
      <c r="S92">
        <f>FDS!AK94</f>
        <v>7.02</v>
      </c>
      <c r="T92">
        <f>FDS!AL94</f>
        <v>28.01</v>
      </c>
    </row>
    <row r="93" spans="1:20" x14ac:dyDescent="0.25">
      <c r="A93" t="str">
        <f>FDS!A95</f>
        <v>ODNR_6</v>
      </c>
      <c r="B93" t="str">
        <f>TEXT(FDS!B95,"mm/dd/yyyy")</f>
        <v>08/08/2023</v>
      </c>
      <c r="C93" s="32" t="str">
        <f>TEXT(FDS!G95,"HH:MM")</f>
        <v>10:27</v>
      </c>
      <c r="D93">
        <f>FDS!K95</f>
        <v>22</v>
      </c>
      <c r="E93" s="30">
        <f>FDS!H95</f>
        <v>1</v>
      </c>
      <c r="F93" s="30">
        <f>FDS!J95</f>
        <v>0</v>
      </c>
      <c r="G93" s="31">
        <f>FDS!Q95</f>
        <v>1.6459200000000003</v>
      </c>
      <c r="H93">
        <f>IFERROR(AVERAGE(FDS!N95:O95),"")</f>
        <v>27.5</v>
      </c>
      <c r="I93" t="str">
        <f>TEXT(FDS!T95,"HH:MM")</f>
        <v>10:38</v>
      </c>
      <c r="J93">
        <f>FDS!V95</f>
        <v>23.024999999999999</v>
      </c>
      <c r="K93">
        <f>FDS!Y95</f>
        <v>6.68</v>
      </c>
      <c r="L93">
        <f>FDS!Z95</f>
        <v>523.4</v>
      </c>
      <c r="M93">
        <f>FDS!AA95</f>
        <v>503.6</v>
      </c>
      <c r="N93">
        <f>FDS!AE95</f>
        <v>8.36</v>
      </c>
      <c r="O93">
        <f>FDS!AF95</f>
        <v>-110.2</v>
      </c>
      <c r="P93">
        <f>FDS!AG95</f>
        <v>26.91</v>
      </c>
      <c r="Q93">
        <f>FDS!AI95</f>
        <v>3.9</v>
      </c>
      <c r="R93">
        <f>FDS!AJ95</f>
        <v>4.07</v>
      </c>
      <c r="S93">
        <f>FDS!AK95</f>
        <v>4.72</v>
      </c>
      <c r="T93">
        <f>FDS!AL95</f>
        <v>18.8</v>
      </c>
    </row>
    <row r="94" spans="1:20" x14ac:dyDescent="0.25">
      <c r="A94" t="str">
        <f>FDS!A96</f>
        <v>Bridge</v>
      </c>
      <c r="B94" t="str">
        <f>TEXT(FDS!B96,"mm/dd/yyyy")</f>
        <v>08/08/2023</v>
      </c>
      <c r="C94" s="32" t="str">
        <f>TEXT(FDS!G96,"HH:MM")</f>
        <v>10:45</v>
      </c>
      <c r="D94">
        <f>FDS!K96</f>
        <v>22</v>
      </c>
      <c r="E94" s="30">
        <f>FDS!H96</f>
        <v>1</v>
      </c>
      <c r="F94" s="30">
        <f>FDS!J96</f>
        <v>0.5</v>
      </c>
      <c r="G94" s="31">
        <f>FDS!Q96</f>
        <v>3.2918400000000005</v>
      </c>
      <c r="H94" t="str">
        <f>IFERROR(AVERAGE(FDS!N96:O96),"")</f>
        <v/>
      </c>
      <c r="I94" t="str">
        <f>TEXT(FDS!T96,"HH:MM")</f>
        <v>10:55</v>
      </c>
      <c r="J94">
        <f>FDS!V96</f>
        <v>23.007999999999999</v>
      </c>
      <c r="K94">
        <f>FDS!Y96</f>
        <v>7.18</v>
      </c>
      <c r="L94">
        <f>FDS!Z96</f>
        <v>480.3</v>
      </c>
      <c r="M94">
        <f>FDS!AA96</f>
        <v>462</v>
      </c>
      <c r="N94">
        <f>FDS!AE96</f>
        <v>8.4499999999999993</v>
      </c>
      <c r="O94">
        <f>FDS!AF96</f>
        <v>-115</v>
      </c>
      <c r="P94">
        <f>FDS!AG96</f>
        <v>26.86</v>
      </c>
      <c r="Q94">
        <f>FDS!AI96</f>
        <v>4.4000000000000004</v>
      </c>
      <c r="R94">
        <f>FDS!AJ96</f>
        <v>4.5999999999999996</v>
      </c>
      <c r="S94">
        <f>FDS!AK96</f>
        <v>5.34</v>
      </c>
      <c r="T94">
        <f>FDS!AL96</f>
        <v>21.28</v>
      </c>
    </row>
    <row r="95" spans="1:20" x14ac:dyDescent="0.25">
      <c r="A95" t="str">
        <f>FDS!A97</f>
        <v>ODNR_2</v>
      </c>
      <c r="B95" t="str">
        <f>TEXT(FDS!B97,"mm/dd/yyyy")</f>
        <v>08/08/2023</v>
      </c>
      <c r="C95" s="32" t="str">
        <f>TEXT(FDS!G97,"HH:MM")</f>
        <v>11:31</v>
      </c>
      <c r="D95">
        <f>FDS!K97</f>
        <v>23</v>
      </c>
      <c r="E95" s="30">
        <f>FDS!H97</f>
        <v>1</v>
      </c>
      <c r="F95" s="30">
        <f>FDS!J97</f>
        <v>0.5</v>
      </c>
      <c r="G95" s="31">
        <f>FDS!Q97</f>
        <v>1.9202399999999999</v>
      </c>
      <c r="H95">
        <f>IFERROR(AVERAGE(FDS!N97:O97),"")</f>
        <v>35</v>
      </c>
      <c r="I95" t="str">
        <f>TEXT(FDS!T97,"HH:MM")</f>
        <v>11:42</v>
      </c>
      <c r="J95">
        <f>FDS!V97</f>
        <v>23.53</v>
      </c>
      <c r="K95">
        <f>FDS!Y97</f>
        <v>7.35</v>
      </c>
      <c r="L95">
        <f>FDS!Z97</f>
        <v>433.8</v>
      </c>
      <c r="M95">
        <f>FDS!AA97</f>
        <v>421.6</v>
      </c>
      <c r="N95">
        <f>FDS!AE97</f>
        <v>8.43</v>
      </c>
      <c r="O95">
        <f>FDS!AF97</f>
        <v>-114.2</v>
      </c>
      <c r="P95">
        <f>FDS!AG97</f>
        <v>21.51</v>
      </c>
      <c r="Q95">
        <f>FDS!AI97</f>
        <v>3.85</v>
      </c>
      <c r="R95">
        <f>FDS!AJ97</f>
        <v>4.0199999999999996</v>
      </c>
      <c r="S95">
        <f>FDS!AK97</f>
        <v>5.31</v>
      </c>
      <c r="T95">
        <f>FDS!AL97</f>
        <v>21.18</v>
      </c>
    </row>
    <row r="96" spans="1:20" x14ac:dyDescent="0.25">
      <c r="A96" t="str">
        <f>FDS!A98</f>
        <v>Buoy_2</v>
      </c>
      <c r="B96" t="str">
        <f>TEXT(FDS!B98,"mm/dd/yyyy")</f>
        <v>08/08/2023</v>
      </c>
      <c r="C96" s="32" t="str">
        <f>TEXT(FDS!G98,"HH:MM")</f>
        <v>11:47</v>
      </c>
      <c r="D96">
        <f>FDS!K98</f>
        <v>23</v>
      </c>
      <c r="E96" s="30">
        <f>FDS!H98</f>
        <v>1</v>
      </c>
      <c r="F96" s="30">
        <f>FDS!J98</f>
        <v>0.5</v>
      </c>
      <c r="G96" s="31">
        <f>FDS!Q98</f>
        <v>2.2555200000000002</v>
      </c>
      <c r="H96">
        <f>IFERROR(AVERAGE(FDS!N98:O98),"")</f>
        <v>40</v>
      </c>
      <c r="I96" t="str">
        <f>TEXT(FDS!T98,"HH:MM")</f>
        <v>11:58</v>
      </c>
      <c r="J96">
        <f>FDS!V98</f>
        <v>23.5</v>
      </c>
      <c r="K96">
        <f>FDS!Y98</f>
        <v>7.63</v>
      </c>
      <c r="L96">
        <f>FDS!Z98</f>
        <v>393.2</v>
      </c>
      <c r="M96">
        <f>FDS!AA98</f>
        <v>381.9</v>
      </c>
      <c r="N96">
        <f>FDS!AE98</f>
        <v>8.7200000000000006</v>
      </c>
      <c r="O96">
        <f>FDS!AF98</f>
        <v>-130.6</v>
      </c>
      <c r="P96">
        <f>FDS!AG98</f>
        <v>11.94</v>
      </c>
      <c r="Q96">
        <f>FDS!AI98</f>
        <v>2.41</v>
      </c>
      <c r="R96">
        <f>FDS!AJ98</f>
        <v>2.5099999999999998</v>
      </c>
      <c r="S96">
        <f>FDS!AK98</f>
        <v>4.87</v>
      </c>
      <c r="T96">
        <f>FDS!AL98</f>
        <v>19.41</v>
      </c>
    </row>
    <row r="97" spans="1:20" x14ac:dyDescent="0.25">
      <c r="A97" t="str">
        <f>FDS!A99</f>
        <v>ODNR_1</v>
      </c>
      <c r="B97" t="str">
        <f>TEXT(FDS!B99,"mm/dd/yyyy")</f>
        <v>08/08/2023</v>
      </c>
      <c r="C97" s="32" t="str">
        <f>TEXT(FDS!G99,"HH:MM")</f>
        <v>12:03</v>
      </c>
      <c r="D97">
        <f>FDS!K99</f>
        <v>23</v>
      </c>
      <c r="E97" s="30">
        <f>FDS!H99</f>
        <v>1</v>
      </c>
      <c r="F97" s="30">
        <f>FDS!J99</f>
        <v>1</v>
      </c>
      <c r="G97" s="31">
        <f>FDS!Q99</f>
        <v>2.3164799999999999</v>
      </c>
      <c r="H97">
        <f>IFERROR(AVERAGE(FDS!N99:O99),"")</f>
        <v>47.5</v>
      </c>
      <c r="I97" t="str">
        <f>TEXT(FDS!T99,"HH:MM")</f>
        <v>12:20</v>
      </c>
      <c r="J97">
        <f>FDS!V99</f>
        <v>23.728999999999999</v>
      </c>
      <c r="K97">
        <f>FDS!Y99</f>
        <v>7.73</v>
      </c>
      <c r="L97">
        <f>FDS!Z99</f>
        <v>408.7</v>
      </c>
      <c r="M97">
        <f>FDS!AA99</f>
        <v>398.8</v>
      </c>
      <c r="N97">
        <f>FDS!AE99</f>
        <v>8.6999999999999993</v>
      </c>
      <c r="O97">
        <f>FDS!AF99</f>
        <v>-129.69999999999999</v>
      </c>
      <c r="P97">
        <f>FDS!AG99</f>
        <v>12.56</v>
      </c>
      <c r="Q97">
        <f>FDS!AI99</f>
        <v>3.39</v>
      </c>
      <c r="R97">
        <f>FDS!AJ99</f>
        <v>3.54</v>
      </c>
      <c r="S97">
        <f>FDS!AK99</f>
        <v>4.01</v>
      </c>
      <c r="T97">
        <f>FDS!AL99</f>
        <v>15.97</v>
      </c>
    </row>
    <row r="98" spans="1:20" x14ac:dyDescent="0.25">
      <c r="A98" t="str">
        <f>FDS!A100</f>
        <v>EC_1163</v>
      </c>
      <c r="B98" t="str">
        <f>TEXT(FDS!B100,"mm/dd/yyyy")</f>
        <v>08/08/2023</v>
      </c>
      <c r="C98" s="32" t="str">
        <f>TEXT(FDS!G100,"HH:MM")</f>
        <v>12:24</v>
      </c>
      <c r="D98">
        <f>FDS!K100</f>
        <v>24</v>
      </c>
      <c r="E98" s="30">
        <f>FDS!H100</f>
        <v>1</v>
      </c>
      <c r="F98" s="30">
        <f>FDS!J100</f>
        <v>1</v>
      </c>
      <c r="G98" s="31">
        <f>FDS!Q100</f>
        <v>3.5966399999999998</v>
      </c>
      <c r="H98">
        <f>IFERROR(AVERAGE(FDS!N100:O100),"")</f>
        <v>52.5</v>
      </c>
      <c r="I98" t="str">
        <f>TEXT(FDS!T100,"HH:MM")</f>
        <v>12:36</v>
      </c>
      <c r="J98">
        <f>FDS!V100</f>
        <v>23.939</v>
      </c>
      <c r="K98">
        <f>FDS!Y100</f>
        <v>7.8</v>
      </c>
      <c r="L98">
        <f>FDS!Z100</f>
        <v>349.4</v>
      </c>
      <c r="M98">
        <f>FDS!AA100</f>
        <v>342.3</v>
      </c>
      <c r="N98">
        <f>FDS!AE100</f>
        <v>8.64</v>
      </c>
      <c r="O98">
        <f>FDS!AF100</f>
        <v>-126.2</v>
      </c>
      <c r="P98">
        <f>FDS!AG100</f>
        <v>11.17</v>
      </c>
      <c r="Q98">
        <f>FDS!AI100</f>
        <v>2.52</v>
      </c>
      <c r="R98">
        <f>FDS!AJ100</f>
        <v>2.63</v>
      </c>
      <c r="S98">
        <f>FDS!AK100</f>
        <v>4.38</v>
      </c>
      <c r="T98">
        <f>FDS!AL100</f>
        <v>17.47</v>
      </c>
    </row>
    <row r="99" spans="1:20" x14ac:dyDescent="0.25">
      <c r="A99" t="str">
        <f>FDS!A101</f>
        <v>Causeway</v>
      </c>
      <c r="B99" t="str">
        <f>TEXT(FDS!B101,"mm/dd/yyyy")</f>
        <v>08/08/2023</v>
      </c>
      <c r="C99" s="32" t="str">
        <f>TEXT(FDS!G101,"HH:MM")</f>
        <v>12:43</v>
      </c>
      <c r="D99">
        <f>FDS!K101</f>
        <v>24</v>
      </c>
      <c r="E99" s="30">
        <f>FDS!H101</f>
        <v>1</v>
      </c>
      <c r="F99" s="30">
        <f>FDS!J101</f>
        <v>1</v>
      </c>
      <c r="G99" s="31">
        <f>FDS!Q101</f>
        <v>0.94488000000000005</v>
      </c>
      <c r="H99">
        <f>IFERROR(AVERAGE(FDS!N101:O101),"")</f>
        <v>40</v>
      </c>
      <c r="I99" t="str">
        <f>TEXT(FDS!T101,"HH:MM")</f>
        <v>12:55</v>
      </c>
      <c r="J99">
        <f>FDS!V101</f>
        <v>24.01</v>
      </c>
      <c r="K99">
        <f>FDS!Y101</f>
        <v>8.35</v>
      </c>
      <c r="L99">
        <f>FDS!Z101</f>
        <v>329.4</v>
      </c>
      <c r="M99">
        <f>FDS!AA101</f>
        <v>323.10000000000002</v>
      </c>
      <c r="N99">
        <f>FDS!AE101</f>
        <v>8.65</v>
      </c>
      <c r="O99">
        <f>FDS!AF101</f>
        <v>-127.2</v>
      </c>
      <c r="P99">
        <f>FDS!AG101</f>
        <v>15.13</v>
      </c>
      <c r="Q99">
        <f>FDS!AI101</f>
        <v>2.08</v>
      </c>
      <c r="R99">
        <f>FDS!AJ101</f>
        <v>2.17</v>
      </c>
      <c r="S99">
        <f>FDS!AK101</f>
        <v>4.57</v>
      </c>
      <c r="T99">
        <f>FDS!AL101</f>
        <v>18.23</v>
      </c>
    </row>
    <row r="100" spans="1:20" x14ac:dyDescent="0.25">
      <c r="A100" t="str">
        <f>FDS!A103</f>
        <v>Muddy Creek</v>
      </c>
      <c r="B100" t="str">
        <f>TEXT(FDS!B103,"mm/dd/yyyy")</f>
        <v>08/15/2023</v>
      </c>
      <c r="C100" s="32" t="str">
        <f>TEXT(FDS!G103,"HH:MM")</f>
        <v>09:21</v>
      </c>
      <c r="D100">
        <f>FDS!K103</f>
        <v>19</v>
      </c>
      <c r="E100" s="30">
        <f>FDS!H103</f>
        <v>3</v>
      </c>
      <c r="F100" s="30">
        <f>FDS!J103</f>
        <v>2</v>
      </c>
      <c r="G100" s="31">
        <f>FDS!Q103</f>
        <v>1.1000000000000001</v>
      </c>
      <c r="H100">
        <f>IFERROR(AVERAGE(FDS!N103:O103),"")</f>
        <v>15</v>
      </c>
      <c r="I100" t="str">
        <f>TEXT(FDS!T103,"HH:MM")</f>
        <v>09:35</v>
      </c>
      <c r="J100">
        <f>FDS!V103</f>
        <v>23.463999999999999</v>
      </c>
      <c r="K100">
        <f>FDS!Y103</f>
        <v>5.77</v>
      </c>
      <c r="L100">
        <f>FDS!Z103</f>
        <v>615.20000000000005</v>
      </c>
      <c r="M100">
        <f>FDS!AA103</f>
        <v>597.1</v>
      </c>
      <c r="N100">
        <f>FDS!AE103</f>
        <v>8.25</v>
      </c>
      <c r="O100">
        <f>FDS!AF103</f>
        <v>-103.9</v>
      </c>
      <c r="P100">
        <f>FDS!AG103</f>
        <v>66.150000000000006</v>
      </c>
      <c r="Q100">
        <f>FDS!AI103</f>
        <v>3.97</v>
      </c>
      <c r="R100">
        <f>FDS!AJ103</f>
        <v>4.1500000000000004</v>
      </c>
      <c r="S100">
        <f>FDS!AK103</f>
        <v>11.43</v>
      </c>
      <c r="T100">
        <f>FDS!AL103</f>
        <v>45.67</v>
      </c>
    </row>
    <row r="101" spans="1:20" x14ac:dyDescent="0.25">
      <c r="A101" t="str">
        <f>FDS!A104</f>
        <v>ODNR_4</v>
      </c>
      <c r="B101" t="str">
        <f>TEXT(FDS!B104,"mm/dd/yyyy")</f>
        <v>08/15/2023</v>
      </c>
      <c r="C101" s="32" t="str">
        <f>TEXT(FDS!G104,"HH:MM")</f>
        <v>09:35</v>
      </c>
      <c r="D101">
        <f>FDS!K104</f>
        <v>19</v>
      </c>
      <c r="E101" s="30">
        <f>FDS!H104</f>
        <v>3</v>
      </c>
      <c r="F101" s="30">
        <f>FDS!J104</f>
        <v>2</v>
      </c>
      <c r="G101" s="31">
        <f>FDS!Q104</f>
        <v>1.5</v>
      </c>
      <c r="H101">
        <f>IFERROR(AVERAGE(FDS!N104:O104),"")</f>
        <v>30</v>
      </c>
      <c r="I101" t="str">
        <f>TEXT(FDS!T104,"HH:MM")</f>
        <v>09:56</v>
      </c>
      <c r="J101">
        <f>FDS!V104</f>
        <v>23.67</v>
      </c>
      <c r="K101">
        <f>FDS!Y104</f>
        <v>6.32</v>
      </c>
      <c r="L101">
        <f>FDS!Z104</f>
        <v>534.4</v>
      </c>
      <c r="M101">
        <f>FDS!AA104</f>
        <v>520.79999999999995</v>
      </c>
      <c r="N101">
        <f>FDS!AE104</f>
        <v>8.31</v>
      </c>
      <c r="O101">
        <f>FDS!AF104</f>
        <v>-107.3</v>
      </c>
      <c r="P101">
        <f>FDS!AG104</f>
        <v>25.94</v>
      </c>
      <c r="Q101">
        <f>FDS!AI104</f>
        <v>3.24</v>
      </c>
      <c r="R101">
        <f>FDS!AJ104</f>
        <v>3.39</v>
      </c>
      <c r="S101">
        <f>FDS!AK104</f>
        <v>8.68</v>
      </c>
      <c r="T101">
        <f>FDS!AL104</f>
        <v>34.67</v>
      </c>
    </row>
    <row r="102" spans="1:20" x14ac:dyDescent="0.25">
      <c r="A102" t="str">
        <f>FDS!A105</f>
        <v>ODNR_6</v>
      </c>
      <c r="B102" t="str">
        <f>TEXT(FDS!B105,"mm/dd/yyyy")</f>
        <v>08/15/2023</v>
      </c>
      <c r="C102" s="32" t="str">
        <f>TEXT(FDS!G105,"HH:MM")</f>
        <v>10:04</v>
      </c>
      <c r="D102">
        <f>FDS!K105</f>
        <v>19</v>
      </c>
      <c r="E102" s="30">
        <f>FDS!H105</f>
        <v>3</v>
      </c>
      <c r="F102" s="30">
        <f>FDS!J105</f>
        <v>2</v>
      </c>
      <c r="G102" s="31">
        <f>FDS!Q105</f>
        <v>2.2000000000000002</v>
      </c>
      <c r="H102">
        <f>IFERROR(AVERAGE(FDS!N105:O105),"")</f>
        <v>30</v>
      </c>
      <c r="I102" t="str">
        <f>TEXT(FDS!T105,"HH:MM")</f>
        <v>10:17</v>
      </c>
      <c r="J102">
        <f>FDS!V105</f>
        <v>23.648</v>
      </c>
      <c r="K102">
        <f>FDS!Y105</f>
        <v>5.96</v>
      </c>
      <c r="L102">
        <f>FDS!Z105</f>
        <v>525.1</v>
      </c>
      <c r="M102">
        <f>FDS!AA105</f>
        <v>511.5</v>
      </c>
      <c r="N102">
        <f>FDS!AE105</f>
        <v>8.1</v>
      </c>
      <c r="O102">
        <f>FDS!AF105</f>
        <v>-95</v>
      </c>
      <c r="P102">
        <f>FDS!AG105</f>
        <v>21.05</v>
      </c>
      <c r="Q102">
        <f>FDS!AI105</f>
        <v>3.84</v>
      </c>
      <c r="R102">
        <f>FDS!AJ105</f>
        <v>4.01</v>
      </c>
      <c r="S102">
        <f>FDS!AK105</f>
        <v>3.7</v>
      </c>
      <c r="T102">
        <f>FDS!AL105</f>
        <v>14.72</v>
      </c>
    </row>
    <row r="103" spans="1:20" x14ac:dyDescent="0.25">
      <c r="A103" t="str">
        <f>FDS!A106</f>
        <v>Bridge</v>
      </c>
      <c r="B103" t="str">
        <f>TEXT(FDS!B106,"mm/dd/yyyy")</f>
        <v>08/15/2023</v>
      </c>
      <c r="C103" s="32" t="str">
        <f>TEXT(FDS!G106,"HH:MM")</f>
        <v>10:26</v>
      </c>
      <c r="D103">
        <f>FDS!K106</f>
        <v>20</v>
      </c>
      <c r="E103" s="30">
        <f>FDS!H106</f>
        <v>3</v>
      </c>
      <c r="F103" s="30">
        <f>FDS!J106</f>
        <v>3</v>
      </c>
      <c r="G103" s="31">
        <f>FDS!Q106</f>
        <v>3.8</v>
      </c>
      <c r="H103" t="str">
        <f>IFERROR(AVERAGE(FDS!N106:O106),"")</f>
        <v/>
      </c>
      <c r="I103" t="str">
        <f>TEXT(FDS!T106,"HH:MM")</f>
        <v>10:37</v>
      </c>
      <c r="J103">
        <f>FDS!V106</f>
        <v>23.606000000000002</v>
      </c>
      <c r="K103">
        <f>FDS!Y106</f>
        <v>6.59</v>
      </c>
      <c r="L103">
        <f>FDS!Z106</f>
        <v>447.1</v>
      </c>
      <c r="M103">
        <f>FDS!AA106</f>
        <v>435.2</v>
      </c>
      <c r="N103">
        <f>FDS!AE106</f>
        <v>8.43</v>
      </c>
      <c r="O103">
        <f>FDS!AF106</f>
        <v>-114</v>
      </c>
      <c r="P103">
        <f>FDS!AG106</f>
        <v>26.86</v>
      </c>
      <c r="Q103">
        <f>FDS!AI106</f>
        <v>4.04</v>
      </c>
      <c r="R103">
        <f>FDS!AJ106</f>
        <v>4.22</v>
      </c>
      <c r="S103">
        <f>FDS!AK106</f>
        <v>5.63</v>
      </c>
      <c r="T103">
        <f>FDS!AL106</f>
        <v>22.44</v>
      </c>
    </row>
    <row r="104" spans="1:20" x14ac:dyDescent="0.25">
      <c r="A104" t="str">
        <f>FDS!A107</f>
        <v>ODNR_2</v>
      </c>
      <c r="B104" t="str">
        <f>TEXT(FDS!B107,"mm/dd/yyyy")</f>
        <v>08/15/2023</v>
      </c>
      <c r="C104" s="32" t="str">
        <f>TEXT(FDS!G107,"HH:MM")</f>
        <v>10:55</v>
      </c>
      <c r="D104">
        <f>FDS!K107</f>
        <v>20</v>
      </c>
      <c r="E104" s="30">
        <f>FDS!H107</f>
        <v>3</v>
      </c>
      <c r="F104" s="30">
        <f>FDS!J107</f>
        <v>2</v>
      </c>
      <c r="G104" s="31">
        <f>FDS!Q107</f>
        <v>2.4</v>
      </c>
      <c r="H104">
        <f>IFERROR(AVERAGE(FDS!N107:O107),"")</f>
        <v>47.5</v>
      </c>
      <c r="I104" t="str">
        <f>TEXT(FDS!T107,"HH:MM")</f>
        <v>11:07</v>
      </c>
      <c r="J104">
        <f>FDS!V107</f>
        <v>23.629000000000001</v>
      </c>
      <c r="K104">
        <f>FDS!Y107</f>
        <v>7.14</v>
      </c>
      <c r="L104">
        <f>FDS!Z107</f>
        <v>371.9</v>
      </c>
      <c r="M104">
        <f>FDS!AA107</f>
        <v>362.2</v>
      </c>
      <c r="N104">
        <f>FDS!AE107</f>
        <v>8.67</v>
      </c>
      <c r="O104">
        <f>FDS!AF107</f>
        <v>-127.8</v>
      </c>
      <c r="P104">
        <f>FDS!AG107</f>
        <v>13.6</v>
      </c>
      <c r="Q104">
        <f>FDS!AI107</f>
        <v>3.17</v>
      </c>
      <c r="R104">
        <f>FDS!AJ107</f>
        <v>3.31</v>
      </c>
      <c r="S104">
        <f>FDS!AK107</f>
        <v>5.32</v>
      </c>
      <c r="T104">
        <f>FDS!AL107</f>
        <v>21.21</v>
      </c>
    </row>
    <row r="105" spans="1:20" x14ac:dyDescent="0.25">
      <c r="A105" t="str">
        <f>FDS!A108</f>
        <v>Buoy_2</v>
      </c>
      <c r="B105" t="str">
        <f>TEXT(FDS!B108,"mm/dd/yyyy")</f>
        <v>08/15/2023</v>
      </c>
      <c r="C105" s="32" t="str">
        <f>TEXT(FDS!G108,"HH:MM")</f>
        <v>11:14</v>
      </c>
      <c r="D105">
        <f>FDS!K108</f>
        <v>20</v>
      </c>
      <c r="E105" s="30">
        <f>FDS!H108</f>
        <v>3</v>
      </c>
      <c r="F105" s="30">
        <f>FDS!J108</f>
        <v>2</v>
      </c>
      <c r="G105" s="31">
        <f>FDS!Q108</f>
        <v>2.6</v>
      </c>
      <c r="H105">
        <f>IFERROR(AVERAGE(FDS!N108:O108),"")</f>
        <v>52.5</v>
      </c>
      <c r="I105" t="str">
        <f>TEXT(FDS!T108,"HH:MM")</f>
        <v>11:26</v>
      </c>
      <c r="J105">
        <f>FDS!V108</f>
        <v>23.646999999999998</v>
      </c>
      <c r="K105">
        <f>FDS!Y108</f>
        <v>7.43</v>
      </c>
      <c r="L105">
        <f>FDS!Z108</f>
        <v>364.6</v>
      </c>
      <c r="M105">
        <f>FDS!AA108</f>
        <v>355.2</v>
      </c>
      <c r="N105">
        <f>FDS!AE108</f>
        <v>8.6300000000000008</v>
      </c>
      <c r="O105">
        <f>FDS!AF108</f>
        <v>-125.6</v>
      </c>
      <c r="P105">
        <f>FDS!AG108</f>
        <v>10.87</v>
      </c>
      <c r="Q105">
        <f>FDS!AI108</f>
        <v>3.23</v>
      </c>
      <c r="R105">
        <f>FDS!AJ108</f>
        <v>3.37</v>
      </c>
      <c r="S105">
        <f>FDS!AK108</f>
        <v>4.26</v>
      </c>
      <c r="T105">
        <f>FDS!AL108</f>
        <v>16.989999999999998</v>
      </c>
    </row>
    <row r="106" spans="1:20" x14ac:dyDescent="0.25">
      <c r="A106" t="str">
        <f>FDS!A109</f>
        <v>ODNR_1</v>
      </c>
      <c r="B106" t="str">
        <f>TEXT(FDS!B109,"mm/dd/yyyy")</f>
        <v>08/15/2023</v>
      </c>
      <c r="C106" s="32" t="str">
        <f>TEXT(FDS!G109,"HH:MM")</f>
        <v>11:31</v>
      </c>
      <c r="D106">
        <f>FDS!K109</f>
        <v>20</v>
      </c>
      <c r="E106" s="30">
        <f>FDS!H109</f>
        <v>3</v>
      </c>
      <c r="F106" s="30">
        <f>FDS!J109</f>
        <v>2</v>
      </c>
      <c r="G106" s="31">
        <f>FDS!Q109</f>
        <v>2.9</v>
      </c>
      <c r="H106">
        <f>IFERROR(AVERAGE(FDS!N109:O109),"")</f>
        <v>52.5</v>
      </c>
      <c r="I106" t="str">
        <f>TEXT(FDS!T109,"HH:MM")</f>
        <v>11:44</v>
      </c>
      <c r="J106">
        <f>FDS!V109</f>
        <v>23.687999999999999</v>
      </c>
      <c r="K106">
        <f>FDS!Y109</f>
        <v>7.53</v>
      </c>
      <c r="L106">
        <f>FDS!Z109</f>
        <v>350</v>
      </c>
      <c r="M106">
        <f>FDS!AA109</f>
        <v>341.2</v>
      </c>
      <c r="N106">
        <f>FDS!AE109</f>
        <v>8.65</v>
      </c>
      <c r="O106">
        <f>FDS!AF109</f>
        <v>-126.9</v>
      </c>
      <c r="P106">
        <f>FDS!AG109</f>
        <v>9.5500000000000007</v>
      </c>
      <c r="Q106">
        <f>FDS!AI109</f>
        <v>2.99</v>
      </c>
      <c r="R106">
        <f>FDS!AJ109</f>
        <v>3.12</v>
      </c>
      <c r="S106">
        <f>FDS!AK109</f>
        <v>4.01</v>
      </c>
      <c r="T106">
        <f>FDS!AL109</f>
        <v>15.96</v>
      </c>
    </row>
    <row r="107" spans="1:20" x14ac:dyDescent="0.25">
      <c r="A107" t="str">
        <f>FDS!A110</f>
        <v>EC_1163</v>
      </c>
      <c r="B107" t="str">
        <f>TEXT(FDS!B110,"mm/dd/yyyy")</f>
        <v>08/15/2023</v>
      </c>
      <c r="C107" s="32" t="str">
        <f>TEXT(FDS!G110,"HH:MM")</f>
        <v>11:51</v>
      </c>
      <c r="D107">
        <f>FDS!K110</f>
        <v>21</v>
      </c>
      <c r="E107" s="30">
        <f>FDS!H110</f>
        <v>3</v>
      </c>
      <c r="F107" s="30">
        <f>FDS!J110</f>
        <v>1</v>
      </c>
      <c r="G107" s="31">
        <f>FDS!Q110</f>
        <v>3.4</v>
      </c>
      <c r="H107">
        <f>IFERROR(AVERAGE(FDS!N110:O110),"")</f>
        <v>60</v>
      </c>
      <c r="I107" t="str">
        <f>TEXT(FDS!T110,"HH:MM")</f>
        <v>12:04</v>
      </c>
      <c r="J107">
        <f>FDS!V110</f>
        <v>23.808</v>
      </c>
      <c r="K107">
        <f>FDS!Y110</f>
        <v>7.77</v>
      </c>
      <c r="L107">
        <f>FDS!Z110</f>
        <v>349.7</v>
      </c>
      <c r="M107">
        <f>FDS!AA110</f>
        <v>341.7</v>
      </c>
      <c r="N107">
        <f>FDS!AE110</f>
        <v>8.7200000000000006</v>
      </c>
      <c r="O107">
        <f>FDS!AF110</f>
        <v>-130.80000000000001</v>
      </c>
      <c r="P107">
        <f>FDS!AG110</f>
        <v>9.4499999999999993</v>
      </c>
      <c r="Q107">
        <f>FDS!AI110</f>
        <v>2.74</v>
      </c>
      <c r="R107">
        <f>FDS!AJ110</f>
        <v>2.86</v>
      </c>
      <c r="S107">
        <f>FDS!AK110</f>
        <v>3.9</v>
      </c>
      <c r="T107">
        <f>FDS!AL110</f>
        <v>15.52</v>
      </c>
    </row>
    <row r="108" spans="1:20" x14ac:dyDescent="0.25">
      <c r="A108" t="str">
        <f>FDS!A111</f>
        <v>Causeway</v>
      </c>
      <c r="B108" t="str">
        <f>TEXT(FDS!B111,"mm/dd/yyyy")</f>
        <v>08/15/2023</v>
      </c>
      <c r="C108" s="32" t="str">
        <f>TEXT(FDS!G111,"HH:MM")</f>
        <v>12:11</v>
      </c>
      <c r="D108">
        <f>FDS!K111</f>
        <v>21</v>
      </c>
      <c r="E108" s="30">
        <f>FDS!H111</f>
        <v>3</v>
      </c>
      <c r="F108" s="30">
        <f>FDS!J111</f>
        <v>1</v>
      </c>
      <c r="G108" s="31">
        <f>FDS!Q111</f>
        <v>1.1000000000000001</v>
      </c>
      <c r="H108">
        <f>IFERROR(AVERAGE(FDS!N111:O111),"")</f>
        <v>45</v>
      </c>
      <c r="I108" t="str">
        <f>TEXT(FDS!T111,"HH:MM")</f>
        <v>12:21</v>
      </c>
      <c r="J108">
        <f>FDS!V111</f>
        <v>23.571999999999999</v>
      </c>
      <c r="K108">
        <f>FDS!Y111</f>
        <v>7.87</v>
      </c>
      <c r="L108">
        <f>FDS!Z111</f>
        <v>357.8</v>
      </c>
      <c r="M108">
        <f>FDS!AA111</f>
        <v>348.1</v>
      </c>
      <c r="N108">
        <f>FDS!AE111</f>
        <v>8.52</v>
      </c>
      <c r="O108">
        <f>FDS!AF111</f>
        <v>-119.4</v>
      </c>
      <c r="P108">
        <f>FDS!AG111</f>
        <v>13.37</v>
      </c>
      <c r="Q108">
        <f>FDS!AI111</f>
        <v>2.36</v>
      </c>
      <c r="R108">
        <f>FDS!AJ111</f>
        <v>2.46</v>
      </c>
      <c r="S108">
        <f>FDS!AK111</f>
        <v>6.28</v>
      </c>
      <c r="T108">
        <f>FDS!AL111</f>
        <v>25.05</v>
      </c>
    </row>
    <row r="109" spans="1:20" x14ac:dyDescent="0.25">
      <c r="A109" t="str">
        <f>FDS!A112</f>
        <v>Bells</v>
      </c>
      <c r="B109" t="str">
        <f>TEXT(FDS!B112,"mm/dd/yyyy")</f>
        <v>08/15/2023</v>
      </c>
      <c r="C109" s="32" t="str">
        <f>TEXT(FDS!G112,"HH:MM")</f>
        <v>12:31</v>
      </c>
      <c r="D109">
        <f>FDS!K112</f>
        <v>21</v>
      </c>
      <c r="E109" s="30">
        <f>FDS!H112</f>
        <v>3</v>
      </c>
      <c r="F109" s="30">
        <f>FDS!J112</f>
        <v>2</v>
      </c>
      <c r="G109" s="31">
        <f>FDS!Q112</f>
        <v>9.5</v>
      </c>
      <c r="H109">
        <f>IFERROR(AVERAGE(FDS!N112:O112),"")</f>
        <v>97.5</v>
      </c>
      <c r="I109" t="str">
        <f>TEXT(FDS!T112,"HH:MM")</f>
        <v>12:50</v>
      </c>
      <c r="J109">
        <f>FDS!V112</f>
        <v>24.292000000000002</v>
      </c>
      <c r="K109">
        <f>FDS!Y112</f>
        <v>8.35</v>
      </c>
      <c r="L109">
        <f>FDS!Z112</f>
        <v>278</v>
      </c>
      <c r="M109">
        <f>FDS!AA112</f>
        <v>274.2</v>
      </c>
      <c r="N109">
        <f>FDS!AE112</f>
        <v>8.73</v>
      </c>
      <c r="O109">
        <f>FDS!AF112</f>
        <v>-131.5</v>
      </c>
      <c r="P109">
        <f>FDS!AG112</f>
        <v>1.96</v>
      </c>
      <c r="Q109">
        <f>FDS!AI112</f>
        <v>1.24</v>
      </c>
      <c r="R109">
        <f>FDS!AJ112</f>
        <v>1.29</v>
      </c>
      <c r="S109">
        <f>FDS!AK112</f>
        <v>2.58</v>
      </c>
      <c r="T109">
        <f>FDS!AL112</f>
        <v>10.26</v>
      </c>
    </row>
    <row r="110" spans="1:20" x14ac:dyDescent="0.25">
      <c r="A110" t="str">
        <f>FDS!A113</f>
        <v>Muddy Creek</v>
      </c>
      <c r="B110" t="str">
        <f>TEXT(FDS!B113,"mm/dd/yyyy")</f>
        <v>08/22/2023</v>
      </c>
      <c r="C110" s="32" t="str">
        <f>TEXT(FDS!G113,"HH:MM")</f>
        <v>09:39</v>
      </c>
      <c r="D110">
        <f>FDS!K113</f>
        <v>21</v>
      </c>
      <c r="E110" s="30">
        <f>FDS!H113</f>
        <v>2</v>
      </c>
      <c r="F110" s="30">
        <f>FDS!J113</f>
        <v>0.5</v>
      </c>
      <c r="G110" s="31">
        <f>FDS!Q113</f>
        <v>1.0058400000000001</v>
      </c>
      <c r="H110">
        <f>IFERROR(AVERAGE(FDS!N113:O113),"")</f>
        <v>17.5</v>
      </c>
      <c r="I110" t="str">
        <f>TEXT(FDS!T113,"HH:MM")</f>
        <v>DNT</v>
      </c>
      <c r="J110">
        <f>FDS!V113</f>
        <v>24.196000000000002</v>
      </c>
      <c r="K110">
        <f>FDS!Y113</f>
        <v>7.52</v>
      </c>
      <c r="L110">
        <f>FDS!Z113</f>
        <v>640.9</v>
      </c>
      <c r="M110">
        <f>FDS!AA113</f>
        <v>631.1</v>
      </c>
      <c r="N110">
        <f>FDS!AE113</f>
        <v>8.68</v>
      </c>
      <c r="O110">
        <f>FDS!AF113</f>
        <v>-128.69999999999999</v>
      </c>
      <c r="P110">
        <f>FDS!AG113</f>
        <v>42.13</v>
      </c>
      <c r="Q110">
        <f>FDS!AI113</f>
        <v>2.09</v>
      </c>
      <c r="R110">
        <f>FDS!AJ113</f>
        <v>2.17</v>
      </c>
      <c r="S110">
        <f>FDS!AK113</f>
        <v>9.69</v>
      </c>
      <c r="T110">
        <f>FDS!AL113</f>
        <v>38.71</v>
      </c>
    </row>
    <row r="111" spans="1:20" x14ac:dyDescent="0.25">
      <c r="A111" t="str">
        <f>FDS!A114</f>
        <v>ODNR_4</v>
      </c>
      <c r="B111" t="str">
        <f>TEXT(FDS!B114,"mm/dd/yyyy")</f>
        <v>08/22/2023</v>
      </c>
      <c r="C111" s="32" t="str">
        <f>TEXT(FDS!G114,"HH:MM")</f>
        <v>10:09</v>
      </c>
      <c r="D111">
        <f>FDS!K114</f>
        <v>21</v>
      </c>
      <c r="E111" s="30">
        <f>FDS!H114</f>
        <v>2</v>
      </c>
      <c r="F111" s="30">
        <f>FDS!J114</f>
        <v>1</v>
      </c>
      <c r="G111" s="31">
        <f>FDS!Q114</f>
        <v>1.2192000000000001</v>
      </c>
      <c r="H111">
        <f>IFERROR(AVERAGE(FDS!N114:O114),"")</f>
        <v>25</v>
      </c>
      <c r="I111" t="str">
        <f>TEXT(FDS!T114,"HH:MM")</f>
        <v>DNT</v>
      </c>
      <c r="J111">
        <f>FDS!V114</f>
        <v>23.206</v>
      </c>
      <c r="K111">
        <f>FDS!Y114</f>
        <v>6.76</v>
      </c>
      <c r="L111">
        <f>FDS!Z114</f>
        <v>558</v>
      </c>
      <c r="M111">
        <f>FDS!AA114</f>
        <v>538.79999999999995</v>
      </c>
      <c r="N111">
        <f>FDS!AE114</f>
        <v>8.67</v>
      </c>
      <c r="O111">
        <f>FDS!AF114</f>
        <v>-127.6</v>
      </c>
      <c r="P111">
        <f>FDS!AG114</f>
        <v>31.38</v>
      </c>
      <c r="Q111">
        <f>FDS!AI114</f>
        <v>2.0299999999999998</v>
      </c>
      <c r="R111">
        <f>FDS!AJ114</f>
        <v>2.11</v>
      </c>
      <c r="S111">
        <f>FDS!AK114</f>
        <v>7.28</v>
      </c>
      <c r="T111">
        <f>FDS!AL114</f>
        <v>29.06</v>
      </c>
    </row>
    <row r="112" spans="1:20" x14ac:dyDescent="0.25">
      <c r="A112" t="str">
        <f>FDS!A115</f>
        <v>ODNR_6</v>
      </c>
      <c r="B112" t="str">
        <f>TEXT(FDS!B115,"mm/dd/yyyy")</f>
        <v>08/22/2023</v>
      </c>
      <c r="C112" s="32" t="str">
        <f>TEXT(FDS!G115,"HH:MM")</f>
        <v>10:32</v>
      </c>
      <c r="D112">
        <f>FDS!K115</f>
        <v>21</v>
      </c>
      <c r="E112" s="30">
        <f>FDS!H115</f>
        <v>2</v>
      </c>
      <c r="F112" s="30">
        <f>FDS!J115</f>
        <v>1</v>
      </c>
      <c r="G112" s="31">
        <f>FDS!Q115</f>
        <v>1.95072</v>
      </c>
      <c r="H112">
        <f>IFERROR(AVERAGE(FDS!N115:O115),"")</f>
        <v>30</v>
      </c>
      <c r="I112" t="str">
        <f>TEXT(FDS!T115,"HH:MM")</f>
        <v>DNT</v>
      </c>
      <c r="J112">
        <f>FDS!V115</f>
        <v>23.527999999999999</v>
      </c>
      <c r="K112">
        <f>FDS!Y115</f>
        <v>6.31</v>
      </c>
      <c r="L112">
        <f>FDS!Z115</f>
        <v>516.70000000000005</v>
      </c>
      <c r="M112">
        <f>FDS!AA115</f>
        <v>502.1</v>
      </c>
      <c r="N112">
        <f>FDS!AE115</f>
        <v>8.43</v>
      </c>
      <c r="O112">
        <f>FDS!AF115</f>
        <v>-114</v>
      </c>
      <c r="P112">
        <f>FDS!AG115</f>
        <v>18.739999999999998</v>
      </c>
      <c r="Q112">
        <f>FDS!AI115</f>
        <v>2.19</v>
      </c>
      <c r="R112">
        <f>FDS!AJ115</f>
        <v>2.2799999999999998</v>
      </c>
      <c r="S112">
        <f>FDS!AK115</f>
        <v>4</v>
      </c>
      <c r="T112">
        <f>FDS!AL115</f>
        <v>15.95</v>
      </c>
    </row>
    <row r="113" spans="1:20" x14ac:dyDescent="0.25">
      <c r="A113" t="str">
        <f>FDS!A116</f>
        <v>Bridge</v>
      </c>
      <c r="B113" t="str">
        <f>TEXT(FDS!B116,"mm/dd/yyyy")</f>
        <v>08/22/2023</v>
      </c>
      <c r="C113" s="32" t="str">
        <f>TEXT(FDS!G116,"HH:MM")</f>
        <v>10:55</v>
      </c>
      <c r="D113">
        <f>FDS!K116</f>
        <v>21</v>
      </c>
      <c r="E113" s="30">
        <f>FDS!H116</f>
        <v>2</v>
      </c>
      <c r="F113" s="30">
        <f>FDS!J116</f>
        <v>1</v>
      </c>
      <c r="G113" s="31">
        <f>FDS!Q116</f>
        <v>3.6576</v>
      </c>
      <c r="H113" t="str">
        <f>IFERROR(AVERAGE(FDS!N116:O116),"")</f>
        <v/>
      </c>
      <c r="I113" t="str">
        <f>TEXT(FDS!T116,"HH:MM")</f>
        <v>DNT</v>
      </c>
      <c r="J113">
        <f>FDS!V116</f>
        <v>23.8</v>
      </c>
      <c r="K113">
        <f>FDS!Y116</f>
        <v>7.61</v>
      </c>
      <c r="L113">
        <f>FDS!Z116</f>
        <v>439.7</v>
      </c>
      <c r="M113">
        <f>FDS!AA116</f>
        <v>429.6</v>
      </c>
      <c r="N113">
        <f>FDS!AE116</f>
        <v>8.75</v>
      </c>
      <c r="O113">
        <f>FDS!AF116</f>
        <v>-132.30000000000001</v>
      </c>
      <c r="P113">
        <f>FDS!AG116</f>
        <v>16.62</v>
      </c>
      <c r="Q113">
        <f>FDS!AI116</f>
        <v>2.73</v>
      </c>
      <c r="R113">
        <f>FDS!AJ116</f>
        <v>2.84</v>
      </c>
      <c r="S113">
        <f>FDS!AK116</f>
        <v>4.8899999999999997</v>
      </c>
      <c r="T113">
        <f>FDS!AL116</f>
        <v>19.48</v>
      </c>
    </row>
    <row r="114" spans="1:20" x14ac:dyDescent="0.25">
      <c r="A114" t="str">
        <f>FDS!A117</f>
        <v>ODNR_2</v>
      </c>
      <c r="B114" t="str">
        <f>TEXT(FDS!B117,"mm/dd/yyyy")</f>
        <v>08/22/2023</v>
      </c>
      <c r="C114" s="32" t="str">
        <f>TEXT(FDS!G117,"HH:MM")</f>
        <v>11:51</v>
      </c>
      <c r="D114">
        <f>FDS!K117</f>
        <v>22</v>
      </c>
      <c r="E114" s="30">
        <f>FDS!H117</f>
        <v>2</v>
      </c>
      <c r="F114" s="30">
        <f>FDS!J117</f>
        <v>1</v>
      </c>
      <c r="G114" s="31">
        <f>FDS!Q117</f>
        <v>2.3164799999999999</v>
      </c>
      <c r="H114">
        <f>IFERROR(AVERAGE(FDS!N117:O117),"")</f>
        <v>40</v>
      </c>
      <c r="I114" t="str">
        <f>TEXT(FDS!T117,"HH:MM")</f>
        <v>DNT</v>
      </c>
      <c r="J114">
        <f>FDS!V117</f>
        <v>23.530999999999999</v>
      </c>
      <c r="K114">
        <f>FDS!Y117</f>
        <v>9.0500000000000007</v>
      </c>
      <c r="L114">
        <f>FDS!Z117</f>
        <v>364.8</v>
      </c>
      <c r="M114">
        <f>FDS!AA117</f>
        <v>354.6</v>
      </c>
      <c r="N114">
        <f>FDS!AE117</f>
        <v>8.84</v>
      </c>
      <c r="O114">
        <f>FDS!AF117</f>
        <v>-137.6</v>
      </c>
      <c r="P114">
        <f>FDS!AG117</f>
        <v>11.25</v>
      </c>
      <c r="Q114">
        <f>FDS!AI117</f>
        <v>2.44</v>
      </c>
      <c r="R114">
        <f>FDS!AJ117</f>
        <v>2.54</v>
      </c>
      <c r="S114">
        <f>FDS!AK117</f>
        <v>5.78</v>
      </c>
      <c r="T114">
        <f>FDS!AL117</f>
        <v>23.08</v>
      </c>
    </row>
    <row r="115" spans="1:20" x14ac:dyDescent="0.25">
      <c r="A115" t="str">
        <f>FDS!A118</f>
        <v>Buoy_2</v>
      </c>
      <c r="B115" t="str">
        <f>TEXT(FDS!B118,"mm/dd/yyyy")</f>
        <v>08/22/2023</v>
      </c>
      <c r="C115" s="32" t="str">
        <f>TEXT(FDS!G118,"HH:MM")</f>
        <v>12:16</v>
      </c>
      <c r="D115">
        <f>FDS!K118</f>
        <v>22</v>
      </c>
      <c r="E115" s="30">
        <f>FDS!H118</f>
        <v>2</v>
      </c>
      <c r="F115" s="30">
        <f>FDS!J118</f>
        <v>1</v>
      </c>
      <c r="G115" s="31">
        <f>FDS!Q118</f>
        <v>2.6212800000000001</v>
      </c>
      <c r="H115">
        <f>IFERROR(AVERAGE(FDS!N118:O118),"")</f>
        <v>55</v>
      </c>
      <c r="I115" t="str">
        <f>TEXT(FDS!T118,"HH:MM")</f>
        <v>DNT</v>
      </c>
      <c r="J115">
        <f>FDS!V118</f>
        <v>23.859000000000002</v>
      </c>
      <c r="K115">
        <f>FDS!Y118</f>
        <v>8.43</v>
      </c>
      <c r="L115">
        <f>FDS!Z118</f>
        <v>336.9</v>
      </c>
      <c r="M115">
        <f>FDS!AA118</f>
        <v>329.5</v>
      </c>
      <c r="N115">
        <f>FDS!AE118</f>
        <v>8.91</v>
      </c>
      <c r="O115">
        <f>FDS!AF118</f>
        <v>-141.9</v>
      </c>
      <c r="P115">
        <f>FDS!AG118</f>
        <v>9.33</v>
      </c>
      <c r="Q115">
        <f>FDS!AI118</f>
        <v>1.9</v>
      </c>
      <c r="R115">
        <f>FDS!AJ118</f>
        <v>1.98</v>
      </c>
      <c r="S115">
        <f>FDS!AK118</f>
        <v>4.68</v>
      </c>
      <c r="T115">
        <f>FDS!AL118</f>
        <v>18.66</v>
      </c>
    </row>
    <row r="116" spans="1:20" x14ac:dyDescent="0.25">
      <c r="A116" t="str">
        <f>FDS!A119</f>
        <v>ODNR_1</v>
      </c>
      <c r="B116" t="str">
        <f>TEXT(FDS!B119,"mm/dd/yyyy")</f>
        <v>08/22/2023</v>
      </c>
      <c r="C116" s="32" t="str">
        <f>TEXT(FDS!G119,"HH:MM")</f>
        <v>12:37</v>
      </c>
      <c r="D116">
        <f>FDS!K119</f>
        <v>22</v>
      </c>
      <c r="E116" s="30">
        <f>FDS!H119</f>
        <v>2</v>
      </c>
      <c r="F116" s="30">
        <f>FDS!J119</f>
        <v>1</v>
      </c>
      <c r="G116" s="31">
        <f>FDS!Q119</f>
        <v>2.5603199999999999</v>
      </c>
      <c r="H116">
        <f>IFERROR(AVERAGE(FDS!N119:O119),"")</f>
        <v>50</v>
      </c>
      <c r="I116" t="str">
        <f>TEXT(FDS!T119,"HH:MM")</f>
        <v>DNT</v>
      </c>
      <c r="J116">
        <f>FDS!V119</f>
        <v>23.878</v>
      </c>
      <c r="K116">
        <f>FDS!Y119</f>
        <v>8.33</v>
      </c>
      <c r="L116">
        <f>FDS!Z119</f>
        <v>314.5</v>
      </c>
      <c r="M116">
        <f>FDS!AA119</f>
        <v>307.8</v>
      </c>
      <c r="N116">
        <f>FDS!AE119</f>
        <v>8.92</v>
      </c>
      <c r="O116">
        <f>FDS!AF119</f>
        <v>-142.30000000000001</v>
      </c>
      <c r="P116">
        <f>FDS!AG119</f>
        <v>9.2200000000000006</v>
      </c>
      <c r="Q116">
        <f>FDS!AI119</f>
        <v>1.56</v>
      </c>
      <c r="R116">
        <f>FDS!AJ119</f>
        <v>1.62</v>
      </c>
      <c r="S116">
        <f>FDS!AK119</f>
        <v>4.3</v>
      </c>
      <c r="T116">
        <f>FDS!AL119</f>
        <v>17.14</v>
      </c>
    </row>
    <row r="117" spans="1:20" x14ac:dyDescent="0.25">
      <c r="A117" t="str">
        <f>FDS!A120</f>
        <v>EC_1163</v>
      </c>
      <c r="B117" t="str">
        <f>TEXT(FDS!B120,"mm/dd/yyyy")</f>
        <v>08/22/2023</v>
      </c>
      <c r="C117" s="32" t="str">
        <f>TEXT(FDS!G120,"HH:MM")</f>
        <v>12:57</v>
      </c>
      <c r="D117">
        <f>FDS!K120</f>
        <v>23</v>
      </c>
      <c r="E117" s="30">
        <f>FDS!H120</f>
        <v>2</v>
      </c>
      <c r="F117" s="30">
        <f>FDS!J120</f>
        <v>1</v>
      </c>
      <c r="G117" s="31">
        <f>FDS!Q120</f>
        <v>3.47472</v>
      </c>
      <c r="H117">
        <f>IFERROR(AVERAGE(FDS!N120:O120),"")</f>
        <v>60</v>
      </c>
      <c r="I117" t="str">
        <f>TEXT(FDS!T120,"HH:MM")</f>
        <v>DNT</v>
      </c>
      <c r="J117">
        <f>FDS!V120</f>
        <v>23.934999999999999</v>
      </c>
      <c r="K117">
        <f>FDS!Y120</f>
        <v>8.6199999999999992</v>
      </c>
      <c r="L117">
        <f>FDS!Z120</f>
        <v>309.7</v>
      </c>
      <c r="M117">
        <f>FDS!AA120</f>
        <v>303.39999999999998</v>
      </c>
      <c r="N117">
        <f>FDS!AE120</f>
        <v>8.8800000000000008</v>
      </c>
      <c r="O117">
        <f>FDS!AF120</f>
        <v>-140.19999999999999</v>
      </c>
      <c r="P117">
        <f>FDS!AG120</f>
        <v>6.16</v>
      </c>
      <c r="Q117">
        <f>FDS!AI120</f>
        <v>1.47</v>
      </c>
      <c r="R117">
        <f>FDS!AJ120</f>
        <v>1.53</v>
      </c>
      <c r="S117">
        <f>FDS!AK120</f>
        <v>3.16</v>
      </c>
      <c r="T117">
        <f>FDS!AL120</f>
        <v>12.55</v>
      </c>
    </row>
    <row r="118" spans="1:20" x14ac:dyDescent="0.25">
      <c r="A118" t="str">
        <f>FDS!A121</f>
        <v>Causeway</v>
      </c>
      <c r="B118" t="str">
        <f>TEXT(FDS!B121,"mm/dd/yyyy")</f>
        <v>08/22/2023</v>
      </c>
      <c r="C118" s="32" t="str">
        <f>TEXT(FDS!G121,"HH:MM")</f>
        <v>13:23</v>
      </c>
      <c r="D118">
        <f>FDS!K121</f>
        <v>23</v>
      </c>
      <c r="E118" s="30">
        <f>FDS!H121</f>
        <v>2</v>
      </c>
      <c r="F118" s="30">
        <f>FDS!J121</f>
        <v>1</v>
      </c>
      <c r="G118" s="31">
        <f>FDS!Q121</f>
        <v>1.1582399999999999</v>
      </c>
      <c r="H118">
        <f>IFERROR(AVERAGE(FDS!N121:O121),"")</f>
        <v>65</v>
      </c>
      <c r="I118" t="str">
        <f>TEXT(FDS!T121,"HH:MM")</f>
        <v>DNT</v>
      </c>
      <c r="J118">
        <f>FDS!V121</f>
        <v>24.25</v>
      </c>
      <c r="K118">
        <f>FDS!Y121</f>
        <v>8.59</v>
      </c>
      <c r="L118">
        <f>FDS!Z121</f>
        <v>319.3</v>
      </c>
      <c r="M118">
        <f>FDS!AA121</f>
        <v>314.7</v>
      </c>
      <c r="N118">
        <f>FDS!AE121</f>
        <v>8.83</v>
      </c>
      <c r="O118">
        <f>FDS!AF121</f>
        <v>-137.1</v>
      </c>
      <c r="P118">
        <f>FDS!AG121</f>
        <v>10.54</v>
      </c>
      <c r="Q118">
        <f>FDS!AI121</f>
        <v>1.23</v>
      </c>
      <c r="R118">
        <f>FDS!AJ121</f>
        <v>1.28</v>
      </c>
      <c r="S118">
        <f>FDS!AK121</f>
        <v>3.28</v>
      </c>
      <c r="T118">
        <f>FDS!AL121</f>
        <v>13.07</v>
      </c>
    </row>
    <row r="119" spans="1:20" x14ac:dyDescent="0.25">
      <c r="A119" t="str">
        <f>FDS!A123</f>
        <v>Muddy Creek</v>
      </c>
      <c r="B119" t="str">
        <f>TEXT(FDS!B123,"mm/dd/yyyy")</f>
        <v>08/29/2023</v>
      </c>
      <c r="C119" s="32" t="str">
        <f>TEXT(FDS!G123,"HH:MM")</f>
        <v>09:28</v>
      </c>
      <c r="D119">
        <f>FDS!K123</f>
        <v>17</v>
      </c>
      <c r="E119" s="30">
        <f>FDS!H123</f>
        <v>1</v>
      </c>
      <c r="F119" s="30">
        <f>FDS!J123</f>
        <v>0.5</v>
      </c>
      <c r="G119" s="31">
        <f>FDS!Q123</f>
        <v>1.2</v>
      </c>
      <c r="H119">
        <f>IFERROR(AVERAGE(FDS!N123:O123),"")</f>
        <v>15</v>
      </c>
      <c r="I119" t="str">
        <f>TEXT(FDS!T123,"HH:MM")</f>
        <v>DNT</v>
      </c>
      <c r="J119">
        <f>FDS!V123</f>
        <v>21.449000000000002</v>
      </c>
      <c r="K119">
        <f>FDS!Y123</f>
        <v>5.89</v>
      </c>
      <c r="L119">
        <f>FDS!Z123</f>
        <v>280.39999999999998</v>
      </c>
      <c r="M119">
        <f>FDS!AA123</f>
        <v>261.39999999999998</v>
      </c>
      <c r="N119">
        <f>FDS!AE123</f>
        <v>7.67</v>
      </c>
      <c r="O119">
        <f>FDS!AF123</f>
        <v>-70.3</v>
      </c>
      <c r="P119">
        <f>FDS!AG123</f>
        <v>73.67</v>
      </c>
      <c r="Q119">
        <f>FDS!AI123</f>
        <v>0.7</v>
      </c>
      <c r="R119">
        <f>FDS!AJ123</f>
        <v>0.71</v>
      </c>
      <c r="S119">
        <f>FDS!AK123</f>
        <v>1.66</v>
      </c>
      <c r="T119">
        <f>FDS!AL123</f>
        <v>6.59</v>
      </c>
    </row>
    <row r="120" spans="1:20" x14ac:dyDescent="0.25">
      <c r="A120" t="str">
        <f>FDS!A124</f>
        <v>ODNR_4</v>
      </c>
      <c r="B120" t="str">
        <f>TEXT(FDS!B124,"mm/dd/yyyy")</f>
        <v>08/29/2023</v>
      </c>
      <c r="C120" s="32" t="str">
        <f>TEXT(FDS!G124,"HH:MM")</f>
        <v>10:06</v>
      </c>
      <c r="D120">
        <f>FDS!K124</f>
        <v>18</v>
      </c>
      <c r="E120" s="30">
        <f>FDS!H124</f>
        <v>1</v>
      </c>
      <c r="F120" s="30">
        <f>FDS!J124</f>
        <v>0.5</v>
      </c>
      <c r="G120" s="31">
        <f>FDS!Q124</f>
        <v>1.6</v>
      </c>
      <c r="H120">
        <f>IFERROR(AVERAGE(FDS!N124:O124),"")</f>
        <v>15</v>
      </c>
      <c r="I120" t="str">
        <f>TEXT(FDS!T124,"HH:MM")</f>
        <v>DNT</v>
      </c>
      <c r="J120">
        <f>FDS!V124</f>
        <v>21.577000000000002</v>
      </c>
      <c r="K120">
        <f>FDS!Y124</f>
        <v>4.95</v>
      </c>
      <c r="L120">
        <f>FDS!Z124</f>
        <v>300</v>
      </c>
      <c r="M120">
        <f>FDS!AA124</f>
        <v>280.3</v>
      </c>
      <c r="N120">
        <f>FDS!AE124</f>
        <v>7.66</v>
      </c>
      <c r="O120">
        <f>FDS!AF124</f>
        <v>-69.400000000000006</v>
      </c>
      <c r="P120">
        <f>FDS!AG124</f>
        <v>73.430000000000007</v>
      </c>
      <c r="Q120">
        <f>FDS!AI124</f>
        <v>0.75</v>
      </c>
      <c r="R120">
        <f>FDS!AJ124</f>
        <v>0.77</v>
      </c>
      <c r="S120">
        <f>FDS!AK124</f>
        <v>1.91</v>
      </c>
      <c r="T120">
        <f>FDS!AL124</f>
        <v>7.56</v>
      </c>
    </row>
    <row r="121" spans="1:20" x14ac:dyDescent="0.25">
      <c r="A121" t="str">
        <f>FDS!A125</f>
        <v>ODNR_6</v>
      </c>
      <c r="B121" t="str">
        <f>TEXT(FDS!B125,"mm/dd/yyyy")</f>
        <v>08/29/2023</v>
      </c>
      <c r="C121" s="32" t="str">
        <f>TEXT(FDS!G125,"HH:MM")</f>
        <v>10:38</v>
      </c>
      <c r="D121">
        <f>FDS!K125</f>
        <v>18</v>
      </c>
      <c r="E121" s="30">
        <f>FDS!H125</f>
        <v>1</v>
      </c>
      <c r="F121" s="30">
        <f>FDS!J125</f>
        <v>0.5</v>
      </c>
      <c r="G121" s="31">
        <f>FDS!Q125</f>
        <v>2.2000000000000002</v>
      </c>
      <c r="H121">
        <f>IFERROR(AVERAGE(FDS!N125:O125),"")</f>
        <v>25</v>
      </c>
      <c r="I121" t="str">
        <f>TEXT(FDS!T125,"HH:MM")</f>
        <v>DNT</v>
      </c>
      <c r="J121">
        <f>FDS!V125</f>
        <v>22.57</v>
      </c>
      <c r="K121">
        <f>FDS!Y125</f>
        <v>8.52</v>
      </c>
      <c r="L121">
        <f>FDS!Z125</f>
        <v>488.4</v>
      </c>
      <c r="M121">
        <f>FDS!AA125</f>
        <v>465.7</v>
      </c>
      <c r="N121">
        <f>FDS!AE125</f>
        <v>8.6999999999999993</v>
      </c>
      <c r="O121">
        <f>FDS!AF125</f>
        <v>-129.1</v>
      </c>
      <c r="P121">
        <f>FDS!AG125</f>
        <v>20.61</v>
      </c>
      <c r="Q121">
        <f>FDS!AI125</f>
        <v>3.83</v>
      </c>
      <c r="R121">
        <f>FDS!AJ125</f>
        <v>4</v>
      </c>
      <c r="S121">
        <f>FDS!AK125</f>
        <v>10.57</v>
      </c>
      <c r="T121">
        <f>FDS!AL125</f>
        <v>42.23</v>
      </c>
    </row>
    <row r="122" spans="1:20" x14ac:dyDescent="0.25">
      <c r="A122" t="str">
        <f>FDS!A126</f>
        <v>Bridge</v>
      </c>
      <c r="B122" t="str">
        <f>TEXT(FDS!B126,"mm/dd/yyyy")</f>
        <v>08/29/2023</v>
      </c>
      <c r="C122" s="32" t="str">
        <f>TEXT(FDS!G126,"HH:MM")</f>
        <v>10:59</v>
      </c>
      <c r="D122">
        <f>FDS!K126</f>
        <v>20</v>
      </c>
      <c r="E122" s="30">
        <f>FDS!H126</f>
        <v>1</v>
      </c>
      <c r="F122" s="30">
        <f>FDS!J126</f>
        <v>0.5</v>
      </c>
      <c r="G122" s="31">
        <f>FDS!Q126</f>
        <v>3.7</v>
      </c>
      <c r="H122" t="str">
        <f>IFERROR(AVERAGE(FDS!N126:O126),"")</f>
        <v/>
      </c>
      <c r="I122" t="str">
        <f>TEXT(FDS!T126,"HH:MM")</f>
        <v>DNT</v>
      </c>
      <c r="J122">
        <f>FDS!V126</f>
        <v>22.945</v>
      </c>
      <c r="K122">
        <f>FDS!Y126</f>
        <v>9.6199999999999992</v>
      </c>
      <c r="L122">
        <f>FDS!Z126</f>
        <v>518.70000000000005</v>
      </c>
      <c r="M122">
        <f>FDS!AA126</f>
        <v>498.4</v>
      </c>
      <c r="N122">
        <f>FDS!AE126</f>
        <v>8.7200000000000006</v>
      </c>
      <c r="O122">
        <f>FDS!AF126</f>
        <v>-130.4</v>
      </c>
      <c r="P122">
        <f>FDS!AG126</f>
        <v>18.739999999999998</v>
      </c>
      <c r="Q122">
        <f>FDS!AI126</f>
        <v>2.86</v>
      </c>
      <c r="R122">
        <f>FDS!AJ126</f>
        <v>2.98</v>
      </c>
      <c r="S122">
        <f>FDS!AK126</f>
        <v>12.02</v>
      </c>
      <c r="T122">
        <f>FDS!AL126</f>
        <v>48.02</v>
      </c>
    </row>
    <row r="123" spans="1:20" x14ac:dyDescent="0.25">
      <c r="A123" t="str">
        <f>FDS!A127</f>
        <v>ODNR_2</v>
      </c>
      <c r="B123" t="str">
        <f>TEXT(FDS!B127,"mm/dd/yyyy")</f>
        <v>08/29/2023</v>
      </c>
      <c r="C123" s="32" t="str">
        <f>TEXT(FDS!G127,"HH:MM")</f>
        <v>11:32</v>
      </c>
      <c r="D123">
        <f>FDS!K127</f>
        <v>20</v>
      </c>
      <c r="E123" s="30">
        <f>FDS!H127</f>
        <v>1</v>
      </c>
      <c r="F123" s="30">
        <f>FDS!J127</f>
        <v>0.5</v>
      </c>
      <c r="G123" s="31">
        <f>FDS!Q127</f>
        <v>2.5</v>
      </c>
      <c r="H123">
        <f>IFERROR(AVERAGE(FDS!N127:O127),"")</f>
        <v>30</v>
      </c>
      <c r="I123" t="str">
        <f>TEXT(FDS!T127,"HH:MM")</f>
        <v>DNT</v>
      </c>
      <c r="J123">
        <f>FDS!V127</f>
        <v>22.937999999999999</v>
      </c>
      <c r="K123">
        <f>FDS!Y127</f>
        <v>10.09</v>
      </c>
      <c r="L123">
        <f>FDS!Z127</f>
        <v>490.4</v>
      </c>
      <c r="M123">
        <f>FDS!AA127</f>
        <v>471.1</v>
      </c>
      <c r="N123">
        <f>FDS!AE127</f>
        <v>8.8699999999999992</v>
      </c>
      <c r="O123">
        <f>FDS!AF127</f>
        <v>-139.19999999999999</v>
      </c>
      <c r="P123">
        <f>FDS!AG127</f>
        <v>11.35</v>
      </c>
      <c r="Q123">
        <f>FDS!AI127</f>
        <v>2.86</v>
      </c>
      <c r="R123">
        <f>FDS!AJ127</f>
        <v>2.99</v>
      </c>
      <c r="S123">
        <f>FDS!AK127</f>
        <v>7.27</v>
      </c>
      <c r="T123">
        <f>FDS!AL127</f>
        <v>29.02</v>
      </c>
    </row>
    <row r="124" spans="1:20" x14ac:dyDescent="0.25">
      <c r="A124" t="str">
        <f>FDS!A128</f>
        <v>Buoy_2</v>
      </c>
      <c r="B124" t="str">
        <f>TEXT(FDS!B128,"mm/dd/yyyy")</f>
        <v>08/29/2023</v>
      </c>
      <c r="C124" s="32" t="str">
        <f>TEXT(FDS!G128,"HH:MM")</f>
        <v>11:53</v>
      </c>
      <c r="D124">
        <f>FDS!K128</f>
        <v>21</v>
      </c>
      <c r="E124" s="30">
        <f>FDS!H128</f>
        <v>1</v>
      </c>
      <c r="F124" s="30">
        <f>FDS!J128</f>
        <v>0.5</v>
      </c>
      <c r="G124" s="31">
        <f>FDS!Q128</f>
        <v>2.8</v>
      </c>
      <c r="H124">
        <f>IFERROR(AVERAGE(FDS!N128:O128),"")</f>
        <v>40</v>
      </c>
      <c r="I124" t="str">
        <f>TEXT(FDS!T128,"HH:MM")</f>
        <v>DNT</v>
      </c>
      <c r="J124">
        <f>FDS!V128</f>
        <v>22.92</v>
      </c>
      <c r="K124">
        <f>FDS!Y128</f>
        <v>9.65</v>
      </c>
      <c r="L124">
        <f>FDS!Z128</f>
        <v>487.9</v>
      </c>
      <c r="M124">
        <f>FDS!AA128</f>
        <v>468.5</v>
      </c>
      <c r="N124">
        <f>FDS!AE128</f>
        <v>8.89</v>
      </c>
      <c r="O124">
        <f>FDS!AF128</f>
        <v>-140.1</v>
      </c>
      <c r="P124">
        <f>FDS!AG128</f>
        <v>10.02</v>
      </c>
      <c r="Q124">
        <f>FDS!AI128</f>
        <v>2.65</v>
      </c>
      <c r="R124">
        <f>FDS!AJ128</f>
        <v>2.76</v>
      </c>
      <c r="S124">
        <f>FDS!AK128</f>
        <v>7.02</v>
      </c>
      <c r="T124">
        <f>FDS!AL128</f>
        <v>28.03</v>
      </c>
    </row>
    <row r="125" spans="1:20" x14ac:dyDescent="0.25">
      <c r="A125" t="str">
        <f>FDS!A129</f>
        <v>ODNR_1</v>
      </c>
      <c r="B125" t="str">
        <f>TEXT(FDS!B129,"mm/dd/yyyy")</f>
        <v>08/29/2023</v>
      </c>
      <c r="C125" s="32" t="str">
        <f>TEXT(FDS!G129,"HH:MM")</f>
        <v>12:09</v>
      </c>
      <c r="D125">
        <f>FDS!K129</f>
        <v>21</v>
      </c>
      <c r="E125" s="30">
        <f>FDS!H129</f>
        <v>1</v>
      </c>
      <c r="F125" s="30">
        <f>FDS!J129</f>
        <v>0.5</v>
      </c>
      <c r="G125" s="31">
        <f>FDS!Q129</f>
        <v>3.1</v>
      </c>
      <c r="H125">
        <f>IFERROR(AVERAGE(FDS!N129:O129),"")</f>
        <v>40</v>
      </c>
      <c r="I125" t="str">
        <f>TEXT(FDS!T129,"HH:MM")</f>
        <v>DNT</v>
      </c>
      <c r="J125">
        <f>FDS!V129</f>
        <v>23.23</v>
      </c>
      <c r="K125">
        <f>FDS!Y129</f>
        <v>10.55</v>
      </c>
      <c r="L125">
        <f>FDS!Z129</f>
        <v>460.4</v>
      </c>
      <c r="M125">
        <f>FDS!AA129</f>
        <v>444.8</v>
      </c>
      <c r="N125">
        <f>FDS!AE129</f>
        <v>9.02</v>
      </c>
      <c r="O125">
        <f>FDS!AF129</f>
        <v>-148</v>
      </c>
      <c r="P125">
        <f>FDS!AG129</f>
        <v>8.5299999999999994</v>
      </c>
      <c r="Q125">
        <f>FDS!AI129</f>
        <v>2.75</v>
      </c>
      <c r="R125">
        <f>FDS!AJ129</f>
        <v>2.87</v>
      </c>
      <c r="S125">
        <f>FDS!AK129</f>
        <v>7.12</v>
      </c>
      <c r="T125">
        <f>FDS!AL129</f>
        <v>28.42</v>
      </c>
    </row>
    <row r="126" spans="1:20" x14ac:dyDescent="0.25">
      <c r="A126" t="str">
        <f>FDS!A130</f>
        <v>EC_1163</v>
      </c>
      <c r="B126" t="str">
        <f>TEXT(FDS!B130,"mm/dd/yyyy")</f>
        <v>08/29/2023</v>
      </c>
      <c r="C126" s="32" t="str">
        <f>TEXT(FDS!G130,"HH:MM")</f>
        <v>12:28</v>
      </c>
      <c r="D126">
        <f>FDS!K130</f>
        <v>21</v>
      </c>
      <c r="E126" s="30">
        <f>FDS!H130</f>
        <v>1</v>
      </c>
      <c r="F126" s="30">
        <f>FDS!J130</f>
        <v>0.5</v>
      </c>
      <c r="G126" s="31">
        <f>FDS!Q130</f>
        <v>3.4</v>
      </c>
      <c r="H126">
        <f>IFERROR(AVERAGE(FDS!N130:O130),"")</f>
        <v>40</v>
      </c>
      <c r="I126" t="str">
        <f>TEXT(FDS!T130,"HH:MM")</f>
        <v>DNT</v>
      </c>
      <c r="J126">
        <f>FDS!V130</f>
        <v>23.173999999999999</v>
      </c>
      <c r="K126">
        <f>FDS!Y130</f>
        <v>10.56</v>
      </c>
      <c r="L126">
        <f>FDS!Z130</f>
        <v>404.5</v>
      </c>
      <c r="M126">
        <f>FDS!AA130</f>
        <v>390.4</v>
      </c>
      <c r="N126">
        <f>FDS!AE130</f>
        <v>9.0500000000000007</v>
      </c>
      <c r="O126">
        <f>FDS!AF130</f>
        <v>-149.6</v>
      </c>
      <c r="P126">
        <f>FDS!AG130</f>
        <v>7.57</v>
      </c>
      <c r="Q126">
        <f>FDS!AI130</f>
        <v>2.71</v>
      </c>
      <c r="R126">
        <f>FDS!AJ130</f>
        <v>2.82</v>
      </c>
      <c r="S126">
        <f>FDS!AK130</f>
        <v>7.21</v>
      </c>
      <c r="T126">
        <f>FDS!AL130</f>
        <v>28.8</v>
      </c>
    </row>
    <row r="127" spans="1:20" x14ac:dyDescent="0.25">
      <c r="A127" t="str">
        <f>FDS!A131</f>
        <v>Causeway</v>
      </c>
      <c r="B127" t="str">
        <f>TEXT(FDS!B131,"mm/dd/yyyy")</f>
        <v>08/29/2023</v>
      </c>
      <c r="C127" s="32" t="str">
        <f>TEXT(FDS!G131,"HH:MM")</f>
        <v>13:49</v>
      </c>
      <c r="D127">
        <f>FDS!K131</f>
        <v>22</v>
      </c>
      <c r="E127" s="30">
        <f>FDS!H131</f>
        <v>1</v>
      </c>
      <c r="F127" s="30">
        <f>FDS!J131</f>
        <v>0.5</v>
      </c>
      <c r="G127" s="31">
        <f>FDS!Q131</f>
        <v>1.5</v>
      </c>
      <c r="H127">
        <f>IFERROR(AVERAGE(FDS!N131:O131),"")</f>
        <v>35</v>
      </c>
      <c r="I127" t="str">
        <f>TEXT(FDS!T131,"HH:MM")</f>
        <v>DNT</v>
      </c>
      <c r="J127">
        <f>FDS!V131</f>
        <v>24.286000000000001</v>
      </c>
      <c r="K127">
        <f>FDS!Y131</f>
        <v>12.01</v>
      </c>
      <c r="L127">
        <f>FDS!Z131</f>
        <v>302.8</v>
      </c>
      <c r="M127">
        <f>FDS!AA131</f>
        <v>298.7</v>
      </c>
      <c r="N127">
        <f>FDS!AE131</f>
        <v>9.25</v>
      </c>
      <c r="O127">
        <f>FDS!AF131</f>
        <v>-161.9</v>
      </c>
      <c r="P127">
        <f>FDS!AG131</f>
        <v>7.79</v>
      </c>
      <c r="Q127">
        <f>FDS!AI131</f>
        <v>1.96</v>
      </c>
      <c r="R127">
        <f>FDS!AJ131</f>
        <v>2.04</v>
      </c>
      <c r="S127">
        <f>FDS!AK131</f>
        <v>6.71</v>
      </c>
      <c r="T127">
        <f>FDS!AL131</f>
        <v>26.78</v>
      </c>
    </row>
    <row r="128" spans="1:20" x14ac:dyDescent="0.25">
      <c r="A128" t="str">
        <f>FDS!A132</f>
        <v>Bells</v>
      </c>
      <c r="B128" t="str">
        <f>TEXT(FDS!B132,"mm/dd/yyyy")</f>
        <v>08/29/2023</v>
      </c>
      <c r="C128" s="32" t="str">
        <f>TEXT(FDS!G132,"HH:MM")</f>
        <v>13:22</v>
      </c>
      <c r="D128">
        <f>FDS!K132</f>
        <v>22</v>
      </c>
      <c r="E128" s="30">
        <f>FDS!H132</f>
        <v>1</v>
      </c>
      <c r="F128" s="30">
        <f>FDS!J132</f>
        <v>0.5</v>
      </c>
      <c r="G128" s="31">
        <f>FDS!Q132</f>
        <v>9.6999999999999993</v>
      </c>
      <c r="H128">
        <f>IFERROR(AVERAGE(FDS!N132:O132),"")</f>
        <v>85</v>
      </c>
      <c r="I128" t="str">
        <f>TEXT(FDS!T132,"HH:MM")</f>
        <v>DNT</v>
      </c>
      <c r="J128">
        <f>FDS!V132</f>
        <v>23.887</v>
      </c>
      <c r="K128">
        <f>FDS!Y132</f>
        <v>9.77</v>
      </c>
      <c r="L128">
        <f>FDS!Z132</f>
        <v>272.89999999999998</v>
      </c>
      <c r="M128">
        <f>FDS!AA132</f>
        <v>267.10000000000002</v>
      </c>
      <c r="N128">
        <f>FDS!AE132</f>
        <v>9.0299999999999994</v>
      </c>
      <c r="O128">
        <f>FDS!AF132</f>
        <v>-148.5</v>
      </c>
      <c r="P128">
        <f>FDS!AG132</f>
        <v>1.59</v>
      </c>
      <c r="Q128">
        <f>FDS!AI132</f>
        <v>0.81</v>
      </c>
      <c r="R128">
        <f>FDS!AJ132</f>
        <v>0.83</v>
      </c>
      <c r="S128">
        <f>FDS!AK132</f>
        <v>2.88</v>
      </c>
      <c r="T128">
        <f>FDS!AL132</f>
        <v>11.47</v>
      </c>
    </row>
    <row r="129" spans="1:20" x14ac:dyDescent="0.25">
      <c r="A129" t="str">
        <f>FDS!A133</f>
        <v>Muddy Creek</v>
      </c>
      <c r="B129" t="str">
        <f>TEXT(FDS!B133,"mm/dd/yyyy")</f>
        <v>09/12/2023</v>
      </c>
      <c r="C129" s="32" t="str">
        <f>TEXT(FDS!G133,"HH:MM")</f>
        <v>DNT</v>
      </c>
      <c r="D129">
        <f>FDS!K133</f>
        <v>18</v>
      </c>
      <c r="E129" s="30">
        <f>FDS!H133</f>
        <v>4</v>
      </c>
      <c r="F129" s="30">
        <f>FDS!J133</f>
        <v>1</v>
      </c>
      <c r="G129" s="31">
        <f>FDS!Q133</f>
        <v>1.1000000000000001</v>
      </c>
      <c r="H129">
        <f>IFERROR(AVERAGE(FDS!N133:O133),"")</f>
        <v>25</v>
      </c>
      <c r="I129" t="str">
        <f>TEXT(FDS!T133,"HH:MM")</f>
        <v>DNT</v>
      </c>
      <c r="J129">
        <f>FDS!V133</f>
        <v>21.71</v>
      </c>
      <c r="K129">
        <f>FDS!Y133</f>
        <v>9.27</v>
      </c>
      <c r="L129">
        <f>FDS!Z133</f>
        <v>425.8</v>
      </c>
      <c r="M129">
        <f>FDS!AA133</f>
        <v>399.1</v>
      </c>
      <c r="N129">
        <f>FDS!AE133</f>
        <v>8.77</v>
      </c>
      <c r="O129">
        <f>FDS!AF133</f>
        <v>-133</v>
      </c>
      <c r="P129">
        <f>FDS!AG133</f>
        <v>38.450000000000003</v>
      </c>
      <c r="Q129">
        <f>FDS!AI133</f>
        <v>2.7</v>
      </c>
      <c r="R129">
        <f>FDS!AJ133</f>
        <v>2.81</v>
      </c>
      <c r="S129">
        <f>FDS!AK133</f>
        <v>13.43</v>
      </c>
      <c r="T129">
        <f>FDS!AL133</f>
        <v>53.68</v>
      </c>
    </row>
    <row r="130" spans="1:20" x14ac:dyDescent="0.25">
      <c r="A130" t="str">
        <f>FDS!A134</f>
        <v>ODNR_4</v>
      </c>
      <c r="B130" t="str">
        <f>TEXT(FDS!B134,"mm/dd/yyyy")</f>
        <v>09/12/2023</v>
      </c>
      <c r="C130" s="32" t="str">
        <f>TEXT(FDS!G134,"HH:MM")</f>
        <v>DNT</v>
      </c>
      <c r="D130">
        <f>FDS!K134</f>
        <v>18</v>
      </c>
      <c r="E130" s="30">
        <f>FDS!H134</f>
        <v>4</v>
      </c>
      <c r="F130" s="30">
        <f>FDS!J134</f>
        <v>1</v>
      </c>
      <c r="G130" s="31">
        <f>FDS!Q134</f>
        <v>1.4</v>
      </c>
      <c r="H130">
        <f>IFERROR(AVERAGE(FDS!N134:O134),"")</f>
        <v>30</v>
      </c>
      <c r="I130" t="str">
        <f>TEXT(FDS!T134,"HH:MM")</f>
        <v>DNT</v>
      </c>
      <c r="J130">
        <f>FDS!V134</f>
        <v>21.981000000000002</v>
      </c>
      <c r="K130">
        <f>FDS!Y134</f>
        <v>9.77</v>
      </c>
      <c r="L130">
        <f>FDS!Z134</f>
        <v>405.9</v>
      </c>
      <c r="M130">
        <f>FDS!AA134</f>
        <v>382.5</v>
      </c>
      <c r="N130">
        <f>FDS!AE134</f>
        <v>9.07</v>
      </c>
      <c r="O130">
        <f>FDS!AF134</f>
        <v>-150.19999999999999</v>
      </c>
      <c r="P130">
        <f>FDS!AG134</f>
        <v>26.94</v>
      </c>
      <c r="Q130">
        <f>FDS!AI134</f>
        <v>3.78</v>
      </c>
      <c r="R130">
        <f>FDS!AJ134</f>
        <v>3.95</v>
      </c>
      <c r="S130">
        <f>FDS!AK134</f>
        <v>20.58</v>
      </c>
      <c r="T130">
        <f>FDS!AL134</f>
        <v>82.29</v>
      </c>
    </row>
    <row r="131" spans="1:20" x14ac:dyDescent="0.25">
      <c r="A131" t="str">
        <f>FDS!A135</f>
        <v>ODNR_6</v>
      </c>
      <c r="B131" t="str">
        <f>TEXT(FDS!B135,"mm/dd/yyyy")</f>
        <v>09/12/2023</v>
      </c>
      <c r="C131" s="32" t="str">
        <f>TEXT(FDS!G135,"HH:MM")</f>
        <v>DNT</v>
      </c>
      <c r="D131">
        <f>FDS!K135</f>
        <v>18</v>
      </c>
      <c r="E131" s="30">
        <f>FDS!H135</f>
        <v>4</v>
      </c>
      <c r="F131" s="30">
        <f>FDS!J135</f>
        <v>1</v>
      </c>
      <c r="G131" s="31">
        <f>FDS!Q135</f>
        <v>2</v>
      </c>
      <c r="H131">
        <f>IFERROR(AVERAGE(FDS!N135:O135),"")</f>
        <v>30</v>
      </c>
      <c r="I131" t="str">
        <f>TEXT(FDS!T135,"HH:MM")</f>
        <v>DNT</v>
      </c>
      <c r="J131">
        <f>FDS!V135</f>
        <v>22.004000000000001</v>
      </c>
      <c r="K131">
        <f>FDS!Y135</f>
        <v>8.76</v>
      </c>
      <c r="L131">
        <f>FDS!Z135</f>
        <v>455.9</v>
      </c>
      <c r="M131">
        <f>FDS!AA135</f>
        <v>429.8</v>
      </c>
      <c r="N131">
        <f>FDS!AE135</f>
        <v>8.7799999999999994</v>
      </c>
      <c r="O131">
        <f>FDS!AF135</f>
        <v>-133.69999999999999</v>
      </c>
      <c r="P131">
        <f>FDS!AG135</f>
        <v>17.98</v>
      </c>
      <c r="Q131">
        <f>FDS!AI135</f>
        <v>3.28</v>
      </c>
      <c r="R131">
        <f>FDS!AJ135</f>
        <v>3.43</v>
      </c>
      <c r="S131">
        <f>FDS!AK135</f>
        <v>11.95</v>
      </c>
      <c r="T131">
        <f>FDS!AL135</f>
        <v>47.76</v>
      </c>
    </row>
    <row r="132" spans="1:20" x14ac:dyDescent="0.25">
      <c r="A132" t="str">
        <f>FDS!A136</f>
        <v>Bridge</v>
      </c>
      <c r="B132" t="str">
        <f>TEXT(FDS!B136,"mm/dd/yyyy")</f>
        <v>09/12/2023</v>
      </c>
      <c r="C132" s="32" t="str">
        <f>TEXT(FDS!G136,"HH:MM")</f>
        <v>DNT</v>
      </c>
      <c r="D132">
        <f>FDS!K136</f>
        <v>18</v>
      </c>
      <c r="E132" s="30">
        <f>FDS!H136</f>
        <v>4</v>
      </c>
      <c r="F132" s="30">
        <f>FDS!J136</f>
        <v>1</v>
      </c>
      <c r="G132" s="31">
        <f>FDS!Q136</f>
        <v>3.7</v>
      </c>
      <c r="H132" t="str">
        <f>IFERROR(AVERAGE(FDS!N136:O136),"")</f>
        <v/>
      </c>
      <c r="I132" t="str">
        <f>TEXT(FDS!T136,"HH:MM")</f>
        <v>DNT</v>
      </c>
      <c r="J132">
        <f>FDS!V136</f>
        <v>21.963000000000001</v>
      </c>
      <c r="K132">
        <f>FDS!Y136</f>
        <v>9.06</v>
      </c>
      <c r="L132">
        <f>FDS!Z136</f>
        <v>355</v>
      </c>
      <c r="M132">
        <f>FDS!AA136</f>
        <v>334.4</v>
      </c>
      <c r="N132">
        <f>FDS!AE136</f>
        <v>9.1</v>
      </c>
      <c r="O132">
        <f>FDS!AF136</f>
        <v>-152.1</v>
      </c>
      <c r="P132">
        <f>FDS!AG136</f>
        <v>28.65</v>
      </c>
      <c r="Q132">
        <f>FDS!AI136</f>
        <v>3.52</v>
      </c>
      <c r="R132">
        <f>FDS!AJ136</f>
        <v>3.68</v>
      </c>
      <c r="S132">
        <f>FDS!AK136</f>
        <v>16.760000000000002</v>
      </c>
      <c r="T132">
        <f>FDS!AL136</f>
        <v>67</v>
      </c>
    </row>
    <row r="133" spans="1:20" x14ac:dyDescent="0.25">
      <c r="A133" t="str">
        <f>FDS!A137</f>
        <v>ODNR_2</v>
      </c>
      <c r="B133" t="str">
        <f>TEXT(FDS!B137,"mm/dd/yyyy")</f>
        <v>09/12/2023</v>
      </c>
      <c r="C133" s="32" t="str">
        <f>TEXT(FDS!G137,"HH:MM")</f>
        <v>DNT</v>
      </c>
      <c r="D133">
        <f>FDS!K137</f>
        <v>19</v>
      </c>
      <c r="E133" s="30">
        <f>FDS!H137</f>
        <v>4</v>
      </c>
      <c r="F133" s="30">
        <f>FDS!J137</f>
        <v>1</v>
      </c>
      <c r="G133" s="31">
        <f>FDS!Q137</f>
        <v>2.2999999999999998</v>
      </c>
      <c r="H133">
        <f>IFERROR(AVERAGE(FDS!N137:O137),"")</f>
        <v>40</v>
      </c>
      <c r="I133" t="str">
        <f>TEXT(FDS!T137,"HH:MM")</f>
        <v>DNT</v>
      </c>
      <c r="J133">
        <f>FDS!V137</f>
        <v>22.326000000000001</v>
      </c>
      <c r="K133">
        <f>FDS!Y137</f>
        <v>9.27</v>
      </c>
      <c r="L133">
        <f>FDS!Z137</f>
        <v>471.9</v>
      </c>
      <c r="M133">
        <f>FDS!AA137</f>
        <v>447.7</v>
      </c>
      <c r="N133">
        <f>FDS!AE137</f>
        <v>8.9600000000000009</v>
      </c>
      <c r="O133">
        <f>FDS!AF137</f>
        <v>-143.9</v>
      </c>
      <c r="P133">
        <f>FDS!AG137</f>
        <v>12.13</v>
      </c>
      <c r="Q133">
        <f>FDS!AI137</f>
        <v>4.05</v>
      </c>
      <c r="R133">
        <f>FDS!AJ137</f>
        <v>4.2300000000000004</v>
      </c>
      <c r="S133">
        <f>FDS!AK137</f>
        <v>7.2</v>
      </c>
      <c r="T133">
        <f>FDS!AL137</f>
        <v>28.75</v>
      </c>
    </row>
    <row r="134" spans="1:20" x14ac:dyDescent="0.25">
      <c r="A134" t="str">
        <f>FDS!A138</f>
        <v>Buoy_2</v>
      </c>
      <c r="B134" t="str">
        <f>TEXT(FDS!B138,"mm/dd/yyyy")</f>
        <v>09/12/2023</v>
      </c>
      <c r="C134" s="32" t="str">
        <f>TEXT(FDS!G138,"HH:MM")</f>
        <v>DNT</v>
      </c>
      <c r="D134">
        <f>FDS!K138</f>
        <v>19</v>
      </c>
      <c r="E134" s="30">
        <f>FDS!H138</f>
        <v>3</v>
      </c>
      <c r="F134" s="30">
        <f>FDS!J138</f>
        <v>0.5</v>
      </c>
      <c r="G134" s="31">
        <f>FDS!Q138</f>
        <v>2.6</v>
      </c>
      <c r="H134">
        <f>IFERROR(AVERAGE(FDS!N138:O138),"")</f>
        <v>42.5</v>
      </c>
      <c r="I134" t="str">
        <f>TEXT(FDS!T138,"HH:MM")</f>
        <v>DNT</v>
      </c>
      <c r="J134">
        <f>FDS!V138</f>
        <v>22.244</v>
      </c>
      <c r="K134">
        <f>FDS!Y138</f>
        <v>8.9600000000000009</v>
      </c>
      <c r="L134">
        <f>FDS!Z138</f>
        <v>453.2</v>
      </c>
      <c r="M134">
        <f>FDS!AA138</f>
        <v>429.4</v>
      </c>
      <c r="N134">
        <f>FDS!AE138</f>
        <v>8.8800000000000008</v>
      </c>
      <c r="O134">
        <f>FDS!AF138</f>
        <v>-139.30000000000001</v>
      </c>
      <c r="P134">
        <f>FDS!AG138</f>
        <v>11.22</v>
      </c>
      <c r="Q134">
        <f>FDS!AI138</f>
        <v>3.85</v>
      </c>
      <c r="R134">
        <f>FDS!AJ138</f>
        <v>4.0199999999999996</v>
      </c>
      <c r="S134">
        <f>FDS!AK138</f>
        <v>6.53</v>
      </c>
      <c r="T134">
        <f>FDS!AL138</f>
        <v>26.07</v>
      </c>
    </row>
    <row r="135" spans="1:20" x14ac:dyDescent="0.25">
      <c r="A135" t="str">
        <f>FDS!A139</f>
        <v>ODNR_1</v>
      </c>
      <c r="B135" t="str">
        <f>TEXT(FDS!B139,"mm/dd/yyyy")</f>
        <v>09/12/2023</v>
      </c>
      <c r="C135" s="32" t="str">
        <f>TEXT(FDS!G139,"HH:MM")</f>
        <v>DNT</v>
      </c>
      <c r="D135">
        <f>FDS!K139</f>
        <v>19</v>
      </c>
      <c r="E135" s="30">
        <f>FDS!H139</f>
        <v>3</v>
      </c>
      <c r="F135" s="30">
        <f>FDS!J139</f>
        <v>0.5</v>
      </c>
      <c r="G135" s="31">
        <f>FDS!Q139</f>
        <v>2.8</v>
      </c>
      <c r="H135">
        <f>IFERROR(AVERAGE(FDS!N139:O139),"")</f>
        <v>50</v>
      </c>
      <c r="I135" t="str">
        <f>TEXT(FDS!T139,"HH:MM")</f>
        <v>DNT</v>
      </c>
      <c r="J135">
        <f>FDS!V139</f>
        <v>22.21</v>
      </c>
      <c r="K135">
        <f>FDS!Y139</f>
        <v>9.39</v>
      </c>
      <c r="L135">
        <f>FDS!Z139</f>
        <v>423</v>
      </c>
      <c r="M135">
        <f>FDS!AA139</f>
        <v>400.4</v>
      </c>
      <c r="N135">
        <f>FDS!AE139</f>
        <v>8.91</v>
      </c>
      <c r="O135">
        <f>FDS!AF139</f>
        <v>-141.30000000000001</v>
      </c>
      <c r="P135">
        <f>FDS!AG139</f>
        <v>10.83</v>
      </c>
      <c r="Q135">
        <f>FDS!AI139</f>
        <v>3.35</v>
      </c>
      <c r="R135">
        <f>FDS!AJ139</f>
        <v>3.5</v>
      </c>
      <c r="S135">
        <f>FDS!AK139</f>
        <v>8.43</v>
      </c>
      <c r="T135">
        <f>FDS!AL139</f>
        <v>33.65</v>
      </c>
    </row>
    <row r="136" spans="1:20" x14ac:dyDescent="0.25">
      <c r="A136" t="str">
        <f>FDS!A140</f>
        <v>EC_1163</v>
      </c>
      <c r="B136" t="str">
        <f>TEXT(FDS!B140,"mm/dd/yyyy")</f>
        <v>09/12/2023</v>
      </c>
      <c r="C136" s="32" t="str">
        <f>TEXT(FDS!G140,"HH:MM")</f>
        <v>DNT</v>
      </c>
      <c r="D136">
        <f>FDS!K140</f>
        <v>19</v>
      </c>
      <c r="E136" s="30">
        <f>FDS!H140</f>
        <v>3</v>
      </c>
      <c r="F136" s="30">
        <f>FDS!J140</f>
        <v>1</v>
      </c>
      <c r="G136" s="31">
        <f>FDS!Q140</f>
        <v>3.4</v>
      </c>
      <c r="H136">
        <f>IFERROR(AVERAGE(FDS!N140:O140),"")</f>
        <v>35</v>
      </c>
      <c r="I136" t="str">
        <f>TEXT(FDS!T140,"HH:MM")</f>
        <v>DNT</v>
      </c>
      <c r="J136">
        <f>FDS!V140</f>
        <v>22.265999999999998</v>
      </c>
      <c r="K136">
        <f>FDS!Y140</f>
        <v>9.2899999999999991</v>
      </c>
      <c r="L136">
        <f>FDS!Z140</f>
        <v>391.8</v>
      </c>
      <c r="M136">
        <f>FDS!AA140</f>
        <v>371.3</v>
      </c>
      <c r="N136">
        <f>FDS!AE140</f>
        <v>8.92</v>
      </c>
      <c r="O136">
        <f>FDS!AF140</f>
        <v>-141.9</v>
      </c>
      <c r="P136">
        <f>FDS!AG140</f>
        <v>13.7</v>
      </c>
      <c r="Q136">
        <f>FDS!AI140</f>
        <v>3.54</v>
      </c>
      <c r="R136">
        <f>FDS!AJ140</f>
        <v>3.7</v>
      </c>
      <c r="S136">
        <f>FDS!AK140</f>
        <v>7.11</v>
      </c>
      <c r="T136">
        <f>FDS!AL140</f>
        <v>28.38</v>
      </c>
    </row>
    <row r="137" spans="1:20" x14ac:dyDescent="0.25">
      <c r="A137" t="str">
        <f>FDS!A141</f>
        <v>Causeway</v>
      </c>
      <c r="B137" t="str">
        <f>TEXT(FDS!B141,"mm/dd/yyyy")</f>
        <v>09/12/2023</v>
      </c>
      <c r="C137" s="32" t="str">
        <f>TEXT(FDS!G141,"HH:MM")</f>
        <v>DNT</v>
      </c>
      <c r="D137">
        <f>FDS!K141</f>
        <v>19</v>
      </c>
      <c r="E137" s="30">
        <f>FDS!H141</f>
        <v>3</v>
      </c>
      <c r="F137" s="30">
        <f>FDS!J141</f>
        <v>1</v>
      </c>
      <c r="G137" s="31">
        <f>FDS!Q141</f>
        <v>1</v>
      </c>
      <c r="H137">
        <f>IFERROR(AVERAGE(FDS!N141:O141),"")</f>
        <v>35</v>
      </c>
      <c r="I137" t="str">
        <f>TEXT(FDS!T141,"HH:MM")</f>
        <v>DNT</v>
      </c>
      <c r="J137">
        <f>FDS!V141</f>
        <v>22.175999999999998</v>
      </c>
      <c r="K137">
        <f>FDS!Y141</f>
        <v>9.42</v>
      </c>
      <c r="L137">
        <f>FDS!Z141</f>
        <v>351.6</v>
      </c>
      <c r="M137">
        <f>FDS!AA141</f>
        <v>332.6</v>
      </c>
      <c r="N137">
        <f>FDS!AE141</f>
        <v>8.91</v>
      </c>
      <c r="O137">
        <f>FDS!AF141</f>
        <v>-141.19999999999999</v>
      </c>
      <c r="P137">
        <f>FDS!AG141</f>
        <v>18.600000000000001</v>
      </c>
      <c r="Q137">
        <f>FDS!AI141</f>
        <v>2.5099999999999998</v>
      </c>
      <c r="R137">
        <f>FDS!AJ141</f>
        <v>2.62</v>
      </c>
      <c r="S137">
        <f>FDS!AK141</f>
        <v>5.42</v>
      </c>
      <c r="T137">
        <f>FDS!AL141</f>
        <v>21.6</v>
      </c>
    </row>
    <row r="138" spans="1:20" x14ac:dyDescent="0.25">
      <c r="A138" t="str">
        <f>FDS!A142</f>
        <v>Bells</v>
      </c>
      <c r="B138" t="str">
        <f>TEXT(FDS!B142,"mm/dd/yyyy")</f>
        <v>09/12/2023</v>
      </c>
      <c r="C138" s="32" t="str">
        <f>TEXT(FDS!G142,"HH:MM")</f>
        <v>DNT</v>
      </c>
      <c r="D138">
        <f>FDS!K142</f>
        <v>19</v>
      </c>
      <c r="E138" s="30">
        <f>FDS!H142</f>
        <v>3</v>
      </c>
      <c r="F138" s="30">
        <f>FDS!J142</f>
        <v>2</v>
      </c>
      <c r="G138" s="31">
        <f>FDS!Q142</f>
        <v>9.5</v>
      </c>
      <c r="H138">
        <f>IFERROR(AVERAGE(FDS!N142:O142),"")</f>
        <v>110</v>
      </c>
      <c r="I138" t="str">
        <f>TEXT(FDS!T142,"HH:MM")</f>
        <v>DNT</v>
      </c>
    </row>
    <row r="139" spans="1:20" x14ac:dyDescent="0.25">
      <c r="A139" t="str">
        <f>FDS!A143</f>
        <v>Muddy Creek</v>
      </c>
      <c r="B139" t="str">
        <f>TEXT(FDS!B143,"mm/dd/yyyy")</f>
        <v>09/19/2023</v>
      </c>
      <c r="C139" s="32" t="str">
        <f>TEXT(FDS!G143,"HH:MM")</f>
        <v>DNT</v>
      </c>
      <c r="D139">
        <f>FDS!K143</f>
        <v>14</v>
      </c>
      <c r="E139" s="30">
        <f>FDS!H143</f>
        <v>1</v>
      </c>
      <c r="F139" s="30">
        <f>FDS!J143</f>
        <v>0.5</v>
      </c>
      <c r="G139" s="31">
        <f>FDS!Q143</f>
        <v>0.64007999999999998</v>
      </c>
      <c r="H139">
        <f>IFERROR(AVERAGE(FDS!N143:O143),"")</f>
        <v>10</v>
      </c>
      <c r="I139" t="str">
        <f>TEXT(FDS!T143,"HH:MM")</f>
        <v>DNT</v>
      </c>
      <c r="J139">
        <f>FDS!V143</f>
        <v>19.61</v>
      </c>
      <c r="K139">
        <f>FDS!Y143</f>
        <v>10.26</v>
      </c>
      <c r="L139">
        <f>FDS!Z143</f>
        <v>426.7</v>
      </c>
      <c r="M139">
        <f>FDS!AA143</f>
        <v>382.7</v>
      </c>
      <c r="N139">
        <f>FDS!AE143</f>
        <v>8.9499999999999993</v>
      </c>
      <c r="O139">
        <f>FDS!AF143</f>
        <v>-142.30000000000001</v>
      </c>
      <c r="P139">
        <f>FDS!AG143</f>
        <v>40.82</v>
      </c>
      <c r="Q139">
        <f>FDS!AI143</f>
        <v>2.91</v>
      </c>
      <c r="R139">
        <f>FDS!AJ143</f>
        <v>3.03</v>
      </c>
      <c r="S139">
        <f>FDS!AK143</f>
        <v>17.84</v>
      </c>
      <c r="T139">
        <f>FDS!AL143</f>
        <v>71.33</v>
      </c>
    </row>
    <row r="140" spans="1:20" x14ac:dyDescent="0.25">
      <c r="A140" t="str">
        <f>FDS!A144</f>
        <v>ODNR_4</v>
      </c>
      <c r="B140" t="str">
        <f>TEXT(FDS!B144,"mm/dd/yyyy")</f>
        <v>09/19/2023</v>
      </c>
      <c r="C140" s="32" t="str">
        <f>TEXT(FDS!G144,"HH:MM")</f>
        <v>DNT</v>
      </c>
      <c r="D140">
        <f>FDS!K144</f>
        <v>16</v>
      </c>
      <c r="E140" s="30">
        <f>FDS!H144</f>
        <v>1</v>
      </c>
      <c r="F140" s="30">
        <f>FDS!J144</f>
        <v>0.5</v>
      </c>
      <c r="G140" s="31">
        <f>FDS!Q144</f>
        <v>1.0668</v>
      </c>
      <c r="H140">
        <f>IFERROR(AVERAGE(FDS!N144:O144),"")</f>
        <v>15</v>
      </c>
      <c r="I140" t="str">
        <f>TEXT(FDS!T144,"HH:MM")</f>
        <v>DNT</v>
      </c>
      <c r="J140">
        <f>FDS!V144</f>
        <v>20.242000000000001</v>
      </c>
      <c r="K140">
        <f>FDS!Y144</f>
        <v>9.14</v>
      </c>
      <c r="L140">
        <f>FDS!Z144</f>
        <v>359.5</v>
      </c>
      <c r="M140">
        <f>FDS!AA144</f>
        <v>326.8</v>
      </c>
      <c r="N140">
        <f>FDS!AE144</f>
        <v>9.1999999999999993</v>
      </c>
      <c r="O140">
        <f>FDS!AF144</f>
        <v>-156.9</v>
      </c>
      <c r="P140">
        <f>FDS!AG144</f>
        <v>45.69</v>
      </c>
      <c r="Q140">
        <f>FDS!AI144</f>
        <v>3.23</v>
      </c>
      <c r="R140">
        <f>FDS!AJ144</f>
        <v>3.38</v>
      </c>
      <c r="S140">
        <f>FDS!AK144</f>
        <v>18.579999999999998</v>
      </c>
      <c r="T140">
        <f>FDS!AL144</f>
        <v>74.290000000000006</v>
      </c>
    </row>
    <row r="141" spans="1:20" x14ac:dyDescent="0.25">
      <c r="A141" t="str">
        <f>FDS!A145</f>
        <v>ODNR_6</v>
      </c>
      <c r="B141" t="str">
        <f>TEXT(FDS!B145,"mm/dd/yyyy")</f>
        <v>09/19/2023</v>
      </c>
      <c r="C141" s="32" t="str">
        <f>TEXT(FDS!G145,"HH:MM")</f>
        <v>DNT</v>
      </c>
      <c r="D141">
        <f>FDS!K145</f>
        <v>16</v>
      </c>
      <c r="E141" s="30">
        <f>FDS!H145</f>
        <v>1</v>
      </c>
      <c r="F141" s="30">
        <f>FDS!J145</f>
        <v>0.5</v>
      </c>
      <c r="G141" s="31">
        <f>FDS!Q145</f>
        <v>1.73736</v>
      </c>
      <c r="H141">
        <f>IFERROR(AVERAGE(FDS!N145:O145),"")</f>
        <v>30</v>
      </c>
      <c r="I141" t="str">
        <f>TEXT(FDS!T145,"HH:MM")</f>
        <v>DNT</v>
      </c>
      <c r="J141">
        <f>FDS!V145</f>
        <v>20.178000000000001</v>
      </c>
      <c r="K141">
        <f>FDS!Y145</f>
        <v>7.71</v>
      </c>
      <c r="L141">
        <f>FDS!Z145</f>
        <v>509.4</v>
      </c>
      <c r="M141">
        <f>FDS!AA145</f>
        <v>462.4</v>
      </c>
      <c r="N141">
        <f>FDS!AE145</f>
        <v>8.75</v>
      </c>
      <c r="O141">
        <f>FDS!AF145</f>
        <v>-131.6</v>
      </c>
      <c r="P141">
        <f>FDS!AG145</f>
        <v>17.22</v>
      </c>
      <c r="Q141">
        <f>FDS!AI145</f>
        <v>2.84</v>
      </c>
      <c r="R141">
        <f>FDS!AJ145</f>
        <v>2.96</v>
      </c>
      <c r="S141">
        <f>FDS!AK145</f>
        <v>6.83</v>
      </c>
      <c r="T141">
        <f>FDS!AL145</f>
        <v>27.28</v>
      </c>
    </row>
    <row r="142" spans="1:20" x14ac:dyDescent="0.25">
      <c r="A142" t="str">
        <f>FDS!A146</f>
        <v>Bridge</v>
      </c>
      <c r="B142" t="str">
        <f>TEXT(FDS!B146,"mm/dd/yyyy")</f>
        <v>09/19/2023</v>
      </c>
      <c r="C142" s="32" t="str">
        <f>TEXT(FDS!G146,"HH:MM")</f>
        <v>DNT</v>
      </c>
      <c r="D142">
        <f>FDS!K146</f>
        <v>17</v>
      </c>
      <c r="E142" s="30">
        <f>FDS!H146</f>
        <v>1</v>
      </c>
      <c r="F142" s="30">
        <f>FDS!J146</f>
        <v>0.5</v>
      </c>
      <c r="G142" s="31">
        <f>FDS!Q146</f>
        <v>3.2613599999999998</v>
      </c>
      <c r="H142" t="str">
        <f>IFERROR(AVERAGE(FDS!N146:O146),"")</f>
        <v/>
      </c>
      <c r="I142" t="str">
        <f>TEXT(FDS!T146,"HH:MM")</f>
        <v>DNT</v>
      </c>
      <c r="J142">
        <f>FDS!V146</f>
        <v>20.248000000000001</v>
      </c>
      <c r="K142">
        <f>FDS!Y146</f>
        <v>8.82</v>
      </c>
      <c r="L142">
        <f>FDS!Z146</f>
        <v>401.7</v>
      </c>
      <c r="M142">
        <f>FDS!AA146</f>
        <v>365.2</v>
      </c>
      <c r="N142">
        <f>FDS!AE146</f>
        <v>9.01</v>
      </c>
      <c r="O142">
        <f>FDS!AF146</f>
        <v>-146.1</v>
      </c>
      <c r="P142">
        <f>FDS!AG146</f>
        <v>20.2</v>
      </c>
      <c r="Q142">
        <f>FDS!AI146</f>
        <v>3.66</v>
      </c>
      <c r="R142">
        <f>FDS!AJ146</f>
        <v>3.82</v>
      </c>
      <c r="S142">
        <f>FDS!AK146</f>
        <v>11.16</v>
      </c>
      <c r="T142">
        <f>FDS!AL146</f>
        <v>44.58</v>
      </c>
    </row>
    <row r="143" spans="1:20" x14ac:dyDescent="0.25">
      <c r="A143" t="str">
        <f>FDS!A147</f>
        <v>ODNR_2</v>
      </c>
      <c r="B143" t="str">
        <f>TEXT(FDS!B147,"mm/dd/yyyy")</f>
        <v>09/19/2023</v>
      </c>
      <c r="C143" s="32" t="str">
        <f>TEXT(FDS!G147,"HH:MM")</f>
        <v>DNT</v>
      </c>
      <c r="D143">
        <f>FDS!K147</f>
        <v>17</v>
      </c>
      <c r="E143" s="30">
        <f>FDS!H147</f>
        <v>1</v>
      </c>
      <c r="F143" s="30">
        <f>FDS!J147</f>
        <v>0.5</v>
      </c>
      <c r="G143" s="31">
        <f>FDS!Q147</f>
        <v>2.1945600000000001</v>
      </c>
      <c r="H143">
        <f>IFERROR(AVERAGE(FDS!N147:O147),"")</f>
        <v>37.5</v>
      </c>
      <c r="I143" t="str">
        <f>TEXT(FDS!T147,"HH:MM")</f>
        <v>DNT</v>
      </c>
      <c r="J143">
        <f>FDS!V147</f>
        <v>20.788</v>
      </c>
      <c r="K143">
        <f>FDS!Y147</f>
        <v>9.8699999999999992</v>
      </c>
      <c r="L143">
        <f>FDS!Z147</f>
        <v>464.9</v>
      </c>
      <c r="M143">
        <f>FDS!AA147</f>
        <v>427.5</v>
      </c>
      <c r="N143">
        <f>FDS!AE147</f>
        <v>9.15</v>
      </c>
      <c r="O143">
        <f>FDS!AF147</f>
        <v>-154.6</v>
      </c>
      <c r="P143">
        <f>FDS!AG147</f>
        <v>11.01</v>
      </c>
      <c r="Q143">
        <f>FDS!AI147</f>
        <v>4.6100000000000003</v>
      </c>
      <c r="R143">
        <f>FDS!AJ147</f>
        <v>4.82</v>
      </c>
      <c r="S143">
        <f>FDS!AK147</f>
        <v>6.59</v>
      </c>
      <c r="T143">
        <f>FDS!AL147</f>
        <v>26.32</v>
      </c>
    </row>
    <row r="144" spans="1:20" x14ac:dyDescent="0.25">
      <c r="A144" t="str">
        <f>FDS!A148</f>
        <v>Buoy_2</v>
      </c>
      <c r="B144" t="str">
        <f>TEXT(FDS!B148,"mm/dd/yyyy")</f>
        <v>09/19/2023</v>
      </c>
      <c r="C144" s="32" t="str">
        <f>TEXT(FDS!G148,"HH:MM")</f>
        <v>DNT</v>
      </c>
      <c r="D144">
        <f>FDS!K148</f>
        <v>18</v>
      </c>
      <c r="E144" s="30">
        <f>FDS!H148</f>
        <v>1</v>
      </c>
      <c r="F144" s="30">
        <f>FDS!J148</f>
        <v>0.5</v>
      </c>
      <c r="G144" s="31">
        <f>FDS!Q148</f>
        <v>2.4993599999999998</v>
      </c>
      <c r="H144">
        <f>IFERROR(AVERAGE(FDS!N148:O148),"")</f>
        <v>30</v>
      </c>
      <c r="I144" t="str">
        <f>TEXT(FDS!T148,"HH:MM")</f>
        <v>DNT</v>
      </c>
      <c r="J144">
        <f>FDS!V148</f>
        <v>20.742999999999999</v>
      </c>
      <c r="K144">
        <f>FDS!Y148</f>
        <v>10.130000000000001</v>
      </c>
      <c r="L144">
        <f>FDS!Z148</f>
        <v>450.6</v>
      </c>
      <c r="M144">
        <f>FDS!AA148</f>
        <v>414</v>
      </c>
      <c r="N144">
        <f>FDS!AE148</f>
        <v>9.08</v>
      </c>
      <c r="O144">
        <f>FDS!AF148</f>
        <v>-150.5</v>
      </c>
      <c r="P144">
        <f>FDS!AG148</f>
        <v>12.89</v>
      </c>
      <c r="Q144">
        <f>FDS!AI148</f>
        <v>4.91</v>
      </c>
      <c r="R144">
        <f>FDS!AJ148</f>
        <v>5.13</v>
      </c>
      <c r="S144">
        <f>FDS!AK148</f>
        <v>7.39</v>
      </c>
      <c r="T144">
        <f>FDS!AL148</f>
        <v>29.51</v>
      </c>
    </row>
    <row r="145" spans="1:20" x14ac:dyDescent="0.25">
      <c r="A145" t="str">
        <f>FDS!A149</f>
        <v>ODNR_1</v>
      </c>
      <c r="B145" t="str">
        <f>TEXT(FDS!B149,"mm/dd/yyyy")</f>
        <v>09/19/2023</v>
      </c>
      <c r="C145" s="32" t="str">
        <f>TEXT(FDS!G149,"HH:MM")</f>
        <v>DNT</v>
      </c>
      <c r="D145">
        <f>FDS!K149</f>
        <v>18</v>
      </c>
      <c r="E145" s="30">
        <f>FDS!H149</f>
        <v>1</v>
      </c>
      <c r="F145" s="30">
        <f>FDS!J149</f>
        <v>0.5</v>
      </c>
      <c r="G145" s="31">
        <f>FDS!Q149</f>
        <v>2.6212800000000001</v>
      </c>
      <c r="H145">
        <f>IFERROR(AVERAGE(FDS!N149:O149),"")</f>
        <v>35</v>
      </c>
      <c r="I145" t="str">
        <f>TEXT(FDS!T149,"HH:MM")</f>
        <v>DNT</v>
      </c>
      <c r="J145">
        <f>FDS!V149</f>
        <v>20.79</v>
      </c>
      <c r="K145">
        <f>FDS!Y149</f>
        <v>8.7899999999999991</v>
      </c>
      <c r="L145">
        <f>FDS!Z149</f>
        <v>429.7</v>
      </c>
      <c r="M145">
        <f>FDS!AA149</f>
        <v>395.1</v>
      </c>
      <c r="N145">
        <f>FDS!AE149</f>
        <v>8.9499999999999993</v>
      </c>
      <c r="O145">
        <f>FDS!AF149</f>
        <v>-143.1</v>
      </c>
      <c r="P145">
        <f>FDS!AG149</f>
        <v>10.039999999999999</v>
      </c>
      <c r="Q145">
        <f>FDS!AI149</f>
        <v>3.29</v>
      </c>
      <c r="R145">
        <f>FDS!AJ149</f>
        <v>3.43</v>
      </c>
      <c r="S145">
        <f>FDS!AK149</f>
        <v>5.81</v>
      </c>
      <c r="T145">
        <f>FDS!AL149</f>
        <v>23.19</v>
      </c>
    </row>
    <row r="146" spans="1:20" x14ac:dyDescent="0.25">
      <c r="A146" t="str">
        <f>FDS!A150</f>
        <v>EC_1163</v>
      </c>
      <c r="B146" t="str">
        <f>TEXT(FDS!B150,"mm/dd/yyyy")</f>
        <v>09/19/2023</v>
      </c>
      <c r="C146" s="32" t="str">
        <f>TEXT(FDS!G150,"HH:MM")</f>
        <v>DNT</v>
      </c>
      <c r="D146">
        <f>FDS!K150</f>
        <v>18</v>
      </c>
      <c r="E146" s="30">
        <f>FDS!H150</f>
        <v>1</v>
      </c>
      <c r="F146" s="30">
        <f>FDS!J150</f>
        <v>0.5</v>
      </c>
      <c r="G146" s="31">
        <f>FDS!Q150</f>
        <v>3.47472</v>
      </c>
      <c r="H146">
        <f>IFERROR(AVERAGE(FDS!N150:O150),"")</f>
        <v>60</v>
      </c>
      <c r="I146" t="str">
        <f>TEXT(FDS!T150,"HH:MM")</f>
        <v>DNT</v>
      </c>
      <c r="J146">
        <f>FDS!V150</f>
        <v>20.98</v>
      </c>
      <c r="K146">
        <f>FDS!Y150</f>
        <v>9.26</v>
      </c>
      <c r="L146">
        <f>FDS!Z150</f>
        <v>377.1</v>
      </c>
      <c r="M146">
        <f>FDS!AA150</f>
        <v>348.1</v>
      </c>
      <c r="N146">
        <f>FDS!AE150</f>
        <v>8.9</v>
      </c>
      <c r="O146">
        <f>FDS!AF150</f>
        <v>-140.4</v>
      </c>
      <c r="P146">
        <f>FDS!AG150</f>
        <v>7.03</v>
      </c>
      <c r="Q146">
        <f>FDS!AI150</f>
        <v>2.4300000000000002</v>
      </c>
      <c r="R146">
        <f>FDS!AJ150</f>
        <v>2.54</v>
      </c>
      <c r="S146">
        <f>FDS!AK150</f>
        <v>6.61</v>
      </c>
      <c r="T146">
        <f>FDS!AL150</f>
        <v>26.38</v>
      </c>
    </row>
    <row r="147" spans="1:20" x14ac:dyDescent="0.25">
      <c r="A147" t="str">
        <f>FDS!A151</f>
        <v>Causeway</v>
      </c>
      <c r="B147" t="str">
        <f>TEXT(FDS!B151,"mm/dd/yyyy")</f>
        <v>09/19/2023</v>
      </c>
      <c r="C147" s="32" t="str">
        <f>TEXT(FDS!G151,"HH:MM")</f>
        <v>DNT</v>
      </c>
      <c r="D147">
        <f>FDS!K151</f>
        <v>19</v>
      </c>
      <c r="E147" s="30">
        <f>FDS!H151</f>
        <v>1</v>
      </c>
      <c r="F147" s="30">
        <f>FDS!J151</f>
        <v>0.5</v>
      </c>
      <c r="G147" s="31">
        <f>FDS!Q151</f>
        <v>0.88392000000000004</v>
      </c>
      <c r="H147">
        <f>IFERROR(AVERAGE(FDS!N151:O151),"")</f>
        <v>40</v>
      </c>
      <c r="I147" t="str">
        <f>TEXT(FDS!T151,"HH:MM")</f>
        <v>DNT</v>
      </c>
      <c r="J147">
        <f>FDS!V151</f>
        <v>20.878</v>
      </c>
      <c r="K147">
        <f>FDS!Y151</f>
        <v>9.65</v>
      </c>
      <c r="L147">
        <f>FDS!Z151</f>
        <v>349.6</v>
      </c>
      <c r="M147">
        <f>FDS!AA151</f>
        <v>322</v>
      </c>
      <c r="N147">
        <f>FDS!AE151</f>
        <v>8.94</v>
      </c>
      <c r="O147">
        <f>FDS!AF151</f>
        <v>-142.6</v>
      </c>
      <c r="P147">
        <f>FDS!AG151</f>
        <v>10.199999999999999</v>
      </c>
      <c r="Q147">
        <f>FDS!AI151</f>
        <v>1.72</v>
      </c>
      <c r="R147">
        <f>FDS!AJ151</f>
        <v>1.79</v>
      </c>
      <c r="S147">
        <f>FDS!AK151</f>
        <v>4.4400000000000004</v>
      </c>
      <c r="T147">
        <f>FDS!AL151</f>
        <v>17.72</v>
      </c>
    </row>
    <row r="148" spans="1:20" x14ac:dyDescent="0.25">
      <c r="A148" t="str">
        <f>FDS!A152</f>
        <v>Bells</v>
      </c>
      <c r="B148" t="str">
        <f>TEXT(FDS!B152,"mm/dd/yyyy")</f>
        <v>09/19/2023</v>
      </c>
      <c r="C148" s="32" t="str">
        <f>TEXT(FDS!G152,"HH:MM")</f>
        <v>DNT</v>
      </c>
      <c r="D148">
        <f>FDS!K152</f>
        <v>20</v>
      </c>
      <c r="E148" s="30">
        <f>FDS!H152</f>
        <v>1</v>
      </c>
      <c r="F148" s="30">
        <f>FDS!J152</f>
        <v>1</v>
      </c>
      <c r="G148" s="31">
        <f>FDS!Q152</f>
        <v>9.4792799999999993</v>
      </c>
      <c r="H148">
        <f>IFERROR(AVERAGE(FDS!N152:O152),"")</f>
        <v>140</v>
      </c>
      <c r="I148" t="str">
        <f>TEXT(FDS!T152,"HH:MM")</f>
        <v>DNT</v>
      </c>
      <c r="J148">
        <f>FDS!V152</f>
        <v>21.67</v>
      </c>
      <c r="K148">
        <f>FDS!Y152</f>
        <v>8.8800000000000008</v>
      </c>
      <c r="L148">
        <f>FDS!Z152</f>
        <v>276.2</v>
      </c>
      <c r="M148">
        <f>FDS!AA152</f>
        <v>258.60000000000002</v>
      </c>
      <c r="N148">
        <f>FDS!AE152</f>
        <v>8.68</v>
      </c>
      <c r="O148">
        <f>FDS!AF152</f>
        <v>-127.9</v>
      </c>
      <c r="P148">
        <f>FDS!AG152</f>
        <v>0.21</v>
      </c>
      <c r="Q148">
        <f>FDS!AI152</f>
        <v>0.43</v>
      </c>
      <c r="R148">
        <f>FDS!AJ152</f>
        <v>0.43</v>
      </c>
      <c r="S148">
        <f>FDS!AK152</f>
        <v>1.92</v>
      </c>
      <c r="T148">
        <f>FDS!AL152</f>
        <v>7.61</v>
      </c>
    </row>
  </sheetData>
  <pageMargins left="0.7" right="0.7" top="0.75" bottom="0.75" header="0.3" footer="0.3"/>
  <ignoredErrors>
    <ignoredError sqref="H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3741-C89D-4791-A7E8-4321EFEEE146}">
  <sheetPr codeName="Sheet4"/>
  <dimension ref="A1:B12"/>
  <sheetViews>
    <sheetView workbookViewId="0">
      <selection activeCell="F14" sqref="F14"/>
    </sheetView>
  </sheetViews>
  <sheetFormatPr defaultRowHeight="15" x14ac:dyDescent="0.25"/>
  <cols>
    <col min="1" max="1" width="10.140625" customWidth="1"/>
    <col min="2" max="2" width="27.5703125" customWidth="1"/>
  </cols>
  <sheetData>
    <row r="1" spans="1:2" ht="21.75" thickBot="1" x14ac:dyDescent="0.4">
      <c r="A1" s="24" t="s">
        <v>31</v>
      </c>
      <c r="B1" s="25" t="s">
        <v>32</v>
      </c>
    </row>
    <row r="2" spans="1:2" ht="19.5" thickTop="1" x14ac:dyDescent="0.3">
      <c r="A2" s="13">
        <v>1</v>
      </c>
      <c r="B2" s="26" t="s">
        <v>33</v>
      </c>
    </row>
    <row r="3" spans="1:2" ht="18.75" x14ac:dyDescent="0.3">
      <c r="A3" s="16">
        <v>2</v>
      </c>
      <c r="B3" s="27" t="s">
        <v>34</v>
      </c>
    </row>
    <row r="4" spans="1:2" ht="18.75" x14ac:dyDescent="0.3">
      <c r="A4" s="19">
        <v>3</v>
      </c>
      <c r="B4" s="28" t="s">
        <v>35</v>
      </c>
    </row>
    <row r="5" spans="1:2" ht="18.75" x14ac:dyDescent="0.3">
      <c r="A5" s="16">
        <v>4</v>
      </c>
      <c r="B5" s="27" t="s">
        <v>36</v>
      </c>
    </row>
    <row r="6" spans="1:2" ht="18.75" x14ac:dyDescent="0.3">
      <c r="A6" s="19">
        <v>5</v>
      </c>
      <c r="B6" s="28" t="s">
        <v>37</v>
      </c>
    </row>
    <row r="7" spans="1:2" ht="18.75" x14ac:dyDescent="0.3">
      <c r="A7" s="16">
        <v>6</v>
      </c>
      <c r="B7" s="27" t="s">
        <v>39</v>
      </c>
    </row>
    <row r="8" spans="1:2" ht="18.75" x14ac:dyDescent="0.3">
      <c r="A8" s="19">
        <v>7</v>
      </c>
      <c r="B8" s="28" t="s">
        <v>40</v>
      </c>
    </row>
    <row r="9" spans="1:2" ht="18.75" x14ac:dyDescent="0.3">
      <c r="A9" s="16">
        <v>8</v>
      </c>
      <c r="B9" s="27" t="s">
        <v>41</v>
      </c>
    </row>
    <row r="10" spans="1:2" ht="18.75" x14ac:dyDescent="0.3">
      <c r="A10" s="19">
        <v>9</v>
      </c>
      <c r="B10" s="28" t="s">
        <v>57</v>
      </c>
    </row>
    <row r="11" spans="1:2" ht="18.75" x14ac:dyDescent="0.3">
      <c r="A11" s="16">
        <v>10</v>
      </c>
      <c r="B11" s="27" t="s">
        <v>58</v>
      </c>
    </row>
    <row r="12" spans="1:2" ht="19.5" thickBot="1" x14ac:dyDescent="0.35">
      <c r="A12" s="22">
        <v>11</v>
      </c>
      <c r="B12" s="29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4628-EC1E-466D-9272-E4ED88E96371}">
  <sheetPr codeName="Sheet5"/>
  <dimension ref="A1:C12"/>
  <sheetViews>
    <sheetView workbookViewId="0">
      <selection activeCell="E7" sqref="E7"/>
    </sheetView>
  </sheetViews>
  <sheetFormatPr defaultRowHeight="15" x14ac:dyDescent="0.25"/>
  <cols>
    <col min="1" max="1" width="10.5703125" bestFit="1" customWidth="1"/>
    <col min="2" max="2" width="28" customWidth="1"/>
    <col min="3" max="3" width="23.28515625" bestFit="1" customWidth="1"/>
  </cols>
  <sheetData>
    <row r="1" spans="1:3" ht="21.75" thickBot="1" x14ac:dyDescent="0.3">
      <c r="A1" s="10" t="s">
        <v>31</v>
      </c>
      <c r="B1" s="11" t="s">
        <v>61</v>
      </c>
      <c r="C1" s="11" t="s">
        <v>67</v>
      </c>
    </row>
    <row r="2" spans="1:3" ht="19.5" thickTop="1" x14ac:dyDescent="0.3">
      <c r="A2" s="12">
        <v>0</v>
      </c>
      <c r="B2" s="13" t="s">
        <v>62</v>
      </c>
      <c r="C2" s="14">
        <v>0</v>
      </c>
    </row>
    <row r="3" spans="1:3" ht="18.75" x14ac:dyDescent="0.3">
      <c r="A3" s="15">
        <v>1</v>
      </c>
      <c r="B3" s="16" t="s">
        <v>65</v>
      </c>
      <c r="C3" s="17">
        <v>0.1</v>
      </c>
    </row>
    <row r="4" spans="1:3" ht="18.75" x14ac:dyDescent="0.3">
      <c r="A4" s="18">
        <v>2</v>
      </c>
      <c r="B4" s="19" t="s">
        <v>65</v>
      </c>
      <c r="C4" s="20">
        <v>0.2</v>
      </c>
    </row>
    <row r="5" spans="1:3" ht="18.75" x14ac:dyDescent="0.3">
      <c r="A5" s="15">
        <v>3</v>
      </c>
      <c r="B5" s="16" t="s">
        <v>65</v>
      </c>
      <c r="C5" s="17">
        <v>0.3</v>
      </c>
    </row>
    <row r="6" spans="1:3" ht="18.75" x14ac:dyDescent="0.3">
      <c r="A6" s="18">
        <v>4</v>
      </c>
      <c r="B6" s="19" t="s">
        <v>65</v>
      </c>
      <c r="C6" s="20">
        <v>0.4</v>
      </c>
    </row>
    <row r="7" spans="1:3" ht="18.75" x14ac:dyDescent="0.3">
      <c r="A7" s="15">
        <v>5</v>
      </c>
      <c r="B7" s="16" t="s">
        <v>63</v>
      </c>
      <c r="C7" s="17">
        <v>0.5</v>
      </c>
    </row>
    <row r="8" spans="1:3" ht="18.75" x14ac:dyDescent="0.3">
      <c r="A8" s="18">
        <v>6</v>
      </c>
      <c r="B8" s="19" t="s">
        <v>66</v>
      </c>
      <c r="C8" s="20">
        <v>0.6</v>
      </c>
    </row>
    <row r="9" spans="1:3" ht="18.75" x14ac:dyDescent="0.3">
      <c r="A9" s="15">
        <v>7</v>
      </c>
      <c r="B9" s="16" t="s">
        <v>66</v>
      </c>
      <c r="C9" s="17">
        <v>0.7</v>
      </c>
    </row>
    <row r="10" spans="1:3" ht="18.75" x14ac:dyDescent="0.3">
      <c r="A10" s="18">
        <v>8</v>
      </c>
      <c r="B10" s="19" t="s">
        <v>66</v>
      </c>
      <c r="C10" s="20">
        <v>0.8</v>
      </c>
    </row>
    <row r="11" spans="1:3" ht="18.75" x14ac:dyDescent="0.3">
      <c r="A11" s="15">
        <v>9</v>
      </c>
      <c r="B11" s="16" t="s">
        <v>66</v>
      </c>
      <c r="C11" s="17">
        <v>0.9</v>
      </c>
    </row>
    <row r="12" spans="1:3" ht="19.5" thickBot="1" x14ac:dyDescent="0.35">
      <c r="A12" s="21">
        <v>10</v>
      </c>
      <c r="B12" s="22" t="s">
        <v>64</v>
      </c>
      <c r="C12" s="23">
        <v>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0FB8-C35D-4BA2-8E2E-136C15B9BC7B}">
  <sheetPr codeName="Sheet6"/>
  <dimension ref="A1:E11"/>
  <sheetViews>
    <sheetView workbookViewId="0">
      <selection activeCell="C24" sqref="C24"/>
    </sheetView>
  </sheetViews>
  <sheetFormatPr defaultRowHeight="15" x14ac:dyDescent="0.25"/>
  <cols>
    <col min="1" max="1" width="11.7109375" bestFit="1" customWidth="1"/>
  </cols>
  <sheetData>
    <row r="1" spans="1:5" x14ac:dyDescent="0.25">
      <c r="B1" t="s">
        <v>137</v>
      </c>
      <c r="C1" t="s">
        <v>138</v>
      </c>
      <c r="D1" t="s">
        <v>21</v>
      </c>
      <c r="E1" t="s">
        <v>139</v>
      </c>
    </row>
    <row r="2" spans="1:5" ht="16.5" x14ac:dyDescent="0.3">
      <c r="A2" t="s">
        <v>0</v>
      </c>
      <c r="B2" s="33">
        <f>CONVERT(C2, "ft", "m" )</f>
        <v>0.64007999999999998</v>
      </c>
      <c r="C2">
        <v>2.1</v>
      </c>
      <c r="D2" s="33">
        <f>CONVERT(E2, "mph", "m/sec" )</f>
        <v>2.6822400000000002</v>
      </c>
      <c r="E2">
        <v>6</v>
      </c>
    </row>
    <row r="3" spans="1:5" ht="16.5" x14ac:dyDescent="0.3">
      <c r="A3" t="s">
        <v>1</v>
      </c>
      <c r="B3" s="33">
        <f t="shared" ref="B3:B10" si="0">CONVERT(C3, "ft", "m" )</f>
        <v>1.0668</v>
      </c>
      <c r="C3">
        <v>3.5</v>
      </c>
      <c r="D3" s="33">
        <f>CONVERT(E3, "mph", "m/sec" )</f>
        <v>2.6822400000000002</v>
      </c>
      <c r="E3">
        <v>6</v>
      </c>
    </row>
    <row r="4" spans="1:5" ht="16.5" x14ac:dyDescent="0.3">
      <c r="A4" t="s">
        <v>2</v>
      </c>
      <c r="B4" s="33">
        <f t="shared" si="0"/>
        <v>1.73736</v>
      </c>
      <c r="C4">
        <v>5.7</v>
      </c>
      <c r="D4" s="33">
        <f t="shared" ref="D4:D11" si="1">CONVERT(E4, "mph", "m/sec" )</f>
        <v>2.6822400000000002</v>
      </c>
      <c r="E4">
        <v>6</v>
      </c>
    </row>
    <row r="5" spans="1:5" ht="16.5" x14ac:dyDescent="0.3">
      <c r="A5" t="s">
        <v>3</v>
      </c>
      <c r="B5" s="33">
        <f t="shared" si="0"/>
        <v>3.2613599999999998</v>
      </c>
      <c r="C5">
        <v>10.7</v>
      </c>
      <c r="D5" s="33">
        <f t="shared" si="1"/>
        <v>2.6822400000000002</v>
      </c>
      <c r="E5">
        <v>6</v>
      </c>
    </row>
    <row r="6" spans="1:5" ht="16.5" x14ac:dyDescent="0.3">
      <c r="A6" t="s">
        <v>4</v>
      </c>
      <c r="B6" s="33">
        <f t="shared" si="0"/>
        <v>2.1945600000000001</v>
      </c>
      <c r="C6">
        <v>7.2</v>
      </c>
      <c r="D6" s="33">
        <f t="shared" si="1"/>
        <v>2.6822400000000002</v>
      </c>
      <c r="E6">
        <v>6</v>
      </c>
    </row>
    <row r="7" spans="1:5" ht="16.5" x14ac:dyDescent="0.3">
      <c r="A7" t="s">
        <v>29</v>
      </c>
      <c r="B7" s="33">
        <f t="shared" si="0"/>
        <v>2.4993599999999998</v>
      </c>
      <c r="C7">
        <v>8.1999999999999993</v>
      </c>
      <c r="D7" s="33">
        <f t="shared" si="1"/>
        <v>2.6822400000000002</v>
      </c>
      <c r="E7">
        <v>6</v>
      </c>
    </row>
    <row r="8" spans="1:5" ht="16.5" x14ac:dyDescent="0.3">
      <c r="A8" t="s">
        <v>5</v>
      </c>
      <c r="B8" s="33">
        <f t="shared" si="0"/>
        <v>2.6212800000000001</v>
      </c>
      <c r="C8">
        <v>8.6</v>
      </c>
      <c r="D8" s="33">
        <f t="shared" si="1"/>
        <v>2.6822400000000002</v>
      </c>
      <c r="E8">
        <v>6</v>
      </c>
    </row>
    <row r="9" spans="1:5" ht="16.5" x14ac:dyDescent="0.3">
      <c r="A9" t="s">
        <v>6</v>
      </c>
      <c r="B9" s="33">
        <f t="shared" si="0"/>
        <v>3.47472</v>
      </c>
      <c r="C9">
        <v>11.4</v>
      </c>
      <c r="D9" s="33">
        <f t="shared" si="1"/>
        <v>2.6822400000000002</v>
      </c>
      <c r="E9">
        <v>6</v>
      </c>
    </row>
    <row r="10" spans="1:5" ht="16.5" x14ac:dyDescent="0.3">
      <c r="A10" t="s">
        <v>7</v>
      </c>
      <c r="B10" s="33">
        <f t="shared" si="0"/>
        <v>0.88392000000000004</v>
      </c>
      <c r="C10">
        <v>2.9</v>
      </c>
      <c r="D10" s="33">
        <f t="shared" si="1"/>
        <v>2.6822400000000002</v>
      </c>
      <c r="E10">
        <v>6</v>
      </c>
    </row>
    <row r="11" spans="1:5" ht="16.5" x14ac:dyDescent="0.3">
      <c r="A11" t="s">
        <v>8</v>
      </c>
      <c r="B11" s="33">
        <f>CONVERT(C11, "ft", "m" )</f>
        <v>9.4792799999999993</v>
      </c>
      <c r="C11">
        <v>31.1</v>
      </c>
      <c r="D11" s="33">
        <f t="shared" si="1"/>
        <v>2.6822400000000002</v>
      </c>
      <c r="E1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</vt:lpstr>
      <vt:lpstr>FDS</vt:lpstr>
      <vt:lpstr>Condensed</vt:lpstr>
      <vt:lpstr>Weather Conditions</vt:lpstr>
      <vt:lpstr>Cloud conditions</vt:lpstr>
      <vt:lpstr>Unit 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Wagner</dc:creator>
  <cp:lastModifiedBy>Ryan Wagner</cp:lastModifiedBy>
  <dcterms:created xsi:type="dcterms:W3CDTF">2023-01-10T23:17:01Z</dcterms:created>
  <dcterms:modified xsi:type="dcterms:W3CDTF">2023-09-20T15:11:58Z</dcterms:modified>
</cp:coreProperties>
</file>