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sw\Desktop\RSW files\2. Sandusky Bay\2023\TSS\"/>
    </mc:Choice>
  </mc:AlternateContent>
  <xr:revisionPtr revIDLastSave="0" documentId="13_ncr:1_{CE9D9831-F2A1-4EE3-BFE7-AA6F0D12778F}" xr6:coauthVersionLast="47" xr6:coauthVersionMax="47" xr10:uidLastSave="{00000000-0000-0000-0000-000000000000}"/>
  <bookViews>
    <workbookView xWindow="-120" yWindow="-120" windowWidth="29040" windowHeight="15840" activeTab="14" xr2:uid="{00000000-000D-0000-FFFF-FFFF00000000}"/>
  </bookViews>
  <sheets>
    <sheet name="1" sheetId="15" r:id="rId1"/>
    <sheet name="2" sheetId="21" r:id="rId2"/>
    <sheet name="3" sheetId="20" r:id="rId3"/>
    <sheet name="4" sheetId="23" r:id="rId4"/>
    <sheet name="5" sheetId="22" r:id="rId5"/>
    <sheet name="6" sheetId="24" r:id="rId6"/>
    <sheet name="7" sheetId="26" r:id="rId7"/>
    <sheet name="8" sheetId="27" r:id="rId8"/>
    <sheet name="9" sheetId="25" r:id="rId9"/>
    <sheet name="10" sheetId="28" r:id="rId10"/>
    <sheet name="11" sheetId="29" r:id="rId11"/>
    <sheet name="12" sheetId="31" r:id="rId12"/>
    <sheet name="13" sheetId="42" r:id="rId13"/>
    <sheet name="14 " sheetId="43" r:id="rId14"/>
    <sheet name="15" sheetId="44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24" roundtripDataSignature="AMtx7miI//l5UDT74CaUp6yzEgxyhtkcxg=="/>
    </ext>
  </extLst>
</workbook>
</file>

<file path=xl/calcChain.xml><?xml version="1.0" encoding="utf-8"?>
<calcChain xmlns="http://schemas.openxmlformats.org/spreadsheetml/2006/main">
  <c r="J32" i="44" l="1"/>
  <c r="J31" i="44"/>
  <c r="J30" i="44"/>
  <c r="J29" i="44"/>
  <c r="J28" i="44"/>
  <c r="L28" i="44" s="1"/>
  <c r="J27" i="44"/>
  <c r="M26" i="44"/>
  <c r="L26" i="44"/>
  <c r="K26" i="44"/>
  <c r="J26" i="44"/>
  <c r="J25" i="44"/>
  <c r="J24" i="44"/>
  <c r="L24" i="44" s="1"/>
  <c r="J23" i="44"/>
  <c r="J22" i="44"/>
  <c r="M22" i="44" s="1"/>
  <c r="J21" i="44"/>
  <c r="J20" i="44"/>
  <c r="M20" i="44" s="1"/>
  <c r="J19" i="44"/>
  <c r="J18" i="44"/>
  <c r="M18" i="44" s="1"/>
  <c r="J17" i="44"/>
  <c r="L16" i="44" s="1"/>
  <c r="P16" i="44"/>
  <c r="M16" i="44"/>
  <c r="J16" i="44"/>
  <c r="K16" i="44" s="1"/>
  <c r="J15" i="44"/>
  <c r="J14" i="44"/>
  <c r="M14" i="44" s="1"/>
  <c r="J13" i="44"/>
  <c r="L12" i="44" s="1"/>
  <c r="P12" i="44"/>
  <c r="P13" i="44" s="1"/>
  <c r="M12" i="44"/>
  <c r="J12" i="44"/>
  <c r="K12" i="44" s="1"/>
  <c r="J11" i="44"/>
  <c r="J10" i="44"/>
  <c r="K10" i="44" s="1"/>
  <c r="J9" i="44"/>
  <c r="J8" i="44"/>
  <c r="J30" i="43"/>
  <c r="J29" i="43"/>
  <c r="J28" i="43"/>
  <c r="M28" i="43" s="1"/>
  <c r="J27" i="43"/>
  <c r="J26" i="43"/>
  <c r="M26" i="43" s="1"/>
  <c r="J25" i="43"/>
  <c r="J24" i="43"/>
  <c r="M24" i="43" s="1"/>
  <c r="J23" i="43"/>
  <c r="J22" i="43"/>
  <c r="M22" i="43" s="1"/>
  <c r="J21" i="43"/>
  <c r="M20" i="43"/>
  <c r="L20" i="43"/>
  <c r="J20" i="43"/>
  <c r="K20" i="43" s="1"/>
  <c r="J19" i="43"/>
  <c r="J18" i="43"/>
  <c r="M18" i="43" s="1"/>
  <c r="J17" i="43"/>
  <c r="P16" i="43"/>
  <c r="M16" i="43"/>
  <c r="L16" i="43"/>
  <c r="K16" i="43"/>
  <c r="J16" i="43"/>
  <c r="J15" i="43"/>
  <c r="J14" i="43"/>
  <c r="M14" i="43" s="1"/>
  <c r="J13" i="43"/>
  <c r="P12" i="43"/>
  <c r="P13" i="43" s="1"/>
  <c r="M12" i="43"/>
  <c r="L12" i="43"/>
  <c r="K12" i="43"/>
  <c r="J12" i="43"/>
  <c r="J11" i="43"/>
  <c r="J10" i="43"/>
  <c r="M10" i="43" s="1"/>
  <c r="J9" i="43"/>
  <c r="J8" i="43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M28" i="42" s="1"/>
  <c r="J27" i="42"/>
  <c r="J26" i="42"/>
  <c r="K26" i="42" s="1"/>
  <c r="J25" i="42"/>
  <c r="L24" i="42" s="1"/>
  <c r="J24" i="42"/>
  <c r="M24" i="42" s="1"/>
  <c r="J23" i="42"/>
  <c r="J22" i="42"/>
  <c r="M22" i="42" s="1"/>
  <c r="J21" i="42"/>
  <c r="M20" i="42"/>
  <c r="L20" i="42"/>
  <c r="J20" i="42"/>
  <c r="K20" i="42" s="1"/>
  <c r="J19" i="42"/>
  <c r="J18" i="42"/>
  <c r="L18" i="42" s="1"/>
  <c r="J17" i="42"/>
  <c r="P16" i="42"/>
  <c r="M16" i="42"/>
  <c r="L16" i="42"/>
  <c r="K16" i="42"/>
  <c r="J16" i="42"/>
  <c r="J15" i="42"/>
  <c r="J14" i="42"/>
  <c r="M14" i="42" s="1"/>
  <c r="J13" i="42"/>
  <c r="P12" i="42"/>
  <c r="P13" i="42" s="1"/>
  <c r="M12" i="42"/>
  <c r="L12" i="42"/>
  <c r="K12" i="42"/>
  <c r="J12" i="42"/>
  <c r="J11" i="42"/>
  <c r="J10" i="42"/>
  <c r="M10" i="42" s="1"/>
  <c r="J9" i="42"/>
  <c r="J8" i="42"/>
  <c r="K14" i="44" l="1"/>
  <c r="L14" i="44"/>
  <c r="K22" i="44"/>
  <c r="L22" i="44"/>
  <c r="K18" i="44"/>
  <c r="L18" i="44"/>
  <c r="L10" i="44"/>
  <c r="M10" i="44"/>
  <c r="M28" i="44"/>
  <c r="K20" i="44"/>
  <c r="M24" i="44"/>
  <c r="K24" i="44"/>
  <c r="L20" i="44"/>
  <c r="K28" i="44"/>
  <c r="K26" i="43"/>
  <c r="L26" i="43"/>
  <c r="K22" i="43"/>
  <c r="L22" i="43"/>
  <c r="K18" i="43"/>
  <c r="K10" i="43"/>
  <c r="K14" i="43"/>
  <c r="L18" i="43"/>
  <c r="K28" i="43"/>
  <c r="L10" i="43"/>
  <c r="L14" i="43"/>
  <c r="L28" i="43"/>
  <c r="K24" i="43"/>
  <c r="L24" i="43"/>
  <c r="K14" i="42"/>
  <c r="L10" i="42"/>
  <c r="L14" i="42"/>
  <c r="M18" i="42"/>
  <c r="L28" i="42"/>
  <c r="L26" i="42"/>
  <c r="K22" i="42"/>
  <c r="K10" i="42"/>
  <c r="K28" i="42"/>
  <c r="K24" i="42"/>
  <c r="M26" i="42"/>
  <c r="L22" i="42"/>
  <c r="K18" i="42"/>
  <c r="M34" i="31" l="1"/>
  <c r="L34" i="31"/>
  <c r="K34" i="31"/>
  <c r="M32" i="31"/>
  <c r="L32" i="31"/>
  <c r="K32" i="31"/>
  <c r="K12" i="29"/>
  <c r="K14" i="29"/>
  <c r="M16" i="29"/>
  <c r="L18" i="29"/>
  <c r="K24" i="29"/>
  <c r="K28" i="29"/>
  <c r="K10" i="29"/>
  <c r="L10" i="29"/>
  <c r="M10" i="29"/>
  <c r="M12" i="29"/>
  <c r="L14" i="29"/>
  <c r="K16" i="29"/>
  <c r="L16" i="29"/>
  <c r="K18" i="29"/>
  <c r="K20" i="29"/>
  <c r="L20" i="29"/>
  <c r="M20" i="29"/>
  <c r="K22" i="29"/>
  <c r="L22" i="29"/>
  <c r="M22" i="29"/>
  <c r="L24" i="29"/>
  <c r="M24" i="29"/>
  <c r="K26" i="29"/>
  <c r="L26" i="29"/>
  <c r="M26" i="29"/>
  <c r="K32" i="28"/>
  <c r="L32" i="28"/>
  <c r="M32" i="28"/>
  <c r="K34" i="28"/>
  <c r="L34" i="28"/>
  <c r="M34" i="28"/>
  <c r="J33" i="27"/>
  <c r="J32" i="27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M18" i="29" l="1"/>
  <c r="M28" i="29"/>
  <c r="L12" i="29"/>
  <c r="L28" i="29"/>
  <c r="M14" i="29"/>
  <c r="K32" i="27"/>
  <c r="M32" i="27"/>
  <c r="L32" i="27"/>
  <c r="L12" i="22"/>
  <c r="M14" i="22"/>
  <c r="M28" i="22"/>
  <c r="L26" i="22"/>
  <c r="L24" i="22"/>
  <c r="M22" i="22"/>
  <c r="M20" i="22"/>
  <c r="L20" i="22"/>
  <c r="M18" i="22"/>
  <c r="K18" i="22"/>
  <c r="L18" i="22"/>
  <c r="K16" i="22"/>
  <c r="L16" i="22"/>
  <c r="M16" i="22"/>
  <c r="K10" i="22"/>
  <c r="M10" i="22"/>
  <c r="L10" i="22"/>
  <c r="K20" i="22"/>
  <c r="M24" i="22"/>
  <c r="K26" i="22"/>
  <c r="M26" i="22"/>
  <c r="M12" i="22"/>
  <c r="L22" i="22"/>
  <c r="K22" i="22"/>
  <c r="K12" i="22"/>
  <c r="K28" i="22"/>
  <c r="K14" i="22"/>
  <c r="L28" i="22"/>
  <c r="L14" i="22"/>
  <c r="K24" i="22"/>
  <c r="J30" i="20"/>
  <c r="M30" i="31"/>
  <c r="M28" i="31"/>
  <c r="L28" i="31"/>
  <c r="K28" i="31"/>
  <c r="M26" i="31"/>
  <c r="L26" i="31"/>
  <c r="K26" i="31"/>
  <c r="K24" i="31"/>
  <c r="M22" i="31"/>
  <c r="L22" i="31"/>
  <c r="K22" i="31"/>
  <c r="M20" i="31"/>
  <c r="M18" i="31"/>
  <c r="L18" i="31"/>
  <c r="K18" i="31"/>
  <c r="M16" i="31"/>
  <c r="M14" i="31"/>
  <c r="L14" i="31"/>
  <c r="K14" i="31"/>
  <c r="P13" i="31"/>
  <c r="P12" i="31"/>
  <c r="M12" i="31"/>
  <c r="M10" i="31"/>
  <c r="L10" i="31"/>
  <c r="K10" i="31"/>
  <c r="P16" i="31"/>
  <c r="P16" i="29"/>
  <c r="P12" i="29"/>
  <c r="P13" i="29" s="1"/>
  <c r="L30" i="28"/>
  <c r="M30" i="28"/>
  <c r="M28" i="28"/>
  <c r="M26" i="28"/>
  <c r="M24" i="28"/>
  <c r="M22" i="28"/>
  <c r="L22" i="28"/>
  <c r="K22" i="28"/>
  <c r="M20" i="28"/>
  <c r="L20" i="28"/>
  <c r="K18" i="28"/>
  <c r="L16" i="28"/>
  <c r="M16" i="28"/>
  <c r="K14" i="28"/>
  <c r="L12" i="28"/>
  <c r="M12" i="28"/>
  <c r="K10" i="28"/>
  <c r="P16" i="28"/>
  <c r="P12" i="28"/>
  <c r="P13" i="28" s="1"/>
  <c r="J34" i="27"/>
  <c r="J31" i="27"/>
  <c r="J30" i="27"/>
  <c r="J29" i="27"/>
  <c r="J28" i="27"/>
  <c r="J27" i="27"/>
  <c r="J26" i="27"/>
  <c r="J25" i="27"/>
  <c r="J24" i="27"/>
  <c r="J23" i="27"/>
  <c r="J22" i="27"/>
  <c r="L22" i="27" s="1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P12" i="27" s="1"/>
  <c r="P13" i="27" s="1"/>
  <c r="M28" i="26"/>
  <c r="M26" i="26"/>
  <c r="K26" i="26"/>
  <c r="K22" i="26"/>
  <c r="M20" i="26"/>
  <c r="L18" i="26"/>
  <c r="K14" i="26"/>
  <c r="M12" i="26"/>
  <c r="K10" i="26"/>
  <c r="P16" i="26"/>
  <c r="P12" i="26"/>
  <c r="P13" i="26" s="1"/>
  <c r="M28" i="25"/>
  <c r="M26" i="25"/>
  <c r="L26" i="25"/>
  <c r="K26" i="25"/>
  <c r="M24" i="25"/>
  <c r="K22" i="25"/>
  <c r="K18" i="25"/>
  <c r="M12" i="25"/>
  <c r="P16" i="25"/>
  <c r="P12" i="25"/>
  <c r="P13" i="25" s="1"/>
  <c r="M28" i="24"/>
  <c r="L24" i="24"/>
  <c r="L22" i="24"/>
  <c r="K20" i="24"/>
  <c r="L20" i="24"/>
  <c r="K18" i="24"/>
  <c r="L16" i="24"/>
  <c r="K16" i="24"/>
  <c r="M14" i="24"/>
  <c r="L12" i="24"/>
  <c r="K12" i="24"/>
  <c r="P16" i="24"/>
  <c r="P12" i="24"/>
  <c r="P13" i="24" s="1"/>
  <c r="K26" i="23"/>
  <c r="M14" i="23"/>
  <c r="P16" i="23"/>
  <c r="P12" i="23"/>
  <c r="P13" i="23" s="1"/>
  <c r="P16" i="22"/>
  <c r="P12" i="22"/>
  <c r="P13" i="22" s="1"/>
  <c r="J30" i="21"/>
  <c r="J29" i="21"/>
  <c r="J28" i="21"/>
  <c r="J27" i="21"/>
  <c r="J26" i="21"/>
  <c r="J25" i="21"/>
  <c r="J24" i="21"/>
  <c r="J23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9" i="21"/>
  <c r="J8" i="21"/>
  <c r="P12" i="21" s="1"/>
  <c r="P13" i="21" s="1"/>
  <c r="J29" i="20"/>
  <c r="J28" i="20"/>
  <c r="K28" i="20" s="1"/>
  <c r="J27" i="20"/>
  <c r="J26" i="20"/>
  <c r="J25" i="20"/>
  <c r="J24" i="20"/>
  <c r="M24" i="20" s="1"/>
  <c r="J23" i="20"/>
  <c r="J22" i="20"/>
  <c r="K22" i="20" s="1"/>
  <c r="J21" i="20"/>
  <c r="J20" i="20"/>
  <c r="L20" i="20" s="1"/>
  <c r="J19" i="20"/>
  <c r="J18" i="20"/>
  <c r="L18" i="20" s="1"/>
  <c r="J17" i="20"/>
  <c r="J16" i="20"/>
  <c r="M16" i="20" s="1"/>
  <c r="J15" i="20"/>
  <c r="J14" i="20"/>
  <c r="M14" i="20" s="1"/>
  <c r="J13" i="20"/>
  <c r="J12" i="20"/>
  <c r="J10" i="20"/>
  <c r="M10" i="20" s="1"/>
  <c r="J9" i="20"/>
  <c r="J8" i="20"/>
  <c r="P12" i="20" s="1"/>
  <c r="P13" i="20" s="1"/>
  <c r="M10" i="25" l="1"/>
  <c r="M20" i="25"/>
  <c r="L22" i="25"/>
  <c r="M22" i="25"/>
  <c r="M14" i="25"/>
  <c r="M16" i="25"/>
  <c r="K24" i="27"/>
  <c r="L20" i="27"/>
  <c r="K16" i="27"/>
  <c r="K12" i="27"/>
  <c r="P16" i="27"/>
  <c r="M28" i="27"/>
  <c r="M26" i="27"/>
  <c r="M18" i="27"/>
  <c r="K20" i="27"/>
  <c r="M12" i="27"/>
  <c r="M30" i="27"/>
  <c r="M20" i="27"/>
  <c r="M14" i="27"/>
  <c r="L30" i="27"/>
  <c r="L16" i="27"/>
  <c r="M16" i="27"/>
  <c r="L24" i="27"/>
  <c r="L12" i="27"/>
  <c r="M10" i="27"/>
  <c r="M24" i="27"/>
  <c r="M24" i="26"/>
  <c r="M16" i="26"/>
  <c r="L26" i="26"/>
  <c r="L22" i="26"/>
  <c r="M16" i="24"/>
  <c r="M24" i="24"/>
  <c r="M10" i="24"/>
  <c r="M26" i="24"/>
  <c r="M12" i="24"/>
  <c r="M20" i="24"/>
  <c r="K18" i="23"/>
  <c r="M16" i="23"/>
  <c r="K22" i="23"/>
  <c r="M26" i="23"/>
  <c r="M20" i="23"/>
  <c r="L18" i="23"/>
  <c r="M10" i="23"/>
  <c r="K14" i="23"/>
  <c r="L22" i="23"/>
  <c r="L14" i="23"/>
  <c r="M24" i="23"/>
  <c r="K10" i="23"/>
  <c r="L10" i="23"/>
  <c r="L26" i="23"/>
  <c r="M12" i="23"/>
  <c r="M18" i="23"/>
  <c r="K12" i="20"/>
  <c r="K26" i="20"/>
  <c r="L26" i="20"/>
  <c r="L22" i="20"/>
  <c r="M20" i="20"/>
  <c r="K14" i="20"/>
  <c r="P16" i="20"/>
  <c r="K16" i="20"/>
  <c r="M22" i="20"/>
  <c r="K10" i="20"/>
  <c r="M26" i="20"/>
  <c r="M12" i="20"/>
  <c r="M28" i="20"/>
  <c r="P16" i="21"/>
  <c r="K24" i="21"/>
  <c r="K22" i="21"/>
  <c r="L14" i="21"/>
  <c r="K28" i="21"/>
  <c r="L28" i="21"/>
  <c r="M28" i="21"/>
  <c r="M26" i="21"/>
  <c r="L22" i="21"/>
  <c r="M20" i="21"/>
  <c r="K20" i="21"/>
  <c r="L18" i="21"/>
  <c r="M14" i="21"/>
  <c r="K14" i="21"/>
  <c r="L10" i="21"/>
  <c r="K10" i="21"/>
  <c r="M10" i="21"/>
  <c r="M16" i="21"/>
  <c r="M18" i="21"/>
  <c r="M12" i="21"/>
  <c r="M22" i="21"/>
  <c r="L24" i="31"/>
  <c r="K20" i="31"/>
  <c r="M24" i="31"/>
  <c r="K12" i="31"/>
  <c r="K16" i="31"/>
  <c r="L20" i="31"/>
  <c r="K30" i="31"/>
  <c r="L12" i="31"/>
  <c r="L16" i="31"/>
  <c r="L30" i="31"/>
  <c r="K28" i="28"/>
  <c r="L10" i="28"/>
  <c r="L14" i="28"/>
  <c r="M18" i="28"/>
  <c r="L28" i="28"/>
  <c r="L18" i="28"/>
  <c r="M10" i="28"/>
  <c r="M14" i="28"/>
  <c r="K24" i="28"/>
  <c r="L24" i="28"/>
  <c r="K20" i="28"/>
  <c r="K12" i="28"/>
  <c r="K16" i="28"/>
  <c r="K30" i="28"/>
  <c r="K26" i="28"/>
  <c r="L26" i="28"/>
  <c r="K10" i="27"/>
  <c r="K14" i="27"/>
  <c r="L18" i="27"/>
  <c r="K28" i="27"/>
  <c r="K18" i="27"/>
  <c r="L10" i="27"/>
  <c r="L14" i="27"/>
  <c r="L28" i="27"/>
  <c r="K22" i="27"/>
  <c r="M22" i="27"/>
  <c r="K30" i="27"/>
  <c r="K26" i="27"/>
  <c r="L26" i="27"/>
  <c r="K28" i="26"/>
  <c r="L10" i="26"/>
  <c r="L14" i="26"/>
  <c r="M18" i="26"/>
  <c r="L28" i="26"/>
  <c r="M10" i="26"/>
  <c r="M14" i="26"/>
  <c r="K24" i="26"/>
  <c r="K18" i="26"/>
  <c r="L24" i="26"/>
  <c r="K20" i="26"/>
  <c r="K12" i="26"/>
  <c r="K16" i="26"/>
  <c r="L20" i="26"/>
  <c r="L12" i="26"/>
  <c r="L16" i="26"/>
  <c r="M22" i="26"/>
  <c r="K14" i="25"/>
  <c r="L18" i="25"/>
  <c r="K28" i="25"/>
  <c r="K10" i="25"/>
  <c r="L10" i="25"/>
  <c r="L14" i="25"/>
  <c r="M18" i="25"/>
  <c r="L28" i="25"/>
  <c r="K24" i="25"/>
  <c r="L24" i="25"/>
  <c r="K20" i="25"/>
  <c r="K12" i="25"/>
  <c r="K16" i="25"/>
  <c r="L20" i="25"/>
  <c r="L12" i="25"/>
  <c r="L16" i="25"/>
  <c r="M22" i="24"/>
  <c r="K10" i="24"/>
  <c r="K14" i="24"/>
  <c r="L18" i="24"/>
  <c r="K28" i="24"/>
  <c r="L26" i="24"/>
  <c r="K22" i="24"/>
  <c r="L10" i="24"/>
  <c r="L14" i="24"/>
  <c r="M18" i="24"/>
  <c r="L28" i="24"/>
  <c r="K26" i="24"/>
  <c r="K24" i="24"/>
  <c r="M22" i="23"/>
  <c r="K24" i="23"/>
  <c r="L24" i="23"/>
  <c r="K20" i="23"/>
  <c r="K12" i="23"/>
  <c r="K16" i="23"/>
  <c r="L20" i="23"/>
  <c r="L12" i="23"/>
  <c r="L16" i="23"/>
  <c r="K18" i="21"/>
  <c r="L24" i="21"/>
  <c r="K12" i="21"/>
  <c r="K16" i="21"/>
  <c r="L20" i="21"/>
  <c r="M24" i="21"/>
  <c r="L12" i="21"/>
  <c r="L16" i="21"/>
  <c r="K26" i="21"/>
  <c r="L26" i="21"/>
  <c r="K18" i="20"/>
  <c r="L10" i="20"/>
  <c r="L14" i="20"/>
  <c r="M18" i="20"/>
  <c r="L28" i="20"/>
  <c r="K24" i="20"/>
  <c r="L24" i="20"/>
  <c r="K20" i="20"/>
  <c r="L12" i="20"/>
  <c r="L16" i="20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P16" i="15" s="1"/>
  <c r="J8" i="15"/>
  <c r="P12" i="15" s="1"/>
  <c r="P13" i="15" s="1"/>
  <c r="L24" i="15" l="1"/>
  <c r="K20" i="15"/>
  <c r="L14" i="15"/>
  <c r="M26" i="15"/>
  <c r="M22" i="15"/>
  <c r="M12" i="15"/>
  <c r="M18" i="15"/>
  <c r="M24" i="15"/>
  <c r="M28" i="15"/>
  <c r="K28" i="15"/>
  <c r="L28" i="15"/>
  <c r="M20" i="15"/>
  <c r="L20" i="15"/>
  <c r="K22" i="15"/>
  <c r="L22" i="15"/>
  <c r="L16" i="15"/>
  <c r="M10" i="15"/>
  <c r="K12" i="15"/>
  <c r="L12" i="15"/>
  <c r="M16" i="15"/>
  <c r="K26" i="15"/>
  <c r="L26" i="15"/>
  <c r="K18" i="15"/>
  <c r="K10" i="15"/>
  <c r="K14" i="15"/>
  <c r="L18" i="15"/>
  <c r="L10" i="15"/>
  <c r="M14" i="15"/>
  <c r="K24" i="15"/>
  <c r="K16" i="15"/>
</calcChain>
</file>

<file path=xl/sharedStrings.xml><?xml version="1.0" encoding="utf-8"?>
<sst xmlns="http://schemas.openxmlformats.org/spreadsheetml/2006/main" count="1169" uniqueCount="52">
  <si>
    <t>TSS (mg/L)</t>
  </si>
  <si>
    <t>Stdev</t>
  </si>
  <si>
    <t>Bridge</t>
  </si>
  <si>
    <t>Bells</t>
  </si>
  <si>
    <t>Causeway</t>
  </si>
  <si>
    <t>Sample Type Suffix</t>
  </si>
  <si>
    <t>LCS</t>
  </si>
  <si>
    <t>Lab Control Standard</t>
  </si>
  <si>
    <t>B</t>
  </si>
  <si>
    <t>Blank</t>
  </si>
  <si>
    <t>QC Standard Lot #: 210302</t>
  </si>
  <si>
    <t>WS</t>
  </si>
  <si>
    <t>Water Sample</t>
  </si>
  <si>
    <t>Pan ID</t>
  </si>
  <si>
    <t>Sample</t>
  </si>
  <si>
    <t>Sample Type</t>
  </si>
  <si>
    <t>Date Collected</t>
  </si>
  <si>
    <t>Volume Filtered (L)</t>
  </si>
  <si>
    <t>Initial Wt #1 (g)</t>
  </si>
  <si>
    <t>Initial Wt #2 (g)</t>
  </si>
  <si>
    <t>Final Wt #1 (g)</t>
  </si>
  <si>
    <t>Final Wt #2 (g)</t>
  </si>
  <si>
    <t>Avg TSS (mg/L)</t>
  </si>
  <si>
    <t>RPD (%)</t>
  </si>
  <si>
    <t>Quality Control Data Summary</t>
  </si>
  <si>
    <t>Concentration (mg/L)</t>
  </si>
  <si>
    <t>LCS (93.2 mg/L)</t>
  </si>
  <si>
    <t>% Recovery</t>
  </si>
  <si>
    <t>Blank Data</t>
  </si>
  <si>
    <t>Muddy_Creek</t>
  </si>
  <si>
    <t>ODNR_4</t>
  </si>
  <si>
    <t>ODNR_6</t>
  </si>
  <si>
    <t>ODNR_2</t>
  </si>
  <si>
    <t>Buoy_2</t>
  </si>
  <si>
    <t>ODNR_1</t>
  </si>
  <si>
    <t>EC_1163</t>
  </si>
  <si>
    <t>ps: 20230530</t>
  </si>
  <si>
    <t>QC Standard Lot #: 221118</t>
  </si>
  <si>
    <t>Muddy_Creek - do not use</t>
  </si>
  <si>
    <t>ps: 20230606</t>
  </si>
  <si>
    <t>ps: 20230613</t>
  </si>
  <si>
    <t>Raccoon Creek 1</t>
  </si>
  <si>
    <t>Raccoon Creek 2</t>
  </si>
  <si>
    <t>Raccoon Creek 3</t>
  </si>
  <si>
    <t>Raccoon Creek 4</t>
  </si>
  <si>
    <t>LCS (90.6 mg/L)</t>
  </si>
  <si>
    <t>Retention #1</t>
  </si>
  <si>
    <t>Retention #2</t>
  </si>
  <si>
    <t>Retention #3</t>
  </si>
  <si>
    <t>Pickerel Creek 1</t>
  </si>
  <si>
    <t>Pickerel Creek 2</t>
  </si>
  <si>
    <t>Pickerel Creek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</si>
</sst>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9" x14ac:knownFonts="1">
    <font>
      <sz val="12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1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1" fillId="0" borderId="10"/>
    <xf numFmtId="0" fontId="3" fillId="0" borderId="10"/>
  </cellStyleXfs>
  <cellXfs count="86">
    <xf numFmtId="0" fontId="0" fillId="0" borderId="0" xfId="0" applyFont="1" applyAlignment="1"/>
    <xf numFmtId="0" fontId="2" fillId="0" borderId="1" xfId="0" applyFont="1" applyBorder="1"/>
    <xf numFmtId="0" fontId="4" fillId="0" borderId="1" xfId="0" applyFont="1" applyBorder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2" fontId="4" fillId="2" borderId="1" xfId="0" applyNumberFormat="1" applyFont="1" applyFill="1" applyBorder="1"/>
    <xf numFmtId="2" fontId="4" fillId="0" borderId="1" xfId="0" applyNumberFormat="1" applyFont="1" applyBorder="1"/>
    <xf numFmtId="0" fontId="2" fillId="0" borderId="0" xfId="0" applyFont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9" xfId="0" applyFont="1" applyBorder="1"/>
    <xf numFmtId="14" fontId="4" fillId="0" borderId="1" xfId="0" applyNumberFormat="1" applyFont="1" applyBorder="1"/>
    <xf numFmtId="0" fontId="2" fillId="0" borderId="8" xfId="0" applyFont="1" applyBorder="1" applyAlignment="1">
      <alignment horizontal="center"/>
    </xf>
    <xf numFmtId="0" fontId="3" fillId="0" borderId="11" xfId="0" applyFont="1" applyBorder="1" applyAlignment="1">
      <alignment wrapText="1"/>
    </xf>
    <xf numFmtId="0" fontId="3" fillId="3" borderId="11" xfId="0" applyFont="1" applyFill="1" applyBorder="1" applyAlignment="1">
      <alignment wrapText="1"/>
    </xf>
    <xf numFmtId="0" fontId="3" fillId="0" borderId="11" xfId="0" applyFont="1" applyBorder="1" applyAlignment="1">
      <alignment horizontal="right" wrapText="1"/>
    </xf>
    <xf numFmtId="14" fontId="3" fillId="0" borderId="11" xfId="0" applyNumberFormat="1" applyFont="1" applyBorder="1" applyAlignment="1">
      <alignment horizontal="right" wrapText="1"/>
    </xf>
    <xf numFmtId="0" fontId="0" fillId="0" borderId="11" xfId="0" applyFont="1" applyBorder="1" applyAlignment="1"/>
    <xf numFmtId="0" fontId="3" fillId="0" borderId="0" xfId="0" applyFont="1" applyAlignment="1"/>
    <xf numFmtId="0" fontId="6" fillId="0" borderId="1" xfId="0" applyFont="1" applyBorder="1" applyAlignment="1"/>
    <xf numFmtId="0" fontId="6" fillId="4" borderId="1" xfId="0" applyFont="1" applyFill="1" applyBorder="1" applyAlignment="1"/>
    <xf numFmtId="14" fontId="6" fillId="0" borderId="1" xfId="0" applyNumberFormat="1" applyFont="1" applyBorder="1" applyAlignment="1"/>
    <xf numFmtId="0" fontId="6" fillId="0" borderId="8" xfId="0" applyFont="1" applyBorder="1" applyAlignment="1"/>
    <xf numFmtId="0" fontId="6" fillId="0" borderId="3" xfId="0" applyFont="1" applyBorder="1" applyAlignment="1"/>
    <xf numFmtId="0" fontId="6" fillId="0" borderId="9" xfId="0" applyFont="1" applyBorder="1" applyAlignment="1"/>
    <xf numFmtId="0" fontId="7" fillId="0" borderId="1" xfId="0" applyFont="1" applyBorder="1" applyAlignment="1">
      <alignment horizontal="center"/>
    </xf>
    <xf numFmtId="0" fontId="6" fillId="0" borderId="2" xfId="0" applyFont="1" applyBorder="1" applyAlignment="1"/>
    <xf numFmtId="0" fontId="6" fillId="0" borderId="12" xfId="0" applyFont="1" applyFill="1" applyBorder="1" applyAlignment="1"/>
    <xf numFmtId="14" fontId="4" fillId="0" borderId="8" xfId="0" applyNumberFormat="1" applyFont="1" applyBorder="1"/>
    <xf numFmtId="0" fontId="4" fillId="0" borderId="11" xfId="0" applyFont="1" applyBorder="1"/>
    <xf numFmtId="14" fontId="4" fillId="0" borderId="11" xfId="0" applyNumberFormat="1" applyFont="1" applyBorder="1"/>
    <xf numFmtId="0" fontId="0" fillId="5" borderId="11" xfId="0" applyFont="1" applyFill="1" applyBorder="1" applyAlignment="1"/>
    <xf numFmtId="2" fontId="4" fillId="5" borderId="8" xfId="0" applyNumberFormat="1" applyFont="1" applyFill="1" applyBorder="1" applyAlignment="1">
      <alignment horizontal="center" vertical="center"/>
    </xf>
    <xf numFmtId="0" fontId="4" fillId="5" borderId="1" xfId="0" applyFont="1" applyFill="1" applyBorder="1"/>
    <xf numFmtId="0" fontId="2" fillId="0" borderId="11" xfId="0" applyFont="1" applyBorder="1" applyAlignment="1">
      <alignment horizontal="center"/>
    </xf>
    <xf numFmtId="0" fontId="4" fillId="2" borderId="11" xfId="0" applyFont="1" applyFill="1" applyBorder="1"/>
    <xf numFmtId="2" fontId="4" fillId="2" borderId="11" xfId="0" applyNumberFormat="1" applyFont="1" applyFill="1" applyBorder="1"/>
    <xf numFmtId="14" fontId="4" fillId="0" borderId="11" xfId="0" applyNumberFormat="1" applyFont="1" applyFill="1" applyBorder="1"/>
    <xf numFmtId="14" fontId="0" fillId="5" borderId="11" xfId="0" applyNumberFormat="1" applyFont="1" applyFill="1" applyBorder="1" applyAlignment="1"/>
    <xf numFmtId="0" fontId="3" fillId="0" borderId="10" xfId="2"/>
    <xf numFmtId="0" fontId="4" fillId="0" borderId="10" xfId="2" applyFont="1"/>
    <xf numFmtId="0" fontId="4" fillId="2" borderId="1" xfId="2" applyFont="1" applyFill="1" applyBorder="1"/>
    <xf numFmtId="2" fontId="4" fillId="2" borderId="1" xfId="2" applyNumberFormat="1" applyFont="1" applyFill="1" applyBorder="1"/>
    <xf numFmtId="0" fontId="4" fillId="0" borderId="1" xfId="2" applyFont="1" applyBorder="1"/>
    <xf numFmtId="14" fontId="4" fillId="0" borderId="1" xfId="2" applyNumberFormat="1" applyFont="1" applyBorder="1"/>
    <xf numFmtId="0" fontId="4" fillId="0" borderId="9" xfId="2" applyFont="1" applyBorder="1"/>
    <xf numFmtId="0" fontId="4" fillId="0" borderId="3" xfId="2" applyFont="1" applyBorder="1"/>
    <xf numFmtId="0" fontId="4" fillId="0" borderId="2" xfId="2" applyFont="1" applyBorder="1"/>
    <xf numFmtId="0" fontId="4" fillId="0" borderId="8" xfId="2" applyFont="1" applyBorder="1"/>
    <xf numFmtId="0" fontId="2" fillId="0" borderId="10" xfId="2" applyFont="1"/>
    <xf numFmtId="2" fontId="4" fillId="0" borderId="1" xfId="2" applyNumberFormat="1" applyFont="1" applyBorder="1"/>
    <xf numFmtId="0" fontId="2" fillId="0" borderId="1" xfId="2" applyFont="1" applyBorder="1" applyAlignment="1">
      <alignment horizontal="center"/>
    </xf>
    <xf numFmtId="0" fontId="2" fillId="0" borderId="1" xfId="2" applyFont="1" applyBorder="1"/>
    <xf numFmtId="165" fontId="4" fillId="0" borderId="1" xfId="2" applyNumberFormat="1" applyFont="1" applyBorder="1"/>
    <xf numFmtId="2" fontId="4" fillId="6" borderId="8" xfId="2" applyNumberFormat="1" applyFont="1" applyFill="1" applyBorder="1" applyAlignment="1">
      <alignment vertical="center"/>
    </xf>
    <xf numFmtId="0" fontId="5" fillId="6" borderId="9" xfId="2" applyFont="1" applyFill="1" applyBorder="1"/>
    <xf numFmtId="2" fontId="4" fillId="7" borderId="1" xfId="2" applyNumberFormat="1" applyFont="1" applyFill="1" applyBorder="1"/>
    <xf numFmtId="0" fontId="4" fillId="7" borderId="1" xfId="2" applyFont="1" applyFill="1" applyBorder="1"/>
    <xf numFmtId="2" fontId="4" fillId="0" borderId="8" xfId="0" applyNumberFormat="1" applyFont="1" applyBorder="1" applyAlignment="1">
      <alignment horizontal="center" vertical="center"/>
    </xf>
    <xf numFmtId="0" fontId="5" fillId="0" borderId="9" xfId="0" applyFont="1" applyBorder="1"/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4" fillId="0" borderId="2" xfId="0" applyFont="1" applyBorder="1" applyAlignment="1">
      <alignment horizontal="center"/>
    </xf>
    <xf numFmtId="0" fontId="5" fillId="0" borderId="12" xfId="0" applyFont="1" applyBorder="1"/>
    <xf numFmtId="2" fontId="4" fillId="0" borderId="11" xfId="0" applyNumberFormat="1" applyFont="1" applyBorder="1" applyAlignment="1">
      <alignment horizontal="center" vertical="center"/>
    </xf>
    <xf numFmtId="0" fontId="5" fillId="0" borderId="11" xfId="0" applyFont="1" applyBorder="1"/>
    <xf numFmtId="2" fontId="4" fillId="0" borderId="9" xfId="0" applyNumberFormat="1" applyFont="1" applyBorder="1" applyAlignment="1">
      <alignment horizontal="center" vertical="center"/>
    </xf>
    <xf numFmtId="2" fontId="4" fillId="5" borderId="8" xfId="2" applyNumberFormat="1" applyFont="1" applyFill="1" applyBorder="1" applyAlignment="1">
      <alignment horizontal="center" vertical="center"/>
    </xf>
    <xf numFmtId="0" fontId="5" fillId="5" borderId="9" xfId="2" applyFont="1" applyFill="1" applyBorder="1"/>
    <xf numFmtId="2" fontId="4" fillId="0" borderId="8" xfId="2" applyNumberFormat="1" applyFont="1" applyBorder="1" applyAlignment="1">
      <alignment horizontal="center" vertical="center"/>
    </xf>
    <xf numFmtId="0" fontId="5" fillId="0" borderId="9" xfId="2" applyFont="1" applyBorder="1"/>
    <xf numFmtId="0" fontId="2" fillId="0" borderId="2" xfId="2" applyFont="1" applyBorder="1" applyAlignment="1">
      <alignment horizontal="center"/>
    </xf>
    <xf numFmtId="0" fontId="5" fillId="0" borderId="3" xfId="2" applyFont="1" applyBorder="1"/>
    <xf numFmtId="0" fontId="2" fillId="0" borderId="2" xfId="2" applyFont="1" applyBorder="1" applyAlignment="1">
      <alignment horizontal="left"/>
    </xf>
    <xf numFmtId="0" fontId="2" fillId="0" borderId="4" xfId="2" applyFont="1" applyBorder="1" applyAlignment="1">
      <alignment horizontal="center" vertical="center"/>
    </xf>
    <xf numFmtId="0" fontId="5" fillId="0" borderId="5" xfId="2" applyFont="1" applyBorder="1"/>
    <xf numFmtId="0" fontId="5" fillId="0" borderId="6" xfId="2" applyFont="1" applyBorder="1"/>
    <xf numFmtId="0" fontId="5" fillId="0" borderId="7" xfId="2" applyFont="1" applyBorder="1"/>
    <xf numFmtId="0" fontId="4" fillId="0" borderId="2" xfId="2" applyFont="1" applyBorder="1" applyAlignment="1">
      <alignment horizontal="center"/>
    </xf>
  </cellXfs>
  <cellStyles count="3">
    <cellStyle name="Normal" xfId="0" builtinId="0"/>
    <cellStyle name="Normal 2" xfId="1" xr:uid="{B81880A5-D7B4-4F2D-88A2-3F0B54F105D9}"/>
    <cellStyle name="Normal 3" xfId="2" xr:uid="{31036714-019E-4B6A-96AF-D67BC8F3470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7494E66-CF06-4A54-A3AB-EA434D4ECC6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D7038E80-20C4-48A8-BE05-2DD32580ED4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5DA2225-04B0-4EE3-8336-2F5CC66278C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45CFEF9-D4F9-45F1-8D9C-B8AB67C4E8A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9BE5B1B1-3E59-4B98-8075-99065CC1A669}"/>
            </a:ext>
          </a:extLst>
        </xdr:cNvPr>
        <xdr:cNvSpPr txBox="1"/>
      </xdr:nvSpPr>
      <xdr:spPr>
        <a:xfrm>
          <a:off x="19933920" y="1783080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245DF49-F38F-4FDB-99AF-D1C8696A83C6}"/>
            </a:ext>
          </a:extLst>
        </xdr:cNvPr>
        <xdr:cNvSpPr txBox="1"/>
      </xdr:nvSpPr>
      <xdr:spPr>
        <a:xfrm>
          <a:off x="19933920" y="1783080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1C048CEE-C4D2-4443-B72C-CA80333C5415}"/>
            </a:ext>
          </a:extLst>
        </xdr:cNvPr>
        <xdr:cNvSpPr txBox="1"/>
      </xdr:nvSpPr>
      <xdr:spPr>
        <a:xfrm>
          <a:off x="19933920" y="1783080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269DA599-23AB-4D95-AF5E-972473CA0AED}"/>
            </a:ext>
          </a:extLst>
        </xdr:cNvPr>
        <xdr:cNvSpPr txBox="1"/>
      </xdr:nvSpPr>
      <xdr:spPr>
        <a:xfrm>
          <a:off x="19933920" y="1783080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9AE3646-F899-46A0-A450-78FBD2F364D5}"/>
            </a:ext>
          </a:extLst>
        </xdr:cNvPr>
        <xdr:cNvSpPr txBox="1"/>
      </xdr:nvSpPr>
      <xdr:spPr>
        <a:xfrm>
          <a:off x="19933920" y="1783080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501EB50A-C0C9-4599-BCEE-CFBD50065F84}"/>
            </a:ext>
          </a:extLst>
        </xdr:cNvPr>
        <xdr:cNvSpPr txBox="1"/>
      </xdr:nvSpPr>
      <xdr:spPr>
        <a:xfrm>
          <a:off x="19933920" y="1783080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361D600-8D06-4E69-85FA-3E652C8D50F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9E4B5DCA-D649-4C9E-AD68-EFA11AF59CA2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EAC6AC6-0DB5-4944-8B0B-053981B53227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2EB9ECF7-3DF5-46AE-BF89-F21E6572900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F9347090-99AA-44C0-9D45-3CDE977608D6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CF5E88EB-895D-45C4-A38E-1581656FB99E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321BAB7B-0900-4844-8C55-975B6D866A9F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9</xdr:row>
      <xdr:rowOff>0</xdr:rowOff>
    </xdr:from>
    <xdr:ext cx="1885950" cy="12001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A38DB8E-666C-4275-AB6B-392C3F9D103D}"/>
            </a:ext>
          </a:extLst>
        </xdr:cNvPr>
        <xdr:cNvSpPr txBox="1"/>
      </xdr:nvSpPr>
      <xdr:spPr>
        <a:xfrm>
          <a:off x="20002500" y="1800225"/>
          <a:ext cx="1885950" cy="1200150"/>
        </a:xfrm>
        <a:prstGeom prst="rect">
          <a:avLst/>
        </a:prstGeom>
        <a:solidFill>
          <a:schemeClr val="lt1"/>
        </a:soli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43E0-02EC-4877-A533-8671C2A896C9}">
  <sheetPr codeName="Sheet2">
    <tabColor rgb="FF00B050"/>
  </sheetPr>
  <dimension ref="A1:P998"/>
  <sheetViews>
    <sheetView showGridLines="0" workbookViewId="0">
      <selection activeCell="J8" sqref="J8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B1" t="s">
        <v>36</v>
      </c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37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0.12640000000000001</v>
      </c>
      <c r="G8" s="2">
        <v>0.12620000000000001</v>
      </c>
      <c r="H8" s="2">
        <v>0.12620000000000001</v>
      </c>
      <c r="I8" s="2">
        <v>0.12670000000000001</v>
      </c>
      <c r="J8" s="2">
        <f t="shared" ref="J8:J30" si="0">1000*(AVERAGE(H8:I8)-AVERAGE(F8:G8))/E8</f>
        <v>1.4999999999998348</v>
      </c>
      <c r="K8" s="6"/>
      <c r="L8" s="6"/>
      <c r="M8" s="5"/>
      <c r="O8" s="67"/>
      <c r="P8" s="68"/>
    </row>
    <row r="9" spans="1:16" ht="15.75" customHeight="1" x14ac:dyDescent="0.25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0.1278</v>
      </c>
      <c r="G9" s="2">
        <v>0.12790000000000001</v>
      </c>
      <c r="H9" s="2">
        <v>0.1278</v>
      </c>
      <c r="I9" s="2">
        <v>0.12820000000000001</v>
      </c>
      <c r="J9" s="2">
        <f t="shared" si="0"/>
        <v>1.4999999999998348</v>
      </c>
      <c r="K9" s="6"/>
      <c r="L9" s="6"/>
      <c r="M9" s="5"/>
    </row>
    <row r="10" spans="1:16" ht="15.75" customHeight="1" x14ac:dyDescent="0.25">
      <c r="A10" s="2">
        <v>3</v>
      </c>
      <c r="B10" s="2" t="s">
        <v>2</v>
      </c>
      <c r="C10" s="2" t="s">
        <v>11</v>
      </c>
      <c r="D10" s="13">
        <v>45076</v>
      </c>
      <c r="E10" s="2">
        <v>0.1</v>
      </c>
      <c r="F10" s="2">
        <v>0.13070000000000001</v>
      </c>
      <c r="G10" s="2">
        <v>0.13059999999999999</v>
      </c>
      <c r="H10" s="2">
        <v>0.13320000000000001</v>
      </c>
      <c r="I10" s="2">
        <v>0.1326</v>
      </c>
      <c r="J10" s="2">
        <f t="shared" si="0"/>
        <v>22.500000000000295</v>
      </c>
      <c r="K10" s="60">
        <f>AVERAGE(J10:J11)</f>
        <v>22.000000000000071</v>
      </c>
      <c r="L10" s="60">
        <f>STDEV(J10:J11)</f>
        <v>0.70710678118686154</v>
      </c>
      <c r="M10" s="60">
        <f>((J10-J11)*100)/AVERAGE(J10:J11)</f>
        <v>4.5454545454565496</v>
      </c>
      <c r="O10" s="62" t="s">
        <v>6</v>
      </c>
      <c r="P10" s="63"/>
    </row>
    <row r="11" spans="1:16" ht="15.75" customHeight="1" x14ac:dyDescent="0.25">
      <c r="A11" s="2">
        <v>4</v>
      </c>
      <c r="B11" s="2" t="s">
        <v>2</v>
      </c>
      <c r="C11" s="2" t="s">
        <v>11</v>
      </c>
      <c r="D11" s="13">
        <v>45076</v>
      </c>
      <c r="E11" s="2">
        <v>0.1</v>
      </c>
      <c r="F11" s="2">
        <v>0.1298</v>
      </c>
      <c r="G11" s="2">
        <v>0.1293</v>
      </c>
      <c r="H11" s="2">
        <v>0.1318</v>
      </c>
      <c r="I11" s="2">
        <v>0.13159999999999999</v>
      </c>
      <c r="J11" s="2">
        <f t="shared" si="0"/>
        <v>21.499999999999851</v>
      </c>
      <c r="K11" s="61"/>
      <c r="L11" s="61"/>
      <c r="M11" s="61"/>
      <c r="O11" s="69" t="s">
        <v>25</v>
      </c>
      <c r="P11" s="63"/>
    </row>
    <row r="12" spans="1:16" ht="15.75" customHeight="1" x14ac:dyDescent="0.25">
      <c r="A12" s="2">
        <v>5</v>
      </c>
      <c r="B12" s="2" t="s">
        <v>35</v>
      </c>
      <c r="C12" s="2" t="s">
        <v>11</v>
      </c>
      <c r="D12" s="13">
        <v>45076</v>
      </c>
      <c r="E12" s="2">
        <v>0.1</v>
      </c>
      <c r="F12" s="2">
        <v>0.127</v>
      </c>
      <c r="G12" s="2">
        <v>0.12659999999999999</v>
      </c>
      <c r="H12" s="2">
        <v>0.12839999999999999</v>
      </c>
      <c r="I12" s="2">
        <v>0.1283</v>
      </c>
      <c r="J12" s="2">
        <f t="shared" si="0"/>
        <v>15.499999999999957</v>
      </c>
      <c r="K12" s="60">
        <f>AVERAGE(J12:J13)</f>
        <v>15.749999999999929</v>
      </c>
      <c r="L12" s="60">
        <f>STDEV(J12:J13)</f>
        <v>0.35355339059323482</v>
      </c>
      <c r="M12" s="60">
        <f>((J12-J13)*100)/AVERAGE(J12:J13)</f>
        <v>-3.1746031746028391</v>
      </c>
      <c r="O12" s="2" t="s">
        <v>26</v>
      </c>
      <c r="P12" s="7">
        <f>J8</f>
        <v>1.4999999999998348</v>
      </c>
    </row>
    <row r="13" spans="1:16" ht="15.75" customHeight="1" x14ac:dyDescent="0.25">
      <c r="A13" s="2">
        <v>6</v>
      </c>
      <c r="B13" s="2" t="s">
        <v>35</v>
      </c>
      <c r="C13" s="2" t="s">
        <v>11</v>
      </c>
      <c r="D13" s="13">
        <v>45076</v>
      </c>
      <c r="E13" s="2">
        <v>0.1</v>
      </c>
      <c r="F13" s="2">
        <v>0.1285</v>
      </c>
      <c r="G13" s="2">
        <v>0.1283</v>
      </c>
      <c r="H13" s="2">
        <v>0.13009999999999999</v>
      </c>
      <c r="I13" s="2">
        <v>0.12989999999999999</v>
      </c>
      <c r="J13" s="2">
        <f t="shared" si="0"/>
        <v>15.999999999999902</v>
      </c>
      <c r="K13" s="61"/>
      <c r="L13" s="61"/>
      <c r="M13" s="61"/>
      <c r="O13" s="2" t="s">
        <v>27</v>
      </c>
      <c r="P13" s="7">
        <f>P12/93.2*100</f>
        <v>1.6094420600856596</v>
      </c>
    </row>
    <row r="14" spans="1:16" ht="15.75" customHeight="1" x14ac:dyDescent="0.25">
      <c r="A14" s="2">
        <v>7</v>
      </c>
      <c r="B14" s="2" t="s">
        <v>4</v>
      </c>
      <c r="C14" s="2" t="s">
        <v>11</v>
      </c>
      <c r="D14" s="13">
        <v>45076</v>
      </c>
      <c r="E14" s="2">
        <v>0.1</v>
      </c>
      <c r="F14" s="2">
        <v>0.12759999999999999</v>
      </c>
      <c r="G14" s="2">
        <v>0.1273</v>
      </c>
      <c r="H14" s="2">
        <v>0.1285</v>
      </c>
      <c r="I14" s="2">
        <v>0.12859999999999999</v>
      </c>
      <c r="J14" s="2">
        <f t="shared" si="0"/>
        <v>10.999999999999899</v>
      </c>
      <c r="K14" s="60">
        <f>AVERAGE(J14:J15)</f>
        <v>12.249999999999762</v>
      </c>
      <c r="L14" s="60">
        <f>STDEV(J14:J15)</f>
        <v>1.7677669529661597</v>
      </c>
      <c r="M14" s="60">
        <f>((J14-J15)*100)/AVERAGE(J14:J15)</f>
        <v>-20.408163265304271</v>
      </c>
    </row>
    <row r="15" spans="1:16" ht="15.75" customHeight="1" x14ac:dyDescent="0.25">
      <c r="A15" s="2">
        <v>8</v>
      </c>
      <c r="B15" s="2" t="s">
        <v>4</v>
      </c>
      <c r="C15" s="2" t="s">
        <v>11</v>
      </c>
      <c r="D15" s="13">
        <v>45076</v>
      </c>
      <c r="E15" s="2">
        <v>0.1</v>
      </c>
      <c r="F15" s="2">
        <v>0.129</v>
      </c>
      <c r="G15" s="2">
        <v>0.1288</v>
      </c>
      <c r="H15" s="2">
        <v>0.13059999999999999</v>
      </c>
      <c r="I15" s="2">
        <v>0.12989999999999999</v>
      </c>
      <c r="J15" s="2">
        <f t="shared" si="0"/>
        <v>13.499999999999623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2">
        <v>9</v>
      </c>
      <c r="B16" s="2" t="s">
        <v>3</v>
      </c>
      <c r="C16" s="2" t="s">
        <v>11</v>
      </c>
      <c r="D16" s="13">
        <v>45076</v>
      </c>
      <c r="E16" s="2">
        <v>0.1</v>
      </c>
      <c r="F16" s="2">
        <v>0.13</v>
      </c>
      <c r="G16" s="2">
        <v>0.1298</v>
      </c>
      <c r="H16" s="2">
        <v>0.1303</v>
      </c>
      <c r="I16" s="2">
        <v>0.13059999999999999</v>
      </c>
      <c r="J16" s="2">
        <f t="shared" si="0"/>
        <v>5.4999999999999494</v>
      </c>
      <c r="K16" s="60">
        <f>AVERAGE(J16:J17)</f>
        <v>7.2500000000000338</v>
      </c>
      <c r="L16" s="60">
        <f>STDEV(J16:J17)</f>
        <v>2.4748737341530398</v>
      </c>
      <c r="M16" s="60">
        <f>((J16-J17)*100)/AVERAGE(J16:J17)</f>
        <v>-48.275862068967626</v>
      </c>
      <c r="O16" s="2" t="s">
        <v>9</v>
      </c>
      <c r="P16" s="7">
        <f>AVERAGE(J9,J30)</f>
        <v>39.249999999999837</v>
      </c>
    </row>
    <row r="17" spans="1:16" ht="15.75" customHeight="1" x14ac:dyDescent="0.25">
      <c r="A17" s="2">
        <v>10</v>
      </c>
      <c r="B17" s="2" t="s">
        <v>3</v>
      </c>
      <c r="C17" s="2" t="s">
        <v>11</v>
      </c>
      <c r="D17" s="13">
        <v>45076</v>
      </c>
      <c r="E17" s="2">
        <v>0.1</v>
      </c>
      <c r="F17" s="2">
        <v>0.1298</v>
      </c>
      <c r="G17" s="2">
        <v>0.1293</v>
      </c>
      <c r="H17" s="2">
        <v>0.1305</v>
      </c>
      <c r="I17" s="2">
        <v>0.13039999999999999</v>
      </c>
      <c r="J17" s="2">
        <f t="shared" si="0"/>
        <v>9.000000000000119</v>
      </c>
      <c r="K17" s="61"/>
      <c r="L17" s="61"/>
      <c r="M17" s="61"/>
      <c r="O17" s="3"/>
      <c r="P17" s="3"/>
    </row>
    <row r="18" spans="1:16" ht="15.75" customHeight="1" x14ac:dyDescent="0.25">
      <c r="A18" s="2">
        <v>11</v>
      </c>
      <c r="B18" s="2" t="s">
        <v>34</v>
      </c>
      <c r="C18" s="2" t="s">
        <v>11</v>
      </c>
      <c r="D18" s="13">
        <v>45076</v>
      </c>
      <c r="E18" s="2">
        <v>0.1</v>
      </c>
      <c r="F18" s="2">
        <v>0.1285</v>
      </c>
      <c r="G18" s="2">
        <v>0.1283</v>
      </c>
      <c r="H18" s="2">
        <v>0.12920000000000001</v>
      </c>
      <c r="I18" s="2">
        <v>0.12939999999999999</v>
      </c>
      <c r="J18" s="2">
        <f t="shared" si="0"/>
        <v>8.9999999999998401</v>
      </c>
      <c r="K18" s="60">
        <f>AVERAGE(J18:J19)</f>
        <v>13.250000000000066</v>
      </c>
      <c r="L18" s="60">
        <f>STDEV(J18:J19)</f>
        <v>6.0104076400859707</v>
      </c>
      <c r="M18" s="60">
        <f>((J18-J19)*100)/AVERAGE(J18:J19)</f>
        <v>-64.150943396229508</v>
      </c>
    </row>
    <row r="19" spans="1:16" ht="15.75" customHeight="1" x14ac:dyDescent="0.25">
      <c r="A19" s="2">
        <v>12</v>
      </c>
      <c r="B19" s="2" t="s">
        <v>34</v>
      </c>
      <c r="C19" s="2" t="s">
        <v>11</v>
      </c>
      <c r="D19" s="13">
        <v>45076</v>
      </c>
      <c r="E19" s="2">
        <v>0.1</v>
      </c>
      <c r="F19" s="2">
        <v>0.1288</v>
      </c>
      <c r="G19" s="2">
        <v>0.12859999999999999</v>
      </c>
      <c r="H19" s="2">
        <v>0.1305</v>
      </c>
      <c r="I19" s="2">
        <v>0.13039999999999999</v>
      </c>
      <c r="J19" s="2">
        <f t="shared" si="0"/>
        <v>17.500000000000291</v>
      </c>
      <c r="K19" s="61"/>
      <c r="L19" s="61"/>
      <c r="M19" s="61"/>
      <c r="O19" s="8"/>
      <c r="P19" s="8"/>
    </row>
    <row r="20" spans="1:16" ht="15.75" customHeight="1" x14ac:dyDescent="0.25">
      <c r="A20" s="2">
        <v>13</v>
      </c>
      <c r="B20" s="2" t="s">
        <v>33</v>
      </c>
      <c r="C20" s="2" t="s">
        <v>11</v>
      </c>
      <c r="D20" s="13">
        <v>45076</v>
      </c>
      <c r="E20" s="2">
        <v>0.1</v>
      </c>
      <c r="F20" s="2">
        <v>0.12759999999999999</v>
      </c>
      <c r="G20" s="2">
        <v>0.12720000000000001</v>
      </c>
      <c r="H20" s="2">
        <v>0.1275</v>
      </c>
      <c r="I20" s="2">
        <v>0.12809999999999999</v>
      </c>
      <c r="J20" s="2">
        <f t="shared" si="0"/>
        <v>3.9999999999998366</v>
      </c>
      <c r="K20" s="60">
        <f>AVERAGE(J20:J21)</f>
        <v>7.2499999999998952</v>
      </c>
      <c r="L20" s="60">
        <f>STDEV(J20:J21)</f>
        <v>4.5961940777126422</v>
      </c>
      <c r="M20" s="60">
        <f>((J20-J21)*100)/AVERAGE(J20:J21)</f>
        <v>-89.655172413796009</v>
      </c>
      <c r="O20" s="3"/>
      <c r="P20" s="3"/>
    </row>
    <row r="21" spans="1:16" ht="15.75" customHeight="1" x14ac:dyDescent="0.25">
      <c r="A21" s="2">
        <v>14</v>
      </c>
      <c r="B21" s="2" t="s">
        <v>33</v>
      </c>
      <c r="C21" s="2" t="s">
        <v>11</v>
      </c>
      <c r="D21" s="13">
        <v>45076</v>
      </c>
      <c r="E21" s="2">
        <v>0.1</v>
      </c>
      <c r="F21" s="2">
        <v>0.12720000000000001</v>
      </c>
      <c r="G21" s="2">
        <v>0.12709999999999999</v>
      </c>
      <c r="H21" s="2">
        <v>0.1283</v>
      </c>
      <c r="I21" s="2">
        <v>0.12809999999999999</v>
      </c>
      <c r="J21" s="2">
        <f t="shared" si="0"/>
        <v>10.499999999999954</v>
      </c>
      <c r="K21" s="61"/>
      <c r="L21" s="61"/>
      <c r="M21" s="61"/>
      <c r="O21" s="3"/>
      <c r="P21" s="3"/>
    </row>
    <row r="22" spans="1:16" ht="15.75" customHeight="1" x14ac:dyDescent="0.25">
      <c r="A22" s="2">
        <v>15</v>
      </c>
      <c r="B22" s="2" t="s">
        <v>32</v>
      </c>
      <c r="C22" s="2" t="s">
        <v>11</v>
      </c>
      <c r="D22" s="13">
        <v>45076</v>
      </c>
      <c r="E22" s="2">
        <v>0.1</v>
      </c>
      <c r="F22" s="2">
        <v>0.1288</v>
      </c>
      <c r="G22" s="2">
        <v>0.12859999999999999</v>
      </c>
      <c r="H22" s="2">
        <v>0.13100000000000001</v>
      </c>
      <c r="I22" s="2">
        <v>0.13059999999999999</v>
      </c>
      <c r="J22" s="2">
        <f t="shared" si="0"/>
        <v>21.000000000000181</v>
      </c>
      <c r="K22" s="60">
        <f>AVERAGE(J22:J23)</f>
        <v>20.249999999999986</v>
      </c>
      <c r="L22" s="60">
        <f>STDEV(J22:J23)</f>
        <v>1.0606601717800952</v>
      </c>
      <c r="M22" s="60">
        <f>((J22-J23)*100)/AVERAGE(J22:J23)</f>
        <v>7.4074074074093241</v>
      </c>
      <c r="O22" s="3"/>
      <c r="P22" s="3"/>
    </row>
    <row r="23" spans="1:16" ht="15.75" customHeight="1" x14ac:dyDescent="0.25">
      <c r="A23" s="2">
        <v>16</v>
      </c>
      <c r="B23" s="2" t="s">
        <v>32</v>
      </c>
      <c r="C23" s="2" t="s">
        <v>11</v>
      </c>
      <c r="D23" s="13">
        <v>45076</v>
      </c>
      <c r="E23" s="2">
        <v>0.1</v>
      </c>
      <c r="F23" s="2">
        <v>0.12720000000000001</v>
      </c>
      <c r="G23" s="2">
        <v>0.12720000000000001</v>
      </c>
      <c r="H23" s="2">
        <v>0.12909999999999999</v>
      </c>
      <c r="I23" s="2">
        <v>0.12920000000000001</v>
      </c>
      <c r="J23" s="2">
        <f t="shared" si="0"/>
        <v>19.499999999999794</v>
      </c>
      <c r="K23" s="61"/>
      <c r="L23" s="61"/>
      <c r="M23" s="61"/>
      <c r="O23" s="3"/>
      <c r="P23" s="3"/>
    </row>
    <row r="24" spans="1:16" ht="15.75" customHeight="1" x14ac:dyDescent="0.25">
      <c r="A24" s="2">
        <v>17</v>
      </c>
      <c r="B24" s="2" t="s">
        <v>31</v>
      </c>
      <c r="C24" s="2" t="s">
        <v>11</v>
      </c>
      <c r="D24" s="13">
        <v>45076</v>
      </c>
      <c r="E24" s="2">
        <v>0.1</v>
      </c>
      <c r="F24" s="2">
        <v>0.12720000000000001</v>
      </c>
      <c r="G24" s="2">
        <v>0.12670000000000001</v>
      </c>
      <c r="H24" s="2">
        <v>0.13020000000000001</v>
      </c>
      <c r="I24" s="2">
        <v>0.13039999999999999</v>
      </c>
      <c r="J24" s="2">
        <f t="shared" si="0"/>
        <v>33.499999999999915</v>
      </c>
      <c r="K24" s="60">
        <f>AVERAGE(J24:J25)</f>
        <v>31.250000000000025</v>
      </c>
      <c r="L24" s="60">
        <f>STDEV(J24:J25)</f>
        <v>3.1819805153393079</v>
      </c>
      <c r="M24" s="60">
        <f>((J24-J25)*100)/AVERAGE(J24:J25)</f>
        <v>14.399999999999283</v>
      </c>
      <c r="O24" s="8"/>
      <c r="P24" s="8"/>
    </row>
    <row r="25" spans="1:16" ht="15.75" customHeight="1" x14ac:dyDescent="0.25">
      <c r="A25" s="2">
        <v>18</v>
      </c>
      <c r="B25" s="9" t="s">
        <v>31</v>
      </c>
      <c r="C25" s="2" t="s">
        <v>11</v>
      </c>
      <c r="D25" s="13">
        <v>45076</v>
      </c>
      <c r="E25" s="2">
        <v>0.1</v>
      </c>
      <c r="F25" s="2">
        <v>0.129</v>
      </c>
      <c r="G25" s="2">
        <v>0.12859999999999999</v>
      </c>
      <c r="H25" s="2">
        <v>0.13170000000000001</v>
      </c>
      <c r="I25" s="2">
        <v>0.13170000000000001</v>
      </c>
      <c r="J25" s="2">
        <f t="shared" si="0"/>
        <v>29.000000000000135</v>
      </c>
      <c r="K25" s="61"/>
      <c r="L25" s="61"/>
      <c r="M25" s="61"/>
      <c r="O25" s="3"/>
      <c r="P25" s="3"/>
    </row>
    <row r="26" spans="1:16" ht="15.75" customHeight="1" x14ac:dyDescent="0.25">
      <c r="A26" s="10">
        <v>19</v>
      </c>
      <c r="B26" s="2" t="s">
        <v>30</v>
      </c>
      <c r="C26" s="11" t="s">
        <v>11</v>
      </c>
      <c r="D26" s="13">
        <v>45076</v>
      </c>
      <c r="E26" s="2">
        <v>0.1</v>
      </c>
      <c r="F26" s="2">
        <v>0.13100000000000001</v>
      </c>
      <c r="G26" s="2">
        <v>0.13059999999999999</v>
      </c>
      <c r="H26" s="2">
        <v>0.1338</v>
      </c>
      <c r="I26" s="2">
        <v>0.13370000000000001</v>
      </c>
      <c r="J26" s="2">
        <f t="shared" si="0"/>
        <v>29.500000000000082</v>
      </c>
      <c r="K26" s="60">
        <f>AVERAGE(J26:J27)</f>
        <v>23.249999999999936</v>
      </c>
      <c r="L26" s="60">
        <f>STDEV(J26:J27)</f>
        <v>8.8388347648320504</v>
      </c>
      <c r="M26" s="60">
        <f>((J26-J27)*100)/AVERAGE(J26:J27)</f>
        <v>53.763440860216456</v>
      </c>
      <c r="O26" s="3"/>
      <c r="P26" s="3"/>
    </row>
    <row r="27" spans="1:16" ht="15.75" customHeight="1" x14ac:dyDescent="0.25">
      <c r="A27" s="10">
        <v>20</v>
      </c>
      <c r="B27" s="2" t="s">
        <v>30</v>
      </c>
      <c r="C27" s="11" t="s">
        <v>11</v>
      </c>
      <c r="D27" s="13">
        <v>45076</v>
      </c>
      <c r="E27" s="2">
        <v>0.1</v>
      </c>
      <c r="F27" s="2">
        <v>0.13100000000000001</v>
      </c>
      <c r="G27" s="2">
        <v>0.1298</v>
      </c>
      <c r="H27" s="2">
        <v>0.13220000000000001</v>
      </c>
      <c r="I27" s="2">
        <v>0.13200000000000001</v>
      </c>
      <c r="J27" s="2">
        <f t="shared" si="0"/>
        <v>16.99999999999979</v>
      </c>
      <c r="K27" s="61"/>
      <c r="L27" s="61"/>
      <c r="M27" s="61"/>
      <c r="O27" s="3"/>
      <c r="P27" s="3"/>
    </row>
    <row r="28" spans="1:16" ht="15.75" customHeight="1" x14ac:dyDescent="0.25">
      <c r="A28" s="2">
        <v>21</v>
      </c>
      <c r="B28" s="12" t="s">
        <v>29</v>
      </c>
      <c r="C28" s="2" t="s">
        <v>11</v>
      </c>
      <c r="D28" s="13">
        <v>45076</v>
      </c>
      <c r="E28" s="2">
        <v>0.1</v>
      </c>
      <c r="F28" s="2">
        <v>0.12790000000000001</v>
      </c>
      <c r="G28" s="2">
        <v>0.12770000000000001</v>
      </c>
      <c r="H28" s="2">
        <v>0.13289999999999999</v>
      </c>
      <c r="I28" s="2">
        <v>0.13250000000000001</v>
      </c>
      <c r="J28" s="2">
        <f t="shared" si="0"/>
        <v>48.999999999999595</v>
      </c>
      <c r="K28" s="60">
        <f t="shared" ref="K28" si="1">AVERAGE(J28:J29)</f>
        <v>51.499999999999879</v>
      </c>
      <c r="L28" s="60">
        <f t="shared" ref="L28" si="2">STDEV(J28:J29)</f>
        <v>3.5355339059331397</v>
      </c>
      <c r="M28" s="60">
        <f t="shared" ref="M28" si="3">((J28-J29)*100)/AVERAGE(J28:J29)</f>
        <v>-9.7087378640787971</v>
      </c>
      <c r="O28" s="3"/>
      <c r="P28" s="3"/>
    </row>
    <row r="29" spans="1:16" ht="15.75" customHeight="1" x14ac:dyDescent="0.25">
      <c r="A29" s="2">
        <v>22</v>
      </c>
      <c r="B29" s="2" t="s">
        <v>29</v>
      </c>
      <c r="C29" s="2" t="s">
        <v>11</v>
      </c>
      <c r="D29" s="13">
        <v>45076</v>
      </c>
      <c r="E29" s="2">
        <v>0.1</v>
      </c>
      <c r="F29" s="2">
        <v>0.12889999999999999</v>
      </c>
      <c r="G29" s="2">
        <v>0.1285</v>
      </c>
      <c r="H29" s="2">
        <v>0.1341</v>
      </c>
      <c r="I29" s="2">
        <v>0.1341</v>
      </c>
      <c r="J29" s="2">
        <f t="shared" si="0"/>
        <v>54.000000000000163</v>
      </c>
      <c r="K29" s="61"/>
      <c r="L29" s="61"/>
      <c r="M29" s="61"/>
      <c r="O29" s="3"/>
      <c r="P29" s="3"/>
    </row>
    <row r="30" spans="1:16" ht="15.75" customHeight="1" x14ac:dyDescent="0.25">
      <c r="A30" s="2">
        <v>25</v>
      </c>
      <c r="B30" s="2" t="s">
        <v>9</v>
      </c>
      <c r="C30" s="2" t="s">
        <v>8</v>
      </c>
      <c r="D30" s="5"/>
      <c r="E30" s="2">
        <v>0.1</v>
      </c>
      <c r="F30" s="2">
        <v>0.12859999999999999</v>
      </c>
      <c r="G30" s="2">
        <v>0.1283</v>
      </c>
      <c r="H30" s="2">
        <v>0.13600000000000001</v>
      </c>
      <c r="I30" s="2">
        <v>0.1363</v>
      </c>
      <c r="J30" s="2">
        <f t="shared" si="0"/>
        <v>76.999999999999844</v>
      </c>
      <c r="K30" s="6"/>
      <c r="L30" s="6"/>
      <c r="M30" s="5"/>
      <c r="O30" s="3"/>
      <c r="P30" s="3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25"/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heetProtection algorithmName="SHA-512" hashValue="hZGjwmugbV66TOtymqd2evRJ3/b64FcaLlY9hiXVeQzWSHJYf7dBzOoEFSO3Qbsn25spxtS/dhy0DAs/l8JEow==" saltValue="rNJiqOVGbdGlrWg2oKkfDw==" spinCount="100000" sheet="1" objects="1" scenarios="1"/>
  <protectedRanges>
    <protectedRange sqref="P13 O12" name="QC"/>
    <protectedRange sqref="F8:I30" name="Weights"/>
    <protectedRange sqref="B8:B30" name="Sample names"/>
    <protectedRange algorithmName="SHA-512" hashValue="RjLGMfz0oOyQvvPHEBi9o0I8XXztbAIBYXCDpHfey8P8afCHtYrcXzKq/+LE2LlXhL22Pszo+V8FqiLOLUIJfg==" saltValue="EmR2Pf1p7bYiWXiO+KmVAQ==" spinCount="100000" sqref="C8:C30" name="Sample Type"/>
    <protectedRange algorithmName="SHA-512" hashValue="Qf5eBk5B260+YVD8gkV8K3qUvYB2ZPCYK84+5OGBeTfmTW2vYnG4D9lB7nlI5BKI31uLS5RvZjUS8og06HY4eg==" saltValue="s1GpB0a/77UECKhw2lAqFQ==" spinCount="100000" sqref="E8:E30" name="Volume Filtered"/>
  </protectedRanges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4992-B384-4AF0-AAFF-C49FED277B3F}">
  <sheetPr codeName="Sheet11">
    <tabColor rgb="FF00B050"/>
  </sheetPr>
  <dimension ref="A1:P1000"/>
  <sheetViews>
    <sheetView topLeftCell="B11" zoomScaleNormal="100" workbookViewId="0">
      <selection activeCell="B28" sqref="B28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0.13020000000000001</v>
      </c>
      <c r="G8" s="2">
        <v>0.13009999999999999</v>
      </c>
      <c r="H8" s="2">
        <v>0.1399</v>
      </c>
      <c r="I8" s="2">
        <v>0.13980000000000001</v>
      </c>
      <c r="J8" s="2">
        <v>97</v>
      </c>
      <c r="K8" s="6"/>
      <c r="L8" s="6"/>
      <c r="M8" s="5"/>
      <c r="O8" s="67"/>
      <c r="P8" s="68"/>
    </row>
    <row r="9" spans="1:16" ht="15.75" customHeight="1" x14ac:dyDescent="0.25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0.13</v>
      </c>
      <c r="G9" s="2">
        <v>0.1298</v>
      </c>
      <c r="H9" s="2">
        <v>0.13009999999999999</v>
      </c>
      <c r="I9" s="2">
        <v>0.12989999999999999</v>
      </c>
      <c r="J9" s="2">
        <v>1</v>
      </c>
      <c r="K9" s="6"/>
      <c r="L9" s="6"/>
      <c r="M9" s="5"/>
    </row>
    <row r="10" spans="1:16" ht="15.75" customHeight="1" x14ac:dyDescent="0.25">
      <c r="A10" s="2">
        <v>3</v>
      </c>
      <c r="B10" s="2" t="s">
        <v>29</v>
      </c>
      <c r="C10" s="2" t="s">
        <v>11</v>
      </c>
      <c r="D10" s="13">
        <v>45146</v>
      </c>
      <c r="E10" s="2">
        <v>0.1</v>
      </c>
      <c r="F10" s="2">
        <v>0.12839999999999999</v>
      </c>
      <c r="G10" s="2">
        <v>0.1283</v>
      </c>
      <c r="H10" s="2">
        <v>0.14130000000000001</v>
      </c>
      <c r="I10" s="2">
        <v>0.14119999999999999</v>
      </c>
      <c r="J10" s="2">
        <v>129</v>
      </c>
      <c r="K10" s="60">
        <f>AVERAGE(J10:J11)</f>
        <v>130.25</v>
      </c>
      <c r="L10" s="60">
        <f>STDEV(J10:J11)</f>
        <v>1.7677669529663689</v>
      </c>
      <c r="M10" s="60">
        <f>((J10-J11)*100)/AVERAGE(J10:J11)</f>
        <v>-1.9193857965451055</v>
      </c>
      <c r="O10" s="62" t="s">
        <v>6</v>
      </c>
      <c r="P10" s="63"/>
    </row>
    <row r="11" spans="1:16" ht="15.75" customHeight="1" x14ac:dyDescent="0.25">
      <c r="A11" s="2">
        <v>4</v>
      </c>
      <c r="B11" s="2" t="s">
        <v>29</v>
      </c>
      <c r="C11" s="2" t="s">
        <v>11</v>
      </c>
      <c r="D11" s="13">
        <v>45146</v>
      </c>
      <c r="E11" s="2">
        <v>0.1</v>
      </c>
      <c r="F11" s="2">
        <v>0.12709999999999999</v>
      </c>
      <c r="G11" s="2">
        <v>0.127</v>
      </c>
      <c r="H11" s="2">
        <v>0.14030000000000001</v>
      </c>
      <c r="I11" s="2">
        <v>0.1401</v>
      </c>
      <c r="J11" s="2">
        <v>131.5</v>
      </c>
      <c r="K11" s="61"/>
      <c r="L11" s="61"/>
      <c r="M11" s="61"/>
      <c r="O11" s="69" t="s">
        <v>25</v>
      </c>
      <c r="P11" s="63"/>
    </row>
    <row r="12" spans="1:16" ht="15.75" customHeight="1" x14ac:dyDescent="0.25">
      <c r="A12" s="2">
        <v>17</v>
      </c>
      <c r="B12" s="2" t="s">
        <v>30</v>
      </c>
      <c r="C12" s="2" t="s">
        <v>11</v>
      </c>
      <c r="D12" s="13">
        <v>45146</v>
      </c>
      <c r="E12" s="2">
        <v>0.1</v>
      </c>
      <c r="F12" s="2">
        <v>0.1283</v>
      </c>
      <c r="G12" s="2">
        <v>0.12839999999999999</v>
      </c>
      <c r="H12" s="2">
        <v>0.13250000000000001</v>
      </c>
      <c r="I12" s="2">
        <v>0.1321</v>
      </c>
      <c r="J12" s="2">
        <v>39.5</v>
      </c>
      <c r="K12" s="60">
        <f>AVERAGE(J12:J13)</f>
        <v>39</v>
      </c>
      <c r="L12" s="60">
        <f>STDEV(J12:J13)</f>
        <v>0.70710678118654757</v>
      </c>
      <c r="M12" s="60">
        <f>((J12-J13)*100)/AVERAGE(J12:J13)</f>
        <v>2.5641025641025643</v>
      </c>
      <c r="O12" s="2" t="s">
        <v>26</v>
      </c>
      <c r="P12" s="7">
        <f>J8</f>
        <v>97</v>
      </c>
    </row>
    <row r="13" spans="1:16" ht="15.75" customHeight="1" x14ac:dyDescent="0.25">
      <c r="A13" s="2">
        <v>18</v>
      </c>
      <c r="B13" s="2" t="s">
        <v>30</v>
      </c>
      <c r="C13" s="2" t="s">
        <v>11</v>
      </c>
      <c r="D13" s="13">
        <v>45146</v>
      </c>
      <c r="E13" s="2">
        <v>0.1</v>
      </c>
      <c r="F13" s="2">
        <v>0.1283</v>
      </c>
      <c r="G13" s="2">
        <v>0.1283</v>
      </c>
      <c r="H13" s="2">
        <v>0.1323</v>
      </c>
      <c r="I13" s="2">
        <v>0.13200000000000001</v>
      </c>
      <c r="J13" s="2">
        <v>38.5</v>
      </c>
      <c r="K13" s="61"/>
      <c r="L13" s="61"/>
      <c r="M13" s="61"/>
      <c r="O13" s="2" t="s">
        <v>27</v>
      </c>
      <c r="P13" s="7">
        <f>P12/93.2*100</f>
        <v>104.07725321888412</v>
      </c>
    </row>
    <row r="14" spans="1:16" ht="15.75" customHeight="1" x14ac:dyDescent="0.25">
      <c r="A14" s="2">
        <v>19</v>
      </c>
      <c r="B14" s="2" t="s">
        <v>31</v>
      </c>
      <c r="C14" s="2" t="s">
        <v>11</v>
      </c>
      <c r="D14" s="13">
        <v>45146</v>
      </c>
      <c r="E14" s="2">
        <v>0.1</v>
      </c>
      <c r="F14" s="2">
        <v>0.12859999999999999</v>
      </c>
      <c r="G14" s="2">
        <v>0.12839999999999999</v>
      </c>
      <c r="H14" s="2">
        <v>0.1321</v>
      </c>
      <c r="I14" s="2">
        <v>0.13200000000000001</v>
      </c>
      <c r="J14" s="2">
        <v>35.5</v>
      </c>
      <c r="K14" s="60">
        <f>AVERAGE(J14:J15)</f>
        <v>36</v>
      </c>
      <c r="L14" s="60">
        <f>STDEV(J14:J15)</f>
        <v>0.70710678118654757</v>
      </c>
      <c r="M14" s="60">
        <f>((J14-J15)*100)/AVERAGE(J14:J15)</f>
        <v>-2.7777777777777777</v>
      </c>
    </row>
    <row r="15" spans="1:16" ht="15.75" customHeight="1" x14ac:dyDescent="0.25">
      <c r="A15" s="2">
        <v>20</v>
      </c>
      <c r="B15" s="2" t="s">
        <v>31</v>
      </c>
      <c r="C15" s="2" t="s">
        <v>11</v>
      </c>
      <c r="D15" s="13">
        <v>45146</v>
      </c>
      <c r="E15" s="2">
        <v>0.1</v>
      </c>
      <c r="F15" s="2">
        <v>0.12859999999999999</v>
      </c>
      <c r="G15" s="2">
        <v>0.12859999999999999</v>
      </c>
      <c r="H15" s="2">
        <v>0.13239999999999999</v>
      </c>
      <c r="I15" s="2">
        <v>0.1321</v>
      </c>
      <c r="J15" s="2">
        <v>36.5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2">
        <v>21</v>
      </c>
      <c r="B16" s="2" t="s">
        <v>2</v>
      </c>
      <c r="C16" s="2" t="s">
        <v>11</v>
      </c>
      <c r="D16" s="13">
        <v>45146</v>
      </c>
      <c r="E16" s="2">
        <v>0.1</v>
      </c>
      <c r="F16" s="2">
        <v>0.1285</v>
      </c>
      <c r="G16" s="2">
        <v>0.12839999999999999</v>
      </c>
      <c r="H16" s="2">
        <v>0.1318</v>
      </c>
      <c r="I16" s="2">
        <v>0.13150000000000001</v>
      </c>
      <c r="J16" s="2">
        <v>32</v>
      </c>
      <c r="K16" s="60">
        <f>AVERAGE(J16:J17)</f>
        <v>33.25</v>
      </c>
      <c r="L16" s="60">
        <f>STDEV(J16:J17)</f>
        <v>1.7677669529663689</v>
      </c>
      <c r="M16" s="60">
        <f>((J16-J17)*100)/AVERAGE(J16:J17)</f>
        <v>-7.518796992481203</v>
      </c>
      <c r="O16" s="2" t="s">
        <v>9</v>
      </c>
      <c r="P16" s="7">
        <f>AVERAGE(J9,J32)</f>
        <v>24.75</v>
      </c>
    </row>
    <row r="17" spans="1:16" ht="15.75" customHeight="1" x14ac:dyDescent="0.25">
      <c r="A17" s="2">
        <v>22</v>
      </c>
      <c r="B17" s="2" t="s">
        <v>2</v>
      </c>
      <c r="C17" s="2" t="s">
        <v>11</v>
      </c>
      <c r="D17" s="13">
        <v>45146</v>
      </c>
      <c r="E17" s="2">
        <v>0.1</v>
      </c>
      <c r="F17" s="2">
        <v>0.12909999999999999</v>
      </c>
      <c r="G17" s="2">
        <v>0.12909999999999999</v>
      </c>
      <c r="H17" s="2">
        <v>0.13250000000000001</v>
      </c>
      <c r="I17" s="2">
        <v>0.1326</v>
      </c>
      <c r="J17" s="2">
        <v>34.5</v>
      </c>
      <c r="K17" s="61"/>
      <c r="L17" s="61"/>
      <c r="M17" s="61"/>
      <c r="O17" s="3"/>
      <c r="P17" s="3"/>
    </row>
    <row r="18" spans="1:16" ht="15.75" customHeight="1" x14ac:dyDescent="0.25">
      <c r="A18" s="2">
        <v>23</v>
      </c>
      <c r="B18" s="2" t="s">
        <v>32</v>
      </c>
      <c r="C18" s="2" t="s">
        <v>11</v>
      </c>
      <c r="D18" s="13">
        <v>45146</v>
      </c>
      <c r="E18" s="2">
        <v>0.1</v>
      </c>
      <c r="F18" s="2">
        <v>0.1293</v>
      </c>
      <c r="G18" s="2">
        <v>0.1293</v>
      </c>
      <c r="H18" s="2">
        <v>0.13189999999999999</v>
      </c>
      <c r="I18" s="2">
        <v>0.1321</v>
      </c>
      <c r="J18" s="2">
        <v>27</v>
      </c>
      <c r="K18" s="60">
        <f>AVERAGE(J18:J19)</f>
        <v>27</v>
      </c>
      <c r="L18" s="60">
        <f>STDEV(J18:J19)</f>
        <v>0</v>
      </c>
      <c r="M18" s="60">
        <f>((J18-J19)*100)/AVERAGE(J18:J19)</f>
        <v>0</v>
      </c>
    </row>
    <row r="19" spans="1:16" ht="15.75" customHeight="1" x14ac:dyDescent="0.25">
      <c r="A19" s="2">
        <v>24</v>
      </c>
      <c r="B19" s="2" t="s">
        <v>32</v>
      </c>
      <c r="C19" s="2" t="s">
        <v>11</v>
      </c>
      <c r="D19" s="13">
        <v>45146</v>
      </c>
      <c r="E19" s="2">
        <v>0.1</v>
      </c>
      <c r="F19" s="2">
        <v>0.12809999999999999</v>
      </c>
      <c r="G19" s="2">
        <v>0.1283</v>
      </c>
      <c r="H19" s="2">
        <v>0.13100000000000001</v>
      </c>
      <c r="I19" s="2">
        <v>0.1308</v>
      </c>
      <c r="J19" s="2">
        <v>27</v>
      </c>
      <c r="K19" s="61"/>
      <c r="L19" s="61"/>
      <c r="M19" s="61"/>
      <c r="O19" s="8"/>
      <c r="P19" s="8"/>
    </row>
    <row r="20" spans="1:16" ht="15.75" customHeight="1" x14ac:dyDescent="0.25">
      <c r="A20" s="2">
        <v>25</v>
      </c>
      <c r="B20" s="2" t="s">
        <v>33</v>
      </c>
      <c r="C20" s="2" t="s">
        <v>11</v>
      </c>
      <c r="D20" s="13">
        <v>45146</v>
      </c>
      <c r="E20" s="2">
        <v>0.1</v>
      </c>
      <c r="F20" s="2">
        <v>0.12909999999999999</v>
      </c>
      <c r="G20" s="2">
        <v>0.1288</v>
      </c>
      <c r="H20" s="2">
        <v>0.13109999999999999</v>
      </c>
      <c r="I20" s="2">
        <v>0.13089999999999999</v>
      </c>
      <c r="J20" s="2">
        <v>20.5</v>
      </c>
      <c r="K20" s="60">
        <f>AVERAGE(J20:J21)</f>
        <v>20</v>
      </c>
      <c r="L20" s="60">
        <f>STDEV(J20:J21)</f>
        <v>0.70710678118654757</v>
      </c>
      <c r="M20" s="60">
        <f>((J20-J21)*100)/AVERAGE(J20:J21)</f>
        <v>5</v>
      </c>
      <c r="O20" s="3"/>
      <c r="P20" s="3"/>
    </row>
    <row r="21" spans="1:16" ht="15.75" customHeight="1" x14ac:dyDescent="0.25">
      <c r="A21" s="2">
        <v>26</v>
      </c>
      <c r="B21" s="2" t="s">
        <v>33</v>
      </c>
      <c r="C21" s="2" t="s">
        <v>11</v>
      </c>
      <c r="D21" s="13">
        <v>45146</v>
      </c>
      <c r="E21" s="2">
        <v>0.1</v>
      </c>
      <c r="F21" s="2">
        <v>0.12920000000000001</v>
      </c>
      <c r="G21" s="2">
        <v>0.1293</v>
      </c>
      <c r="H21" s="2">
        <v>0.13120000000000001</v>
      </c>
      <c r="I21" s="2">
        <v>0.13120000000000001</v>
      </c>
      <c r="J21" s="2">
        <v>19.5</v>
      </c>
      <c r="K21" s="61"/>
      <c r="L21" s="61"/>
      <c r="M21" s="61"/>
      <c r="O21" s="3"/>
      <c r="P21" s="3"/>
    </row>
    <row r="22" spans="1:16" ht="15.75" customHeight="1" x14ac:dyDescent="0.25">
      <c r="A22" s="2">
        <v>27</v>
      </c>
      <c r="B22" s="2" t="s">
        <v>34</v>
      </c>
      <c r="C22" s="2" t="s">
        <v>11</v>
      </c>
      <c r="D22" s="13">
        <v>45146</v>
      </c>
      <c r="E22" s="2">
        <v>0.1</v>
      </c>
      <c r="F22" s="2">
        <v>0.1293</v>
      </c>
      <c r="G22" s="2">
        <v>0.12920000000000001</v>
      </c>
      <c r="H22" s="2">
        <v>0.13120000000000001</v>
      </c>
      <c r="I22" s="2">
        <v>0.13089999999999999</v>
      </c>
      <c r="J22" s="2">
        <v>18</v>
      </c>
      <c r="K22" s="60">
        <f>AVERAGE(J22:J23)</f>
        <v>19.25</v>
      </c>
      <c r="L22" s="60">
        <f>STDEV(J22:J23)</f>
        <v>1.7677669529663689</v>
      </c>
      <c r="M22" s="60">
        <f>((J22-J23)*100)/AVERAGE(J22:J23)</f>
        <v>-12.987012987012987</v>
      </c>
      <c r="O22" s="3"/>
      <c r="P22" s="3"/>
    </row>
    <row r="23" spans="1:16" ht="15.75" customHeight="1" x14ac:dyDescent="0.25">
      <c r="A23" s="2">
        <v>28</v>
      </c>
      <c r="B23" s="2" t="s">
        <v>34</v>
      </c>
      <c r="C23" s="2" t="s">
        <v>11</v>
      </c>
      <c r="D23" s="13">
        <v>45146</v>
      </c>
      <c r="E23" s="2">
        <v>0.1</v>
      </c>
      <c r="F23" s="2">
        <v>0.1303</v>
      </c>
      <c r="G23" s="2">
        <v>0.13009999999999999</v>
      </c>
      <c r="H23" s="2">
        <v>0.13239999999999999</v>
      </c>
      <c r="I23" s="2">
        <v>0.1321</v>
      </c>
      <c r="J23" s="2">
        <v>20.5</v>
      </c>
      <c r="K23" s="61"/>
      <c r="L23" s="61"/>
      <c r="M23" s="61"/>
      <c r="O23" s="3"/>
      <c r="P23" s="3"/>
    </row>
    <row r="24" spans="1:16" ht="15.75" customHeight="1" x14ac:dyDescent="0.25">
      <c r="A24" s="2">
        <v>29</v>
      </c>
      <c r="B24" s="2" t="s">
        <v>35</v>
      </c>
      <c r="C24" s="2" t="s">
        <v>11</v>
      </c>
      <c r="D24" s="13">
        <v>45146</v>
      </c>
      <c r="E24" s="2">
        <v>0.1</v>
      </c>
      <c r="F24" s="2">
        <v>0.1285</v>
      </c>
      <c r="G24" s="2">
        <v>0.12839999999999999</v>
      </c>
      <c r="H24" s="2">
        <v>0.1303</v>
      </c>
      <c r="I24" s="2">
        <v>0.1303</v>
      </c>
      <c r="J24" s="2">
        <v>18.5</v>
      </c>
      <c r="K24" s="60">
        <f>AVERAGE(J24:J25)</f>
        <v>17</v>
      </c>
      <c r="L24" s="60">
        <f>STDEV(J24:J25)</f>
        <v>2.1213203435596424</v>
      </c>
      <c r="M24" s="60">
        <f>((J24-J25)*100)/AVERAGE(J24:J25)</f>
        <v>17.647058823529413</v>
      </c>
      <c r="O24" s="8"/>
      <c r="P24" s="8"/>
    </row>
    <row r="25" spans="1:16" ht="15.75" customHeight="1" x14ac:dyDescent="0.25">
      <c r="A25" s="2">
        <v>30</v>
      </c>
      <c r="B25" s="9" t="s">
        <v>35</v>
      </c>
      <c r="C25" s="2" t="s">
        <v>11</v>
      </c>
      <c r="D25" s="13">
        <v>45146</v>
      </c>
      <c r="E25" s="2">
        <v>0.1</v>
      </c>
      <c r="F25" s="2">
        <v>0.1288</v>
      </c>
      <c r="G25" s="2">
        <v>0.1285</v>
      </c>
      <c r="H25" s="2">
        <v>0.13020000000000001</v>
      </c>
      <c r="I25" s="2">
        <v>0.13020000000000001</v>
      </c>
      <c r="J25" s="2">
        <v>15.5</v>
      </c>
      <c r="K25" s="61"/>
      <c r="L25" s="61"/>
      <c r="M25" s="61"/>
      <c r="O25" s="3"/>
      <c r="P25" s="3"/>
    </row>
    <row r="26" spans="1:16" ht="15.75" customHeight="1" x14ac:dyDescent="0.25">
      <c r="A26" s="10">
        <v>36</v>
      </c>
      <c r="B26" s="2" t="s">
        <v>4</v>
      </c>
      <c r="C26" s="11" t="s">
        <v>11</v>
      </c>
      <c r="D26" s="13">
        <v>45146</v>
      </c>
      <c r="E26" s="2">
        <v>0.1</v>
      </c>
      <c r="F26" s="2">
        <v>0.12709999999999999</v>
      </c>
      <c r="G26" s="2">
        <v>0.12670000000000001</v>
      </c>
      <c r="H26" s="2">
        <v>0.1293</v>
      </c>
      <c r="I26" s="2">
        <v>0.12920000000000001</v>
      </c>
      <c r="J26" s="2">
        <v>23.5</v>
      </c>
      <c r="K26" s="60">
        <f>AVERAGE(J26:J27)</f>
        <v>24.25</v>
      </c>
      <c r="L26" s="60">
        <f>STDEV(J26:J27)</f>
        <v>1.0606601717798212</v>
      </c>
      <c r="M26" s="60">
        <f>((J26-J27)*100)/AVERAGE(J26:J27)</f>
        <v>-6.1855670103092786</v>
      </c>
      <c r="O26" s="3"/>
      <c r="P26" s="3"/>
    </row>
    <row r="27" spans="1:16" ht="15.75" customHeight="1" x14ac:dyDescent="0.25">
      <c r="A27" s="10">
        <v>37</v>
      </c>
      <c r="B27" s="2" t="s">
        <v>4</v>
      </c>
      <c r="C27" s="11" t="s">
        <v>11</v>
      </c>
      <c r="D27" s="13">
        <v>45146</v>
      </c>
      <c r="E27" s="2">
        <v>0.1</v>
      </c>
      <c r="F27" s="2">
        <v>0.1265</v>
      </c>
      <c r="G27" s="2">
        <v>0.1268</v>
      </c>
      <c r="H27" s="2">
        <v>0.12920000000000001</v>
      </c>
      <c r="I27" s="2">
        <v>0.12909999999999999</v>
      </c>
      <c r="J27" s="2">
        <v>25</v>
      </c>
      <c r="K27" s="61"/>
      <c r="L27" s="61"/>
      <c r="M27" s="61"/>
      <c r="O27" s="3"/>
      <c r="P27" s="3"/>
    </row>
    <row r="28" spans="1:16" ht="15.75" customHeight="1" x14ac:dyDescent="0.25">
      <c r="A28" s="2">
        <v>38</v>
      </c>
      <c r="B28" s="12" t="s">
        <v>41</v>
      </c>
      <c r="C28" s="2" t="s">
        <v>11</v>
      </c>
      <c r="D28" s="13">
        <v>45140</v>
      </c>
      <c r="E28" s="2">
        <v>0.1</v>
      </c>
      <c r="F28" s="2">
        <v>0.12790000000000001</v>
      </c>
      <c r="G28" s="2">
        <v>0.1278</v>
      </c>
      <c r="H28" s="2">
        <v>0.13139999999999999</v>
      </c>
      <c r="I28" s="2">
        <v>0.13100000000000001</v>
      </c>
      <c r="J28" s="2">
        <v>33.5</v>
      </c>
      <c r="K28" s="60">
        <f t="shared" ref="K28" si="0">AVERAGE(J28:J29)</f>
        <v>33</v>
      </c>
      <c r="L28" s="60">
        <f t="shared" ref="L28" si="1">STDEV(J28:J29)</f>
        <v>0.70710678118654757</v>
      </c>
      <c r="M28" s="60">
        <f t="shared" ref="M28" si="2">((J28-J29)*100)/AVERAGE(J28:J29)</f>
        <v>3.0303030303030303</v>
      </c>
      <c r="O28" s="3"/>
      <c r="P28" s="3"/>
    </row>
    <row r="29" spans="1:16" ht="15.75" customHeight="1" x14ac:dyDescent="0.25">
      <c r="A29" s="2">
        <v>39</v>
      </c>
      <c r="B29" s="2" t="s">
        <v>41</v>
      </c>
      <c r="C29" s="2" t="s">
        <v>11</v>
      </c>
      <c r="D29" s="13">
        <v>45140</v>
      </c>
      <c r="E29" s="2">
        <v>0.1</v>
      </c>
      <c r="F29" s="2">
        <v>0.12740000000000001</v>
      </c>
      <c r="G29" s="2">
        <v>0.1273</v>
      </c>
      <c r="H29" s="2">
        <v>0.13059999999999999</v>
      </c>
      <c r="I29" s="2">
        <v>0.13059999999999999</v>
      </c>
      <c r="J29" s="2">
        <v>32.5</v>
      </c>
      <c r="K29" s="61"/>
      <c r="L29" s="61"/>
      <c r="M29" s="61"/>
      <c r="O29" s="3"/>
      <c r="P29" s="3"/>
    </row>
    <row r="30" spans="1:16" ht="15.75" customHeight="1" x14ac:dyDescent="0.25">
      <c r="A30" s="2">
        <v>40</v>
      </c>
      <c r="B30" s="2" t="s">
        <v>42</v>
      </c>
      <c r="C30" s="2" t="s">
        <v>11</v>
      </c>
      <c r="D30" s="13">
        <v>45140</v>
      </c>
      <c r="E30" s="2">
        <v>0.1</v>
      </c>
      <c r="F30" s="2">
        <v>0.129</v>
      </c>
      <c r="G30" s="2">
        <v>0.129</v>
      </c>
      <c r="H30" s="2">
        <v>0.1326</v>
      </c>
      <c r="I30" s="2">
        <v>0.13239999999999999</v>
      </c>
      <c r="J30" s="2">
        <v>35</v>
      </c>
      <c r="K30" s="60">
        <f t="shared" ref="K30" si="3">AVERAGE(J30:J31)</f>
        <v>36.25</v>
      </c>
      <c r="L30" s="60">
        <f t="shared" ref="L30" si="4">STDEV(J30:J31)</f>
        <v>1.7677669529663689</v>
      </c>
      <c r="M30" s="60">
        <f t="shared" ref="M30" si="5">((J30-J31)*100)/AVERAGE(J30:J31)</f>
        <v>-6.8965517241379306</v>
      </c>
      <c r="O30" s="8"/>
      <c r="P30" s="8"/>
    </row>
    <row r="31" spans="1:16" ht="15.75" customHeight="1" x14ac:dyDescent="0.25">
      <c r="A31" s="9">
        <v>41</v>
      </c>
      <c r="B31" s="2" t="s">
        <v>42</v>
      </c>
      <c r="C31" s="9" t="s">
        <v>11</v>
      </c>
      <c r="D31" s="30">
        <v>45140</v>
      </c>
      <c r="E31" s="9">
        <v>0.1</v>
      </c>
      <c r="F31" s="9">
        <v>0.12909999999999999</v>
      </c>
      <c r="G31" s="9">
        <v>0.129</v>
      </c>
      <c r="H31" s="9">
        <v>0.1328</v>
      </c>
      <c r="I31" s="9">
        <v>0.1328</v>
      </c>
      <c r="J31" s="9">
        <v>37.5</v>
      </c>
      <c r="K31" s="70"/>
      <c r="L31" s="70"/>
      <c r="M31" s="70"/>
      <c r="O31" s="3"/>
      <c r="P31" s="3"/>
    </row>
    <row r="32" spans="1:16" ht="15.75" customHeight="1" x14ac:dyDescent="0.25">
      <c r="A32" s="31">
        <v>42</v>
      </c>
      <c r="B32" s="2" t="s">
        <v>43</v>
      </c>
      <c r="C32" s="31" t="s">
        <v>11</v>
      </c>
      <c r="D32" s="32">
        <v>45140</v>
      </c>
      <c r="E32" s="31">
        <v>0.1</v>
      </c>
      <c r="F32" s="31">
        <v>0.12659999999999999</v>
      </c>
      <c r="G32" s="31">
        <v>0.12640000000000001</v>
      </c>
      <c r="H32" s="31">
        <v>0.13139999999999999</v>
      </c>
      <c r="I32" s="31">
        <v>0.1313</v>
      </c>
      <c r="J32" s="31">
        <v>48.5</v>
      </c>
      <c r="K32" s="71">
        <f t="shared" ref="K32" si="6">AVERAGE(J32:J33)</f>
        <v>48.25</v>
      </c>
      <c r="L32" s="71">
        <f t="shared" ref="L32" si="7">STDEV(J32:J33)</f>
        <v>0.35355339059327379</v>
      </c>
      <c r="M32" s="71">
        <f t="shared" ref="M32" si="8">((J32-J33)*100)/AVERAGE(J32:J33)</f>
        <v>1.0362694300518134</v>
      </c>
      <c r="O32" s="3"/>
      <c r="P32" s="3"/>
    </row>
    <row r="33" spans="1:16" ht="15.75" customHeight="1" x14ac:dyDescent="0.25">
      <c r="A33" s="31">
        <v>43</v>
      </c>
      <c r="B33" s="2" t="s">
        <v>43</v>
      </c>
      <c r="C33" s="31" t="s">
        <v>11</v>
      </c>
      <c r="D33" s="32">
        <v>45140</v>
      </c>
      <c r="E33" s="31">
        <v>0.1</v>
      </c>
      <c r="F33" s="31">
        <v>0.1275</v>
      </c>
      <c r="G33" s="31">
        <v>0.12759999999999999</v>
      </c>
      <c r="H33" s="31">
        <v>0.13239999999999999</v>
      </c>
      <c r="I33" s="31">
        <v>0.1323</v>
      </c>
      <c r="J33" s="31">
        <v>48</v>
      </c>
      <c r="K33" s="72"/>
      <c r="L33" s="72"/>
      <c r="M33" s="72"/>
      <c r="O33" s="3"/>
      <c r="P33" s="3"/>
    </row>
    <row r="34" spans="1:16" ht="15.75" customHeight="1" x14ac:dyDescent="0.25">
      <c r="A34" s="31">
        <v>44</v>
      </c>
      <c r="B34" s="2" t="s">
        <v>44</v>
      </c>
      <c r="C34" s="31" t="s">
        <v>11</v>
      </c>
      <c r="D34" s="32">
        <v>45140</v>
      </c>
      <c r="E34" s="31">
        <v>0.1</v>
      </c>
      <c r="F34" s="31">
        <v>0.12570000000000001</v>
      </c>
      <c r="G34" s="31">
        <v>0.12559999999999999</v>
      </c>
      <c r="H34" s="31">
        <v>0.13</v>
      </c>
      <c r="I34" s="31">
        <v>0.1298</v>
      </c>
      <c r="J34" s="31">
        <v>42.5</v>
      </c>
      <c r="K34" s="71">
        <f t="shared" ref="K34" si="9">AVERAGE(J34:J35)</f>
        <v>42.5</v>
      </c>
      <c r="L34" s="71">
        <f t="shared" ref="L34" si="10">STDEV(J34:J35)</f>
        <v>0</v>
      </c>
      <c r="M34" s="71">
        <f t="shared" ref="M34" si="11">((J34-J35)*100)/AVERAGE(J34:J35)</f>
        <v>0</v>
      </c>
      <c r="O34" s="3"/>
      <c r="P34" s="3"/>
    </row>
    <row r="35" spans="1:16" ht="15.75" customHeight="1" x14ac:dyDescent="0.25">
      <c r="A35" s="31">
        <v>45</v>
      </c>
      <c r="B35" s="2" t="s">
        <v>44</v>
      </c>
      <c r="C35" s="31" t="s">
        <v>11</v>
      </c>
      <c r="D35" s="32">
        <v>45140</v>
      </c>
      <c r="E35" s="31">
        <v>0.1</v>
      </c>
      <c r="F35" s="31">
        <v>0.1303</v>
      </c>
      <c r="G35" s="31">
        <v>0.13</v>
      </c>
      <c r="H35" s="31">
        <v>0.1346</v>
      </c>
      <c r="I35" s="31">
        <v>0.13420000000000001</v>
      </c>
      <c r="J35" s="31">
        <v>42.5</v>
      </c>
      <c r="K35" s="72"/>
      <c r="L35" s="72"/>
      <c r="M35" s="72"/>
    </row>
    <row r="36" spans="1:16" ht="15.75" customHeight="1" x14ac:dyDescent="0.25">
      <c r="A36" s="19">
        <v>46</v>
      </c>
      <c r="B36" s="19" t="s">
        <v>9</v>
      </c>
      <c r="C36" s="19" t="s">
        <v>11</v>
      </c>
      <c r="D36" s="33"/>
      <c r="E36" s="19">
        <v>0.1</v>
      </c>
      <c r="F36" s="19">
        <v>0.1275</v>
      </c>
      <c r="G36" s="19">
        <v>0.12740000000000001</v>
      </c>
      <c r="H36" s="19">
        <v>0.1273</v>
      </c>
      <c r="I36" s="19">
        <v>0.12740000000000001</v>
      </c>
      <c r="J36" s="19">
        <v>-1</v>
      </c>
      <c r="K36" s="33"/>
      <c r="L36" s="33"/>
      <c r="M36" s="33"/>
    </row>
    <row r="37" spans="1:16" ht="15.75" customHeight="1" x14ac:dyDescent="0.25"/>
    <row r="38" spans="1:16" ht="15.75" customHeight="1" x14ac:dyDescent="0.25"/>
    <row r="39" spans="1:16" ht="15.75" customHeight="1" x14ac:dyDescent="0.25"/>
    <row r="40" spans="1:16" ht="15.75" customHeight="1" x14ac:dyDescent="0.25"/>
    <row r="41" spans="1:16" ht="15.75" customHeight="1" x14ac:dyDescent="0.25"/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/>
    <row r="46" spans="1:16" ht="15.75" customHeight="1" x14ac:dyDescent="0.25"/>
    <row r="47" spans="1:16" ht="15.75" customHeight="1" x14ac:dyDescent="0.25"/>
    <row r="48" spans="1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jH616JmdPFoV46rcGjcL/Io7gVBW625REl1XO+MiQ/Y4RJANcrNV8hnlQkmD3l2ODEYvNatn5ds5ceb3pzaq5A==" saltValue="SBIQYQxmVsXjVTFxvhlx4g==" spinCount="100000" sheet="1" objects="1" scenarios="1"/>
  <mergeCells count="44">
    <mergeCell ref="K32:K33"/>
    <mergeCell ref="L32:L33"/>
    <mergeCell ref="M32:M33"/>
    <mergeCell ref="K34:K35"/>
    <mergeCell ref="L34:L35"/>
    <mergeCell ref="M34:M35"/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</mergeCells>
  <phoneticPr fontId="8" type="noConversion"/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D388-43EB-446B-9A97-4A6336E70D10}">
  <sheetPr codeName="Sheet12">
    <tabColor rgb="FF00B050"/>
  </sheetPr>
  <dimension ref="A1:P998"/>
  <sheetViews>
    <sheetView workbookViewId="0">
      <selection activeCell="D34" sqref="D34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0.12839999999999999</v>
      </c>
      <c r="G8" s="2">
        <v>0.12839999999999999</v>
      </c>
      <c r="H8" s="2">
        <v>0.1368</v>
      </c>
      <c r="I8" s="2">
        <v>0.13639999999999999</v>
      </c>
      <c r="J8" s="2">
        <v>82</v>
      </c>
      <c r="K8" s="6"/>
      <c r="L8" s="6"/>
      <c r="M8" s="5"/>
      <c r="O8" s="67"/>
      <c r="P8" s="68"/>
    </row>
    <row r="9" spans="1:16" ht="15.75" customHeight="1" x14ac:dyDescent="0.25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0.12939999999999999</v>
      </c>
      <c r="G9" s="2">
        <v>0.12939999999999999</v>
      </c>
      <c r="H9" s="2">
        <v>0.1293</v>
      </c>
      <c r="I9" s="2">
        <v>0.129</v>
      </c>
      <c r="J9" s="2">
        <v>-2.5</v>
      </c>
      <c r="K9" s="6"/>
      <c r="L9" s="6"/>
      <c r="M9" s="5"/>
    </row>
    <row r="10" spans="1:16" ht="15.75" customHeight="1" x14ac:dyDescent="0.25">
      <c r="A10" s="2">
        <v>3</v>
      </c>
      <c r="B10" s="2" t="s">
        <v>29</v>
      </c>
      <c r="C10" s="2" t="s">
        <v>11</v>
      </c>
      <c r="D10" s="13">
        <v>45153</v>
      </c>
      <c r="E10" s="2">
        <v>0.1</v>
      </c>
      <c r="F10" s="2">
        <v>0.128</v>
      </c>
      <c r="G10" s="2">
        <v>0.12820000000000001</v>
      </c>
      <c r="H10" s="2">
        <v>0.1323</v>
      </c>
      <c r="I10" s="2">
        <v>0.1323</v>
      </c>
      <c r="J10" s="2">
        <v>42</v>
      </c>
      <c r="K10" s="60">
        <f>AVERAGE(J10:J11)</f>
        <v>43.5</v>
      </c>
      <c r="L10" s="60">
        <f>STDEV(J10:J11)</f>
        <v>2.1213203435596424</v>
      </c>
      <c r="M10" s="60">
        <f>((J10-J11)*100)/AVERAGE(J10:J11)</f>
        <v>-6.8965517241379306</v>
      </c>
      <c r="O10" s="62" t="s">
        <v>6</v>
      </c>
      <c r="P10" s="63"/>
    </row>
    <row r="11" spans="1:16" ht="15.75" customHeight="1" x14ac:dyDescent="0.25">
      <c r="A11" s="2">
        <v>4</v>
      </c>
      <c r="B11" s="2" t="s">
        <v>29</v>
      </c>
      <c r="C11" s="2" t="s">
        <v>11</v>
      </c>
      <c r="D11" s="13">
        <v>45153</v>
      </c>
      <c r="E11" s="2">
        <v>0.1</v>
      </c>
      <c r="F11" s="2">
        <v>0.12870000000000001</v>
      </c>
      <c r="G11" s="2">
        <v>0.1288</v>
      </c>
      <c r="H11" s="2">
        <v>0.1333</v>
      </c>
      <c r="I11" s="2">
        <v>0.13320000000000001</v>
      </c>
      <c r="J11" s="2">
        <v>45</v>
      </c>
      <c r="K11" s="73"/>
      <c r="L11" s="73"/>
      <c r="M11" s="73"/>
      <c r="O11" s="69" t="s">
        <v>25</v>
      </c>
      <c r="P11" s="63"/>
    </row>
    <row r="12" spans="1:16" ht="15.75" customHeight="1" x14ac:dyDescent="0.25">
      <c r="A12" s="2">
        <v>5</v>
      </c>
      <c r="B12" s="2" t="s">
        <v>30</v>
      </c>
      <c r="C12" s="2" t="s">
        <v>11</v>
      </c>
      <c r="D12" s="13">
        <v>45153</v>
      </c>
      <c r="E12" s="2">
        <v>0.1</v>
      </c>
      <c r="F12" s="2">
        <v>0.12889999999999999</v>
      </c>
      <c r="G12" s="2">
        <v>0.12889999999999999</v>
      </c>
      <c r="H12" s="2">
        <v>0.13239999999999999</v>
      </c>
      <c r="I12" s="2">
        <v>0.1323</v>
      </c>
      <c r="J12" s="2">
        <v>34.5</v>
      </c>
      <c r="K12" s="60">
        <f>AVERAGE(J12:J13)</f>
        <v>34.5</v>
      </c>
      <c r="L12" s="60">
        <f>STDEV(J12:J13)</f>
        <v>0</v>
      </c>
      <c r="M12" s="60">
        <f>((J12-J13)*100)/AVERAGE(J12:J13)</f>
        <v>0</v>
      </c>
      <c r="O12" s="2" t="s">
        <v>26</v>
      </c>
      <c r="P12" s="7">
        <f>J8</f>
        <v>82</v>
      </c>
    </row>
    <row r="13" spans="1:16" ht="15.75" customHeight="1" x14ac:dyDescent="0.25">
      <c r="A13" s="2">
        <v>6</v>
      </c>
      <c r="B13" s="2" t="s">
        <v>30</v>
      </c>
      <c r="C13" s="2" t="s">
        <v>11</v>
      </c>
      <c r="D13" s="13">
        <v>45153</v>
      </c>
      <c r="E13" s="2">
        <v>0.1</v>
      </c>
      <c r="F13" s="2">
        <v>0.12959999999999999</v>
      </c>
      <c r="G13" s="2">
        <v>0.12939999999999999</v>
      </c>
      <c r="H13" s="2">
        <v>0.13300000000000001</v>
      </c>
      <c r="I13" s="2">
        <v>0.13289999999999999</v>
      </c>
      <c r="J13" s="2">
        <v>34.5</v>
      </c>
      <c r="K13" s="73"/>
      <c r="L13" s="73"/>
      <c r="M13" s="73"/>
      <c r="O13" s="2" t="s">
        <v>27</v>
      </c>
      <c r="P13" s="7">
        <f>P12/93.2*100</f>
        <v>87.982832618025753</v>
      </c>
    </row>
    <row r="14" spans="1:16" ht="15.75" customHeight="1" x14ac:dyDescent="0.25">
      <c r="A14" s="2">
        <v>7</v>
      </c>
      <c r="B14" s="2" t="s">
        <v>31</v>
      </c>
      <c r="C14" s="2" t="s">
        <v>11</v>
      </c>
      <c r="D14" s="13">
        <v>45153</v>
      </c>
      <c r="E14" s="2">
        <v>0.1</v>
      </c>
      <c r="F14" s="2">
        <v>0.12939999999999999</v>
      </c>
      <c r="G14" s="2">
        <v>0.12920000000000001</v>
      </c>
      <c r="H14" s="2">
        <v>0.13189999999999999</v>
      </c>
      <c r="I14" s="2">
        <v>0.13150000000000001</v>
      </c>
      <c r="J14" s="2">
        <v>24</v>
      </c>
      <c r="K14" s="60">
        <f>AVERAGE(J14:J15)</f>
        <v>24.5</v>
      </c>
      <c r="L14" s="60">
        <f>STDEV(J14:J15)</f>
        <v>0.70710678118654757</v>
      </c>
      <c r="M14" s="60">
        <f>((J14-J15)*100)/AVERAGE(J14:J15)</f>
        <v>-4.0816326530612246</v>
      </c>
    </row>
    <row r="15" spans="1:16" ht="15.75" customHeight="1" x14ac:dyDescent="0.25">
      <c r="A15" s="2">
        <v>8</v>
      </c>
      <c r="B15" s="2" t="s">
        <v>31</v>
      </c>
      <c r="C15" s="2" t="s">
        <v>11</v>
      </c>
      <c r="D15" s="13">
        <v>45153</v>
      </c>
      <c r="E15" s="2">
        <v>0.1</v>
      </c>
      <c r="F15" s="2">
        <v>0.12889999999999999</v>
      </c>
      <c r="G15" s="2">
        <v>0.1285</v>
      </c>
      <c r="H15" s="2">
        <v>0.1313</v>
      </c>
      <c r="I15" s="2">
        <v>0.13109999999999999</v>
      </c>
      <c r="J15" s="2">
        <v>25</v>
      </c>
      <c r="K15" s="73"/>
      <c r="L15" s="73"/>
      <c r="M15" s="73"/>
      <c r="O15" s="62" t="s">
        <v>28</v>
      </c>
      <c r="P15" s="63"/>
    </row>
    <row r="16" spans="1:16" ht="15.75" customHeight="1" x14ac:dyDescent="0.25">
      <c r="A16" s="2">
        <v>9</v>
      </c>
      <c r="B16" s="2" t="s">
        <v>2</v>
      </c>
      <c r="C16" s="2" t="s">
        <v>11</v>
      </c>
      <c r="D16" s="13">
        <v>45153</v>
      </c>
      <c r="E16" s="2">
        <v>0.1</v>
      </c>
      <c r="F16" s="2">
        <v>0.12770000000000001</v>
      </c>
      <c r="G16" s="2">
        <v>0.12770000000000001</v>
      </c>
      <c r="H16" s="2">
        <v>0.13159999999999999</v>
      </c>
      <c r="I16" s="2">
        <v>0.13150000000000001</v>
      </c>
      <c r="J16" s="2">
        <v>38.5</v>
      </c>
      <c r="K16" s="60">
        <f>AVERAGE(J16:J17)</f>
        <v>39.25</v>
      </c>
      <c r="L16" s="60">
        <f>STDEV(J16:J17)</f>
        <v>1.0606601717798212</v>
      </c>
      <c r="M16" s="60">
        <f>((J16-J17)*100)/AVERAGE(J16:J17)</f>
        <v>-3.8216560509554141</v>
      </c>
      <c r="O16" s="2" t="s">
        <v>9</v>
      </c>
      <c r="P16" s="7" t="e">
        <f>AVERAGE(J9,#REF!)</f>
        <v>#REF!</v>
      </c>
    </row>
    <row r="17" spans="1:16" ht="15.75" customHeight="1" x14ac:dyDescent="0.25">
      <c r="A17" s="2">
        <v>10</v>
      </c>
      <c r="B17" s="2" t="s">
        <v>2</v>
      </c>
      <c r="C17" s="2" t="s">
        <v>11</v>
      </c>
      <c r="D17" s="13">
        <v>45153</v>
      </c>
      <c r="E17" s="2">
        <v>0.1</v>
      </c>
      <c r="F17" s="2">
        <v>0.12889999999999999</v>
      </c>
      <c r="G17" s="2">
        <v>0.12920000000000001</v>
      </c>
      <c r="H17" s="2">
        <v>0.13320000000000001</v>
      </c>
      <c r="I17" s="2">
        <v>0.13289999999999999</v>
      </c>
      <c r="J17" s="2">
        <v>40</v>
      </c>
      <c r="K17" s="73"/>
      <c r="L17" s="73"/>
      <c r="M17" s="73"/>
      <c r="O17" s="3"/>
      <c r="P17" s="3"/>
    </row>
    <row r="18" spans="1:16" ht="15.75" customHeight="1" x14ac:dyDescent="0.25">
      <c r="A18" s="2">
        <v>11</v>
      </c>
      <c r="B18" s="2" t="s">
        <v>32</v>
      </c>
      <c r="C18" s="2" t="s">
        <v>11</v>
      </c>
      <c r="D18" s="13">
        <v>45153</v>
      </c>
      <c r="E18" s="2">
        <v>0.1</v>
      </c>
      <c r="F18" s="2">
        <v>0.12859999999999999</v>
      </c>
      <c r="G18" s="2">
        <v>0.12839999999999999</v>
      </c>
      <c r="H18" s="2">
        <v>0.13070000000000001</v>
      </c>
      <c r="I18" s="2">
        <v>0.1308</v>
      </c>
      <c r="J18" s="2">
        <v>22.5</v>
      </c>
      <c r="K18" s="60">
        <f>AVERAGE(J18:J19)</f>
        <v>23.5</v>
      </c>
      <c r="L18" s="60">
        <f>STDEV(J18:J19)</f>
        <v>1.4142135623730951</v>
      </c>
      <c r="M18" s="60">
        <f>((J18-J19)*100)/AVERAGE(J18:J19)</f>
        <v>-8.5106382978723403</v>
      </c>
    </row>
    <row r="19" spans="1:16" ht="15.75" customHeight="1" x14ac:dyDescent="0.25">
      <c r="A19" s="2">
        <v>12</v>
      </c>
      <c r="B19" s="2" t="s">
        <v>32</v>
      </c>
      <c r="C19" s="2" t="s">
        <v>11</v>
      </c>
      <c r="D19" s="13">
        <v>45153</v>
      </c>
      <c r="E19" s="2">
        <v>0.1</v>
      </c>
      <c r="F19" s="2">
        <v>0.1285</v>
      </c>
      <c r="G19" s="2">
        <v>0.1283</v>
      </c>
      <c r="H19" s="2">
        <v>0.13089999999999999</v>
      </c>
      <c r="I19" s="2">
        <v>0.1308</v>
      </c>
      <c r="J19" s="2">
        <v>24.5</v>
      </c>
      <c r="K19" s="73"/>
      <c r="L19" s="73"/>
      <c r="M19" s="73"/>
      <c r="O19" s="8"/>
      <c r="P19" s="8"/>
    </row>
    <row r="20" spans="1:16" ht="15.75" customHeight="1" x14ac:dyDescent="0.25">
      <c r="A20" s="2">
        <v>13</v>
      </c>
      <c r="B20" s="2" t="s">
        <v>33</v>
      </c>
      <c r="C20" s="2" t="s">
        <v>11</v>
      </c>
      <c r="D20" s="13">
        <v>45153</v>
      </c>
      <c r="E20" s="2">
        <v>0.1</v>
      </c>
      <c r="F20" s="2">
        <v>0.1293</v>
      </c>
      <c r="G20" s="2">
        <v>0.12920000000000001</v>
      </c>
      <c r="H20" s="2">
        <v>0.13089999999999999</v>
      </c>
      <c r="I20" s="2">
        <v>0.1308</v>
      </c>
      <c r="J20" s="2">
        <v>16</v>
      </c>
      <c r="K20" s="60">
        <f>AVERAGE(J20:J21)</f>
        <v>15.25</v>
      </c>
      <c r="L20" s="60">
        <f>STDEV(J20:J21)</f>
        <v>1.0606601717798212</v>
      </c>
      <c r="M20" s="60">
        <f>((J20-J21)*100)/AVERAGE(J20:J21)</f>
        <v>9.8360655737704921</v>
      </c>
      <c r="O20" s="3"/>
      <c r="P20" s="3"/>
    </row>
    <row r="21" spans="1:16" ht="15.75" customHeight="1" x14ac:dyDescent="0.25">
      <c r="A21" s="2">
        <v>14</v>
      </c>
      <c r="B21" s="2" t="s">
        <v>33</v>
      </c>
      <c r="C21" s="2" t="s">
        <v>11</v>
      </c>
      <c r="D21" s="13">
        <v>45153</v>
      </c>
      <c r="E21" s="2">
        <v>0.1</v>
      </c>
      <c r="F21" s="2">
        <v>0.128</v>
      </c>
      <c r="G21" s="2">
        <v>0.128</v>
      </c>
      <c r="H21" s="2">
        <v>0.1295</v>
      </c>
      <c r="I21" s="2">
        <v>0.12939999999999999</v>
      </c>
      <c r="J21" s="2">
        <v>14.5</v>
      </c>
      <c r="K21" s="73"/>
      <c r="L21" s="73"/>
      <c r="M21" s="73"/>
      <c r="O21" s="3"/>
      <c r="P21" s="3"/>
    </row>
    <row r="22" spans="1:16" ht="15.75" customHeight="1" x14ac:dyDescent="0.25">
      <c r="A22" s="2">
        <v>15</v>
      </c>
      <c r="B22" s="2" t="s">
        <v>34</v>
      </c>
      <c r="C22" s="2" t="s">
        <v>11</v>
      </c>
      <c r="D22" s="13">
        <v>45153</v>
      </c>
      <c r="E22" s="2">
        <v>0.1</v>
      </c>
      <c r="F22" s="2">
        <v>0.12820000000000001</v>
      </c>
      <c r="G22" s="2">
        <v>0.12820000000000001</v>
      </c>
      <c r="H22" s="2">
        <v>0.1298</v>
      </c>
      <c r="I22" s="2">
        <v>0.12970000000000001</v>
      </c>
      <c r="J22" s="2">
        <v>15.5</v>
      </c>
      <c r="K22" s="60">
        <f>AVERAGE(J22:J23)</f>
        <v>16.5</v>
      </c>
      <c r="L22" s="60">
        <f>STDEV(J22:J23)</f>
        <v>1.4142135623730951</v>
      </c>
      <c r="M22" s="60">
        <f>((J22-J23)*100)/AVERAGE(J22:J23)</f>
        <v>-12.121212121212121</v>
      </c>
      <c r="O22" s="3"/>
      <c r="P22" s="3"/>
    </row>
    <row r="23" spans="1:16" ht="15.75" customHeight="1" x14ac:dyDescent="0.25">
      <c r="A23" s="2">
        <v>16</v>
      </c>
      <c r="B23" s="2" t="s">
        <v>34</v>
      </c>
      <c r="C23" s="2" t="s">
        <v>11</v>
      </c>
      <c r="D23" s="13">
        <v>45153</v>
      </c>
      <c r="E23" s="2">
        <v>0.1</v>
      </c>
      <c r="F23" s="2">
        <v>0.12959999999999999</v>
      </c>
      <c r="G23" s="2">
        <v>0.12959999999999999</v>
      </c>
      <c r="H23" s="2">
        <v>0.13139999999999999</v>
      </c>
      <c r="I23" s="2">
        <v>0.1313</v>
      </c>
      <c r="J23" s="2">
        <v>17.5</v>
      </c>
      <c r="K23" s="73"/>
      <c r="L23" s="73"/>
      <c r="M23" s="73"/>
      <c r="O23" s="3"/>
      <c r="P23" s="3"/>
    </row>
    <row r="24" spans="1:16" ht="15.75" customHeight="1" x14ac:dyDescent="0.25">
      <c r="A24" s="2">
        <v>17</v>
      </c>
      <c r="B24" s="2" t="s">
        <v>35</v>
      </c>
      <c r="C24" s="2" t="s">
        <v>11</v>
      </c>
      <c r="D24" s="13">
        <v>45153</v>
      </c>
      <c r="E24" s="2">
        <v>0.1</v>
      </c>
      <c r="F24" s="2">
        <v>0.128</v>
      </c>
      <c r="G24" s="2">
        <v>0.128</v>
      </c>
      <c r="H24" s="2">
        <v>0.13009999999999999</v>
      </c>
      <c r="I24" s="2">
        <v>0.13009999999999999</v>
      </c>
      <c r="J24" s="2">
        <v>21</v>
      </c>
      <c r="K24" s="60">
        <f>AVERAGE(J24:J25)</f>
        <v>21.5</v>
      </c>
      <c r="L24" s="60">
        <f>STDEV(J24:J25)</f>
        <v>0.70710678118654757</v>
      </c>
      <c r="M24" s="60">
        <f>((J24-J25)*100)/AVERAGE(J24:J25)</f>
        <v>-4.6511627906976747</v>
      </c>
      <c r="O24" s="8"/>
      <c r="P24" s="8"/>
    </row>
    <row r="25" spans="1:16" ht="15.75" customHeight="1" x14ac:dyDescent="0.25">
      <c r="A25" s="2">
        <v>18</v>
      </c>
      <c r="B25" s="9" t="s">
        <v>35</v>
      </c>
      <c r="C25" s="2" t="s">
        <v>11</v>
      </c>
      <c r="D25" s="13">
        <v>45153</v>
      </c>
      <c r="E25" s="2">
        <v>0.1</v>
      </c>
      <c r="F25" s="2">
        <v>0.1288</v>
      </c>
      <c r="G25" s="2">
        <v>0.12870000000000001</v>
      </c>
      <c r="H25" s="2">
        <v>0.13109999999999999</v>
      </c>
      <c r="I25" s="2">
        <v>0.1308</v>
      </c>
      <c r="J25" s="2">
        <v>22</v>
      </c>
      <c r="K25" s="73"/>
      <c r="L25" s="73"/>
      <c r="M25" s="73"/>
      <c r="O25" s="3"/>
      <c r="P25" s="3"/>
    </row>
    <row r="26" spans="1:16" ht="15.75" customHeight="1" x14ac:dyDescent="0.25">
      <c r="A26" s="10">
        <v>19</v>
      </c>
      <c r="B26" s="2" t="s">
        <v>4</v>
      </c>
      <c r="C26" s="11" t="s">
        <v>11</v>
      </c>
      <c r="D26" s="13">
        <v>45153</v>
      </c>
      <c r="E26" s="2">
        <v>0.1</v>
      </c>
      <c r="F26" s="2">
        <v>0.1275</v>
      </c>
      <c r="G26" s="2">
        <v>0.12720000000000001</v>
      </c>
      <c r="H26" s="2">
        <v>0.12939999999999999</v>
      </c>
      <c r="I26" s="2">
        <v>0.12939999999999999</v>
      </c>
      <c r="J26" s="2">
        <v>20.5</v>
      </c>
      <c r="K26" s="60">
        <f>AVERAGE(J26:J27)</f>
        <v>20.75</v>
      </c>
      <c r="L26" s="60">
        <f>STDEV(J26:J27)</f>
        <v>0.35355339059327379</v>
      </c>
      <c r="M26" s="60">
        <f>((J26-J27)*100)/AVERAGE(J26:J27)</f>
        <v>-2.4096385542168677</v>
      </c>
      <c r="O26" s="3"/>
      <c r="P26" s="3"/>
    </row>
    <row r="27" spans="1:16" ht="15.75" customHeight="1" x14ac:dyDescent="0.25">
      <c r="A27" s="10">
        <v>20</v>
      </c>
      <c r="B27" s="2" t="s">
        <v>4</v>
      </c>
      <c r="C27" s="11" t="s">
        <v>11</v>
      </c>
      <c r="D27" s="13">
        <v>45153</v>
      </c>
      <c r="E27" s="2">
        <v>0.1</v>
      </c>
      <c r="F27" s="2">
        <v>0.12959999999999999</v>
      </c>
      <c r="G27" s="2">
        <v>0.12970000000000001</v>
      </c>
      <c r="H27" s="2">
        <v>0.1318</v>
      </c>
      <c r="I27" s="2">
        <v>0.13170000000000001</v>
      </c>
      <c r="J27" s="2">
        <v>21</v>
      </c>
      <c r="K27" s="73"/>
      <c r="L27" s="73"/>
      <c r="M27" s="73"/>
      <c r="O27" s="3"/>
      <c r="P27" s="3"/>
    </row>
    <row r="28" spans="1:16" ht="15.75" customHeight="1" x14ac:dyDescent="0.25">
      <c r="A28" s="2">
        <v>21</v>
      </c>
      <c r="B28" s="12" t="s">
        <v>3</v>
      </c>
      <c r="C28" s="2" t="s">
        <v>11</v>
      </c>
      <c r="D28" s="13">
        <v>45153</v>
      </c>
      <c r="E28" s="2">
        <v>0.1</v>
      </c>
      <c r="F28" s="2">
        <v>0.12870000000000001</v>
      </c>
      <c r="G28" s="2">
        <v>0.12870000000000001</v>
      </c>
      <c r="H28" s="2">
        <v>0.12909999999999999</v>
      </c>
      <c r="I28" s="2">
        <v>0.1293</v>
      </c>
      <c r="J28" s="2">
        <v>5</v>
      </c>
      <c r="K28" s="60">
        <f t="shared" ref="K28" si="0">AVERAGE(J28:J29)</f>
        <v>5</v>
      </c>
      <c r="L28" s="60">
        <f t="shared" ref="L28" si="1">STDEV(J28:J29)</f>
        <v>0</v>
      </c>
      <c r="M28" s="60">
        <f t="shared" ref="M28" si="2">((J28-J29)*100)/AVERAGE(J28:J29)</f>
        <v>0</v>
      </c>
      <c r="O28" s="3"/>
      <c r="P28" s="3"/>
    </row>
    <row r="29" spans="1:16" ht="15.75" customHeight="1" x14ac:dyDescent="0.25">
      <c r="A29" s="2">
        <v>22</v>
      </c>
      <c r="B29" s="2" t="s">
        <v>3</v>
      </c>
      <c r="C29" s="2" t="s">
        <v>11</v>
      </c>
      <c r="D29" s="13">
        <v>45153</v>
      </c>
      <c r="E29" s="2">
        <v>0.1</v>
      </c>
      <c r="F29" s="2">
        <v>0.12820000000000001</v>
      </c>
      <c r="G29" s="2">
        <v>0.12809999999999999</v>
      </c>
      <c r="H29" s="2">
        <v>0.12870000000000001</v>
      </c>
      <c r="I29" s="2">
        <v>0.12859999999999999</v>
      </c>
      <c r="J29" s="2">
        <v>5</v>
      </c>
      <c r="K29" s="73"/>
      <c r="L29" s="73"/>
      <c r="M29" s="73"/>
      <c r="O29" s="3"/>
      <c r="P29" s="3"/>
    </row>
    <row r="30" spans="1:16" ht="15.75" customHeight="1" x14ac:dyDescent="0.25">
      <c r="A30" s="2">
        <v>23</v>
      </c>
      <c r="B30" s="2" t="s">
        <v>9</v>
      </c>
      <c r="C30" s="2" t="s">
        <v>8</v>
      </c>
      <c r="D30" s="35"/>
      <c r="E30" s="2">
        <v>0.1</v>
      </c>
      <c r="F30" s="2">
        <v>0.12909999999999999</v>
      </c>
      <c r="G30" s="2">
        <v>0.12909999999999999</v>
      </c>
      <c r="H30" s="2">
        <v>0.12909999999999999</v>
      </c>
      <c r="I30" s="2">
        <v>0.12909999999999999</v>
      </c>
      <c r="J30" s="2">
        <v>0</v>
      </c>
      <c r="K30" s="34"/>
      <c r="L30" s="34"/>
      <c r="M30" s="34"/>
      <c r="O30" s="8"/>
      <c r="P30" s="8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110EB-1522-4C2D-B234-D5EE0B6AF445}">
  <sheetPr codeName="Sheet13">
    <tabColor rgb="FF00B050"/>
  </sheetPr>
  <dimension ref="A1:P1000"/>
  <sheetViews>
    <sheetView topLeftCell="A9" zoomScale="78" workbookViewId="0">
      <selection activeCell="D28" sqref="D28:D29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36" t="s">
        <v>13</v>
      </c>
      <c r="B7" s="36" t="s">
        <v>14</v>
      </c>
      <c r="C7" s="36" t="s">
        <v>15</v>
      </c>
      <c r="D7" s="36" t="s">
        <v>16</v>
      </c>
      <c r="E7" s="36" t="s">
        <v>17</v>
      </c>
      <c r="F7" s="36" t="s">
        <v>18</v>
      </c>
      <c r="G7" s="36" t="s">
        <v>19</v>
      </c>
      <c r="H7" s="36" t="s">
        <v>20</v>
      </c>
      <c r="I7" s="36" t="s">
        <v>21</v>
      </c>
      <c r="J7" s="36" t="s">
        <v>0</v>
      </c>
      <c r="K7" s="36" t="s">
        <v>22</v>
      </c>
      <c r="L7" s="36" t="s">
        <v>1</v>
      </c>
      <c r="M7" s="36" t="s">
        <v>23</v>
      </c>
      <c r="O7" s="65" t="s">
        <v>24</v>
      </c>
      <c r="P7" s="66"/>
    </row>
    <row r="8" spans="1:16" ht="15.75" customHeight="1" x14ac:dyDescent="0.25">
      <c r="A8" s="31">
        <v>24</v>
      </c>
      <c r="B8" s="31" t="s">
        <v>6</v>
      </c>
      <c r="C8" s="31" t="s">
        <v>6</v>
      </c>
      <c r="D8" s="37"/>
      <c r="E8" s="31">
        <v>0.1</v>
      </c>
      <c r="F8" s="31">
        <v>0.1278</v>
      </c>
      <c r="G8" s="31">
        <v>0.12790000000000001</v>
      </c>
      <c r="H8" s="31">
        <v>0.1366</v>
      </c>
      <c r="I8" s="31">
        <v>0.1361</v>
      </c>
      <c r="J8" s="31">
        <v>85</v>
      </c>
      <c r="K8" s="38"/>
      <c r="L8" s="38"/>
      <c r="M8" s="37"/>
      <c r="O8" s="67"/>
      <c r="P8" s="68"/>
    </row>
    <row r="9" spans="1:16" ht="15.75" customHeight="1" x14ac:dyDescent="0.25">
      <c r="A9" s="31">
        <v>25</v>
      </c>
      <c r="B9" s="31" t="s">
        <v>9</v>
      </c>
      <c r="C9" s="31" t="s">
        <v>8</v>
      </c>
      <c r="D9" s="37"/>
      <c r="E9" s="31">
        <v>0.1</v>
      </c>
      <c r="F9" s="31">
        <v>0.12720000000000001</v>
      </c>
      <c r="G9" s="31">
        <v>0.12709999999999999</v>
      </c>
      <c r="H9" s="31">
        <v>0.12709999999999999</v>
      </c>
      <c r="I9" s="31">
        <v>0.127</v>
      </c>
      <c r="J9" s="31">
        <v>-1</v>
      </c>
      <c r="K9" s="38"/>
      <c r="L9" s="38"/>
      <c r="M9" s="37"/>
    </row>
    <row r="10" spans="1:16" ht="15.75" customHeight="1" x14ac:dyDescent="0.25">
      <c r="A10" s="31">
        <v>26</v>
      </c>
      <c r="B10" s="31" t="s">
        <v>29</v>
      </c>
      <c r="C10" s="31" t="s">
        <v>11</v>
      </c>
      <c r="D10" s="32">
        <v>45160</v>
      </c>
      <c r="E10" s="31">
        <v>0.1</v>
      </c>
      <c r="F10" s="31">
        <v>0.12859999999999999</v>
      </c>
      <c r="G10" s="31">
        <v>0.1283</v>
      </c>
      <c r="H10" s="31">
        <v>0.13389999999999999</v>
      </c>
      <c r="I10" s="31">
        <v>0.1336</v>
      </c>
      <c r="J10" s="31">
        <v>53</v>
      </c>
      <c r="K10" s="71">
        <f>AVERAGE(J10:J11)</f>
        <v>54.75</v>
      </c>
      <c r="L10" s="71">
        <f>STDEV(J10:J11)</f>
        <v>2.4748737341529163</v>
      </c>
      <c r="M10" s="71">
        <f>((J10-J11)*100)/AVERAGE(J10:J11)</f>
        <v>-6.3926940639269407</v>
      </c>
      <c r="O10" s="62" t="s">
        <v>6</v>
      </c>
      <c r="P10" s="63"/>
    </row>
    <row r="11" spans="1:16" ht="15.75" customHeight="1" x14ac:dyDescent="0.25">
      <c r="A11" s="31">
        <v>27</v>
      </c>
      <c r="B11" s="31" t="s">
        <v>29</v>
      </c>
      <c r="C11" s="31" t="s">
        <v>11</v>
      </c>
      <c r="D11" s="32">
        <v>45160</v>
      </c>
      <c r="E11" s="31">
        <v>0.1</v>
      </c>
      <c r="F11" s="31">
        <v>0.12720000000000001</v>
      </c>
      <c r="G11" s="31">
        <v>0.127</v>
      </c>
      <c r="H11" s="31">
        <v>0.1328</v>
      </c>
      <c r="I11" s="31">
        <v>0.13270000000000001</v>
      </c>
      <c r="J11" s="31">
        <v>56.5</v>
      </c>
      <c r="K11" s="72"/>
      <c r="L11" s="72"/>
      <c r="M11" s="72"/>
      <c r="O11" s="69" t="s">
        <v>25</v>
      </c>
      <c r="P11" s="63"/>
    </row>
    <row r="12" spans="1:16" ht="15.75" customHeight="1" x14ac:dyDescent="0.25">
      <c r="A12" s="31">
        <v>28</v>
      </c>
      <c r="B12" s="31" t="s">
        <v>30</v>
      </c>
      <c r="C12" s="31" t="s">
        <v>11</v>
      </c>
      <c r="D12" s="32">
        <v>45160</v>
      </c>
      <c r="E12" s="31">
        <v>0.1</v>
      </c>
      <c r="F12" s="31">
        <v>0.1288</v>
      </c>
      <c r="G12" s="31">
        <v>0.12839999999999999</v>
      </c>
      <c r="H12" s="31">
        <v>0.1343</v>
      </c>
      <c r="I12" s="31">
        <v>0.13389999999999999</v>
      </c>
      <c r="J12" s="31">
        <v>55</v>
      </c>
      <c r="K12" s="71">
        <f>AVERAGE(J12:J13)</f>
        <v>55.75</v>
      </c>
      <c r="L12" s="71">
        <f>STDEV(J12:J13)</f>
        <v>1.0606601717798212</v>
      </c>
      <c r="M12" s="71">
        <f>((J12-J13)*100)/AVERAGE(J12:J13)</f>
        <v>-2.6905829596412558</v>
      </c>
      <c r="O12" s="2" t="s">
        <v>26</v>
      </c>
      <c r="P12" s="7">
        <f>J8</f>
        <v>85</v>
      </c>
    </row>
    <row r="13" spans="1:16" ht="15.75" customHeight="1" x14ac:dyDescent="0.25">
      <c r="A13" s="31">
        <v>29</v>
      </c>
      <c r="B13" s="31" t="s">
        <v>30</v>
      </c>
      <c r="C13" s="31" t="s">
        <v>11</v>
      </c>
      <c r="D13" s="32">
        <v>45160</v>
      </c>
      <c r="E13" s="31">
        <v>0.1</v>
      </c>
      <c r="F13" s="31">
        <v>0.1288</v>
      </c>
      <c r="G13" s="31">
        <v>0.12859999999999999</v>
      </c>
      <c r="H13" s="31">
        <v>0.13450000000000001</v>
      </c>
      <c r="I13" s="31">
        <v>0.13420000000000001</v>
      </c>
      <c r="J13" s="31">
        <v>56.5</v>
      </c>
      <c r="K13" s="72"/>
      <c r="L13" s="72"/>
      <c r="M13" s="72"/>
      <c r="O13" s="2" t="s">
        <v>27</v>
      </c>
      <c r="P13" s="7">
        <f>P12/93.2*100</f>
        <v>91.201716738197419</v>
      </c>
    </row>
    <row r="14" spans="1:16" ht="15.75" customHeight="1" x14ac:dyDescent="0.25">
      <c r="A14" s="31">
        <v>30</v>
      </c>
      <c r="B14" s="31" t="s">
        <v>31</v>
      </c>
      <c r="C14" s="31" t="s">
        <v>11</v>
      </c>
      <c r="D14" s="32">
        <v>45160</v>
      </c>
      <c r="E14" s="31">
        <v>0.1</v>
      </c>
      <c r="F14" s="31">
        <v>0.129</v>
      </c>
      <c r="G14" s="31">
        <v>0.1285</v>
      </c>
      <c r="H14" s="31">
        <v>0.13139999999999999</v>
      </c>
      <c r="I14" s="31">
        <v>0.1313</v>
      </c>
      <c r="J14" s="31">
        <v>26</v>
      </c>
      <c r="K14" s="71">
        <f>AVERAGE(J14:J15)</f>
        <v>26.25</v>
      </c>
      <c r="L14" s="71">
        <f>STDEV(J14:J15)</f>
        <v>0.35355339059327379</v>
      </c>
      <c r="M14" s="71">
        <f>((J14-J15)*100)/AVERAGE(J14:J15)</f>
        <v>-1.9047619047619047</v>
      </c>
    </row>
    <row r="15" spans="1:16" ht="15.75" customHeight="1" x14ac:dyDescent="0.25">
      <c r="A15" s="31">
        <v>31</v>
      </c>
      <c r="B15" s="31" t="s">
        <v>31</v>
      </c>
      <c r="C15" s="31" t="s">
        <v>11</v>
      </c>
      <c r="D15" s="32">
        <v>45160</v>
      </c>
      <c r="E15" s="31">
        <v>0.1</v>
      </c>
      <c r="F15" s="31">
        <v>0.1265</v>
      </c>
      <c r="G15" s="31">
        <v>0.1263</v>
      </c>
      <c r="H15" s="31">
        <v>0.12909999999999999</v>
      </c>
      <c r="I15" s="31">
        <v>0.129</v>
      </c>
      <c r="J15" s="31">
        <v>26.5</v>
      </c>
      <c r="K15" s="72"/>
      <c r="L15" s="72"/>
      <c r="M15" s="72"/>
      <c r="O15" s="62" t="s">
        <v>28</v>
      </c>
      <c r="P15" s="63"/>
    </row>
    <row r="16" spans="1:16" ht="15.75" customHeight="1" x14ac:dyDescent="0.25">
      <c r="A16" s="31">
        <v>32</v>
      </c>
      <c r="B16" s="31" t="s">
        <v>2</v>
      </c>
      <c r="C16" s="31" t="s">
        <v>11</v>
      </c>
      <c r="D16" s="32">
        <v>45160</v>
      </c>
      <c r="E16" s="31">
        <v>0.1</v>
      </c>
      <c r="F16" s="31">
        <v>0.12770000000000001</v>
      </c>
      <c r="G16" s="31">
        <v>0.1275</v>
      </c>
      <c r="H16" s="31">
        <v>0.13039999999999999</v>
      </c>
      <c r="I16" s="31">
        <v>0.13039999999999999</v>
      </c>
      <c r="J16" s="31">
        <v>28</v>
      </c>
      <c r="K16" s="71">
        <f>AVERAGE(J16:J17)</f>
        <v>27.5</v>
      </c>
      <c r="L16" s="71">
        <f>STDEV(J16:J17)</f>
        <v>0.70710678118654757</v>
      </c>
      <c r="M16" s="71">
        <f>((J16-J17)*100)/AVERAGE(J16:J17)</f>
        <v>3.6363636363636362</v>
      </c>
      <c r="O16" s="2" t="s">
        <v>9</v>
      </c>
      <c r="P16" s="7">
        <f>AVERAGE(J9,J32)</f>
        <v>16.5</v>
      </c>
    </row>
    <row r="17" spans="1:16" ht="15.75" customHeight="1" x14ac:dyDescent="0.25">
      <c r="A17" s="31">
        <v>33</v>
      </c>
      <c r="B17" s="31" t="s">
        <v>2</v>
      </c>
      <c r="C17" s="31" t="s">
        <v>11</v>
      </c>
      <c r="D17" s="32">
        <v>45160</v>
      </c>
      <c r="E17" s="31">
        <v>0.1</v>
      </c>
      <c r="F17" s="31">
        <v>0.128</v>
      </c>
      <c r="G17" s="31">
        <v>0.12759999999999999</v>
      </c>
      <c r="H17" s="31">
        <v>0.13039999999999999</v>
      </c>
      <c r="I17" s="31">
        <v>0.13059999999999999</v>
      </c>
      <c r="J17" s="31">
        <v>27</v>
      </c>
      <c r="K17" s="72"/>
      <c r="L17" s="72"/>
      <c r="M17" s="72"/>
      <c r="O17" s="3"/>
      <c r="P17" s="3"/>
    </row>
    <row r="18" spans="1:16" ht="15.75" customHeight="1" x14ac:dyDescent="0.25">
      <c r="A18" s="31">
        <v>34</v>
      </c>
      <c r="B18" s="31" t="s">
        <v>32</v>
      </c>
      <c r="C18" s="31" t="s">
        <v>11</v>
      </c>
      <c r="D18" s="32">
        <v>45160</v>
      </c>
      <c r="E18" s="31">
        <v>0.1</v>
      </c>
      <c r="F18" s="31"/>
      <c r="G18" s="31"/>
      <c r="H18" s="31"/>
      <c r="I18" s="31"/>
      <c r="J18" s="31"/>
      <c r="K18" s="71">
        <f>AVERAGE(J18:J19)</f>
        <v>23</v>
      </c>
      <c r="L18" s="71" t="e">
        <f>STDEV(J18:J19)</f>
        <v>#DIV/0!</v>
      </c>
      <c r="M18" s="71">
        <f>((J18-J19)*100)/AVERAGE(J18:J19)</f>
        <v>-100</v>
      </c>
    </row>
    <row r="19" spans="1:16" ht="15.75" customHeight="1" x14ac:dyDescent="0.25">
      <c r="A19" s="31">
        <v>35</v>
      </c>
      <c r="B19" s="31" t="s">
        <v>32</v>
      </c>
      <c r="C19" s="31" t="s">
        <v>11</v>
      </c>
      <c r="D19" s="32">
        <v>45160</v>
      </c>
      <c r="E19" s="31">
        <v>0.1</v>
      </c>
      <c r="F19" s="31">
        <v>0.128</v>
      </c>
      <c r="G19" s="31">
        <v>0.12820000000000001</v>
      </c>
      <c r="H19" s="31">
        <v>0.13039999999999999</v>
      </c>
      <c r="I19" s="31">
        <v>0.13039999999999999</v>
      </c>
      <c r="J19" s="31">
        <v>23</v>
      </c>
      <c r="K19" s="72"/>
      <c r="L19" s="72"/>
      <c r="M19" s="72"/>
      <c r="O19" s="8"/>
      <c r="P19" s="8"/>
    </row>
    <row r="20" spans="1:16" ht="15.75" customHeight="1" x14ac:dyDescent="0.25">
      <c r="A20" s="31">
        <v>36</v>
      </c>
      <c r="B20" s="31" t="s">
        <v>33</v>
      </c>
      <c r="C20" s="31" t="s">
        <v>11</v>
      </c>
      <c r="D20" s="32">
        <v>45160</v>
      </c>
      <c r="E20" s="31">
        <v>0.1</v>
      </c>
      <c r="F20" s="31">
        <v>0.12870000000000001</v>
      </c>
      <c r="G20" s="31">
        <v>0.12839999999999999</v>
      </c>
      <c r="H20" s="31">
        <v>0.13039999999999999</v>
      </c>
      <c r="I20" s="31">
        <v>0.1305</v>
      </c>
      <c r="J20" s="31">
        <v>19</v>
      </c>
      <c r="K20" s="71">
        <f>AVERAGE(J20:J21)</f>
        <v>18</v>
      </c>
      <c r="L20" s="71">
        <f>STDEV(J20:J21)</f>
        <v>1.4142135623730951</v>
      </c>
      <c r="M20" s="71">
        <f>((J20-J21)*100)/AVERAGE(J20:J21)</f>
        <v>11.111111111111111</v>
      </c>
      <c r="O20" s="3"/>
      <c r="P20" s="3"/>
    </row>
    <row r="21" spans="1:16" ht="15.75" customHeight="1" x14ac:dyDescent="0.25">
      <c r="A21" s="31">
        <v>37</v>
      </c>
      <c r="B21" s="31" t="s">
        <v>33</v>
      </c>
      <c r="C21" s="31" t="s">
        <v>11</v>
      </c>
      <c r="D21" s="32">
        <v>45160</v>
      </c>
      <c r="E21" s="31">
        <v>0.1</v>
      </c>
      <c r="F21" s="31">
        <v>0.12889999999999999</v>
      </c>
      <c r="G21" s="31">
        <v>0.12909999999999999</v>
      </c>
      <c r="H21" s="31">
        <v>0.13070000000000001</v>
      </c>
      <c r="I21" s="31">
        <v>0.13070000000000001</v>
      </c>
      <c r="J21" s="31">
        <v>17</v>
      </c>
      <c r="K21" s="72"/>
      <c r="L21" s="72"/>
      <c r="M21" s="72"/>
      <c r="O21" s="3"/>
      <c r="P21" s="3"/>
    </row>
    <row r="22" spans="1:16" ht="15.75" customHeight="1" x14ac:dyDescent="0.25">
      <c r="A22" s="31">
        <v>38</v>
      </c>
      <c r="B22" s="31" t="s">
        <v>34</v>
      </c>
      <c r="C22" s="31" t="s">
        <v>11</v>
      </c>
      <c r="D22" s="32">
        <v>45160</v>
      </c>
      <c r="E22" s="31">
        <v>0.1</v>
      </c>
      <c r="F22" s="31">
        <v>0.1285</v>
      </c>
      <c r="G22" s="31">
        <v>0.12870000000000001</v>
      </c>
      <c r="H22" s="31">
        <v>0.13020000000000001</v>
      </c>
      <c r="I22" s="31">
        <v>0.13</v>
      </c>
      <c r="J22" s="31">
        <v>15</v>
      </c>
      <c r="K22" s="71">
        <f>AVERAGE(J22:J23)</f>
        <v>16.25</v>
      </c>
      <c r="L22" s="71">
        <f>STDEV(J22:J23)</f>
        <v>1.7677669529663689</v>
      </c>
      <c r="M22" s="71">
        <f>((J22-J23)*100)/AVERAGE(J22:J23)</f>
        <v>-15.384615384615385</v>
      </c>
      <c r="O22" s="3"/>
      <c r="P22" s="3"/>
    </row>
    <row r="23" spans="1:16" ht="15.75" customHeight="1" x14ac:dyDescent="0.25">
      <c r="A23" s="31">
        <v>39</v>
      </c>
      <c r="B23" s="31" t="s">
        <v>34</v>
      </c>
      <c r="C23" s="31" t="s">
        <v>11</v>
      </c>
      <c r="D23" s="32">
        <v>45160</v>
      </c>
      <c r="E23" s="31">
        <v>0.1</v>
      </c>
      <c r="F23" s="31">
        <v>0.1293</v>
      </c>
      <c r="G23" s="31">
        <v>0.12920000000000001</v>
      </c>
      <c r="H23" s="31">
        <v>0.13089999999999999</v>
      </c>
      <c r="I23" s="31">
        <v>0.13109999999999999</v>
      </c>
      <c r="J23" s="31">
        <v>17.5</v>
      </c>
      <c r="K23" s="72"/>
      <c r="L23" s="72"/>
      <c r="M23" s="72"/>
      <c r="O23" s="3"/>
      <c r="P23" s="3"/>
    </row>
    <row r="24" spans="1:16" ht="15.75" customHeight="1" x14ac:dyDescent="0.25">
      <c r="A24" s="31">
        <v>40</v>
      </c>
      <c r="B24" s="31" t="s">
        <v>35</v>
      </c>
      <c r="C24" s="31" t="s">
        <v>11</v>
      </c>
      <c r="D24" s="32">
        <v>45160</v>
      </c>
      <c r="E24" s="31">
        <v>0.1</v>
      </c>
      <c r="F24" s="31">
        <v>0.12870000000000001</v>
      </c>
      <c r="G24" s="31">
        <v>0.1285</v>
      </c>
      <c r="H24" s="31">
        <v>0.13009999999999999</v>
      </c>
      <c r="I24" s="31">
        <v>0.13009999999999999</v>
      </c>
      <c r="J24" s="31">
        <v>15</v>
      </c>
      <c r="K24" s="71">
        <f>AVERAGE(J24:J25)</f>
        <v>14</v>
      </c>
      <c r="L24" s="71">
        <f>STDEV(J24:J25)</f>
        <v>1.4142135623730951</v>
      </c>
      <c r="M24" s="71">
        <f>((J24-J25)*100)/AVERAGE(J24:J25)</f>
        <v>14.285714285714286</v>
      </c>
      <c r="O24" s="8"/>
      <c r="P24" s="8"/>
    </row>
    <row r="25" spans="1:16" ht="15.75" customHeight="1" x14ac:dyDescent="0.25">
      <c r="A25" s="31">
        <v>41</v>
      </c>
      <c r="B25" s="31" t="s">
        <v>35</v>
      </c>
      <c r="C25" s="31" t="s">
        <v>11</v>
      </c>
      <c r="D25" s="32">
        <v>45160</v>
      </c>
      <c r="E25" s="31">
        <v>0.1</v>
      </c>
      <c r="F25" s="31">
        <v>0.12859999999999999</v>
      </c>
      <c r="G25" s="31">
        <v>0.12839999999999999</v>
      </c>
      <c r="H25" s="31">
        <v>0.12970000000000001</v>
      </c>
      <c r="I25" s="31">
        <v>0.12989999999999999</v>
      </c>
      <c r="J25" s="31">
        <v>13</v>
      </c>
      <c r="K25" s="72"/>
      <c r="L25" s="72"/>
      <c r="M25" s="72"/>
      <c r="O25" s="3"/>
      <c r="P25" s="3"/>
    </row>
    <row r="26" spans="1:16" ht="15.75" customHeight="1" x14ac:dyDescent="0.25">
      <c r="A26" s="31">
        <v>42</v>
      </c>
      <c r="B26" s="31" t="s">
        <v>4</v>
      </c>
      <c r="C26" s="31" t="s">
        <v>11</v>
      </c>
      <c r="D26" s="32">
        <v>45160</v>
      </c>
      <c r="E26" s="31">
        <v>0.1</v>
      </c>
      <c r="F26" s="31">
        <v>0.129</v>
      </c>
      <c r="G26" s="31">
        <v>0.12909999999999999</v>
      </c>
      <c r="H26" s="31">
        <v>0.13059999999999999</v>
      </c>
      <c r="I26" s="31">
        <v>0.1303</v>
      </c>
      <c r="J26" s="31">
        <v>14</v>
      </c>
      <c r="K26" s="71">
        <f>AVERAGE(J26:J27)</f>
        <v>12.75</v>
      </c>
      <c r="L26" s="71">
        <f>STDEV(J26:J27)</f>
        <v>1.7677669529663689</v>
      </c>
      <c r="M26" s="71">
        <f>((J26-J27)*100)/AVERAGE(J26:J27)</f>
        <v>19.607843137254903</v>
      </c>
      <c r="O26" s="3"/>
      <c r="P26" s="3"/>
    </row>
    <row r="27" spans="1:16" ht="15.75" customHeight="1" x14ac:dyDescent="0.25">
      <c r="A27" s="31">
        <v>43</v>
      </c>
      <c r="B27" s="31" t="s">
        <v>4</v>
      </c>
      <c r="C27" s="31" t="s">
        <v>11</v>
      </c>
      <c r="D27" s="32">
        <v>45160</v>
      </c>
      <c r="E27" s="31">
        <v>0.1</v>
      </c>
      <c r="F27" s="31">
        <v>0.12790000000000001</v>
      </c>
      <c r="G27" s="31">
        <v>0.1278</v>
      </c>
      <c r="H27" s="31">
        <v>0.129</v>
      </c>
      <c r="I27" s="31">
        <v>0.129</v>
      </c>
      <c r="J27" s="31">
        <v>11.5</v>
      </c>
      <c r="K27" s="72"/>
      <c r="L27" s="72"/>
      <c r="M27" s="72"/>
      <c r="O27" s="3"/>
      <c r="P27" s="3"/>
    </row>
    <row r="28" spans="1:16" ht="15.75" customHeight="1" x14ac:dyDescent="0.25">
      <c r="A28" s="31">
        <v>44</v>
      </c>
      <c r="B28" s="31" t="s">
        <v>41</v>
      </c>
      <c r="C28" s="31" t="s">
        <v>11</v>
      </c>
      <c r="D28" s="32">
        <v>45154</v>
      </c>
      <c r="E28" s="31">
        <v>0.1</v>
      </c>
      <c r="F28" s="31">
        <v>0.12720000000000001</v>
      </c>
      <c r="G28" s="31">
        <v>0.12720000000000001</v>
      </c>
      <c r="H28" s="31">
        <v>0.13009999999999999</v>
      </c>
      <c r="I28" s="31">
        <v>0.13</v>
      </c>
      <c r="J28" s="31">
        <v>28.5</v>
      </c>
      <c r="K28" s="71">
        <f t="shared" ref="K28" si="0">AVERAGE(J28:J29)</f>
        <v>27.75</v>
      </c>
      <c r="L28" s="71">
        <f t="shared" ref="L28" si="1">STDEV(J28:J29)</f>
        <v>1.0606601717798212</v>
      </c>
      <c r="M28" s="71">
        <f t="shared" ref="M28" si="2">((J28-J29)*100)/AVERAGE(J28:J29)</f>
        <v>5.4054054054054053</v>
      </c>
      <c r="O28" s="3"/>
      <c r="P28" s="3"/>
    </row>
    <row r="29" spans="1:16" ht="15.75" customHeight="1" x14ac:dyDescent="0.25">
      <c r="A29" s="31">
        <v>45</v>
      </c>
      <c r="B29" s="31" t="s">
        <v>41</v>
      </c>
      <c r="C29" s="31" t="s">
        <v>11</v>
      </c>
      <c r="D29" s="32">
        <v>45154</v>
      </c>
      <c r="E29" s="31">
        <v>0.1</v>
      </c>
      <c r="F29" s="31">
        <v>0.1273</v>
      </c>
      <c r="G29" s="31">
        <v>0.1275</v>
      </c>
      <c r="H29" s="31">
        <v>0.13020000000000001</v>
      </c>
      <c r="I29" s="31">
        <v>0.13</v>
      </c>
      <c r="J29" s="31">
        <v>27</v>
      </c>
      <c r="K29" s="72"/>
      <c r="L29" s="72"/>
      <c r="M29" s="72"/>
      <c r="O29" s="3"/>
      <c r="P29" s="3"/>
    </row>
    <row r="30" spans="1:16" ht="15.75" customHeight="1" x14ac:dyDescent="0.25">
      <c r="A30" s="31">
        <v>46</v>
      </c>
      <c r="B30" s="31" t="s">
        <v>42</v>
      </c>
      <c r="C30" s="31" t="s">
        <v>11</v>
      </c>
      <c r="D30" s="32">
        <v>45154</v>
      </c>
      <c r="E30" s="31">
        <v>0.1</v>
      </c>
      <c r="F30" s="31">
        <v>0.12809999999999999</v>
      </c>
      <c r="G30" s="31">
        <v>0.12790000000000001</v>
      </c>
      <c r="H30" s="31">
        <v>0.13150000000000001</v>
      </c>
      <c r="I30" s="31">
        <v>0.13159999999999999</v>
      </c>
      <c r="J30" s="31">
        <v>35.5</v>
      </c>
      <c r="K30" s="71">
        <f t="shared" ref="K30" si="3">AVERAGE(J30:J31)</f>
        <v>36</v>
      </c>
      <c r="L30" s="71">
        <f t="shared" ref="L30" si="4">STDEV(J30:J31)</f>
        <v>0.70710678118654757</v>
      </c>
      <c r="M30" s="71">
        <f t="shared" ref="M30" si="5">((J30-J31)*100)/AVERAGE(J30:J31)</f>
        <v>-2.7777777777777777</v>
      </c>
      <c r="O30" s="8"/>
      <c r="P30" s="8"/>
    </row>
    <row r="31" spans="1:16" ht="15.75" customHeight="1" x14ac:dyDescent="0.25">
      <c r="A31" s="31">
        <v>47</v>
      </c>
      <c r="B31" s="31" t="s">
        <v>42</v>
      </c>
      <c r="C31" s="31" t="s">
        <v>11</v>
      </c>
      <c r="D31" s="32">
        <v>45154</v>
      </c>
      <c r="E31" s="31">
        <v>0.1</v>
      </c>
      <c r="F31" s="31">
        <v>0.12920000000000001</v>
      </c>
      <c r="G31" s="31">
        <v>0.12909999999999999</v>
      </c>
      <c r="H31" s="31">
        <v>0.1328</v>
      </c>
      <c r="I31" s="31">
        <v>0.1328</v>
      </c>
      <c r="J31" s="31">
        <v>36.5</v>
      </c>
      <c r="K31" s="72"/>
      <c r="L31" s="72"/>
      <c r="M31" s="72"/>
      <c r="O31" s="3"/>
      <c r="P31" s="3"/>
    </row>
    <row r="32" spans="1:16" ht="15.75" customHeight="1" x14ac:dyDescent="0.25">
      <c r="A32" s="31">
        <v>48</v>
      </c>
      <c r="B32" s="31" t="s">
        <v>43</v>
      </c>
      <c r="C32" s="31" t="s">
        <v>11</v>
      </c>
      <c r="D32" s="39">
        <v>45154</v>
      </c>
      <c r="E32" s="31">
        <v>0.1</v>
      </c>
      <c r="F32" s="31">
        <v>0.12939999999999999</v>
      </c>
      <c r="G32" s="31">
        <v>0.1293</v>
      </c>
      <c r="H32" s="31">
        <v>0.1328</v>
      </c>
      <c r="I32" s="31">
        <v>0.13270000000000001</v>
      </c>
      <c r="J32" s="31">
        <v>34</v>
      </c>
      <c r="K32" s="71">
        <f t="shared" ref="K32" si="6">AVERAGE(J32:J33)</f>
        <v>33.75</v>
      </c>
      <c r="L32" s="71">
        <f t="shared" ref="L32" si="7">STDEV(J32:J33)</f>
        <v>0.35355339059327379</v>
      </c>
      <c r="M32" s="71">
        <f t="shared" ref="M32" si="8">((J32-J33)*100)/AVERAGE(J32:J33)</f>
        <v>1.4814814814814814</v>
      </c>
      <c r="O32" s="3"/>
      <c r="P32" s="3"/>
    </row>
    <row r="33" spans="1:16" ht="15.75" customHeight="1" x14ac:dyDescent="0.25">
      <c r="A33" s="31">
        <v>49</v>
      </c>
      <c r="B33" s="31" t="s">
        <v>43</v>
      </c>
      <c r="C33" s="31" t="s">
        <v>11</v>
      </c>
      <c r="D33" s="32">
        <v>45154</v>
      </c>
      <c r="E33" s="31">
        <v>0.1</v>
      </c>
      <c r="F33" s="31">
        <v>0.12759999999999999</v>
      </c>
      <c r="G33" s="31">
        <v>0.12770000000000001</v>
      </c>
      <c r="H33" s="31">
        <v>0.13120000000000001</v>
      </c>
      <c r="I33" s="31">
        <v>0.1308</v>
      </c>
      <c r="J33" s="31">
        <v>33.5</v>
      </c>
      <c r="K33" s="72"/>
      <c r="L33" s="72"/>
      <c r="M33" s="72"/>
      <c r="O33" s="3"/>
      <c r="P33" s="3"/>
    </row>
    <row r="34" spans="1:16" ht="15.75" customHeight="1" x14ac:dyDescent="0.25">
      <c r="A34" s="31">
        <v>50</v>
      </c>
      <c r="B34" s="31" t="s">
        <v>44</v>
      </c>
      <c r="C34" s="31" t="s">
        <v>11</v>
      </c>
      <c r="D34" s="32">
        <v>45154</v>
      </c>
      <c r="E34" s="31">
        <v>0.1</v>
      </c>
      <c r="F34" s="31">
        <v>0.12720000000000001</v>
      </c>
      <c r="G34" s="31">
        <v>0.12740000000000001</v>
      </c>
      <c r="H34" s="31">
        <v>0.13070000000000001</v>
      </c>
      <c r="I34" s="31">
        <v>0.1305</v>
      </c>
      <c r="J34" s="31">
        <v>33</v>
      </c>
      <c r="K34" s="71">
        <f t="shared" ref="K34" si="9">AVERAGE(J34:J35)</f>
        <v>34.25</v>
      </c>
      <c r="L34" s="71">
        <f t="shared" ref="L34" si="10">STDEV(J34:J35)</f>
        <v>1.7677669529663689</v>
      </c>
      <c r="M34" s="71">
        <f t="shared" ref="M34" si="11">((J34-J35)*100)/AVERAGE(J34:J35)</f>
        <v>-7.2992700729927007</v>
      </c>
      <c r="O34" s="3"/>
      <c r="P34" s="3"/>
    </row>
    <row r="35" spans="1:16" ht="15.75" customHeight="1" x14ac:dyDescent="0.25">
      <c r="A35" s="31">
        <v>51</v>
      </c>
      <c r="B35" s="31" t="s">
        <v>44</v>
      </c>
      <c r="C35" s="31" t="s">
        <v>11</v>
      </c>
      <c r="D35" s="32">
        <v>45154</v>
      </c>
      <c r="E35" s="31">
        <v>0.1</v>
      </c>
      <c r="F35" s="31">
        <v>0.12959999999999999</v>
      </c>
      <c r="G35" s="31">
        <v>0.12989999999999999</v>
      </c>
      <c r="H35" s="31">
        <v>0.13339999999999999</v>
      </c>
      <c r="I35" s="31">
        <v>0.13320000000000001</v>
      </c>
      <c r="J35" s="31">
        <v>35.5</v>
      </c>
      <c r="K35" s="72"/>
      <c r="L35" s="72"/>
      <c r="M35" s="72"/>
    </row>
    <row r="36" spans="1:16" ht="15.75" customHeight="1" x14ac:dyDescent="0.25">
      <c r="A36" s="19">
        <v>52</v>
      </c>
      <c r="B36" s="19" t="s">
        <v>9</v>
      </c>
      <c r="C36" s="19" t="s">
        <v>11</v>
      </c>
      <c r="D36" s="40">
        <v>45154</v>
      </c>
      <c r="E36" s="19">
        <v>0.1</v>
      </c>
      <c r="F36" s="19">
        <v>0.12770000000000001</v>
      </c>
      <c r="G36" s="19">
        <v>0.12759999999999999</v>
      </c>
      <c r="H36" s="19">
        <v>0.1275</v>
      </c>
      <c r="I36" s="19">
        <v>0.12770000000000001</v>
      </c>
      <c r="J36" s="19">
        <v>-0.5</v>
      </c>
      <c r="K36" s="33"/>
      <c r="L36" s="33"/>
      <c r="M36" s="33"/>
    </row>
    <row r="37" spans="1:16" ht="15.75" customHeight="1" x14ac:dyDescent="0.25"/>
    <row r="38" spans="1:16" ht="15.75" customHeight="1" x14ac:dyDescent="0.25"/>
    <row r="39" spans="1:16" ht="15.75" customHeight="1" x14ac:dyDescent="0.25"/>
    <row r="40" spans="1:16" ht="15.75" customHeight="1" x14ac:dyDescent="0.25"/>
    <row r="41" spans="1:16" ht="15.75" customHeight="1" x14ac:dyDescent="0.25"/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/>
    <row r="46" spans="1:16" ht="15.75" customHeight="1" x14ac:dyDescent="0.25"/>
    <row r="47" spans="1:16" ht="15.75" customHeight="1" x14ac:dyDescent="0.25"/>
    <row r="48" spans="1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4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  <mergeCell ref="K32:K33"/>
    <mergeCell ref="L32:L33"/>
    <mergeCell ref="M32:M33"/>
    <mergeCell ref="K34:K35"/>
    <mergeCell ref="L34:L35"/>
    <mergeCell ref="M34:M35"/>
  </mergeCells>
  <phoneticPr fontId="8" type="noConversion"/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96B3A-CFB1-4919-BFB2-388A8CB573C6}">
  <sheetPr>
    <tabColor rgb="FF00B050"/>
  </sheetPr>
  <dimension ref="A1:P1010"/>
  <sheetViews>
    <sheetView topLeftCell="A16" workbookViewId="0">
      <selection activeCell="B10" sqref="B10"/>
    </sheetView>
  </sheetViews>
  <sheetFormatPr defaultColWidth="11.25" defaultRowHeight="15" customHeight="1" x14ac:dyDescent="0.25"/>
  <cols>
    <col min="1" max="1" width="12.25" style="41" customWidth="1"/>
    <col min="2" max="2" width="35.25" style="41" customWidth="1"/>
    <col min="3" max="4" width="15.25" style="41" customWidth="1"/>
    <col min="5" max="5" width="18.75" style="41" customWidth="1"/>
    <col min="6" max="12" width="15.25" style="41" customWidth="1"/>
    <col min="13" max="13" width="13.25" style="41" customWidth="1"/>
    <col min="14" max="14" width="2.75" style="41" customWidth="1"/>
    <col min="15" max="16" width="15.25" style="41" customWidth="1"/>
    <col min="17" max="26" width="11" style="41" customWidth="1"/>
    <col min="27" max="16384" width="11.25" style="41"/>
  </cols>
  <sheetData>
    <row r="1" spans="1:16" ht="15.75" customHeight="1" x14ac:dyDescent="0.25">
      <c r="E1" s="54" t="s">
        <v>5</v>
      </c>
    </row>
    <row r="2" spans="1:16" ht="15.75" customHeight="1" x14ac:dyDescent="0.25">
      <c r="D2" s="45" t="s">
        <v>6</v>
      </c>
      <c r="E2" s="45" t="s">
        <v>7</v>
      </c>
    </row>
    <row r="3" spans="1:16" ht="15.75" customHeight="1" x14ac:dyDescent="0.25">
      <c r="D3" s="45" t="s">
        <v>8</v>
      </c>
      <c r="E3" s="45" t="s">
        <v>9</v>
      </c>
    </row>
    <row r="4" spans="1:16" ht="15.75" customHeight="1" x14ac:dyDescent="0.25">
      <c r="A4" s="80" t="s">
        <v>37</v>
      </c>
      <c r="B4" s="79"/>
      <c r="D4" s="45" t="s">
        <v>11</v>
      </c>
      <c r="E4" s="45" t="s">
        <v>12</v>
      </c>
    </row>
    <row r="5" spans="1:16" ht="15.75" customHeight="1" x14ac:dyDescent="0.25">
      <c r="A5" s="42"/>
      <c r="B5" s="42"/>
      <c r="D5" s="42"/>
      <c r="E5" s="42"/>
    </row>
    <row r="6" spans="1:16" ht="15.75" customHeight="1" x14ac:dyDescent="0.25">
      <c r="A6" s="42"/>
      <c r="B6" s="42"/>
    </row>
    <row r="7" spans="1:16" ht="15.75" customHeight="1" x14ac:dyDescent="0.25">
      <c r="A7" s="53" t="s">
        <v>13</v>
      </c>
      <c r="B7" s="53" t="s">
        <v>14</v>
      </c>
      <c r="C7" s="53" t="s">
        <v>15</v>
      </c>
      <c r="D7" s="53" t="s">
        <v>16</v>
      </c>
      <c r="E7" s="53" t="s">
        <v>17</v>
      </c>
      <c r="F7" s="53" t="s">
        <v>18</v>
      </c>
      <c r="G7" s="53" t="s">
        <v>19</v>
      </c>
      <c r="H7" s="53" t="s">
        <v>20</v>
      </c>
      <c r="I7" s="53" t="s">
        <v>21</v>
      </c>
      <c r="J7" s="53" t="s">
        <v>0</v>
      </c>
      <c r="K7" s="53" t="s">
        <v>22</v>
      </c>
      <c r="L7" s="53" t="s">
        <v>1</v>
      </c>
      <c r="M7" s="53" t="s">
        <v>23</v>
      </c>
      <c r="O7" s="81" t="s">
        <v>24</v>
      </c>
      <c r="P7" s="82"/>
    </row>
    <row r="8" spans="1:16" ht="15.75" customHeight="1" x14ac:dyDescent="0.25">
      <c r="A8" s="45">
        <v>1</v>
      </c>
      <c r="B8" s="45" t="s">
        <v>6</v>
      </c>
      <c r="C8" s="45" t="s">
        <v>6</v>
      </c>
      <c r="D8" s="43"/>
      <c r="E8" s="45">
        <v>0.1</v>
      </c>
      <c r="F8" s="45">
        <v>0.1283</v>
      </c>
      <c r="G8" s="45">
        <v>0.12820000000000001</v>
      </c>
      <c r="H8" s="45">
        <v>0.1371</v>
      </c>
      <c r="I8" s="45">
        <v>0.13689999999999999</v>
      </c>
      <c r="J8" s="45">
        <f t="shared" ref="J8:J42" si="0">1000*(AVERAGE(H8:I8)-AVERAGE(F8:G8))/E8</f>
        <v>87.500000000000071</v>
      </c>
      <c r="K8" s="44"/>
      <c r="L8" s="44"/>
      <c r="M8" s="43"/>
      <c r="O8" s="83"/>
      <c r="P8" s="84"/>
    </row>
    <row r="9" spans="1:16" ht="15.75" customHeight="1" x14ac:dyDescent="0.25">
      <c r="A9" s="45">
        <v>2</v>
      </c>
      <c r="B9" s="45" t="s">
        <v>9</v>
      </c>
      <c r="C9" s="45" t="s">
        <v>8</v>
      </c>
      <c r="D9" s="43"/>
      <c r="E9" s="45">
        <v>0.1</v>
      </c>
      <c r="F9" s="45">
        <v>0.1293</v>
      </c>
      <c r="G9" s="45">
        <v>0.12939999999999999</v>
      </c>
      <c r="H9" s="45">
        <v>0.12939999999999999</v>
      </c>
      <c r="I9" s="45">
        <v>0.12920000000000001</v>
      </c>
      <c r="J9" s="45">
        <f t="shared" si="0"/>
        <v>-0.49999999999994493</v>
      </c>
      <c r="K9" s="44"/>
      <c r="L9" s="44"/>
      <c r="M9" s="43"/>
    </row>
    <row r="10" spans="1:16" ht="15.75" customHeight="1" x14ac:dyDescent="0.25">
      <c r="A10" s="45">
        <v>3</v>
      </c>
      <c r="B10" s="45" t="s">
        <v>29</v>
      </c>
      <c r="C10" s="45" t="s">
        <v>11</v>
      </c>
      <c r="D10" s="46">
        <v>45167</v>
      </c>
      <c r="E10" s="45">
        <v>0.1</v>
      </c>
      <c r="F10" s="45">
        <v>0.1275</v>
      </c>
      <c r="G10" s="45">
        <v>0.1275</v>
      </c>
      <c r="H10" s="45">
        <v>0.13350000000000001</v>
      </c>
      <c r="I10" s="45">
        <v>0.13339999999999999</v>
      </c>
      <c r="J10" s="45">
        <f t="shared" si="0"/>
        <v>59.500000000000107</v>
      </c>
      <c r="K10" s="76">
        <f>AVERAGE(J10:J11)</f>
        <v>57.750000000000028</v>
      </c>
      <c r="L10" s="76">
        <f>STDEV(J10:J11)</f>
        <v>2.4748737341530318</v>
      </c>
      <c r="M10" s="76">
        <f>((J10-J11)*100)/AVERAGE(J10:J11)</f>
        <v>6.0606060606063412</v>
      </c>
      <c r="O10" s="78" t="s">
        <v>6</v>
      </c>
      <c r="P10" s="79"/>
    </row>
    <row r="11" spans="1:16" ht="15.75" customHeight="1" x14ac:dyDescent="0.25">
      <c r="A11" s="45">
        <v>4</v>
      </c>
      <c r="B11" s="45" t="s">
        <v>29</v>
      </c>
      <c r="C11" s="45" t="s">
        <v>11</v>
      </c>
      <c r="D11" s="46">
        <v>45167</v>
      </c>
      <c r="E11" s="45">
        <v>0.1</v>
      </c>
      <c r="F11" s="45">
        <v>0.1275</v>
      </c>
      <c r="G11" s="45">
        <v>0.12720000000000001</v>
      </c>
      <c r="H11" s="45">
        <v>0.13300000000000001</v>
      </c>
      <c r="I11" s="45">
        <v>0.13289999999999999</v>
      </c>
      <c r="J11" s="45">
        <f t="shared" si="0"/>
        <v>55.999999999999943</v>
      </c>
      <c r="K11" s="77"/>
      <c r="L11" s="77"/>
      <c r="M11" s="77"/>
      <c r="O11" s="85" t="s">
        <v>25</v>
      </c>
      <c r="P11" s="79"/>
    </row>
    <row r="12" spans="1:16" ht="15.75" customHeight="1" x14ac:dyDescent="0.25">
      <c r="A12" s="45">
        <v>5</v>
      </c>
      <c r="B12" s="45" t="s">
        <v>30</v>
      </c>
      <c r="C12" s="45" t="s">
        <v>11</v>
      </c>
      <c r="D12" s="46">
        <v>45167</v>
      </c>
      <c r="E12" s="45">
        <v>0.1</v>
      </c>
      <c r="F12" s="45">
        <v>0.12959999999999999</v>
      </c>
      <c r="G12" s="45">
        <v>0.1295</v>
      </c>
      <c r="H12" s="45">
        <v>0.13489999999999999</v>
      </c>
      <c r="I12" s="45">
        <v>0.1346</v>
      </c>
      <c r="J12" s="45">
        <f t="shared" si="0"/>
        <v>51.999999999999822</v>
      </c>
      <c r="K12" s="76">
        <f>AVERAGE(J12:J13)</f>
        <v>53.999999999999886</v>
      </c>
      <c r="L12" s="76">
        <f>STDEV(J12:J13)</f>
        <v>2.8284271247462756</v>
      </c>
      <c r="M12" s="76">
        <f>((J12-J13)*100)/AVERAGE(J12:J13)</f>
        <v>-7.4074074074076464</v>
      </c>
      <c r="O12" s="45" t="s">
        <v>45</v>
      </c>
      <c r="P12" s="52">
        <f>J8</f>
        <v>87.500000000000071</v>
      </c>
    </row>
    <row r="13" spans="1:16" ht="15.75" customHeight="1" x14ac:dyDescent="0.25">
      <c r="A13" s="45">
        <v>6</v>
      </c>
      <c r="B13" s="45" t="s">
        <v>30</v>
      </c>
      <c r="C13" s="45" t="s">
        <v>11</v>
      </c>
      <c r="D13" s="46">
        <v>45167</v>
      </c>
      <c r="E13" s="45">
        <v>0.1</v>
      </c>
      <c r="F13" s="45">
        <v>0.128</v>
      </c>
      <c r="G13" s="45">
        <v>0.12809999999999999</v>
      </c>
      <c r="H13" s="45">
        <v>0.13370000000000001</v>
      </c>
      <c r="I13" s="45">
        <v>0.1336</v>
      </c>
      <c r="J13" s="45">
        <f t="shared" si="0"/>
        <v>55.999999999999943</v>
      </c>
      <c r="K13" s="77"/>
      <c r="L13" s="77"/>
      <c r="M13" s="77"/>
      <c r="O13" s="45" t="s">
        <v>27</v>
      </c>
      <c r="P13" s="52">
        <f>P12/90.6*100</f>
        <v>96.578366445916203</v>
      </c>
    </row>
    <row r="14" spans="1:16" ht="15.75" customHeight="1" x14ac:dyDescent="0.25">
      <c r="A14" s="45">
        <v>7</v>
      </c>
      <c r="B14" s="45" t="s">
        <v>31</v>
      </c>
      <c r="C14" s="45" t="s">
        <v>11</v>
      </c>
      <c r="D14" s="46">
        <v>45167</v>
      </c>
      <c r="E14" s="45">
        <v>0.1</v>
      </c>
      <c r="F14" s="45">
        <v>0.12770000000000001</v>
      </c>
      <c r="G14" s="45">
        <v>0.128</v>
      </c>
      <c r="H14" s="45">
        <v>0.13070000000000001</v>
      </c>
      <c r="I14" s="45">
        <v>0.1308</v>
      </c>
      <c r="J14" s="45">
        <f t="shared" si="0"/>
        <v>28.999999999999861</v>
      </c>
      <c r="K14" s="76">
        <f>AVERAGE(J14:J15)</f>
        <v>27.999999999999829</v>
      </c>
      <c r="L14" s="76">
        <f>STDEV(J14:J15)</f>
        <v>1.4142135623731378</v>
      </c>
      <c r="M14" s="76">
        <f>((J14-J15)*100)/AVERAGE(J14:J15)</f>
        <v>7.1428571428574017</v>
      </c>
    </row>
    <row r="15" spans="1:16" ht="15.75" customHeight="1" x14ac:dyDescent="0.25">
      <c r="A15" s="45">
        <v>8</v>
      </c>
      <c r="B15" s="45" t="s">
        <v>31</v>
      </c>
      <c r="C15" s="45" t="s">
        <v>11</v>
      </c>
      <c r="D15" s="46">
        <v>45167</v>
      </c>
      <c r="E15" s="45">
        <v>0.1</v>
      </c>
      <c r="F15" s="45">
        <v>0.12690000000000001</v>
      </c>
      <c r="G15" s="45">
        <v>0.12709999999999999</v>
      </c>
      <c r="H15" s="45">
        <v>0.1298</v>
      </c>
      <c r="I15" s="45">
        <v>0.12959999999999999</v>
      </c>
      <c r="J15" s="45">
        <f t="shared" si="0"/>
        <v>26.999999999999801</v>
      </c>
      <c r="K15" s="77"/>
      <c r="L15" s="77"/>
      <c r="M15" s="77"/>
      <c r="O15" s="78" t="s">
        <v>28</v>
      </c>
      <c r="P15" s="79"/>
    </row>
    <row r="16" spans="1:16" ht="15.75" customHeight="1" x14ac:dyDescent="0.25">
      <c r="A16" s="45">
        <v>9</v>
      </c>
      <c r="B16" s="45" t="s">
        <v>2</v>
      </c>
      <c r="C16" s="45" t="s">
        <v>11</v>
      </c>
      <c r="D16" s="46">
        <v>45167</v>
      </c>
      <c r="E16" s="45">
        <v>0.1</v>
      </c>
      <c r="F16" s="45">
        <v>0.12770000000000001</v>
      </c>
      <c r="G16" s="45">
        <v>0.1275</v>
      </c>
      <c r="H16" s="45">
        <v>0.1305</v>
      </c>
      <c r="I16" s="45">
        <v>0.1303</v>
      </c>
      <c r="J16" s="45">
        <f t="shared" si="0"/>
        <v>28.000000000000245</v>
      </c>
      <c r="K16" s="76">
        <f>AVERAGE(J16:J17)</f>
        <v>27.25000000000005</v>
      </c>
      <c r="L16" s="76">
        <f>STDEV(J16:J17)</f>
        <v>1.0606601717800976</v>
      </c>
      <c r="M16" s="76">
        <f>((J16-J17)*100)/AVERAGE(J16:J17)</f>
        <v>5.5045871559647273</v>
      </c>
      <c r="O16" s="45" t="s">
        <v>9</v>
      </c>
      <c r="P16" s="52">
        <f>AVERAGE(J9,J42)</f>
        <v>-1.2499999999998623</v>
      </c>
    </row>
    <row r="17" spans="1:16" ht="15.75" customHeight="1" x14ac:dyDescent="0.25">
      <c r="A17" s="45">
        <v>10</v>
      </c>
      <c r="B17" s="45" t="s">
        <v>2</v>
      </c>
      <c r="C17" s="45" t="s">
        <v>11</v>
      </c>
      <c r="D17" s="46">
        <v>45167</v>
      </c>
      <c r="E17" s="45">
        <v>0.1</v>
      </c>
      <c r="F17" s="45">
        <v>0.13</v>
      </c>
      <c r="G17" s="45">
        <v>0.13</v>
      </c>
      <c r="H17" s="45">
        <v>0.1328</v>
      </c>
      <c r="I17" s="45">
        <v>0.13250000000000001</v>
      </c>
      <c r="J17" s="45">
        <f t="shared" si="0"/>
        <v>26.499999999999854</v>
      </c>
      <c r="K17" s="77"/>
      <c r="L17" s="77"/>
      <c r="M17" s="77"/>
      <c r="O17" s="42"/>
      <c r="P17" s="42"/>
    </row>
    <row r="18" spans="1:16" ht="15.75" customHeight="1" x14ac:dyDescent="0.25">
      <c r="A18" s="45">
        <v>11</v>
      </c>
      <c r="B18" s="45" t="s">
        <v>32</v>
      </c>
      <c r="C18" s="45" t="s">
        <v>11</v>
      </c>
      <c r="D18" s="46">
        <v>45167</v>
      </c>
      <c r="E18" s="45">
        <v>0.1</v>
      </c>
      <c r="F18" s="45">
        <v>0.12839999999999999</v>
      </c>
      <c r="G18" s="45">
        <v>0.12809999999999999</v>
      </c>
      <c r="H18" s="45">
        <v>0.13020000000000001</v>
      </c>
      <c r="I18" s="45">
        <v>0.13020000000000001</v>
      </c>
      <c r="J18" s="45">
        <f t="shared" si="0"/>
        <v>19.500000000000348</v>
      </c>
      <c r="K18" s="76">
        <f>AVERAGE(J18:J19)</f>
        <v>19.000000000000128</v>
      </c>
      <c r="L18" s="76">
        <f>STDEV(J18:J19)</f>
        <v>0.70710678118686154</v>
      </c>
      <c r="M18" s="76">
        <f>((J18-J19)*100)/AVERAGE(J18:J19)</f>
        <v>5.2631578947391437</v>
      </c>
    </row>
    <row r="19" spans="1:16" ht="15.75" customHeight="1" x14ac:dyDescent="0.25">
      <c r="A19" s="45">
        <v>12</v>
      </c>
      <c r="B19" s="45" t="s">
        <v>32</v>
      </c>
      <c r="C19" s="45" t="s">
        <v>11</v>
      </c>
      <c r="D19" s="46">
        <v>45167</v>
      </c>
      <c r="E19" s="45">
        <v>0.1</v>
      </c>
      <c r="F19" s="45">
        <v>0.129</v>
      </c>
      <c r="G19" s="45">
        <v>0.12870000000000001</v>
      </c>
      <c r="H19" s="45">
        <v>0.13070000000000001</v>
      </c>
      <c r="I19" s="45">
        <v>0.13070000000000001</v>
      </c>
      <c r="J19" s="45">
        <f t="shared" si="0"/>
        <v>18.499999999999904</v>
      </c>
      <c r="K19" s="77"/>
      <c r="L19" s="77"/>
      <c r="M19" s="77"/>
      <c r="O19" s="51"/>
      <c r="P19" s="51"/>
    </row>
    <row r="20" spans="1:16" ht="15.75" customHeight="1" x14ac:dyDescent="0.25">
      <c r="A20" s="45">
        <v>13</v>
      </c>
      <c r="B20" s="45" t="s">
        <v>33</v>
      </c>
      <c r="C20" s="45" t="s">
        <v>11</v>
      </c>
      <c r="D20" s="46">
        <v>45167</v>
      </c>
      <c r="E20" s="45">
        <v>0.1</v>
      </c>
      <c r="F20" s="45">
        <v>0.1275</v>
      </c>
      <c r="G20" s="45">
        <v>0.1278</v>
      </c>
      <c r="H20" s="45">
        <v>0.1293</v>
      </c>
      <c r="I20" s="45">
        <v>0.1295</v>
      </c>
      <c r="J20" s="45">
        <f t="shared" si="0"/>
        <v>17.500000000000291</v>
      </c>
      <c r="K20" s="76">
        <f>AVERAGE(J20:J21)</f>
        <v>18.750000000000156</v>
      </c>
      <c r="L20" s="76">
        <f>STDEV(J20:J21)</f>
        <v>1.7677669529661755</v>
      </c>
      <c r="M20" s="76">
        <f>((J20-J21)*100)/AVERAGE(J20:J21)</f>
        <v>-13.333333333331764</v>
      </c>
      <c r="O20" s="42"/>
      <c r="P20" s="42"/>
    </row>
    <row r="21" spans="1:16" ht="15.75" customHeight="1" x14ac:dyDescent="0.25">
      <c r="A21" s="45">
        <v>14</v>
      </c>
      <c r="B21" s="50" t="s">
        <v>33</v>
      </c>
      <c r="C21" s="45" t="s">
        <v>11</v>
      </c>
      <c r="D21" s="46">
        <v>45167</v>
      </c>
      <c r="E21" s="45">
        <v>0.1</v>
      </c>
      <c r="F21" s="45">
        <v>0.1283</v>
      </c>
      <c r="G21" s="45">
        <v>0.1278</v>
      </c>
      <c r="H21" s="45">
        <v>0.13</v>
      </c>
      <c r="I21" s="45">
        <v>0.13009999999999999</v>
      </c>
      <c r="J21" s="45">
        <f t="shared" si="0"/>
        <v>20.000000000000018</v>
      </c>
      <c r="K21" s="77"/>
      <c r="L21" s="77"/>
      <c r="M21" s="77"/>
      <c r="O21" s="42"/>
      <c r="P21" s="42"/>
    </row>
    <row r="22" spans="1:16" ht="15.75" customHeight="1" x14ac:dyDescent="0.25">
      <c r="A22" s="45">
        <v>15</v>
      </c>
      <c r="B22" s="45" t="s">
        <v>34</v>
      </c>
      <c r="C22" s="45" t="s">
        <v>11</v>
      </c>
      <c r="D22" s="46">
        <v>45167</v>
      </c>
      <c r="E22" s="45">
        <v>0.1</v>
      </c>
      <c r="F22" s="45">
        <v>0.1295</v>
      </c>
      <c r="G22" s="45">
        <v>0.1295</v>
      </c>
      <c r="H22" s="45">
        <v>0.1308</v>
      </c>
      <c r="I22" s="45">
        <v>0.13100000000000001</v>
      </c>
      <c r="J22" s="45">
        <f t="shared" si="0"/>
        <v>14.000000000000123</v>
      </c>
      <c r="K22" s="76">
        <f>AVERAGE(J22:J23)</f>
        <v>15.000000000000012</v>
      </c>
      <c r="L22" s="76">
        <f>STDEV(J22:J23)</f>
        <v>1.4142135623729393</v>
      </c>
      <c r="M22" s="76">
        <f>((J22-J23)*100)/AVERAGE(J22:J23)</f>
        <v>-13.333333333331854</v>
      </c>
      <c r="O22" s="42"/>
      <c r="P22" s="42"/>
    </row>
    <row r="23" spans="1:16" ht="15.75" customHeight="1" x14ac:dyDescent="0.25">
      <c r="A23" s="45">
        <v>16</v>
      </c>
      <c r="B23" s="45" t="s">
        <v>34</v>
      </c>
      <c r="C23" s="45" t="s">
        <v>11</v>
      </c>
      <c r="D23" s="46">
        <v>45167</v>
      </c>
      <c r="E23" s="45">
        <v>0.1</v>
      </c>
      <c r="F23" s="45">
        <v>0.12690000000000001</v>
      </c>
      <c r="G23" s="45">
        <v>0.12709999999999999</v>
      </c>
      <c r="H23" s="45">
        <v>0.12859999999999999</v>
      </c>
      <c r="I23" s="45">
        <v>0.12859999999999999</v>
      </c>
      <c r="J23" s="45">
        <f t="shared" si="0"/>
        <v>15.999999999999902</v>
      </c>
      <c r="K23" s="77"/>
      <c r="L23" s="77"/>
      <c r="M23" s="77"/>
      <c r="O23" s="42"/>
      <c r="P23" s="42"/>
    </row>
    <row r="24" spans="1:16" ht="15.75" customHeight="1" x14ac:dyDescent="0.25">
      <c r="A24" s="45">
        <v>17</v>
      </c>
      <c r="B24" s="47" t="s">
        <v>35</v>
      </c>
      <c r="C24" s="45" t="s">
        <v>11</v>
      </c>
      <c r="D24" s="46">
        <v>45167</v>
      </c>
      <c r="E24" s="45">
        <v>0.1</v>
      </c>
      <c r="F24" s="45">
        <v>0.1278</v>
      </c>
      <c r="G24" s="45">
        <v>0.12790000000000001</v>
      </c>
      <c r="H24" s="45">
        <v>0.1293</v>
      </c>
      <c r="I24" s="45">
        <v>0.12959999999999999</v>
      </c>
      <c r="J24" s="45">
        <f t="shared" si="0"/>
        <v>15.999999999999902</v>
      </c>
      <c r="K24" s="76">
        <f>AVERAGE(J24:J25)</f>
        <v>15.249999999999986</v>
      </c>
      <c r="L24" s="76">
        <f>STDEV(J24:J25)</f>
        <v>1.0606601717797044</v>
      </c>
      <c r="M24" s="76">
        <f>((J24-J25)*100)/AVERAGE(J24:J25)</f>
        <v>9.8360655737694174</v>
      </c>
      <c r="O24" s="51"/>
      <c r="P24" s="51"/>
    </row>
    <row r="25" spans="1:16" ht="15.75" customHeight="1" x14ac:dyDescent="0.25">
      <c r="A25" s="45">
        <v>18</v>
      </c>
      <c r="B25" s="45" t="s">
        <v>35</v>
      </c>
      <c r="C25" s="45" t="s">
        <v>11</v>
      </c>
      <c r="D25" s="46">
        <v>45167</v>
      </c>
      <c r="E25" s="45">
        <v>0.1</v>
      </c>
      <c r="F25" s="45">
        <v>0.12709999999999999</v>
      </c>
      <c r="G25" s="45">
        <v>0.12720000000000001</v>
      </c>
      <c r="H25" s="45">
        <v>0.12859999999999999</v>
      </c>
      <c r="I25" s="45">
        <v>0.12859999999999999</v>
      </c>
      <c r="J25" s="45">
        <f t="shared" si="0"/>
        <v>14.500000000000068</v>
      </c>
      <c r="K25" s="77"/>
      <c r="L25" s="77"/>
      <c r="M25" s="77"/>
      <c r="O25" s="42"/>
      <c r="P25" s="42"/>
    </row>
    <row r="26" spans="1:16" ht="15.75" customHeight="1" x14ac:dyDescent="0.25">
      <c r="A26" s="49">
        <v>19</v>
      </c>
      <c r="B26" s="50" t="s">
        <v>4</v>
      </c>
      <c r="C26" s="48" t="s">
        <v>11</v>
      </c>
      <c r="D26" s="46">
        <v>45167</v>
      </c>
      <c r="E26" s="45">
        <v>0.1</v>
      </c>
      <c r="F26" s="45">
        <v>0.1283</v>
      </c>
      <c r="G26" s="45">
        <v>0.1283</v>
      </c>
      <c r="H26" s="45">
        <v>0.13009999999999999</v>
      </c>
      <c r="I26" s="45">
        <v>0.12989999999999999</v>
      </c>
      <c r="J26" s="45">
        <f t="shared" si="0"/>
        <v>17.000000000000071</v>
      </c>
      <c r="K26" s="76">
        <f>AVERAGE(J26:J27)</f>
        <v>17.000000000000071</v>
      </c>
      <c r="L26" s="76">
        <f>STDEV(J26:J27)</f>
        <v>0</v>
      </c>
      <c r="M26" s="76">
        <f>((J26-J27)*100)/AVERAGE(J26:J27)</f>
        <v>0</v>
      </c>
      <c r="O26" s="42"/>
      <c r="P26" s="42"/>
    </row>
    <row r="27" spans="1:16" ht="15.75" customHeight="1" x14ac:dyDescent="0.25">
      <c r="A27" s="49">
        <v>20</v>
      </c>
      <c r="B27" s="45" t="s">
        <v>4</v>
      </c>
      <c r="C27" s="48" t="s">
        <v>11</v>
      </c>
      <c r="D27" s="46">
        <v>45167</v>
      </c>
      <c r="E27" s="45">
        <v>0.1</v>
      </c>
      <c r="F27" s="45">
        <v>0.12959999999999999</v>
      </c>
      <c r="G27" s="45">
        <v>0.12970000000000001</v>
      </c>
      <c r="H27" s="45">
        <v>0.13139999999999999</v>
      </c>
      <c r="I27" s="45">
        <v>0.1313</v>
      </c>
      <c r="J27" s="45">
        <f t="shared" si="0"/>
        <v>17.000000000000071</v>
      </c>
      <c r="K27" s="77"/>
      <c r="L27" s="77"/>
      <c r="M27" s="77"/>
      <c r="O27" s="42"/>
      <c r="P27" s="42"/>
    </row>
    <row r="28" spans="1:16" ht="15.75" customHeight="1" x14ac:dyDescent="0.25">
      <c r="A28" s="45">
        <v>21</v>
      </c>
      <c r="B28" s="47" t="s">
        <v>3</v>
      </c>
      <c r="C28" s="45" t="s">
        <v>11</v>
      </c>
      <c r="D28" s="46">
        <v>45167</v>
      </c>
      <c r="E28" s="45">
        <v>0.1</v>
      </c>
      <c r="F28" s="45">
        <v>0.12839999999999999</v>
      </c>
      <c r="G28" s="45">
        <v>0.12839999999999999</v>
      </c>
      <c r="H28" s="45">
        <v>0.1288</v>
      </c>
      <c r="I28" s="45">
        <v>0.129</v>
      </c>
      <c r="J28" s="45">
        <f t="shared" si="0"/>
        <v>5.0000000000002816</v>
      </c>
      <c r="K28" s="76">
        <f t="shared" ref="K28" si="1">AVERAGE(J28:J29)</f>
        <v>5.750000000000199</v>
      </c>
      <c r="L28" s="76">
        <f t="shared" ref="L28" si="2">STDEV(J28:J29)</f>
        <v>1.0606601717797006</v>
      </c>
      <c r="M28" s="76">
        <f t="shared" ref="M28" si="3">((J28-J29)*100)/AVERAGE(J28:J29)</f>
        <v>-26.086956521735356</v>
      </c>
      <c r="O28" s="42"/>
      <c r="P28" s="42"/>
    </row>
    <row r="29" spans="1:16" ht="15.75" customHeight="1" x14ac:dyDescent="0.25">
      <c r="A29" s="45">
        <v>22</v>
      </c>
      <c r="B29" s="45" t="s">
        <v>3</v>
      </c>
      <c r="C29" s="45" t="s">
        <v>11</v>
      </c>
      <c r="D29" s="46">
        <v>45167</v>
      </c>
      <c r="E29" s="45">
        <v>0.1</v>
      </c>
      <c r="F29" s="45">
        <v>0.1285</v>
      </c>
      <c r="G29" s="45">
        <v>0.12809999999999999</v>
      </c>
      <c r="H29" s="45">
        <v>0.12909999999999999</v>
      </c>
      <c r="I29" s="45">
        <v>0.1288</v>
      </c>
      <c r="J29" s="45">
        <f>1000*(AVERAGE(H29:I29)-AVERAGE(F29:G29))/E29</f>
        <v>6.5000000000001164</v>
      </c>
      <c r="K29" s="77"/>
      <c r="L29" s="77"/>
      <c r="M29" s="77"/>
      <c r="O29" s="42"/>
      <c r="P29" s="42"/>
    </row>
    <row r="30" spans="1:16" ht="15.75" customHeight="1" x14ac:dyDescent="0.25">
      <c r="A30" s="45">
        <v>23</v>
      </c>
      <c r="B30" s="45" t="s">
        <v>46</v>
      </c>
      <c r="C30" s="45" t="s">
        <v>11</v>
      </c>
      <c r="D30" s="46">
        <v>45097</v>
      </c>
      <c r="E30" s="45">
        <v>0.1</v>
      </c>
      <c r="F30" s="45">
        <v>0.1275</v>
      </c>
      <c r="G30" s="45">
        <v>0.12759999999999999</v>
      </c>
      <c r="H30" s="45">
        <v>0.1331</v>
      </c>
      <c r="I30" s="45">
        <v>0.13300000000000001</v>
      </c>
      <c r="J30" s="45">
        <f t="shared" si="0"/>
        <v>55.00000000000005</v>
      </c>
      <c r="K30" s="74"/>
      <c r="L30" s="74"/>
      <c r="M30" s="74"/>
      <c r="O30" s="51"/>
      <c r="P30" s="51"/>
    </row>
    <row r="31" spans="1:16" ht="15.75" customHeight="1" x14ac:dyDescent="0.25">
      <c r="A31" s="45">
        <v>24</v>
      </c>
      <c r="B31" s="45" t="s">
        <v>47</v>
      </c>
      <c r="C31" s="45" t="s">
        <v>11</v>
      </c>
      <c r="D31" s="46">
        <v>45097</v>
      </c>
      <c r="E31" s="45">
        <v>0.1</v>
      </c>
      <c r="F31" s="45">
        <v>0.12709999999999999</v>
      </c>
      <c r="G31" s="45">
        <v>0.12740000000000001</v>
      </c>
      <c r="H31" s="45">
        <v>0.1303</v>
      </c>
      <c r="I31" s="45">
        <v>0.13009999999999999</v>
      </c>
      <c r="J31" s="45">
        <f t="shared" si="0"/>
        <v>29.499999999999805</v>
      </c>
      <c r="K31" s="75"/>
      <c r="L31" s="75"/>
      <c r="M31" s="75"/>
      <c r="O31" s="42"/>
      <c r="P31" s="42"/>
    </row>
    <row r="32" spans="1:16" ht="15.75" customHeight="1" x14ac:dyDescent="0.25">
      <c r="A32" s="45">
        <v>25</v>
      </c>
      <c r="B32" s="45" t="s">
        <v>48</v>
      </c>
      <c r="C32" s="45" t="s">
        <v>11</v>
      </c>
      <c r="D32" s="46">
        <v>45097</v>
      </c>
      <c r="E32" s="45">
        <v>0.1</v>
      </c>
      <c r="F32" s="45">
        <v>0.1275</v>
      </c>
      <c r="G32" s="45">
        <v>0.1278</v>
      </c>
      <c r="H32" s="45">
        <v>0.13070000000000001</v>
      </c>
      <c r="I32" s="45">
        <v>0.1305</v>
      </c>
      <c r="J32" s="45">
        <f t="shared" si="0"/>
        <v>29.500000000000082</v>
      </c>
      <c r="K32" s="74"/>
      <c r="L32" s="74"/>
      <c r="M32" s="74"/>
      <c r="O32" s="51"/>
      <c r="P32" s="51"/>
    </row>
    <row r="33" spans="1:16" ht="15.75" customHeight="1" x14ac:dyDescent="0.25">
      <c r="A33" s="45">
        <v>26</v>
      </c>
      <c r="B33" s="45" t="s">
        <v>46</v>
      </c>
      <c r="C33" s="45" t="s">
        <v>11</v>
      </c>
      <c r="D33" s="46">
        <v>45104</v>
      </c>
      <c r="E33" s="45">
        <v>0.1</v>
      </c>
      <c r="F33" s="45">
        <v>0.12809999999999999</v>
      </c>
      <c r="G33" s="45">
        <v>0.12809999999999999</v>
      </c>
      <c r="H33" s="45">
        <v>0.13869999999999999</v>
      </c>
      <c r="I33" s="45">
        <v>0.1384</v>
      </c>
      <c r="J33" s="45">
        <f t="shared" si="0"/>
        <v>104.50000000000014</v>
      </c>
      <c r="K33" s="75"/>
      <c r="L33" s="75"/>
      <c r="M33" s="75"/>
      <c r="O33" s="42"/>
      <c r="P33" s="42"/>
    </row>
    <row r="34" spans="1:16" ht="15.75" customHeight="1" x14ac:dyDescent="0.25">
      <c r="A34" s="45">
        <v>27</v>
      </c>
      <c r="B34" s="45" t="s">
        <v>47</v>
      </c>
      <c r="C34" s="45" t="s">
        <v>11</v>
      </c>
      <c r="D34" s="46">
        <v>45104</v>
      </c>
      <c r="E34" s="45">
        <v>0.1</v>
      </c>
      <c r="F34" s="45">
        <v>0.12770000000000001</v>
      </c>
      <c r="G34" s="45">
        <v>0.12770000000000001</v>
      </c>
      <c r="H34" s="45">
        <v>0.13250000000000001</v>
      </c>
      <c r="I34" s="45">
        <v>0.1323</v>
      </c>
      <c r="J34" s="45">
        <f t="shared" si="0"/>
        <v>47.000000000000099</v>
      </c>
      <c r="K34" s="74"/>
      <c r="L34" s="74"/>
      <c r="M34" s="74"/>
      <c r="O34" s="51"/>
      <c r="P34" s="51"/>
    </row>
    <row r="35" spans="1:16" ht="15.75" customHeight="1" x14ac:dyDescent="0.25">
      <c r="A35" s="45">
        <v>28</v>
      </c>
      <c r="B35" s="45" t="s">
        <v>48</v>
      </c>
      <c r="C35" s="45" t="s">
        <v>11</v>
      </c>
      <c r="D35" s="46">
        <v>45104</v>
      </c>
      <c r="E35" s="45">
        <v>0.1</v>
      </c>
      <c r="F35" s="45">
        <v>0.1283</v>
      </c>
      <c r="G35" s="45">
        <v>0.12839999999999999</v>
      </c>
      <c r="H35" s="45">
        <v>0.13039999999999999</v>
      </c>
      <c r="I35" s="45">
        <v>0.1305</v>
      </c>
      <c r="J35" s="45">
        <f t="shared" si="0"/>
        <v>21.000000000000181</v>
      </c>
      <c r="K35" s="75"/>
      <c r="L35" s="75"/>
      <c r="M35" s="75"/>
      <c r="O35" s="42"/>
      <c r="P35" s="42"/>
    </row>
    <row r="36" spans="1:16" ht="15.75" customHeight="1" x14ac:dyDescent="0.25">
      <c r="A36" s="45">
        <v>29</v>
      </c>
      <c r="B36" s="45" t="s">
        <v>46</v>
      </c>
      <c r="C36" s="45" t="s">
        <v>11</v>
      </c>
      <c r="D36" s="46">
        <v>45125</v>
      </c>
      <c r="E36" s="45">
        <v>0.1</v>
      </c>
      <c r="F36" s="45">
        <v>0.12859999999999999</v>
      </c>
      <c r="G36" s="45">
        <v>0.129</v>
      </c>
      <c r="H36" s="45">
        <v>0.13300000000000001</v>
      </c>
      <c r="I36" s="45">
        <v>0.13270000000000001</v>
      </c>
      <c r="J36" s="45">
        <f t="shared" si="0"/>
        <v>40.500000000000256</v>
      </c>
      <c r="K36" s="74"/>
      <c r="L36" s="74"/>
      <c r="M36" s="74"/>
      <c r="O36" s="51"/>
      <c r="P36" s="51"/>
    </row>
    <row r="37" spans="1:16" ht="15.75" customHeight="1" x14ac:dyDescent="0.25">
      <c r="A37" s="45">
        <v>30</v>
      </c>
      <c r="B37" s="45" t="s">
        <v>47</v>
      </c>
      <c r="C37" s="45" t="s">
        <v>11</v>
      </c>
      <c r="D37" s="46">
        <v>45125</v>
      </c>
      <c r="E37" s="45">
        <v>0.1</v>
      </c>
      <c r="F37" s="45">
        <v>0.1275</v>
      </c>
      <c r="G37" s="45">
        <v>0.12770000000000001</v>
      </c>
      <c r="H37" s="45">
        <v>0.13039999999999999</v>
      </c>
      <c r="I37" s="45">
        <v>0.13020000000000001</v>
      </c>
      <c r="J37" s="45">
        <f t="shared" si="0"/>
        <v>27.000000000000082</v>
      </c>
      <c r="K37" s="75"/>
      <c r="L37" s="75"/>
      <c r="M37" s="75"/>
      <c r="O37" s="42"/>
      <c r="P37" s="42"/>
    </row>
    <row r="38" spans="1:16" ht="15.75" customHeight="1" x14ac:dyDescent="0.25">
      <c r="A38" s="45">
        <v>31</v>
      </c>
      <c r="B38" s="45" t="s">
        <v>46</v>
      </c>
      <c r="C38" s="45" t="s">
        <v>11</v>
      </c>
      <c r="D38" s="46">
        <v>45139</v>
      </c>
      <c r="E38" s="45">
        <v>0.1</v>
      </c>
      <c r="F38" s="45">
        <v>0.12889999999999999</v>
      </c>
      <c r="G38" s="45">
        <v>0.12820000000000001</v>
      </c>
      <c r="H38" s="45">
        <v>0.13220000000000001</v>
      </c>
      <c r="I38" s="45">
        <v>0.13220000000000001</v>
      </c>
      <c r="J38" s="45">
        <f t="shared" si="0"/>
        <v>36.500000000000142</v>
      </c>
      <c r="K38" s="74"/>
      <c r="L38" s="74"/>
      <c r="M38" s="74"/>
      <c r="O38" s="51"/>
      <c r="P38" s="51"/>
    </row>
    <row r="39" spans="1:16" ht="15.75" customHeight="1" x14ac:dyDescent="0.25">
      <c r="A39" s="45">
        <v>53</v>
      </c>
      <c r="B39" s="45" t="s">
        <v>47</v>
      </c>
      <c r="C39" s="45" t="s">
        <v>11</v>
      </c>
      <c r="D39" s="46">
        <v>45139</v>
      </c>
      <c r="E39" s="45">
        <v>0.1</v>
      </c>
      <c r="F39" s="45">
        <v>0.12770000000000001</v>
      </c>
      <c r="G39" s="45">
        <v>0.1275</v>
      </c>
      <c r="H39" s="45">
        <v>0.13039999999999999</v>
      </c>
      <c r="I39" s="45">
        <v>0.13039999999999999</v>
      </c>
      <c r="J39" s="45">
        <f t="shared" si="0"/>
        <v>27.999999999999972</v>
      </c>
      <c r="K39" s="75"/>
      <c r="L39" s="75"/>
      <c r="M39" s="75"/>
      <c r="O39" s="42"/>
      <c r="P39" s="42"/>
    </row>
    <row r="40" spans="1:16" ht="15.75" customHeight="1" x14ac:dyDescent="0.25">
      <c r="A40" s="45">
        <v>54</v>
      </c>
      <c r="B40" s="45" t="s">
        <v>46</v>
      </c>
      <c r="C40" s="45" t="s">
        <v>11</v>
      </c>
      <c r="D40" s="46">
        <v>45153</v>
      </c>
      <c r="E40" s="45">
        <v>0.1</v>
      </c>
      <c r="F40" s="45">
        <v>0.12989999999999999</v>
      </c>
      <c r="G40" s="45">
        <v>0.13009999999999999</v>
      </c>
      <c r="H40" s="45">
        <v>0.13439999999999999</v>
      </c>
      <c r="I40" s="45">
        <v>0.1341</v>
      </c>
      <c r="J40" s="45">
        <f t="shared" si="0"/>
        <v>42.499999999999758</v>
      </c>
      <c r="K40" s="74"/>
      <c r="L40" s="74"/>
      <c r="M40" s="74"/>
      <c r="O40" s="51"/>
      <c r="P40" s="51"/>
    </row>
    <row r="41" spans="1:16" ht="15.75" customHeight="1" x14ac:dyDescent="0.25">
      <c r="A41" s="45">
        <v>55</v>
      </c>
      <c r="B41" s="45" t="s">
        <v>47</v>
      </c>
      <c r="C41" s="45" t="s">
        <v>11</v>
      </c>
      <c r="D41" s="46">
        <v>45153</v>
      </c>
      <c r="E41" s="45">
        <v>0.1</v>
      </c>
      <c r="F41" s="45">
        <v>0.1285</v>
      </c>
      <c r="G41" s="45">
        <v>0.12870000000000001</v>
      </c>
      <c r="H41" s="45">
        <v>0.13059999999999999</v>
      </c>
      <c r="I41" s="45">
        <v>0.13039999999999999</v>
      </c>
      <c r="J41" s="45">
        <f t="shared" si="0"/>
        <v>19.000000000000128</v>
      </c>
      <c r="K41" s="75"/>
      <c r="L41" s="75"/>
      <c r="M41" s="75"/>
      <c r="O41" s="42"/>
      <c r="P41" s="42"/>
    </row>
    <row r="42" spans="1:16" ht="15.75" customHeight="1" x14ac:dyDescent="0.25">
      <c r="A42" s="45">
        <v>56</v>
      </c>
      <c r="B42" s="45" t="s">
        <v>9</v>
      </c>
      <c r="C42" s="45" t="s">
        <v>8</v>
      </c>
      <c r="D42" s="43"/>
      <c r="E42" s="45">
        <v>0.1</v>
      </c>
      <c r="F42" s="45">
        <v>0.12889999999999999</v>
      </c>
      <c r="G42" s="45">
        <v>0.12889999999999999</v>
      </c>
      <c r="H42" s="45">
        <v>0.12870000000000001</v>
      </c>
      <c r="I42" s="45">
        <v>0.12870000000000001</v>
      </c>
      <c r="J42" s="45">
        <f t="shared" si="0"/>
        <v>-1.9999999999997797</v>
      </c>
      <c r="K42" s="44"/>
      <c r="L42" s="44"/>
      <c r="M42" s="43"/>
      <c r="O42" s="42"/>
      <c r="P42" s="42"/>
    </row>
    <row r="43" spans="1:16" ht="15.75" customHeigh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O43" s="42"/>
      <c r="P43" s="42"/>
    </row>
    <row r="44" spans="1:16" ht="15.7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O44" s="42"/>
      <c r="P44" s="42"/>
    </row>
    <row r="45" spans="1:16" ht="15.75" customHeight="1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</row>
    <row r="46" spans="1:16" ht="15.75" customHeight="1" x14ac:dyDescent="0.25"/>
    <row r="47" spans="1:16" ht="15.75" customHeight="1" x14ac:dyDescent="0.25"/>
    <row r="48" spans="1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sheetProtection algorithmName="SHA-512" hashValue="Of+ZROSxGKQ5gAsubOTNwGqJvYwPt0hpfPb4stjH6Wiyr8YnS3IUNNYX+gs99AXtaZANv6dgEo2+jgL9lKc4Ow==" saltValue="RYC9U+iuCqaOIkvQ3bhTYA==" spinCount="100000" sheet="1" objects="1" scenarios="1"/>
  <mergeCells count="53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28:K29"/>
    <mergeCell ref="L28:L29"/>
    <mergeCell ref="M28:M29"/>
    <mergeCell ref="K30:K31"/>
    <mergeCell ref="L30:L31"/>
    <mergeCell ref="M30:M31"/>
    <mergeCell ref="K32:K33"/>
    <mergeCell ref="L32:L33"/>
    <mergeCell ref="M32:M33"/>
    <mergeCell ref="K34:K35"/>
    <mergeCell ref="L34:L35"/>
    <mergeCell ref="M34:M35"/>
    <mergeCell ref="K40:K41"/>
    <mergeCell ref="L40:L41"/>
    <mergeCell ref="M40:M41"/>
    <mergeCell ref="K36:K37"/>
    <mergeCell ref="L36:L37"/>
    <mergeCell ref="M36:M37"/>
    <mergeCell ref="K38:K39"/>
    <mergeCell ref="L38:L39"/>
    <mergeCell ref="M38:M39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FB121-1698-4897-9495-1AF89100C28B}">
  <sheetPr>
    <tabColor rgb="FF00B050"/>
  </sheetPr>
  <dimension ref="A1:P998"/>
  <sheetViews>
    <sheetView topLeftCell="A3" workbookViewId="0">
      <selection activeCell="B10" sqref="B10"/>
    </sheetView>
  </sheetViews>
  <sheetFormatPr defaultColWidth="11.25" defaultRowHeight="15" customHeight="1" x14ac:dyDescent="0.25"/>
  <cols>
    <col min="1" max="1" width="12.25" style="41" customWidth="1"/>
    <col min="2" max="2" width="35.25" style="41" customWidth="1"/>
    <col min="3" max="4" width="15.25" style="41" customWidth="1"/>
    <col min="5" max="5" width="18.75" style="41" customWidth="1"/>
    <col min="6" max="12" width="15.25" style="41" customWidth="1"/>
    <col min="13" max="13" width="13.25" style="41" customWidth="1"/>
    <col min="14" max="14" width="2.75" style="41" customWidth="1"/>
    <col min="15" max="16" width="15.25" style="41" customWidth="1"/>
    <col min="17" max="26" width="11" style="41" customWidth="1"/>
    <col min="27" max="16384" width="11.25" style="41"/>
  </cols>
  <sheetData>
    <row r="1" spans="1:16" ht="15.75" customHeight="1" x14ac:dyDescent="0.25">
      <c r="E1" s="54" t="s">
        <v>5</v>
      </c>
    </row>
    <row r="2" spans="1:16" ht="15.75" customHeight="1" x14ac:dyDescent="0.25">
      <c r="D2" s="45" t="s">
        <v>6</v>
      </c>
      <c r="E2" s="45" t="s">
        <v>7</v>
      </c>
    </row>
    <row r="3" spans="1:16" ht="15.75" customHeight="1" x14ac:dyDescent="0.25">
      <c r="D3" s="45" t="s">
        <v>8</v>
      </c>
      <c r="E3" s="45" t="s">
        <v>9</v>
      </c>
    </row>
    <row r="4" spans="1:16" ht="15.75" customHeight="1" x14ac:dyDescent="0.25">
      <c r="A4" s="80" t="s">
        <v>37</v>
      </c>
      <c r="B4" s="79"/>
      <c r="D4" s="45" t="s">
        <v>11</v>
      </c>
      <c r="E4" s="45" t="s">
        <v>12</v>
      </c>
    </row>
    <row r="5" spans="1:16" ht="15.75" customHeight="1" x14ac:dyDescent="0.25">
      <c r="A5" s="42"/>
      <c r="B5" s="42"/>
      <c r="D5" s="42"/>
      <c r="E5" s="42"/>
    </row>
    <row r="6" spans="1:16" ht="15.75" customHeight="1" x14ac:dyDescent="0.25">
      <c r="A6" s="42"/>
      <c r="B6" s="42"/>
    </row>
    <row r="7" spans="1:16" ht="15.75" customHeight="1" x14ac:dyDescent="0.25">
      <c r="A7" s="53" t="s">
        <v>13</v>
      </c>
      <c r="B7" s="53" t="s">
        <v>14</v>
      </c>
      <c r="C7" s="53" t="s">
        <v>15</v>
      </c>
      <c r="D7" s="53" t="s">
        <v>16</v>
      </c>
      <c r="E7" s="53" t="s">
        <v>17</v>
      </c>
      <c r="F7" s="53" t="s">
        <v>18</v>
      </c>
      <c r="G7" s="53" t="s">
        <v>19</v>
      </c>
      <c r="H7" s="53" t="s">
        <v>20</v>
      </c>
      <c r="I7" s="53" t="s">
        <v>21</v>
      </c>
      <c r="J7" s="53" t="s">
        <v>0</v>
      </c>
      <c r="K7" s="53" t="s">
        <v>22</v>
      </c>
      <c r="L7" s="53" t="s">
        <v>1</v>
      </c>
      <c r="M7" s="53" t="s">
        <v>23</v>
      </c>
      <c r="O7" s="81" t="s">
        <v>24</v>
      </c>
      <c r="P7" s="82"/>
    </row>
    <row r="8" spans="1:16" ht="15.75" customHeight="1" x14ac:dyDescent="0.25">
      <c r="A8" s="45">
        <v>1</v>
      </c>
      <c r="B8" s="45" t="s">
        <v>6</v>
      </c>
      <c r="C8" s="45" t="s">
        <v>6</v>
      </c>
      <c r="D8" s="43"/>
      <c r="E8" s="45">
        <v>0.1</v>
      </c>
      <c r="F8" s="45">
        <v>0.1288</v>
      </c>
      <c r="G8" s="45">
        <v>0.1285</v>
      </c>
      <c r="H8" s="45">
        <v>0.13780000000000001</v>
      </c>
      <c r="I8" s="45">
        <v>0.13780000000000001</v>
      </c>
      <c r="J8" s="45">
        <f t="shared" ref="J8:J30" si="0">1000*(AVERAGE(H8:I8)-AVERAGE(F8:G8))/E8</f>
        <v>91.500000000000199</v>
      </c>
      <c r="K8" s="44"/>
      <c r="L8" s="44"/>
      <c r="M8" s="43"/>
      <c r="O8" s="83"/>
      <c r="P8" s="84"/>
    </row>
    <row r="9" spans="1:16" ht="15.75" customHeight="1" x14ac:dyDescent="0.25">
      <c r="A9" s="45">
        <v>2</v>
      </c>
      <c r="B9" s="45" t="s">
        <v>9</v>
      </c>
      <c r="C9" s="45" t="s">
        <v>8</v>
      </c>
      <c r="D9" s="43"/>
      <c r="E9" s="45">
        <v>0.1</v>
      </c>
      <c r="F9" s="45">
        <v>0.1275</v>
      </c>
      <c r="G9" s="45">
        <v>0.1273</v>
      </c>
      <c r="H9" s="45">
        <v>0.1275</v>
      </c>
      <c r="I9" s="45">
        <v>0.1275</v>
      </c>
      <c r="J9" s="45">
        <f t="shared" si="0"/>
        <v>0.99999999999988987</v>
      </c>
      <c r="K9" s="44"/>
      <c r="L9" s="44"/>
      <c r="M9" s="43"/>
    </row>
    <row r="10" spans="1:16" ht="15.75" customHeight="1" x14ac:dyDescent="0.25">
      <c r="A10" s="45">
        <v>3</v>
      </c>
      <c r="B10" s="45" t="s">
        <v>29</v>
      </c>
      <c r="C10" s="45" t="s">
        <v>11</v>
      </c>
      <c r="D10" s="46">
        <v>45181</v>
      </c>
      <c r="E10" s="45">
        <v>0.1</v>
      </c>
      <c r="F10" s="45">
        <v>0.12740000000000001</v>
      </c>
      <c r="G10" s="45">
        <v>0.12740000000000001</v>
      </c>
      <c r="H10" s="45">
        <v>0.13339999999999999</v>
      </c>
      <c r="I10" s="45">
        <v>0.13350000000000001</v>
      </c>
      <c r="J10" s="45">
        <f t="shared" si="0"/>
        <v>60.499999999999993</v>
      </c>
      <c r="K10" s="76">
        <f>AVERAGE(J10:J11)</f>
        <v>60.749999999999972</v>
      </c>
      <c r="L10" s="76">
        <f>STDEV(J10:J11)</f>
        <v>0.35355339059323859</v>
      </c>
      <c r="M10" s="76">
        <f>((J10-J11)*100)/AVERAGE(J10:J11)</f>
        <v>-0.82304526748963047</v>
      </c>
      <c r="O10" s="78" t="s">
        <v>6</v>
      </c>
      <c r="P10" s="79"/>
    </row>
    <row r="11" spans="1:16" ht="15.75" customHeight="1" x14ac:dyDescent="0.25">
      <c r="A11" s="45">
        <v>4</v>
      </c>
      <c r="B11" s="45" t="s">
        <v>29</v>
      </c>
      <c r="C11" s="45" t="s">
        <v>11</v>
      </c>
      <c r="D11" s="46">
        <v>45181</v>
      </c>
      <c r="E11" s="45">
        <v>0.1</v>
      </c>
      <c r="F11" s="45">
        <v>0.12790000000000001</v>
      </c>
      <c r="G11" s="45">
        <v>0.1278</v>
      </c>
      <c r="H11" s="45">
        <v>0.1338</v>
      </c>
      <c r="I11" s="45">
        <v>0.1341</v>
      </c>
      <c r="J11" s="45">
        <f t="shared" si="0"/>
        <v>60.999999999999943</v>
      </c>
      <c r="K11" s="77"/>
      <c r="L11" s="77"/>
      <c r="M11" s="77"/>
      <c r="O11" s="85" t="s">
        <v>25</v>
      </c>
      <c r="P11" s="79"/>
    </row>
    <row r="12" spans="1:16" ht="15.75" customHeight="1" x14ac:dyDescent="0.25">
      <c r="A12" s="45">
        <v>5</v>
      </c>
      <c r="B12" s="45" t="s">
        <v>30</v>
      </c>
      <c r="C12" s="45" t="s">
        <v>11</v>
      </c>
      <c r="D12" s="46">
        <v>45181</v>
      </c>
      <c r="E12" s="45">
        <v>0.1</v>
      </c>
      <c r="F12" s="45">
        <v>0.12909999999999999</v>
      </c>
      <c r="G12" s="45">
        <v>0.1293</v>
      </c>
      <c r="H12" s="45">
        <v>0.13350000000000001</v>
      </c>
      <c r="I12" s="45">
        <v>0.13370000000000001</v>
      </c>
      <c r="J12" s="45">
        <f t="shared" si="0"/>
        <v>44.000000000000142</v>
      </c>
      <c r="K12" s="76">
        <f>AVERAGE(J12:J13)</f>
        <v>44.500000000000085</v>
      </c>
      <c r="L12" s="76">
        <f>STDEV(J12:J13)</f>
        <v>0.70710678118647219</v>
      </c>
      <c r="M12" s="76">
        <f>((J12-J13)*100)/AVERAGE(J12:J13)</f>
        <v>-2.2471910112357114</v>
      </c>
      <c r="O12" s="45" t="s">
        <v>45</v>
      </c>
      <c r="P12" s="52">
        <f>J8</f>
        <v>91.500000000000199</v>
      </c>
    </row>
    <row r="13" spans="1:16" ht="15.75" customHeight="1" x14ac:dyDescent="0.25">
      <c r="A13" s="45">
        <v>6</v>
      </c>
      <c r="B13" s="45" t="s">
        <v>30</v>
      </c>
      <c r="C13" s="45" t="s">
        <v>11</v>
      </c>
      <c r="D13" s="46">
        <v>45181</v>
      </c>
      <c r="E13" s="45">
        <v>0.1</v>
      </c>
      <c r="F13" s="45">
        <v>0.12659999999999999</v>
      </c>
      <c r="G13" s="45">
        <v>0.12659999999999999</v>
      </c>
      <c r="H13" s="45">
        <v>0.13109999999999999</v>
      </c>
      <c r="I13" s="45">
        <v>0.13109999999999999</v>
      </c>
      <c r="J13" s="45">
        <f t="shared" si="0"/>
        <v>45.000000000000036</v>
      </c>
      <c r="K13" s="77"/>
      <c r="L13" s="77"/>
      <c r="M13" s="77"/>
      <c r="O13" s="45" t="s">
        <v>27</v>
      </c>
      <c r="P13" s="52">
        <f>P12/90.6*100</f>
        <v>100.99337748344392</v>
      </c>
    </row>
    <row r="14" spans="1:16" ht="15.75" customHeight="1" x14ac:dyDescent="0.25">
      <c r="A14" s="45">
        <v>7</v>
      </c>
      <c r="B14" s="45" t="s">
        <v>31</v>
      </c>
      <c r="C14" s="45" t="s">
        <v>11</v>
      </c>
      <c r="D14" s="46">
        <v>45181</v>
      </c>
      <c r="E14" s="45">
        <v>0.1</v>
      </c>
      <c r="F14" s="45">
        <v>0.12709999999999999</v>
      </c>
      <c r="G14" s="45">
        <v>0.12740000000000001</v>
      </c>
      <c r="H14" s="45">
        <v>0.1305</v>
      </c>
      <c r="I14" s="45">
        <v>0.13089999999999999</v>
      </c>
      <c r="J14" s="45">
        <f t="shared" si="0"/>
        <v>34.499999999999801</v>
      </c>
      <c r="K14" s="76">
        <f>AVERAGE(J14:J15)</f>
        <v>32.999999999999829</v>
      </c>
      <c r="L14" s="76">
        <f>STDEV(J14:J15)</f>
        <v>2.1213203435595998</v>
      </c>
      <c r="M14" s="76">
        <f>((J14-J15)*100)/AVERAGE(J14:J15)</f>
        <v>9.0909090909089549</v>
      </c>
    </row>
    <row r="15" spans="1:16" ht="15.75" customHeight="1" x14ac:dyDescent="0.25">
      <c r="A15" s="45">
        <v>8</v>
      </c>
      <c r="B15" s="45" t="s">
        <v>31</v>
      </c>
      <c r="C15" s="45" t="s">
        <v>11</v>
      </c>
      <c r="D15" s="46">
        <v>45181</v>
      </c>
      <c r="E15" s="45">
        <v>0.1</v>
      </c>
      <c r="F15" s="45">
        <v>0.12939999999999999</v>
      </c>
      <c r="G15" s="45">
        <v>0.12959999999999999</v>
      </c>
      <c r="H15" s="45">
        <v>0.1326</v>
      </c>
      <c r="I15" s="45">
        <v>0.13270000000000001</v>
      </c>
      <c r="J15" s="45">
        <f t="shared" si="0"/>
        <v>31.499999999999861</v>
      </c>
      <c r="K15" s="77"/>
      <c r="L15" s="77"/>
      <c r="M15" s="77"/>
      <c r="O15" s="78" t="s">
        <v>28</v>
      </c>
      <c r="P15" s="79"/>
    </row>
    <row r="16" spans="1:16" ht="15.75" customHeight="1" x14ac:dyDescent="0.25">
      <c r="A16" s="45">
        <v>9</v>
      </c>
      <c r="B16" s="45" t="s">
        <v>2</v>
      </c>
      <c r="C16" s="45" t="s">
        <v>11</v>
      </c>
      <c r="D16" s="46">
        <v>45181</v>
      </c>
      <c r="E16" s="45">
        <v>0.1</v>
      </c>
      <c r="F16" s="45">
        <v>0.1275</v>
      </c>
      <c r="G16" s="45">
        <v>0.12759999999999999</v>
      </c>
      <c r="H16" s="45">
        <v>0.1321</v>
      </c>
      <c r="I16" s="45">
        <v>0.13200000000000001</v>
      </c>
      <c r="J16" s="45">
        <f t="shared" si="0"/>
        <v>45.000000000000036</v>
      </c>
      <c r="K16" s="76">
        <f>AVERAGE(J16:J17)</f>
        <v>45.000000000000036</v>
      </c>
      <c r="L16" s="76">
        <f>STDEV(J16:J17)</f>
        <v>0</v>
      </c>
      <c r="M16" s="76">
        <f>((J16-J17)*100)/AVERAGE(J16:J17)</f>
        <v>0</v>
      </c>
      <c r="O16" s="45" t="s">
        <v>9</v>
      </c>
      <c r="P16" s="52">
        <f>AVERAGE(J9,J30)</f>
        <v>0.99999999999988987</v>
      </c>
    </row>
    <row r="17" spans="1:16" ht="15.75" customHeight="1" x14ac:dyDescent="0.25">
      <c r="A17" s="45">
        <v>10</v>
      </c>
      <c r="B17" s="45" t="s">
        <v>2</v>
      </c>
      <c r="C17" s="45" t="s">
        <v>11</v>
      </c>
      <c r="D17" s="46">
        <v>45181</v>
      </c>
      <c r="E17" s="45">
        <v>0.1</v>
      </c>
      <c r="F17" s="45">
        <v>0.128</v>
      </c>
      <c r="G17" s="45">
        <v>0.1283</v>
      </c>
      <c r="H17" s="45">
        <v>0.1326</v>
      </c>
      <c r="I17" s="45">
        <v>0.13270000000000001</v>
      </c>
      <c r="J17" s="45">
        <f t="shared" si="0"/>
        <v>45.000000000000036</v>
      </c>
      <c r="K17" s="77"/>
      <c r="L17" s="77"/>
      <c r="M17" s="77"/>
      <c r="O17" s="42"/>
      <c r="P17" s="42"/>
    </row>
    <row r="18" spans="1:16" ht="15.75" customHeight="1" x14ac:dyDescent="0.25">
      <c r="A18" s="45">
        <v>11</v>
      </c>
      <c r="B18" s="45" t="s">
        <v>32</v>
      </c>
      <c r="C18" s="45" t="s">
        <v>11</v>
      </c>
      <c r="D18" s="46">
        <v>45181</v>
      </c>
      <c r="E18" s="45">
        <v>0.1</v>
      </c>
      <c r="F18" s="45">
        <v>0.1295</v>
      </c>
      <c r="G18" s="45">
        <v>0.12989999999999999</v>
      </c>
      <c r="H18" s="45">
        <v>0.13189999999999999</v>
      </c>
      <c r="I18" s="45">
        <v>0.1318</v>
      </c>
      <c r="J18" s="45">
        <f t="shared" si="0"/>
        <v>21.500000000000128</v>
      </c>
      <c r="K18" s="76">
        <f>AVERAGE(J18:J19)</f>
        <v>20.750000000000071</v>
      </c>
      <c r="L18" s="76">
        <f>STDEV(J18:J19)</f>
        <v>1.0606601717798991</v>
      </c>
      <c r="M18" s="76">
        <f>((J18-J19)*100)/AVERAGE(J18:J19)</f>
        <v>7.2289156626511089</v>
      </c>
    </row>
    <row r="19" spans="1:16" ht="15.75" customHeight="1" x14ac:dyDescent="0.25">
      <c r="A19" s="45">
        <v>12</v>
      </c>
      <c r="B19" s="45" t="s">
        <v>32</v>
      </c>
      <c r="C19" s="45" t="s">
        <v>11</v>
      </c>
      <c r="D19" s="46">
        <v>45181</v>
      </c>
      <c r="E19" s="45">
        <v>0.1</v>
      </c>
      <c r="F19" s="45">
        <v>0.13009999999999999</v>
      </c>
      <c r="G19" s="45">
        <v>0.13009999999999999</v>
      </c>
      <c r="H19" s="45">
        <v>0.1321</v>
      </c>
      <c r="I19" s="45">
        <v>0.1321</v>
      </c>
      <c r="J19" s="45">
        <f t="shared" si="0"/>
        <v>20.000000000000018</v>
      </c>
      <c r="K19" s="77"/>
      <c r="L19" s="77"/>
      <c r="M19" s="77"/>
      <c r="O19" s="51"/>
      <c r="P19" s="51"/>
    </row>
    <row r="20" spans="1:16" ht="15.75" customHeight="1" x14ac:dyDescent="0.25">
      <c r="A20" s="45">
        <v>13</v>
      </c>
      <c r="B20" s="45" t="s">
        <v>33</v>
      </c>
      <c r="C20" s="45" t="s">
        <v>11</v>
      </c>
      <c r="D20" s="46">
        <v>45181</v>
      </c>
      <c r="E20" s="45">
        <v>0.1</v>
      </c>
      <c r="F20" s="45">
        <v>0.1305</v>
      </c>
      <c r="G20" s="45">
        <v>0.13089999999999999</v>
      </c>
      <c r="H20" s="45">
        <v>0.13289999999999999</v>
      </c>
      <c r="I20" s="45">
        <v>0.13320000000000001</v>
      </c>
      <c r="J20" s="45">
        <f t="shared" si="0"/>
        <v>23.500000000000185</v>
      </c>
      <c r="K20" s="76">
        <f>AVERAGE(J20:J21)</f>
        <v>22.500000000000156</v>
      </c>
      <c r="L20" s="76">
        <f>STDEV(J20:J21)</f>
        <v>1.4142135623731353</v>
      </c>
      <c r="M20" s="76">
        <f>((J20-J21)*100)/AVERAGE(J20:J21)</f>
        <v>8.8888888888890794</v>
      </c>
      <c r="O20" s="42"/>
      <c r="P20" s="42"/>
    </row>
    <row r="21" spans="1:16" ht="15.75" customHeight="1" x14ac:dyDescent="0.25">
      <c r="A21" s="45">
        <v>14</v>
      </c>
      <c r="B21" s="50" t="s">
        <v>33</v>
      </c>
      <c r="C21" s="45" t="s">
        <v>11</v>
      </c>
      <c r="D21" s="46">
        <v>45181</v>
      </c>
      <c r="E21" s="45">
        <v>0.1</v>
      </c>
      <c r="F21" s="45">
        <v>0.12920000000000001</v>
      </c>
      <c r="G21" s="45">
        <v>0.1293</v>
      </c>
      <c r="H21" s="45">
        <v>0.13120000000000001</v>
      </c>
      <c r="I21" s="45">
        <v>0.13159999999999999</v>
      </c>
      <c r="J21" s="45">
        <f t="shared" si="0"/>
        <v>21.500000000000128</v>
      </c>
      <c r="K21" s="77"/>
      <c r="L21" s="77"/>
      <c r="M21" s="77"/>
      <c r="O21" s="42"/>
      <c r="P21" s="42"/>
    </row>
    <row r="22" spans="1:16" ht="15.75" customHeight="1" x14ac:dyDescent="0.25">
      <c r="A22" s="45">
        <v>15</v>
      </c>
      <c r="B22" s="45" t="s">
        <v>34</v>
      </c>
      <c r="C22" s="45" t="s">
        <v>11</v>
      </c>
      <c r="D22" s="46">
        <v>45181</v>
      </c>
      <c r="E22" s="45">
        <v>0.1</v>
      </c>
      <c r="F22" s="45">
        <v>0.1293</v>
      </c>
      <c r="G22" s="45">
        <v>0.12939999999999999</v>
      </c>
      <c r="H22" s="45">
        <v>0.13150000000000001</v>
      </c>
      <c r="I22" s="45">
        <v>0.13150000000000001</v>
      </c>
      <c r="J22" s="45">
        <f t="shared" si="0"/>
        <v>21.500000000000128</v>
      </c>
      <c r="K22" s="76">
        <f>AVERAGE(J22:J23)</f>
        <v>21.500000000000128</v>
      </c>
      <c r="L22" s="76">
        <f>STDEV(J22:J23)</f>
        <v>0</v>
      </c>
      <c r="M22" s="76">
        <f>((J22-J23)*100)/AVERAGE(J22:J23)</f>
        <v>0</v>
      </c>
      <c r="O22" s="42"/>
      <c r="P22" s="42"/>
    </row>
    <row r="23" spans="1:16" ht="15.75" customHeight="1" x14ac:dyDescent="0.25">
      <c r="A23" s="45">
        <v>16</v>
      </c>
      <c r="B23" s="45" t="s">
        <v>34</v>
      </c>
      <c r="C23" s="45" t="s">
        <v>11</v>
      </c>
      <c r="D23" s="46">
        <v>45181</v>
      </c>
      <c r="E23" s="45">
        <v>0.1</v>
      </c>
      <c r="F23" s="45">
        <v>0.12909999999999999</v>
      </c>
      <c r="G23" s="45">
        <v>0.12939999999999999</v>
      </c>
      <c r="H23" s="45">
        <v>0.13139999999999999</v>
      </c>
      <c r="I23" s="45">
        <v>0.13139999999999999</v>
      </c>
      <c r="J23" s="45">
        <f t="shared" si="0"/>
        <v>21.500000000000128</v>
      </c>
      <c r="K23" s="77"/>
      <c r="L23" s="77"/>
      <c r="M23" s="77"/>
      <c r="O23" s="42"/>
      <c r="P23" s="42"/>
    </row>
    <row r="24" spans="1:16" ht="15.75" customHeight="1" x14ac:dyDescent="0.25">
      <c r="A24" s="45">
        <v>17</v>
      </c>
      <c r="B24" s="47" t="s">
        <v>35</v>
      </c>
      <c r="C24" s="45" t="s">
        <v>11</v>
      </c>
      <c r="D24" s="46">
        <v>45181</v>
      </c>
      <c r="E24" s="45">
        <v>0.1</v>
      </c>
      <c r="F24" s="45">
        <v>0.13089999999999999</v>
      </c>
      <c r="G24" s="45">
        <v>0.1313</v>
      </c>
      <c r="H24" s="45">
        <v>0.13350000000000001</v>
      </c>
      <c r="I24" s="45">
        <v>0.13389999999999999</v>
      </c>
      <c r="J24" s="45">
        <f t="shared" si="0"/>
        <v>25.999999999999911</v>
      </c>
      <c r="K24" s="76">
        <f>AVERAGE(J24:J25)</f>
        <v>27.499999999999886</v>
      </c>
      <c r="L24" s="76">
        <f>STDEV(J24:J25)</f>
        <v>2.1213203435596073</v>
      </c>
      <c r="M24" s="76">
        <f>((J24-J25)*100)/AVERAGE(J24:J25)</f>
        <v>-10.909090909090772</v>
      </c>
      <c r="O24" s="51"/>
      <c r="P24" s="51"/>
    </row>
    <row r="25" spans="1:16" ht="15.75" customHeight="1" x14ac:dyDescent="0.25">
      <c r="A25" s="45">
        <v>18</v>
      </c>
      <c r="B25" s="45" t="s">
        <v>35</v>
      </c>
      <c r="C25" s="45" t="s">
        <v>11</v>
      </c>
      <c r="D25" s="46">
        <v>45181</v>
      </c>
      <c r="E25" s="45">
        <v>0.1</v>
      </c>
      <c r="F25" s="45">
        <v>0.13039999999999999</v>
      </c>
      <c r="G25" s="45">
        <v>0.1305</v>
      </c>
      <c r="H25" s="45">
        <v>0.1333</v>
      </c>
      <c r="I25" s="45">
        <v>0.13339999999999999</v>
      </c>
      <c r="J25" s="45">
        <f t="shared" si="0"/>
        <v>28.999999999999861</v>
      </c>
      <c r="K25" s="77"/>
      <c r="L25" s="77"/>
      <c r="M25" s="77"/>
      <c r="O25" s="42"/>
      <c r="P25" s="42"/>
    </row>
    <row r="26" spans="1:16" ht="15.75" customHeight="1" x14ac:dyDescent="0.25">
      <c r="A26" s="49">
        <v>19</v>
      </c>
      <c r="B26" s="50" t="s">
        <v>4</v>
      </c>
      <c r="C26" s="48" t="s">
        <v>11</v>
      </c>
      <c r="D26" s="46">
        <v>45181</v>
      </c>
      <c r="E26" s="45">
        <v>0.1</v>
      </c>
      <c r="F26" s="45">
        <v>0.12939999999999999</v>
      </c>
      <c r="G26" s="45">
        <v>0.1295</v>
      </c>
      <c r="H26" s="45">
        <v>0.13250000000000001</v>
      </c>
      <c r="I26" s="45">
        <v>0.13270000000000001</v>
      </c>
      <c r="J26" s="45">
        <f t="shared" si="0"/>
        <v>31.499999999999861</v>
      </c>
      <c r="K26" s="76">
        <f>AVERAGE(J26:J27)</f>
        <v>30.999999999999915</v>
      </c>
      <c r="L26" s="76">
        <f>STDEV(J26:J27)</f>
        <v>0.70710678118646964</v>
      </c>
      <c r="M26" s="76">
        <f>((J26-J27)*100)/AVERAGE(J26:J27)</f>
        <v>3.2258064516125566</v>
      </c>
      <c r="O26" s="42"/>
      <c r="P26" s="42"/>
    </row>
    <row r="27" spans="1:16" ht="15.75" customHeight="1" x14ac:dyDescent="0.25">
      <c r="A27" s="49">
        <v>20</v>
      </c>
      <c r="B27" s="45" t="s">
        <v>4</v>
      </c>
      <c r="C27" s="48" t="s">
        <v>11</v>
      </c>
      <c r="D27" s="46">
        <v>45181</v>
      </c>
      <c r="E27" s="45">
        <v>0.1</v>
      </c>
      <c r="F27" s="45">
        <v>0.12970000000000001</v>
      </c>
      <c r="G27" s="45">
        <v>0.13</v>
      </c>
      <c r="H27" s="45">
        <v>0.13270000000000001</v>
      </c>
      <c r="I27" s="45">
        <v>0.1331</v>
      </c>
      <c r="J27" s="45">
        <f t="shared" si="0"/>
        <v>30.499999999999972</v>
      </c>
      <c r="K27" s="77"/>
      <c r="L27" s="77"/>
      <c r="M27" s="77"/>
      <c r="O27" s="42"/>
      <c r="P27" s="42"/>
    </row>
    <row r="28" spans="1:16" ht="15.75" customHeight="1" x14ac:dyDescent="0.25">
      <c r="A28" s="45">
        <v>21</v>
      </c>
      <c r="B28" s="47" t="s">
        <v>3</v>
      </c>
      <c r="C28" s="45" t="s">
        <v>11</v>
      </c>
      <c r="D28" s="46">
        <v>45181</v>
      </c>
      <c r="E28" s="45">
        <v>0.1</v>
      </c>
      <c r="F28" s="45">
        <v>0.12970000000000001</v>
      </c>
      <c r="G28" s="45">
        <v>0.1298</v>
      </c>
      <c r="H28" s="45">
        <v>0.13020000000000001</v>
      </c>
      <c r="I28" s="45">
        <v>0.13020000000000001</v>
      </c>
      <c r="J28" s="45">
        <f t="shared" si="0"/>
        <v>4.5000000000000595</v>
      </c>
      <c r="K28" s="76">
        <f>AVERAGE(J28:J29)</f>
        <v>5.2500000000001155</v>
      </c>
      <c r="L28" s="76">
        <f>STDEV(J28:J29)</f>
        <v>1.0606601717799051</v>
      </c>
      <c r="M28" s="76">
        <f>((J28-J29)*100)/AVERAGE(J28:J29)</f>
        <v>-28.571428571430076</v>
      </c>
      <c r="O28" s="42"/>
      <c r="P28" s="42"/>
    </row>
    <row r="29" spans="1:16" ht="15.75" customHeight="1" x14ac:dyDescent="0.25">
      <c r="A29" s="45">
        <v>22</v>
      </c>
      <c r="B29" s="45" t="s">
        <v>3</v>
      </c>
      <c r="C29" s="45" t="s">
        <v>11</v>
      </c>
      <c r="D29" s="46">
        <v>45181</v>
      </c>
      <c r="E29" s="45">
        <v>0.1</v>
      </c>
      <c r="F29" s="45">
        <v>0.12989999999999999</v>
      </c>
      <c r="G29" s="45">
        <v>0.12989999999999999</v>
      </c>
      <c r="H29" s="45">
        <v>0.1303</v>
      </c>
      <c r="I29" s="45">
        <v>0.13070000000000001</v>
      </c>
      <c r="J29" s="45">
        <f t="shared" si="0"/>
        <v>6.0000000000001714</v>
      </c>
      <c r="K29" s="77"/>
      <c r="L29" s="77"/>
      <c r="M29" s="77"/>
      <c r="O29" s="42"/>
      <c r="P29" s="42"/>
    </row>
    <row r="30" spans="1:16" ht="15.75" customHeight="1" x14ac:dyDescent="0.25">
      <c r="A30" s="45">
        <v>23</v>
      </c>
      <c r="B30" s="45" t="s">
        <v>9</v>
      </c>
      <c r="C30" s="45" t="s">
        <v>8</v>
      </c>
      <c r="D30" s="43"/>
      <c r="E30" s="45">
        <v>0.1</v>
      </c>
      <c r="F30" s="45">
        <v>0.1285</v>
      </c>
      <c r="G30" s="45">
        <v>0.12839999999999999</v>
      </c>
      <c r="H30" s="45">
        <v>0.12839999999999999</v>
      </c>
      <c r="I30" s="45">
        <v>0.12870000000000001</v>
      </c>
      <c r="J30" s="45">
        <f t="shared" si="0"/>
        <v>0.99999999999988987</v>
      </c>
      <c r="K30" s="44"/>
      <c r="L30" s="44"/>
      <c r="M30" s="43"/>
      <c r="O30" s="42"/>
      <c r="P30" s="42"/>
    </row>
    <row r="31" spans="1:16" ht="15.7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O31" s="42"/>
      <c r="P31" s="42"/>
    </row>
    <row r="32" spans="1:16" ht="15.7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O32" s="42"/>
      <c r="P32" s="42"/>
    </row>
    <row r="33" spans="1:13" ht="15.75" customHeight="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</row>
    <row r="34" spans="1:13" ht="15.75" customHeight="1" x14ac:dyDescent="0.25"/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s="41" customFormat="1" ht="15.75" customHeight="1" x14ac:dyDescent="0.25"/>
    <row r="50" s="41" customFormat="1" ht="15.75" customHeight="1" x14ac:dyDescent="0.25"/>
    <row r="51" s="41" customFormat="1" ht="15.75" customHeight="1" x14ac:dyDescent="0.25"/>
    <row r="52" s="41" customFormat="1" ht="15.75" customHeight="1" x14ac:dyDescent="0.25"/>
    <row r="53" s="41" customFormat="1" ht="15.75" customHeight="1" x14ac:dyDescent="0.25"/>
    <row r="54" s="41" customFormat="1" ht="15.75" customHeight="1" x14ac:dyDescent="0.25"/>
    <row r="55" s="41" customFormat="1" ht="15.75" customHeight="1" x14ac:dyDescent="0.25"/>
    <row r="56" s="41" customFormat="1" ht="15.75" customHeight="1" x14ac:dyDescent="0.25"/>
    <row r="57" s="41" customFormat="1" ht="15.75" customHeight="1" x14ac:dyDescent="0.25"/>
    <row r="58" s="41" customFormat="1" ht="15.75" customHeight="1" x14ac:dyDescent="0.25"/>
    <row r="59" s="41" customFormat="1" ht="15.75" customHeight="1" x14ac:dyDescent="0.25"/>
    <row r="60" s="41" customFormat="1" ht="15.75" customHeight="1" x14ac:dyDescent="0.25"/>
    <row r="61" s="41" customFormat="1" ht="15.75" customHeight="1" x14ac:dyDescent="0.25"/>
    <row r="62" s="41" customFormat="1" ht="15.75" customHeight="1" x14ac:dyDescent="0.25"/>
    <row r="63" s="41" customFormat="1" ht="15.75" customHeight="1" x14ac:dyDescent="0.25"/>
    <row r="64" s="41" customFormat="1" ht="15.75" customHeight="1" x14ac:dyDescent="0.25"/>
    <row r="65" s="41" customFormat="1" ht="15.75" customHeight="1" x14ac:dyDescent="0.25"/>
    <row r="66" s="41" customFormat="1" ht="15.75" customHeight="1" x14ac:dyDescent="0.25"/>
    <row r="67" s="41" customFormat="1" ht="15.75" customHeight="1" x14ac:dyDescent="0.25"/>
    <row r="68" s="41" customFormat="1" ht="15.75" customHeight="1" x14ac:dyDescent="0.25"/>
    <row r="69" s="41" customFormat="1" ht="15.75" customHeight="1" x14ac:dyDescent="0.25"/>
    <row r="70" s="41" customFormat="1" ht="15.75" customHeight="1" x14ac:dyDescent="0.25"/>
    <row r="71" s="41" customFormat="1" ht="15.75" customHeight="1" x14ac:dyDescent="0.25"/>
    <row r="72" s="41" customFormat="1" ht="15.75" customHeight="1" x14ac:dyDescent="0.25"/>
    <row r="73" s="41" customFormat="1" ht="15.75" customHeight="1" x14ac:dyDescent="0.25"/>
    <row r="74" s="41" customFormat="1" ht="15.75" customHeight="1" x14ac:dyDescent="0.25"/>
    <row r="75" s="41" customFormat="1" ht="15.75" customHeight="1" x14ac:dyDescent="0.25"/>
    <row r="76" s="41" customFormat="1" ht="15.75" customHeight="1" x14ac:dyDescent="0.25"/>
    <row r="77" s="41" customFormat="1" ht="15.75" customHeight="1" x14ac:dyDescent="0.25"/>
    <row r="78" s="41" customFormat="1" ht="15.75" customHeight="1" x14ac:dyDescent="0.25"/>
    <row r="79" s="41" customFormat="1" ht="15.75" customHeight="1" x14ac:dyDescent="0.25"/>
    <row r="80" s="41" customFormat="1" ht="15.75" customHeight="1" x14ac:dyDescent="0.25"/>
    <row r="81" s="41" customFormat="1" ht="15.75" customHeight="1" x14ac:dyDescent="0.25"/>
    <row r="82" s="41" customFormat="1" ht="15.75" customHeight="1" x14ac:dyDescent="0.25"/>
    <row r="83" s="41" customFormat="1" ht="15.75" customHeight="1" x14ac:dyDescent="0.25"/>
    <row r="84" s="41" customFormat="1" ht="15.75" customHeight="1" x14ac:dyDescent="0.25"/>
    <row r="85" s="41" customFormat="1" ht="15.75" customHeight="1" x14ac:dyDescent="0.25"/>
    <row r="86" s="41" customFormat="1" ht="15.75" customHeight="1" x14ac:dyDescent="0.25"/>
    <row r="87" s="41" customFormat="1" ht="15.75" customHeight="1" x14ac:dyDescent="0.25"/>
    <row r="88" s="41" customFormat="1" ht="15.75" customHeight="1" x14ac:dyDescent="0.25"/>
    <row r="89" s="41" customFormat="1" ht="15.75" customHeight="1" x14ac:dyDescent="0.25"/>
    <row r="90" s="41" customFormat="1" ht="15.75" customHeight="1" x14ac:dyDescent="0.25"/>
    <row r="91" s="41" customFormat="1" ht="15.75" customHeight="1" x14ac:dyDescent="0.25"/>
    <row r="92" s="41" customFormat="1" ht="15.75" customHeight="1" x14ac:dyDescent="0.25"/>
    <row r="93" s="41" customFormat="1" ht="15.75" customHeight="1" x14ac:dyDescent="0.25"/>
    <row r="94" s="41" customFormat="1" ht="15.75" customHeight="1" x14ac:dyDescent="0.25"/>
    <row r="95" s="41" customFormat="1" ht="15.75" customHeight="1" x14ac:dyDescent="0.25"/>
    <row r="96" s="41" customFormat="1" ht="15.75" customHeight="1" x14ac:dyDescent="0.25"/>
    <row r="97" s="41" customFormat="1" ht="15.75" customHeight="1" x14ac:dyDescent="0.25"/>
    <row r="98" s="41" customFormat="1" ht="15.75" customHeight="1" x14ac:dyDescent="0.25"/>
    <row r="99" s="41" customFormat="1" ht="15.75" customHeight="1" x14ac:dyDescent="0.25"/>
    <row r="100" s="41" customFormat="1" ht="15.75" customHeight="1" x14ac:dyDescent="0.25"/>
    <row r="101" s="41" customFormat="1" ht="15.75" customHeight="1" x14ac:dyDescent="0.25"/>
    <row r="102" s="41" customFormat="1" ht="15.75" customHeight="1" x14ac:dyDescent="0.25"/>
    <row r="103" s="41" customFormat="1" ht="15.75" customHeight="1" x14ac:dyDescent="0.25"/>
    <row r="104" s="41" customFormat="1" ht="15.75" customHeight="1" x14ac:dyDescent="0.25"/>
    <row r="105" s="41" customFormat="1" ht="15.75" customHeight="1" x14ac:dyDescent="0.25"/>
    <row r="106" s="41" customFormat="1" ht="15.75" customHeight="1" x14ac:dyDescent="0.25"/>
    <row r="107" s="41" customFormat="1" ht="15.75" customHeight="1" x14ac:dyDescent="0.25"/>
    <row r="108" s="41" customFormat="1" ht="15.75" customHeight="1" x14ac:dyDescent="0.25"/>
    <row r="109" s="41" customFormat="1" ht="15.75" customHeight="1" x14ac:dyDescent="0.25"/>
    <row r="110" s="41" customFormat="1" ht="15.75" customHeight="1" x14ac:dyDescent="0.25"/>
    <row r="111" s="41" customFormat="1" ht="15.75" customHeight="1" x14ac:dyDescent="0.25"/>
    <row r="112" s="41" customFormat="1" ht="15.75" customHeight="1" x14ac:dyDescent="0.25"/>
    <row r="113" s="41" customFormat="1" ht="15.75" customHeight="1" x14ac:dyDescent="0.25"/>
    <row r="114" s="41" customFormat="1" ht="15.75" customHeight="1" x14ac:dyDescent="0.25"/>
    <row r="115" s="41" customFormat="1" ht="15.75" customHeight="1" x14ac:dyDescent="0.25"/>
    <row r="116" s="41" customFormat="1" ht="15.75" customHeight="1" x14ac:dyDescent="0.25"/>
    <row r="117" s="41" customFormat="1" ht="15.75" customHeight="1" x14ac:dyDescent="0.25"/>
    <row r="118" s="41" customFormat="1" ht="15.75" customHeight="1" x14ac:dyDescent="0.25"/>
    <row r="119" s="41" customFormat="1" ht="15.75" customHeight="1" x14ac:dyDescent="0.25"/>
    <row r="120" s="41" customFormat="1" ht="15.75" customHeight="1" x14ac:dyDescent="0.25"/>
    <row r="121" s="41" customFormat="1" ht="15.75" customHeight="1" x14ac:dyDescent="0.25"/>
    <row r="122" s="41" customFormat="1" ht="15.75" customHeight="1" x14ac:dyDescent="0.25"/>
    <row r="123" s="41" customFormat="1" ht="15.75" customHeight="1" x14ac:dyDescent="0.25"/>
    <row r="124" s="41" customFormat="1" ht="15.75" customHeight="1" x14ac:dyDescent="0.25"/>
    <row r="125" s="41" customFormat="1" ht="15.75" customHeight="1" x14ac:dyDescent="0.25"/>
    <row r="126" s="41" customFormat="1" ht="15.75" customHeight="1" x14ac:dyDescent="0.25"/>
    <row r="127" s="41" customFormat="1" ht="15.75" customHeight="1" x14ac:dyDescent="0.25"/>
    <row r="128" s="41" customFormat="1" ht="15.75" customHeight="1" x14ac:dyDescent="0.25"/>
    <row r="129" s="41" customFormat="1" ht="15.75" customHeight="1" x14ac:dyDescent="0.25"/>
    <row r="130" s="41" customFormat="1" ht="15.75" customHeight="1" x14ac:dyDescent="0.25"/>
    <row r="131" s="41" customFormat="1" ht="15.75" customHeight="1" x14ac:dyDescent="0.25"/>
    <row r="132" s="41" customFormat="1" ht="15.75" customHeight="1" x14ac:dyDescent="0.25"/>
    <row r="133" s="41" customFormat="1" ht="15.75" customHeight="1" x14ac:dyDescent="0.25"/>
    <row r="134" s="41" customFormat="1" ht="15.75" customHeight="1" x14ac:dyDescent="0.25"/>
    <row r="135" s="41" customFormat="1" ht="15.75" customHeight="1" x14ac:dyDescent="0.25"/>
    <row r="136" s="41" customFormat="1" ht="15.75" customHeight="1" x14ac:dyDescent="0.25"/>
    <row r="137" s="41" customFormat="1" ht="15.75" customHeight="1" x14ac:dyDescent="0.25"/>
    <row r="138" s="41" customFormat="1" ht="15.75" customHeight="1" x14ac:dyDescent="0.25"/>
    <row r="139" s="41" customFormat="1" ht="15.75" customHeight="1" x14ac:dyDescent="0.25"/>
    <row r="140" s="41" customFormat="1" ht="15.75" customHeight="1" x14ac:dyDescent="0.25"/>
    <row r="141" s="41" customFormat="1" ht="15.75" customHeight="1" x14ac:dyDescent="0.25"/>
    <row r="142" s="41" customFormat="1" ht="15.75" customHeight="1" x14ac:dyDescent="0.25"/>
    <row r="143" s="41" customFormat="1" ht="15.75" customHeight="1" x14ac:dyDescent="0.25"/>
    <row r="144" s="41" customFormat="1" ht="15.75" customHeight="1" x14ac:dyDescent="0.25"/>
    <row r="145" s="41" customFormat="1" ht="15.75" customHeight="1" x14ac:dyDescent="0.25"/>
    <row r="146" s="41" customFormat="1" ht="15.75" customHeight="1" x14ac:dyDescent="0.25"/>
    <row r="147" s="41" customFormat="1" ht="15.75" customHeight="1" x14ac:dyDescent="0.25"/>
    <row r="148" s="41" customFormat="1" ht="15.75" customHeight="1" x14ac:dyDescent="0.25"/>
    <row r="149" s="41" customFormat="1" ht="15.75" customHeight="1" x14ac:dyDescent="0.25"/>
    <row r="150" s="41" customFormat="1" ht="15.75" customHeight="1" x14ac:dyDescent="0.25"/>
    <row r="151" s="41" customFormat="1" ht="15.75" customHeight="1" x14ac:dyDescent="0.25"/>
    <row r="152" s="41" customFormat="1" ht="15.75" customHeight="1" x14ac:dyDescent="0.25"/>
    <row r="153" s="41" customFormat="1" ht="15.75" customHeight="1" x14ac:dyDescent="0.25"/>
    <row r="154" s="41" customFormat="1" ht="15.75" customHeight="1" x14ac:dyDescent="0.25"/>
    <row r="155" s="41" customFormat="1" ht="15.75" customHeight="1" x14ac:dyDescent="0.25"/>
    <row r="156" s="41" customFormat="1" ht="15.75" customHeight="1" x14ac:dyDescent="0.25"/>
    <row r="157" s="41" customFormat="1" ht="15.75" customHeight="1" x14ac:dyDescent="0.25"/>
    <row r="158" s="41" customFormat="1" ht="15.75" customHeight="1" x14ac:dyDescent="0.25"/>
    <row r="159" s="41" customFormat="1" ht="15.75" customHeight="1" x14ac:dyDescent="0.25"/>
    <row r="160" s="41" customFormat="1" ht="15.75" customHeight="1" x14ac:dyDescent="0.25"/>
    <row r="161" s="41" customFormat="1" ht="15.75" customHeight="1" x14ac:dyDescent="0.25"/>
    <row r="162" s="41" customFormat="1" ht="15.75" customHeight="1" x14ac:dyDescent="0.25"/>
    <row r="163" s="41" customFormat="1" ht="15.75" customHeight="1" x14ac:dyDescent="0.25"/>
    <row r="164" s="41" customFormat="1" ht="15.75" customHeight="1" x14ac:dyDescent="0.25"/>
    <row r="165" s="41" customFormat="1" ht="15.75" customHeight="1" x14ac:dyDescent="0.25"/>
    <row r="166" s="41" customFormat="1" ht="15.75" customHeight="1" x14ac:dyDescent="0.25"/>
    <row r="167" s="41" customFormat="1" ht="15.75" customHeight="1" x14ac:dyDescent="0.25"/>
    <row r="168" s="41" customFormat="1" ht="15.75" customHeight="1" x14ac:dyDescent="0.25"/>
    <row r="169" s="41" customFormat="1" ht="15.75" customHeight="1" x14ac:dyDescent="0.25"/>
    <row r="170" s="41" customFormat="1" ht="15.75" customHeight="1" x14ac:dyDescent="0.25"/>
    <row r="171" s="41" customFormat="1" ht="15.75" customHeight="1" x14ac:dyDescent="0.25"/>
    <row r="172" s="41" customFormat="1" ht="15.75" customHeight="1" x14ac:dyDescent="0.25"/>
    <row r="173" s="41" customFormat="1" ht="15.75" customHeight="1" x14ac:dyDescent="0.25"/>
    <row r="174" s="41" customFormat="1" ht="15.75" customHeight="1" x14ac:dyDescent="0.25"/>
    <row r="175" s="41" customFormat="1" ht="15.75" customHeight="1" x14ac:dyDescent="0.25"/>
    <row r="176" s="41" customFormat="1" ht="15.75" customHeight="1" x14ac:dyDescent="0.25"/>
    <row r="177" s="41" customFormat="1" ht="15.75" customHeight="1" x14ac:dyDescent="0.25"/>
    <row r="178" s="41" customFormat="1" ht="15.75" customHeight="1" x14ac:dyDescent="0.25"/>
    <row r="179" s="41" customFormat="1" ht="15.75" customHeight="1" x14ac:dyDescent="0.25"/>
    <row r="180" s="41" customFormat="1" ht="15.75" customHeight="1" x14ac:dyDescent="0.25"/>
    <row r="181" s="41" customFormat="1" ht="15.75" customHeight="1" x14ac:dyDescent="0.25"/>
    <row r="182" s="41" customFormat="1" ht="15.75" customHeight="1" x14ac:dyDescent="0.25"/>
    <row r="183" s="41" customFormat="1" ht="15.75" customHeight="1" x14ac:dyDescent="0.25"/>
    <row r="184" s="41" customFormat="1" ht="15.75" customHeight="1" x14ac:dyDescent="0.25"/>
    <row r="185" s="41" customFormat="1" ht="15.75" customHeight="1" x14ac:dyDescent="0.25"/>
    <row r="186" s="41" customFormat="1" ht="15.75" customHeight="1" x14ac:dyDescent="0.25"/>
    <row r="187" s="41" customFormat="1" ht="15.75" customHeight="1" x14ac:dyDescent="0.25"/>
    <row r="188" s="41" customFormat="1" ht="15.75" customHeight="1" x14ac:dyDescent="0.25"/>
    <row r="189" s="41" customFormat="1" ht="15.75" customHeight="1" x14ac:dyDescent="0.25"/>
    <row r="190" s="41" customFormat="1" ht="15.75" customHeight="1" x14ac:dyDescent="0.25"/>
    <row r="191" s="41" customFormat="1" ht="15.75" customHeight="1" x14ac:dyDescent="0.25"/>
    <row r="192" s="41" customFormat="1" ht="15.75" customHeight="1" x14ac:dyDescent="0.25"/>
    <row r="193" s="41" customFormat="1" ht="15.75" customHeight="1" x14ac:dyDescent="0.25"/>
    <row r="194" s="41" customFormat="1" ht="15.75" customHeight="1" x14ac:dyDescent="0.25"/>
    <row r="195" s="41" customFormat="1" ht="15.75" customHeight="1" x14ac:dyDescent="0.25"/>
    <row r="196" s="41" customFormat="1" ht="15.75" customHeight="1" x14ac:dyDescent="0.25"/>
    <row r="197" s="41" customFormat="1" ht="15.75" customHeight="1" x14ac:dyDescent="0.25"/>
    <row r="198" s="41" customFormat="1" ht="15.75" customHeight="1" x14ac:dyDescent="0.25"/>
    <row r="199" s="41" customFormat="1" ht="15.75" customHeight="1" x14ac:dyDescent="0.25"/>
    <row r="200" s="41" customFormat="1" ht="15.75" customHeight="1" x14ac:dyDescent="0.25"/>
    <row r="201" s="41" customFormat="1" ht="15.75" customHeight="1" x14ac:dyDescent="0.25"/>
    <row r="202" s="41" customFormat="1" ht="15.75" customHeight="1" x14ac:dyDescent="0.25"/>
    <row r="203" s="41" customFormat="1" ht="15.75" customHeight="1" x14ac:dyDescent="0.25"/>
    <row r="204" s="41" customFormat="1" ht="15.75" customHeight="1" x14ac:dyDescent="0.25"/>
    <row r="205" s="41" customFormat="1" ht="15.75" customHeight="1" x14ac:dyDescent="0.25"/>
    <row r="206" s="41" customFormat="1" ht="15.75" customHeight="1" x14ac:dyDescent="0.25"/>
    <row r="207" s="41" customFormat="1" ht="15.75" customHeight="1" x14ac:dyDescent="0.25"/>
    <row r="208" s="41" customFormat="1" ht="15.75" customHeight="1" x14ac:dyDescent="0.25"/>
    <row r="209" s="41" customFormat="1" ht="15.75" customHeight="1" x14ac:dyDescent="0.25"/>
    <row r="210" s="41" customFormat="1" ht="15.75" customHeight="1" x14ac:dyDescent="0.25"/>
    <row r="211" s="41" customFormat="1" ht="15.75" customHeight="1" x14ac:dyDescent="0.25"/>
    <row r="212" s="41" customFormat="1" ht="15.75" customHeight="1" x14ac:dyDescent="0.25"/>
    <row r="213" s="41" customFormat="1" ht="15.75" customHeight="1" x14ac:dyDescent="0.25"/>
    <row r="214" s="41" customFormat="1" ht="15.75" customHeight="1" x14ac:dyDescent="0.25"/>
    <row r="215" s="41" customFormat="1" ht="15.75" customHeight="1" x14ac:dyDescent="0.25"/>
    <row r="216" s="41" customFormat="1" ht="15.75" customHeight="1" x14ac:dyDescent="0.25"/>
    <row r="217" s="41" customFormat="1" ht="15.75" customHeight="1" x14ac:dyDescent="0.25"/>
    <row r="218" s="41" customFormat="1" ht="15.75" customHeight="1" x14ac:dyDescent="0.25"/>
    <row r="219" s="41" customFormat="1" ht="15.75" customHeight="1" x14ac:dyDescent="0.25"/>
    <row r="220" s="41" customFormat="1" ht="15.75" customHeight="1" x14ac:dyDescent="0.25"/>
    <row r="221" s="41" customFormat="1" ht="15.75" customHeight="1" x14ac:dyDescent="0.25"/>
    <row r="222" s="41" customFormat="1" ht="15.75" customHeight="1" x14ac:dyDescent="0.25"/>
    <row r="223" s="41" customFormat="1" ht="15.75" customHeight="1" x14ac:dyDescent="0.25"/>
    <row r="224" s="41" customFormat="1" ht="15.75" customHeight="1" x14ac:dyDescent="0.25"/>
    <row r="225" s="41" customFormat="1" ht="15.75" customHeight="1" x14ac:dyDescent="0.25"/>
    <row r="226" s="41" customFormat="1" ht="15.75" customHeight="1" x14ac:dyDescent="0.25"/>
    <row r="227" s="41" customFormat="1" ht="15.75" customHeight="1" x14ac:dyDescent="0.25"/>
    <row r="228" s="41" customFormat="1" ht="15.75" customHeight="1" x14ac:dyDescent="0.25"/>
    <row r="229" s="41" customFormat="1" ht="15.75" customHeight="1" x14ac:dyDescent="0.25"/>
    <row r="230" s="41" customFormat="1" ht="15.75" customHeight="1" x14ac:dyDescent="0.25"/>
    <row r="231" s="41" customFormat="1" ht="15.75" customHeight="1" x14ac:dyDescent="0.25"/>
    <row r="232" s="41" customFormat="1" ht="15.75" customHeight="1" x14ac:dyDescent="0.25"/>
    <row r="233" s="41" customFormat="1" ht="15.75" customHeight="1" x14ac:dyDescent="0.25"/>
    <row r="234" s="41" customFormat="1" ht="15.75" customHeight="1" x14ac:dyDescent="0.25"/>
    <row r="235" s="41" customFormat="1" ht="15.75" customHeight="1" x14ac:dyDescent="0.25"/>
    <row r="236" s="41" customFormat="1" ht="15.75" customHeight="1" x14ac:dyDescent="0.25"/>
    <row r="237" s="41" customFormat="1" ht="15.75" customHeight="1" x14ac:dyDescent="0.25"/>
    <row r="238" s="41" customFormat="1" ht="15.75" customHeight="1" x14ac:dyDescent="0.25"/>
    <row r="239" s="41" customFormat="1" ht="15.75" customHeight="1" x14ac:dyDescent="0.25"/>
    <row r="240" s="41" customFormat="1" ht="15.75" customHeight="1" x14ac:dyDescent="0.25"/>
    <row r="241" s="41" customFormat="1" ht="15.75" customHeight="1" x14ac:dyDescent="0.25"/>
    <row r="242" s="41" customFormat="1" ht="15.75" customHeight="1" x14ac:dyDescent="0.25"/>
    <row r="243" s="41" customFormat="1" ht="15.75" customHeight="1" x14ac:dyDescent="0.25"/>
    <row r="244" s="41" customFormat="1" ht="15.75" customHeight="1" x14ac:dyDescent="0.25"/>
    <row r="245" s="41" customFormat="1" ht="15.75" customHeight="1" x14ac:dyDescent="0.25"/>
    <row r="246" s="41" customFormat="1" ht="15.75" customHeight="1" x14ac:dyDescent="0.25"/>
    <row r="247" s="41" customFormat="1" ht="15.75" customHeight="1" x14ac:dyDescent="0.25"/>
    <row r="248" s="41" customFormat="1" ht="15.75" customHeight="1" x14ac:dyDescent="0.25"/>
    <row r="249" s="41" customFormat="1" ht="15.75" customHeight="1" x14ac:dyDescent="0.25"/>
    <row r="250" s="41" customFormat="1" ht="15.75" customHeight="1" x14ac:dyDescent="0.25"/>
    <row r="251" s="41" customFormat="1" ht="15.75" customHeight="1" x14ac:dyDescent="0.25"/>
    <row r="252" s="41" customFormat="1" ht="15.75" customHeight="1" x14ac:dyDescent="0.25"/>
    <row r="253" s="41" customFormat="1" ht="15.75" customHeight="1" x14ac:dyDescent="0.25"/>
    <row r="254" s="41" customFormat="1" ht="15.75" customHeight="1" x14ac:dyDescent="0.25"/>
    <row r="255" s="41" customFormat="1" ht="15.75" customHeight="1" x14ac:dyDescent="0.25"/>
    <row r="256" s="41" customFormat="1" ht="15.75" customHeight="1" x14ac:dyDescent="0.25"/>
    <row r="257" s="41" customFormat="1" ht="15.75" customHeight="1" x14ac:dyDescent="0.25"/>
    <row r="258" s="41" customFormat="1" ht="15.75" customHeight="1" x14ac:dyDescent="0.25"/>
    <row r="259" s="41" customFormat="1" ht="15.75" customHeight="1" x14ac:dyDescent="0.25"/>
    <row r="260" s="41" customFormat="1" ht="15.75" customHeight="1" x14ac:dyDescent="0.25"/>
    <row r="261" s="41" customFormat="1" ht="15.75" customHeight="1" x14ac:dyDescent="0.25"/>
    <row r="262" s="41" customFormat="1" ht="15.75" customHeight="1" x14ac:dyDescent="0.25"/>
    <row r="263" s="41" customFormat="1" ht="15.75" customHeight="1" x14ac:dyDescent="0.25"/>
    <row r="264" s="41" customFormat="1" ht="15.75" customHeight="1" x14ac:dyDescent="0.25"/>
    <row r="265" s="41" customFormat="1" ht="15.75" customHeight="1" x14ac:dyDescent="0.25"/>
    <row r="266" s="41" customFormat="1" ht="15.75" customHeight="1" x14ac:dyDescent="0.25"/>
    <row r="267" s="41" customFormat="1" ht="15.75" customHeight="1" x14ac:dyDescent="0.25"/>
    <row r="268" s="41" customFormat="1" ht="15.75" customHeight="1" x14ac:dyDescent="0.25"/>
    <row r="269" s="41" customFormat="1" ht="15.75" customHeight="1" x14ac:dyDescent="0.25"/>
    <row r="270" s="41" customFormat="1" ht="15.75" customHeight="1" x14ac:dyDescent="0.25"/>
    <row r="271" s="41" customFormat="1" ht="15.75" customHeight="1" x14ac:dyDescent="0.25"/>
    <row r="272" s="41" customFormat="1" ht="15.75" customHeight="1" x14ac:dyDescent="0.25"/>
    <row r="273" s="41" customFormat="1" ht="15.75" customHeight="1" x14ac:dyDescent="0.25"/>
    <row r="274" s="41" customFormat="1" ht="15.75" customHeight="1" x14ac:dyDescent="0.25"/>
    <row r="275" s="41" customFormat="1" ht="15.75" customHeight="1" x14ac:dyDescent="0.25"/>
    <row r="276" s="41" customFormat="1" ht="15.75" customHeight="1" x14ac:dyDescent="0.25"/>
    <row r="277" s="41" customFormat="1" ht="15.75" customHeight="1" x14ac:dyDescent="0.25"/>
    <row r="278" s="41" customFormat="1" ht="15.75" customHeight="1" x14ac:dyDescent="0.25"/>
    <row r="279" s="41" customFormat="1" ht="15.75" customHeight="1" x14ac:dyDescent="0.25"/>
    <row r="280" s="41" customFormat="1" ht="15.75" customHeight="1" x14ac:dyDescent="0.25"/>
    <row r="281" s="41" customFormat="1" ht="15.75" customHeight="1" x14ac:dyDescent="0.25"/>
    <row r="282" s="41" customFormat="1" ht="15.75" customHeight="1" x14ac:dyDescent="0.25"/>
    <row r="283" s="41" customFormat="1" ht="15.75" customHeight="1" x14ac:dyDescent="0.25"/>
    <row r="284" s="41" customFormat="1" ht="15.75" customHeight="1" x14ac:dyDescent="0.25"/>
    <row r="285" s="41" customFormat="1" ht="15.75" customHeight="1" x14ac:dyDescent="0.25"/>
    <row r="286" s="41" customFormat="1" ht="15.75" customHeight="1" x14ac:dyDescent="0.25"/>
    <row r="287" s="41" customFormat="1" ht="15.75" customHeight="1" x14ac:dyDescent="0.25"/>
    <row r="288" s="41" customFormat="1" ht="15.75" customHeight="1" x14ac:dyDescent="0.25"/>
    <row r="289" s="41" customFormat="1" ht="15.75" customHeight="1" x14ac:dyDescent="0.25"/>
    <row r="290" s="41" customFormat="1" ht="15.75" customHeight="1" x14ac:dyDescent="0.25"/>
    <row r="291" s="41" customFormat="1" ht="15.75" customHeight="1" x14ac:dyDescent="0.25"/>
    <row r="292" s="41" customFormat="1" ht="15.75" customHeight="1" x14ac:dyDescent="0.25"/>
    <row r="293" s="41" customFormat="1" ht="15.75" customHeight="1" x14ac:dyDescent="0.25"/>
    <row r="294" s="41" customFormat="1" ht="15.75" customHeight="1" x14ac:dyDescent="0.25"/>
    <row r="295" s="41" customFormat="1" ht="15.75" customHeight="1" x14ac:dyDescent="0.25"/>
    <row r="296" s="41" customFormat="1" ht="15.75" customHeight="1" x14ac:dyDescent="0.25"/>
    <row r="297" s="41" customFormat="1" ht="15.75" customHeight="1" x14ac:dyDescent="0.25"/>
    <row r="298" s="41" customFormat="1" ht="15.75" customHeight="1" x14ac:dyDescent="0.25"/>
    <row r="299" s="41" customFormat="1" ht="15.75" customHeight="1" x14ac:dyDescent="0.25"/>
    <row r="300" s="41" customFormat="1" ht="15.75" customHeight="1" x14ac:dyDescent="0.25"/>
    <row r="301" s="41" customFormat="1" ht="15.75" customHeight="1" x14ac:dyDescent="0.25"/>
    <row r="302" s="41" customFormat="1" ht="15.75" customHeight="1" x14ac:dyDescent="0.25"/>
    <row r="303" s="41" customFormat="1" ht="15.75" customHeight="1" x14ac:dyDescent="0.25"/>
    <row r="304" s="41" customFormat="1" ht="15.75" customHeight="1" x14ac:dyDescent="0.25"/>
    <row r="305" s="41" customFormat="1" ht="15.75" customHeight="1" x14ac:dyDescent="0.25"/>
    <row r="306" s="41" customFormat="1" ht="15.75" customHeight="1" x14ac:dyDescent="0.25"/>
    <row r="307" s="41" customFormat="1" ht="15.75" customHeight="1" x14ac:dyDescent="0.25"/>
    <row r="308" s="41" customFormat="1" ht="15.75" customHeight="1" x14ac:dyDescent="0.25"/>
    <row r="309" s="41" customFormat="1" ht="15.75" customHeight="1" x14ac:dyDescent="0.25"/>
    <row r="310" s="41" customFormat="1" ht="15.75" customHeight="1" x14ac:dyDescent="0.25"/>
    <row r="311" s="41" customFormat="1" ht="15.75" customHeight="1" x14ac:dyDescent="0.25"/>
    <row r="312" s="41" customFormat="1" ht="15.75" customHeight="1" x14ac:dyDescent="0.25"/>
    <row r="313" s="41" customFormat="1" ht="15.75" customHeight="1" x14ac:dyDescent="0.25"/>
    <row r="314" s="41" customFormat="1" ht="15.75" customHeight="1" x14ac:dyDescent="0.25"/>
    <row r="315" s="41" customFormat="1" ht="15.75" customHeight="1" x14ac:dyDescent="0.25"/>
    <row r="316" s="41" customFormat="1" ht="15.75" customHeight="1" x14ac:dyDescent="0.25"/>
    <row r="317" s="41" customFormat="1" ht="15.75" customHeight="1" x14ac:dyDescent="0.25"/>
    <row r="318" s="41" customFormat="1" ht="15.75" customHeight="1" x14ac:dyDescent="0.25"/>
    <row r="319" s="41" customFormat="1" ht="15.75" customHeight="1" x14ac:dyDescent="0.25"/>
    <row r="320" s="41" customFormat="1" ht="15.75" customHeight="1" x14ac:dyDescent="0.25"/>
    <row r="321" s="41" customFormat="1" ht="15.75" customHeight="1" x14ac:dyDescent="0.25"/>
    <row r="322" s="41" customFormat="1" ht="15.75" customHeight="1" x14ac:dyDescent="0.25"/>
    <row r="323" s="41" customFormat="1" ht="15.75" customHeight="1" x14ac:dyDescent="0.25"/>
    <row r="324" s="41" customFormat="1" ht="15.75" customHeight="1" x14ac:dyDescent="0.25"/>
    <row r="325" s="41" customFormat="1" ht="15.75" customHeight="1" x14ac:dyDescent="0.25"/>
    <row r="326" s="41" customFormat="1" ht="15.75" customHeight="1" x14ac:dyDescent="0.25"/>
    <row r="327" s="41" customFormat="1" ht="15.75" customHeight="1" x14ac:dyDescent="0.25"/>
    <row r="328" s="41" customFormat="1" ht="15.75" customHeight="1" x14ac:dyDescent="0.25"/>
    <row r="329" s="41" customFormat="1" ht="15.75" customHeight="1" x14ac:dyDescent="0.25"/>
    <row r="330" s="41" customFormat="1" ht="15.75" customHeight="1" x14ac:dyDescent="0.25"/>
    <row r="331" s="41" customFormat="1" ht="15.75" customHeight="1" x14ac:dyDescent="0.25"/>
    <row r="332" s="41" customFormat="1" ht="15.75" customHeight="1" x14ac:dyDescent="0.25"/>
    <row r="333" s="41" customFormat="1" ht="15.75" customHeight="1" x14ac:dyDescent="0.25"/>
    <row r="334" s="41" customFormat="1" ht="15.75" customHeight="1" x14ac:dyDescent="0.25"/>
    <row r="335" s="41" customFormat="1" ht="15.75" customHeight="1" x14ac:dyDescent="0.25"/>
    <row r="336" s="41" customFormat="1" ht="15.75" customHeight="1" x14ac:dyDescent="0.25"/>
    <row r="337" s="41" customFormat="1" ht="15.75" customHeight="1" x14ac:dyDescent="0.25"/>
    <row r="338" s="41" customFormat="1" ht="15.75" customHeight="1" x14ac:dyDescent="0.25"/>
    <row r="339" s="41" customFormat="1" ht="15.75" customHeight="1" x14ac:dyDescent="0.25"/>
    <row r="340" s="41" customFormat="1" ht="15.75" customHeight="1" x14ac:dyDescent="0.25"/>
    <row r="341" s="41" customFormat="1" ht="15.75" customHeight="1" x14ac:dyDescent="0.25"/>
    <row r="342" s="41" customFormat="1" ht="15.75" customHeight="1" x14ac:dyDescent="0.25"/>
    <row r="343" s="41" customFormat="1" ht="15.75" customHeight="1" x14ac:dyDescent="0.25"/>
    <row r="344" s="41" customFormat="1" ht="15.75" customHeight="1" x14ac:dyDescent="0.25"/>
    <row r="345" s="41" customFormat="1" ht="15.75" customHeight="1" x14ac:dyDescent="0.25"/>
    <row r="346" s="41" customFormat="1" ht="15.75" customHeight="1" x14ac:dyDescent="0.25"/>
    <row r="347" s="41" customFormat="1" ht="15.75" customHeight="1" x14ac:dyDescent="0.25"/>
    <row r="348" s="41" customFormat="1" ht="15.75" customHeight="1" x14ac:dyDescent="0.25"/>
    <row r="349" s="41" customFormat="1" ht="15.75" customHeight="1" x14ac:dyDescent="0.25"/>
    <row r="350" s="41" customFormat="1" ht="15.75" customHeight="1" x14ac:dyDescent="0.25"/>
    <row r="351" s="41" customFormat="1" ht="15.75" customHeight="1" x14ac:dyDescent="0.25"/>
    <row r="352" s="41" customFormat="1" ht="15.75" customHeight="1" x14ac:dyDescent="0.25"/>
    <row r="353" s="41" customFormat="1" ht="15.75" customHeight="1" x14ac:dyDescent="0.25"/>
    <row r="354" s="41" customFormat="1" ht="15.75" customHeight="1" x14ac:dyDescent="0.25"/>
    <row r="355" s="41" customFormat="1" ht="15.75" customHeight="1" x14ac:dyDescent="0.25"/>
    <row r="356" s="41" customFormat="1" ht="15.75" customHeight="1" x14ac:dyDescent="0.25"/>
    <row r="357" s="41" customFormat="1" ht="15.75" customHeight="1" x14ac:dyDescent="0.25"/>
    <row r="358" s="41" customFormat="1" ht="15.75" customHeight="1" x14ac:dyDescent="0.25"/>
    <row r="359" s="41" customFormat="1" ht="15.75" customHeight="1" x14ac:dyDescent="0.25"/>
    <row r="360" s="41" customFormat="1" ht="15.75" customHeight="1" x14ac:dyDescent="0.25"/>
    <row r="361" s="41" customFormat="1" ht="15.75" customHeight="1" x14ac:dyDescent="0.25"/>
    <row r="362" s="41" customFormat="1" ht="15.75" customHeight="1" x14ac:dyDescent="0.25"/>
    <row r="363" s="41" customFormat="1" ht="15.75" customHeight="1" x14ac:dyDescent="0.25"/>
    <row r="364" s="41" customFormat="1" ht="15.75" customHeight="1" x14ac:dyDescent="0.25"/>
    <row r="365" s="41" customFormat="1" ht="15.75" customHeight="1" x14ac:dyDescent="0.25"/>
    <row r="366" s="41" customFormat="1" ht="15.75" customHeight="1" x14ac:dyDescent="0.25"/>
    <row r="367" s="41" customFormat="1" ht="15.75" customHeight="1" x14ac:dyDescent="0.25"/>
    <row r="368" s="41" customFormat="1" ht="15.75" customHeight="1" x14ac:dyDescent="0.25"/>
    <row r="369" s="41" customFormat="1" ht="15.75" customHeight="1" x14ac:dyDescent="0.25"/>
    <row r="370" s="41" customFormat="1" ht="15.75" customHeight="1" x14ac:dyDescent="0.25"/>
    <row r="371" s="41" customFormat="1" ht="15.75" customHeight="1" x14ac:dyDescent="0.25"/>
    <row r="372" s="41" customFormat="1" ht="15.75" customHeight="1" x14ac:dyDescent="0.25"/>
    <row r="373" s="41" customFormat="1" ht="15.75" customHeight="1" x14ac:dyDescent="0.25"/>
    <row r="374" s="41" customFormat="1" ht="15.75" customHeight="1" x14ac:dyDescent="0.25"/>
    <row r="375" s="41" customFormat="1" ht="15.75" customHeight="1" x14ac:dyDescent="0.25"/>
    <row r="376" s="41" customFormat="1" ht="15.75" customHeight="1" x14ac:dyDescent="0.25"/>
    <row r="377" s="41" customFormat="1" ht="15.75" customHeight="1" x14ac:dyDescent="0.25"/>
    <row r="378" s="41" customFormat="1" ht="15.75" customHeight="1" x14ac:dyDescent="0.25"/>
    <row r="379" s="41" customFormat="1" ht="15.75" customHeight="1" x14ac:dyDescent="0.25"/>
    <row r="380" s="41" customFormat="1" ht="15.75" customHeight="1" x14ac:dyDescent="0.25"/>
    <row r="381" s="41" customFormat="1" ht="15.75" customHeight="1" x14ac:dyDescent="0.25"/>
    <row r="382" s="41" customFormat="1" ht="15.75" customHeight="1" x14ac:dyDescent="0.25"/>
    <row r="383" s="41" customFormat="1" ht="15.75" customHeight="1" x14ac:dyDescent="0.25"/>
    <row r="384" s="41" customFormat="1" ht="15.75" customHeight="1" x14ac:dyDescent="0.25"/>
    <row r="385" s="41" customFormat="1" ht="15.75" customHeight="1" x14ac:dyDescent="0.25"/>
    <row r="386" s="41" customFormat="1" ht="15.75" customHeight="1" x14ac:dyDescent="0.25"/>
    <row r="387" s="41" customFormat="1" ht="15.75" customHeight="1" x14ac:dyDescent="0.25"/>
    <row r="388" s="41" customFormat="1" ht="15.75" customHeight="1" x14ac:dyDescent="0.25"/>
    <row r="389" s="41" customFormat="1" ht="15.75" customHeight="1" x14ac:dyDescent="0.25"/>
    <row r="390" s="41" customFormat="1" ht="15.75" customHeight="1" x14ac:dyDescent="0.25"/>
    <row r="391" s="41" customFormat="1" ht="15.75" customHeight="1" x14ac:dyDescent="0.25"/>
    <row r="392" s="41" customFormat="1" ht="15.75" customHeight="1" x14ac:dyDescent="0.25"/>
    <row r="393" s="41" customFormat="1" ht="15.75" customHeight="1" x14ac:dyDescent="0.25"/>
    <row r="394" s="41" customFormat="1" ht="15.75" customHeight="1" x14ac:dyDescent="0.25"/>
    <row r="395" s="41" customFormat="1" ht="15.75" customHeight="1" x14ac:dyDescent="0.25"/>
    <row r="396" s="41" customFormat="1" ht="15.75" customHeight="1" x14ac:dyDescent="0.25"/>
    <row r="397" s="41" customFormat="1" ht="15.75" customHeight="1" x14ac:dyDescent="0.25"/>
    <row r="398" s="41" customFormat="1" ht="15.75" customHeight="1" x14ac:dyDescent="0.25"/>
    <row r="399" s="41" customFormat="1" ht="15.75" customHeight="1" x14ac:dyDescent="0.25"/>
    <row r="400" s="41" customFormat="1" ht="15.75" customHeight="1" x14ac:dyDescent="0.25"/>
    <row r="401" s="41" customFormat="1" ht="15.75" customHeight="1" x14ac:dyDescent="0.25"/>
    <row r="402" s="41" customFormat="1" ht="15.75" customHeight="1" x14ac:dyDescent="0.25"/>
    <row r="403" s="41" customFormat="1" ht="15.75" customHeight="1" x14ac:dyDescent="0.25"/>
    <row r="404" s="41" customFormat="1" ht="15.75" customHeight="1" x14ac:dyDescent="0.25"/>
    <row r="405" s="41" customFormat="1" ht="15.75" customHeight="1" x14ac:dyDescent="0.25"/>
    <row r="406" s="41" customFormat="1" ht="15.75" customHeight="1" x14ac:dyDescent="0.25"/>
    <row r="407" s="41" customFormat="1" ht="15.75" customHeight="1" x14ac:dyDescent="0.25"/>
    <row r="408" s="41" customFormat="1" ht="15.75" customHeight="1" x14ac:dyDescent="0.25"/>
    <row r="409" s="41" customFormat="1" ht="15.75" customHeight="1" x14ac:dyDescent="0.25"/>
    <row r="410" s="41" customFormat="1" ht="15.75" customHeight="1" x14ac:dyDescent="0.25"/>
    <row r="411" s="41" customFormat="1" ht="15.75" customHeight="1" x14ac:dyDescent="0.25"/>
    <row r="412" s="41" customFormat="1" ht="15.75" customHeight="1" x14ac:dyDescent="0.25"/>
    <row r="413" s="41" customFormat="1" ht="15.75" customHeight="1" x14ac:dyDescent="0.25"/>
    <row r="414" s="41" customFormat="1" ht="15.75" customHeight="1" x14ac:dyDescent="0.25"/>
    <row r="415" s="41" customFormat="1" ht="15.75" customHeight="1" x14ac:dyDescent="0.25"/>
    <row r="416" s="41" customFormat="1" ht="15.75" customHeight="1" x14ac:dyDescent="0.25"/>
    <row r="417" s="41" customFormat="1" ht="15.75" customHeight="1" x14ac:dyDescent="0.25"/>
    <row r="418" s="41" customFormat="1" ht="15.75" customHeight="1" x14ac:dyDescent="0.25"/>
    <row r="419" s="41" customFormat="1" ht="15.75" customHeight="1" x14ac:dyDescent="0.25"/>
    <row r="420" s="41" customFormat="1" ht="15.75" customHeight="1" x14ac:dyDescent="0.25"/>
    <row r="421" s="41" customFormat="1" ht="15.75" customHeight="1" x14ac:dyDescent="0.25"/>
    <row r="422" s="41" customFormat="1" ht="15.75" customHeight="1" x14ac:dyDescent="0.25"/>
    <row r="423" s="41" customFormat="1" ht="15.75" customHeight="1" x14ac:dyDescent="0.25"/>
    <row r="424" s="41" customFormat="1" ht="15.75" customHeight="1" x14ac:dyDescent="0.25"/>
    <row r="425" s="41" customFormat="1" ht="15.75" customHeight="1" x14ac:dyDescent="0.25"/>
    <row r="426" s="41" customFormat="1" ht="15.75" customHeight="1" x14ac:dyDescent="0.25"/>
    <row r="427" s="41" customFormat="1" ht="15.75" customHeight="1" x14ac:dyDescent="0.25"/>
    <row r="428" s="41" customFormat="1" ht="15.75" customHeight="1" x14ac:dyDescent="0.25"/>
    <row r="429" s="41" customFormat="1" ht="15.75" customHeight="1" x14ac:dyDescent="0.25"/>
    <row r="430" s="41" customFormat="1" ht="15.75" customHeight="1" x14ac:dyDescent="0.25"/>
    <row r="431" s="41" customFormat="1" ht="15.75" customHeight="1" x14ac:dyDescent="0.25"/>
    <row r="432" s="41" customFormat="1" ht="15.75" customHeight="1" x14ac:dyDescent="0.25"/>
    <row r="433" s="41" customFormat="1" ht="15.75" customHeight="1" x14ac:dyDescent="0.25"/>
    <row r="434" s="41" customFormat="1" ht="15.75" customHeight="1" x14ac:dyDescent="0.25"/>
    <row r="435" s="41" customFormat="1" ht="15.75" customHeight="1" x14ac:dyDescent="0.25"/>
    <row r="436" s="41" customFormat="1" ht="15.75" customHeight="1" x14ac:dyDescent="0.25"/>
    <row r="437" s="41" customFormat="1" ht="15.75" customHeight="1" x14ac:dyDescent="0.25"/>
    <row r="438" s="41" customFormat="1" ht="15.75" customHeight="1" x14ac:dyDescent="0.25"/>
    <row r="439" s="41" customFormat="1" ht="15.75" customHeight="1" x14ac:dyDescent="0.25"/>
    <row r="440" s="41" customFormat="1" ht="15.75" customHeight="1" x14ac:dyDescent="0.25"/>
    <row r="441" s="41" customFormat="1" ht="15.75" customHeight="1" x14ac:dyDescent="0.25"/>
    <row r="442" s="41" customFormat="1" ht="15.75" customHeight="1" x14ac:dyDescent="0.25"/>
    <row r="443" s="41" customFormat="1" ht="15.75" customHeight="1" x14ac:dyDescent="0.25"/>
    <row r="444" s="41" customFormat="1" ht="15.75" customHeight="1" x14ac:dyDescent="0.25"/>
    <row r="445" s="41" customFormat="1" ht="15.75" customHeight="1" x14ac:dyDescent="0.25"/>
    <row r="446" s="41" customFormat="1" ht="15.75" customHeight="1" x14ac:dyDescent="0.25"/>
    <row r="447" s="41" customFormat="1" ht="15.75" customHeight="1" x14ac:dyDescent="0.25"/>
    <row r="448" s="41" customFormat="1" ht="15.75" customHeight="1" x14ac:dyDescent="0.25"/>
    <row r="449" s="41" customFormat="1" ht="15.75" customHeight="1" x14ac:dyDescent="0.25"/>
    <row r="450" s="41" customFormat="1" ht="15.75" customHeight="1" x14ac:dyDescent="0.25"/>
    <row r="451" s="41" customFormat="1" ht="15.75" customHeight="1" x14ac:dyDescent="0.25"/>
    <row r="452" s="41" customFormat="1" ht="15.75" customHeight="1" x14ac:dyDescent="0.25"/>
    <row r="453" s="41" customFormat="1" ht="15.75" customHeight="1" x14ac:dyDescent="0.25"/>
    <row r="454" s="41" customFormat="1" ht="15.75" customHeight="1" x14ac:dyDescent="0.25"/>
    <row r="455" s="41" customFormat="1" ht="15.75" customHeight="1" x14ac:dyDescent="0.25"/>
    <row r="456" s="41" customFormat="1" ht="15.75" customHeight="1" x14ac:dyDescent="0.25"/>
    <row r="457" s="41" customFormat="1" ht="15.75" customHeight="1" x14ac:dyDescent="0.25"/>
    <row r="458" s="41" customFormat="1" ht="15.75" customHeight="1" x14ac:dyDescent="0.25"/>
    <row r="459" s="41" customFormat="1" ht="15.75" customHeight="1" x14ac:dyDescent="0.25"/>
    <row r="460" s="41" customFormat="1" ht="15.75" customHeight="1" x14ac:dyDescent="0.25"/>
    <row r="461" s="41" customFormat="1" ht="15.75" customHeight="1" x14ac:dyDescent="0.25"/>
    <row r="462" s="41" customFormat="1" ht="15.75" customHeight="1" x14ac:dyDescent="0.25"/>
    <row r="463" s="41" customFormat="1" ht="15.75" customHeight="1" x14ac:dyDescent="0.25"/>
    <row r="464" s="41" customFormat="1" ht="15.75" customHeight="1" x14ac:dyDescent="0.25"/>
    <row r="465" s="41" customFormat="1" ht="15.75" customHeight="1" x14ac:dyDescent="0.25"/>
    <row r="466" s="41" customFormat="1" ht="15.75" customHeight="1" x14ac:dyDescent="0.25"/>
    <row r="467" s="41" customFormat="1" ht="15.75" customHeight="1" x14ac:dyDescent="0.25"/>
    <row r="468" s="41" customFormat="1" ht="15.75" customHeight="1" x14ac:dyDescent="0.25"/>
    <row r="469" s="41" customFormat="1" ht="15.75" customHeight="1" x14ac:dyDescent="0.25"/>
    <row r="470" s="41" customFormat="1" ht="15.75" customHeight="1" x14ac:dyDescent="0.25"/>
    <row r="471" s="41" customFormat="1" ht="15.75" customHeight="1" x14ac:dyDescent="0.25"/>
    <row r="472" s="41" customFormat="1" ht="15.75" customHeight="1" x14ac:dyDescent="0.25"/>
    <row r="473" s="41" customFormat="1" ht="15.75" customHeight="1" x14ac:dyDescent="0.25"/>
    <row r="474" s="41" customFormat="1" ht="15.75" customHeight="1" x14ac:dyDescent="0.25"/>
    <row r="475" s="41" customFormat="1" ht="15.75" customHeight="1" x14ac:dyDescent="0.25"/>
    <row r="476" s="41" customFormat="1" ht="15.75" customHeight="1" x14ac:dyDescent="0.25"/>
    <row r="477" s="41" customFormat="1" ht="15.75" customHeight="1" x14ac:dyDescent="0.25"/>
    <row r="478" s="41" customFormat="1" ht="15.75" customHeight="1" x14ac:dyDescent="0.25"/>
    <row r="479" s="41" customFormat="1" ht="15.75" customHeight="1" x14ac:dyDescent="0.25"/>
    <row r="480" s="41" customFormat="1" ht="15.75" customHeight="1" x14ac:dyDescent="0.25"/>
    <row r="481" s="41" customFormat="1" ht="15.75" customHeight="1" x14ac:dyDescent="0.25"/>
    <row r="482" s="41" customFormat="1" ht="15.75" customHeight="1" x14ac:dyDescent="0.25"/>
    <row r="483" s="41" customFormat="1" ht="15.75" customHeight="1" x14ac:dyDescent="0.25"/>
    <row r="484" s="41" customFormat="1" ht="15.75" customHeight="1" x14ac:dyDescent="0.25"/>
    <row r="485" s="41" customFormat="1" ht="15.75" customHeight="1" x14ac:dyDescent="0.25"/>
    <row r="486" s="41" customFormat="1" ht="15.75" customHeight="1" x14ac:dyDescent="0.25"/>
    <row r="487" s="41" customFormat="1" ht="15.75" customHeight="1" x14ac:dyDescent="0.25"/>
    <row r="488" s="41" customFormat="1" ht="15.75" customHeight="1" x14ac:dyDescent="0.25"/>
    <row r="489" s="41" customFormat="1" ht="15.75" customHeight="1" x14ac:dyDescent="0.25"/>
    <row r="490" s="41" customFormat="1" ht="15.75" customHeight="1" x14ac:dyDescent="0.25"/>
    <row r="491" s="41" customFormat="1" ht="15.75" customHeight="1" x14ac:dyDescent="0.25"/>
    <row r="492" s="41" customFormat="1" ht="15.75" customHeight="1" x14ac:dyDescent="0.25"/>
    <row r="493" s="41" customFormat="1" ht="15.75" customHeight="1" x14ac:dyDescent="0.25"/>
    <row r="494" s="41" customFormat="1" ht="15.75" customHeight="1" x14ac:dyDescent="0.25"/>
    <row r="495" s="41" customFormat="1" ht="15.75" customHeight="1" x14ac:dyDescent="0.25"/>
    <row r="496" s="41" customFormat="1" ht="15.75" customHeight="1" x14ac:dyDescent="0.25"/>
    <row r="497" s="41" customFormat="1" ht="15.75" customHeight="1" x14ac:dyDescent="0.25"/>
    <row r="498" s="41" customFormat="1" ht="15.75" customHeight="1" x14ac:dyDescent="0.25"/>
    <row r="499" s="41" customFormat="1" ht="15.75" customHeight="1" x14ac:dyDescent="0.25"/>
    <row r="500" s="41" customFormat="1" ht="15.75" customHeight="1" x14ac:dyDescent="0.25"/>
    <row r="501" s="41" customFormat="1" ht="15.75" customHeight="1" x14ac:dyDescent="0.25"/>
    <row r="502" s="41" customFormat="1" ht="15.75" customHeight="1" x14ac:dyDescent="0.25"/>
    <row r="503" s="41" customFormat="1" ht="15.75" customHeight="1" x14ac:dyDescent="0.25"/>
    <row r="504" s="41" customFormat="1" ht="15.75" customHeight="1" x14ac:dyDescent="0.25"/>
    <row r="505" s="41" customFormat="1" ht="15.75" customHeight="1" x14ac:dyDescent="0.25"/>
    <row r="506" s="41" customFormat="1" ht="15.75" customHeight="1" x14ac:dyDescent="0.25"/>
    <row r="507" s="41" customFormat="1" ht="15.75" customHeight="1" x14ac:dyDescent="0.25"/>
    <row r="508" s="41" customFormat="1" ht="15.75" customHeight="1" x14ac:dyDescent="0.25"/>
    <row r="509" s="41" customFormat="1" ht="15.75" customHeight="1" x14ac:dyDescent="0.25"/>
    <row r="510" s="41" customFormat="1" ht="15.75" customHeight="1" x14ac:dyDescent="0.25"/>
    <row r="511" s="41" customFormat="1" ht="15.75" customHeight="1" x14ac:dyDescent="0.25"/>
    <row r="512" s="41" customFormat="1" ht="15.75" customHeight="1" x14ac:dyDescent="0.25"/>
    <row r="513" s="41" customFormat="1" ht="15.75" customHeight="1" x14ac:dyDescent="0.25"/>
    <row r="514" s="41" customFormat="1" ht="15.75" customHeight="1" x14ac:dyDescent="0.25"/>
    <row r="515" s="41" customFormat="1" ht="15.75" customHeight="1" x14ac:dyDescent="0.25"/>
    <row r="516" s="41" customFormat="1" ht="15.75" customHeight="1" x14ac:dyDescent="0.25"/>
    <row r="517" s="41" customFormat="1" ht="15.75" customHeight="1" x14ac:dyDescent="0.25"/>
    <row r="518" s="41" customFormat="1" ht="15.75" customHeight="1" x14ac:dyDescent="0.25"/>
    <row r="519" s="41" customFormat="1" ht="15.75" customHeight="1" x14ac:dyDescent="0.25"/>
    <row r="520" s="41" customFormat="1" ht="15.75" customHeight="1" x14ac:dyDescent="0.25"/>
    <row r="521" s="41" customFormat="1" ht="15.75" customHeight="1" x14ac:dyDescent="0.25"/>
    <row r="522" s="41" customFormat="1" ht="15.75" customHeight="1" x14ac:dyDescent="0.25"/>
    <row r="523" s="41" customFormat="1" ht="15.75" customHeight="1" x14ac:dyDescent="0.25"/>
    <row r="524" s="41" customFormat="1" ht="15.75" customHeight="1" x14ac:dyDescent="0.25"/>
    <row r="525" s="41" customFormat="1" ht="15.75" customHeight="1" x14ac:dyDescent="0.25"/>
    <row r="526" s="41" customFormat="1" ht="15.75" customHeight="1" x14ac:dyDescent="0.25"/>
    <row r="527" s="41" customFormat="1" ht="15.75" customHeight="1" x14ac:dyDescent="0.25"/>
    <row r="528" s="41" customFormat="1" ht="15.75" customHeight="1" x14ac:dyDescent="0.25"/>
    <row r="529" s="41" customFormat="1" ht="15.75" customHeight="1" x14ac:dyDescent="0.25"/>
    <row r="530" s="41" customFormat="1" ht="15.75" customHeight="1" x14ac:dyDescent="0.25"/>
    <row r="531" s="41" customFormat="1" ht="15.75" customHeight="1" x14ac:dyDescent="0.25"/>
    <row r="532" s="41" customFormat="1" ht="15.75" customHeight="1" x14ac:dyDescent="0.25"/>
    <row r="533" s="41" customFormat="1" ht="15.75" customHeight="1" x14ac:dyDescent="0.25"/>
    <row r="534" s="41" customFormat="1" ht="15.75" customHeight="1" x14ac:dyDescent="0.25"/>
    <row r="535" s="41" customFormat="1" ht="15.75" customHeight="1" x14ac:dyDescent="0.25"/>
    <row r="536" s="41" customFormat="1" ht="15.75" customHeight="1" x14ac:dyDescent="0.25"/>
    <row r="537" s="41" customFormat="1" ht="15.75" customHeight="1" x14ac:dyDescent="0.25"/>
    <row r="538" s="41" customFormat="1" ht="15.75" customHeight="1" x14ac:dyDescent="0.25"/>
    <row r="539" s="41" customFormat="1" ht="15.75" customHeight="1" x14ac:dyDescent="0.25"/>
    <row r="540" s="41" customFormat="1" ht="15.75" customHeight="1" x14ac:dyDescent="0.25"/>
    <row r="541" s="41" customFormat="1" ht="15.75" customHeight="1" x14ac:dyDescent="0.25"/>
    <row r="542" s="41" customFormat="1" ht="15.75" customHeight="1" x14ac:dyDescent="0.25"/>
    <row r="543" s="41" customFormat="1" ht="15.75" customHeight="1" x14ac:dyDescent="0.25"/>
    <row r="544" s="41" customFormat="1" ht="15.75" customHeight="1" x14ac:dyDescent="0.25"/>
    <row r="545" s="41" customFormat="1" ht="15.75" customHeight="1" x14ac:dyDescent="0.25"/>
    <row r="546" s="41" customFormat="1" ht="15.75" customHeight="1" x14ac:dyDescent="0.25"/>
    <row r="547" s="41" customFormat="1" ht="15.75" customHeight="1" x14ac:dyDescent="0.25"/>
    <row r="548" s="41" customFormat="1" ht="15.75" customHeight="1" x14ac:dyDescent="0.25"/>
    <row r="549" s="41" customFormat="1" ht="15.75" customHeight="1" x14ac:dyDescent="0.25"/>
    <row r="550" s="41" customFormat="1" ht="15.75" customHeight="1" x14ac:dyDescent="0.25"/>
    <row r="551" s="41" customFormat="1" ht="15.75" customHeight="1" x14ac:dyDescent="0.25"/>
    <row r="552" s="41" customFormat="1" ht="15.75" customHeight="1" x14ac:dyDescent="0.25"/>
    <row r="553" s="41" customFormat="1" ht="15.75" customHeight="1" x14ac:dyDescent="0.25"/>
    <row r="554" s="41" customFormat="1" ht="15.75" customHeight="1" x14ac:dyDescent="0.25"/>
    <row r="555" s="41" customFormat="1" ht="15.75" customHeight="1" x14ac:dyDescent="0.25"/>
    <row r="556" s="41" customFormat="1" ht="15.75" customHeight="1" x14ac:dyDescent="0.25"/>
    <row r="557" s="41" customFormat="1" ht="15.75" customHeight="1" x14ac:dyDescent="0.25"/>
    <row r="558" s="41" customFormat="1" ht="15.75" customHeight="1" x14ac:dyDescent="0.25"/>
    <row r="559" s="41" customFormat="1" ht="15.75" customHeight="1" x14ac:dyDescent="0.25"/>
    <row r="560" s="41" customFormat="1" ht="15.75" customHeight="1" x14ac:dyDescent="0.25"/>
    <row r="561" s="41" customFormat="1" ht="15.75" customHeight="1" x14ac:dyDescent="0.25"/>
    <row r="562" s="41" customFormat="1" ht="15.75" customHeight="1" x14ac:dyDescent="0.25"/>
    <row r="563" s="41" customFormat="1" ht="15.75" customHeight="1" x14ac:dyDescent="0.25"/>
    <row r="564" s="41" customFormat="1" ht="15.75" customHeight="1" x14ac:dyDescent="0.25"/>
    <row r="565" s="41" customFormat="1" ht="15.75" customHeight="1" x14ac:dyDescent="0.25"/>
    <row r="566" s="41" customFormat="1" ht="15.75" customHeight="1" x14ac:dyDescent="0.25"/>
    <row r="567" s="41" customFormat="1" ht="15.75" customHeight="1" x14ac:dyDescent="0.25"/>
    <row r="568" s="41" customFormat="1" ht="15.75" customHeight="1" x14ac:dyDescent="0.25"/>
    <row r="569" s="41" customFormat="1" ht="15.75" customHeight="1" x14ac:dyDescent="0.25"/>
    <row r="570" s="41" customFormat="1" ht="15.75" customHeight="1" x14ac:dyDescent="0.25"/>
    <row r="571" s="41" customFormat="1" ht="15.75" customHeight="1" x14ac:dyDescent="0.25"/>
    <row r="572" s="41" customFormat="1" ht="15.75" customHeight="1" x14ac:dyDescent="0.25"/>
    <row r="573" s="41" customFormat="1" ht="15.75" customHeight="1" x14ac:dyDescent="0.25"/>
    <row r="574" s="41" customFormat="1" ht="15.75" customHeight="1" x14ac:dyDescent="0.25"/>
    <row r="575" s="41" customFormat="1" ht="15.75" customHeight="1" x14ac:dyDescent="0.25"/>
    <row r="576" s="41" customFormat="1" ht="15.75" customHeight="1" x14ac:dyDescent="0.25"/>
    <row r="577" s="41" customFormat="1" ht="15.75" customHeight="1" x14ac:dyDescent="0.25"/>
    <row r="578" s="41" customFormat="1" ht="15.75" customHeight="1" x14ac:dyDescent="0.25"/>
    <row r="579" s="41" customFormat="1" ht="15.75" customHeight="1" x14ac:dyDescent="0.25"/>
    <row r="580" s="41" customFormat="1" ht="15.75" customHeight="1" x14ac:dyDescent="0.25"/>
    <row r="581" s="41" customFormat="1" ht="15.75" customHeight="1" x14ac:dyDescent="0.25"/>
    <row r="582" s="41" customFormat="1" ht="15.75" customHeight="1" x14ac:dyDescent="0.25"/>
    <row r="583" s="41" customFormat="1" ht="15.75" customHeight="1" x14ac:dyDescent="0.25"/>
    <row r="584" s="41" customFormat="1" ht="15.75" customHeight="1" x14ac:dyDescent="0.25"/>
    <row r="585" s="41" customFormat="1" ht="15.75" customHeight="1" x14ac:dyDescent="0.25"/>
    <row r="586" s="41" customFormat="1" ht="15.75" customHeight="1" x14ac:dyDescent="0.25"/>
    <row r="587" s="41" customFormat="1" ht="15.75" customHeight="1" x14ac:dyDescent="0.25"/>
    <row r="588" s="41" customFormat="1" ht="15.75" customHeight="1" x14ac:dyDescent="0.25"/>
    <row r="589" s="41" customFormat="1" ht="15.75" customHeight="1" x14ac:dyDescent="0.25"/>
    <row r="590" s="41" customFormat="1" ht="15.75" customHeight="1" x14ac:dyDescent="0.25"/>
    <row r="591" s="41" customFormat="1" ht="15.75" customHeight="1" x14ac:dyDescent="0.25"/>
    <row r="592" s="41" customFormat="1" ht="15.75" customHeight="1" x14ac:dyDescent="0.25"/>
    <row r="593" s="41" customFormat="1" ht="15.75" customHeight="1" x14ac:dyDescent="0.25"/>
    <row r="594" s="41" customFormat="1" ht="15.75" customHeight="1" x14ac:dyDescent="0.25"/>
    <row r="595" s="41" customFormat="1" ht="15.75" customHeight="1" x14ac:dyDescent="0.25"/>
    <row r="596" s="41" customFormat="1" ht="15.75" customHeight="1" x14ac:dyDescent="0.25"/>
    <row r="597" s="41" customFormat="1" ht="15.75" customHeight="1" x14ac:dyDescent="0.25"/>
    <row r="598" s="41" customFormat="1" ht="15.75" customHeight="1" x14ac:dyDescent="0.25"/>
    <row r="599" s="41" customFormat="1" ht="15.75" customHeight="1" x14ac:dyDescent="0.25"/>
    <row r="600" s="41" customFormat="1" ht="15.75" customHeight="1" x14ac:dyDescent="0.25"/>
    <row r="601" s="41" customFormat="1" ht="15.75" customHeight="1" x14ac:dyDescent="0.25"/>
    <row r="602" s="41" customFormat="1" ht="15.75" customHeight="1" x14ac:dyDescent="0.25"/>
    <row r="603" s="41" customFormat="1" ht="15.75" customHeight="1" x14ac:dyDescent="0.25"/>
    <row r="604" s="41" customFormat="1" ht="15.75" customHeight="1" x14ac:dyDescent="0.25"/>
    <row r="605" s="41" customFormat="1" ht="15.75" customHeight="1" x14ac:dyDescent="0.25"/>
    <row r="606" s="41" customFormat="1" ht="15.75" customHeight="1" x14ac:dyDescent="0.25"/>
    <row r="607" s="41" customFormat="1" ht="15.75" customHeight="1" x14ac:dyDescent="0.25"/>
    <row r="608" s="41" customFormat="1" ht="15.75" customHeight="1" x14ac:dyDescent="0.25"/>
    <row r="609" s="41" customFormat="1" ht="15.75" customHeight="1" x14ac:dyDescent="0.25"/>
    <row r="610" s="41" customFormat="1" ht="15.75" customHeight="1" x14ac:dyDescent="0.25"/>
    <row r="611" s="41" customFormat="1" ht="15.75" customHeight="1" x14ac:dyDescent="0.25"/>
    <row r="612" s="41" customFormat="1" ht="15.75" customHeight="1" x14ac:dyDescent="0.25"/>
    <row r="613" s="41" customFormat="1" ht="15.75" customHeight="1" x14ac:dyDescent="0.25"/>
    <row r="614" s="41" customFormat="1" ht="15.75" customHeight="1" x14ac:dyDescent="0.25"/>
    <row r="615" s="41" customFormat="1" ht="15.75" customHeight="1" x14ac:dyDescent="0.25"/>
    <row r="616" s="41" customFormat="1" ht="15.75" customHeight="1" x14ac:dyDescent="0.25"/>
    <row r="617" s="41" customFormat="1" ht="15.75" customHeight="1" x14ac:dyDescent="0.25"/>
    <row r="618" s="41" customFormat="1" ht="15.75" customHeight="1" x14ac:dyDescent="0.25"/>
    <row r="619" s="41" customFormat="1" ht="15.75" customHeight="1" x14ac:dyDescent="0.25"/>
    <row r="620" s="41" customFormat="1" ht="15.75" customHeight="1" x14ac:dyDescent="0.25"/>
    <row r="621" s="41" customFormat="1" ht="15.75" customHeight="1" x14ac:dyDescent="0.25"/>
    <row r="622" s="41" customFormat="1" ht="15.75" customHeight="1" x14ac:dyDescent="0.25"/>
    <row r="623" s="41" customFormat="1" ht="15.75" customHeight="1" x14ac:dyDescent="0.25"/>
    <row r="624" s="41" customFormat="1" ht="15.75" customHeight="1" x14ac:dyDescent="0.25"/>
    <row r="625" s="41" customFormat="1" ht="15.75" customHeight="1" x14ac:dyDescent="0.25"/>
    <row r="626" s="41" customFormat="1" ht="15.75" customHeight="1" x14ac:dyDescent="0.25"/>
    <row r="627" s="41" customFormat="1" ht="15.75" customHeight="1" x14ac:dyDescent="0.25"/>
    <row r="628" s="41" customFormat="1" ht="15.75" customHeight="1" x14ac:dyDescent="0.25"/>
    <row r="629" s="41" customFormat="1" ht="15.75" customHeight="1" x14ac:dyDescent="0.25"/>
    <row r="630" s="41" customFormat="1" ht="15.75" customHeight="1" x14ac:dyDescent="0.25"/>
    <row r="631" s="41" customFormat="1" ht="15.75" customHeight="1" x14ac:dyDescent="0.25"/>
    <row r="632" s="41" customFormat="1" ht="15.75" customHeight="1" x14ac:dyDescent="0.25"/>
    <row r="633" s="41" customFormat="1" ht="15.75" customHeight="1" x14ac:dyDescent="0.25"/>
    <row r="634" s="41" customFormat="1" ht="15.75" customHeight="1" x14ac:dyDescent="0.25"/>
    <row r="635" s="41" customFormat="1" ht="15.75" customHeight="1" x14ac:dyDescent="0.25"/>
    <row r="636" s="41" customFormat="1" ht="15.75" customHeight="1" x14ac:dyDescent="0.25"/>
    <row r="637" s="41" customFormat="1" ht="15.75" customHeight="1" x14ac:dyDescent="0.25"/>
    <row r="638" s="41" customFormat="1" ht="15.75" customHeight="1" x14ac:dyDescent="0.25"/>
    <row r="639" s="41" customFormat="1" ht="15.75" customHeight="1" x14ac:dyDescent="0.25"/>
    <row r="640" s="41" customFormat="1" ht="15.75" customHeight="1" x14ac:dyDescent="0.25"/>
    <row r="641" s="41" customFormat="1" ht="15.75" customHeight="1" x14ac:dyDescent="0.25"/>
    <row r="642" s="41" customFormat="1" ht="15.75" customHeight="1" x14ac:dyDescent="0.25"/>
    <row r="643" s="41" customFormat="1" ht="15.75" customHeight="1" x14ac:dyDescent="0.25"/>
    <row r="644" s="41" customFormat="1" ht="15.75" customHeight="1" x14ac:dyDescent="0.25"/>
    <row r="645" s="41" customFormat="1" ht="15.75" customHeight="1" x14ac:dyDescent="0.25"/>
    <row r="646" s="41" customFormat="1" ht="15.75" customHeight="1" x14ac:dyDescent="0.25"/>
    <row r="647" s="41" customFormat="1" ht="15.75" customHeight="1" x14ac:dyDescent="0.25"/>
    <row r="648" s="41" customFormat="1" ht="15.75" customHeight="1" x14ac:dyDescent="0.25"/>
    <row r="649" s="41" customFormat="1" ht="15.75" customHeight="1" x14ac:dyDescent="0.25"/>
    <row r="650" s="41" customFormat="1" ht="15.75" customHeight="1" x14ac:dyDescent="0.25"/>
    <row r="651" s="41" customFormat="1" ht="15.75" customHeight="1" x14ac:dyDescent="0.25"/>
    <row r="652" s="41" customFormat="1" ht="15.75" customHeight="1" x14ac:dyDescent="0.25"/>
    <row r="653" s="41" customFormat="1" ht="15.75" customHeight="1" x14ac:dyDescent="0.25"/>
    <row r="654" s="41" customFormat="1" ht="15.75" customHeight="1" x14ac:dyDescent="0.25"/>
    <row r="655" s="41" customFormat="1" ht="15.75" customHeight="1" x14ac:dyDescent="0.25"/>
    <row r="656" s="41" customFormat="1" ht="15.75" customHeight="1" x14ac:dyDescent="0.25"/>
    <row r="657" s="41" customFormat="1" ht="15.75" customHeight="1" x14ac:dyDescent="0.25"/>
    <row r="658" s="41" customFormat="1" ht="15.75" customHeight="1" x14ac:dyDescent="0.25"/>
    <row r="659" s="41" customFormat="1" ht="15.75" customHeight="1" x14ac:dyDescent="0.25"/>
    <row r="660" s="41" customFormat="1" ht="15.75" customHeight="1" x14ac:dyDescent="0.25"/>
    <row r="661" s="41" customFormat="1" ht="15.75" customHeight="1" x14ac:dyDescent="0.25"/>
    <row r="662" s="41" customFormat="1" ht="15.75" customHeight="1" x14ac:dyDescent="0.25"/>
    <row r="663" s="41" customFormat="1" ht="15.75" customHeight="1" x14ac:dyDescent="0.25"/>
    <row r="664" s="41" customFormat="1" ht="15.75" customHeight="1" x14ac:dyDescent="0.25"/>
    <row r="665" s="41" customFormat="1" ht="15.75" customHeight="1" x14ac:dyDescent="0.25"/>
    <row r="666" s="41" customFormat="1" ht="15.75" customHeight="1" x14ac:dyDescent="0.25"/>
    <row r="667" s="41" customFormat="1" ht="15.75" customHeight="1" x14ac:dyDescent="0.25"/>
    <row r="668" s="41" customFormat="1" ht="15.75" customHeight="1" x14ac:dyDescent="0.25"/>
    <row r="669" s="41" customFormat="1" ht="15.75" customHeight="1" x14ac:dyDescent="0.25"/>
    <row r="670" s="41" customFormat="1" ht="15.75" customHeight="1" x14ac:dyDescent="0.25"/>
    <row r="671" s="41" customFormat="1" ht="15.75" customHeight="1" x14ac:dyDescent="0.25"/>
    <row r="672" s="41" customFormat="1" ht="15.75" customHeight="1" x14ac:dyDescent="0.25"/>
    <row r="673" s="41" customFormat="1" ht="15.75" customHeight="1" x14ac:dyDescent="0.25"/>
    <row r="674" s="41" customFormat="1" ht="15.75" customHeight="1" x14ac:dyDescent="0.25"/>
    <row r="675" s="41" customFormat="1" ht="15.75" customHeight="1" x14ac:dyDescent="0.25"/>
    <row r="676" s="41" customFormat="1" ht="15.75" customHeight="1" x14ac:dyDescent="0.25"/>
    <row r="677" s="41" customFormat="1" ht="15.75" customHeight="1" x14ac:dyDescent="0.25"/>
    <row r="678" s="41" customFormat="1" ht="15.75" customHeight="1" x14ac:dyDescent="0.25"/>
    <row r="679" s="41" customFormat="1" ht="15.75" customHeight="1" x14ac:dyDescent="0.25"/>
    <row r="680" s="41" customFormat="1" ht="15.75" customHeight="1" x14ac:dyDescent="0.25"/>
    <row r="681" s="41" customFormat="1" ht="15.75" customHeight="1" x14ac:dyDescent="0.25"/>
    <row r="682" s="41" customFormat="1" ht="15.75" customHeight="1" x14ac:dyDescent="0.25"/>
    <row r="683" s="41" customFormat="1" ht="15.75" customHeight="1" x14ac:dyDescent="0.25"/>
    <row r="684" s="41" customFormat="1" ht="15.75" customHeight="1" x14ac:dyDescent="0.25"/>
    <row r="685" s="41" customFormat="1" ht="15.75" customHeight="1" x14ac:dyDescent="0.25"/>
    <row r="686" s="41" customFormat="1" ht="15.75" customHeight="1" x14ac:dyDescent="0.25"/>
    <row r="687" s="41" customFormat="1" ht="15.75" customHeight="1" x14ac:dyDescent="0.25"/>
    <row r="688" s="41" customFormat="1" ht="15.75" customHeight="1" x14ac:dyDescent="0.25"/>
    <row r="689" s="41" customFormat="1" ht="15.75" customHeight="1" x14ac:dyDescent="0.25"/>
    <row r="690" s="41" customFormat="1" ht="15.75" customHeight="1" x14ac:dyDescent="0.25"/>
    <row r="691" s="41" customFormat="1" ht="15.75" customHeight="1" x14ac:dyDescent="0.25"/>
    <row r="692" s="41" customFormat="1" ht="15.75" customHeight="1" x14ac:dyDescent="0.25"/>
    <row r="693" s="41" customFormat="1" ht="15.75" customHeight="1" x14ac:dyDescent="0.25"/>
    <row r="694" s="41" customFormat="1" ht="15.75" customHeight="1" x14ac:dyDescent="0.25"/>
    <row r="695" s="41" customFormat="1" ht="15.75" customHeight="1" x14ac:dyDescent="0.25"/>
    <row r="696" s="41" customFormat="1" ht="15.75" customHeight="1" x14ac:dyDescent="0.25"/>
    <row r="697" s="41" customFormat="1" ht="15.75" customHeight="1" x14ac:dyDescent="0.25"/>
    <row r="698" s="41" customFormat="1" ht="15.75" customHeight="1" x14ac:dyDescent="0.25"/>
    <row r="699" s="41" customFormat="1" ht="15.75" customHeight="1" x14ac:dyDescent="0.25"/>
    <row r="700" s="41" customFormat="1" ht="15.75" customHeight="1" x14ac:dyDescent="0.25"/>
    <row r="701" s="41" customFormat="1" ht="15.75" customHeight="1" x14ac:dyDescent="0.25"/>
    <row r="702" s="41" customFormat="1" ht="15.75" customHeight="1" x14ac:dyDescent="0.25"/>
    <row r="703" s="41" customFormat="1" ht="15.75" customHeight="1" x14ac:dyDescent="0.25"/>
    <row r="704" s="41" customFormat="1" ht="15.75" customHeight="1" x14ac:dyDescent="0.25"/>
    <row r="705" s="41" customFormat="1" ht="15.75" customHeight="1" x14ac:dyDescent="0.25"/>
    <row r="706" s="41" customFormat="1" ht="15.75" customHeight="1" x14ac:dyDescent="0.25"/>
    <row r="707" s="41" customFormat="1" ht="15.75" customHeight="1" x14ac:dyDescent="0.25"/>
    <row r="708" s="41" customFormat="1" ht="15.75" customHeight="1" x14ac:dyDescent="0.25"/>
    <row r="709" s="41" customFormat="1" ht="15.75" customHeight="1" x14ac:dyDescent="0.25"/>
    <row r="710" s="41" customFormat="1" ht="15.75" customHeight="1" x14ac:dyDescent="0.25"/>
    <row r="711" s="41" customFormat="1" ht="15.75" customHeight="1" x14ac:dyDescent="0.25"/>
    <row r="712" s="41" customFormat="1" ht="15.75" customHeight="1" x14ac:dyDescent="0.25"/>
    <row r="713" s="41" customFormat="1" ht="15.75" customHeight="1" x14ac:dyDescent="0.25"/>
    <row r="714" s="41" customFormat="1" ht="15.75" customHeight="1" x14ac:dyDescent="0.25"/>
    <row r="715" s="41" customFormat="1" ht="15.75" customHeight="1" x14ac:dyDescent="0.25"/>
    <row r="716" s="41" customFormat="1" ht="15.75" customHeight="1" x14ac:dyDescent="0.25"/>
    <row r="717" s="41" customFormat="1" ht="15.75" customHeight="1" x14ac:dyDescent="0.25"/>
    <row r="718" s="41" customFormat="1" ht="15.75" customHeight="1" x14ac:dyDescent="0.25"/>
    <row r="719" s="41" customFormat="1" ht="15.75" customHeight="1" x14ac:dyDescent="0.25"/>
    <row r="720" s="41" customFormat="1" ht="15.75" customHeight="1" x14ac:dyDescent="0.25"/>
    <row r="721" s="41" customFormat="1" ht="15.75" customHeight="1" x14ac:dyDescent="0.25"/>
    <row r="722" s="41" customFormat="1" ht="15.75" customHeight="1" x14ac:dyDescent="0.25"/>
    <row r="723" s="41" customFormat="1" ht="15.75" customHeight="1" x14ac:dyDescent="0.25"/>
    <row r="724" s="41" customFormat="1" ht="15.75" customHeight="1" x14ac:dyDescent="0.25"/>
    <row r="725" s="41" customFormat="1" ht="15.75" customHeight="1" x14ac:dyDescent="0.25"/>
    <row r="726" s="41" customFormat="1" ht="15.75" customHeight="1" x14ac:dyDescent="0.25"/>
    <row r="727" s="41" customFormat="1" ht="15.75" customHeight="1" x14ac:dyDescent="0.25"/>
    <row r="728" s="41" customFormat="1" ht="15.75" customHeight="1" x14ac:dyDescent="0.25"/>
    <row r="729" s="41" customFormat="1" ht="15.75" customHeight="1" x14ac:dyDescent="0.25"/>
    <row r="730" s="41" customFormat="1" ht="15.75" customHeight="1" x14ac:dyDescent="0.25"/>
    <row r="731" s="41" customFormat="1" ht="15.75" customHeight="1" x14ac:dyDescent="0.25"/>
    <row r="732" s="41" customFormat="1" ht="15.75" customHeight="1" x14ac:dyDescent="0.25"/>
    <row r="733" s="41" customFormat="1" ht="15.75" customHeight="1" x14ac:dyDescent="0.25"/>
    <row r="734" s="41" customFormat="1" ht="15.75" customHeight="1" x14ac:dyDescent="0.25"/>
    <row r="735" s="41" customFormat="1" ht="15.75" customHeight="1" x14ac:dyDescent="0.25"/>
    <row r="736" s="41" customFormat="1" ht="15.75" customHeight="1" x14ac:dyDescent="0.25"/>
    <row r="737" s="41" customFormat="1" ht="15.75" customHeight="1" x14ac:dyDescent="0.25"/>
    <row r="738" s="41" customFormat="1" ht="15.75" customHeight="1" x14ac:dyDescent="0.25"/>
    <row r="739" s="41" customFormat="1" ht="15.75" customHeight="1" x14ac:dyDescent="0.25"/>
    <row r="740" s="41" customFormat="1" ht="15.75" customHeight="1" x14ac:dyDescent="0.25"/>
    <row r="741" s="41" customFormat="1" ht="15.75" customHeight="1" x14ac:dyDescent="0.25"/>
    <row r="742" s="41" customFormat="1" ht="15.75" customHeight="1" x14ac:dyDescent="0.25"/>
    <row r="743" s="41" customFormat="1" ht="15.75" customHeight="1" x14ac:dyDescent="0.25"/>
    <row r="744" s="41" customFormat="1" ht="15.75" customHeight="1" x14ac:dyDescent="0.25"/>
    <row r="745" s="41" customFormat="1" ht="15.75" customHeight="1" x14ac:dyDescent="0.25"/>
    <row r="746" s="41" customFormat="1" ht="15.75" customHeight="1" x14ac:dyDescent="0.25"/>
    <row r="747" s="41" customFormat="1" ht="15.75" customHeight="1" x14ac:dyDescent="0.25"/>
    <row r="748" s="41" customFormat="1" ht="15.75" customHeight="1" x14ac:dyDescent="0.25"/>
    <row r="749" s="41" customFormat="1" ht="15.75" customHeight="1" x14ac:dyDescent="0.25"/>
    <row r="750" s="41" customFormat="1" ht="15.75" customHeight="1" x14ac:dyDescent="0.25"/>
    <row r="751" s="41" customFormat="1" ht="15.75" customHeight="1" x14ac:dyDescent="0.25"/>
    <row r="752" s="41" customFormat="1" ht="15.75" customHeight="1" x14ac:dyDescent="0.25"/>
    <row r="753" s="41" customFormat="1" ht="15.75" customHeight="1" x14ac:dyDescent="0.25"/>
    <row r="754" s="41" customFormat="1" ht="15.75" customHeight="1" x14ac:dyDescent="0.25"/>
    <row r="755" s="41" customFormat="1" ht="15.75" customHeight="1" x14ac:dyDescent="0.25"/>
    <row r="756" s="41" customFormat="1" ht="15.75" customHeight="1" x14ac:dyDescent="0.25"/>
    <row r="757" s="41" customFormat="1" ht="15.75" customHeight="1" x14ac:dyDescent="0.25"/>
    <row r="758" s="41" customFormat="1" ht="15.75" customHeight="1" x14ac:dyDescent="0.25"/>
    <row r="759" s="41" customFormat="1" ht="15.75" customHeight="1" x14ac:dyDescent="0.25"/>
    <row r="760" s="41" customFormat="1" ht="15.75" customHeight="1" x14ac:dyDescent="0.25"/>
    <row r="761" s="41" customFormat="1" ht="15.75" customHeight="1" x14ac:dyDescent="0.25"/>
    <row r="762" s="41" customFormat="1" ht="15.75" customHeight="1" x14ac:dyDescent="0.25"/>
    <row r="763" s="41" customFormat="1" ht="15.75" customHeight="1" x14ac:dyDescent="0.25"/>
    <row r="764" s="41" customFormat="1" ht="15.75" customHeight="1" x14ac:dyDescent="0.25"/>
    <row r="765" s="41" customFormat="1" ht="15.75" customHeight="1" x14ac:dyDescent="0.25"/>
    <row r="766" s="41" customFormat="1" ht="15.75" customHeight="1" x14ac:dyDescent="0.25"/>
    <row r="767" s="41" customFormat="1" ht="15.75" customHeight="1" x14ac:dyDescent="0.25"/>
    <row r="768" s="41" customFormat="1" ht="15.75" customHeight="1" x14ac:dyDescent="0.25"/>
    <row r="769" s="41" customFormat="1" ht="15.75" customHeight="1" x14ac:dyDescent="0.25"/>
    <row r="770" s="41" customFormat="1" ht="15.75" customHeight="1" x14ac:dyDescent="0.25"/>
    <row r="771" s="41" customFormat="1" ht="15.75" customHeight="1" x14ac:dyDescent="0.25"/>
    <row r="772" s="41" customFormat="1" ht="15.75" customHeight="1" x14ac:dyDescent="0.25"/>
    <row r="773" s="41" customFormat="1" ht="15.75" customHeight="1" x14ac:dyDescent="0.25"/>
    <row r="774" s="41" customFormat="1" ht="15.75" customHeight="1" x14ac:dyDescent="0.25"/>
    <row r="775" s="41" customFormat="1" ht="15.75" customHeight="1" x14ac:dyDescent="0.25"/>
    <row r="776" s="41" customFormat="1" ht="15.75" customHeight="1" x14ac:dyDescent="0.25"/>
    <row r="777" s="41" customFormat="1" ht="15.75" customHeight="1" x14ac:dyDescent="0.25"/>
    <row r="778" s="41" customFormat="1" ht="15.75" customHeight="1" x14ac:dyDescent="0.25"/>
    <row r="779" s="41" customFormat="1" ht="15.75" customHeight="1" x14ac:dyDescent="0.25"/>
    <row r="780" s="41" customFormat="1" ht="15.75" customHeight="1" x14ac:dyDescent="0.25"/>
    <row r="781" s="41" customFormat="1" ht="15.75" customHeight="1" x14ac:dyDescent="0.25"/>
    <row r="782" s="41" customFormat="1" ht="15.75" customHeight="1" x14ac:dyDescent="0.25"/>
    <row r="783" s="41" customFormat="1" ht="15.75" customHeight="1" x14ac:dyDescent="0.25"/>
    <row r="784" s="41" customFormat="1" ht="15.75" customHeight="1" x14ac:dyDescent="0.25"/>
    <row r="785" s="41" customFormat="1" ht="15.75" customHeight="1" x14ac:dyDescent="0.25"/>
    <row r="786" s="41" customFormat="1" ht="15.75" customHeight="1" x14ac:dyDescent="0.25"/>
    <row r="787" s="41" customFormat="1" ht="15.75" customHeight="1" x14ac:dyDescent="0.25"/>
    <row r="788" s="41" customFormat="1" ht="15.75" customHeight="1" x14ac:dyDescent="0.25"/>
    <row r="789" s="41" customFormat="1" ht="15.75" customHeight="1" x14ac:dyDescent="0.25"/>
    <row r="790" s="41" customFormat="1" ht="15.75" customHeight="1" x14ac:dyDescent="0.25"/>
    <row r="791" s="41" customFormat="1" ht="15.75" customHeight="1" x14ac:dyDescent="0.25"/>
    <row r="792" s="41" customFormat="1" ht="15.75" customHeight="1" x14ac:dyDescent="0.25"/>
    <row r="793" s="41" customFormat="1" ht="15.75" customHeight="1" x14ac:dyDescent="0.25"/>
    <row r="794" s="41" customFormat="1" ht="15.75" customHeight="1" x14ac:dyDescent="0.25"/>
    <row r="795" s="41" customFormat="1" ht="15.75" customHeight="1" x14ac:dyDescent="0.25"/>
    <row r="796" s="41" customFormat="1" ht="15.75" customHeight="1" x14ac:dyDescent="0.25"/>
    <row r="797" s="41" customFormat="1" ht="15.75" customHeight="1" x14ac:dyDescent="0.25"/>
    <row r="798" s="41" customFormat="1" ht="15.75" customHeight="1" x14ac:dyDescent="0.25"/>
    <row r="799" s="41" customFormat="1" ht="15.75" customHeight="1" x14ac:dyDescent="0.25"/>
    <row r="800" s="41" customFormat="1" ht="15.75" customHeight="1" x14ac:dyDescent="0.25"/>
    <row r="801" s="41" customFormat="1" ht="15.75" customHeight="1" x14ac:dyDescent="0.25"/>
    <row r="802" s="41" customFormat="1" ht="15.75" customHeight="1" x14ac:dyDescent="0.25"/>
    <row r="803" s="41" customFormat="1" ht="15.75" customHeight="1" x14ac:dyDescent="0.25"/>
    <row r="804" s="41" customFormat="1" ht="15.75" customHeight="1" x14ac:dyDescent="0.25"/>
    <row r="805" s="41" customFormat="1" ht="15.75" customHeight="1" x14ac:dyDescent="0.25"/>
    <row r="806" s="41" customFormat="1" ht="15.75" customHeight="1" x14ac:dyDescent="0.25"/>
    <row r="807" s="41" customFormat="1" ht="15.75" customHeight="1" x14ac:dyDescent="0.25"/>
    <row r="808" s="41" customFormat="1" ht="15.75" customHeight="1" x14ac:dyDescent="0.25"/>
    <row r="809" s="41" customFormat="1" ht="15.75" customHeight="1" x14ac:dyDescent="0.25"/>
    <row r="810" s="41" customFormat="1" ht="15.75" customHeight="1" x14ac:dyDescent="0.25"/>
    <row r="811" s="41" customFormat="1" ht="15.75" customHeight="1" x14ac:dyDescent="0.25"/>
    <row r="812" s="41" customFormat="1" ht="15.75" customHeight="1" x14ac:dyDescent="0.25"/>
    <row r="813" s="41" customFormat="1" ht="15.75" customHeight="1" x14ac:dyDescent="0.25"/>
    <row r="814" s="41" customFormat="1" ht="15.75" customHeight="1" x14ac:dyDescent="0.25"/>
    <row r="815" s="41" customFormat="1" ht="15.75" customHeight="1" x14ac:dyDescent="0.25"/>
    <row r="816" s="41" customFormat="1" ht="15.75" customHeight="1" x14ac:dyDescent="0.25"/>
    <row r="817" s="41" customFormat="1" ht="15.75" customHeight="1" x14ac:dyDescent="0.25"/>
    <row r="818" s="41" customFormat="1" ht="15.75" customHeight="1" x14ac:dyDescent="0.25"/>
    <row r="819" s="41" customFormat="1" ht="15.75" customHeight="1" x14ac:dyDescent="0.25"/>
    <row r="820" s="41" customFormat="1" ht="15.75" customHeight="1" x14ac:dyDescent="0.25"/>
    <row r="821" s="41" customFormat="1" ht="15.75" customHeight="1" x14ac:dyDescent="0.25"/>
    <row r="822" s="41" customFormat="1" ht="15.75" customHeight="1" x14ac:dyDescent="0.25"/>
    <row r="823" s="41" customFormat="1" ht="15.75" customHeight="1" x14ac:dyDescent="0.25"/>
    <row r="824" s="41" customFormat="1" ht="15.75" customHeight="1" x14ac:dyDescent="0.25"/>
    <row r="825" s="41" customFormat="1" ht="15.75" customHeight="1" x14ac:dyDescent="0.25"/>
    <row r="826" s="41" customFormat="1" ht="15.75" customHeight="1" x14ac:dyDescent="0.25"/>
    <row r="827" s="41" customFormat="1" ht="15.75" customHeight="1" x14ac:dyDescent="0.25"/>
    <row r="828" s="41" customFormat="1" ht="15.75" customHeight="1" x14ac:dyDescent="0.25"/>
    <row r="829" s="41" customFormat="1" ht="15.75" customHeight="1" x14ac:dyDescent="0.25"/>
    <row r="830" s="41" customFormat="1" ht="15.75" customHeight="1" x14ac:dyDescent="0.25"/>
    <row r="831" s="41" customFormat="1" ht="15.75" customHeight="1" x14ac:dyDescent="0.25"/>
    <row r="832" s="41" customFormat="1" ht="15.75" customHeight="1" x14ac:dyDescent="0.25"/>
    <row r="833" s="41" customFormat="1" ht="15.75" customHeight="1" x14ac:dyDescent="0.25"/>
    <row r="834" s="41" customFormat="1" ht="15.75" customHeight="1" x14ac:dyDescent="0.25"/>
    <row r="835" s="41" customFormat="1" ht="15.75" customHeight="1" x14ac:dyDescent="0.25"/>
    <row r="836" s="41" customFormat="1" ht="15.75" customHeight="1" x14ac:dyDescent="0.25"/>
    <row r="837" s="41" customFormat="1" ht="15.75" customHeight="1" x14ac:dyDescent="0.25"/>
    <row r="838" s="41" customFormat="1" ht="15.75" customHeight="1" x14ac:dyDescent="0.25"/>
    <row r="839" s="41" customFormat="1" ht="15.75" customHeight="1" x14ac:dyDescent="0.25"/>
    <row r="840" s="41" customFormat="1" ht="15.75" customHeight="1" x14ac:dyDescent="0.25"/>
    <row r="841" s="41" customFormat="1" ht="15.75" customHeight="1" x14ac:dyDescent="0.25"/>
    <row r="842" s="41" customFormat="1" ht="15.75" customHeight="1" x14ac:dyDescent="0.25"/>
    <row r="843" s="41" customFormat="1" ht="15.75" customHeight="1" x14ac:dyDescent="0.25"/>
    <row r="844" s="41" customFormat="1" ht="15.75" customHeight="1" x14ac:dyDescent="0.25"/>
    <row r="845" s="41" customFormat="1" ht="15.75" customHeight="1" x14ac:dyDescent="0.25"/>
    <row r="846" s="41" customFormat="1" ht="15.75" customHeight="1" x14ac:dyDescent="0.25"/>
    <row r="847" s="41" customFormat="1" ht="15.75" customHeight="1" x14ac:dyDescent="0.25"/>
    <row r="848" s="41" customFormat="1" ht="15.75" customHeight="1" x14ac:dyDescent="0.25"/>
    <row r="849" s="41" customFormat="1" ht="15.75" customHeight="1" x14ac:dyDescent="0.25"/>
    <row r="850" s="41" customFormat="1" ht="15.75" customHeight="1" x14ac:dyDescent="0.25"/>
    <row r="851" s="41" customFormat="1" ht="15.75" customHeight="1" x14ac:dyDescent="0.25"/>
    <row r="852" s="41" customFormat="1" ht="15.75" customHeight="1" x14ac:dyDescent="0.25"/>
    <row r="853" s="41" customFormat="1" ht="15.75" customHeight="1" x14ac:dyDescent="0.25"/>
    <row r="854" s="41" customFormat="1" ht="15.75" customHeight="1" x14ac:dyDescent="0.25"/>
    <row r="855" s="41" customFormat="1" ht="15.75" customHeight="1" x14ac:dyDescent="0.25"/>
    <row r="856" s="41" customFormat="1" ht="15.75" customHeight="1" x14ac:dyDescent="0.25"/>
    <row r="857" s="41" customFormat="1" ht="15.75" customHeight="1" x14ac:dyDescent="0.25"/>
    <row r="858" s="41" customFormat="1" ht="15.75" customHeight="1" x14ac:dyDescent="0.25"/>
    <row r="859" s="41" customFormat="1" ht="15.75" customHeight="1" x14ac:dyDescent="0.25"/>
    <row r="860" s="41" customFormat="1" ht="15.75" customHeight="1" x14ac:dyDescent="0.25"/>
    <row r="861" s="41" customFormat="1" ht="15.75" customHeight="1" x14ac:dyDescent="0.25"/>
    <row r="862" s="41" customFormat="1" ht="15.75" customHeight="1" x14ac:dyDescent="0.25"/>
    <row r="863" s="41" customFormat="1" ht="15.75" customHeight="1" x14ac:dyDescent="0.25"/>
    <row r="864" s="41" customFormat="1" ht="15.75" customHeight="1" x14ac:dyDescent="0.25"/>
    <row r="865" s="41" customFormat="1" ht="15.75" customHeight="1" x14ac:dyDescent="0.25"/>
    <row r="866" s="41" customFormat="1" ht="15.75" customHeight="1" x14ac:dyDescent="0.25"/>
    <row r="867" s="41" customFormat="1" ht="15.75" customHeight="1" x14ac:dyDescent="0.25"/>
    <row r="868" s="41" customFormat="1" ht="15.75" customHeight="1" x14ac:dyDescent="0.25"/>
    <row r="869" s="41" customFormat="1" ht="15.75" customHeight="1" x14ac:dyDescent="0.25"/>
    <row r="870" s="41" customFormat="1" ht="15.75" customHeight="1" x14ac:dyDescent="0.25"/>
    <row r="871" s="41" customFormat="1" ht="15.75" customHeight="1" x14ac:dyDescent="0.25"/>
    <row r="872" s="41" customFormat="1" ht="15.75" customHeight="1" x14ac:dyDescent="0.25"/>
    <row r="873" s="41" customFormat="1" ht="15.75" customHeight="1" x14ac:dyDescent="0.25"/>
    <row r="874" s="41" customFormat="1" ht="15.75" customHeight="1" x14ac:dyDescent="0.25"/>
    <row r="875" s="41" customFormat="1" ht="15.75" customHeight="1" x14ac:dyDescent="0.25"/>
    <row r="876" s="41" customFormat="1" ht="15.75" customHeight="1" x14ac:dyDescent="0.25"/>
    <row r="877" s="41" customFormat="1" ht="15.75" customHeight="1" x14ac:dyDescent="0.25"/>
    <row r="878" s="41" customFormat="1" ht="15.75" customHeight="1" x14ac:dyDescent="0.25"/>
    <row r="879" s="41" customFormat="1" ht="15.75" customHeight="1" x14ac:dyDescent="0.25"/>
    <row r="880" s="41" customFormat="1" ht="15.75" customHeight="1" x14ac:dyDescent="0.25"/>
    <row r="881" s="41" customFormat="1" ht="15.75" customHeight="1" x14ac:dyDescent="0.25"/>
    <row r="882" s="41" customFormat="1" ht="15.75" customHeight="1" x14ac:dyDescent="0.25"/>
    <row r="883" s="41" customFormat="1" ht="15.75" customHeight="1" x14ac:dyDescent="0.25"/>
    <row r="884" s="41" customFormat="1" ht="15.75" customHeight="1" x14ac:dyDescent="0.25"/>
    <row r="885" s="41" customFormat="1" ht="15.75" customHeight="1" x14ac:dyDescent="0.25"/>
    <row r="886" s="41" customFormat="1" ht="15.75" customHeight="1" x14ac:dyDescent="0.25"/>
    <row r="887" s="41" customFormat="1" ht="15.75" customHeight="1" x14ac:dyDescent="0.25"/>
    <row r="888" s="41" customFormat="1" ht="15.75" customHeight="1" x14ac:dyDescent="0.25"/>
    <row r="889" s="41" customFormat="1" ht="15.75" customHeight="1" x14ac:dyDescent="0.25"/>
    <row r="890" s="41" customFormat="1" ht="15.75" customHeight="1" x14ac:dyDescent="0.25"/>
    <row r="891" s="41" customFormat="1" ht="15.75" customHeight="1" x14ac:dyDescent="0.25"/>
    <row r="892" s="41" customFormat="1" ht="15.75" customHeight="1" x14ac:dyDescent="0.25"/>
    <row r="893" s="41" customFormat="1" ht="15.75" customHeight="1" x14ac:dyDescent="0.25"/>
    <row r="894" s="41" customFormat="1" ht="15.75" customHeight="1" x14ac:dyDescent="0.25"/>
    <row r="895" s="41" customFormat="1" ht="15.75" customHeight="1" x14ac:dyDescent="0.25"/>
    <row r="896" s="41" customFormat="1" ht="15.75" customHeight="1" x14ac:dyDescent="0.25"/>
    <row r="897" s="41" customFormat="1" ht="15.75" customHeight="1" x14ac:dyDescent="0.25"/>
    <row r="898" s="41" customFormat="1" ht="15.75" customHeight="1" x14ac:dyDescent="0.25"/>
    <row r="899" s="41" customFormat="1" ht="15.75" customHeight="1" x14ac:dyDescent="0.25"/>
    <row r="900" s="41" customFormat="1" ht="15.75" customHeight="1" x14ac:dyDescent="0.25"/>
    <row r="901" s="41" customFormat="1" ht="15.75" customHeight="1" x14ac:dyDescent="0.25"/>
    <row r="902" s="41" customFormat="1" ht="15.75" customHeight="1" x14ac:dyDescent="0.25"/>
    <row r="903" s="41" customFormat="1" ht="15.75" customHeight="1" x14ac:dyDescent="0.25"/>
    <row r="904" s="41" customFormat="1" ht="15.75" customHeight="1" x14ac:dyDescent="0.25"/>
    <row r="905" s="41" customFormat="1" ht="15.75" customHeight="1" x14ac:dyDescent="0.25"/>
    <row r="906" s="41" customFormat="1" ht="15.75" customHeight="1" x14ac:dyDescent="0.25"/>
    <row r="907" s="41" customFormat="1" ht="15.75" customHeight="1" x14ac:dyDescent="0.25"/>
    <row r="908" s="41" customFormat="1" ht="15.75" customHeight="1" x14ac:dyDescent="0.25"/>
    <row r="909" s="41" customFormat="1" ht="15.75" customHeight="1" x14ac:dyDescent="0.25"/>
    <row r="910" s="41" customFormat="1" ht="15.75" customHeight="1" x14ac:dyDescent="0.25"/>
    <row r="911" s="41" customFormat="1" ht="15.75" customHeight="1" x14ac:dyDescent="0.25"/>
    <row r="912" s="41" customFormat="1" ht="15.75" customHeight="1" x14ac:dyDescent="0.25"/>
    <row r="913" s="41" customFormat="1" ht="15.75" customHeight="1" x14ac:dyDescent="0.25"/>
    <row r="914" s="41" customFormat="1" ht="15.75" customHeight="1" x14ac:dyDescent="0.25"/>
    <row r="915" s="41" customFormat="1" ht="15.75" customHeight="1" x14ac:dyDescent="0.25"/>
    <row r="916" s="41" customFormat="1" ht="15.75" customHeight="1" x14ac:dyDescent="0.25"/>
    <row r="917" s="41" customFormat="1" ht="15.75" customHeight="1" x14ac:dyDescent="0.25"/>
    <row r="918" s="41" customFormat="1" ht="15.75" customHeight="1" x14ac:dyDescent="0.25"/>
    <row r="919" s="41" customFormat="1" ht="15.75" customHeight="1" x14ac:dyDescent="0.25"/>
    <row r="920" s="41" customFormat="1" ht="15.75" customHeight="1" x14ac:dyDescent="0.25"/>
    <row r="921" s="41" customFormat="1" ht="15.75" customHeight="1" x14ac:dyDescent="0.25"/>
    <row r="922" s="41" customFormat="1" ht="15.75" customHeight="1" x14ac:dyDescent="0.25"/>
    <row r="923" s="41" customFormat="1" ht="15.75" customHeight="1" x14ac:dyDescent="0.25"/>
    <row r="924" s="41" customFormat="1" ht="15.75" customHeight="1" x14ac:dyDescent="0.25"/>
    <row r="925" s="41" customFormat="1" ht="15.75" customHeight="1" x14ac:dyDescent="0.25"/>
    <row r="926" s="41" customFormat="1" ht="15.75" customHeight="1" x14ac:dyDescent="0.25"/>
    <row r="927" s="41" customFormat="1" ht="15.75" customHeight="1" x14ac:dyDescent="0.25"/>
    <row r="928" s="41" customFormat="1" ht="15.75" customHeight="1" x14ac:dyDescent="0.25"/>
    <row r="929" s="41" customFormat="1" ht="15.75" customHeight="1" x14ac:dyDescent="0.25"/>
    <row r="930" s="41" customFormat="1" ht="15.75" customHeight="1" x14ac:dyDescent="0.25"/>
    <row r="931" s="41" customFormat="1" ht="15.75" customHeight="1" x14ac:dyDescent="0.25"/>
    <row r="932" s="41" customFormat="1" ht="15.75" customHeight="1" x14ac:dyDescent="0.25"/>
    <row r="933" s="41" customFormat="1" ht="15.75" customHeight="1" x14ac:dyDescent="0.25"/>
    <row r="934" s="41" customFormat="1" ht="15.75" customHeight="1" x14ac:dyDescent="0.25"/>
    <row r="935" s="41" customFormat="1" ht="15.75" customHeight="1" x14ac:dyDescent="0.25"/>
    <row r="936" s="41" customFormat="1" ht="15.75" customHeight="1" x14ac:dyDescent="0.25"/>
    <row r="937" s="41" customFormat="1" ht="15.75" customHeight="1" x14ac:dyDescent="0.25"/>
    <row r="938" s="41" customFormat="1" ht="15.75" customHeight="1" x14ac:dyDescent="0.25"/>
    <row r="939" s="41" customFormat="1" ht="15.75" customHeight="1" x14ac:dyDescent="0.25"/>
    <row r="940" s="41" customFormat="1" ht="15.75" customHeight="1" x14ac:dyDescent="0.25"/>
    <row r="941" s="41" customFormat="1" ht="15.75" customHeight="1" x14ac:dyDescent="0.25"/>
    <row r="942" s="41" customFormat="1" ht="15.75" customHeight="1" x14ac:dyDescent="0.25"/>
    <row r="943" s="41" customFormat="1" ht="15.75" customHeight="1" x14ac:dyDescent="0.25"/>
    <row r="944" s="41" customFormat="1" ht="15.75" customHeight="1" x14ac:dyDescent="0.25"/>
    <row r="945" s="41" customFormat="1" ht="15.75" customHeight="1" x14ac:dyDescent="0.25"/>
    <row r="946" s="41" customFormat="1" ht="15.75" customHeight="1" x14ac:dyDescent="0.25"/>
    <row r="947" s="41" customFormat="1" ht="15.75" customHeight="1" x14ac:dyDescent="0.25"/>
    <row r="948" s="41" customFormat="1" ht="15.75" customHeight="1" x14ac:dyDescent="0.25"/>
    <row r="949" s="41" customFormat="1" ht="15.75" customHeight="1" x14ac:dyDescent="0.25"/>
    <row r="950" s="41" customFormat="1" ht="15.75" customHeight="1" x14ac:dyDescent="0.25"/>
    <row r="951" s="41" customFormat="1" ht="15.75" customHeight="1" x14ac:dyDescent="0.25"/>
    <row r="952" s="41" customFormat="1" ht="15.75" customHeight="1" x14ac:dyDescent="0.25"/>
    <row r="953" s="41" customFormat="1" ht="15.75" customHeight="1" x14ac:dyDescent="0.25"/>
    <row r="954" s="41" customFormat="1" ht="15.75" customHeight="1" x14ac:dyDescent="0.25"/>
    <row r="955" s="41" customFormat="1" ht="15.75" customHeight="1" x14ac:dyDescent="0.25"/>
    <row r="956" s="41" customFormat="1" ht="15.75" customHeight="1" x14ac:dyDescent="0.25"/>
    <row r="957" s="41" customFormat="1" ht="15.75" customHeight="1" x14ac:dyDescent="0.25"/>
    <row r="958" s="41" customFormat="1" ht="15.75" customHeight="1" x14ac:dyDescent="0.25"/>
    <row r="959" s="41" customFormat="1" ht="15.75" customHeight="1" x14ac:dyDescent="0.25"/>
    <row r="960" s="41" customFormat="1" ht="15.75" customHeight="1" x14ac:dyDescent="0.25"/>
    <row r="961" s="41" customFormat="1" ht="15.75" customHeight="1" x14ac:dyDescent="0.25"/>
    <row r="962" s="41" customFormat="1" ht="15.75" customHeight="1" x14ac:dyDescent="0.25"/>
    <row r="963" s="41" customFormat="1" ht="15.75" customHeight="1" x14ac:dyDescent="0.25"/>
    <row r="964" s="41" customFormat="1" ht="15.75" customHeight="1" x14ac:dyDescent="0.25"/>
    <row r="965" s="41" customFormat="1" ht="15.75" customHeight="1" x14ac:dyDescent="0.25"/>
    <row r="966" s="41" customFormat="1" ht="15.75" customHeight="1" x14ac:dyDescent="0.25"/>
    <row r="967" s="41" customFormat="1" ht="15.75" customHeight="1" x14ac:dyDescent="0.25"/>
    <row r="968" s="41" customFormat="1" ht="15.75" customHeight="1" x14ac:dyDescent="0.25"/>
    <row r="969" s="41" customFormat="1" ht="15.75" customHeight="1" x14ac:dyDescent="0.25"/>
    <row r="970" s="41" customFormat="1" ht="15.75" customHeight="1" x14ac:dyDescent="0.25"/>
    <row r="971" s="41" customFormat="1" ht="15.75" customHeight="1" x14ac:dyDescent="0.25"/>
    <row r="972" s="41" customFormat="1" ht="15.75" customHeight="1" x14ac:dyDescent="0.25"/>
    <row r="973" s="41" customFormat="1" ht="15.75" customHeight="1" x14ac:dyDescent="0.25"/>
    <row r="974" s="41" customFormat="1" ht="15.75" customHeight="1" x14ac:dyDescent="0.25"/>
    <row r="975" s="41" customFormat="1" ht="15.75" customHeight="1" x14ac:dyDescent="0.25"/>
    <row r="976" s="41" customFormat="1" ht="15.75" customHeight="1" x14ac:dyDescent="0.25"/>
    <row r="977" s="41" customFormat="1" ht="15.75" customHeight="1" x14ac:dyDescent="0.25"/>
    <row r="978" s="41" customFormat="1" ht="15.75" customHeight="1" x14ac:dyDescent="0.25"/>
    <row r="979" s="41" customFormat="1" ht="15.75" customHeight="1" x14ac:dyDescent="0.25"/>
    <row r="980" s="41" customFormat="1" ht="15.75" customHeight="1" x14ac:dyDescent="0.25"/>
    <row r="981" s="41" customFormat="1" ht="15.75" customHeight="1" x14ac:dyDescent="0.25"/>
    <row r="982" s="41" customFormat="1" ht="15.75" customHeight="1" x14ac:dyDescent="0.25"/>
    <row r="983" s="41" customFormat="1" ht="15.75" customHeight="1" x14ac:dyDescent="0.25"/>
    <row r="984" s="41" customFormat="1" ht="15.75" customHeight="1" x14ac:dyDescent="0.25"/>
    <row r="985" s="41" customFormat="1" ht="15.75" customHeight="1" x14ac:dyDescent="0.25"/>
    <row r="986" s="41" customFormat="1" ht="15.75" customHeight="1" x14ac:dyDescent="0.25"/>
    <row r="987" s="41" customFormat="1" ht="15.75" customHeight="1" x14ac:dyDescent="0.25"/>
    <row r="988" s="41" customFormat="1" ht="15.75" customHeight="1" x14ac:dyDescent="0.25"/>
    <row r="989" s="41" customFormat="1" ht="15.75" customHeight="1" x14ac:dyDescent="0.25"/>
    <row r="990" s="41" customFormat="1" ht="15.75" customHeight="1" x14ac:dyDescent="0.25"/>
    <row r="991" s="41" customFormat="1" ht="15.75" customHeight="1" x14ac:dyDescent="0.25"/>
    <row r="992" s="41" customFormat="1" ht="15.75" customHeight="1" x14ac:dyDescent="0.25"/>
    <row r="993" s="41" customFormat="1" ht="15.75" customHeight="1" x14ac:dyDescent="0.25"/>
    <row r="994" s="41" customFormat="1" ht="15.75" customHeight="1" x14ac:dyDescent="0.25"/>
    <row r="995" s="41" customFormat="1" ht="15.75" customHeight="1" x14ac:dyDescent="0.25"/>
    <row r="996" s="41" customFormat="1" ht="15.75" customHeight="1" x14ac:dyDescent="0.25"/>
    <row r="997" s="41" customFormat="1" ht="15.75" customHeight="1" x14ac:dyDescent="0.25"/>
    <row r="998" s="41" customFormat="1" ht="15.75" customHeight="1" x14ac:dyDescent="0.25"/>
  </sheetData>
  <sheetProtection algorithmName="SHA-512" hashValue="kBnS3O3c/fwgBsy+A8Hg9NWBwO5yC5qJcSf7FZKubiRN30IGhBTGv6n6xjGaO/luXVkD0buR5VD0winZ3nqifw==" saltValue="3xkviYk0Mm1WCh4L3oKMNg==" spinCount="100000" sheet="1" objects="1" scenarios="1"/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376B1-0982-44C1-AA40-8255AFA2A3C1}">
  <sheetPr>
    <tabColor rgb="FF00B050"/>
  </sheetPr>
  <dimension ref="A1:P1000"/>
  <sheetViews>
    <sheetView tabSelected="1" workbookViewId="0">
      <selection activeCell="B19" sqref="B19"/>
    </sheetView>
  </sheetViews>
  <sheetFormatPr defaultColWidth="11.25" defaultRowHeight="15" customHeight="1" x14ac:dyDescent="0.25"/>
  <cols>
    <col min="1" max="1" width="12.25" style="41" customWidth="1"/>
    <col min="2" max="2" width="35.25" style="41" customWidth="1"/>
    <col min="3" max="4" width="15.25" style="41" customWidth="1"/>
    <col min="5" max="5" width="18.75" style="41" customWidth="1"/>
    <col min="6" max="12" width="15.25" style="41" customWidth="1"/>
    <col min="13" max="13" width="13.25" style="41" customWidth="1"/>
    <col min="14" max="14" width="2.75" style="41" customWidth="1"/>
    <col min="15" max="16" width="15.25" style="41" customWidth="1"/>
    <col min="17" max="26" width="11" style="41" customWidth="1"/>
    <col min="27" max="16384" width="11.25" style="41"/>
  </cols>
  <sheetData>
    <row r="1" spans="1:16" ht="15.75" customHeight="1" x14ac:dyDescent="0.25">
      <c r="E1" s="54" t="s">
        <v>5</v>
      </c>
    </row>
    <row r="2" spans="1:16" ht="15.75" customHeight="1" x14ac:dyDescent="0.25">
      <c r="D2" s="45" t="s">
        <v>6</v>
      </c>
      <c r="E2" s="45" t="s">
        <v>7</v>
      </c>
    </row>
    <row r="3" spans="1:16" ht="15.75" customHeight="1" x14ac:dyDescent="0.25">
      <c r="D3" s="45" t="s">
        <v>8</v>
      </c>
      <c r="E3" s="45" t="s">
        <v>9</v>
      </c>
    </row>
    <row r="4" spans="1:16" ht="15.75" customHeight="1" x14ac:dyDescent="0.25">
      <c r="A4" s="80" t="s">
        <v>37</v>
      </c>
      <c r="B4" s="79"/>
      <c r="D4" s="45" t="s">
        <v>11</v>
      </c>
      <c r="E4" s="45" t="s">
        <v>12</v>
      </c>
    </row>
    <row r="5" spans="1:16" ht="15.75" customHeight="1" x14ac:dyDescent="0.25">
      <c r="A5" s="42"/>
      <c r="B5" s="42"/>
      <c r="D5" s="42"/>
      <c r="E5" s="42"/>
    </row>
    <row r="6" spans="1:16" ht="15.75" customHeight="1" x14ac:dyDescent="0.25">
      <c r="A6" s="42"/>
      <c r="B6" s="42"/>
    </row>
    <row r="7" spans="1:16" ht="15.75" customHeight="1" x14ac:dyDescent="0.25">
      <c r="A7" s="53" t="s">
        <v>13</v>
      </c>
      <c r="B7" s="53" t="s">
        <v>14</v>
      </c>
      <c r="C7" s="53" t="s">
        <v>15</v>
      </c>
      <c r="D7" s="53" t="s">
        <v>16</v>
      </c>
      <c r="E7" s="53" t="s">
        <v>17</v>
      </c>
      <c r="F7" s="53" t="s">
        <v>18</v>
      </c>
      <c r="G7" s="53" t="s">
        <v>19</v>
      </c>
      <c r="H7" s="53" t="s">
        <v>20</v>
      </c>
      <c r="I7" s="53" t="s">
        <v>21</v>
      </c>
      <c r="J7" s="53" t="s">
        <v>0</v>
      </c>
      <c r="K7" s="53" t="s">
        <v>22</v>
      </c>
      <c r="L7" s="53" t="s">
        <v>1</v>
      </c>
      <c r="M7" s="53" t="s">
        <v>23</v>
      </c>
      <c r="O7" s="81" t="s">
        <v>24</v>
      </c>
      <c r="P7" s="82"/>
    </row>
    <row r="8" spans="1:16" ht="15.75" customHeight="1" x14ac:dyDescent="0.25">
      <c r="A8" s="45">
        <v>1</v>
      </c>
      <c r="B8" s="45" t="s">
        <v>6</v>
      </c>
      <c r="C8" s="45" t="s">
        <v>6</v>
      </c>
      <c r="D8" s="43"/>
      <c r="E8" s="45">
        <v>0.1</v>
      </c>
      <c r="F8" s="55">
        <v>0.12920000000000001</v>
      </c>
      <c r="G8" s="55">
        <v>0.1288</v>
      </c>
      <c r="H8" s="55">
        <v>0.1384</v>
      </c>
      <c r="I8" s="55">
        <v>0.13850000000000001</v>
      </c>
      <c r="J8" s="45">
        <f t="shared" ref="J8:J32" si="0">1000*(AVERAGE(H8:I8)-AVERAGE(F8:G8))/E8</f>
        <v>94.500000000000128</v>
      </c>
      <c r="K8" s="44"/>
      <c r="L8" s="44"/>
      <c r="M8" s="43"/>
      <c r="O8" s="83"/>
      <c r="P8" s="84"/>
    </row>
    <row r="9" spans="1:16" ht="15.75" customHeight="1" x14ac:dyDescent="0.25">
      <c r="A9" s="45">
        <v>2</v>
      </c>
      <c r="B9" s="45" t="s">
        <v>9</v>
      </c>
      <c r="C9" s="45" t="s">
        <v>8</v>
      </c>
      <c r="D9" s="43"/>
      <c r="E9" s="45">
        <v>0.1</v>
      </c>
      <c r="F9" s="55">
        <v>0.12859999999999999</v>
      </c>
      <c r="G9" s="55">
        <v>0.1285</v>
      </c>
      <c r="H9" s="55">
        <v>0.1288</v>
      </c>
      <c r="I9" s="55">
        <v>0.12859999999999999</v>
      </c>
      <c r="J9" s="45">
        <f t="shared" si="0"/>
        <v>1.4999999999998348</v>
      </c>
      <c r="K9" s="44"/>
      <c r="L9" s="44"/>
      <c r="M9" s="43"/>
    </row>
    <row r="10" spans="1:16" ht="15.75" customHeight="1" x14ac:dyDescent="0.25">
      <c r="A10" s="45">
        <v>3</v>
      </c>
      <c r="B10" s="45" t="s">
        <v>29</v>
      </c>
      <c r="C10" s="45" t="s">
        <v>11</v>
      </c>
      <c r="D10" s="46">
        <v>45188</v>
      </c>
      <c r="E10" s="45">
        <v>0.1</v>
      </c>
      <c r="F10" s="55">
        <v>0.1285</v>
      </c>
      <c r="G10" s="55">
        <v>0.12820000000000001</v>
      </c>
      <c r="H10" s="55">
        <v>0.14280000000000001</v>
      </c>
      <c r="I10" s="55">
        <v>0.1426</v>
      </c>
      <c r="J10" s="45">
        <f t="shared" si="0"/>
        <v>143.49999999999972</v>
      </c>
      <c r="K10" s="76">
        <f>AVERAGE(J10:J11)</f>
        <v>142.74999999999994</v>
      </c>
      <c r="L10" s="76">
        <f>STDEV(J10:J11)</f>
        <v>1.0606601717794997</v>
      </c>
      <c r="M10" s="76">
        <f>((J10-J11)*100)/AVERAGE(J10:J11)</f>
        <v>1.050788091067983</v>
      </c>
      <c r="O10" s="78" t="s">
        <v>6</v>
      </c>
      <c r="P10" s="79"/>
    </row>
    <row r="11" spans="1:16" ht="15.75" customHeight="1" x14ac:dyDescent="0.25">
      <c r="A11" s="45">
        <v>4</v>
      </c>
      <c r="B11" s="45" t="s">
        <v>29</v>
      </c>
      <c r="C11" s="45" t="s">
        <v>11</v>
      </c>
      <c r="D11" s="46">
        <v>45188</v>
      </c>
      <c r="E11" s="45">
        <v>0.1</v>
      </c>
      <c r="F11" s="55">
        <v>0.12939999999999999</v>
      </c>
      <c r="G11" s="55">
        <v>0.1293</v>
      </c>
      <c r="H11" s="55">
        <v>0.14380000000000001</v>
      </c>
      <c r="I11" s="55">
        <v>0.14330000000000001</v>
      </c>
      <c r="J11" s="45">
        <f t="shared" si="0"/>
        <v>142.00000000000017</v>
      </c>
      <c r="K11" s="77"/>
      <c r="L11" s="77"/>
      <c r="M11" s="77"/>
      <c r="O11" s="85" t="s">
        <v>25</v>
      </c>
      <c r="P11" s="79"/>
    </row>
    <row r="12" spans="1:16" ht="15.75" customHeight="1" x14ac:dyDescent="0.25">
      <c r="A12" s="45">
        <v>5</v>
      </c>
      <c r="B12" s="45" t="s">
        <v>30</v>
      </c>
      <c r="C12" s="45" t="s">
        <v>11</v>
      </c>
      <c r="D12" s="46">
        <v>45188</v>
      </c>
      <c r="E12" s="45">
        <v>0.1</v>
      </c>
      <c r="F12" s="55">
        <v>0.12889999999999999</v>
      </c>
      <c r="G12" s="55">
        <v>0.12889999999999999</v>
      </c>
      <c r="H12" s="55">
        <v>0.1346</v>
      </c>
      <c r="I12" s="55">
        <v>0.1343</v>
      </c>
      <c r="J12" s="45">
        <f t="shared" si="0"/>
        <v>55.50000000000027</v>
      </c>
      <c r="K12" s="76">
        <f>AVERAGE(J12:J13)</f>
        <v>54.499999999999964</v>
      </c>
      <c r="L12" s="76">
        <f>STDEV(J12:J13)</f>
        <v>1.4142135623735272</v>
      </c>
      <c r="M12" s="76">
        <f>((J12-J13)*100)/AVERAGE(J12:J13)</f>
        <v>3.6697247706433256</v>
      </c>
      <c r="O12" s="45" t="s">
        <v>45</v>
      </c>
      <c r="P12" s="52">
        <f>J8</f>
        <v>94.500000000000128</v>
      </c>
    </row>
    <row r="13" spans="1:16" ht="15.75" customHeight="1" x14ac:dyDescent="0.25">
      <c r="A13" s="45">
        <v>6</v>
      </c>
      <c r="B13" s="45" t="s">
        <v>30</v>
      </c>
      <c r="C13" s="45" t="s">
        <v>11</v>
      </c>
      <c r="D13" s="46">
        <v>45188</v>
      </c>
      <c r="E13" s="45">
        <v>0.1</v>
      </c>
      <c r="F13" s="55">
        <v>0.1285</v>
      </c>
      <c r="G13" s="55">
        <v>0.1283</v>
      </c>
      <c r="H13" s="55">
        <v>0.13389999999999999</v>
      </c>
      <c r="I13" s="55">
        <v>0.1336</v>
      </c>
      <c r="J13" s="45">
        <f t="shared" si="0"/>
        <v>53.499999999999659</v>
      </c>
      <c r="K13" s="77"/>
      <c r="L13" s="77"/>
      <c r="M13" s="77"/>
      <c r="O13" s="45" t="s">
        <v>27</v>
      </c>
      <c r="P13" s="52">
        <f>P12/90.6*100</f>
        <v>104.30463576158955</v>
      </c>
    </row>
    <row r="14" spans="1:16" ht="15.75" customHeight="1" x14ac:dyDescent="0.25">
      <c r="A14" s="45">
        <v>7</v>
      </c>
      <c r="B14" s="45" t="s">
        <v>31</v>
      </c>
      <c r="C14" s="45" t="s">
        <v>11</v>
      </c>
      <c r="D14" s="46">
        <v>45188</v>
      </c>
      <c r="E14" s="45">
        <v>0.1</v>
      </c>
      <c r="F14" s="55">
        <v>0.12939999999999999</v>
      </c>
      <c r="G14" s="55">
        <v>0.12959999999999999</v>
      </c>
      <c r="H14" s="55">
        <v>0.1321</v>
      </c>
      <c r="I14" s="55">
        <v>0.13189999999999999</v>
      </c>
      <c r="J14" s="45">
        <f t="shared" si="0"/>
        <v>25.000000000000021</v>
      </c>
      <c r="K14" s="76">
        <f>AVERAGE(J14:J15)</f>
        <v>25.249999999999993</v>
      </c>
      <c r="L14" s="76">
        <f>STDEV(J14:J15)</f>
        <v>0.35355339059323354</v>
      </c>
      <c r="M14" s="76">
        <f>((J14-J15)*100)/AVERAGE(J14:J15)</f>
        <v>-1.9801980198017557</v>
      </c>
    </row>
    <row r="15" spans="1:16" ht="15.75" customHeight="1" x14ac:dyDescent="0.25">
      <c r="A15" s="45">
        <v>8</v>
      </c>
      <c r="B15" s="45" t="s">
        <v>31</v>
      </c>
      <c r="C15" s="45" t="s">
        <v>11</v>
      </c>
      <c r="D15" s="46">
        <v>45188</v>
      </c>
      <c r="E15" s="45">
        <v>0.1</v>
      </c>
      <c r="F15" s="55">
        <v>0.1305</v>
      </c>
      <c r="G15" s="55">
        <v>0.1303</v>
      </c>
      <c r="H15" s="55">
        <v>0.1331</v>
      </c>
      <c r="I15" s="55">
        <v>0.1328</v>
      </c>
      <c r="J15" s="45">
        <f t="shared" si="0"/>
        <v>25.499999999999964</v>
      </c>
      <c r="K15" s="77"/>
      <c r="L15" s="77"/>
      <c r="M15" s="77"/>
      <c r="O15" s="78" t="s">
        <v>28</v>
      </c>
      <c r="P15" s="79"/>
    </row>
    <row r="16" spans="1:16" ht="15.75" customHeight="1" x14ac:dyDescent="0.25">
      <c r="A16" s="45">
        <v>9</v>
      </c>
      <c r="B16" s="45" t="s">
        <v>2</v>
      </c>
      <c r="C16" s="45" t="s">
        <v>11</v>
      </c>
      <c r="D16" s="46">
        <v>45188</v>
      </c>
      <c r="E16" s="45">
        <v>0.1</v>
      </c>
      <c r="F16" s="55">
        <v>0.13089999999999999</v>
      </c>
      <c r="G16" s="55">
        <v>0.1308</v>
      </c>
      <c r="H16" s="55">
        <v>0.1343</v>
      </c>
      <c r="I16" s="55">
        <v>0.1343</v>
      </c>
      <c r="J16" s="45">
        <f t="shared" si="0"/>
        <v>34.500000000000085</v>
      </c>
      <c r="K16" s="76">
        <f>AVERAGE(J16:J17)</f>
        <v>35.25</v>
      </c>
      <c r="L16" s="76">
        <f>STDEV(J16:J17)</f>
        <v>1.0606601717797057</v>
      </c>
      <c r="M16" s="76">
        <f>((J16-J17)*100)/AVERAGE(J16:J17)</f>
        <v>-4.2553191489357065</v>
      </c>
      <c r="O16" s="45" t="s">
        <v>9</v>
      </c>
      <c r="P16" s="52">
        <f>AVERAGE(J9,J32)</f>
        <v>20.249999999999989</v>
      </c>
    </row>
    <row r="17" spans="1:16" ht="15.75" customHeight="1" x14ac:dyDescent="0.25">
      <c r="A17" s="45">
        <v>10</v>
      </c>
      <c r="B17" s="45" t="s">
        <v>2</v>
      </c>
      <c r="C17" s="45" t="s">
        <v>11</v>
      </c>
      <c r="D17" s="46">
        <v>45188</v>
      </c>
      <c r="E17" s="45">
        <v>0.1</v>
      </c>
      <c r="F17" s="55">
        <v>0.1295</v>
      </c>
      <c r="G17" s="55">
        <v>0.12920000000000001</v>
      </c>
      <c r="H17" s="55">
        <v>0.13300000000000001</v>
      </c>
      <c r="I17" s="55">
        <v>0.13289999999999999</v>
      </c>
      <c r="J17" s="45">
        <f t="shared" si="0"/>
        <v>35.999999999999922</v>
      </c>
      <c r="K17" s="77"/>
      <c r="L17" s="77"/>
      <c r="M17" s="77"/>
      <c r="O17" s="42"/>
      <c r="P17" s="42"/>
    </row>
    <row r="18" spans="1:16" ht="15.75" customHeight="1" x14ac:dyDescent="0.25">
      <c r="A18" s="45">
        <v>11</v>
      </c>
      <c r="B18" s="45" t="s">
        <v>32</v>
      </c>
      <c r="C18" s="45" t="s">
        <v>11</v>
      </c>
      <c r="D18" s="46">
        <v>45188</v>
      </c>
      <c r="E18" s="45">
        <v>0.1</v>
      </c>
      <c r="F18" s="55">
        <v>0.12889999999999999</v>
      </c>
      <c r="G18" s="55">
        <v>0.12920000000000001</v>
      </c>
      <c r="H18" s="55">
        <v>0.1313</v>
      </c>
      <c r="I18" s="55">
        <v>0.13109999999999999</v>
      </c>
      <c r="J18" s="45">
        <f t="shared" si="0"/>
        <v>21.499999999999851</v>
      </c>
      <c r="K18" s="76">
        <f>AVERAGE(J18:J19)</f>
        <v>22.250000000000046</v>
      </c>
      <c r="L18" s="76">
        <f>STDEV(J18:J19)</f>
        <v>1.0606601717800976</v>
      </c>
      <c r="M18" s="76">
        <f>((J18-J19)*100)/AVERAGE(J18:J19)</f>
        <v>-6.7415730337096074</v>
      </c>
    </row>
    <row r="19" spans="1:16" ht="15.75" customHeight="1" x14ac:dyDescent="0.25">
      <c r="A19" s="45">
        <v>12</v>
      </c>
      <c r="B19" s="45" t="s">
        <v>32</v>
      </c>
      <c r="C19" s="45" t="s">
        <v>11</v>
      </c>
      <c r="D19" s="46">
        <v>45188</v>
      </c>
      <c r="E19" s="45">
        <v>0.1</v>
      </c>
      <c r="F19" s="55">
        <v>0.12959999999999999</v>
      </c>
      <c r="G19" s="55">
        <v>0.12989999999999999</v>
      </c>
      <c r="H19" s="55">
        <v>0.1321</v>
      </c>
      <c r="I19" s="55">
        <v>0.13200000000000001</v>
      </c>
      <c r="J19" s="45">
        <f t="shared" si="0"/>
        <v>23.000000000000242</v>
      </c>
      <c r="K19" s="77"/>
      <c r="L19" s="77"/>
      <c r="M19" s="77"/>
      <c r="O19" s="51"/>
      <c r="P19" s="51"/>
    </row>
    <row r="20" spans="1:16" ht="15.75" customHeight="1" x14ac:dyDescent="0.25">
      <c r="A20" s="45">
        <v>13</v>
      </c>
      <c r="B20" s="45" t="s">
        <v>33</v>
      </c>
      <c r="C20" s="45" t="s">
        <v>11</v>
      </c>
      <c r="D20" s="46">
        <v>45188</v>
      </c>
      <c r="E20" s="45">
        <v>0.1</v>
      </c>
      <c r="F20" s="55">
        <v>0.12939999999999999</v>
      </c>
      <c r="G20" s="55">
        <v>0.12939999999999999</v>
      </c>
      <c r="H20" s="55">
        <v>0.1318</v>
      </c>
      <c r="I20" s="55">
        <v>0.13150000000000001</v>
      </c>
      <c r="J20" s="45">
        <f t="shared" si="0"/>
        <v>22.500000000000018</v>
      </c>
      <c r="K20" s="76">
        <f>AVERAGE(J20:J21)</f>
        <v>22.749999999999989</v>
      </c>
      <c r="L20" s="76">
        <f>STDEV(J20:J21)</f>
        <v>0.35355339059323354</v>
      </c>
      <c r="M20" s="76">
        <f>((J20-J21)*100)/AVERAGE(J20:J21)</f>
        <v>-2.1978021978019489</v>
      </c>
      <c r="O20" s="42"/>
      <c r="P20" s="42"/>
    </row>
    <row r="21" spans="1:16" ht="15.75" customHeight="1" x14ac:dyDescent="0.25">
      <c r="A21" s="45">
        <v>14</v>
      </c>
      <c r="B21" s="50" t="s">
        <v>33</v>
      </c>
      <c r="C21" s="45" t="s">
        <v>11</v>
      </c>
      <c r="D21" s="46">
        <v>45188</v>
      </c>
      <c r="E21" s="45">
        <v>0.1</v>
      </c>
      <c r="F21" s="55">
        <v>0.12790000000000001</v>
      </c>
      <c r="G21" s="55">
        <v>0.12790000000000001</v>
      </c>
      <c r="H21" s="55">
        <v>0.13020000000000001</v>
      </c>
      <c r="I21" s="55">
        <v>0.13020000000000001</v>
      </c>
      <c r="J21" s="45">
        <f t="shared" si="0"/>
        <v>22.999999999999961</v>
      </c>
      <c r="K21" s="77"/>
      <c r="L21" s="77"/>
      <c r="M21" s="77"/>
      <c r="O21" s="42"/>
      <c r="P21" s="42"/>
    </row>
    <row r="22" spans="1:16" ht="15.75" customHeight="1" x14ac:dyDescent="0.25">
      <c r="A22" s="45">
        <v>15</v>
      </c>
      <c r="B22" s="45" t="s">
        <v>34</v>
      </c>
      <c r="C22" s="45" t="s">
        <v>11</v>
      </c>
      <c r="D22" s="46">
        <v>45188</v>
      </c>
      <c r="E22" s="45">
        <v>0.1</v>
      </c>
      <c r="F22" s="55">
        <v>0.12939999999999999</v>
      </c>
      <c r="G22" s="55">
        <v>0.12909999999999999</v>
      </c>
      <c r="H22" s="55">
        <v>0.13159999999999999</v>
      </c>
      <c r="I22" s="55">
        <v>0.1318</v>
      </c>
      <c r="J22" s="45">
        <f t="shared" si="0"/>
        <v>24.500000000000075</v>
      </c>
      <c r="K22" s="76">
        <f>AVERAGE(J22:J23)</f>
        <v>24.000000000000128</v>
      </c>
      <c r="L22" s="76">
        <f>STDEV(J22:J23)</f>
        <v>0.70710678118646964</v>
      </c>
      <c r="M22" s="76">
        <f>((J22-J23)*100)/AVERAGE(J22:J23)</f>
        <v>4.1666666666661856</v>
      </c>
      <c r="O22" s="42"/>
      <c r="P22" s="42"/>
    </row>
    <row r="23" spans="1:16" ht="15.75" customHeight="1" x14ac:dyDescent="0.25">
      <c r="A23" s="45">
        <v>16</v>
      </c>
      <c r="B23" s="45" t="s">
        <v>34</v>
      </c>
      <c r="C23" s="45" t="s">
        <v>11</v>
      </c>
      <c r="D23" s="46">
        <v>45188</v>
      </c>
      <c r="E23" s="45">
        <v>0.1</v>
      </c>
      <c r="F23" s="55">
        <v>0.1293</v>
      </c>
      <c r="G23" s="55">
        <v>0.129</v>
      </c>
      <c r="H23" s="55">
        <v>0.13170000000000001</v>
      </c>
      <c r="I23" s="55">
        <v>0.1313</v>
      </c>
      <c r="J23" s="45">
        <f t="shared" si="0"/>
        <v>23.500000000000185</v>
      </c>
      <c r="K23" s="77"/>
      <c r="L23" s="77"/>
      <c r="M23" s="77"/>
      <c r="O23" s="42"/>
      <c r="P23" s="42"/>
    </row>
    <row r="24" spans="1:16" ht="15.75" customHeight="1" x14ac:dyDescent="0.25">
      <c r="A24" s="45">
        <v>17</v>
      </c>
      <c r="B24" s="47" t="s">
        <v>35</v>
      </c>
      <c r="C24" s="45" t="s">
        <v>11</v>
      </c>
      <c r="D24" s="46">
        <v>45188</v>
      </c>
      <c r="E24" s="45">
        <v>0.1</v>
      </c>
      <c r="F24" s="55">
        <v>0.1285</v>
      </c>
      <c r="G24" s="55">
        <v>0.12859999999999999</v>
      </c>
      <c r="H24" s="55">
        <v>0.13009999999999999</v>
      </c>
      <c r="I24" s="55">
        <v>0.1298</v>
      </c>
      <c r="J24" s="45">
        <f t="shared" si="0"/>
        <v>14.000000000000123</v>
      </c>
      <c r="K24" s="76">
        <f>AVERAGE(J24:J25)</f>
        <v>14.250000000000096</v>
      </c>
      <c r="L24" s="76">
        <f>STDEV(J24:J25)</f>
        <v>0.35355339059323482</v>
      </c>
      <c r="M24" s="76">
        <f>((J24-J25)*100)/AVERAGE(J24:J25)</f>
        <v>-3.5087719298241513</v>
      </c>
      <c r="O24" s="51"/>
      <c r="P24" s="51"/>
    </row>
    <row r="25" spans="1:16" ht="15.75" customHeight="1" x14ac:dyDescent="0.25">
      <c r="A25" s="45">
        <v>18</v>
      </c>
      <c r="B25" s="45" t="s">
        <v>35</v>
      </c>
      <c r="C25" s="45" t="s">
        <v>11</v>
      </c>
      <c r="D25" s="46">
        <v>45188</v>
      </c>
      <c r="E25" s="45">
        <v>0.1</v>
      </c>
      <c r="F25" s="55">
        <v>0.13</v>
      </c>
      <c r="G25" s="55">
        <v>0.12989999999999999</v>
      </c>
      <c r="H25" s="55">
        <v>0.13150000000000001</v>
      </c>
      <c r="I25" s="55">
        <v>0.1313</v>
      </c>
      <c r="J25" s="45">
        <f t="shared" si="0"/>
        <v>14.500000000000068</v>
      </c>
      <c r="K25" s="77"/>
      <c r="L25" s="77"/>
      <c r="M25" s="77"/>
      <c r="O25" s="42"/>
      <c r="P25" s="42"/>
    </row>
    <row r="26" spans="1:16" ht="15.75" customHeight="1" x14ac:dyDescent="0.25">
      <c r="A26" s="49">
        <v>19</v>
      </c>
      <c r="B26" s="50" t="s">
        <v>4</v>
      </c>
      <c r="C26" s="48" t="s">
        <v>11</v>
      </c>
      <c r="D26" s="46">
        <v>45188</v>
      </c>
      <c r="E26" s="45">
        <v>0.1</v>
      </c>
      <c r="F26" s="55">
        <v>0.12920000000000001</v>
      </c>
      <c r="G26" s="55">
        <v>0.1293</v>
      </c>
      <c r="H26" s="55">
        <v>0.13139999999999999</v>
      </c>
      <c r="I26" s="55">
        <v>0.13150000000000001</v>
      </c>
      <c r="J26" s="45">
        <f t="shared" si="0"/>
        <v>22.000000000000071</v>
      </c>
      <c r="K26" s="76">
        <f>AVERAGE(J26:J27)</f>
        <v>21.499999999999989</v>
      </c>
      <c r="L26" s="76">
        <f>STDEV(J26:J27)</f>
        <v>0.70710678118666304</v>
      </c>
      <c r="M26" s="76">
        <f>((J26-J27)*100)/AVERAGE(J26:J27)</f>
        <v>4.6511627906984367</v>
      </c>
      <c r="O26" s="42"/>
      <c r="P26" s="42"/>
    </row>
    <row r="27" spans="1:16" ht="15.75" customHeight="1" x14ac:dyDescent="0.25">
      <c r="A27" s="49">
        <v>20</v>
      </c>
      <c r="B27" s="45" t="s">
        <v>4</v>
      </c>
      <c r="C27" s="48" t="s">
        <v>11</v>
      </c>
      <c r="D27" s="46">
        <v>45188</v>
      </c>
      <c r="E27" s="45">
        <v>0.1</v>
      </c>
      <c r="F27" s="55">
        <v>0.1295</v>
      </c>
      <c r="G27" s="55">
        <v>0.12920000000000001</v>
      </c>
      <c r="H27" s="55">
        <v>0.13159999999999999</v>
      </c>
      <c r="I27" s="55">
        <v>0.1313</v>
      </c>
      <c r="J27" s="45">
        <f t="shared" si="0"/>
        <v>20.999999999999908</v>
      </c>
      <c r="K27" s="77"/>
      <c r="L27" s="77"/>
      <c r="M27" s="77"/>
      <c r="O27" s="42"/>
      <c r="P27" s="42"/>
    </row>
    <row r="28" spans="1:16" ht="15.75" customHeight="1" x14ac:dyDescent="0.25">
      <c r="A28" s="45">
        <v>21</v>
      </c>
      <c r="B28" s="47" t="s">
        <v>3</v>
      </c>
      <c r="C28" s="45" t="s">
        <v>11</v>
      </c>
      <c r="D28" s="46">
        <v>45188</v>
      </c>
      <c r="E28" s="45">
        <v>0.1</v>
      </c>
      <c r="F28" s="55">
        <v>0.12889999999999999</v>
      </c>
      <c r="G28" s="55">
        <v>0.12859999999999999</v>
      </c>
      <c r="H28" s="55">
        <v>0.1295</v>
      </c>
      <c r="I28" s="55">
        <v>0.12920000000000001</v>
      </c>
      <c r="J28" s="45">
        <f t="shared" si="0"/>
        <v>6.0000000000004494</v>
      </c>
      <c r="K28" s="76">
        <f t="shared" ref="K28" si="1">AVERAGE(J28:J29)</f>
        <v>7.5000000000002842</v>
      </c>
      <c r="L28" s="76">
        <f t="shared" ref="L28" si="2">STDEV(J28:J29)</f>
        <v>2.1213203435594079</v>
      </c>
      <c r="M28" s="76">
        <f t="shared" ref="M28" si="3">((J28-J29)*100)/AVERAGE(J28:J29)</f>
        <v>-39.999999999994081</v>
      </c>
      <c r="O28" s="42"/>
      <c r="P28" s="42"/>
    </row>
    <row r="29" spans="1:16" ht="15.75" customHeight="1" x14ac:dyDescent="0.25">
      <c r="A29" s="45">
        <v>22</v>
      </c>
      <c r="B29" s="45" t="s">
        <v>3</v>
      </c>
      <c r="C29" s="45" t="s">
        <v>11</v>
      </c>
      <c r="D29" s="46">
        <v>45188</v>
      </c>
      <c r="E29" s="45">
        <v>0.1</v>
      </c>
      <c r="F29" s="55">
        <v>0.12989999999999999</v>
      </c>
      <c r="G29" s="55">
        <v>0.12989999999999999</v>
      </c>
      <c r="H29" s="55">
        <v>0.1308</v>
      </c>
      <c r="I29" s="55">
        <v>0.1308</v>
      </c>
      <c r="J29" s="45">
        <f t="shared" si="0"/>
        <v>9.000000000000119</v>
      </c>
      <c r="K29" s="77"/>
      <c r="L29" s="77"/>
      <c r="M29" s="77"/>
      <c r="O29" s="42"/>
      <c r="P29" s="42"/>
    </row>
    <row r="30" spans="1:16" ht="15.75" customHeight="1" x14ac:dyDescent="0.25">
      <c r="A30" s="45">
        <v>23</v>
      </c>
      <c r="B30" s="45" t="s">
        <v>49</v>
      </c>
      <c r="C30" s="45" t="s">
        <v>11</v>
      </c>
      <c r="D30" s="46">
        <v>45186</v>
      </c>
      <c r="E30" s="45">
        <v>0.1</v>
      </c>
      <c r="F30" s="55">
        <v>0.129</v>
      </c>
      <c r="G30" s="55">
        <v>0.1293</v>
      </c>
      <c r="H30" s="55">
        <v>0.13250000000000001</v>
      </c>
      <c r="I30" s="55">
        <v>0.1323</v>
      </c>
      <c r="J30" s="45">
        <f t="shared" si="0"/>
        <v>32.500000000000306</v>
      </c>
      <c r="K30" s="56"/>
      <c r="L30" s="56"/>
      <c r="M30" s="56"/>
      <c r="O30" s="51"/>
      <c r="P30" s="51"/>
    </row>
    <row r="31" spans="1:16" ht="15.75" customHeight="1" x14ac:dyDescent="0.25">
      <c r="A31" s="45">
        <v>24</v>
      </c>
      <c r="B31" s="45" t="s">
        <v>50</v>
      </c>
      <c r="C31" s="45" t="s">
        <v>11</v>
      </c>
      <c r="D31" s="46">
        <v>45186</v>
      </c>
      <c r="E31" s="45">
        <v>0.1</v>
      </c>
      <c r="F31" s="55">
        <v>0.13020000000000001</v>
      </c>
      <c r="G31" s="55">
        <v>0.13009999999999999</v>
      </c>
      <c r="H31" s="55">
        <v>0.13270000000000001</v>
      </c>
      <c r="I31" s="55">
        <v>0.13220000000000001</v>
      </c>
      <c r="J31" s="45">
        <f t="shared" si="0"/>
        <v>23.000000000000242</v>
      </c>
      <c r="K31" s="57"/>
      <c r="L31" s="57"/>
      <c r="M31" s="57"/>
      <c r="O31" s="42"/>
      <c r="P31" s="42"/>
    </row>
    <row r="32" spans="1:16" ht="15.75" customHeight="1" x14ac:dyDescent="0.25">
      <c r="A32" s="45">
        <v>25</v>
      </c>
      <c r="B32" s="45" t="s">
        <v>51</v>
      </c>
      <c r="C32" s="45" t="s">
        <v>11</v>
      </c>
      <c r="D32" s="46">
        <v>45186</v>
      </c>
      <c r="E32" s="45">
        <v>0.1</v>
      </c>
      <c r="F32" s="55">
        <v>0.13</v>
      </c>
      <c r="G32" s="55">
        <v>0.1303</v>
      </c>
      <c r="H32" s="55">
        <v>0.13389999999999999</v>
      </c>
      <c r="I32" s="55">
        <v>0.13420000000000001</v>
      </c>
      <c r="J32" s="45">
        <f t="shared" si="0"/>
        <v>39.000000000000142</v>
      </c>
      <c r="K32" s="58"/>
      <c r="L32" s="58"/>
      <c r="M32" s="59"/>
      <c r="O32" s="42"/>
      <c r="P32" s="42"/>
    </row>
    <row r="33" spans="1:16" ht="15.75" customHeight="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O33" s="42"/>
      <c r="P33" s="42"/>
    </row>
    <row r="34" spans="1:16" ht="15.75" customHeight="1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O34" s="42"/>
      <c r="P34" s="42"/>
    </row>
    <row r="35" spans="1:16" ht="15.75" customHeight="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1:16" ht="15.75" customHeight="1" x14ac:dyDescent="0.25"/>
    <row r="37" spans="1:16" ht="15.75" customHeight="1" x14ac:dyDescent="0.25"/>
    <row r="38" spans="1:16" ht="15.75" customHeight="1" x14ac:dyDescent="0.25"/>
    <row r="39" spans="1:16" ht="15.75" customHeight="1" x14ac:dyDescent="0.25"/>
    <row r="40" spans="1:16" ht="15.75" customHeight="1" x14ac:dyDescent="0.25"/>
    <row r="41" spans="1:16" ht="15.75" customHeight="1" x14ac:dyDescent="0.25"/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/>
    <row r="46" spans="1:16" ht="15.75" customHeight="1" x14ac:dyDescent="0.25"/>
    <row r="47" spans="1:16" ht="15.75" customHeight="1" x14ac:dyDescent="0.25"/>
    <row r="48" spans="1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heetProtection algorithmName="SHA-512" hashValue="uvzjcOppfBcGaUncbgsTyf0hZMm0+T2J/8IyOyakyJ5yhM40bf4WUOJNDIjujnwhfZiDrqsVE4E9tTnhcIaMKg==" saltValue="koQG1Q13Qenc8M2KgssBHw==" spinCount="100000" sheet="1" objects="1" scenarios="1"/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B19-39C8-4C02-A0AD-35FFC8BC5BC5}">
  <sheetPr codeName="Sheet3">
    <tabColor rgb="FF00B050"/>
  </sheetPr>
  <dimension ref="A1:P998"/>
  <sheetViews>
    <sheetView showGridLines="0" workbookViewId="0">
      <selection activeCell="B8" sqref="B8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B1" s="20" t="s">
        <v>39</v>
      </c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0.1285</v>
      </c>
      <c r="G8" s="2">
        <v>0.12859999999999999</v>
      </c>
      <c r="H8" s="2">
        <v>0.12859999999999999</v>
      </c>
      <c r="I8" s="2">
        <v>0.12859999999999999</v>
      </c>
      <c r="J8" s="2">
        <f t="shared" ref="J8:J30" si="0">1000*(AVERAGE(H8:I8)-AVERAGE(F8:G8))/E8</f>
        <v>0.49999999999994493</v>
      </c>
      <c r="K8" s="6"/>
      <c r="L8" s="6"/>
      <c r="M8" s="5"/>
      <c r="O8" s="67"/>
      <c r="P8" s="68"/>
    </row>
    <row r="9" spans="1:16" ht="15.75" customHeight="1" x14ac:dyDescent="0.25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0.129</v>
      </c>
      <c r="G9" s="2">
        <v>0.1288</v>
      </c>
      <c r="H9" s="2">
        <v>0.1343</v>
      </c>
      <c r="I9" s="2">
        <v>0.13400000000000001</v>
      </c>
      <c r="J9" s="2">
        <f t="shared" si="0"/>
        <v>52.499999999999766</v>
      </c>
      <c r="K9" s="6"/>
      <c r="L9" s="6"/>
      <c r="M9" s="5"/>
    </row>
    <row r="10" spans="1:16" ht="15.75" customHeight="1" x14ac:dyDescent="0.25">
      <c r="A10" s="2">
        <v>3</v>
      </c>
      <c r="B10" s="2" t="s">
        <v>29</v>
      </c>
      <c r="C10" s="2" t="s">
        <v>11</v>
      </c>
      <c r="D10" s="13">
        <v>45083</v>
      </c>
      <c r="E10" s="2">
        <v>0.1</v>
      </c>
      <c r="F10" s="2">
        <v>0.12790000000000001</v>
      </c>
      <c r="G10" s="2">
        <v>0.12759999999999999</v>
      </c>
      <c r="H10" s="2">
        <v>0.1331</v>
      </c>
      <c r="I10" s="2">
        <v>0.13270000000000001</v>
      </c>
      <c r="J10" s="2">
        <f t="shared" si="0"/>
        <v>51.500000000000149</v>
      </c>
      <c r="K10" s="60">
        <f>AVERAGE(J10:J11)</f>
        <v>46.250000000000036</v>
      </c>
      <c r="L10" s="60">
        <f>STDEV(J10:J11)</f>
        <v>7.4246212024589324</v>
      </c>
      <c r="M10" s="60">
        <f>((J10-J11)*100)/AVERAGE(J10:J11)</f>
        <v>22.702702702703178</v>
      </c>
      <c r="O10" s="62" t="s">
        <v>6</v>
      </c>
      <c r="P10" s="63"/>
    </row>
    <row r="11" spans="1:16" ht="15.75" customHeight="1" x14ac:dyDescent="0.25">
      <c r="A11" s="2">
        <v>4</v>
      </c>
      <c r="B11" s="2" t="s">
        <v>29</v>
      </c>
      <c r="C11" s="2" t="s">
        <v>11</v>
      </c>
      <c r="D11" s="13">
        <v>45083</v>
      </c>
      <c r="E11" s="2">
        <v>0.1</v>
      </c>
      <c r="F11" s="2">
        <v>0.12839999999999999</v>
      </c>
      <c r="G11" s="2">
        <v>0.1285</v>
      </c>
      <c r="H11" s="2">
        <v>0.1326</v>
      </c>
      <c r="I11" s="2">
        <v>0.13250000000000001</v>
      </c>
      <c r="J11" s="2">
        <f t="shared" si="0"/>
        <v>40.999999999999922</v>
      </c>
      <c r="K11" s="61"/>
      <c r="L11" s="61"/>
      <c r="M11" s="61"/>
      <c r="O11" s="69" t="s">
        <v>25</v>
      </c>
      <c r="P11" s="63"/>
    </row>
    <row r="12" spans="1:16" ht="15.75" customHeight="1" x14ac:dyDescent="0.25">
      <c r="A12" s="2">
        <v>5</v>
      </c>
      <c r="B12" s="2" t="s">
        <v>30</v>
      </c>
      <c r="C12" s="2" t="s">
        <v>11</v>
      </c>
      <c r="D12" s="13">
        <v>45083</v>
      </c>
      <c r="E12" s="2">
        <v>0.1</v>
      </c>
      <c r="F12" s="2">
        <v>0.1275</v>
      </c>
      <c r="G12" s="2">
        <v>0.12720000000000001</v>
      </c>
      <c r="H12" s="2">
        <v>0.12970000000000001</v>
      </c>
      <c r="I12" s="2">
        <v>0.1295</v>
      </c>
      <c r="J12" s="2">
        <f t="shared" si="0"/>
        <v>22.499999999999741</v>
      </c>
      <c r="K12" s="60">
        <f>AVERAGE(J12:J13)</f>
        <v>21.749999999999961</v>
      </c>
      <c r="L12" s="60">
        <f>STDEV(J12:J13)</f>
        <v>1.0606601717795099</v>
      </c>
      <c r="M12" s="60">
        <f>((J12-J13)*100)/AVERAGE(J12:J13)</f>
        <v>6.896551724135918</v>
      </c>
      <c r="O12" s="2" t="s">
        <v>26</v>
      </c>
      <c r="P12" s="7">
        <f>J8</f>
        <v>0.49999999999994493</v>
      </c>
    </row>
    <row r="13" spans="1:16" ht="15.75" customHeight="1" x14ac:dyDescent="0.25">
      <c r="A13" s="2">
        <v>6</v>
      </c>
      <c r="B13" s="2" t="s">
        <v>30</v>
      </c>
      <c r="C13" s="2" t="s">
        <v>11</v>
      </c>
      <c r="D13" s="13">
        <v>45083</v>
      </c>
      <c r="E13" s="2">
        <v>0.1</v>
      </c>
      <c r="F13" s="2">
        <v>0.1265</v>
      </c>
      <c r="G13" s="2">
        <v>0.12609999999999999</v>
      </c>
      <c r="H13" s="2">
        <v>0.12859999999999999</v>
      </c>
      <c r="I13" s="2">
        <v>0.12820000000000001</v>
      </c>
      <c r="J13" s="2">
        <f t="shared" si="0"/>
        <v>21.000000000000181</v>
      </c>
      <c r="K13" s="61"/>
      <c r="L13" s="61"/>
      <c r="M13" s="61"/>
      <c r="O13" s="2" t="s">
        <v>27</v>
      </c>
      <c r="P13" s="7">
        <f>P12/93.2*100</f>
        <v>0.53648068669521987</v>
      </c>
    </row>
    <row r="14" spans="1:16" ht="15.75" customHeight="1" x14ac:dyDescent="0.25">
      <c r="A14" s="2">
        <v>7</v>
      </c>
      <c r="B14" s="2" t="s">
        <v>31</v>
      </c>
      <c r="C14" s="2" t="s">
        <v>11</v>
      </c>
      <c r="D14" s="13">
        <v>45083</v>
      </c>
      <c r="E14" s="2">
        <v>0.1</v>
      </c>
      <c r="F14" s="2">
        <v>0.1285</v>
      </c>
      <c r="G14" s="2">
        <v>0.12820000000000001</v>
      </c>
      <c r="H14" s="2">
        <v>0.13139999999999999</v>
      </c>
      <c r="I14" s="2">
        <v>0.13120000000000001</v>
      </c>
      <c r="J14" s="2">
        <f t="shared" si="0"/>
        <v>29.499999999999805</v>
      </c>
      <c r="K14" s="60">
        <f>AVERAGE(J14:J15)</f>
        <v>31.5</v>
      </c>
      <c r="L14" s="60">
        <f>STDEV(J14:J15)</f>
        <v>2.8284271247464638</v>
      </c>
      <c r="M14" s="60">
        <f>((J14-J15)*100)/AVERAGE(J14:J15)</f>
        <v>-12.698412698413927</v>
      </c>
    </row>
    <row r="15" spans="1:16" ht="15.75" customHeight="1" x14ac:dyDescent="0.25">
      <c r="A15" s="2">
        <v>8</v>
      </c>
      <c r="B15" s="2" t="s">
        <v>31</v>
      </c>
      <c r="C15" s="2" t="s">
        <v>11</v>
      </c>
      <c r="D15" s="13">
        <v>45083</v>
      </c>
      <c r="E15" s="2">
        <v>0.1</v>
      </c>
      <c r="F15" s="2">
        <v>0.1268</v>
      </c>
      <c r="G15" s="2">
        <v>0.12640000000000001</v>
      </c>
      <c r="H15" s="2">
        <v>0.13</v>
      </c>
      <c r="I15" s="2">
        <v>0.12989999999999999</v>
      </c>
      <c r="J15" s="2">
        <f t="shared" si="0"/>
        <v>33.500000000000192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2">
        <v>9</v>
      </c>
      <c r="B16" s="2" t="s">
        <v>2</v>
      </c>
      <c r="C16" s="2" t="s">
        <v>11</v>
      </c>
      <c r="D16" s="13">
        <v>45083</v>
      </c>
      <c r="E16" s="2">
        <v>0.1</v>
      </c>
      <c r="F16" s="2">
        <v>0.12870000000000001</v>
      </c>
      <c r="G16" s="2">
        <v>0.12870000000000001</v>
      </c>
      <c r="H16" s="2">
        <v>0.13089999999999999</v>
      </c>
      <c r="I16" s="2">
        <v>0.1308</v>
      </c>
      <c r="J16" s="2">
        <f t="shared" si="0"/>
        <v>21.499999999999851</v>
      </c>
      <c r="K16" s="60">
        <f>AVERAGE(J16:J17)</f>
        <v>21.249999999999879</v>
      </c>
      <c r="L16" s="60">
        <f>STDEV(J16:J17)</f>
        <v>0.35355339059323354</v>
      </c>
      <c r="M16" s="60">
        <f>((J16-J17)*100)/AVERAGE(J16:J17)</f>
        <v>2.3529411764703343</v>
      </c>
      <c r="O16" s="2" t="s">
        <v>9</v>
      </c>
      <c r="P16" s="7">
        <f>AVERAGE(J9,J30)</f>
        <v>25.249999999999993</v>
      </c>
    </row>
    <row r="17" spans="1:16" ht="15.75" customHeight="1" x14ac:dyDescent="0.25">
      <c r="A17" s="2">
        <v>10</v>
      </c>
      <c r="B17" s="2" t="s">
        <v>2</v>
      </c>
      <c r="C17" s="2" t="s">
        <v>11</v>
      </c>
      <c r="D17" s="13">
        <v>45083</v>
      </c>
      <c r="E17" s="2">
        <v>0.1</v>
      </c>
      <c r="F17" s="2">
        <v>0.12839999999999999</v>
      </c>
      <c r="G17" s="2">
        <v>0.12820000000000001</v>
      </c>
      <c r="H17" s="2">
        <v>0.13039999999999999</v>
      </c>
      <c r="I17" s="2">
        <v>0.13039999999999999</v>
      </c>
      <c r="J17" s="2">
        <f t="shared" si="0"/>
        <v>20.999999999999908</v>
      </c>
      <c r="K17" s="61"/>
      <c r="L17" s="61"/>
      <c r="M17" s="61"/>
      <c r="O17" s="3"/>
      <c r="P17" s="3"/>
    </row>
    <row r="18" spans="1:16" ht="15.75" customHeight="1" x14ac:dyDescent="0.25">
      <c r="A18" s="2">
        <v>11</v>
      </c>
      <c r="B18" s="2" t="s">
        <v>32</v>
      </c>
      <c r="C18" s="2" t="s">
        <v>11</v>
      </c>
      <c r="D18" s="13">
        <v>45083</v>
      </c>
      <c r="E18" s="2">
        <v>0.1</v>
      </c>
      <c r="F18" s="2">
        <v>0.1275</v>
      </c>
      <c r="G18" s="2">
        <v>0.12790000000000001</v>
      </c>
      <c r="H18" s="2">
        <v>0.12920000000000001</v>
      </c>
      <c r="I18" s="2">
        <v>0.1295</v>
      </c>
      <c r="J18" s="2">
        <f t="shared" si="0"/>
        <v>16.500000000000124</v>
      </c>
      <c r="K18" s="60">
        <f>AVERAGE(J18:J19)</f>
        <v>18.000000000000099</v>
      </c>
      <c r="L18" s="60">
        <f>STDEV(J18:J19)</f>
        <v>2.1213203435596051</v>
      </c>
      <c r="M18" s="60">
        <f>((J18-J19)*100)/AVERAGE(J18:J19)</f>
        <v>-16.666666666666277</v>
      </c>
    </row>
    <row r="19" spans="1:16" ht="15.75" customHeight="1" x14ac:dyDescent="0.25">
      <c r="A19" s="2">
        <v>12</v>
      </c>
      <c r="B19" s="2" t="s">
        <v>32</v>
      </c>
      <c r="C19" s="2" t="s">
        <v>11</v>
      </c>
      <c r="D19" s="13">
        <v>45083</v>
      </c>
      <c r="E19" s="2">
        <v>0.1</v>
      </c>
      <c r="F19" s="2">
        <v>0.12859999999999999</v>
      </c>
      <c r="G19" s="2">
        <v>0.12839999999999999</v>
      </c>
      <c r="H19" s="2">
        <v>0.1303</v>
      </c>
      <c r="I19" s="2">
        <v>0.13059999999999999</v>
      </c>
      <c r="J19" s="2">
        <f t="shared" si="0"/>
        <v>19.500000000000071</v>
      </c>
      <c r="K19" s="61"/>
      <c r="L19" s="61"/>
      <c r="M19" s="61"/>
      <c r="O19" s="8"/>
      <c r="P19" s="8"/>
    </row>
    <row r="20" spans="1:16" ht="15.75" customHeight="1" x14ac:dyDescent="0.25">
      <c r="A20" s="2">
        <v>13</v>
      </c>
      <c r="B20" s="2" t="s">
        <v>33</v>
      </c>
      <c r="C20" s="2" t="s">
        <v>11</v>
      </c>
      <c r="D20" s="13">
        <v>45083</v>
      </c>
      <c r="E20" s="2">
        <v>0.1</v>
      </c>
      <c r="F20" s="2">
        <v>0.12720000000000001</v>
      </c>
      <c r="G20" s="2">
        <v>0.12720000000000001</v>
      </c>
      <c r="H20" s="2">
        <v>0.129</v>
      </c>
      <c r="I20" s="2">
        <v>0.12909999999999999</v>
      </c>
      <c r="J20" s="2">
        <f t="shared" si="0"/>
        <v>18.499999999999904</v>
      </c>
      <c r="K20" s="60">
        <f>AVERAGE(J20:J21)</f>
        <v>20.500000000000099</v>
      </c>
      <c r="L20" s="60">
        <f>STDEV(J20:J21)</f>
        <v>2.8284271247464665</v>
      </c>
      <c r="M20" s="60">
        <f>((J20-J21)*100)/AVERAGE(J20:J21)</f>
        <v>-19.512195121953031</v>
      </c>
      <c r="O20" s="3"/>
      <c r="P20" s="3"/>
    </row>
    <row r="21" spans="1:16" ht="15.75" customHeight="1" x14ac:dyDescent="0.25">
      <c r="A21" s="2">
        <v>14</v>
      </c>
      <c r="B21" s="2" t="s">
        <v>33</v>
      </c>
      <c r="C21" s="2" t="s">
        <v>11</v>
      </c>
      <c r="D21" s="13">
        <v>45083</v>
      </c>
      <c r="E21" s="2">
        <v>0.1</v>
      </c>
      <c r="F21" s="2">
        <v>0.12820000000000001</v>
      </c>
      <c r="G21" s="2">
        <v>0.12809999999999999</v>
      </c>
      <c r="H21" s="2">
        <v>0.13020000000000001</v>
      </c>
      <c r="I21" s="2">
        <v>0.13059999999999999</v>
      </c>
      <c r="J21" s="2">
        <f t="shared" si="0"/>
        <v>22.500000000000295</v>
      </c>
      <c r="K21" s="61"/>
      <c r="L21" s="61"/>
      <c r="M21" s="61"/>
      <c r="O21" s="3"/>
      <c r="P21" s="3"/>
    </row>
    <row r="22" spans="1:16" ht="15.75" customHeight="1" x14ac:dyDescent="0.25">
      <c r="A22" s="2">
        <v>15</v>
      </c>
      <c r="B22" s="2" t="s">
        <v>34</v>
      </c>
      <c r="C22" s="2" t="s">
        <v>11</v>
      </c>
      <c r="D22" s="13">
        <v>45083</v>
      </c>
      <c r="E22" s="2">
        <v>0.1</v>
      </c>
      <c r="F22" s="2">
        <v>0.12790000000000001</v>
      </c>
      <c r="G22" s="2">
        <v>0.12790000000000001</v>
      </c>
      <c r="H22" s="2">
        <v>0.1288</v>
      </c>
      <c r="I22" s="2">
        <v>0.12909999999999999</v>
      </c>
      <c r="J22" s="2">
        <f t="shared" si="0"/>
        <v>10.499999999999954</v>
      </c>
      <c r="K22" s="60">
        <f>AVERAGE(J22:J23)</f>
        <v>12.499999999999872</v>
      </c>
      <c r="L22" s="60">
        <f>STDEV(J22:J23)</f>
        <v>2.8284271247460695</v>
      </c>
      <c r="M22" s="60">
        <f>((J22-J23)*100)/AVERAGE(J22:J23)</f>
        <v>-31.999999999999019</v>
      </c>
      <c r="O22" s="3"/>
      <c r="P22" s="3"/>
    </row>
    <row r="23" spans="1:16" ht="15.75" customHeight="1" x14ac:dyDescent="0.25">
      <c r="A23" s="2">
        <v>16</v>
      </c>
      <c r="B23" s="2" t="s">
        <v>34</v>
      </c>
      <c r="C23" s="2" t="s">
        <v>11</v>
      </c>
      <c r="D23" s="13">
        <v>45083</v>
      </c>
      <c r="E23" s="2">
        <v>0.1</v>
      </c>
      <c r="F23" s="2">
        <v>0.12690000000000001</v>
      </c>
      <c r="G23" s="2">
        <v>0.1268</v>
      </c>
      <c r="H23" s="2">
        <v>0.1283</v>
      </c>
      <c r="I23" s="2">
        <v>0.1283</v>
      </c>
      <c r="J23" s="2">
        <f t="shared" si="0"/>
        <v>14.49999999999979</v>
      </c>
      <c r="K23" s="61"/>
      <c r="L23" s="61"/>
      <c r="M23" s="61"/>
      <c r="O23" s="3"/>
      <c r="P23" s="3"/>
    </row>
    <row r="24" spans="1:16" ht="15.75" customHeight="1" x14ac:dyDescent="0.25">
      <c r="A24" s="2">
        <v>17</v>
      </c>
      <c r="B24" s="2" t="s">
        <v>35</v>
      </c>
      <c r="C24" s="2" t="s">
        <v>11</v>
      </c>
      <c r="D24" s="13">
        <v>45083</v>
      </c>
      <c r="E24" s="2">
        <v>0.1</v>
      </c>
      <c r="F24" s="2">
        <v>0.12889999999999999</v>
      </c>
      <c r="G24" s="2">
        <v>0.12909999999999999</v>
      </c>
      <c r="H24" s="2">
        <v>0.13009999999999999</v>
      </c>
      <c r="I24" s="2">
        <v>0.13</v>
      </c>
      <c r="J24" s="2">
        <f t="shared" si="0"/>
        <v>10.499999999999954</v>
      </c>
      <c r="K24" s="60">
        <f>AVERAGE(J24:J25)</f>
        <v>10.749999999999925</v>
      </c>
      <c r="L24" s="60">
        <f>STDEV(J24:J25)</f>
        <v>0.35355339059323482</v>
      </c>
      <c r="M24" s="60">
        <f>((J24-J25)*100)/AVERAGE(J24:J25)</f>
        <v>-4.6511627906971942</v>
      </c>
      <c r="O24" s="8"/>
      <c r="P24" s="8"/>
    </row>
    <row r="25" spans="1:16" ht="15.75" customHeight="1" x14ac:dyDescent="0.25">
      <c r="A25" s="2">
        <v>18</v>
      </c>
      <c r="B25" s="9" t="s">
        <v>35</v>
      </c>
      <c r="C25" s="2" t="s">
        <v>11</v>
      </c>
      <c r="D25" s="13">
        <v>45083</v>
      </c>
      <c r="E25" s="2">
        <v>0.1</v>
      </c>
      <c r="F25" s="2">
        <v>0.12839999999999999</v>
      </c>
      <c r="G25" s="2">
        <v>0.12859999999999999</v>
      </c>
      <c r="H25" s="2">
        <v>0.12970000000000001</v>
      </c>
      <c r="I25" s="2">
        <v>0.1295</v>
      </c>
      <c r="J25" s="2">
        <f t="shared" si="0"/>
        <v>10.999999999999899</v>
      </c>
      <c r="K25" s="61"/>
      <c r="L25" s="61"/>
      <c r="M25" s="61"/>
      <c r="O25" s="3"/>
      <c r="P25" s="3"/>
    </row>
    <row r="26" spans="1:16" ht="15.75" customHeight="1" x14ac:dyDescent="0.25">
      <c r="A26" s="10">
        <v>19</v>
      </c>
      <c r="B26" s="2" t="s">
        <v>4</v>
      </c>
      <c r="C26" s="11" t="s">
        <v>11</v>
      </c>
      <c r="D26" s="13">
        <v>45083</v>
      </c>
      <c r="E26" s="2">
        <v>0.1</v>
      </c>
      <c r="F26" s="2">
        <v>0.12909999999999999</v>
      </c>
      <c r="G26" s="2">
        <v>0.1293</v>
      </c>
      <c r="H26" s="2">
        <v>0.1305</v>
      </c>
      <c r="I26" s="2">
        <v>0.13020000000000001</v>
      </c>
      <c r="J26" s="2">
        <f t="shared" si="0"/>
        <v>11.500000000000398</v>
      </c>
      <c r="K26" s="60">
        <f>AVERAGE(J26:J27)</f>
        <v>11.000000000000176</v>
      </c>
      <c r="L26" s="60">
        <f>STDEV(J26:J27)</f>
        <v>0.70710678118686154</v>
      </c>
      <c r="M26" s="60">
        <f>((J26-J27)*100)/AVERAGE(J26:J27)</f>
        <v>9.0909090909129819</v>
      </c>
      <c r="O26" s="3"/>
      <c r="P26" s="3"/>
    </row>
    <row r="27" spans="1:16" ht="15.75" customHeight="1" x14ac:dyDescent="0.25">
      <c r="A27" s="10">
        <v>20</v>
      </c>
      <c r="B27" s="2" t="s">
        <v>4</v>
      </c>
      <c r="C27" s="11" t="s">
        <v>11</v>
      </c>
      <c r="D27" s="13">
        <v>45083</v>
      </c>
      <c r="E27" s="2">
        <v>0.1</v>
      </c>
      <c r="F27" s="2">
        <v>0.12759999999999999</v>
      </c>
      <c r="G27" s="2">
        <v>0.12790000000000001</v>
      </c>
      <c r="H27" s="2">
        <v>0.1288</v>
      </c>
      <c r="I27" s="2">
        <v>0.1288</v>
      </c>
      <c r="J27" s="2">
        <f t="shared" si="0"/>
        <v>10.499999999999954</v>
      </c>
      <c r="K27" s="61"/>
      <c r="L27" s="61"/>
      <c r="M27" s="61"/>
      <c r="O27" s="3"/>
      <c r="P27" s="3"/>
    </row>
    <row r="28" spans="1:16" ht="15.75" customHeight="1" x14ac:dyDescent="0.25">
      <c r="A28" s="2">
        <v>21</v>
      </c>
      <c r="B28" s="12" t="s">
        <v>3</v>
      </c>
      <c r="C28" s="2" t="s">
        <v>11</v>
      </c>
      <c r="D28" s="13">
        <v>45083</v>
      </c>
      <c r="E28" s="2">
        <v>0.1</v>
      </c>
      <c r="F28" s="2">
        <v>0.12709999999999999</v>
      </c>
      <c r="G28" s="2">
        <v>0.1273</v>
      </c>
      <c r="H28" s="2">
        <v>0.128</v>
      </c>
      <c r="I28" s="2">
        <v>0.128</v>
      </c>
      <c r="J28" s="2">
        <f t="shared" si="0"/>
        <v>8.0000000000002292</v>
      </c>
      <c r="K28" s="60">
        <f t="shared" ref="K28" si="1">AVERAGE(J28:J29)</f>
        <v>8.0000000000000906</v>
      </c>
      <c r="L28" s="60">
        <f t="shared" ref="L28" si="2">STDEV(J28:J29)</f>
        <v>1.9657657907861573E-13</v>
      </c>
      <c r="M28" s="60">
        <f t="shared" ref="M28" si="3">((J28-J29)*100)/AVERAGE(J28:J29)</f>
        <v>3.4749980670767008E-12</v>
      </c>
      <c r="O28" s="3"/>
      <c r="P28" s="3"/>
    </row>
    <row r="29" spans="1:16" ht="15.75" customHeight="1" x14ac:dyDescent="0.25">
      <c r="A29" s="2">
        <v>22</v>
      </c>
      <c r="B29" s="2" t="s">
        <v>3</v>
      </c>
      <c r="C29" s="2" t="s">
        <v>11</v>
      </c>
      <c r="D29" s="13">
        <v>45083</v>
      </c>
      <c r="E29" s="2">
        <v>0.1</v>
      </c>
      <c r="F29" s="2">
        <v>0.12720000000000001</v>
      </c>
      <c r="G29" s="2">
        <v>0.1273</v>
      </c>
      <c r="H29" s="2">
        <v>0.128</v>
      </c>
      <c r="I29" s="2">
        <v>0.12809999999999999</v>
      </c>
      <c r="J29" s="2">
        <f t="shared" si="0"/>
        <v>7.9999999999999512</v>
      </c>
      <c r="K29" s="61"/>
      <c r="L29" s="61"/>
      <c r="M29" s="61"/>
      <c r="O29" s="3"/>
      <c r="P29" s="3"/>
    </row>
    <row r="30" spans="1:16" ht="15.75" customHeight="1" x14ac:dyDescent="0.25">
      <c r="A30" s="2">
        <v>25</v>
      </c>
      <c r="B30" s="2" t="s">
        <v>9</v>
      </c>
      <c r="C30" s="2" t="s">
        <v>8</v>
      </c>
      <c r="D30" s="5"/>
      <c r="E30" s="2">
        <v>0.1</v>
      </c>
      <c r="F30" s="2">
        <v>0.12790000000000001</v>
      </c>
      <c r="G30" s="2">
        <v>0.12820000000000001</v>
      </c>
      <c r="H30" s="2">
        <v>0.1278</v>
      </c>
      <c r="I30" s="2">
        <v>0.12790000000000001</v>
      </c>
      <c r="J30" s="2">
        <f t="shared" si="0"/>
        <v>-1.9999999999997797</v>
      </c>
      <c r="K30" s="6"/>
      <c r="L30" s="6"/>
      <c r="M30" s="5"/>
      <c r="O30" s="3"/>
      <c r="P30" s="3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25"/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heetProtection algorithmName="SHA-512" hashValue="uJVp9OOsqCJcHwDtTiki8Z7hmLHjnQ7vqvd6baNPT83j49ZEMVlC5xTcJ8+1L1BHam5PUYE1Q9ZOPjy+G3uUFw==" saltValue="DeodGsMZt8ughD/sAagQwQ==" spinCount="100000" sheet="1" objects="1" scenarios="1"/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3FDA-8A07-4B92-A9D5-F57F8A2C1F5F}">
  <sheetPr codeName="Sheet4">
    <tabColor rgb="FF00B050"/>
  </sheetPr>
  <dimension ref="A1:P998"/>
  <sheetViews>
    <sheetView showGridLines="0" workbookViewId="0">
      <selection activeCell="M12" sqref="M12:M13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B1" s="20" t="s">
        <v>40</v>
      </c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14" t="s">
        <v>14</v>
      </c>
      <c r="C7" s="14" t="s">
        <v>15</v>
      </c>
      <c r="D7" s="14" t="s">
        <v>16</v>
      </c>
      <c r="E7" s="14" t="s">
        <v>17</v>
      </c>
      <c r="F7" s="14" t="s">
        <v>18</v>
      </c>
      <c r="G7" s="14" t="s">
        <v>19</v>
      </c>
      <c r="H7" s="14" t="s">
        <v>20</v>
      </c>
      <c r="I7" s="1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10">
        <v>1</v>
      </c>
      <c r="B8" s="15" t="s">
        <v>6</v>
      </c>
      <c r="C8" s="15" t="s">
        <v>6</v>
      </c>
      <c r="D8" s="16"/>
      <c r="E8" s="17">
        <v>0.1</v>
      </c>
      <c r="F8" s="17">
        <v>0.12640000000000001</v>
      </c>
      <c r="G8" s="17">
        <v>0.1265</v>
      </c>
      <c r="H8" s="17">
        <v>0.13489999999999999</v>
      </c>
      <c r="I8" s="17">
        <v>0.13489999999999999</v>
      </c>
      <c r="J8" s="11">
        <f t="shared" ref="J8:J30" si="0">1000*(AVERAGE(H8:I8)-AVERAGE(F8:G8))/E8</f>
        <v>84.499999999999844</v>
      </c>
      <c r="K8" s="6"/>
      <c r="L8" s="6"/>
      <c r="M8" s="5"/>
      <c r="O8" s="67"/>
      <c r="P8" s="68"/>
    </row>
    <row r="9" spans="1:16" ht="15.75" customHeight="1" x14ac:dyDescent="0.25">
      <c r="A9" s="10">
        <v>2</v>
      </c>
      <c r="B9" s="15" t="s">
        <v>9</v>
      </c>
      <c r="C9" s="15" t="s">
        <v>8</v>
      </c>
      <c r="D9" s="16"/>
      <c r="E9" s="17">
        <v>0.1</v>
      </c>
      <c r="F9" s="17">
        <v>0.1283</v>
      </c>
      <c r="G9" s="17">
        <v>0.1285</v>
      </c>
      <c r="H9" s="17">
        <v>0.12859999999999999</v>
      </c>
      <c r="I9" s="17">
        <v>0.12820000000000001</v>
      </c>
      <c r="J9" s="11">
        <f t="shared" si="0"/>
        <v>0</v>
      </c>
      <c r="K9" s="6"/>
      <c r="L9" s="6"/>
      <c r="M9" s="5"/>
    </row>
    <row r="10" spans="1:16" ht="15.75" customHeight="1" x14ac:dyDescent="0.25">
      <c r="A10" s="10">
        <v>3</v>
      </c>
      <c r="B10" s="15" t="s">
        <v>29</v>
      </c>
      <c r="C10" s="15" t="s">
        <v>11</v>
      </c>
      <c r="D10" s="18">
        <v>45090</v>
      </c>
      <c r="E10" s="17">
        <v>0.1</v>
      </c>
      <c r="F10" s="17">
        <v>0.128</v>
      </c>
      <c r="G10" s="17">
        <v>0.12839999999999999</v>
      </c>
      <c r="H10" s="17">
        <v>0.17180000000000001</v>
      </c>
      <c r="I10" s="17">
        <v>0.17130000000000001</v>
      </c>
      <c r="J10" s="11">
        <f t="shared" si="0"/>
        <v>433.50000000000028</v>
      </c>
      <c r="K10" s="60">
        <f>AVERAGE(J10:J11)</f>
        <v>433.50000000000028</v>
      </c>
      <c r="L10" s="60" t="e">
        <f>STDEV(J10:J11)</f>
        <v>#DIV/0!</v>
      </c>
      <c r="M10" s="60">
        <f>((J10-J11)*100)/AVERAGE(J10:J11)</f>
        <v>100</v>
      </c>
      <c r="O10" s="62" t="s">
        <v>6</v>
      </c>
      <c r="P10" s="63"/>
    </row>
    <row r="11" spans="1:16" ht="15.75" customHeight="1" x14ac:dyDescent="0.25">
      <c r="A11" s="10">
        <v>4</v>
      </c>
      <c r="B11" s="19"/>
      <c r="C11" s="19"/>
      <c r="D11" s="19"/>
      <c r="E11" s="19"/>
      <c r="F11" s="19"/>
      <c r="G11" s="19"/>
      <c r="H11" s="19"/>
      <c r="I11" s="19"/>
      <c r="J11" s="11"/>
      <c r="K11" s="61"/>
      <c r="L11" s="61"/>
      <c r="M11" s="61"/>
      <c r="O11" s="69" t="s">
        <v>25</v>
      </c>
      <c r="P11" s="63"/>
    </row>
    <row r="12" spans="1:16" ht="15.75" customHeight="1" x14ac:dyDescent="0.25">
      <c r="A12" s="10">
        <v>5</v>
      </c>
      <c r="B12" s="15" t="s">
        <v>31</v>
      </c>
      <c r="C12" s="15" t="s">
        <v>11</v>
      </c>
      <c r="D12" s="18">
        <v>45090</v>
      </c>
      <c r="E12" s="17">
        <v>0.1</v>
      </c>
      <c r="F12" s="17">
        <v>0.1283</v>
      </c>
      <c r="G12" s="17">
        <v>0.12859999999999999</v>
      </c>
      <c r="H12" s="17">
        <v>0.13250000000000001</v>
      </c>
      <c r="I12" s="17">
        <v>0.1321</v>
      </c>
      <c r="J12" s="11">
        <f t="shared" si="0"/>
        <v>38.499999999999922</v>
      </c>
      <c r="K12" s="60">
        <f>AVERAGE(J12:J13)</f>
        <v>38.999999999999872</v>
      </c>
      <c r="L12" s="60">
        <f>STDEV(J12:J13)</f>
        <v>0.70710678118647219</v>
      </c>
      <c r="M12" s="60">
        <f>((J12-J13)*100)/AVERAGE(J12:J13)</f>
        <v>-2.5641025641022992</v>
      </c>
      <c r="O12" s="2" t="s">
        <v>26</v>
      </c>
      <c r="P12" s="7">
        <f>J8</f>
        <v>84.499999999999844</v>
      </c>
    </row>
    <row r="13" spans="1:16" ht="15.75" customHeight="1" x14ac:dyDescent="0.25">
      <c r="A13" s="10">
        <v>6</v>
      </c>
      <c r="B13" s="15" t="s">
        <v>31</v>
      </c>
      <c r="C13" s="15" t="s">
        <v>11</v>
      </c>
      <c r="D13" s="18">
        <v>45090</v>
      </c>
      <c r="E13" s="17">
        <v>0.1</v>
      </c>
      <c r="F13" s="17">
        <v>0.12920000000000001</v>
      </c>
      <c r="G13" s="17">
        <v>0.12959999999999999</v>
      </c>
      <c r="H13" s="17">
        <v>0.13339999999999999</v>
      </c>
      <c r="I13" s="17">
        <v>0.1333</v>
      </c>
      <c r="J13" s="11">
        <f t="shared" si="0"/>
        <v>39.499999999999815</v>
      </c>
      <c r="K13" s="61"/>
      <c r="L13" s="61"/>
      <c r="M13" s="61"/>
      <c r="O13" s="2" t="s">
        <v>27</v>
      </c>
      <c r="P13" s="7">
        <f>P12/93.2*100</f>
        <v>90.665236051501978</v>
      </c>
    </row>
    <row r="14" spans="1:16" ht="15.75" customHeight="1" x14ac:dyDescent="0.25">
      <c r="A14" s="10">
        <v>7</v>
      </c>
      <c r="B14" s="15" t="s">
        <v>30</v>
      </c>
      <c r="C14" s="15" t="s">
        <v>11</v>
      </c>
      <c r="D14" s="18">
        <v>45090</v>
      </c>
      <c r="E14" s="17">
        <v>0.1</v>
      </c>
      <c r="F14" s="17">
        <v>0.12759999999999999</v>
      </c>
      <c r="G14" s="17">
        <v>0.12759999999999999</v>
      </c>
      <c r="H14" s="17">
        <v>0.13220000000000001</v>
      </c>
      <c r="I14" s="17">
        <v>0.13200000000000001</v>
      </c>
      <c r="J14" s="11">
        <f t="shared" si="0"/>
        <v>45.000000000000036</v>
      </c>
      <c r="K14" s="60">
        <f>AVERAGE(J14:J15)</f>
        <v>45.250000000000149</v>
      </c>
      <c r="L14" s="60">
        <f>STDEV(J14:J15)</f>
        <v>0.35355339059343455</v>
      </c>
      <c r="M14" s="60">
        <f>((J14-J15)*100)/AVERAGE(J14:J15)</f>
        <v>-1.1049723756911065</v>
      </c>
    </row>
    <row r="15" spans="1:16" ht="15.75" customHeight="1" x14ac:dyDescent="0.25">
      <c r="A15" s="10">
        <v>8</v>
      </c>
      <c r="B15" s="15" t="s">
        <v>30</v>
      </c>
      <c r="C15" s="15" t="s">
        <v>11</v>
      </c>
      <c r="D15" s="18">
        <v>45090</v>
      </c>
      <c r="E15" s="17">
        <v>0.1</v>
      </c>
      <c r="F15" s="17">
        <v>0.126</v>
      </c>
      <c r="G15" s="17">
        <v>0.1263</v>
      </c>
      <c r="H15" s="17">
        <v>0.13070000000000001</v>
      </c>
      <c r="I15" s="17">
        <v>0.13070000000000001</v>
      </c>
      <c r="J15" s="11">
        <f t="shared" si="0"/>
        <v>45.500000000000263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10">
        <v>9</v>
      </c>
      <c r="B16" s="15" t="s">
        <v>2</v>
      </c>
      <c r="C16" s="15" t="s">
        <v>11</v>
      </c>
      <c r="D16" s="18">
        <v>45090</v>
      </c>
      <c r="E16" s="17">
        <v>0.1</v>
      </c>
      <c r="F16" s="17">
        <v>0.12790000000000001</v>
      </c>
      <c r="G16" s="17">
        <v>0.128</v>
      </c>
      <c r="H16" s="17">
        <v>0.13189999999999999</v>
      </c>
      <c r="I16" s="17">
        <v>0.13170000000000001</v>
      </c>
      <c r="J16" s="11">
        <f t="shared" si="0"/>
        <v>38.499999999999922</v>
      </c>
      <c r="K16" s="60">
        <f>AVERAGE(J16:J17)</f>
        <v>39.249999999999979</v>
      </c>
      <c r="L16" s="60">
        <f>STDEV(J16:J17)</f>
        <v>1.0606601717799016</v>
      </c>
      <c r="M16" s="60">
        <f>((J16-J17)*100)/AVERAGE(J16:J17)</f>
        <v>-3.8216560509557058</v>
      </c>
      <c r="O16" s="2" t="s">
        <v>9</v>
      </c>
      <c r="P16" s="7">
        <f>AVERAGE(J9,J30)</f>
        <v>0.7499999999999174</v>
      </c>
    </row>
    <row r="17" spans="1:16" ht="15.75" customHeight="1" x14ac:dyDescent="0.25">
      <c r="A17" s="10">
        <v>10</v>
      </c>
      <c r="B17" s="15" t="s">
        <v>2</v>
      </c>
      <c r="C17" s="15" t="s">
        <v>11</v>
      </c>
      <c r="D17" s="18">
        <v>45090</v>
      </c>
      <c r="E17" s="17">
        <v>0.1</v>
      </c>
      <c r="F17" s="17">
        <v>0.1263</v>
      </c>
      <c r="G17" s="17">
        <v>0.12659999999999999</v>
      </c>
      <c r="H17" s="17">
        <v>0.13059999999999999</v>
      </c>
      <c r="I17" s="17">
        <v>0.1303</v>
      </c>
      <c r="J17" s="11">
        <f t="shared" si="0"/>
        <v>40.000000000000036</v>
      </c>
      <c r="K17" s="61"/>
      <c r="L17" s="61"/>
      <c r="M17" s="61"/>
      <c r="O17" s="3"/>
      <c r="P17" s="3"/>
    </row>
    <row r="18" spans="1:16" ht="15.75" customHeight="1" x14ac:dyDescent="0.25">
      <c r="A18" s="10">
        <v>11</v>
      </c>
      <c r="B18" s="15" t="s">
        <v>32</v>
      </c>
      <c r="C18" s="15" t="s">
        <v>11</v>
      </c>
      <c r="D18" s="18">
        <v>45090</v>
      </c>
      <c r="E18" s="17">
        <v>0.1</v>
      </c>
      <c r="F18" s="17">
        <v>0.1285</v>
      </c>
      <c r="G18" s="17">
        <v>0.12889999999999999</v>
      </c>
      <c r="H18" s="17">
        <v>0.1338</v>
      </c>
      <c r="I18" s="17">
        <v>0.13370000000000001</v>
      </c>
      <c r="J18" s="11">
        <f t="shared" si="0"/>
        <v>50.500000000000263</v>
      </c>
      <c r="K18" s="60">
        <f>AVERAGE(J18:J19)</f>
        <v>64.000000000000171</v>
      </c>
      <c r="L18" s="60">
        <f>STDEV(J18:J19)</f>
        <v>19.091883092036593</v>
      </c>
      <c r="M18" s="60">
        <f>((J18-J19)*100)/AVERAGE(J18:J19)</f>
        <v>-42.187499999999588</v>
      </c>
    </row>
    <row r="19" spans="1:16" ht="15.75" customHeight="1" x14ac:dyDescent="0.25">
      <c r="A19" s="10">
        <v>12</v>
      </c>
      <c r="B19" s="15" t="s">
        <v>32</v>
      </c>
      <c r="C19" s="15" t="s">
        <v>11</v>
      </c>
      <c r="D19" s="18">
        <v>45090</v>
      </c>
      <c r="E19" s="17">
        <v>0.1</v>
      </c>
      <c r="F19" s="17">
        <v>0.1242</v>
      </c>
      <c r="G19" s="17">
        <v>0.12920000000000001</v>
      </c>
      <c r="H19" s="17">
        <v>0.13439999999999999</v>
      </c>
      <c r="I19" s="17">
        <v>0.13450000000000001</v>
      </c>
      <c r="J19" s="11">
        <f t="shared" si="0"/>
        <v>77.500000000000071</v>
      </c>
      <c r="K19" s="61"/>
      <c r="L19" s="61"/>
      <c r="M19" s="61"/>
      <c r="O19" s="8"/>
      <c r="P19" s="8"/>
    </row>
    <row r="20" spans="1:16" ht="15.75" customHeight="1" x14ac:dyDescent="0.25">
      <c r="A20" s="10">
        <v>13</v>
      </c>
      <c r="B20" s="15" t="s">
        <v>33</v>
      </c>
      <c r="C20" s="15" t="s">
        <v>11</v>
      </c>
      <c r="D20" s="18">
        <v>45090</v>
      </c>
      <c r="E20" s="17">
        <v>0.1</v>
      </c>
      <c r="F20" s="17">
        <v>0.1295</v>
      </c>
      <c r="G20" s="17">
        <v>0.1295</v>
      </c>
      <c r="H20" s="17">
        <v>0.13400000000000001</v>
      </c>
      <c r="I20" s="17">
        <v>0.13420000000000001</v>
      </c>
      <c r="J20" s="11">
        <f t="shared" si="0"/>
        <v>45.999999999999922</v>
      </c>
      <c r="K20" s="60">
        <f>AVERAGE(J20:J21)</f>
        <v>47.499999999999901</v>
      </c>
      <c r="L20" s="60">
        <f>STDEV(J20:J21)</f>
        <v>2.1213203435596126</v>
      </c>
      <c r="M20" s="60">
        <f>((J20-J21)*100)/AVERAGE(J20:J21)</f>
        <v>-6.3157894736841342</v>
      </c>
      <c r="O20" s="3"/>
      <c r="P20" s="3"/>
    </row>
    <row r="21" spans="1:16" ht="15.75" customHeight="1" x14ac:dyDescent="0.25">
      <c r="A21" s="10">
        <v>14</v>
      </c>
      <c r="B21" s="15" t="s">
        <v>33</v>
      </c>
      <c r="C21" s="15" t="s">
        <v>11</v>
      </c>
      <c r="D21" s="18">
        <v>45090</v>
      </c>
      <c r="E21" s="17">
        <v>0.1</v>
      </c>
      <c r="F21" s="17">
        <v>0.12770000000000001</v>
      </c>
      <c r="G21" s="17">
        <v>0.12770000000000001</v>
      </c>
      <c r="H21" s="17">
        <v>0.1326</v>
      </c>
      <c r="I21" s="17">
        <v>0.1326</v>
      </c>
      <c r="J21" s="11">
        <f t="shared" si="0"/>
        <v>48.999999999999879</v>
      </c>
      <c r="K21" s="61"/>
      <c r="L21" s="61"/>
      <c r="M21" s="61"/>
      <c r="O21" s="3"/>
      <c r="P21" s="3"/>
    </row>
    <row r="22" spans="1:16" ht="15.75" customHeight="1" x14ac:dyDescent="0.25">
      <c r="A22" s="10">
        <v>15</v>
      </c>
      <c r="B22" s="15" t="s">
        <v>34</v>
      </c>
      <c r="C22" s="15" t="s">
        <v>11</v>
      </c>
      <c r="D22" s="18">
        <v>45090</v>
      </c>
      <c r="E22" s="17">
        <v>0.1</v>
      </c>
      <c r="F22" s="17">
        <v>0.12859999999999999</v>
      </c>
      <c r="G22" s="17">
        <v>0.12870000000000001</v>
      </c>
      <c r="H22" s="17">
        <v>0.13239999999999999</v>
      </c>
      <c r="I22" s="17">
        <v>0.1326</v>
      </c>
      <c r="J22" s="11">
        <f t="shared" si="0"/>
        <v>38.500000000000199</v>
      </c>
      <c r="K22" s="60">
        <f>AVERAGE(J22:J23)</f>
        <v>39.250000000000114</v>
      </c>
      <c r="L22" s="60">
        <f>STDEV(J22:J23)</f>
        <v>1.0606601717797057</v>
      </c>
      <c r="M22" s="60">
        <f>((J22-J23)*100)/AVERAGE(J22:J23)</f>
        <v>-3.8216560509549864</v>
      </c>
      <c r="O22" s="3"/>
      <c r="P22" s="3"/>
    </row>
    <row r="23" spans="1:16" ht="15.75" customHeight="1" x14ac:dyDescent="0.25">
      <c r="A23" s="10">
        <v>16</v>
      </c>
      <c r="B23" s="15" t="s">
        <v>34</v>
      </c>
      <c r="C23" s="15" t="s">
        <v>11</v>
      </c>
      <c r="D23" s="18">
        <v>45090</v>
      </c>
      <c r="E23" s="17">
        <v>0.1</v>
      </c>
      <c r="F23" s="17">
        <v>0.128</v>
      </c>
      <c r="G23" s="17">
        <v>0.128</v>
      </c>
      <c r="H23" s="17">
        <v>0.13189999999999999</v>
      </c>
      <c r="I23" s="17">
        <v>0.1321</v>
      </c>
      <c r="J23" s="11">
        <f t="shared" si="0"/>
        <v>40.000000000000036</v>
      </c>
      <c r="K23" s="61"/>
      <c r="L23" s="61"/>
      <c r="M23" s="61"/>
      <c r="O23" s="3"/>
      <c r="P23" s="3"/>
    </row>
    <row r="24" spans="1:16" ht="15.75" customHeight="1" x14ac:dyDescent="0.25">
      <c r="A24" s="10">
        <v>17</v>
      </c>
      <c r="B24" s="15" t="s">
        <v>35</v>
      </c>
      <c r="C24" s="15" t="s">
        <v>11</v>
      </c>
      <c r="D24" s="18">
        <v>45090</v>
      </c>
      <c r="E24" s="17">
        <v>0.1</v>
      </c>
      <c r="F24" s="17">
        <v>0.1275</v>
      </c>
      <c r="G24" s="17">
        <v>0.12770000000000001</v>
      </c>
      <c r="H24" s="17">
        <v>0.12959999999999999</v>
      </c>
      <c r="I24" s="17">
        <v>0.1295</v>
      </c>
      <c r="J24" s="11">
        <f t="shared" si="0"/>
        <v>19.500000000000071</v>
      </c>
      <c r="K24" s="60">
        <f>AVERAGE(J24:J25)</f>
        <v>22.500000000000018</v>
      </c>
      <c r="L24" s="60">
        <f>STDEV(J24:J25)</f>
        <v>4.2426406871192048</v>
      </c>
      <c r="M24" s="60">
        <f>((J24-J25)*100)/AVERAGE(J24:J25)</f>
        <v>-26.66666666666617</v>
      </c>
      <c r="O24" s="8"/>
      <c r="P24" s="8"/>
    </row>
    <row r="25" spans="1:16" ht="15.75" customHeight="1" x14ac:dyDescent="0.25">
      <c r="A25" s="10">
        <v>18</v>
      </c>
      <c r="B25" s="15" t="s">
        <v>35</v>
      </c>
      <c r="C25" s="15" t="s">
        <v>11</v>
      </c>
      <c r="D25" s="18">
        <v>45090</v>
      </c>
      <c r="E25" s="17">
        <v>0.1</v>
      </c>
      <c r="F25" s="17">
        <v>0.12970000000000001</v>
      </c>
      <c r="G25" s="17">
        <v>0.12939999999999999</v>
      </c>
      <c r="H25" s="17">
        <v>0.1321</v>
      </c>
      <c r="I25" s="17">
        <v>0.1321</v>
      </c>
      <c r="J25" s="11">
        <f t="shared" si="0"/>
        <v>25.499999999999964</v>
      </c>
      <c r="K25" s="61"/>
      <c r="L25" s="61"/>
      <c r="M25" s="61"/>
      <c r="O25" s="3"/>
      <c r="P25" s="3"/>
    </row>
    <row r="26" spans="1:16" ht="15.75" customHeight="1" x14ac:dyDescent="0.25">
      <c r="A26" s="10">
        <v>19</v>
      </c>
      <c r="B26" s="15" t="s">
        <v>4</v>
      </c>
      <c r="C26" s="15" t="s">
        <v>11</v>
      </c>
      <c r="D26" s="18">
        <v>45090</v>
      </c>
      <c r="E26" s="17">
        <v>0.1</v>
      </c>
      <c r="F26" s="17">
        <v>0.1275</v>
      </c>
      <c r="G26" s="17">
        <v>0.1278</v>
      </c>
      <c r="H26" s="17">
        <v>0.13070000000000001</v>
      </c>
      <c r="I26" s="17">
        <v>0.13039999999999999</v>
      </c>
      <c r="J26" s="11">
        <f t="shared" si="0"/>
        <v>29.000000000000135</v>
      </c>
      <c r="K26" s="60">
        <f>AVERAGE(J26:J27)</f>
        <v>28.500000000000053</v>
      </c>
      <c r="L26" s="60">
        <f>STDEV(J26:J27)</f>
        <v>0.70710678118666304</v>
      </c>
      <c r="M26" s="60">
        <f>((J26-J27)*100)/AVERAGE(J26:J27)</f>
        <v>3.5087719298251283</v>
      </c>
      <c r="O26" s="3"/>
      <c r="P26" s="3"/>
    </row>
    <row r="27" spans="1:16" ht="15.75" customHeight="1" x14ac:dyDescent="0.25">
      <c r="A27" s="10">
        <v>20</v>
      </c>
      <c r="B27" s="15" t="s">
        <v>4</v>
      </c>
      <c r="C27" s="15" t="s">
        <v>11</v>
      </c>
      <c r="D27" s="18">
        <v>45090</v>
      </c>
      <c r="E27" s="17">
        <v>0.1</v>
      </c>
      <c r="F27" s="17">
        <v>0.12870000000000001</v>
      </c>
      <c r="G27" s="17">
        <v>0.1288</v>
      </c>
      <c r="H27" s="17">
        <v>0.13159999999999999</v>
      </c>
      <c r="I27" s="17">
        <v>0.13150000000000001</v>
      </c>
      <c r="J27" s="11">
        <f t="shared" si="0"/>
        <v>27.999999999999972</v>
      </c>
      <c r="K27" s="61"/>
      <c r="L27" s="61"/>
      <c r="M27" s="61"/>
      <c r="O27" s="3"/>
      <c r="P27" s="3"/>
    </row>
    <row r="28" spans="1:16" ht="15.75" customHeight="1" x14ac:dyDescent="0.25">
      <c r="A28" s="10">
        <v>21</v>
      </c>
      <c r="B28" s="15" t="s">
        <v>3</v>
      </c>
      <c r="C28" s="15" t="s">
        <v>11</v>
      </c>
      <c r="D28" s="18">
        <v>45090</v>
      </c>
      <c r="E28" s="17">
        <v>0.1</v>
      </c>
      <c r="F28" s="17">
        <v>0.1275</v>
      </c>
      <c r="G28" s="17">
        <v>0.12759999999999999</v>
      </c>
      <c r="H28" s="17">
        <v>0.12839999999999999</v>
      </c>
      <c r="I28" s="17">
        <v>0.12859999999999999</v>
      </c>
      <c r="J28" s="11">
        <f t="shared" si="0"/>
        <v>9.5000000000000639</v>
      </c>
      <c r="K28" s="60">
        <f t="shared" ref="K28" si="1">AVERAGE(J28:J29)</f>
        <v>8.2500000000000622</v>
      </c>
      <c r="L28" s="60">
        <f t="shared" ref="L28" si="2">STDEV(J28:J29)</f>
        <v>1.7677669529663769</v>
      </c>
      <c r="M28" s="60">
        <f t="shared" ref="M28" si="3">((J28-J29)*100)/AVERAGE(J28:J29)</f>
        <v>30.303030303030106</v>
      </c>
      <c r="O28" s="3"/>
      <c r="P28" s="3"/>
    </row>
    <row r="29" spans="1:16" ht="15.75" customHeight="1" x14ac:dyDescent="0.25">
      <c r="A29" s="10">
        <v>22</v>
      </c>
      <c r="B29" s="15" t="s">
        <v>3</v>
      </c>
      <c r="C29" s="15" t="s">
        <v>11</v>
      </c>
      <c r="D29" s="18">
        <v>45090</v>
      </c>
      <c r="E29" s="17">
        <v>0.1</v>
      </c>
      <c r="F29" s="17">
        <v>0.12839999999999999</v>
      </c>
      <c r="G29" s="17">
        <v>0.12870000000000001</v>
      </c>
      <c r="H29" s="17">
        <v>0.1295</v>
      </c>
      <c r="I29" s="17">
        <v>0.129</v>
      </c>
      <c r="J29" s="11">
        <f t="shared" si="0"/>
        <v>7.0000000000000613</v>
      </c>
      <c r="K29" s="61"/>
      <c r="L29" s="61"/>
      <c r="M29" s="61"/>
      <c r="O29" s="3"/>
      <c r="P29" s="3"/>
    </row>
    <row r="30" spans="1:16" ht="15.75" customHeight="1" x14ac:dyDescent="0.25">
      <c r="A30" s="10">
        <v>23</v>
      </c>
      <c r="B30" s="15" t="s">
        <v>9</v>
      </c>
      <c r="C30" s="15" t="s">
        <v>8</v>
      </c>
      <c r="D30" s="16"/>
      <c r="E30" s="17">
        <v>0.1</v>
      </c>
      <c r="F30" s="17">
        <v>0.1278</v>
      </c>
      <c r="G30" s="17">
        <v>0.128</v>
      </c>
      <c r="H30" s="17">
        <v>0.12809999999999999</v>
      </c>
      <c r="I30" s="17">
        <v>0.128</v>
      </c>
      <c r="J30" s="11">
        <f t="shared" si="0"/>
        <v>1.4999999999998348</v>
      </c>
      <c r="K30" s="6"/>
      <c r="L30" s="6"/>
      <c r="M30" s="5"/>
      <c r="O30" s="3"/>
      <c r="P30" s="3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25">
      <c r="A32" s="3"/>
      <c r="B32" s="15" t="s">
        <v>38</v>
      </c>
      <c r="C32" s="15" t="s">
        <v>11</v>
      </c>
      <c r="D32" s="18">
        <v>45090</v>
      </c>
      <c r="E32" s="17">
        <v>0.1</v>
      </c>
      <c r="F32" s="17">
        <v>0.1308</v>
      </c>
      <c r="G32" s="17">
        <v>0.13089999999999999</v>
      </c>
      <c r="H32" s="17">
        <v>0.1694</v>
      </c>
      <c r="I32" s="17">
        <v>0.16900000000000001</v>
      </c>
      <c r="J32" s="3"/>
      <c r="K32" s="3"/>
      <c r="L32" s="3"/>
      <c r="M32" s="3"/>
      <c r="O32" s="3"/>
      <c r="P32" s="3"/>
    </row>
    <row r="33" spans="1:13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25"/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heetProtection algorithmName="SHA-512" hashValue="ZUkTKcXmOn/Y1GPJpBDynhwB/ACn8QMlEoG9HHRaD8QnuhqgH2yPpdDB/73qwBze0u3jR4Hok9pn32gwhNTlQQ==" saltValue="Yf5WYfJA+MDIsBuOtL3tMA==" spinCount="100000" sheet="1" objects="1" scenarios="1"/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B3E2-7F65-46E0-836E-2168D240C691}">
  <sheetPr codeName="Sheet5">
    <tabColor rgb="FF00B050"/>
  </sheetPr>
  <dimension ref="A1:P996"/>
  <sheetViews>
    <sheetView showGridLines="0" topLeftCell="A7" workbookViewId="0">
      <selection activeCell="B35" sqref="B35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2">
        <v>1</v>
      </c>
      <c r="B8" s="21" t="s">
        <v>6</v>
      </c>
      <c r="C8" s="21" t="s">
        <v>6</v>
      </c>
      <c r="D8" s="22"/>
      <c r="E8" s="21">
        <v>0.1</v>
      </c>
      <c r="F8" s="21">
        <v>0.12939999999999999</v>
      </c>
      <c r="G8" s="21">
        <v>0.12889999999999999</v>
      </c>
      <c r="H8" s="21">
        <v>0.13819999999999999</v>
      </c>
      <c r="I8" s="21">
        <v>0.1381</v>
      </c>
      <c r="J8" s="21">
        <v>90</v>
      </c>
      <c r="K8" s="6"/>
      <c r="L8" s="6"/>
      <c r="M8" s="5"/>
      <c r="O8" s="67"/>
      <c r="P8" s="68"/>
    </row>
    <row r="9" spans="1:16" ht="15.75" customHeight="1" x14ac:dyDescent="0.25">
      <c r="A9" s="2">
        <v>2</v>
      </c>
      <c r="B9" s="21" t="s">
        <v>9</v>
      </c>
      <c r="C9" s="21" t="s">
        <v>8</v>
      </c>
      <c r="D9" s="22"/>
      <c r="E9" s="21">
        <v>0.1</v>
      </c>
      <c r="F9" s="21">
        <v>0.12989999999999999</v>
      </c>
      <c r="G9" s="21">
        <v>0.12959999999999999</v>
      </c>
      <c r="H9" s="21">
        <v>0.12989999999999999</v>
      </c>
      <c r="I9" s="21">
        <v>0.12959999999999999</v>
      </c>
      <c r="J9" s="21">
        <v>0</v>
      </c>
      <c r="K9" s="6"/>
      <c r="L9" s="6"/>
      <c r="M9" s="5"/>
    </row>
    <row r="10" spans="1:16" ht="15.75" customHeight="1" x14ac:dyDescent="0.25">
      <c r="A10" s="2">
        <v>3</v>
      </c>
      <c r="B10" s="21" t="s">
        <v>29</v>
      </c>
      <c r="C10" s="21" t="s">
        <v>11</v>
      </c>
      <c r="D10" s="23">
        <v>45097</v>
      </c>
      <c r="E10" s="21">
        <v>0.1</v>
      </c>
      <c r="F10" s="21">
        <v>0.12759999999999999</v>
      </c>
      <c r="G10" s="21">
        <v>0.1275</v>
      </c>
      <c r="H10" s="21">
        <v>0.13339999999999999</v>
      </c>
      <c r="I10" s="21">
        <v>0.1333</v>
      </c>
      <c r="J10" s="21">
        <v>58</v>
      </c>
      <c r="K10" s="60">
        <f>AVERAGE(J10:J11)</f>
        <v>59</v>
      </c>
      <c r="L10" s="60">
        <f>STDEV(J10:J11)</f>
        <v>1.4142135623730951</v>
      </c>
      <c r="M10" s="60">
        <f>((J10-J11)*100)/AVERAGE(J10:J11)</f>
        <v>-3.3898305084745761</v>
      </c>
      <c r="O10" s="62" t="s">
        <v>6</v>
      </c>
      <c r="P10" s="63"/>
    </row>
    <row r="11" spans="1:16" ht="15.75" customHeight="1" x14ac:dyDescent="0.25">
      <c r="A11" s="2">
        <v>4</v>
      </c>
      <c r="B11" s="21" t="s">
        <v>29</v>
      </c>
      <c r="C11" s="21" t="s">
        <v>11</v>
      </c>
      <c r="D11" s="23">
        <v>45097</v>
      </c>
      <c r="E11" s="21">
        <v>0.1</v>
      </c>
      <c r="F11" s="21">
        <v>0.1275</v>
      </c>
      <c r="G11" s="21">
        <v>0.12709999999999999</v>
      </c>
      <c r="H11" s="21">
        <v>0.13339999999999999</v>
      </c>
      <c r="I11" s="21">
        <v>0.13320000000000001</v>
      </c>
      <c r="J11" s="21">
        <v>60</v>
      </c>
      <c r="K11" s="61"/>
      <c r="L11" s="61"/>
      <c r="M11" s="61"/>
      <c r="O11" s="69" t="s">
        <v>25</v>
      </c>
      <c r="P11" s="63"/>
    </row>
    <row r="12" spans="1:16" ht="15.75" customHeight="1" x14ac:dyDescent="0.25">
      <c r="A12" s="2">
        <v>5</v>
      </c>
      <c r="B12" s="21" t="s">
        <v>30</v>
      </c>
      <c r="C12" s="21" t="s">
        <v>11</v>
      </c>
      <c r="D12" s="23">
        <v>45097</v>
      </c>
      <c r="E12" s="21">
        <v>0.1</v>
      </c>
      <c r="F12" s="21">
        <v>0.1268</v>
      </c>
      <c r="G12" s="21">
        <v>0.12659999999999999</v>
      </c>
      <c r="H12" s="21">
        <v>0.1343</v>
      </c>
      <c r="I12" s="21">
        <v>0.1343</v>
      </c>
      <c r="J12" s="21">
        <v>76</v>
      </c>
      <c r="K12" s="60">
        <f>AVERAGE(J12:J13)</f>
        <v>75.5</v>
      </c>
      <c r="L12" s="60">
        <f>STDEV(J12:J13)</f>
        <v>0.70710678118654757</v>
      </c>
      <c r="M12" s="60">
        <f>((J12-J13)*100)/AVERAGE(J12:J13)</f>
        <v>1.3245033112582782</v>
      </c>
      <c r="O12" s="2" t="s">
        <v>26</v>
      </c>
      <c r="P12" s="7">
        <f>J8</f>
        <v>90</v>
      </c>
    </row>
    <row r="13" spans="1:16" ht="15.75" customHeight="1" x14ac:dyDescent="0.25">
      <c r="A13" s="2">
        <v>6</v>
      </c>
      <c r="B13" s="21" t="s">
        <v>30</v>
      </c>
      <c r="C13" s="21" t="s">
        <v>11</v>
      </c>
      <c r="D13" s="23">
        <v>45097</v>
      </c>
      <c r="E13" s="21">
        <v>0.1</v>
      </c>
      <c r="F13" s="21">
        <v>0.12889999999999999</v>
      </c>
      <c r="G13" s="21">
        <v>0.129</v>
      </c>
      <c r="H13" s="21">
        <v>0.1366</v>
      </c>
      <c r="I13" s="21">
        <v>0.1363</v>
      </c>
      <c r="J13" s="21">
        <v>75</v>
      </c>
      <c r="K13" s="61"/>
      <c r="L13" s="61"/>
      <c r="M13" s="61"/>
      <c r="O13" s="2" t="s">
        <v>27</v>
      </c>
      <c r="P13" s="7">
        <f>P12/93.2*100</f>
        <v>96.566523605150209</v>
      </c>
    </row>
    <row r="14" spans="1:16" ht="15.75" customHeight="1" x14ac:dyDescent="0.25">
      <c r="A14" s="2">
        <v>7</v>
      </c>
      <c r="B14" s="21" t="s">
        <v>31</v>
      </c>
      <c r="C14" s="21" t="s">
        <v>11</v>
      </c>
      <c r="D14" s="23">
        <v>45097</v>
      </c>
      <c r="E14" s="21">
        <v>0.1</v>
      </c>
      <c r="F14" s="21">
        <v>0.12809999999999999</v>
      </c>
      <c r="G14" s="21">
        <v>0.12790000000000001</v>
      </c>
      <c r="H14" s="21">
        <v>0.12970000000000001</v>
      </c>
      <c r="I14" s="21">
        <v>0.1295</v>
      </c>
      <c r="J14" s="21">
        <v>16</v>
      </c>
      <c r="K14" s="60">
        <f>AVERAGE(J14:J15)</f>
        <v>17.75</v>
      </c>
      <c r="L14" s="60">
        <f>STDEV(J14:J15)</f>
        <v>2.4748737341529163</v>
      </c>
      <c r="M14" s="60">
        <f>((J14-J15)*100)/AVERAGE(J14:J15)</f>
        <v>-19.718309859154928</v>
      </c>
    </row>
    <row r="15" spans="1:16" ht="15.75" customHeight="1" x14ac:dyDescent="0.25">
      <c r="A15" s="2">
        <v>8</v>
      </c>
      <c r="B15" s="21" t="s">
        <v>31</v>
      </c>
      <c r="C15" s="21" t="s">
        <v>11</v>
      </c>
      <c r="D15" s="23">
        <v>45097</v>
      </c>
      <c r="E15" s="21">
        <v>0.1</v>
      </c>
      <c r="F15" s="21">
        <v>0.12889999999999999</v>
      </c>
      <c r="G15" s="21">
        <v>0.12859999999999999</v>
      </c>
      <c r="H15" s="21">
        <v>0.13089999999999999</v>
      </c>
      <c r="I15" s="21">
        <v>0.1305</v>
      </c>
      <c r="J15" s="21">
        <v>19.5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2">
        <v>9</v>
      </c>
      <c r="B16" s="21" t="s">
        <v>2</v>
      </c>
      <c r="C16" s="21" t="s">
        <v>11</v>
      </c>
      <c r="D16" s="23">
        <v>45097</v>
      </c>
      <c r="E16" s="21">
        <v>0.1</v>
      </c>
      <c r="F16" s="21">
        <v>0.12820000000000001</v>
      </c>
      <c r="G16" s="21">
        <v>0.12820000000000001</v>
      </c>
      <c r="H16" s="21">
        <v>0.13109999999999999</v>
      </c>
      <c r="I16" s="21">
        <v>0.13070000000000001</v>
      </c>
      <c r="J16" s="21">
        <v>27</v>
      </c>
      <c r="K16" s="60">
        <f>AVERAGE(J16:J17)</f>
        <v>26</v>
      </c>
      <c r="L16" s="60">
        <f>STDEV(J16:J17)</f>
        <v>1.4142135623730951</v>
      </c>
      <c r="M16" s="60">
        <f>((J16-J17)*100)/AVERAGE(J16:J17)</f>
        <v>7.6923076923076925</v>
      </c>
      <c r="O16" s="2" t="s">
        <v>9</v>
      </c>
      <c r="P16" s="7">
        <f>AVERAGE(J9,J28)</f>
        <v>0.25</v>
      </c>
    </row>
    <row r="17" spans="1:16" ht="15.75" customHeight="1" x14ac:dyDescent="0.25">
      <c r="A17" s="2">
        <v>10</v>
      </c>
      <c r="B17" s="21" t="s">
        <v>2</v>
      </c>
      <c r="C17" s="21" t="s">
        <v>11</v>
      </c>
      <c r="D17" s="23">
        <v>45097</v>
      </c>
      <c r="E17" s="21">
        <v>0.1</v>
      </c>
      <c r="F17" s="21">
        <v>0.129</v>
      </c>
      <c r="G17" s="21">
        <v>0.1288</v>
      </c>
      <c r="H17" s="21">
        <v>0.13139999999999999</v>
      </c>
      <c r="I17" s="21">
        <v>0.13139999999999999</v>
      </c>
      <c r="J17" s="21">
        <v>25</v>
      </c>
      <c r="K17" s="61"/>
      <c r="L17" s="61"/>
      <c r="M17" s="61"/>
      <c r="O17" s="3"/>
      <c r="P17" s="3"/>
    </row>
    <row r="18" spans="1:16" ht="15.75" customHeight="1" x14ac:dyDescent="0.25">
      <c r="A18" s="2">
        <v>11</v>
      </c>
      <c r="B18" s="21" t="s">
        <v>32</v>
      </c>
      <c r="C18" s="21" t="s">
        <v>11</v>
      </c>
      <c r="D18" s="23">
        <v>45097</v>
      </c>
      <c r="E18" s="21">
        <v>0.1</v>
      </c>
      <c r="F18" s="21">
        <v>0.12790000000000001</v>
      </c>
      <c r="G18" s="21">
        <v>0.1275</v>
      </c>
      <c r="H18" s="21">
        <v>0.13020000000000001</v>
      </c>
      <c r="I18" s="21">
        <v>0.13009999999999999</v>
      </c>
      <c r="J18" s="21">
        <v>24.5</v>
      </c>
      <c r="K18" s="60">
        <f>AVERAGE(J18:J19)</f>
        <v>24</v>
      </c>
      <c r="L18" s="60">
        <f>STDEV(J18:J19)</f>
        <v>0.70710678118654757</v>
      </c>
      <c r="M18" s="60">
        <f>((J18-J19)*100)/AVERAGE(J18:J19)</f>
        <v>4.166666666666667</v>
      </c>
    </row>
    <row r="19" spans="1:16" ht="15.75" customHeight="1" x14ac:dyDescent="0.25">
      <c r="A19" s="2">
        <v>12</v>
      </c>
      <c r="B19" s="21" t="s">
        <v>32</v>
      </c>
      <c r="C19" s="21" t="s">
        <v>11</v>
      </c>
      <c r="D19" s="23">
        <v>45097</v>
      </c>
      <c r="E19" s="21">
        <v>0.1</v>
      </c>
      <c r="F19" s="21">
        <v>0.1298</v>
      </c>
      <c r="G19" s="21">
        <v>0.1295</v>
      </c>
      <c r="H19" s="21">
        <v>0.13200000000000001</v>
      </c>
      <c r="I19" s="21">
        <v>0.13200000000000001</v>
      </c>
      <c r="J19" s="21">
        <v>23.5</v>
      </c>
      <c r="K19" s="61"/>
      <c r="L19" s="61"/>
      <c r="M19" s="61"/>
      <c r="O19" s="8"/>
      <c r="P19" s="8"/>
    </row>
    <row r="20" spans="1:16" ht="15.75" customHeight="1" x14ac:dyDescent="0.25">
      <c r="A20" s="2">
        <v>13</v>
      </c>
      <c r="B20" s="21" t="s">
        <v>33</v>
      </c>
      <c r="C20" s="21" t="s">
        <v>11</v>
      </c>
      <c r="D20" s="23">
        <v>45097</v>
      </c>
      <c r="E20" s="21">
        <v>0.1</v>
      </c>
      <c r="F20" s="21">
        <v>0.1278</v>
      </c>
      <c r="G20" s="21">
        <v>0.1278</v>
      </c>
      <c r="H20" s="21">
        <v>0.1295</v>
      </c>
      <c r="I20" s="21">
        <v>0.12909999999999999</v>
      </c>
      <c r="J20" s="21">
        <v>15</v>
      </c>
      <c r="K20" s="60">
        <f>AVERAGE(J20:J21)</f>
        <v>15</v>
      </c>
      <c r="L20" s="60">
        <f>STDEV(J20:J21)</f>
        <v>0</v>
      </c>
      <c r="M20" s="60">
        <f>((J20-J21)*100)/AVERAGE(J20:J21)</f>
        <v>0</v>
      </c>
      <c r="O20" s="3"/>
      <c r="P20" s="3"/>
    </row>
    <row r="21" spans="1:16" ht="15.75" customHeight="1" x14ac:dyDescent="0.25">
      <c r="A21" s="2">
        <v>14</v>
      </c>
      <c r="B21" s="21" t="s">
        <v>33</v>
      </c>
      <c r="C21" s="21" t="s">
        <v>11</v>
      </c>
      <c r="D21" s="23">
        <v>45097</v>
      </c>
      <c r="E21" s="21">
        <v>0.1</v>
      </c>
      <c r="F21" s="21">
        <v>0.12970000000000001</v>
      </c>
      <c r="G21" s="21">
        <v>0.12970000000000001</v>
      </c>
      <c r="H21" s="21">
        <v>0.1313</v>
      </c>
      <c r="I21" s="21">
        <v>0.13109999999999999</v>
      </c>
      <c r="J21" s="21">
        <v>15</v>
      </c>
      <c r="K21" s="61"/>
      <c r="L21" s="61"/>
      <c r="M21" s="61"/>
      <c r="O21" s="3"/>
      <c r="P21" s="3"/>
    </row>
    <row r="22" spans="1:16" ht="15.75" customHeight="1" x14ac:dyDescent="0.25">
      <c r="A22" s="2">
        <v>15</v>
      </c>
      <c r="B22" s="21" t="s">
        <v>34</v>
      </c>
      <c r="C22" s="21" t="s">
        <v>11</v>
      </c>
      <c r="D22" s="23">
        <v>45097</v>
      </c>
      <c r="E22" s="21">
        <v>0.1</v>
      </c>
      <c r="F22" s="21">
        <v>0.12859999999999999</v>
      </c>
      <c r="G22" s="21">
        <v>0.1285</v>
      </c>
      <c r="H22" s="21">
        <v>0.13020000000000001</v>
      </c>
      <c r="I22" s="21">
        <v>0.12989999999999999</v>
      </c>
      <c r="J22" s="21">
        <v>15</v>
      </c>
      <c r="K22" s="60">
        <f>AVERAGE(J22:J23)</f>
        <v>15.25</v>
      </c>
      <c r="L22" s="60">
        <f>STDEV(J22:J23)</f>
        <v>0.35355339059327379</v>
      </c>
      <c r="M22" s="60">
        <f>((J22-J23)*100)/AVERAGE(J22:J23)</f>
        <v>-3.278688524590164</v>
      </c>
      <c r="O22" s="3"/>
      <c r="P22" s="3"/>
    </row>
    <row r="23" spans="1:16" ht="15.75" customHeight="1" x14ac:dyDescent="0.25">
      <c r="A23" s="2">
        <v>16</v>
      </c>
      <c r="B23" s="21" t="s">
        <v>34</v>
      </c>
      <c r="C23" s="21" t="s">
        <v>11</v>
      </c>
      <c r="D23" s="23">
        <v>45097</v>
      </c>
      <c r="E23" s="21">
        <v>0.1</v>
      </c>
      <c r="F23" s="21">
        <v>0.12839999999999999</v>
      </c>
      <c r="G23" s="21">
        <v>0.1283</v>
      </c>
      <c r="H23" s="21">
        <v>0.13</v>
      </c>
      <c r="I23" s="21">
        <v>0.1298</v>
      </c>
      <c r="J23" s="21">
        <v>15.5</v>
      </c>
      <c r="K23" s="61"/>
      <c r="L23" s="61"/>
      <c r="M23" s="61"/>
      <c r="O23" s="3"/>
      <c r="P23" s="3"/>
    </row>
    <row r="24" spans="1:16" ht="15.75" customHeight="1" x14ac:dyDescent="0.25">
      <c r="A24" s="2">
        <v>17</v>
      </c>
      <c r="B24" s="21" t="s">
        <v>35</v>
      </c>
      <c r="C24" s="21" t="s">
        <v>11</v>
      </c>
      <c r="D24" s="23">
        <v>45097</v>
      </c>
      <c r="E24" s="21">
        <v>0.1</v>
      </c>
      <c r="F24" s="21">
        <v>0.13</v>
      </c>
      <c r="G24" s="21">
        <v>0.12989999999999999</v>
      </c>
      <c r="H24" s="21">
        <v>0.1313</v>
      </c>
      <c r="I24" s="21">
        <v>0.1313</v>
      </c>
      <c r="J24" s="21">
        <v>13.5</v>
      </c>
      <c r="K24" s="60">
        <f>AVERAGE(J24:J25)</f>
        <v>13.5</v>
      </c>
      <c r="L24" s="60">
        <f>STDEV(J24:J25)</f>
        <v>0</v>
      </c>
      <c r="M24" s="60">
        <f>((J24-J25)*100)/AVERAGE(J24:J25)</f>
        <v>0</v>
      </c>
      <c r="O24" s="8"/>
      <c r="P24" s="8"/>
    </row>
    <row r="25" spans="1:16" ht="15.75" customHeight="1" x14ac:dyDescent="0.25">
      <c r="A25" s="2">
        <v>18</v>
      </c>
      <c r="B25" s="24" t="s">
        <v>35</v>
      </c>
      <c r="C25" s="21" t="s">
        <v>11</v>
      </c>
      <c r="D25" s="23">
        <v>45097</v>
      </c>
      <c r="E25" s="21">
        <v>0.1</v>
      </c>
      <c r="F25" s="21">
        <v>0.12690000000000001</v>
      </c>
      <c r="G25" s="21">
        <v>0.1268</v>
      </c>
      <c r="H25" s="21">
        <v>0.12820000000000001</v>
      </c>
      <c r="I25" s="21">
        <v>0.12820000000000001</v>
      </c>
      <c r="J25" s="21">
        <v>13.5</v>
      </c>
      <c r="K25" s="61"/>
      <c r="L25" s="61"/>
      <c r="M25" s="61"/>
      <c r="O25" s="3"/>
      <c r="P25" s="3"/>
    </row>
    <row r="26" spans="1:16" ht="15.75" customHeight="1" x14ac:dyDescent="0.25">
      <c r="A26" s="10">
        <v>19</v>
      </c>
      <c r="B26" s="21" t="s">
        <v>4</v>
      </c>
      <c r="C26" s="25" t="s">
        <v>11</v>
      </c>
      <c r="D26" s="23">
        <v>45097</v>
      </c>
      <c r="E26" s="21">
        <v>0.1</v>
      </c>
      <c r="F26" s="21">
        <v>0.12839999999999999</v>
      </c>
      <c r="G26" s="21">
        <v>0.12809999999999999</v>
      </c>
      <c r="H26" s="21">
        <v>0.13059999999999999</v>
      </c>
      <c r="I26" s="21">
        <v>0.1305</v>
      </c>
      <c r="J26" s="21">
        <v>23</v>
      </c>
      <c r="K26" s="60">
        <f>AVERAGE(J26:J27)</f>
        <v>22.25</v>
      </c>
      <c r="L26" s="60">
        <f>STDEV(J26:J27)</f>
        <v>1.0606601717798212</v>
      </c>
      <c r="M26" s="60">
        <f>((J26-J27)*100)/AVERAGE(J26:J27)</f>
        <v>6.7415730337078648</v>
      </c>
      <c r="O26" s="3"/>
      <c r="P26" s="3"/>
    </row>
    <row r="27" spans="1:16" ht="15.75" customHeight="1" x14ac:dyDescent="0.25">
      <c r="A27" s="10">
        <v>20</v>
      </c>
      <c r="B27" s="21" t="s">
        <v>4</v>
      </c>
      <c r="C27" s="25" t="s">
        <v>11</v>
      </c>
      <c r="D27" s="23">
        <v>45097</v>
      </c>
      <c r="E27" s="21">
        <v>0.1</v>
      </c>
      <c r="F27" s="21">
        <v>0.12670000000000001</v>
      </c>
      <c r="G27" s="21">
        <v>0.1263</v>
      </c>
      <c r="H27" s="21">
        <v>0.1288</v>
      </c>
      <c r="I27" s="21">
        <v>0.1285</v>
      </c>
      <c r="J27" s="21">
        <v>21.5</v>
      </c>
      <c r="K27" s="61"/>
      <c r="L27" s="61"/>
      <c r="M27" s="61"/>
      <c r="O27" s="3"/>
      <c r="P27" s="3"/>
    </row>
    <row r="28" spans="1:16" ht="15.75" customHeight="1" x14ac:dyDescent="0.25">
      <c r="A28" s="2">
        <v>25</v>
      </c>
      <c r="B28" s="21" t="s">
        <v>9</v>
      </c>
      <c r="C28" s="21" t="s">
        <v>8</v>
      </c>
      <c r="D28" s="22"/>
      <c r="E28" s="21">
        <v>0.1</v>
      </c>
      <c r="F28" s="21">
        <v>0.1303</v>
      </c>
      <c r="G28" s="21">
        <v>0.13</v>
      </c>
      <c r="H28" s="21">
        <v>0.13039999999999999</v>
      </c>
      <c r="I28" s="21">
        <v>0.13</v>
      </c>
      <c r="J28" s="21">
        <v>0.5</v>
      </c>
      <c r="K28" s="6"/>
      <c r="L28" s="6"/>
      <c r="M28" s="5"/>
      <c r="O28" s="3"/>
      <c r="P28" s="3"/>
    </row>
    <row r="29" spans="1:1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O29" s="3"/>
      <c r="P29" s="3"/>
    </row>
    <row r="30" spans="1:1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O30" s="3"/>
      <c r="P30" s="3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32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993A-D506-4E6A-B6ED-CAD248764ADB}">
  <sheetPr codeName="Sheet6">
    <tabColor rgb="FF00B050"/>
  </sheetPr>
  <dimension ref="A1:P998"/>
  <sheetViews>
    <sheetView topLeftCell="A6" workbookViewId="0">
      <selection activeCell="E34" sqref="E34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27" t="s">
        <v>13</v>
      </c>
      <c r="B7" s="27" t="s">
        <v>14</v>
      </c>
      <c r="C7" s="27" t="s">
        <v>15</v>
      </c>
      <c r="D7" s="27" t="s">
        <v>16</v>
      </c>
      <c r="E7" s="27" t="s">
        <v>17</v>
      </c>
      <c r="F7" s="27" t="s">
        <v>18</v>
      </c>
      <c r="G7" s="27" t="s">
        <v>19</v>
      </c>
      <c r="H7" s="27" t="s">
        <v>20</v>
      </c>
      <c r="I7" s="27" t="s">
        <v>21</v>
      </c>
      <c r="J7" s="27" t="s">
        <v>0</v>
      </c>
      <c r="K7" s="27" t="s">
        <v>22</v>
      </c>
      <c r="L7" s="27" t="s">
        <v>1</v>
      </c>
      <c r="M7" s="27" t="s">
        <v>23</v>
      </c>
      <c r="O7" s="65" t="s">
        <v>24</v>
      </c>
      <c r="P7" s="66"/>
    </row>
    <row r="8" spans="1:16" ht="15.75" customHeight="1" x14ac:dyDescent="0.25">
      <c r="A8" s="21">
        <v>22</v>
      </c>
      <c r="B8" s="21" t="s">
        <v>6</v>
      </c>
      <c r="C8" s="21" t="s">
        <v>6</v>
      </c>
      <c r="D8" s="22"/>
      <c r="E8" s="21">
        <v>0.1</v>
      </c>
      <c r="F8" s="21">
        <v>0.1288</v>
      </c>
      <c r="G8" s="21">
        <v>0.1288</v>
      </c>
      <c r="H8" s="21">
        <v>0.13750000000000001</v>
      </c>
      <c r="I8" s="21">
        <v>0.13719999999999999</v>
      </c>
      <c r="J8" s="2">
        <f t="shared" ref="J8:J29" si="0">1000*(AVERAGE(H8:I8)-AVERAGE(F8:G8))/E8</f>
        <v>85.500000000000014</v>
      </c>
      <c r="K8" s="6"/>
      <c r="L8" s="6"/>
      <c r="M8" s="5"/>
      <c r="O8" s="67"/>
      <c r="P8" s="68"/>
    </row>
    <row r="9" spans="1:16" ht="15.75" customHeight="1" x14ac:dyDescent="0.25">
      <c r="A9" s="21">
        <v>23</v>
      </c>
      <c r="B9" s="21" t="s">
        <v>9</v>
      </c>
      <c r="C9" s="21" t="s">
        <v>8</v>
      </c>
      <c r="D9" s="22"/>
      <c r="E9" s="21">
        <v>0.1</v>
      </c>
      <c r="F9" s="21">
        <v>0.12889999999999999</v>
      </c>
      <c r="G9" s="21">
        <v>0.12870000000000001</v>
      </c>
      <c r="H9" s="21">
        <v>0.12859999999999999</v>
      </c>
      <c r="I9" s="21">
        <v>0.1285</v>
      </c>
      <c r="J9" s="2">
        <f t="shared" si="0"/>
        <v>-2.5000000000000022</v>
      </c>
      <c r="K9" s="6"/>
      <c r="L9" s="6"/>
      <c r="M9" s="5"/>
    </row>
    <row r="10" spans="1:16" ht="15.75" customHeight="1" x14ac:dyDescent="0.25">
      <c r="A10" s="21">
        <v>24</v>
      </c>
      <c r="B10" s="21" t="s">
        <v>29</v>
      </c>
      <c r="C10" s="21" t="s">
        <v>11</v>
      </c>
      <c r="D10" s="23">
        <v>45104</v>
      </c>
      <c r="E10" s="21">
        <v>0.1</v>
      </c>
      <c r="F10" s="21">
        <v>0.12889999999999999</v>
      </c>
      <c r="G10" s="21">
        <v>0.12889999999999999</v>
      </c>
      <c r="H10" s="21">
        <v>0.15359999999999999</v>
      </c>
      <c r="I10" s="21">
        <v>0.1537</v>
      </c>
      <c r="J10" s="2">
        <f t="shared" si="0"/>
        <v>247.5000000000002</v>
      </c>
      <c r="K10" s="60">
        <f>AVERAGE(J10:J11)</f>
        <v>251.00000000000023</v>
      </c>
      <c r="L10" s="60">
        <f>STDEV(J10:J11)</f>
        <v>4.9497474683058726</v>
      </c>
      <c r="M10" s="60">
        <f>((J10-J11)*100)/AVERAGE(J10:J11)</f>
        <v>-2.7888446215139644</v>
      </c>
      <c r="O10" s="62" t="s">
        <v>6</v>
      </c>
      <c r="P10" s="63"/>
    </row>
    <row r="11" spans="1:16" ht="15.75" customHeight="1" x14ac:dyDescent="0.25">
      <c r="A11" s="21">
        <v>25</v>
      </c>
      <c r="B11" s="21" t="s">
        <v>29</v>
      </c>
      <c r="C11" s="21" t="s">
        <v>11</v>
      </c>
      <c r="D11" s="23">
        <v>45104</v>
      </c>
      <c r="E11" s="21">
        <v>0.1</v>
      </c>
      <c r="F11" s="21">
        <v>0.128</v>
      </c>
      <c r="G11" s="21">
        <v>0.1283</v>
      </c>
      <c r="H11" s="21">
        <v>0.1537</v>
      </c>
      <c r="I11" s="21">
        <v>0.1535</v>
      </c>
      <c r="J11" s="2">
        <f t="shared" si="0"/>
        <v>254.50000000000026</v>
      </c>
      <c r="K11" s="61"/>
      <c r="L11" s="61"/>
      <c r="M11" s="61"/>
      <c r="O11" s="69" t="s">
        <v>25</v>
      </c>
      <c r="P11" s="63"/>
    </row>
    <row r="12" spans="1:16" ht="15.75" customHeight="1" x14ac:dyDescent="0.25">
      <c r="A12" s="21">
        <v>26</v>
      </c>
      <c r="B12" s="21" t="s">
        <v>30</v>
      </c>
      <c r="C12" s="21" t="s">
        <v>11</v>
      </c>
      <c r="D12" s="23">
        <v>45104</v>
      </c>
      <c r="E12" s="21">
        <v>0.1</v>
      </c>
      <c r="F12" s="21">
        <v>0.12909999999999999</v>
      </c>
      <c r="G12" s="21">
        <v>0.129</v>
      </c>
      <c r="H12" s="21">
        <v>0.1356</v>
      </c>
      <c r="I12" s="21">
        <v>0.13569999999999999</v>
      </c>
      <c r="J12" s="2">
        <f t="shared" si="0"/>
        <v>65.999999999999943</v>
      </c>
      <c r="K12" s="60">
        <f>AVERAGE(J12:J13)</f>
        <v>68</v>
      </c>
      <c r="L12" s="60">
        <f>STDEV(J12:J13)</f>
        <v>2.8284271247462707</v>
      </c>
      <c r="M12" s="60">
        <f>((J12-J13)*100)/AVERAGE(J12:J13)</f>
        <v>-5.882352941176638</v>
      </c>
      <c r="O12" s="2" t="s">
        <v>26</v>
      </c>
      <c r="P12" s="7">
        <f>J8</f>
        <v>85.500000000000014</v>
      </c>
    </row>
    <row r="13" spans="1:16" ht="15.75" customHeight="1" x14ac:dyDescent="0.25">
      <c r="A13" s="21">
        <v>27</v>
      </c>
      <c r="B13" s="21" t="s">
        <v>30</v>
      </c>
      <c r="C13" s="21" t="s">
        <v>11</v>
      </c>
      <c r="D13" s="23">
        <v>45104</v>
      </c>
      <c r="E13" s="21">
        <v>0.1</v>
      </c>
      <c r="F13" s="21">
        <v>0.12609999999999999</v>
      </c>
      <c r="G13" s="21">
        <v>0.1263</v>
      </c>
      <c r="H13" s="21">
        <v>0.1333</v>
      </c>
      <c r="I13" s="21">
        <v>0.1331</v>
      </c>
      <c r="J13" s="2">
        <f t="shared" si="0"/>
        <v>70.000000000000057</v>
      </c>
      <c r="K13" s="61"/>
      <c r="L13" s="61"/>
      <c r="M13" s="61"/>
      <c r="O13" s="2" t="s">
        <v>27</v>
      </c>
      <c r="P13" s="7">
        <f>P12/93.2*100</f>
        <v>91.738197424892718</v>
      </c>
    </row>
    <row r="14" spans="1:16" ht="15.75" customHeight="1" x14ac:dyDescent="0.25">
      <c r="A14" s="21">
        <v>28</v>
      </c>
      <c r="B14" s="21" t="s">
        <v>31</v>
      </c>
      <c r="C14" s="21" t="s">
        <v>11</v>
      </c>
      <c r="D14" s="23">
        <v>45104</v>
      </c>
      <c r="E14" s="21">
        <v>0.1</v>
      </c>
      <c r="F14" s="21">
        <v>0.12759999999999999</v>
      </c>
      <c r="G14" s="21">
        <v>0.1273</v>
      </c>
      <c r="H14" s="21">
        <v>0.1323</v>
      </c>
      <c r="I14" s="21">
        <v>0.13220000000000001</v>
      </c>
      <c r="J14" s="2">
        <f t="shared" si="0"/>
        <v>47.999999999999986</v>
      </c>
      <c r="K14" s="60">
        <f>AVERAGE(J14:J15)</f>
        <v>47.999999999999986</v>
      </c>
      <c r="L14" s="60">
        <f>STDEV(J14:J15)</f>
        <v>0</v>
      </c>
      <c r="M14" s="60">
        <f>((J14-J15)*100)/AVERAGE(J14:J15)</f>
        <v>0</v>
      </c>
    </row>
    <row r="15" spans="1:16" ht="15.75" customHeight="1" x14ac:dyDescent="0.25">
      <c r="A15" s="21">
        <v>29</v>
      </c>
      <c r="B15" s="21" t="s">
        <v>31</v>
      </c>
      <c r="C15" s="21" t="s">
        <v>11</v>
      </c>
      <c r="D15" s="23">
        <v>45104</v>
      </c>
      <c r="E15" s="21">
        <v>0.1</v>
      </c>
      <c r="F15" s="21">
        <v>0.12770000000000001</v>
      </c>
      <c r="G15" s="21">
        <v>0.12770000000000001</v>
      </c>
      <c r="H15" s="21">
        <v>0.13250000000000001</v>
      </c>
      <c r="I15" s="29">
        <v>0.13250000000000001</v>
      </c>
      <c r="J15" s="2">
        <f t="shared" si="0"/>
        <v>47.999999999999986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21">
        <v>30</v>
      </c>
      <c r="B16" s="21" t="s">
        <v>2</v>
      </c>
      <c r="C16" s="21" t="s">
        <v>11</v>
      </c>
      <c r="D16" s="23">
        <v>45104</v>
      </c>
      <c r="E16" s="21">
        <v>0.1</v>
      </c>
      <c r="F16" s="21">
        <v>0.12839999999999999</v>
      </c>
      <c r="G16" s="21">
        <v>0.12859999999999999</v>
      </c>
      <c r="H16" s="21">
        <v>0.1343</v>
      </c>
      <c r="I16" s="21">
        <v>0.13450000000000001</v>
      </c>
      <c r="J16" s="2">
        <f t="shared" si="0"/>
        <v>59.000000000000163</v>
      </c>
      <c r="K16" s="60">
        <f>AVERAGE(J16:J17)</f>
        <v>59.500000000000107</v>
      </c>
      <c r="L16" s="60">
        <f>STDEV(J16:J17)</f>
        <v>0.70710678118646708</v>
      </c>
      <c r="M16" s="60">
        <f>((J16-J17)*100)/AVERAGE(J16:J17)</f>
        <v>-1.680672268907369</v>
      </c>
      <c r="O16" s="2" t="s">
        <v>9</v>
      </c>
      <c r="P16" s="7" t="e">
        <f>AVERAGE(J9,#REF!)</f>
        <v>#REF!</v>
      </c>
    </row>
    <row r="17" spans="1:16" ht="15.75" customHeight="1" x14ac:dyDescent="0.25">
      <c r="A17" s="21">
        <v>31</v>
      </c>
      <c r="B17" s="21" t="s">
        <v>2</v>
      </c>
      <c r="C17" s="21" t="s">
        <v>11</v>
      </c>
      <c r="D17" s="23">
        <v>45104</v>
      </c>
      <c r="E17" s="21">
        <v>0.1</v>
      </c>
      <c r="F17" s="21">
        <v>0.1293</v>
      </c>
      <c r="G17" s="21">
        <v>0.12909999999999999</v>
      </c>
      <c r="H17" s="21">
        <v>0.13519999999999999</v>
      </c>
      <c r="I17" s="21">
        <v>0.13519999999999999</v>
      </c>
      <c r="J17" s="2">
        <f t="shared" si="0"/>
        <v>60.00000000000005</v>
      </c>
      <c r="K17" s="61"/>
      <c r="L17" s="61"/>
      <c r="M17" s="61"/>
      <c r="O17" s="3"/>
      <c r="P17" s="3"/>
    </row>
    <row r="18" spans="1:16" ht="15.75" customHeight="1" x14ac:dyDescent="0.25">
      <c r="A18" s="21">
        <v>32</v>
      </c>
      <c r="B18" s="21" t="s">
        <v>32</v>
      </c>
      <c r="C18" s="21" t="s">
        <v>11</v>
      </c>
      <c r="D18" s="23">
        <v>45104</v>
      </c>
      <c r="E18" s="21">
        <v>0.1</v>
      </c>
      <c r="F18" s="21">
        <v>0.12970000000000001</v>
      </c>
      <c r="G18" s="21">
        <v>0.13009999999999999</v>
      </c>
      <c r="H18" s="21">
        <v>0.13439999999999999</v>
      </c>
      <c r="I18" s="21">
        <v>0.13439999999999999</v>
      </c>
      <c r="J18" s="2">
        <f t="shared" si="0"/>
        <v>44.999999999999758</v>
      </c>
      <c r="K18" s="60">
        <f>AVERAGE(J18:J19)</f>
        <v>44.749999999999787</v>
      </c>
      <c r="L18" s="60">
        <f>STDEV(J18:J19)</f>
        <v>0.35355339059323354</v>
      </c>
      <c r="M18" s="60">
        <f>((J18-J19)*100)/AVERAGE(J18:J19)</f>
        <v>1.1173184357540682</v>
      </c>
    </row>
    <row r="19" spans="1:16" ht="15.75" customHeight="1" x14ac:dyDescent="0.25">
      <c r="A19" s="21">
        <v>33</v>
      </c>
      <c r="B19" s="21" t="s">
        <v>32</v>
      </c>
      <c r="C19" s="21" t="s">
        <v>11</v>
      </c>
      <c r="D19" s="23">
        <v>45104</v>
      </c>
      <c r="E19" s="21">
        <v>0.1</v>
      </c>
      <c r="F19" s="21">
        <v>0.13020000000000001</v>
      </c>
      <c r="G19" s="21">
        <v>0.13039999999999999</v>
      </c>
      <c r="H19" s="21">
        <v>0.1348</v>
      </c>
      <c r="I19" s="21">
        <v>0.13469999999999999</v>
      </c>
      <c r="J19" s="2">
        <f t="shared" si="0"/>
        <v>44.499999999999815</v>
      </c>
      <c r="K19" s="61"/>
      <c r="L19" s="61"/>
      <c r="M19" s="61"/>
      <c r="O19" s="8"/>
      <c r="P19" s="8"/>
    </row>
    <row r="20" spans="1:16" ht="15.75" customHeight="1" x14ac:dyDescent="0.25">
      <c r="A20" s="21">
        <v>34</v>
      </c>
      <c r="B20" s="21" t="s">
        <v>33</v>
      </c>
      <c r="C20" s="21" t="s">
        <v>11</v>
      </c>
      <c r="D20" s="23">
        <v>45104</v>
      </c>
      <c r="E20" s="21">
        <v>0.1</v>
      </c>
      <c r="F20" s="21">
        <v>0.12870000000000001</v>
      </c>
      <c r="G20" s="21">
        <v>0.12859999999999999</v>
      </c>
      <c r="H20" s="21">
        <v>0.1323</v>
      </c>
      <c r="I20" s="21">
        <v>0.13239999999999999</v>
      </c>
      <c r="J20" s="2">
        <f t="shared" si="0"/>
        <v>37.000000000000085</v>
      </c>
      <c r="K20" s="60">
        <f>AVERAGE(J20:J21)</f>
        <v>37.250000000000057</v>
      </c>
      <c r="L20" s="60">
        <f>STDEV(J20:J21)</f>
        <v>0.35355339059323859</v>
      </c>
      <c r="M20" s="60">
        <f>((J20-J21)*100)/AVERAGE(J20:J21)</f>
        <v>-1.3422818791944953</v>
      </c>
      <c r="O20" s="3"/>
      <c r="P20" s="3"/>
    </row>
    <row r="21" spans="1:16" ht="15.75" customHeight="1" x14ac:dyDescent="0.25">
      <c r="A21" s="21">
        <v>35</v>
      </c>
      <c r="B21" s="21" t="s">
        <v>33</v>
      </c>
      <c r="C21" s="21" t="s">
        <v>11</v>
      </c>
      <c r="D21" s="23">
        <v>45104</v>
      </c>
      <c r="E21" s="21">
        <v>0.1</v>
      </c>
      <c r="F21" s="21">
        <v>0.1295</v>
      </c>
      <c r="G21" s="21">
        <v>0.12939999999999999</v>
      </c>
      <c r="H21" s="21">
        <v>0.13320000000000001</v>
      </c>
      <c r="I21" s="21">
        <v>0.13320000000000001</v>
      </c>
      <c r="J21" s="2">
        <f t="shared" si="0"/>
        <v>37.500000000000036</v>
      </c>
      <c r="K21" s="61"/>
      <c r="L21" s="61"/>
      <c r="M21" s="61"/>
      <c r="O21" s="3"/>
      <c r="P21" s="3"/>
    </row>
    <row r="22" spans="1:16" ht="15.75" customHeight="1" x14ac:dyDescent="0.25">
      <c r="A22" s="21">
        <v>36</v>
      </c>
      <c r="B22" s="21" t="s">
        <v>34</v>
      </c>
      <c r="C22" s="21" t="s">
        <v>11</v>
      </c>
      <c r="D22" s="23">
        <v>45104</v>
      </c>
      <c r="E22" s="21">
        <v>0.1</v>
      </c>
      <c r="F22" s="21">
        <v>0.13</v>
      </c>
      <c r="G22" s="21">
        <v>0.13009999999999999</v>
      </c>
      <c r="H22" s="21">
        <v>0.13320000000000001</v>
      </c>
      <c r="I22" s="21">
        <v>0.1331</v>
      </c>
      <c r="J22" s="2">
        <f t="shared" si="0"/>
        <v>30.999999999999915</v>
      </c>
      <c r="K22" s="60">
        <f>AVERAGE(J22:J23)</f>
        <v>30.999999999999915</v>
      </c>
      <c r="L22" s="60">
        <f>STDEV(J22:J23)</f>
        <v>0</v>
      </c>
      <c r="M22" s="60">
        <f>((J22-J23)*100)/AVERAGE(J22:J23)</f>
        <v>0</v>
      </c>
      <c r="O22" s="3"/>
      <c r="P22" s="3"/>
    </row>
    <row r="23" spans="1:16" ht="15.75" customHeight="1" x14ac:dyDescent="0.25">
      <c r="A23" s="21">
        <v>37</v>
      </c>
      <c r="B23" s="21" t="s">
        <v>34</v>
      </c>
      <c r="C23" s="21" t="s">
        <v>11</v>
      </c>
      <c r="D23" s="23">
        <v>45104</v>
      </c>
      <c r="E23" s="21">
        <v>0.1</v>
      </c>
      <c r="F23" s="21">
        <v>0.1295</v>
      </c>
      <c r="G23" s="21">
        <v>0.1293</v>
      </c>
      <c r="H23" s="21">
        <v>0.13250000000000001</v>
      </c>
      <c r="I23" s="21">
        <v>0.13250000000000001</v>
      </c>
      <c r="J23" s="2">
        <f t="shared" si="0"/>
        <v>30.999999999999915</v>
      </c>
      <c r="K23" s="61"/>
      <c r="L23" s="61"/>
      <c r="M23" s="61"/>
      <c r="O23" s="3"/>
      <c r="P23" s="3"/>
    </row>
    <row r="24" spans="1:16" ht="15.75" customHeight="1" x14ac:dyDescent="0.25">
      <c r="A24" s="21">
        <v>38</v>
      </c>
      <c r="B24" s="21" t="s">
        <v>35</v>
      </c>
      <c r="C24" s="21" t="s">
        <v>11</v>
      </c>
      <c r="D24" s="23">
        <v>45104</v>
      </c>
      <c r="E24" s="21">
        <v>0.1</v>
      </c>
      <c r="F24" s="21">
        <v>0.1298</v>
      </c>
      <c r="G24" s="21">
        <v>0.12970000000000001</v>
      </c>
      <c r="H24" s="21">
        <v>0.13200000000000001</v>
      </c>
      <c r="I24" s="21">
        <v>0.13220000000000001</v>
      </c>
      <c r="J24" s="2">
        <f t="shared" si="0"/>
        <v>23.499999999999908</v>
      </c>
      <c r="K24" s="60">
        <f>AVERAGE(J24:J25)</f>
        <v>22.249999999999908</v>
      </c>
      <c r="L24" s="60">
        <f>STDEV(J24:J25)</f>
        <v>1.7677669529663689</v>
      </c>
      <c r="M24" s="60">
        <f>((J24-J25)*100)/AVERAGE(J24:J25)</f>
        <v>11.235955056179822</v>
      </c>
      <c r="O24" s="8"/>
      <c r="P24" s="8"/>
    </row>
    <row r="25" spans="1:16" ht="15.75" customHeight="1" x14ac:dyDescent="0.25">
      <c r="A25" s="21">
        <v>39</v>
      </c>
      <c r="B25" s="24" t="s">
        <v>35</v>
      </c>
      <c r="C25" s="21" t="s">
        <v>11</v>
      </c>
      <c r="D25" s="23">
        <v>45104</v>
      </c>
      <c r="E25" s="21">
        <v>0.1</v>
      </c>
      <c r="F25" s="21">
        <v>0.1288</v>
      </c>
      <c r="G25" s="21">
        <v>0.1288</v>
      </c>
      <c r="H25" s="21">
        <v>0.13089999999999999</v>
      </c>
      <c r="I25" s="21">
        <v>0.13089999999999999</v>
      </c>
      <c r="J25" s="2">
        <f t="shared" si="0"/>
        <v>20.999999999999908</v>
      </c>
      <c r="K25" s="61"/>
      <c r="L25" s="61"/>
      <c r="M25" s="61"/>
      <c r="O25" s="3"/>
      <c r="P25" s="3"/>
    </row>
    <row r="26" spans="1:16" ht="15.75" customHeight="1" x14ac:dyDescent="0.25">
      <c r="A26" s="28">
        <v>40</v>
      </c>
      <c r="B26" s="21" t="s">
        <v>4</v>
      </c>
      <c r="C26" s="25" t="s">
        <v>11</v>
      </c>
      <c r="D26" s="23">
        <v>45104</v>
      </c>
      <c r="E26" s="21">
        <v>0.1</v>
      </c>
      <c r="F26" s="21">
        <v>0.129</v>
      </c>
      <c r="G26" s="21">
        <v>0.12889999999999999</v>
      </c>
      <c r="H26" s="21">
        <v>0.13250000000000001</v>
      </c>
      <c r="I26" s="21">
        <v>0.1328</v>
      </c>
      <c r="J26" s="2">
        <f t="shared" si="0"/>
        <v>36.999999999999808</v>
      </c>
      <c r="K26" s="60">
        <f>AVERAGE(J26:J27)</f>
        <v>36.999999999999943</v>
      </c>
      <c r="L26" s="60">
        <f>STDEV(J26:J27)</f>
        <v>1.9601194230935054E-13</v>
      </c>
      <c r="M26" s="60">
        <f>((J26-J27)*100)/AVERAGE(J26:J27)</f>
        <v>-7.4895045120659329E-13</v>
      </c>
      <c r="O26" s="3"/>
      <c r="P26" s="3"/>
    </row>
    <row r="27" spans="1:16" ht="15.75" customHeight="1" x14ac:dyDescent="0.25">
      <c r="A27" s="28">
        <v>41</v>
      </c>
      <c r="B27" s="21" t="s">
        <v>4</v>
      </c>
      <c r="C27" s="25" t="s">
        <v>11</v>
      </c>
      <c r="D27" s="23">
        <v>45104</v>
      </c>
      <c r="E27" s="21">
        <v>0.1</v>
      </c>
      <c r="F27" s="21">
        <v>0.12659999999999999</v>
      </c>
      <c r="G27" s="21">
        <v>0.1265</v>
      </c>
      <c r="H27" s="21">
        <v>0.13020000000000001</v>
      </c>
      <c r="I27" s="21">
        <v>0.1303</v>
      </c>
      <c r="J27" s="2">
        <f t="shared" si="0"/>
        <v>37.000000000000085</v>
      </c>
      <c r="K27" s="61"/>
      <c r="L27" s="61"/>
      <c r="M27" s="61"/>
      <c r="O27" s="3"/>
      <c r="P27" s="3"/>
    </row>
    <row r="28" spans="1:16" ht="15.75" customHeight="1" x14ac:dyDescent="0.25">
      <c r="A28" s="21">
        <v>42</v>
      </c>
      <c r="B28" s="26" t="s">
        <v>3</v>
      </c>
      <c r="C28" s="21" t="s">
        <v>11</v>
      </c>
      <c r="D28" s="23">
        <v>45104</v>
      </c>
      <c r="E28" s="21">
        <v>0.1</v>
      </c>
      <c r="F28" s="21">
        <v>0.12790000000000001</v>
      </c>
      <c r="G28" s="21">
        <v>0.12770000000000001</v>
      </c>
      <c r="H28" s="21">
        <v>0.12889999999999999</v>
      </c>
      <c r="I28" s="21">
        <v>0.1288</v>
      </c>
      <c r="J28" s="2">
        <f t="shared" si="0"/>
        <v>10.499999999999675</v>
      </c>
      <c r="K28" s="60">
        <f t="shared" ref="K28" si="1">AVERAGE(J28:J29)</f>
        <v>10.749999999999925</v>
      </c>
      <c r="L28" s="60">
        <f t="shared" ref="L28" si="2">STDEV(J28:J29)</f>
        <v>0.35355339059362795</v>
      </c>
      <c r="M28" s="60">
        <f t="shared" ref="M28" si="3">((J28-J29)*100)/AVERAGE(J28:J29)</f>
        <v>-4.6511627907023669</v>
      </c>
      <c r="O28" s="3"/>
      <c r="P28" s="3"/>
    </row>
    <row r="29" spans="1:16" ht="15.75" customHeight="1" x14ac:dyDescent="0.25">
      <c r="A29" s="21">
        <v>43</v>
      </c>
      <c r="B29" s="21" t="s">
        <v>3</v>
      </c>
      <c r="C29" s="21" t="s">
        <v>11</v>
      </c>
      <c r="D29" s="23">
        <v>45104</v>
      </c>
      <c r="E29" s="21">
        <v>0.1</v>
      </c>
      <c r="F29" s="21">
        <v>0.1288</v>
      </c>
      <c r="G29" s="21">
        <v>0.1288</v>
      </c>
      <c r="H29" s="21">
        <v>0.1298</v>
      </c>
      <c r="I29" s="21">
        <v>0.13</v>
      </c>
      <c r="J29" s="2">
        <f t="shared" si="0"/>
        <v>11.000000000000176</v>
      </c>
      <c r="K29" s="61"/>
      <c r="L29" s="61"/>
      <c r="M29" s="61"/>
      <c r="O29" s="3"/>
      <c r="P29" s="3"/>
    </row>
    <row r="30" spans="1:16" ht="15.75" customHeight="1" x14ac:dyDescent="0.25">
      <c r="A30" s="21">
        <v>44</v>
      </c>
      <c r="B30" s="21" t="s">
        <v>9</v>
      </c>
      <c r="C30" s="21" t="s">
        <v>8</v>
      </c>
      <c r="D30" s="22"/>
      <c r="E30" s="21">
        <v>0.1</v>
      </c>
      <c r="F30" s="21">
        <v>0.12859999999999999</v>
      </c>
      <c r="G30" s="21">
        <v>0.12839999999999999</v>
      </c>
      <c r="H30" s="21">
        <v>0.1283</v>
      </c>
      <c r="I30" s="21">
        <v>0.12820000000000001</v>
      </c>
      <c r="J30" s="2">
        <f>1000*(AVERAGE(H30:I30)-AVERAGE(F30:G30))/E30</f>
        <v>-2.5000000000000022</v>
      </c>
      <c r="K30" s="22"/>
      <c r="L30" s="22"/>
      <c r="M30" s="22"/>
      <c r="O30" s="8"/>
      <c r="P30" s="8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25"/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6FFF-88BE-44DC-9708-51DD809F976E}">
  <sheetPr codeName="Sheet7">
    <tabColor rgb="FF00B050"/>
  </sheetPr>
  <dimension ref="A1:P998"/>
  <sheetViews>
    <sheetView topLeftCell="A10" workbookViewId="0">
      <selection activeCell="C40" sqref="C40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2">
        <v>1</v>
      </c>
      <c r="B8" s="21" t="s">
        <v>6</v>
      </c>
      <c r="C8" s="21" t="s">
        <v>6</v>
      </c>
      <c r="D8" s="22"/>
      <c r="E8" s="21">
        <v>0.1</v>
      </c>
      <c r="F8" s="21">
        <v>0.1303</v>
      </c>
      <c r="G8" s="21">
        <v>0.13009999999999999</v>
      </c>
      <c r="H8" s="21">
        <v>0.1396</v>
      </c>
      <c r="I8" s="21">
        <v>0.13930000000000001</v>
      </c>
      <c r="J8" s="21">
        <v>92.5</v>
      </c>
      <c r="K8" s="6"/>
      <c r="L8" s="6"/>
      <c r="M8" s="5"/>
      <c r="O8" s="67"/>
      <c r="P8" s="68"/>
    </row>
    <row r="9" spans="1:16" ht="15.75" customHeight="1" x14ac:dyDescent="0.25">
      <c r="A9" s="2">
        <v>2</v>
      </c>
      <c r="B9" s="21" t="s">
        <v>9</v>
      </c>
      <c r="C9" s="21" t="s">
        <v>8</v>
      </c>
      <c r="D9" s="22"/>
      <c r="E9" s="21">
        <v>0.1</v>
      </c>
      <c r="F9" s="21">
        <v>0.12989999999999999</v>
      </c>
      <c r="G9" s="21">
        <v>0.12959999999999999</v>
      </c>
      <c r="H9" s="21">
        <v>0.1298</v>
      </c>
      <c r="I9" s="21">
        <v>0.1298</v>
      </c>
      <c r="J9" s="21">
        <v>0.5</v>
      </c>
      <c r="K9" s="6"/>
      <c r="L9" s="6"/>
      <c r="M9" s="5"/>
    </row>
    <row r="10" spans="1:16" ht="15.75" customHeight="1" x14ac:dyDescent="0.25">
      <c r="A10" s="2">
        <v>3</v>
      </c>
      <c r="B10" s="21" t="s">
        <v>29</v>
      </c>
      <c r="C10" s="21" t="s">
        <v>11</v>
      </c>
      <c r="D10" s="23">
        <v>45118</v>
      </c>
      <c r="E10" s="21">
        <v>0.1</v>
      </c>
      <c r="F10" s="21">
        <v>0.12909999999999999</v>
      </c>
      <c r="G10" s="21">
        <v>0.12920000000000001</v>
      </c>
      <c r="H10" s="21">
        <v>0.1346</v>
      </c>
      <c r="I10" s="21">
        <v>0.13450000000000001</v>
      </c>
      <c r="J10" s="21">
        <v>54</v>
      </c>
      <c r="K10" s="60">
        <f>AVERAGE(J10:J11)</f>
        <v>56.75</v>
      </c>
      <c r="L10" s="60">
        <f>STDEV(J10:J11)</f>
        <v>3.8890872965260113</v>
      </c>
      <c r="M10" s="60">
        <f>((J10-J11)*100)/AVERAGE(J10:J11)</f>
        <v>-9.6916299559471373</v>
      </c>
      <c r="O10" s="62" t="s">
        <v>6</v>
      </c>
      <c r="P10" s="63"/>
    </row>
    <row r="11" spans="1:16" ht="15.75" customHeight="1" x14ac:dyDescent="0.25">
      <c r="A11" s="2">
        <v>4</v>
      </c>
      <c r="B11" s="21" t="s">
        <v>29</v>
      </c>
      <c r="C11" s="21" t="s">
        <v>11</v>
      </c>
      <c r="D11" s="23">
        <v>45118</v>
      </c>
      <c r="E11" s="21">
        <v>0.1</v>
      </c>
      <c r="F11" s="21">
        <v>0.12870000000000001</v>
      </c>
      <c r="G11" s="21">
        <v>0.12870000000000001</v>
      </c>
      <c r="H11" s="21">
        <v>0.13469999999999999</v>
      </c>
      <c r="I11" s="21">
        <v>0.1346</v>
      </c>
      <c r="J11" s="21">
        <v>59.5</v>
      </c>
      <c r="K11" s="61"/>
      <c r="L11" s="61"/>
      <c r="M11" s="61"/>
      <c r="O11" s="69" t="s">
        <v>25</v>
      </c>
      <c r="P11" s="63"/>
    </row>
    <row r="12" spans="1:16" ht="15.75" customHeight="1" x14ac:dyDescent="0.25">
      <c r="A12" s="2">
        <v>5</v>
      </c>
      <c r="B12" s="21" t="s">
        <v>30</v>
      </c>
      <c r="C12" s="21" t="s">
        <v>11</v>
      </c>
      <c r="D12" s="23">
        <v>45118</v>
      </c>
      <c r="E12" s="21">
        <v>0.1</v>
      </c>
      <c r="F12" s="21">
        <v>0.12859999999999999</v>
      </c>
      <c r="G12" s="21">
        <v>0.12839999999999999</v>
      </c>
      <c r="H12" s="21">
        <v>0.1313</v>
      </c>
      <c r="I12" s="21">
        <v>0.13109999999999999</v>
      </c>
      <c r="J12" s="21">
        <v>27</v>
      </c>
      <c r="K12" s="60">
        <f>AVERAGE(J12:J13)</f>
        <v>27.75</v>
      </c>
      <c r="L12" s="60">
        <f>STDEV(J12:J13)</f>
        <v>1.0606601717798212</v>
      </c>
      <c r="M12" s="60">
        <f>((J12-J13)*100)/AVERAGE(J12:J13)</f>
        <v>-5.4054054054054053</v>
      </c>
      <c r="O12" s="2" t="s">
        <v>26</v>
      </c>
      <c r="P12" s="7">
        <f>J8</f>
        <v>92.5</v>
      </c>
    </row>
    <row r="13" spans="1:16" ht="15.75" customHeight="1" x14ac:dyDescent="0.25">
      <c r="A13" s="2">
        <v>6</v>
      </c>
      <c r="B13" s="21" t="s">
        <v>30</v>
      </c>
      <c r="C13" s="21" t="s">
        <v>11</v>
      </c>
      <c r="D13" s="23">
        <v>45118</v>
      </c>
      <c r="E13" s="21">
        <v>0.1</v>
      </c>
      <c r="F13" s="21">
        <v>0.12709999999999999</v>
      </c>
      <c r="G13" s="21">
        <v>0.12740000000000001</v>
      </c>
      <c r="H13" s="21">
        <v>0.13</v>
      </c>
      <c r="I13" s="21">
        <v>0.13020000000000001</v>
      </c>
      <c r="J13" s="21">
        <v>28.5</v>
      </c>
      <c r="K13" s="61"/>
      <c r="L13" s="61"/>
      <c r="M13" s="61"/>
      <c r="O13" s="2" t="s">
        <v>27</v>
      </c>
      <c r="P13" s="7">
        <f>P12/93.2*100</f>
        <v>99.248927038626604</v>
      </c>
    </row>
    <row r="14" spans="1:16" ht="15.75" customHeight="1" x14ac:dyDescent="0.25">
      <c r="A14" s="2">
        <v>7</v>
      </c>
      <c r="B14" s="21" t="s">
        <v>31</v>
      </c>
      <c r="C14" s="21" t="s">
        <v>11</v>
      </c>
      <c r="D14" s="23">
        <v>45118</v>
      </c>
      <c r="E14" s="21">
        <v>0.1</v>
      </c>
      <c r="F14" s="21">
        <v>0.12720000000000001</v>
      </c>
      <c r="G14" s="21">
        <v>0.1273</v>
      </c>
      <c r="H14" s="21">
        <v>0.1305</v>
      </c>
      <c r="I14" s="21">
        <v>0.1303</v>
      </c>
      <c r="J14" s="21">
        <v>31.5</v>
      </c>
      <c r="K14" s="60">
        <f>AVERAGE(J14:J15)</f>
        <v>32.75</v>
      </c>
      <c r="L14" s="60">
        <f>STDEV(J14:J15)</f>
        <v>1.7677669529663689</v>
      </c>
      <c r="M14" s="60">
        <f>((J14-J15)*100)/AVERAGE(J14:J15)</f>
        <v>-7.6335877862595423</v>
      </c>
    </row>
    <row r="15" spans="1:16" ht="15.75" customHeight="1" x14ac:dyDescent="0.25">
      <c r="A15" s="2">
        <v>8</v>
      </c>
      <c r="B15" s="21" t="s">
        <v>31</v>
      </c>
      <c r="C15" s="21" t="s">
        <v>11</v>
      </c>
      <c r="D15" s="23">
        <v>45118</v>
      </c>
      <c r="E15" s="21">
        <v>0.1</v>
      </c>
      <c r="F15" s="21">
        <v>0.12970000000000001</v>
      </c>
      <c r="G15" s="21">
        <v>0.12959999999999999</v>
      </c>
      <c r="H15" s="21">
        <v>0.13300000000000001</v>
      </c>
      <c r="I15" s="21">
        <v>0.1331</v>
      </c>
      <c r="J15" s="21">
        <v>34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2">
        <v>9</v>
      </c>
      <c r="B16" s="21" t="s">
        <v>2</v>
      </c>
      <c r="C16" s="21" t="s">
        <v>11</v>
      </c>
      <c r="D16" s="23">
        <v>45118</v>
      </c>
      <c r="E16" s="21">
        <v>0.1</v>
      </c>
      <c r="F16" s="21">
        <v>0.12909999999999999</v>
      </c>
      <c r="G16" s="21">
        <v>0.129</v>
      </c>
      <c r="H16" s="21">
        <v>0.1326</v>
      </c>
      <c r="I16" s="21">
        <v>0.13250000000000001</v>
      </c>
      <c r="J16" s="21">
        <v>35</v>
      </c>
      <c r="K16" s="60">
        <f>AVERAGE(J16:J17)</f>
        <v>34</v>
      </c>
      <c r="L16" s="60">
        <f>STDEV(J16:J17)</f>
        <v>1.4142135623730951</v>
      </c>
      <c r="M16" s="60">
        <f>((J16-J17)*100)/AVERAGE(J16:J17)</f>
        <v>5.882352941176471</v>
      </c>
      <c r="O16" s="2" t="s">
        <v>9</v>
      </c>
      <c r="P16" s="7">
        <f>AVERAGE(J9,J30)</f>
        <v>0.25</v>
      </c>
    </row>
    <row r="17" spans="1:16" ht="15.75" customHeight="1" x14ac:dyDescent="0.25">
      <c r="A17" s="2">
        <v>10</v>
      </c>
      <c r="B17" s="21" t="s">
        <v>2</v>
      </c>
      <c r="C17" s="21" t="s">
        <v>11</v>
      </c>
      <c r="D17" s="23">
        <v>45118</v>
      </c>
      <c r="E17" s="21">
        <v>0.1</v>
      </c>
      <c r="F17" s="21">
        <v>0.1288</v>
      </c>
      <c r="G17" s="21">
        <v>0.1288</v>
      </c>
      <c r="H17" s="21">
        <v>0.13220000000000001</v>
      </c>
      <c r="I17" s="21">
        <v>0.13200000000000001</v>
      </c>
      <c r="J17" s="21">
        <v>33</v>
      </c>
      <c r="K17" s="61"/>
      <c r="L17" s="61"/>
      <c r="M17" s="61"/>
      <c r="O17" s="3"/>
      <c r="P17" s="3"/>
    </row>
    <row r="18" spans="1:16" ht="15.75" customHeight="1" x14ac:dyDescent="0.25">
      <c r="A18" s="2">
        <v>11</v>
      </c>
      <c r="B18" s="21" t="s">
        <v>32</v>
      </c>
      <c r="C18" s="21" t="s">
        <v>11</v>
      </c>
      <c r="D18" s="23">
        <v>45118</v>
      </c>
      <c r="E18" s="21">
        <v>0.1</v>
      </c>
      <c r="F18" s="21">
        <v>0.1268</v>
      </c>
      <c r="G18" s="21">
        <v>0.12670000000000001</v>
      </c>
      <c r="H18" s="21">
        <v>0.12939999999999999</v>
      </c>
      <c r="I18" s="21">
        <v>0.12909999999999999</v>
      </c>
      <c r="J18" s="21">
        <v>25</v>
      </c>
      <c r="K18" s="60">
        <f>AVERAGE(J18:J19)</f>
        <v>24</v>
      </c>
      <c r="L18" s="60">
        <f>STDEV(J18:J19)</f>
        <v>1.4142135623730951</v>
      </c>
      <c r="M18" s="60">
        <f>((J18-J19)*100)/AVERAGE(J18:J19)</f>
        <v>8.3333333333333339</v>
      </c>
    </row>
    <row r="19" spans="1:16" ht="15.75" customHeight="1" x14ac:dyDescent="0.25">
      <c r="A19" s="2">
        <v>12</v>
      </c>
      <c r="B19" s="21" t="s">
        <v>32</v>
      </c>
      <c r="C19" s="21" t="s">
        <v>11</v>
      </c>
      <c r="D19" s="23">
        <v>45118</v>
      </c>
      <c r="E19" s="21">
        <v>0.1</v>
      </c>
      <c r="F19" s="21">
        <v>0.1298</v>
      </c>
      <c r="G19" s="21">
        <v>0.12959999999999999</v>
      </c>
      <c r="H19" s="21">
        <v>0.1321</v>
      </c>
      <c r="I19" s="21">
        <v>0.13189999999999999</v>
      </c>
      <c r="J19" s="21">
        <v>23</v>
      </c>
      <c r="K19" s="61"/>
      <c r="L19" s="61"/>
      <c r="M19" s="61"/>
      <c r="O19" s="8"/>
      <c r="P19" s="8"/>
    </row>
    <row r="20" spans="1:16" ht="15.75" customHeight="1" x14ac:dyDescent="0.25">
      <c r="A20" s="2">
        <v>13</v>
      </c>
      <c r="B20" s="21" t="s">
        <v>33</v>
      </c>
      <c r="C20" s="21" t="s">
        <v>11</v>
      </c>
      <c r="D20" s="23">
        <v>45118</v>
      </c>
      <c r="E20" s="21">
        <v>0.1</v>
      </c>
      <c r="F20" s="21">
        <v>0.1278</v>
      </c>
      <c r="G20" s="21">
        <v>0.1278</v>
      </c>
      <c r="H20" s="21">
        <v>0.13</v>
      </c>
      <c r="I20" s="21">
        <v>0.1298</v>
      </c>
      <c r="J20" s="21">
        <v>21</v>
      </c>
      <c r="K20" s="60">
        <f>AVERAGE(J20:J21)</f>
        <v>21.5</v>
      </c>
      <c r="L20" s="60">
        <f>STDEV(J20:J21)</f>
        <v>0.70710678118654757</v>
      </c>
      <c r="M20" s="60">
        <f>((J20-J21)*100)/AVERAGE(J20:J21)</f>
        <v>-4.6511627906976747</v>
      </c>
      <c r="O20" s="3"/>
      <c r="P20" s="3"/>
    </row>
    <row r="21" spans="1:16" ht="15.75" customHeight="1" x14ac:dyDescent="0.25">
      <c r="A21" s="2">
        <v>14</v>
      </c>
      <c r="B21" s="21" t="s">
        <v>33</v>
      </c>
      <c r="C21" s="21" t="s">
        <v>11</v>
      </c>
      <c r="D21" s="23">
        <v>45118</v>
      </c>
      <c r="E21" s="21">
        <v>0.1</v>
      </c>
      <c r="F21" s="21">
        <v>0.1268</v>
      </c>
      <c r="G21" s="21">
        <v>0.12670000000000001</v>
      </c>
      <c r="H21" s="21">
        <v>0.12889999999999999</v>
      </c>
      <c r="I21" s="21">
        <v>0.129</v>
      </c>
      <c r="J21" s="21">
        <v>22</v>
      </c>
      <c r="K21" s="61"/>
      <c r="L21" s="61"/>
      <c r="M21" s="61"/>
      <c r="O21" s="3"/>
      <c r="P21" s="3"/>
    </row>
    <row r="22" spans="1:16" ht="15.75" customHeight="1" x14ac:dyDescent="0.25">
      <c r="A22" s="2">
        <v>15</v>
      </c>
      <c r="B22" s="21" t="s">
        <v>34</v>
      </c>
      <c r="C22" s="21" t="s">
        <v>11</v>
      </c>
      <c r="D22" s="23">
        <v>45118</v>
      </c>
      <c r="E22" s="21">
        <v>0.1</v>
      </c>
      <c r="F22" s="21">
        <v>0.128</v>
      </c>
      <c r="G22" s="21">
        <v>0.12790000000000001</v>
      </c>
      <c r="H22" s="21">
        <v>0.1305</v>
      </c>
      <c r="I22" s="21">
        <v>0.1305</v>
      </c>
      <c r="J22" s="21">
        <v>25.5</v>
      </c>
      <c r="K22" s="60">
        <f>AVERAGE(J22:J23)</f>
        <v>24.75</v>
      </c>
      <c r="L22" s="60">
        <f>STDEV(J22:J23)</f>
        <v>1.0606601717798212</v>
      </c>
      <c r="M22" s="60">
        <f>((J22-J23)*100)/AVERAGE(J22:J23)</f>
        <v>6.0606060606060606</v>
      </c>
      <c r="O22" s="3"/>
      <c r="P22" s="3"/>
    </row>
    <row r="23" spans="1:16" ht="15.75" customHeight="1" x14ac:dyDescent="0.25">
      <c r="A23" s="2">
        <v>16</v>
      </c>
      <c r="B23" s="21" t="s">
        <v>34</v>
      </c>
      <c r="C23" s="21" t="s">
        <v>11</v>
      </c>
      <c r="D23" s="23">
        <v>45118</v>
      </c>
      <c r="E23" s="21">
        <v>0.1</v>
      </c>
      <c r="F23" s="21">
        <v>0.1278</v>
      </c>
      <c r="G23" s="21">
        <v>0.12759999999999999</v>
      </c>
      <c r="H23" s="21">
        <v>0.13009999999999999</v>
      </c>
      <c r="I23" s="21"/>
      <c r="J23" s="21">
        <v>24</v>
      </c>
      <c r="K23" s="61"/>
      <c r="L23" s="61"/>
      <c r="M23" s="61"/>
      <c r="O23" s="3"/>
      <c r="P23" s="3"/>
    </row>
    <row r="24" spans="1:16" ht="15.75" customHeight="1" x14ac:dyDescent="0.25">
      <c r="A24" s="2">
        <v>17</v>
      </c>
      <c r="B24" s="21" t="s">
        <v>35</v>
      </c>
      <c r="C24" s="21" t="s">
        <v>11</v>
      </c>
      <c r="D24" s="23">
        <v>45118</v>
      </c>
      <c r="E24" s="21">
        <v>0.1</v>
      </c>
      <c r="F24" s="21">
        <v>0.1273</v>
      </c>
      <c r="G24" s="21">
        <v>0.12720000000000001</v>
      </c>
      <c r="H24" s="21">
        <v>0.1293</v>
      </c>
      <c r="I24" s="21">
        <v>0.12909999999999999</v>
      </c>
      <c r="J24" s="21">
        <v>19.5</v>
      </c>
      <c r="K24" s="60">
        <f>AVERAGE(J24:J25)</f>
        <v>17.75</v>
      </c>
      <c r="L24" s="60">
        <f>STDEV(J24:J25)</f>
        <v>2.4748737341529163</v>
      </c>
      <c r="M24" s="60">
        <f>((J24-J25)*100)/AVERAGE(J24:J25)</f>
        <v>19.718309859154928</v>
      </c>
      <c r="O24" s="8"/>
      <c r="P24" s="8"/>
    </row>
    <row r="25" spans="1:16" ht="15.75" customHeight="1" x14ac:dyDescent="0.25">
      <c r="A25" s="2">
        <v>18</v>
      </c>
      <c r="B25" s="24" t="s">
        <v>35</v>
      </c>
      <c r="C25" s="21" t="s">
        <v>11</v>
      </c>
      <c r="D25" s="23">
        <v>45118</v>
      </c>
      <c r="E25" s="21">
        <v>0.1</v>
      </c>
      <c r="F25" s="21">
        <v>0.12759999999999999</v>
      </c>
      <c r="G25" s="21">
        <v>0.12759999999999999</v>
      </c>
      <c r="H25" s="21">
        <v>0.1293</v>
      </c>
      <c r="I25" s="21">
        <v>0.12909999999999999</v>
      </c>
      <c r="J25" s="21">
        <v>16</v>
      </c>
      <c r="K25" s="61"/>
      <c r="L25" s="61"/>
      <c r="M25" s="61"/>
      <c r="O25" s="3"/>
      <c r="P25" s="3"/>
    </row>
    <row r="26" spans="1:16" ht="15.75" customHeight="1" x14ac:dyDescent="0.25">
      <c r="A26" s="10">
        <v>19</v>
      </c>
      <c r="B26" s="21" t="s">
        <v>4</v>
      </c>
      <c r="C26" s="25" t="s">
        <v>11</v>
      </c>
      <c r="D26" s="23">
        <v>45118</v>
      </c>
      <c r="E26" s="21">
        <v>0.1</v>
      </c>
      <c r="F26" s="21">
        <v>0.12920000000000001</v>
      </c>
      <c r="G26" s="21">
        <v>0.1288</v>
      </c>
      <c r="H26" s="21">
        <v>0.13170000000000001</v>
      </c>
      <c r="I26" s="21">
        <v>0.13150000000000001</v>
      </c>
      <c r="J26" s="21">
        <v>26</v>
      </c>
      <c r="K26" s="60">
        <f>AVERAGE(J26:J27)</f>
        <v>27</v>
      </c>
      <c r="L26" s="60">
        <f>STDEV(J26:J27)</f>
        <v>1.4142135623730951</v>
      </c>
      <c r="M26" s="60">
        <f>((J26-J27)*100)/AVERAGE(J26:J27)</f>
        <v>-7.4074074074074074</v>
      </c>
      <c r="O26" s="3"/>
      <c r="P26" s="3"/>
    </row>
    <row r="27" spans="1:16" ht="15.75" customHeight="1" x14ac:dyDescent="0.25">
      <c r="A27" s="10">
        <v>20</v>
      </c>
      <c r="B27" s="21" t="s">
        <v>4</v>
      </c>
      <c r="C27" s="25" t="s">
        <v>11</v>
      </c>
      <c r="D27" s="23">
        <v>45118</v>
      </c>
      <c r="E27" s="21">
        <v>0.1</v>
      </c>
      <c r="F27" s="21">
        <v>0.12790000000000001</v>
      </c>
      <c r="G27" s="21">
        <v>0.12759999999999999</v>
      </c>
      <c r="H27" s="21">
        <v>0.1305</v>
      </c>
      <c r="I27" s="21">
        <v>0.13059999999999999</v>
      </c>
      <c r="J27" s="21">
        <v>28</v>
      </c>
      <c r="K27" s="61"/>
      <c r="L27" s="61"/>
      <c r="M27" s="61"/>
      <c r="O27" s="3"/>
      <c r="P27" s="3"/>
    </row>
    <row r="28" spans="1:16" ht="15.75" customHeight="1" x14ac:dyDescent="0.25">
      <c r="A28" s="2">
        <v>21</v>
      </c>
      <c r="B28" s="26" t="s">
        <v>3</v>
      </c>
      <c r="C28" s="21" t="s">
        <v>11</v>
      </c>
      <c r="D28" s="23">
        <v>45118</v>
      </c>
      <c r="E28" s="21">
        <v>0.1</v>
      </c>
      <c r="F28" s="21">
        <v>0.12720000000000001</v>
      </c>
      <c r="G28" s="21">
        <v>0.1275</v>
      </c>
      <c r="H28" s="21">
        <v>0.1278</v>
      </c>
      <c r="I28" s="21">
        <v>0.1278</v>
      </c>
      <c r="J28" s="21">
        <v>4.5</v>
      </c>
      <c r="K28" s="60">
        <f t="shared" ref="K28" si="0">AVERAGE(J28:J29)</f>
        <v>5.25</v>
      </c>
      <c r="L28" s="60">
        <f t="shared" ref="L28" si="1">STDEV(J28:J29)</f>
        <v>1.0606601717798212</v>
      </c>
      <c r="M28" s="60">
        <f t="shared" ref="M28" si="2">((J28-J29)*100)/AVERAGE(J28:J29)</f>
        <v>-28.571428571428573</v>
      </c>
      <c r="O28" s="3"/>
      <c r="P28" s="3"/>
    </row>
    <row r="29" spans="1:16" ht="15.75" customHeight="1" x14ac:dyDescent="0.25">
      <c r="A29" s="2">
        <v>22</v>
      </c>
      <c r="B29" s="21" t="s">
        <v>3</v>
      </c>
      <c r="C29" s="21" t="s">
        <v>11</v>
      </c>
      <c r="D29" s="23">
        <v>45118</v>
      </c>
      <c r="E29" s="21">
        <v>0.1</v>
      </c>
      <c r="F29" s="21">
        <v>0.1278</v>
      </c>
      <c r="G29" s="21">
        <v>0.12759999999999999</v>
      </c>
      <c r="H29" s="21">
        <v>0.1283</v>
      </c>
      <c r="I29" s="21">
        <v>0.1283</v>
      </c>
      <c r="J29" s="21">
        <v>6</v>
      </c>
      <c r="K29" s="61"/>
      <c r="L29" s="61"/>
      <c r="M29" s="61"/>
      <c r="O29" s="3"/>
      <c r="P29" s="3"/>
    </row>
    <row r="30" spans="1:16" ht="15.75" customHeight="1" x14ac:dyDescent="0.25">
      <c r="A30" s="2">
        <v>25</v>
      </c>
      <c r="B30" s="21" t="s">
        <v>9</v>
      </c>
      <c r="C30" s="21" t="s">
        <v>8</v>
      </c>
      <c r="D30" s="22"/>
      <c r="E30" s="21">
        <v>0.1</v>
      </c>
      <c r="F30" s="21">
        <v>0.12970000000000001</v>
      </c>
      <c r="G30" s="21">
        <v>0.12939999999999999</v>
      </c>
      <c r="H30" s="21">
        <v>0.12959999999999999</v>
      </c>
      <c r="I30" s="21">
        <v>0.1295</v>
      </c>
      <c r="J30" s="21">
        <v>0</v>
      </c>
      <c r="K30" s="6"/>
      <c r="L30" s="6"/>
      <c r="M30" s="5"/>
      <c r="O30" s="3"/>
      <c r="P30" s="3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25"/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2DFB-4E32-4217-B1E1-B2F8D20A0171}">
  <sheetPr codeName="Sheet8">
    <tabColor rgb="FF00B050"/>
  </sheetPr>
  <dimension ref="A1:P998"/>
  <sheetViews>
    <sheetView topLeftCell="A16" workbookViewId="0">
      <selection activeCell="B10" sqref="B10:B29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2">
        <v>1</v>
      </c>
      <c r="B8" s="21" t="s">
        <v>6</v>
      </c>
      <c r="C8" s="21" t="s">
        <v>6</v>
      </c>
      <c r="D8" s="22"/>
      <c r="E8" s="21">
        <v>0.1</v>
      </c>
      <c r="F8" s="21">
        <v>0.12959999999999999</v>
      </c>
      <c r="G8" s="21">
        <v>0.12939999999999999</v>
      </c>
      <c r="H8" s="21">
        <v>0.1384</v>
      </c>
      <c r="I8" s="21">
        <v>0.13819999999999999</v>
      </c>
      <c r="J8" s="21">
        <v>88</v>
      </c>
      <c r="K8" s="6"/>
      <c r="L8" s="6"/>
      <c r="M8" s="5"/>
      <c r="O8" s="67"/>
      <c r="P8" s="68"/>
    </row>
    <row r="9" spans="1:16" ht="15.75" customHeight="1" x14ac:dyDescent="0.25">
      <c r="A9" s="2">
        <v>2</v>
      </c>
      <c r="B9" s="21" t="s">
        <v>9</v>
      </c>
      <c r="C9" s="21" t="s">
        <v>8</v>
      </c>
      <c r="D9" s="22"/>
      <c r="E9" s="21">
        <v>0.1</v>
      </c>
      <c r="F9" s="21">
        <v>0.13</v>
      </c>
      <c r="G9" s="21">
        <v>0.12970000000000001</v>
      </c>
      <c r="H9" s="21">
        <v>0.12970000000000001</v>
      </c>
      <c r="I9" s="21">
        <v>0.12939999999999999</v>
      </c>
      <c r="J9" s="21">
        <v>-3</v>
      </c>
      <c r="K9" s="6"/>
      <c r="L9" s="6"/>
      <c r="M9" s="5"/>
    </row>
    <row r="10" spans="1:16" ht="15.75" customHeight="1" x14ac:dyDescent="0.25">
      <c r="A10" s="2">
        <v>3</v>
      </c>
      <c r="B10" s="21" t="s">
        <v>29</v>
      </c>
      <c r="C10" s="21" t="s">
        <v>11</v>
      </c>
      <c r="D10" s="23">
        <v>45125</v>
      </c>
      <c r="E10" s="21">
        <v>0.1</v>
      </c>
      <c r="F10" s="21">
        <v>0.129</v>
      </c>
      <c r="G10" s="21">
        <v>0.12859999999999999</v>
      </c>
      <c r="H10" s="21">
        <v>0.13400000000000001</v>
      </c>
      <c r="I10" s="21">
        <v>0.13420000000000001</v>
      </c>
      <c r="J10" s="21">
        <v>53</v>
      </c>
      <c r="K10" s="60">
        <f>AVERAGE(J10:J11)</f>
        <v>51.5</v>
      </c>
      <c r="L10" s="60">
        <f>STDEV(J10:J11)</f>
        <v>2.1213203435596424</v>
      </c>
      <c r="M10" s="60">
        <f>((J10-J11)*100)/AVERAGE(J10:J11)</f>
        <v>5.825242718446602</v>
      </c>
      <c r="O10" s="62" t="s">
        <v>6</v>
      </c>
      <c r="P10" s="63"/>
    </row>
    <row r="11" spans="1:16" ht="15.75" customHeight="1" x14ac:dyDescent="0.25">
      <c r="A11" s="2">
        <v>4</v>
      </c>
      <c r="B11" s="21" t="s">
        <v>29</v>
      </c>
      <c r="C11" s="21" t="s">
        <v>11</v>
      </c>
      <c r="D11" s="23">
        <v>45125</v>
      </c>
      <c r="E11" s="21">
        <v>0.1</v>
      </c>
      <c r="F11" s="21">
        <v>0.12759999999999999</v>
      </c>
      <c r="G11" s="21">
        <v>0.12740000000000001</v>
      </c>
      <c r="H11" s="21">
        <v>0.1326</v>
      </c>
      <c r="I11" s="21">
        <v>0.13239999999999999</v>
      </c>
      <c r="J11" s="21">
        <v>50</v>
      </c>
      <c r="K11" s="61"/>
      <c r="L11" s="61"/>
      <c r="M11" s="61"/>
      <c r="O11" s="69" t="s">
        <v>25</v>
      </c>
      <c r="P11" s="63"/>
    </row>
    <row r="12" spans="1:16" ht="15.75" customHeight="1" x14ac:dyDescent="0.25">
      <c r="A12" s="2">
        <v>5</v>
      </c>
      <c r="B12" s="21" t="s">
        <v>30</v>
      </c>
      <c r="C12" s="21" t="s">
        <v>11</v>
      </c>
      <c r="D12" s="23">
        <v>45125</v>
      </c>
      <c r="E12" s="21">
        <v>0.1</v>
      </c>
      <c r="F12" s="21">
        <v>0.12889999999999999</v>
      </c>
      <c r="G12" s="21">
        <v>0.12870000000000001</v>
      </c>
      <c r="H12" s="21">
        <v>0.1318</v>
      </c>
      <c r="I12" s="21">
        <v>0.13200000000000001</v>
      </c>
      <c r="J12" s="21">
        <v>31</v>
      </c>
      <c r="K12" s="60">
        <f>AVERAGE(J12:J13)</f>
        <v>31.5</v>
      </c>
      <c r="L12" s="60">
        <f>STDEV(J12:J13)</f>
        <v>0.70710678118654757</v>
      </c>
      <c r="M12" s="60">
        <f>((J12-J13)*100)/AVERAGE(J12:J13)</f>
        <v>-3.1746031746031744</v>
      </c>
      <c r="O12" s="2" t="s">
        <v>26</v>
      </c>
      <c r="P12" s="7">
        <f>J8</f>
        <v>88</v>
      </c>
    </row>
    <row r="13" spans="1:16" ht="15.75" customHeight="1" x14ac:dyDescent="0.25">
      <c r="A13" s="2">
        <v>6</v>
      </c>
      <c r="B13" s="21" t="s">
        <v>30</v>
      </c>
      <c r="C13" s="21" t="s">
        <v>11</v>
      </c>
      <c r="D13" s="23">
        <v>45125</v>
      </c>
      <c r="E13" s="21">
        <v>0.1</v>
      </c>
      <c r="F13" s="21">
        <v>0.12759999999999999</v>
      </c>
      <c r="G13" s="21">
        <v>0.12709999999999999</v>
      </c>
      <c r="H13" s="21">
        <v>0.13059999999999999</v>
      </c>
      <c r="I13" s="21">
        <v>0.1305</v>
      </c>
      <c r="J13" s="21">
        <v>32</v>
      </c>
      <c r="K13" s="61"/>
      <c r="L13" s="61"/>
      <c r="M13" s="61"/>
      <c r="O13" s="2" t="s">
        <v>27</v>
      </c>
      <c r="P13" s="7">
        <f>P12/93.2*100</f>
        <v>94.420600858369099</v>
      </c>
    </row>
    <row r="14" spans="1:16" ht="15.75" customHeight="1" x14ac:dyDescent="0.25">
      <c r="A14" s="2">
        <v>7</v>
      </c>
      <c r="B14" s="21" t="s">
        <v>31</v>
      </c>
      <c r="C14" s="21" t="s">
        <v>11</v>
      </c>
      <c r="D14" s="23">
        <v>45125</v>
      </c>
      <c r="E14" s="21">
        <v>0.1</v>
      </c>
      <c r="F14" s="21">
        <v>0.12759999999999999</v>
      </c>
      <c r="G14" s="21">
        <v>0.1278</v>
      </c>
      <c r="H14" s="21">
        <v>0.13009999999999999</v>
      </c>
      <c r="I14" s="21">
        <v>0.13009999999999999</v>
      </c>
      <c r="J14" s="21">
        <v>24</v>
      </c>
      <c r="K14" s="60">
        <f>AVERAGE(J14:J15)</f>
        <v>24.25</v>
      </c>
      <c r="L14" s="60">
        <f>STDEV(J14:J15)</f>
        <v>0.35355339059327379</v>
      </c>
      <c r="M14" s="60">
        <f>((J14-J15)*100)/AVERAGE(J14:J15)</f>
        <v>-2.0618556701030926</v>
      </c>
    </row>
    <row r="15" spans="1:16" ht="15.75" customHeight="1" x14ac:dyDescent="0.25">
      <c r="A15" s="2">
        <v>8</v>
      </c>
      <c r="B15" s="21" t="s">
        <v>31</v>
      </c>
      <c r="C15" s="21" t="s">
        <v>11</v>
      </c>
      <c r="D15" s="23">
        <v>45125</v>
      </c>
      <c r="E15" s="21">
        <v>0.1</v>
      </c>
      <c r="F15" s="21">
        <v>0.1298</v>
      </c>
      <c r="G15" s="21">
        <v>0.1295</v>
      </c>
      <c r="H15" s="21">
        <v>0.1321</v>
      </c>
      <c r="I15" s="21">
        <v>0.1321</v>
      </c>
      <c r="J15" s="21">
        <v>24.5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2">
        <v>9</v>
      </c>
      <c r="B16" s="21" t="s">
        <v>2</v>
      </c>
      <c r="C16" s="21" t="s">
        <v>11</v>
      </c>
      <c r="D16" s="23">
        <v>45125</v>
      </c>
      <c r="E16" s="21">
        <v>0.1</v>
      </c>
      <c r="F16" s="21">
        <v>0.12859999999999999</v>
      </c>
      <c r="G16" s="21">
        <v>0.12820000000000001</v>
      </c>
      <c r="H16" s="21">
        <v>0.1331</v>
      </c>
      <c r="I16" s="21">
        <v>0.13300000000000001</v>
      </c>
      <c r="J16" s="21">
        <v>46.5</v>
      </c>
      <c r="K16" s="60">
        <f>AVERAGE(J16:J17)</f>
        <v>46.25</v>
      </c>
      <c r="L16" s="60">
        <f>STDEV(J16:J17)</f>
        <v>0.35355339059327379</v>
      </c>
      <c r="M16" s="60">
        <f>((J16-J17)*100)/AVERAGE(J16:J17)</f>
        <v>1.0810810810810811</v>
      </c>
      <c r="O16" s="2" t="s">
        <v>9</v>
      </c>
      <c r="P16" s="7">
        <f>AVERAGE(J9,J30)</f>
        <v>-2.5</v>
      </c>
    </row>
    <row r="17" spans="1:16" ht="15.75" customHeight="1" x14ac:dyDescent="0.25">
      <c r="A17" s="2">
        <v>10</v>
      </c>
      <c r="B17" s="21" t="s">
        <v>2</v>
      </c>
      <c r="C17" s="21" t="s">
        <v>11</v>
      </c>
      <c r="D17" s="23">
        <v>45125</v>
      </c>
      <c r="E17" s="21">
        <v>0.1</v>
      </c>
      <c r="F17" s="21">
        <v>0.1298</v>
      </c>
      <c r="G17" s="21">
        <v>0.12959999999999999</v>
      </c>
      <c r="H17" s="21">
        <v>0.13420000000000001</v>
      </c>
      <c r="I17" s="21">
        <v>0.13439999999999999</v>
      </c>
      <c r="J17" s="21">
        <v>46</v>
      </c>
      <c r="K17" s="61"/>
      <c r="L17" s="61"/>
      <c r="M17" s="61"/>
      <c r="O17" s="3"/>
      <c r="P17" s="3"/>
    </row>
    <row r="18" spans="1:16" ht="15.75" customHeight="1" x14ac:dyDescent="0.25">
      <c r="A18" s="2">
        <v>11</v>
      </c>
      <c r="B18" s="21" t="s">
        <v>32</v>
      </c>
      <c r="C18" s="21" t="s">
        <v>11</v>
      </c>
      <c r="D18" s="23">
        <v>45125</v>
      </c>
      <c r="E18" s="21">
        <v>0.1</v>
      </c>
      <c r="F18" s="21">
        <v>0.1275</v>
      </c>
      <c r="G18" s="21">
        <v>0.12709999999999999</v>
      </c>
      <c r="H18" s="21">
        <v>0.129</v>
      </c>
      <c r="I18" s="21">
        <v>0.129</v>
      </c>
      <c r="J18" s="21">
        <v>17</v>
      </c>
      <c r="K18" s="60">
        <f>AVERAGE(J18:J19)</f>
        <v>17.25</v>
      </c>
      <c r="L18" s="60">
        <f>STDEV(J18:J19)</f>
        <v>0.35355339059327379</v>
      </c>
      <c r="M18" s="60">
        <f>((J18-J19)*100)/AVERAGE(J18:J19)</f>
        <v>-2.8985507246376812</v>
      </c>
    </row>
    <row r="19" spans="1:16" ht="15.75" customHeight="1" x14ac:dyDescent="0.25">
      <c r="A19" s="2">
        <v>12</v>
      </c>
      <c r="B19" s="21" t="s">
        <v>32</v>
      </c>
      <c r="C19" s="21" t="s">
        <v>11</v>
      </c>
      <c r="D19" s="23">
        <v>45125</v>
      </c>
      <c r="E19" s="21">
        <v>0.1</v>
      </c>
      <c r="F19" s="21">
        <v>0.1258</v>
      </c>
      <c r="G19" s="21">
        <v>0.12559999999999999</v>
      </c>
      <c r="H19" s="21">
        <v>0.1275</v>
      </c>
      <c r="I19" s="21">
        <v>0.12740000000000001</v>
      </c>
      <c r="J19" s="21">
        <v>17.5</v>
      </c>
      <c r="K19" s="61"/>
      <c r="L19" s="61"/>
      <c r="M19" s="61"/>
      <c r="O19" s="8"/>
      <c r="P19" s="8"/>
    </row>
    <row r="20" spans="1:16" ht="15.75" customHeight="1" x14ac:dyDescent="0.25">
      <c r="A20" s="2">
        <v>13</v>
      </c>
      <c r="B20" s="21" t="s">
        <v>33</v>
      </c>
      <c r="C20" s="21" t="s">
        <v>11</v>
      </c>
      <c r="D20" s="23">
        <v>45125</v>
      </c>
      <c r="E20" s="21">
        <v>0.1</v>
      </c>
      <c r="F20" s="21">
        <v>0.1275</v>
      </c>
      <c r="G20" s="21">
        <v>0.12759999999999999</v>
      </c>
      <c r="H20" s="21">
        <v>0.129</v>
      </c>
      <c r="I20" s="21">
        <v>0.129</v>
      </c>
      <c r="J20" s="21">
        <v>14.5</v>
      </c>
      <c r="K20" s="60">
        <f>AVERAGE(J20:J21)</f>
        <v>14</v>
      </c>
      <c r="L20" s="60">
        <f>STDEV(J20:J21)</f>
        <v>0.70710678118654757</v>
      </c>
      <c r="M20" s="60">
        <f>((J20-J21)*100)/AVERAGE(J20:J21)</f>
        <v>7.1428571428571432</v>
      </c>
      <c r="O20" s="3"/>
      <c r="P20" s="3"/>
    </row>
    <row r="21" spans="1:16" ht="15.75" customHeight="1" x14ac:dyDescent="0.25">
      <c r="A21" s="2">
        <v>14</v>
      </c>
      <c r="B21" s="21" t="s">
        <v>33</v>
      </c>
      <c r="C21" s="21" t="s">
        <v>11</v>
      </c>
      <c r="D21" s="23">
        <v>45125</v>
      </c>
      <c r="E21" s="21">
        <v>0.1</v>
      </c>
      <c r="F21" s="21">
        <v>0.12820000000000001</v>
      </c>
      <c r="G21" s="21">
        <v>0.12809999999999999</v>
      </c>
      <c r="H21" s="21">
        <v>0.12939999999999999</v>
      </c>
      <c r="I21" s="21">
        <v>0.12959999999999999</v>
      </c>
      <c r="J21" s="21">
        <v>13.5</v>
      </c>
      <c r="K21" s="61"/>
      <c r="L21" s="61"/>
      <c r="M21" s="61"/>
      <c r="O21" s="3"/>
      <c r="P21" s="3"/>
    </row>
    <row r="22" spans="1:16" ht="15.75" customHeight="1" x14ac:dyDescent="0.25">
      <c r="A22" s="2">
        <v>15</v>
      </c>
      <c r="B22" s="21" t="s">
        <v>34</v>
      </c>
      <c r="C22" s="21" t="s">
        <v>11</v>
      </c>
      <c r="D22" s="23">
        <v>45125</v>
      </c>
      <c r="E22" s="21">
        <v>0.1</v>
      </c>
      <c r="F22" s="21">
        <v>0.12920000000000001</v>
      </c>
      <c r="G22" s="21">
        <v>0.129</v>
      </c>
      <c r="H22" s="21">
        <v>0.13039999999999999</v>
      </c>
      <c r="I22" s="21">
        <v>0.1305</v>
      </c>
      <c r="J22" s="21">
        <v>13.5</v>
      </c>
      <c r="K22" s="60">
        <f>AVERAGE(J22:J23)</f>
        <v>13.75</v>
      </c>
      <c r="L22" s="60">
        <f>STDEV(J22:J23)</f>
        <v>0.35355339059327379</v>
      </c>
      <c r="M22" s="60">
        <f>((J22-J23)*100)/AVERAGE(J22:J23)</f>
        <v>-3.6363636363636362</v>
      </c>
      <c r="O22" s="3"/>
      <c r="P22" s="3"/>
    </row>
    <row r="23" spans="1:16" ht="15.75" customHeight="1" x14ac:dyDescent="0.25">
      <c r="A23" s="2">
        <v>16</v>
      </c>
      <c r="B23" s="21" t="s">
        <v>34</v>
      </c>
      <c r="C23" s="21" t="s">
        <v>11</v>
      </c>
      <c r="D23" s="23">
        <v>45125</v>
      </c>
      <c r="E23" s="21">
        <v>0.1</v>
      </c>
      <c r="F23" s="21">
        <v>0.12770000000000001</v>
      </c>
      <c r="G23" s="21">
        <v>0.1273</v>
      </c>
      <c r="H23" s="21">
        <v>0.129</v>
      </c>
      <c r="I23" s="21">
        <v>0.1288</v>
      </c>
      <c r="J23" s="21">
        <v>14</v>
      </c>
      <c r="K23" s="61"/>
      <c r="L23" s="61"/>
      <c r="M23" s="61"/>
      <c r="O23" s="3"/>
      <c r="P23" s="3"/>
    </row>
    <row r="24" spans="1:16" ht="15.75" customHeight="1" x14ac:dyDescent="0.25">
      <c r="A24" s="2">
        <v>17</v>
      </c>
      <c r="B24" s="21" t="s">
        <v>35</v>
      </c>
      <c r="C24" s="21" t="s">
        <v>11</v>
      </c>
      <c r="D24" s="23">
        <v>45125</v>
      </c>
      <c r="E24" s="21">
        <v>0.1</v>
      </c>
      <c r="F24" s="21">
        <v>0.12920000000000001</v>
      </c>
      <c r="G24" s="21">
        <v>0.129</v>
      </c>
      <c r="H24" s="21">
        <v>0.1298</v>
      </c>
      <c r="I24" s="21">
        <v>0.12970000000000001</v>
      </c>
      <c r="J24" s="21">
        <v>6.5</v>
      </c>
      <c r="K24" s="60">
        <f>AVERAGE(J24:J25)</f>
        <v>6.5</v>
      </c>
      <c r="L24" s="60">
        <f>STDEV(J24:J25)</f>
        <v>0</v>
      </c>
      <c r="M24" s="60">
        <f>((J24-J25)*100)/AVERAGE(J24:J25)</f>
        <v>0</v>
      </c>
      <c r="O24" s="8"/>
      <c r="P24" s="8"/>
    </row>
    <row r="25" spans="1:16" ht="15.75" customHeight="1" x14ac:dyDescent="0.25">
      <c r="A25" s="2">
        <v>18</v>
      </c>
      <c r="B25" s="24" t="s">
        <v>35</v>
      </c>
      <c r="C25" s="21" t="s">
        <v>11</v>
      </c>
      <c r="D25" s="23">
        <v>45125</v>
      </c>
      <c r="E25" s="21">
        <v>0.1</v>
      </c>
      <c r="F25" s="21">
        <v>0.12759999999999999</v>
      </c>
      <c r="G25" s="21">
        <v>0.12759999999999999</v>
      </c>
      <c r="H25" s="21">
        <v>0.1283</v>
      </c>
      <c r="I25" s="21">
        <v>0.12820000000000001</v>
      </c>
      <c r="J25" s="21">
        <v>6.5</v>
      </c>
      <c r="K25" s="61"/>
      <c r="L25" s="61"/>
      <c r="M25" s="61"/>
      <c r="O25" s="3"/>
      <c r="P25" s="3"/>
    </row>
    <row r="26" spans="1:16" ht="15.75" customHeight="1" x14ac:dyDescent="0.25">
      <c r="A26" s="10">
        <v>19</v>
      </c>
      <c r="B26" s="21" t="s">
        <v>4</v>
      </c>
      <c r="C26" s="25" t="s">
        <v>11</v>
      </c>
      <c r="D26" s="23">
        <v>45125</v>
      </c>
      <c r="E26" s="21">
        <v>0.1</v>
      </c>
      <c r="F26" s="21">
        <v>0.12690000000000001</v>
      </c>
      <c r="G26" s="21">
        <v>0.1265</v>
      </c>
      <c r="H26" s="21">
        <v>0.128</v>
      </c>
      <c r="I26" s="21">
        <v>0.128</v>
      </c>
      <c r="J26" s="21">
        <v>13</v>
      </c>
      <c r="K26" s="60">
        <f>AVERAGE(J26:J27)</f>
        <v>13.5</v>
      </c>
      <c r="L26" s="60">
        <f>STDEV(J26:J27)</f>
        <v>0.70710678118654757</v>
      </c>
      <c r="M26" s="60">
        <f>((J26-J27)*100)/AVERAGE(J26:J27)</f>
        <v>-7.4074074074074074</v>
      </c>
      <c r="O26" s="3"/>
      <c r="P26" s="3"/>
    </row>
    <row r="27" spans="1:16" ht="15.75" customHeight="1" x14ac:dyDescent="0.25">
      <c r="A27" s="10">
        <v>20</v>
      </c>
      <c r="B27" s="21" t="s">
        <v>4</v>
      </c>
      <c r="C27" s="25" t="s">
        <v>11</v>
      </c>
      <c r="D27" s="23">
        <v>45125</v>
      </c>
      <c r="E27" s="21">
        <v>0.1</v>
      </c>
      <c r="F27" s="21">
        <v>0.13039999999999999</v>
      </c>
      <c r="G27" s="21">
        <v>0.13</v>
      </c>
      <c r="H27" s="21">
        <v>0.13150000000000001</v>
      </c>
      <c r="I27" s="21">
        <v>0.13170000000000001</v>
      </c>
      <c r="J27" s="21">
        <v>14</v>
      </c>
      <c r="K27" s="61"/>
      <c r="L27" s="61"/>
      <c r="M27" s="61"/>
      <c r="O27" s="3"/>
      <c r="P27" s="3"/>
    </row>
    <row r="28" spans="1:16" ht="15.75" customHeight="1" x14ac:dyDescent="0.25">
      <c r="A28" s="2">
        <v>21</v>
      </c>
      <c r="B28" s="26" t="s">
        <v>3</v>
      </c>
      <c r="C28" s="21" t="s">
        <v>11</v>
      </c>
      <c r="D28" s="23">
        <v>45125</v>
      </c>
      <c r="E28" s="21">
        <v>0.1</v>
      </c>
      <c r="F28" s="21">
        <v>0.12889999999999999</v>
      </c>
      <c r="G28" s="21">
        <v>0.1288</v>
      </c>
      <c r="H28" s="21">
        <v>0.1295</v>
      </c>
      <c r="I28" s="21">
        <v>0.12939999999999999</v>
      </c>
      <c r="J28" s="21">
        <v>6</v>
      </c>
      <c r="K28" s="60">
        <f t="shared" ref="K28" si="0">AVERAGE(J28:J29)</f>
        <v>6.5</v>
      </c>
      <c r="L28" s="60">
        <f t="shared" ref="L28" si="1">STDEV(J28:J29)</f>
        <v>0.70710678118654757</v>
      </c>
      <c r="M28" s="60">
        <f t="shared" ref="M28" si="2">((J28-J29)*100)/AVERAGE(J28:J29)</f>
        <v>-15.384615384615385</v>
      </c>
      <c r="O28" s="3"/>
      <c r="P28" s="3"/>
    </row>
    <row r="29" spans="1:16" ht="15.75" customHeight="1" x14ac:dyDescent="0.25">
      <c r="A29" s="2">
        <v>22</v>
      </c>
      <c r="B29" s="21" t="s">
        <v>3</v>
      </c>
      <c r="C29" s="21" t="s">
        <v>11</v>
      </c>
      <c r="D29" s="23">
        <v>45125</v>
      </c>
      <c r="E29" s="21">
        <v>0.1</v>
      </c>
      <c r="F29" s="21">
        <v>0.1293</v>
      </c>
      <c r="G29" s="21">
        <v>0.1293</v>
      </c>
      <c r="H29" s="21">
        <v>0.13009999999999999</v>
      </c>
      <c r="I29" s="21">
        <v>0.12989999999999999</v>
      </c>
      <c r="J29" s="21">
        <v>7</v>
      </c>
      <c r="K29" s="61"/>
      <c r="L29" s="61"/>
      <c r="M29" s="61"/>
      <c r="O29" s="3"/>
      <c r="P29" s="3"/>
    </row>
    <row r="30" spans="1:16" ht="15.75" customHeight="1" x14ac:dyDescent="0.25">
      <c r="A30" s="2">
        <v>23</v>
      </c>
      <c r="B30" s="21" t="s">
        <v>9</v>
      </c>
      <c r="C30" s="21" t="s">
        <v>8</v>
      </c>
      <c r="D30" s="22"/>
      <c r="E30" s="21">
        <v>0.1</v>
      </c>
      <c r="F30" s="21">
        <v>0.13</v>
      </c>
      <c r="G30" s="21">
        <v>0.13</v>
      </c>
      <c r="H30" s="21">
        <v>0.12970000000000001</v>
      </c>
      <c r="I30" s="21">
        <v>0.12989999999999999</v>
      </c>
      <c r="J30" s="21">
        <v>-2</v>
      </c>
      <c r="K30" s="6"/>
      <c r="L30" s="6"/>
      <c r="M30" s="5"/>
      <c r="O30" s="3"/>
      <c r="P30" s="3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25"/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2758-2870-496D-9E95-6D6D103375CB}">
  <sheetPr codeName="Sheet9">
    <tabColor rgb="FF00B050"/>
  </sheetPr>
  <dimension ref="A1:P1002"/>
  <sheetViews>
    <sheetView showGridLines="0" topLeftCell="A8" workbookViewId="0">
      <selection activeCell="B10" sqref="B10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0.12770000000000001</v>
      </c>
      <c r="G8" s="2">
        <v>0.12759999999999999</v>
      </c>
      <c r="H8" s="2">
        <v>0.13719999999999999</v>
      </c>
      <c r="I8" s="2">
        <v>0.13719999999999999</v>
      </c>
      <c r="J8" s="2">
        <f t="shared" ref="J8:J30" si="0">1000*(AVERAGE(H8:I8)-AVERAGE(F8:G8))/E8</f>
        <v>95.500000000000014</v>
      </c>
      <c r="K8" s="6"/>
      <c r="L8" s="6"/>
      <c r="M8" s="5"/>
      <c r="O8" s="67"/>
      <c r="P8" s="68"/>
    </row>
    <row r="9" spans="1:16" ht="15.75" customHeight="1" x14ac:dyDescent="0.25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0.13059999999999999</v>
      </c>
      <c r="G9" s="2">
        <v>0.13020000000000001</v>
      </c>
      <c r="H9" s="2">
        <v>0.13009999999999999</v>
      </c>
      <c r="I9" s="2">
        <v>0.1303</v>
      </c>
      <c r="J9" s="2">
        <f t="shared" si="0"/>
        <v>-2.0000000000003348</v>
      </c>
      <c r="K9" s="6"/>
      <c r="L9" s="6"/>
      <c r="M9" s="5"/>
    </row>
    <row r="10" spans="1:16" ht="15.75" customHeight="1" x14ac:dyDescent="0.25">
      <c r="A10" s="2">
        <v>3</v>
      </c>
      <c r="B10" s="2" t="s">
        <v>41</v>
      </c>
      <c r="C10" s="2" t="s">
        <v>11</v>
      </c>
      <c r="D10" s="2"/>
      <c r="E10" s="2">
        <v>0.1</v>
      </c>
      <c r="F10" s="2">
        <v>0.12970000000000001</v>
      </c>
      <c r="G10" s="2">
        <v>0.1293</v>
      </c>
      <c r="H10" s="2">
        <v>0.13350000000000001</v>
      </c>
      <c r="I10" s="2">
        <v>0.13339999999999999</v>
      </c>
      <c r="J10" s="2">
        <f t="shared" si="0"/>
        <v>39.500000000000085</v>
      </c>
      <c r="K10" s="60">
        <f>AVERAGE(J10:J11)</f>
        <v>33.500000000000057</v>
      </c>
      <c r="L10" s="60">
        <f>STDEV(J10:J11)</f>
        <v>8.485281374238598</v>
      </c>
      <c r="M10" s="60">
        <f>((J10-J11)*100)/AVERAGE(J10:J11)</f>
        <v>35.820895522388184</v>
      </c>
      <c r="O10" s="62" t="s">
        <v>6</v>
      </c>
      <c r="P10" s="63"/>
    </row>
    <row r="11" spans="1:16" ht="15.75" customHeight="1" x14ac:dyDescent="0.25">
      <c r="A11" s="2">
        <v>4</v>
      </c>
      <c r="B11" s="2" t="s">
        <v>42</v>
      </c>
      <c r="C11" s="2" t="s">
        <v>11</v>
      </c>
      <c r="D11" s="2"/>
      <c r="E11" s="2">
        <v>0.1</v>
      </c>
      <c r="F11" s="2">
        <v>0.12909999999999999</v>
      </c>
      <c r="G11" s="2">
        <v>0.1288</v>
      </c>
      <c r="H11" s="2">
        <v>0.13170000000000001</v>
      </c>
      <c r="I11" s="2">
        <v>0.13170000000000001</v>
      </c>
      <c r="J11" s="2">
        <f t="shared" si="0"/>
        <v>27.500000000000025</v>
      </c>
      <c r="K11" s="61"/>
      <c r="L11" s="61"/>
      <c r="M11" s="61"/>
      <c r="O11" s="69" t="s">
        <v>25</v>
      </c>
      <c r="P11" s="63"/>
    </row>
    <row r="12" spans="1:16" ht="15.75" customHeight="1" x14ac:dyDescent="0.25">
      <c r="A12" s="2">
        <v>5</v>
      </c>
      <c r="B12" s="2" t="s">
        <v>43</v>
      </c>
      <c r="C12" s="2" t="s">
        <v>11</v>
      </c>
      <c r="D12" s="2"/>
      <c r="E12" s="2">
        <v>0.1</v>
      </c>
      <c r="F12" s="2">
        <v>0.1298</v>
      </c>
      <c r="G12" s="2">
        <v>0.12959999999999999</v>
      </c>
      <c r="H12" s="2">
        <v>0.1326</v>
      </c>
      <c r="I12" s="2">
        <v>0.13300000000000001</v>
      </c>
      <c r="J12" s="2">
        <f t="shared" si="0"/>
        <v>31.000000000000192</v>
      </c>
      <c r="K12" s="60">
        <f>AVERAGE(J12:J13)</f>
        <v>34.000000000000142</v>
      </c>
      <c r="L12" s="60">
        <f>STDEV(J12:J13)</f>
        <v>4.2426406871192102</v>
      </c>
      <c r="M12" s="60">
        <f>((J12-J13)*100)/AVERAGE(J12:J13)</f>
        <v>-17.647058823529022</v>
      </c>
      <c r="O12" s="2" t="s">
        <v>26</v>
      </c>
      <c r="P12" s="7">
        <f>J8</f>
        <v>95.500000000000014</v>
      </c>
    </row>
    <row r="13" spans="1:16" ht="15.75" customHeight="1" x14ac:dyDescent="0.25">
      <c r="A13" s="2">
        <v>6</v>
      </c>
      <c r="B13" s="2" t="s">
        <v>44</v>
      </c>
      <c r="C13" s="2" t="s">
        <v>11</v>
      </c>
      <c r="D13" s="2"/>
      <c r="E13" s="2">
        <v>0.1</v>
      </c>
      <c r="F13" s="2">
        <v>0.13039999999999999</v>
      </c>
      <c r="G13" s="2">
        <v>0.13</v>
      </c>
      <c r="H13" s="2">
        <v>0.13389999999999999</v>
      </c>
      <c r="I13" s="2">
        <v>0.13389999999999999</v>
      </c>
      <c r="J13" s="2">
        <f t="shared" si="0"/>
        <v>37.000000000000085</v>
      </c>
      <c r="K13" s="61"/>
      <c r="L13" s="61"/>
      <c r="M13" s="61"/>
      <c r="O13" s="2" t="s">
        <v>27</v>
      </c>
      <c r="P13" s="7">
        <f>P12/93.2*100</f>
        <v>102.4678111587983</v>
      </c>
    </row>
    <row r="14" spans="1:16" ht="15.75" customHeight="1" x14ac:dyDescent="0.25">
      <c r="A14" s="2">
        <v>7</v>
      </c>
      <c r="B14" s="21" t="s">
        <v>29</v>
      </c>
      <c r="C14" s="2" t="s">
        <v>11</v>
      </c>
      <c r="D14" s="2"/>
      <c r="E14" s="2">
        <v>0.1</v>
      </c>
      <c r="F14" s="2">
        <v>0.1313</v>
      </c>
      <c r="G14" s="2">
        <v>0.13089999999999999</v>
      </c>
      <c r="H14" s="2">
        <v>0.1386</v>
      </c>
      <c r="I14" s="2">
        <v>0.13869999999999999</v>
      </c>
      <c r="J14" s="2">
        <f t="shared" si="0"/>
        <v>75.5</v>
      </c>
      <c r="K14" s="60">
        <f>AVERAGE(J14:J15)</f>
        <v>62.750000000000021</v>
      </c>
      <c r="L14" s="60">
        <f>STDEV(J14:J15)</f>
        <v>18.031222920256912</v>
      </c>
      <c r="M14" s="60">
        <f>((J14-J15)*100)/AVERAGE(J14:J15)</f>
        <v>40.637450199203109</v>
      </c>
    </row>
    <row r="15" spans="1:16" ht="15.75" customHeight="1" x14ac:dyDescent="0.25">
      <c r="A15" s="2">
        <v>8</v>
      </c>
      <c r="B15" s="21" t="s">
        <v>29</v>
      </c>
      <c r="C15" s="2" t="s">
        <v>11</v>
      </c>
      <c r="D15" s="2"/>
      <c r="E15" s="2">
        <v>0.1</v>
      </c>
      <c r="F15" s="2">
        <v>0.1293</v>
      </c>
      <c r="G15" s="2">
        <v>0.129</v>
      </c>
      <c r="H15" s="2">
        <v>0.13420000000000001</v>
      </c>
      <c r="I15" s="2">
        <v>0.1341</v>
      </c>
      <c r="J15" s="2">
        <f t="shared" si="0"/>
        <v>50.000000000000043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2">
        <v>9</v>
      </c>
      <c r="B16" s="21" t="s">
        <v>30</v>
      </c>
      <c r="C16" s="2" t="s">
        <v>11</v>
      </c>
      <c r="D16" s="2"/>
      <c r="E16" s="2">
        <v>0.1</v>
      </c>
      <c r="F16" s="2">
        <v>0.1298</v>
      </c>
      <c r="G16" s="2">
        <v>0.12939999999999999</v>
      </c>
      <c r="H16" s="2">
        <v>0.13300000000000001</v>
      </c>
      <c r="I16" s="2">
        <v>0.13289999999999999</v>
      </c>
      <c r="J16" s="2">
        <f t="shared" si="0"/>
        <v>33.500000000000192</v>
      </c>
      <c r="K16" s="60">
        <f>AVERAGE(J16:J17)</f>
        <v>38.750000000000028</v>
      </c>
      <c r="L16" s="60">
        <f>STDEV(J16:J17)</f>
        <v>7.4246212024585043</v>
      </c>
      <c r="M16" s="60">
        <f>((J16-J17)*100)/AVERAGE(J16:J17)</f>
        <v>-27.096774193547521</v>
      </c>
      <c r="O16" s="2" t="s">
        <v>9</v>
      </c>
      <c r="P16" s="7">
        <f>AVERAGE(J9,J34)</f>
        <v>-1.5000000000001124</v>
      </c>
    </row>
    <row r="17" spans="1:16" ht="15.75" customHeight="1" x14ac:dyDescent="0.25">
      <c r="A17" s="2">
        <v>10</v>
      </c>
      <c r="B17" s="21" t="s">
        <v>30</v>
      </c>
      <c r="C17" s="2" t="s">
        <v>11</v>
      </c>
      <c r="D17" s="2"/>
      <c r="E17" s="2">
        <v>0.1</v>
      </c>
      <c r="F17" s="2">
        <v>0.1303</v>
      </c>
      <c r="G17" s="2">
        <v>0.13020000000000001</v>
      </c>
      <c r="H17" s="2">
        <v>0.1346</v>
      </c>
      <c r="I17" s="2">
        <v>0.13469999999999999</v>
      </c>
      <c r="J17" s="2">
        <f t="shared" si="0"/>
        <v>43.999999999999865</v>
      </c>
      <c r="K17" s="61"/>
      <c r="L17" s="61"/>
      <c r="M17" s="61"/>
      <c r="O17" s="3"/>
      <c r="P17" s="3"/>
    </row>
    <row r="18" spans="1:16" ht="15.75" customHeight="1" x14ac:dyDescent="0.25">
      <c r="A18" s="2">
        <v>11</v>
      </c>
      <c r="B18" s="21" t="s">
        <v>31</v>
      </c>
      <c r="C18" s="2" t="s">
        <v>11</v>
      </c>
      <c r="D18" s="2"/>
      <c r="E18" s="2">
        <v>0.1</v>
      </c>
      <c r="F18" s="2">
        <v>0.12759999999999999</v>
      </c>
      <c r="G18" s="2">
        <v>0.1275</v>
      </c>
      <c r="H18" s="2">
        <v>0.12989999999999999</v>
      </c>
      <c r="I18" s="2">
        <v>0.12970000000000001</v>
      </c>
      <c r="J18" s="2">
        <f t="shared" si="0"/>
        <v>22.500000000000018</v>
      </c>
      <c r="K18" s="60">
        <f>AVERAGE(J18:J19)</f>
        <v>22.749999999999851</v>
      </c>
      <c r="L18" s="60">
        <f>STDEV(J18:J19)</f>
        <v>0.35355339059304014</v>
      </c>
      <c r="M18" s="60">
        <f>((J18-J19)*100)/AVERAGE(J18:J19)</f>
        <v>-2.19780219780076</v>
      </c>
    </row>
    <row r="19" spans="1:16" ht="15.75" customHeight="1" x14ac:dyDescent="0.25">
      <c r="A19" s="2">
        <v>12</v>
      </c>
      <c r="B19" s="21" t="s">
        <v>31</v>
      </c>
      <c r="C19" s="2" t="s">
        <v>11</v>
      </c>
      <c r="D19" s="2"/>
      <c r="E19" s="2">
        <v>0.1</v>
      </c>
      <c r="F19" s="2">
        <v>0.1278</v>
      </c>
      <c r="G19" s="2">
        <v>0.128</v>
      </c>
      <c r="H19" s="2">
        <v>0.1303</v>
      </c>
      <c r="I19" s="2">
        <v>0.13009999999999999</v>
      </c>
      <c r="J19" s="2">
        <f t="shared" si="0"/>
        <v>22.999999999999687</v>
      </c>
      <c r="K19" s="61"/>
      <c r="L19" s="61"/>
      <c r="M19" s="61"/>
      <c r="O19" s="8"/>
      <c r="P19" s="8"/>
    </row>
    <row r="20" spans="1:16" ht="15.75" customHeight="1" x14ac:dyDescent="0.25">
      <c r="A20" s="2">
        <v>13</v>
      </c>
      <c r="B20" s="21" t="s">
        <v>2</v>
      </c>
      <c r="C20" s="2" t="s">
        <v>11</v>
      </c>
      <c r="D20" s="2"/>
      <c r="E20" s="2">
        <v>0.1</v>
      </c>
      <c r="F20" s="2">
        <v>0.12970000000000001</v>
      </c>
      <c r="G20" s="2">
        <v>0.13</v>
      </c>
      <c r="H20" s="2">
        <v>0.13239999999999999</v>
      </c>
      <c r="I20" s="2">
        <v>0.13250000000000001</v>
      </c>
      <c r="J20" s="2">
        <f t="shared" si="0"/>
        <v>25.999999999999911</v>
      </c>
      <c r="K20" s="60">
        <f>AVERAGE(J20:J21)</f>
        <v>24.999999999999744</v>
      </c>
      <c r="L20" s="60">
        <f>STDEV(J20:J21)</f>
        <v>1.4142135623733312</v>
      </c>
      <c r="M20" s="60">
        <f>((J20-J21)*100)/AVERAGE(J20:J21)</f>
        <v>8.0000000000014175</v>
      </c>
      <c r="O20" s="3"/>
      <c r="P20" s="3"/>
    </row>
    <row r="21" spans="1:16" ht="15.75" customHeight="1" x14ac:dyDescent="0.25">
      <c r="A21" s="2">
        <v>14</v>
      </c>
      <c r="B21" s="21" t="s">
        <v>2</v>
      </c>
      <c r="C21" s="2" t="s">
        <v>11</v>
      </c>
      <c r="D21" s="2"/>
      <c r="E21" s="2">
        <v>0.1</v>
      </c>
      <c r="F21" s="2">
        <v>0.1305</v>
      </c>
      <c r="G21" s="2">
        <v>0.13020000000000001</v>
      </c>
      <c r="H21" s="2">
        <v>0.13289999999999999</v>
      </c>
      <c r="I21" s="2">
        <v>0.1326</v>
      </c>
      <c r="J21" s="2">
        <f t="shared" si="0"/>
        <v>23.999999999999577</v>
      </c>
      <c r="K21" s="61"/>
      <c r="L21" s="61"/>
      <c r="M21" s="61"/>
      <c r="O21" s="3"/>
      <c r="P21" s="3"/>
    </row>
    <row r="22" spans="1:16" ht="15.75" customHeight="1" x14ac:dyDescent="0.25">
      <c r="A22" s="2">
        <v>15</v>
      </c>
      <c r="B22" s="21" t="s">
        <v>32</v>
      </c>
      <c r="C22" s="2" t="s">
        <v>11</v>
      </c>
      <c r="D22" s="2"/>
      <c r="E22" s="2">
        <v>0.1</v>
      </c>
      <c r="F22" s="2">
        <v>0.13020000000000001</v>
      </c>
      <c r="G22" s="2">
        <v>0.13</v>
      </c>
      <c r="H22" s="2">
        <v>0.13189999999999999</v>
      </c>
      <c r="I22" s="2">
        <v>0.1318</v>
      </c>
      <c r="J22" s="2">
        <f t="shared" si="0"/>
        <v>17.500000000000014</v>
      </c>
      <c r="K22" s="60">
        <f>AVERAGE(J22:J23)</f>
        <v>18.499999999999904</v>
      </c>
      <c r="L22" s="60">
        <f>STDEV(J22:J23)</f>
        <v>1.4142135623729393</v>
      </c>
      <c r="M22" s="60">
        <f>((J22-J23)*100)/AVERAGE(J22:J23)</f>
        <v>-10.810810810809675</v>
      </c>
      <c r="O22" s="3"/>
      <c r="P22" s="3"/>
    </row>
    <row r="23" spans="1:16" ht="15.75" customHeight="1" x14ac:dyDescent="0.25">
      <c r="A23" s="2">
        <v>16</v>
      </c>
      <c r="B23" s="21" t="s">
        <v>32</v>
      </c>
      <c r="C23" s="2" t="s">
        <v>11</v>
      </c>
      <c r="D23" s="2"/>
      <c r="E23" s="2">
        <v>0.1</v>
      </c>
      <c r="F23" s="2">
        <v>0.1303</v>
      </c>
      <c r="G23" s="2">
        <v>0.1303</v>
      </c>
      <c r="H23" s="2">
        <v>0.13239999999999999</v>
      </c>
      <c r="I23" s="2">
        <v>0.1321</v>
      </c>
      <c r="J23" s="2">
        <f t="shared" si="0"/>
        <v>19.499999999999794</v>
      </c>
      <c r="K23" s="61"/>
      <c r="L23" s="61"/>
      <c r="M23" s="61"/>
      <c r="O23" s="3"/>
      <c r="P23" s="3"/>
    </row>
    <row r="24" spans="1:16" ht="15.75" customHeight="1" x14ac:dyDescent="0.25">
      <c r="A24" s="2">
        <v>17</v>
      </c>
      <c r="B24" s="21" t="s">
        <v>33</v>
      </c>
      <c r="C24" s="2" t="s">
        <v>11</v>
      </c>
      <c r="D24" s="2"/>
      <c r="E24" s="2">
        <v>0.1</v>
      </c>
      <c r="F24" s="2">
        <v>0.1283</v>
      </c>
      <c r="G24" s="2">
        <v>0.1278</v>
      </c>
      <c r="H24" s="2">
        <v>0.12959999999999999</v>
      </c>
      <c r="I24" s="2">
        <v>0.12939999999999999</v>
      </c>
      <c r="J24" s="2">
        <f t="shared" si="0"/>
        <v>14.500000000000068</v>
      </c>
      <c r="K24" s="60">
        <f>AVERAGE(J24:J25)</f>
        <v>14.750000000000039</v>
      </c>
      <c r="L24" s="60">
        <f>STDEV(J24:J25)</f>
        <v>0.35355339059323482</v>
      </c>
      <c r="M24" s="60">
        <f>((J24-J25)*100)/AVERAGE(J24:J25)</f>
        <v>-3.3898305084741938</v>
      </c>
      <c r="O24" s="8"/>
      <c r="P24" s="8"/>
    </row>
    <row r="25" spans="1:16" ht="15.75" customHeight="1" x14ac:dyDescent="0.25">
      <c r="A25" s="2">
        <v>18</v>
      </c>
      <c r="B25" s="21" t="s">
        <v>33</v>
      </c>
      <c r="C25" s="2" t="s">
        <v>11</v>
      </c>
      <c r="D25" s="2"/>
      <c r="E25" s="2">
        <v>0.1</v>
      </c>
      <c r="F25" s="2">
        <v>0.128</v>
      </c>
      <c r="G25" s="2">
        <v>0.12809999999999999</v>
      </c>
      <c r="H25" s="2">
        <v>0.1298</v>
      </c>
      <c r="I25" s="2">
        <v>0.1293</v>
      </c>
      <c r="J25" s="2">
        <f t="shared" si="0"/>
        <v>15.000000000000012</v>
      </c>
      <c r="K25" s="61"/>
      <c r="L25" s="61"/>
      <c r="M25" s="61"/>
      <c r="O25" s="3"/>
      <c r="P25" s="3"/>
    </row>
    <row r="26" spans="1:16" ht="15.75" customHeight="1" x14ac:dyDescent="0.25">
      <c r="A26" s="10">
        <v>19</v>
      </c>
      <c r="B26" s="21" t="s">
        <v>34</v>
      </c>
      <c r="C26" s="11" t="s">
        <v>11</v>
      </c>
      <c r="D26" s="2"/>
      <c r="E26" s="2">
        <v>0.1</v>
      </c>
      <c r="F26" s="2">
        <v>0.1278</v>
      </c>
      <c r="G26" s="2">
        <v>0.12770000000000001</v>
      </c>
      <c r="H26" s="2">
        <v>0.12939999999999999</v>
      </c>
      <c r="I26" s="2">
        <v>0.12920000000000001</v>
      </c>
      <c r="J26" s="2">
        <f t="shared" si="0"/>
        <v>15.499999999999957</v>
      </c>
      <c r="K26" s="60">
        <f>AVERAGE(J26:J27)</f>
        <v>15.000000000000012</v>
      </c>
      <c r="L26" s="60">
        <f>STDEV(J26:J27)</f>
        <v>0.70710678118646964</v>
      </c>
      <c r="M26" s="60">
        <f>((J26-J27)*100)/AVERAGE(J26:J27)</f>
        <v>6.6666666666659271</v>
      </c>
      <c r="O26" s="3"/>
      <c r="P26" s="3"/>
    </row>
    <row r="27" spans="1:16" ht="15.75" customHeight="1" x14ac:dyDescent="0.25">
      <c r="A27" s="10">
        <v>20</v>
      </c>
      <c r="B27" s="21" t="s">
        <v>34</v>
      </c>
      <c r="C27" s="11" t="s">
        <v>11</v>
      </c>
      <c r="D27" s="2"/>
      <c r="E27" s="2">
        <v>0.1</v>
      </c>
      <c r="F27" s="2">
        <v>0.1255</v>
      </c>
      <c r="G27" s="2">
        <v>0.12559999999999999</v>
      </c>
      <c r="H27" s="2">
        <v>0.12720000000000001</v>
      </c>
      <c r="I27" s="2">
        <v>0.1268</v>
      </c>
      <c r="J27" s="2">
        <f t="shared" si="0"/>
        <v>14.500000000000068</v>
      </c>
      <c r="K27" s="61"/>
      <c r="L27" s="61"/>
      <c r="M27" s="61"/>
      <c r="O27" s="3"/>
      <c r="P27" s="3"/>
    </row>
    <row r="28" spans="1:16" ht="15.75" customHeight="1" x14ac:dyDescent="0.25">
      <c r="A28" s="2">
        <v>21</v>
      </c>
      <c r="B28" s="21" t="s">
        <v>35</v>
      </c>
      <c r="C28" s="2" t="s">
        <v>11</v>
      </c>
      <c r="D28" s="2"/>
      <c r="E28" s="2">
        <v>0.1</v>
      </c>
      <c r="F28" s="2">
        <v>0.12859999999999999</v>
      </c>
      <c r="G28" s="2">
        <v>0.12859999999999999</v>
      </c>
      <c r="H28" s="2">
        <v>0.13</v>
      </c>
      <c r="I28" s="2">
        <v>0.12989999999999999</v>
      </c>
      <c r="J28" s="2">
        <f t="shared" si="0"/>
        <v>13.500000000000178</v>
      </c>
      <c r="K28" s="60">
        <f t="shared" ref="K28" si="1">AVERAGE(J28:J29)</f>
        <v>13.500000000000178</v>
      </c>
      <c r="L28" s="60">
        <f t="shared" ref="L28" si="2">STDEV(J28:J29)</f>
        <v>0</v>
      </c>
      <c r="M28" s="60">
        <f t="shared" ref="M28" si="3">((J28-J29)*100)/AVERAGE(J28:J29)</f>
        <v>0</v>
      </c>
      <c r="O28" s="3"/>
      <c r="P28" s="3"/>
    </row>
    <row r="29" spans="1:16" ht="15.75" customHeight="1" x14ac:dyDescent="0.25">
      <c r="A29" s="2">
        <v>22</v>
      </c>
      <c r="B29" s="24" t="s">
        <v>35</v>
      </c>
      <c r="C29" s="2" t="s">
        <v>11</v>
      </c>
      <c r="D29" s="2"/>
      <c r="E29" s="2">
        <v>0.1</v>
      </c>
      <c r="F29" s="2">
        <v>0.1283</v>
      </c>
      <c r="G29" s="2">
        <v>0.12809999999999999</v>
      </c>
      <c r="H29" s="2">
        <v>0.12959999999999999</v>
      </c>
      <c r="I29" s="2">
        <v>0.1295</v>
      </c>
      <c r="J29" s="2">
        <f t="shared" si="0"/>
        <v>13.500000000000178</v>
      </c>
      <c r="K29" s="61"/>
      <c r="L29" s="61"/>
      <c r="M29" s="61"/>
      <c r="O29" s="3"/>
      <c r="P29" s="3"/>
    </row>
    <row r="30" spans="1:16" ht="15.75" customHeight="1" x14ac:dyDescent="0.25">
      <c r="A30" s="2">
        <v>23</v>
      </c>
      <c r="B30" s="21" t="s">
        <v>4</v>
      </c>
      <c r="C30" s="2" t="s">
        <v>11</v>
      </c>
      <c r="D30" s="2"/>
      <c r="E30" s="2">
        <v>0.1</v>
      </c>
      <c r="F30" s="2">
        <v>0.12889999999999999</v>
      </c>
      <c r="G30" s="2">
        <v>0.1288</v>
      </c>
      <c r="H30" s="2">
        <v>0.1303</v>
      </c>
      <c r="I30" s="2">
        <v>0.13020000000000001</v>
      </c>
      <c r="J30" s="2">
        <f t="shared" si="0"/>
        <v>14.000000000000123</v>
      </c>
      <c r="K30" s="60">
        <f t="shared" ref="K30" si="4">AVERAGE(J30:J31)</f>
        <v>13.999999999999984</v>
      </c>
      <c r="L30" s="60">
        <f t="shared" ref="L30" si="5">STDEV(J30:J31)</f>
        <v>1.9594753884373512E-13</v>
      </c>
      <c r="M30" s="60">
        <f t="shared" ref="M30" si="6">((J30-J31)*100)/AVERAGE(J30:J31)</f>
        <v>1.9793690496174243E-12</v>
      </c>
      <c r="O30" s="8"/>
      <c r="P30" s="8"/>
    </row>
    <row r="31" spans="1:16" ht="15.75" customHeight="1" x14ac:dyDescent="0.25">
      <c r="A31" s="2">
        <v>24</v>
      </c>
      <c r="B31" s="21" t="s">
        <v>4</v>
      </c>
      <c r="C31" s="2" t="s">
        <v>11</v>
      </c>
      <c r="D31" s="2"/>
      <c r="E31" s="2">
        <v>0.1</v>
      </c>
      <c r="F31" s="2">
        <v>0.1285</v>
      </c>
      <c r="G31" s="2">
        <v>0.1285</v>
      </c>
      <c r="H31" s="2">
        <v>0.13009999999999999</v>
      </c>
      <c r="I31" s="2">
        <v>0.13009999999999999</v>
      </c>
      <c r="J31" s="2">
        <f>1000*(AVERAGE(H32:I32)-AVERAGE(F32:G32))/E32</f>
        <v>13.999999999999845</v>
      </c>
      <c r="K31" s="61"/>
      <c r="L31" s="61"/>
      <c r="M31" s="61"/>
      <c r="O31" s="3"/>
      <c r="P31" s="3"/>
    </row>
    <row r="32" spans="1:16" ht="15.75" customHeight="1" x14ac:dyDescent="0.25">
      <c r="A32" s="2">
        <v>25</v>
      </c>
      <c r="B32" s="21" t="s">
        <v>3</v>
      </c>
      <c r="C32" s="2" t="s">
        <v>11</v>
      </c>
      <c r="D32" s="2"/>
      <c r="E32" s="2">
        <v>0.1</v>
      </c>
      <c r="F32" s="2">
        <v>0.1295</v>
      </c>
      <c r="G32" s="2">
        <v>0.1293</v>
      </c>
      <c r="H32" s="2">
        <v>0.13089999999999999</v>
      </c>
      <c r="I32" s="2">
        <v>0.13070000000000001</v>
      </c>
      <c r="J32" s="2">
        <f>1000*(AVERAGE(H33:I33)-AVERAGE(F33:G33))/E33</f>
        <v>10.000000000000009</v>
      </c>
      <c r="K32" s="60">
        <f t="shared" ref="K32" si="7">AVERAGE(J32:J33)</f>
        <v>12.999999999999956</v>
      </c>
      <c r="L32" s="60">
        <f t="shared" ref="L32" si="8">STDEV(J32:J33)</f>
        <v>4.2426406871192111</v>
      </c>
      <c r="M32" s="60">
        <f t="shared" ref="M32" si="9">((J32-J33)*100)/AVERAGE(J32:J33)</f>
        <v>-46.153846153845492</v>
      </c>
      <c r="O32" s="8"/>
      <c r="P32" s="8"/>
    </row>
    <row r="33" spans="1:16" ht="15.75" customHeight="1" x14ac:dyDescent="0.25">
      <c r="A33" s="2">
        <v>26</v>
      </c>
      <c r="B33" s="26" t="s">
        <v>3</v>
      </c>
      <c r="C33" s="2" t="s">
        <v>11</v>
      </c>
      <c r="D33" s="2"/>
      <c r="E33" s="2">
        <v>0.1</v>
      </c>
      <c r="F33" s="2">
        <v>0.128</v>
      </c>
      <c r="G33" s="2">
        <v>0.128</v>
      </c>
      <c r="H33" s="2">
        <v>0.12909999999999999</v>
      </c>
      <c r="I33" s="2">
        <v>0.12889999999999999</v>
      </c>
      <c r="J33" s="2">
        <f>1000*(AVERAGE(H31:I31)-AVERAGE(F31:G31))/E31</f>
        <v>15.999999999999902</v>
      </c>
      <c r="K33" s="61"/>
      <c r="L33" s="61"/>
      <c r="M33" s="61"/>
      <c r="O33" s="3"/>
      <c r="P33" s="3"/>
    </row>
    <row r="34" spans="1:16" ht="15.75" customHeight="1" x14ac:dyDescent="0.25">
      <c r="A34" s="2">
        <v>27</v>
      </c>
      <c r="B34" s="2" t="s">
        <v>9</v>
      </c>
      <c r="C34" s="2" t="s">
        <v>8</v>
      </c>
      <c r="D34" s="5"/>
      <c r="E34" s="2">
        <v>0.1</v>
      </c>
      <c r="F34" s="2">
        <v>0.128</v>
      </c>
      <c r="G34" s="2">
        <v>0.12790000000000001</v>
      </c>
      <c r="H34" s="2">
        <v>0.128</v>
      </c>
      <c r="I34" s="2">
        <v>0.12770000000000001</v>
      </c>
      <c r="J34" s="2">
        <f>1000*(AVERAGE(H34:I34)-AVERAGE(F34:G34))/E34</f>
        <v>-0.99999999999988987</v>
      </c>
      <c r="K34" s="6"/>
      <c r="L34" s="6"/>
      <c r="M34" s="5"/>
      <c r="O34" s="3"/>
      <c r="P34" s="3"/>
    </row>
    <row r="35" spans="1:1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O35" s="3"/>
      <c r="P35" s="3"/>
    </row>
    <row r="36" spans="1:1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O36" s="3"/>
      <c r="P36" s="3"/>
    </row>
    <row r="37" spans="1:1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6" ht="15.75" customHeight="1" x14ac:dyDescent="0.25"/>
    <row r="39" spans="1:16" ht="15.75" customHeight="1" x14ac:dyDescent="0.25"/>
    <row r="40" spans="1:16" ht="15.75" customHeight="1" x14ac:dyDescent="0.25"/>
    <row r="41" spans="1:16" ht="15.75" customHeight="1" x14ac:dyDescent="0.25"/>
    <row r="42" spans="1:16" ht="15.75" customHeight="1" x14ac:dyDescent="0.25"/>
    <row r="43" spans="1:16" ht="15.75" customHeight="1" x14ac:dyDescent="0.25"/>
    <row r="44" spans="1:16" ht="15.75" customHeight="1" x14ac:dyDescent="0.25"/>
    <row r="45" spans="1:16" ht="15.75" customHeight="1" x14ac:dyDescent="0.25"/>
    <row r="46" spans="1:16" ht="15.75" customHeight="1" x14ac:dyDescent="0.25"/>
    <row r="47" spans="1:16" ht="15.75" customHeight="1" x14ac:dyDescent="0.25"/>
    <row r="48" spans="1:1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41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4:K25"/>
    <mergeCell ref="L24:L25"/>
    <mergeCell ref="M24:M25"/>
    <mergeCell ref="K26:K27"/>
    <mergeCell ref="L26:L27"/>
    <mergeCell ref="M26:M27"/>
    <mergeCell ref="K32:K33"/>
    <mergeCell ref="L32:L33"/>
    <mergeCell ref="M32:M33"/>
    <mergeCell ref="K28:K29"/>
    <mergeCell ref="L28:L29"/>
    <mergeCell ref="M28:M29"/>
    <mergeCell ref="K30:K31"/>
    <mergeCell ref="L30:L31"/>
    <mergeCell ref="M30:M31"/>
  </mergeCells>
  <phoneticPr fontId="8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D583-8139-4458-8AEE-8252D9B9C045}">
  <sheetPr codeName="Sheet10">
    <tabColor rgb="FF00B050"/>
  </sheetPr>
  <dimension ref="A1:P998"/>
  <sheetViews>
    <sheetView topLeftCell="A9" workbookViewId="0">
      <selection activeCell="B33" sqref="B33"/>
    </sheetView>
  </sheetViews>
  <sheetFormatPr defaultColWidth="11.25" defaultRowHeight="15" customHeight="1" x14ac:dyDescent="0.25"/>
  <cols>
    <col min="1" max="1" width="12.375" customWidth="1"/>
    <col min="2" max="2" width="35.375" customWidth="1"/>
    <col min="3" max="4" width="15.375" customWidth="1"/>
    <col min="5" max="5" width="18.625" customWidth="1"/>
    <col min="6" max="12" width="15.375" customWidth="1"/>
    <col min="13" max="13" width="13.375" customWidth="1"/>
    <col min="14" max="14" width="2.875" customWidth="1"/>
    <col min="15" max="15" width="15.375" customWidth="1"/>
    <col min="16" max="16" width="15.125" customWidth="1"/>
    <col min="17" max="26" width="11" customWidth="1"/>
  </cols>
  <sheetData>
    <row r="1" spans="1:16" ht="15.75" customHeight="1" x14ac:dyDescent="0.25">
      <c r="E1" s="1" t="s">
        <v>5</v>
      </c>
    </row>
    <row r="2" spans="1:16" ht="15.75" customHeight="1" x14ac:dyDescent="0.25">
      <c r="D2" s="2" t="s">
        <v>6</v>
      </c>
      <c r="E2" s="2" t="s">
        <v>7</v>
      </c>
    </row>
    <row r="3" spans="1:16" ht="15.75" customHeight="1" x14ac:dyDescent="0.25">
      <c r="D3" s="2" t="s">
        <v>8</v>
      </c>
      <c r="E3" s="2" t="s">
        <v>9</v>
      </c>
    </row>
    <row r="4" spans="1:16" ht="15.75" customHeight="1" x14ac:dyDescent="0.25">
      <c r="A4" s="64" t="s">
        <v>10</v>
      </c>
      <c r="B4" s="63"/>
      <c r="D4" s="2" t="s">
        <v>11</v>
      </c>
      <c r="E4" s="2" t="s">
        <v>12</v>
      </c>
    </row>
    <row r="5" spans="1:16" ht="15.75" customHeight="1" x14ac:dyDescent="0.25">
      <c r="A5" s="3"/>
      <c r="B5" s="3"/>
      <c r="D5" s="3"/>
      <c r="E5" s="3"/>
    </row>
    <row r="6" spans="1:16" ht="15.75" customHeight="1" x14ac:dyDescent="0.25">
      <c r="A6" s="3"/>
      <c r="B6" s="3"/>
    </row>
    <row r="7" spans="1:16" ht="15.75" customHeight="1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  <c r="G7" s="4" t="s">
        <v>19</v>
      </c>
      <c r="H7" s="4" t="s">
        <v>20</v>
      </c>
      <c r="I7" s="4" t="s">
        <v>21</v>
      </c>
      <c r="J7" s="4" t="s">
        <v>0</v>
      </c>
      <c r="K7" s="4" t="s">
        <v>22</v>
      </c>
      <c r="L7" s="4" t="s">
        <v>1</v>
      </c>
      <c r="M7" s="4" t="s">
        <v>23</v>
      </c>
      <c r="O7" s="65" t="s">
        <v>24</v>
      </c>
      <c r="P7" s="66"/>
    </row>
    <row r="8" spans="1:16" ht="15.75" customHeight="1" x14ac:dyDescent="0.25">
      <c r="A8" s="2">
        <v>1</v>
      </c>
      <c r="B8" s="2" t="s">
        <v>6</v>
      </c>
      <c r="C8" s="2" t="s">
        <v>6</v>
      </c>
      <c r="D8" s="5"/>
      <c r="E8" s="2">
        <v>0.1</v>
      </c>
      <c r="F8" s="2">
        <v>0.1295</v>
      </c>
      <c r="G8" s="2">
        <v>0.12920000000000001</v>
      </c>
      <c r="H8" s="2">
        <v>0.13900000000000001</v>
      </c>
      <c r="I8" s="2">
        <v>0.13880000000000001</v>
      </c>
      <c r="J8" s="2">
        <v>95.5</v>
      </c>
      <c r="K8" s="6"/>
      <c r="L8" s="6"/>
      <c r="M8" s="5"/>
      <c r="O8" s="67"/>
      <c r="P8" s="68"/>
    </row>
    <row r="9" spans="1:16" ht="15.75" customHeight="1" x14ac:dyDescent="0.25">
      <c r="A9" s="2">
        <v>2</v>
      </c>
      <c r="B9" s="2" t="s">
        <v>9</v>
      </c>
      <c r="C9" s="2" t="s">
        <v>8</v>
      </c>
      <c r="D9" s="5"/>
      <c r="E9" s="2">
        <v>0.1</v>
      </c>
      <c r="F9" s="2">
        <v>0.12859999999999999</v>
      </c>
      <c r="G9" s="2">
        <v>0.12859999999999999</v>
      </c>
      <c r="H9" s="2">
        <v>0.12870000000000001</v>
      </c>
      <c r="I9" s="2">
        <v>0.12859999999999999</v>
      </c>
      <c r="J9" s="2">
        <v>0.5</v>
      </c>
      <c r="K9" s="6"/>
      <c r="L9" s="6"/>
      <c r="M9" s="5"/>
    </row>
    <row r="10" spans="1:16" ht="15.75" customHeight="1" x14ac:dyDescent="0.25">
      <c r="A10" s="2">
        <v>3</v>
      </c>
      <c r="B10" s="2" t="s">
        <v>29</v>
      </c>
      <c r="C10" s="2" t="s">
        <v>11</v>
      </c>
      <c r="D10" s="13">
        <v>45139</v>
      </c>
      <c r="E10" s="2">
        <v>0.1</v>
      </c>
      <c r="F10" s="2">
        <v>0.1293</v>
      </c>
      <c r="G10" s="2">
        <v>0.12909999999999999</v>
      </c>
      <c r="H10" s="2">
        <v>0.13600000000000001</v>
      </c>
      <c r="I10" s="2">
        <v>0.1358</v>
      </c>
      <c r="J10" s="2">
        <v>67</v>
      </c>
      <c r="K10" s="60">
        <f>AVERAGE(J10:J11)</f>
        <v>64.75</v>
      </c>
      <c r="L10" s="60">
        <f>STDEV(J10:J11)</f>
        <v>3.1819805153394638</v>
      </c>
      <c r="M10" s="60">
        <f>((J10-J11)*100)/AVERAGE(J10:J11)</f>
        <v>6.9498069498069501</v>
      </c>
      <c r="O10" s="62" t="s">
        <v>6</v>
      </c>
      <c r="P10" s="63"/>
    </row>
    <row r="11" spans="1:16" ht="15.75" customHeight="1" x14ac:dyDescent="0.25">
      <c r="A11" s="2">
        <v>4</v>
      </c>
      <c r="B11" s="2" t="s">
        <v>29</v>
      </c>
      <c r="C11" s="2" t="s">
        <v>11</v>
      </c>
      <c r="D11" s="13">
        <v>45139</v>
      </c>
      <c r="E11" s="2">
        <v>0.1</v>
      </c>
      <c r="F11" s="2">
        <v>0.12989999999999999</v>
      </c>
      <c r="G11" s="2">
        <v>0.13</v>
      </c>
      <c r="H11" s="2">
        <v>0.1363</v>
      </c>
      <c r="I11" s="2">
        <v>0.1361</v>
      </c>
      <c r="J11" s="2">
        <v>62.5</v>
      </c>
      <c r="K11" s="61"/>
      <c r="L11" s="61"/>
      <c r="M11" s="61"/>
      <c r="O11" s="69" t="s">
        <v>25</v>
      </c>
      <c r="P11" s="63"/>
    </row>
    <row r="12" spans="1:16" ht="15.75" customHeight="1" x14ac:dyDescent="0.25">
      <c r="A12" s="2">
        <v>5</v>
      </c>
      <c r="B12" s="2" t="s">
        <v>30</v>
      </c>
      <c r="C12" s="2" t="s">
        <v>11</v>
      </c>
      <c r="D12" s="13">
        <v>45139</v>
      </c>
      <c r="E12" s="2">
        <v>0.1</v>
      </c>
      <c r="F12" s="2">
        <v>0.12740000000000001</v>
      </c>
      <c r="G12" s="2">
        <v>0.1275</v>
      </c>
      <c r="H12" s="2">
        <v>0.13009999999999999</v>
      </c>
      <c r="I12" s="2">
        <v>0.13020000000000001</v>
      </c>
      <c r="J12" s="2">
        <v>27</v>
      </c>
      <c r="K12" s="60">
        <f>AVERAGE(J12:J13)</f>
        <v>27.5</v>
      </c>
      <c r="L12" s="60">
        <f>STDEV(J12:J13)</f>
        <v>0.70710678118654757</v>
      </c>
      <c r="M12" s="60">
        <f>((J12-J13)*100)/AVERAGE(J12:J13)</f>
        <v>-3.6363636363636362</v>
      </c>
      <c r="O12" s="2" t="s">
        <v>26</v>
      </c>
      <c r="P12" s="7">
        <f>J8</f>
        <v>95.5</v>
      </c>
    </row>
    <row r="13" spans="1:16" ht="15.75" customHeight="1" x14ac:dyDescent="0.25">
      <c r="A13" s="2">
        <v>6</v>
      </c>
      <c r="B13" s="2" t="s">
        <v>30</v>
      </c>
      <c r="C13" s="2" t="s">
        <v>11</v>
      </c>
      <c r="D13" s="13">
        <v>45139</v>
      </c>
      <c r="E13" s="2">
        <v>0.1</v>
      </c>
      <c r="F13" s="2">
        <v>0.1263</v>
      </c>
      <c r="G13" s="2">
        <v>0.12620000000000001</v>
      </c>
      <c r="H13" s="2">
        <v>0.12909999999999999</v>
      </c>
      <c r="I13" s="2">
        <v>0.129</v>
      </c>
      <c r="J13" s="2">
        <v>28</v>
      </c>
      <c r="K13" s="61"/>
      <c r="L13" s="61"/>
      <c r="M13" s="61"/>
      <c r="O13" s="2" t="s">
        <v>27</v>
      </c>
      <c r="P13" s="7">
        <f>P12/93.2*100</f>
        <v>102.46781115879828</v>
      </c>
    </row>
    <row r="14" spans="1:16" ht="15.75" customHeight="1" x14ac:dyDescent="0.25">
      <c r="A14" s="2">
        <v>7</v>
      </c>
      <c r="B14" s="2" t="s">
        <v>31</v>
      </c>
      <c r="C14" s="2" t="s">
        <v>11</v>
      </c>
      <c r="D14" s="13">
        <v>45139</v>
      </c>
      <c r="E14" s="2">
        <v>0.1</v>
      </c>
      <c r="F14" s="2">
        <v>0.13009999999999999</v>
      </c>
      <c r="G14" s="2">
        <v>0.1303</v>
      </c>
      <c r="H14" s="2">
        <v>0.1321</v>
      </c>
      <c r="I14" s="2">
        <v>0.13189999999999999</v>
      </c>
      <c r="J14" s="2">
        <v>18</v>
      </c>
      <c r="K14" s="60">
        <f>AVERAGE(J14:J15)</f>
        <v>19.25</v>
      </c>
      <c r="L14" s="60">
        <f>STDEV(J14:J15)</f>
        <v>1.7677669529663689</v>
      </c>
      <c r="M14" s="60">
        <f>((J14-J15)*100)/AVERAGE(J14:J15)</f>
        <v>-12.987012987012987</v>
      </c>
    </row>
    <row r="15" spans="1:16" ht="15.75" customHeight="1" x14ac:dyDescent="0.25">
      <c r="A15" s="2">
        <v>8</v>
      </c>
      <c r="B15" s="2" t="s">
        <v>31</v>
      </c>
      <c r="C15" s="2" t="s">
        <v>11</v>
      </c>
      <c r="D15" s="13">
        <v>45139</v>
      </c>
      <c r="E15" s="2">
        <v>0.1</v>
      </c>
      <c r="F15" s="2">
        <v>0.1318</v>
      </c>
      <c r="G15" s="2">
        <v>0.13170000000000001</v>
      </c>
      <c r="H15" s="2">
        <v>0.13370000000000001</v>
      </c>
      <c r="I15" s="2">
        <v>0.13389999999999999</v>
      </c>
      <c r="J15" s="2">
        <v>20.5</v>
      </c>
      <c r="K15" s="61"/>
      <c r="L15" s="61"/>
      <c r="M15" s="61"/>
      <c r="O15" s="62" t="s">
        <v>28</v>
      </c>
      <c r="P15" s="63"/>
    </row>
    <row r="16" spans="1:16" ht="15.75" customHeight="1" x14ac:dyDescent="0.25">
      <c r="A16" s="2">
        <v>9</v>
      </c>
      <c r="B16" s="2" t="s">
        <v>2</v>
      </c>
      <c r="C16" s="2" t="s">
        <v>11</v>
      </c>
      <c r="D16" s="13">
        <v>45139</v>
      </c>
      <c r="E16" s="2">
        <v>0.1</v>
      </c>
      <c r="F16" s="2">
        <v>0.12909999999999999</v>
      </c>
      <c r="G16" s="2">
        <v>0.12909999999999999</v>
      </c>
      <c r="H16" s="2">
        <v>0.13139999999999999</v>
      </c>
      <c r="I16" s="2">
        <v>0.13139999999999999</v>
      </c>
      <c r="J16" s="2">
        <v>23</v>
      </c>
      <c r="K16" s="60">
        <f>AVERAGE(J16:J17)</f>
        <v>24.25</v>
      </c>
      <c r="L16" s="60">
        <f>STDEV(J16:J17)</f>
        <v>1.7677669529663689</v>
      </c>
      <c r="M16" s="60">
        <f>((J16-J17)*100)/AVERAGE(J16:J17)</f>
        <v>-10.309278350515465</v>
      </c>
      <c r="O16" s="2" t="s">
        <v>9</v>
      </c>
      <c r="P16" s="7">
        <f>AVERAGE(J9,J30)</f>
        <v>-0.5</v>
      </c>
    </row>
    <row r="17" spans="1:16" ht="15.75" customHeight="1" x14ac:dyDescent="0.25">
      <c r="A17" s="2">
        <v>10</v>
      </c>
      <c r="B17" s="2" t="s">
        <v>2</v>
      </c>
      <c r="C17" s="2" t="s">
        <v>11</v>
      </c>
      <c r="D17" s="13">
        <v>45139</v>
      </c>
      <c r="E17" s="2">
        <v>0.1</v>
      </c>
      <c r="F17" s="2">
        <v>0.12939999999999999</v>
      </c>
      <c r="G17" s="2">
        <v>0.1295</v>
      </c>
      <c r="H17" s="2">
        <v>0.13200000000000001</v>
      </c>
      <c r="I17" s="2">
        <v>0.13200000000000001</v>
      </c>
      <c r="J17" s="2">
        <v>25.5</v>
      </c>
      <c r="K17" s="61"/>
      <c r="L17" s="61"/>
      <c r="M17" s="61"/>
      <c r="O17" s="3"/>
      <c r="P17" s="3"/>
    </row>
    <row r="18" spans="1:16" ht="15.75" customHeight="1" x14ac:dyDescent="0.25">
      <c r="A18" s="2">
        <v>11</v>
      </c>
      <c r="B18" s="2" t="s">
        <v>32</v>
      </c>
      <c r="C18" s="2" t="s">
        <v>11</v>
      </c>
      <c r="D18" s="13">
        <v>45139</v>
      </c>
      <c r="E18" s="2">
        <v>0.1</v>
      </c>
      <c r="F18" s="2">
        <v>0.12809999999999999</v>
      </c>
      <c r="G18" s="2">
        <v>0.12820000000000001</v>
      </c>
      <c r="H18" s="2">
        <v>0.12970000000000001</v>
      </c>
      <c r="I18" s="2">
        <v>0.12970000000000001</v>
      </c>
      <c r="J18" s="2">
        <v>15.5</v>
      </c>
      <c r="K18" s="60">
        <f>AVERAGE(J18:J19)</f>
        <v>14.5</v>
      </c>
      <c r="L18" s="60">
        <f>STDEV(J18:J19)</f>
        <v>1.4142135623730951</v>
      </c>
      <c r="M18" s="60">
        <f>((J18-J19)*100)/AVERAGE(J18:J19)</f>
        <v>13.793103448275861</v>
      </c>
    </row>
    <row r="19" spans="1:16" ht="15.75" customHeight="1" x14ac:dyDescent="0.25">
      <c r="A19" s="2">
        <v>12</v>
      </c>
      <c r="B19" s="2" t="s">
        <v>32</v>
      </c>
      <c r="C19" s="2" t="s">
        <v>11</v>
      </c>
      <c r="D19" s="13">
        <v>45139</v>
      </c>
      <c r="E19" s="2">
        <v>0.1</v>
      </c>
      <c r="F19" s="2">
        <v>0.12839999999999999</v>
      </c>
      <c r="G19" s="2">
        <v>0.12859999999999999</v>
      </c>
      <c r="H19" s="2">
        <v>0.13</v>
      </c>
      <c r="I19" s="2">
        <v>0.12970000000000001</v>
      </c>
      <c r="J19" s="2">
        <v>13.5</v>
      </c>
      <c r="K19" s="61"/>
      <c r="L19" s="61"/>
      <c r="M19" s="61"/>
      <c r="O19" s="8"/>
      <c r="P19" s="8"/>
    </row>
    <row r="20" spans="1:16" ht="15.75" customHeight="1" x14ac:dyDescent="0.25">
      <c r="A20" s="2">
        <v>13</v>
      </c>
      <c r="B20" s="2" t="s">
        <v>33</v>
      </c>
      <c r="C20" s="2" t="s">
        <v>11</v>
      </c>
      <c r="D20" s="13">
        <v>45139</v>
      </c>
      <c r="E20" s="2">
        <v>0.1</v>
      </c>
      <c r="F20" s="2">
        <v>0.13139999999999999</v>
      </c>
      <c r="G20" s="2">
        <v>0.13100000000000001</v>
      </c>
      <c r="H20" s="2">
        <v>0.13239999999999999</v>
      </c>
      <c r="I20" s="2">
        <v>0.13220000000000001</v>
      </c>
      <c r="J20" s="2">
        <v>11</v>
      </c>
      <c r="K20" s="60">
        <f>AVERAGE(J20:J21)</f>
        <v>12</v>
      </c>
      <c r="L20" s="60">
        <f>STDEV(J20:J21)</f>
        <v>1.4142135623730951</v>
      </c>
      <c r="M20" s="60">
        <f>((J20-J21)*100)/AVERAGE(J20:J21)</f>
        <v>-16.666666666666668</v>
      </c>
      <c r="O20" s="3"/>
      <c r="P20" s="3"/>
    </row>
    <row r="21" spans="1:16" ht="15.75" customHeight="1" x14ac:dyDescent="0.25">
      <c r="A21" s="2">
        <v>14</v>
      </c>
      <c r="B21" s="2" t="s">
        <v>33</v>
      </c>
      <c r="C21" s="2" t="s">
        <v>11</v>
      </c>
      <c r="D21" s="13">
        <v>45139</v>
      </c>
      <c r="E21" s="2">
        <v>0.1</v>
      </c>
      <c r="F21" s="2">
        <v>0.12920000000000001</v>
      </c>
      <c r="G21" s="2">
        <v>0.12859999999999999</v>
      </c>
      <c r="H21" s="2">
        <v>0.13020000000000001</v>
      </c>
      <c r="I21" s="2">
        <v>0.13020000000000001</v>
      </c>
      <c r="J21" s="2">
        <v>13</v>
      </c>
      <c r="K21" s="61"/>
      <c r="L21" s="61"/>
      <c r="M21" s="61"/>
      <c r="O21" s="3"/>
      <c r="P21" s="3"/>
    </row>
    <row r="22" spans="1:16" ht="15.75" customHeight="1" x14ac:dyDescent="0.25">
      <c r="A22" s="2">
        <v>15</v>
      </c>
      <c r="B22" s="2" t="s">
        <v>34</v>
      </c>
      <c r="C22" s="2" t="s">
        <v>11</v>
      </c>
      <c r="D22" s="13">
        <v>45139</v>
      </c>
      <c r="E22" s="2">
        <v>0.1</v>
      </c>
      <c r="F22" s="2">
        <v>0.1298</v>
      </c>
      <c r="G22" s="2">
        <v>0.13</v>
      </c>
      <c r="H22" s="2">
        <v>0.13120000000000001</v>
      </c>
      <c r="I22" s="2">
        <v>0.13139999999999999</v>
      </c>
      <c r="J22" s="2">
        <v>14</v>
      </c>
      <c r="K22" s="60">
        <f>AVERAGE(J22:J23)</f>
        <v>13.25</v>
      </c>
      <c r="L22" s="60">
        <f>STDEV(J22:J23)</f>
        <v>1.0606601717798212</v>
      </c>
      <c r="M22" s="60">
        <f>((J22-J23)*100)/AVERAGE(J22:J23)</f>
        <v>11.320754716981131</v>
      </c>
      <c r="O22" s="3"/>
      <c r="P22" s="3"/>
    </row>
    <row r="23" spans="1:16" ht="15.75" customHeight="1" x14ac:dyDescent="0.25">
      <c r="A23" s="2">
        <v>16</v>
      </c>
      <c r="B23" s="2" t="s">
        <v>34</v>
      </c>
      <c r="C23" s="2" t="s">
        <v>11</v>
      </c>
      <c r="D23" s="13">
        <v>45139</v>
      </c>
      <c r="E23" s="2">
        <v>0.1</v>
      </c>
      <c r="F23" s="2">
        <v>0.12570000000000001</v>
      </c>
      <c r="G23" s="2">
        <v>0.1255</v>
      </c>
      <c r="H23" s="2">
        <v>0.12690000000000001</v>
      </c>
      <c r="I23" s="2">
        <v>0.1268</v>
      </c>
      <c r="J23" s="2">
        <v>12.5</v>
      </c>
      <c r="K23" s="61"/>
      <c r="L23" s="61"/>
      <c r="M23" s="61"/>
      <c r="O23" s="3"/>
      <c r="P23" s="3"/>
    </row>
    <row r="24" spans="1:16" ht="15.75" customHeight="1" x14ac:dyDescent="0.25">
      <c r="A24" s="2">
        <v>17</v>
      </c>
      <c r="B24" s="2" t="s">
        <v>35</v>
      </c>
      <c r="C24" s="2" t="s">
        <v>11</v>
      </c>
      <c r="D24" s="13">
        <v>45139</v>
      </c>
      <c r="E24" s="2">
        <v>0.1</v>
      </c>
      <c r="F24" s="2">
        <v>0.12839999999999999</v>
      </c>
      <c r="G24" s="2">
        <v>0.12809999999999999</v>
      </c>
      <c r="H24" s="2">
        <v>0.12889999999999999</v>
      </c>
      <c r="I24" s="2">
        <v>0.12920000000000001</v>
      </c>
      <c r="J24" s="2">
        <v>8</v>
      </c>
      <c r="K24" s="60">
        <f>AVERAGE(J24:J25)</f>
        <v>7.75</v>
      </c>
      <c r="L24" s="60">
        <f>STDEV(J24:J25)</f>
        <v>0.35355339059327379</v>
      </c>
      <c r="M24" s="60">
        <f>((J24-J25)*100)/AVERAGE(J24:J25)</f>
        <v>6.4516129032258061</v>
      </c>
      <c r="O24" s="8"/>
      <c r="P24" s="8"/>
    </row>
    <row r="25" spans="1:16" ht="15.75" customHeight="1" x14ac:dyDescent="0.25">
      <c r="A25" s="2">
        <v>18</v>
      </c>
      <c r="B25" s="9" t="s">
        <v>35</v>
      </c>
      <c r="C25" s="2" t="s">
        <v>11</v>
      </c>
      <c r="D25" s="13">
        <v>45139</v>
      </c>
      <c r="E25" s="2">
        <v>0.1</v>
      </c>
      <c r="F25" s="2">
        <v>0.1273</v>
      </c>
      <c r="G25" s="2">
        <v>0.1273</v>
      </c>
      <c r="H25" s="2">
        <v>0.128</v>
      </c>
      <c r="I25" s="2">
        <v>0.12809999999999999</v>
      </c>
      <c r="J25" s="2">
        <v>7.5</v>
      </c>
      <c r="K25" s="61"/>
      <c r="L25" s="61"/>
      <c r="M25" s="61"/>
      <c r="O25" s="3"/>
      <c r="P25" s="3"/>
    </row>
    <row r="26" spans="1:16" ht="15.75" customHeight="1" x14ac:dyDescent="0.25">
      <c r="A26" s="10">
        <v>19</v>
      </c>
      <c r="B26" s="2" t="s">
        <v>4</v>
      </c>
      <c r="C26" s="11" t="s">
        <v>11</v>
      </c>
      <c r="D26" s="13">
        <v>45139</v>
      </c>
      <c r="E26" s="2">
        <v>0.1</v>
      </c>
      <c r="F26" s="2">
        <v>0.1268</v>
      </c>
      <c r="G26" s="2">
        <v>0.1268</v>
      </c>
      <c r="H26" s="2">
        <v>0.12889999999999999</v>
      </c>
      <c r="I26" s="2">
        <v>0.12839999999999999</v>
      </c>
      <c r="J26" s="2">
        <v>18.5</v>
      </c>
      <c r="K26" s="60">
        <f>AVERAGE(J26:J27)</f>
        <v>18.5</v>
      </c>
      <c r="L26" s="60">
        <f>STDEV(J26:J27)</f>
        <v>0</v>
      </c>
      <c r="M26" s="60">
        <f>((J26-J27)*100)/AVERAGE(J26:J27)</f>
        <v>0</v>
      </c>
      <c r="O26" s="3"/>
      <c r="P26" s="3"/>
    </row>
    <row r="27" spans="1:16" ht="15.75" customHeight="1" x14ac:dyDescent="0.25">
      <c r="A27" s="10">
        <v>20</v>
      </c>
      <c r="B27" s="2" t="s">
        <v>4</v>
      </c>
      <c r="C27" s="11" t="s">
        <v>11</v>
      </c>
      <c r="D27" s="13">
        <v>45139</v>
      </c>
      <c r="E27" s="2">
        <v>0.1</v>
      </c>
      <c r="F27" s="2">
        <v>0.12740000000000001</v>
      </c>
      <c r="G27" s="2">
        <v>0.1275</v>
      </c>
      <c r="H27" s="2">
        <v>0.12939999999999999</v>
      </c>
      <c r="I27" s="2">
        <v>0.12920000000000001</v>
      </c>
      <c r="J27" s="2">
        <v>18.5</v>
      </c>
      <c r="K27" s="61"/>
      <c r="L27" s="61"/>
      <c r="M27" s="61"/>
      <c r="O27" s="3"/>
      <c r="P27" s="3"/>
    </row>
    <row r="28" spans="1:16" ht="15.75" customHeight="1" x14ac:dyDescent="0.25">
      <c r="A28" s="2">
        <v>21</v>
      </c>
      <c r="B28" s="12" t="s">
        <v>3</v>
      </c>
      <c r="C28" s="2" t="s">
        <v>11</v>
      </c>
      <c r="D28" s="13">
        <v>45139</v>
      </c>
      <c r="E28" s="2">
        <v>0.1</v>
      </c>
      <c r="F28" s="2">
        <v>0.12709999999999999</v>
      </c>
      <c r="G28" s="2">
        <v>0.12690000000000001</v>
      </c>
      <c r="H28" s="2">
        <v>0.12740000000000001</v>
      </c>
      <c r="I28" s="2">
        <v>0.1275</v>
      </c>
      <c r="J28" s="2">
        <v>4.5</v>
      </c>
      <c r="K28" s="60">
        <f t="shared" ref="K28" si="0">AVERAGE(J28:J29)</f>
        <v>3.75</v>
      </c>
      <c r="L28" s="60">
        <f t="shared" ref="L28" si="1">STDEV(J28:J29)</f>
        <v>1.0606601717798212</v>
      </c>
      <c r="M28" s="60">
        <f t="shared" ref="M28" si="2">((J28-J29)*100)/AVERAGE(J28:J29)</f>
        <v>40</v>
      </c>
      <c r="O28" s="3"/>
      <c r="P28" s="3"/>
    </row>
    <row r="29" spans="1:16" ht="15.75" customHeight="1" x14ac:dyDescent="0.25">
      <c r="A29" s="2">
        <v>22</v>
      </c>
      <c r="B29" s="2" t="s">
        <v>3</v>
      </c>
      <c r="C29" s="2" t="s">
        <v>11</v>
      </c>
      <c r="D29" s="13">
        <v>45139</v>
      </c>
      <c r="E29" s="2">
        <v>0.1</v>
      </c>
      <c r="F29" s="2">
        <v>0.1273</v>
      </c>
      <c r="G29" s="2">
        <v>0.12720000000000001</v>
      </c>
      <c r="H29" s="2">
        <v>0.1275</v>
      </c>
      <c r="I29" s="2">
        <v>0.12759999999999999</v>
      </c>
      <c r="J29" s="2">
        <v>3</v>
      </c>
      <c r="K29" s="61"/>
      <c r="L29" s="61"/>
      <c r="M29" s="61"/>
      <c r="O29" s="3"/>
      <c r="P29" s="3"/>
    </row>
    <row r="30" spans="1:16" ht="15.75" customHeight="1" x14ac:dyDescent="0.25">
      <c r="A30" s="2">
        <v>25</v>
      </c>
      <c r="B30" s="2" t="s">
        <v>9</v>
      </c>
      <c r="C30" s="2" t="s">
        <v>8</v>
      </c>
      <c r="D30" s="5"/>
      <c r="E30" s="2">
        <v>0.1</v>
      </c>
      <c r="F30" s="2">
        <v>0.12770000000000001</v>
      </c>
      <c r="G30" s="2">
        <v>0.12740000000000001</v>
      </c>
      <c r="H30" s="2">
        <v>0.12740000000000001</v>
      </c>
      <c r="I30" s="2">
        <v>0.12740000000000001</v>
      </c>
      <c r="J30" s="2">
        <v>-1.5</v>
      </c>
      <c r="K30" s="6"/>
      <c r="L30" s="6"/>
      <c r="M30" s="5"/>
      <c r="O30" s="3"/>
      <c r="P30" s="3"/>
    </row>
    <row r="31" spans="1:1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  <c r="P31" s="3"/>
    </row>
    <row r="32" spans="1:1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  <c r="P32" s="3"/>
    </row>
    <row r="33" spans="1:13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ht="15.75" customHeight="1" x14ac:dyDescent="0.25"/>
    <row r="35" spans="1:13" ht="15.75" customHeight="1" x14ac:dyDescent="0.25"/>
    <row r="36" spans="1:13" ht="15.75" customHeight="1" x14ac:dyDescent="0.25"/>
    <row r="37" spans="1:13" ht="15.75" customHeight="1" x14ac:dyDescent="0.25"/>
    <row r="38" spans="1:13" ht="15.75" customHeight="1" x14ac:dyDescent="0.25"/>
    <row r="39" spans="1:13" ht="15.75" customHeight="1" x14ac:dyDescent="0.25"/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K16:K17"/>
    <mergeCell ref="L16:L17"/>
    <mergeCell ref="M16:M17"/>
    <mergeCell ref="K18:K19"/>
    <mergeCell ref="L18:L19"/>
    <mergeCell ref="M18:M19"/>
    <mergeCell ref="K20:K21"/>
    <mergeCell ref="L20:L21"/>
    <mergeCell ref="M20:M21"/>
    <mergeCell ref="K22:K23"/>
    <mergeCell ref="L22:L23"/>
    <mergeCell ref="M22:M23"/>
    <mergeCell ref="K28:K29"/>
    <mergeCell ref="L28:L29"/>
    <mergeCell ref="M28:M29"/>
    <mergeCell ref="K24:K25"/>
    <mergeCell ref="L24:L25"/>
    <mergeCell ref="M24:M25"/>
    <mergeCell ref="K26:K27"/>
    <mergeCell ref="L26:L27"/>
    <mergeCell ref="M26:M2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 </vt:lpstr>
      <vt:lpstr>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Wagner</cp:lastModifiedBy>
  <dcterms:created xsi:type="dcterms:W3CDTF">2022-06-06T20:37:13Z</dcterms:created>
  <dcterms:modified xsi:type="dcterms:W3CDTF">2023-09-20T18:47:28Z</dcterms:modified>
</cp:coreProperties>
</file>