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sagov-my.sharepoint.com/personal/matt_gibbs_sa_gov_au/Documents/CLLMM/SalinityTrend/"/>
    </mc:Choice>
  </mc:AlternateContent>
  <bookViews>
    <workbookView xWindow="0" yWindow="0" windowWidth="27180" windowHeight="14820" activeTab="1"/>
  </bookViews>
  <sheets>
    <sheet name="volume" sheetId="1" r:id="rId1"/>
    <sheet name="Are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9" i="2" l="1"/>
  <c r="L60" i="2"/>
  <c r="H67" i="2"/>
  <c r="G59" i="2"/>
  <c r="G60" i="2"/>
  <c r="G62" i="2" s="1"/>
  <c r="G63" i="2" s="1"/>
  <c r="H66" i="2" s="1"/>
  <c r="H68" i="2" s="1"/>
  <c r="H63" i="2"/>
  <c r="H62" i="2"/>
  <c r="H60" i="2"/>
  <c r="H56" i="2"/>
  <c r="H55" i="2"/>
  <c r="H52" i="2"/>
  <c r="D57" i="2"/>
  <c r="D56" i="2"/>
  <c r="D55" i="2"/>
  <c r="D54" i="2"/>
  <c r="D53" i="2"/>
  <c r="D52" i="2"/>
  <c r="D51" i="2"/>
  <c r="D50" i="2"/>
  <c r="D49" i="2"/>
  <c r="D48" i="2"/>
  <c r="D47" i="2"/>
  <c r="D46" i="2"/>
  <c r="E45" i="2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D45" i="2"/>
  <c r="D44" i="2"/>
  <c r="D59" i="2" s="1"/>
  <c r="D43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F25" i="2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D25" i="2"/>
  <c r="B24" i="2"/>
  <c r="D24" i="2" s="1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D4" i="2"/>
  <c r="D19" i="2" s="1"/>
  <c r="D3" i="2"/>
  <c r="L62" i="2" l="1"/>
  <c r="L63" i="2" s="1"/>
  <c r="L66" i="2" s="1"/>
  <c r="L67" i="2" s="1"/>
  <c r="L68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44" i="2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E4" i="1"/>
  <c r="E5" i="1"/>
  <c r="E6" i="1"/>
  <c r="E7" i="1"/>
  <c r="E8" i="1"/>
  <c r="E9" i="1"/>
  <c r="E10" i="1"/>
  <c r="E11" i="1"/>
  <c r="E12" i="1"/>
  <c r="E13" i="1"/>
  <c r="E14" i="1"/>
  <c r="E15" i="1"/>
  <c r="E3" i="1"/>
  <c r="E2" i="1"/>
  <c r="D40" i="2" l="1"/>
</calcChain>
</file>

<file path=xl/sharedStrings.xml><?xml version="1.0" encoding="utf-8"?>
<sst xmlns="http://schemas.openxmlformats.org/spreadsheetml/2006/main" count="52" uniqueCount="33">
  <si>
    <t>Pool level (m AHD)</t>
  </si>
  <si>
    <t>Coorong North Lagoon &amp; MMEstuary Volume  (ML)</t>
  </si>
  <si>
    <t>Coorong South Lagoon Volume (m3)</t>
  </si>
  <si>
    <t>Coorong North Lagoon &amp; MMEstuary Volume (m3)</t>
  </si>
  <si>
    <t>Coorong South Lagoon Volume (ML)</t>
  </si>
  <si>
    <t>Full Coorong</t>
  </si>
  <si>
    <t>AHD</t>
  </si>
  <si>
    <t>Count</t>
  </si>
  <si>
    <t>Area (ha)</t>
  </si>
  <si>
    <t>Cummulative Area (ha)</t>
  </si>
  <si>
    <t>Water Surface Area (ha)</t>
  </si>
  <si>
    <t>below -0.4</t>
  </si>
  <si>
    <t>NL</t>
  </si>
  <si>
    <t>SL</t>
  </si>
  <si>
    <t>m2</t>
  </si>
  <si>
    <t>evap</t>
  </si>
  <si>
    <t>m</t>
  </si>
  <si>
    <t>m3</t>
  </si>
  <si>
    <t>GL</t>
  </si>
  <si>
    <t>same as volume of CSL</t>
  </si>
  <si>
    <t>g/L</t>
  </si>
  <si>
    <t>L</t>
  </si>
  <si>
    <t>g</t>
  </si>
  <si>
    <t>tonnes</t>
  </si>
  <si>
    <t>in csl</t>
  </si>
  <si>
    <t>t/L</t>
  </si>
  <si>
    <t>area of CSL</t>
  </si>
  <si>
    <t>volume eval</t>
  </si>
  <si>
    <t>salinity</t>
  </si>
  <si>
    <t>volume</t>
  </si>
  <si>
    <t>salt load</t>
  </si>
  <si>
    <t>initial condition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</si>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</sst>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70" zoomScaleNormal="70" workbookViewId="0">
      <selection activeCell="D11" sqref="D11"/>
    </sheetView>
  </sheetViews>
  <sheetFormatPr defaultRowHeight="15" x14ac:dyDescent="0.25"/>
  <cols>
    <col min="1" max="1" width="18" bestFit="1" customWidth="1"/>
    <col min="2" max="2" width="33.42578125" bestFit="1" customWidth="1"/>
    <col min="3" max="3" width="46.5703125" bestFit="1" customWidth="1"/>
    <col min="4" max="4" width="33.42578125" bestFit="1" customWidth="1"/>
    <col min="5" max="5" width="47" bestFit="1" customWidth="1"/>
  </cols>
  <sheetData>
    <row r="1" spans="1:5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>
        <v>-0.5</v>
      </c>
      <c r="B2">
        <v>69216868.418752998</v>
      </c>
      <c r="C2">
        <v>56341831.014007002</v>
      </c>
      <c r="D2">
        <f>B2/1000000</f>
        <v>69.216868418752995</v>
      </c>
      <c r="E2">
        <f>C2/1000000</f>
        <v>56.341831014006999</v>
      </c>
    </row>
    <row r="3" spans="1:5" x14ac:dyDescent="0.25">
      <c r="A3">
        <v>-0.4</v>
      </c>
      <c r="B3">
        <v>76386438.002455994</v>
      </c>
      <c r="C3">
        <v>63008330.17543</v>
      </c>
      <c r="D3">
        <f t="shared" ref="D3:D15" si="0">B3/1000000</f>
        <v>76.386438002455989</v>
      </c>
      <c r="E3">
        <f>C3/1000000</f>
        <v>63.008330175429997</v>
      </c>
    </row>
    <row r="4" spans="1:5" x14ac:dyDescent="0.25">
      <c r="A4">
        <v>-0.3</v>
      </c>
      <c r="B4">
        <v>83932369.006742001</v>
      </c>
      <c r="C4">
        <v>70057217.574678004</v>
      </c>
      <c r="D4">
        <f t="shared" si="0"/>
        <v>83.932369006742007</v>
      </c>
      <c r="E4">
        <f t="shared" ref="E4:E15" si="1">C4/1000000</f>
        <v>70.057217574678006</v>
      </c>
    </row>
    <row r="5" spans="1:5" x14ac:dyDescent="0.25">
      <c r="A5">
        <v>-0.2</v>
      </c>
      <c r="B5">
        <v>91868203.605497003</v>
      </c>
      <c r="C5">
        <v>77498778.482638001</v>
      </c>
      <c r="D5">
        <f t="shared" si="0"/>
        <v>91.868203605497001</v>
      </c>
      <c r="E5">
        <f t="shared" si="1"/>
        <v>77.498778482638002</v>
      </c>
    </row>
    <row r="6" spans="1:5" x14ac:dyDescent="0.25">
      <c r="A6">
        <v>-0.1</v>
      </c>
      <c r="B6">
        <v>100219142.697915</v>
      </c>
      <c r="C6">
        <v>85366372.272363007</v>
      </c>
      <c r="D6">
        <f t="shared" si="0"/>
        <v>100.219142697915</v>
      </c>
      <c r="E6">
        <f t="shared" si="1"/>
        <v>85.366372272363009</v>
      </c>
    </row>
    <row r="7" spans="1:5" x14ac:dyDescent="0.25">
      <c r="A7">
        <v>0</v>
      </c>
      <c r="B7">
        <v>109028315.28191499</v>
      </c>
      <c r="C7">
        <v>93709428.744104996</v>
      </c>
      <c r="D7">
        <f t="shared" si="0"/>
        <v>109.028315281915</v>
      </c>
      <c r="E7">
        <f t="shared" si="1"/>
        <v>93.709428744104997</v>
      </c>
    </row>
    <row r="8" spans="1:5" x14ac:dyDescent="0.25">
      <c r="A8">
        <v>0.1</v>
      </c>
      <c r="B8">
        <v>118364957.04405899</v>
      </c>
      <c r="C8">
        <v>102588287.41502</v>
      </c>
      <c r="D8">
        <f t="shared" si="0"/>
        <v>118.364957044059</v>
      </c>
      <c r="E8">
        <f t="shared" si="1"/>
        <v>102.58828741502001</v>
      </c>
    </row>
    <row r="9" spans="1:5" x14ac:dyDescent="0.25">
      <c r="A9">
        <v>0.2</v>
      </c>
      <c r="B9">
        <v>128247285.86275101</v>
      </c>
      <c r="C9">
        <v>111995504.72042499</v>
      </c>
      <c r="D9">
        <f t="shared" si="0"/>
        <v>128.247285862751</v>
      </c>
      <c r="E9">
        <f t="shared" si="1"/>
        <v>111.99550472042499</v>
      </c>
    </row>
    <row r="10" spans="1:5" x14ac:dyDescent="0.25">
      <c r="A10">
        <v>0.3</v>
      </c>
      <c r="B10">
        <v>138730593.69085401</v>
      </c>
      <c r="C10">
        <v>121848421.06879701</v>
      </c>
      <c r="D10">
        <f t="shared" si="0"/>
        <v>138.73059369085402</v>
      </c>
      <c r="E10">
        <f t="shared" si="1"/>
        <v>121.84842106879701</v>
      </c>
    </row>
    <row r="11" spans="1:5" x14ac:dyDescent="0.25">
      <c r="A11">
        <v>0.4</v>
      </c>
      <c r="B11">
        <v>149780247.70671499</v>
      </c>
      <c r="C11">
        <v>132058154.361229</v>
      </c>
      <c r="D11">
        <f t="shared" si="0"/>
        <v>149.78024770671499</v>
      </c>
      <c r="E11">
        <f t="shared" si="1"/>
        <v>132.05815436122901</v>
      </c>
    </row>
    <row r="12" spans="1:5" x14ac:dyDescent="0.25">
      <c r="A12">
        <v>0.5</v>
      </c>
      <c r="B12">
        <v>161148086.19637001</v>
      </c>
      <c r="C12">
        <v>142508918.678146</v>
      </c>
      <c r="D12">
        <f t="shared" si="0"/>
        <v>161.14808619637</v>
      </c>
      <c r="E12">
        <f t="shared" si="1"/>
        <v>142.50891867814602</v>
      </c>
    </row>
    <row r="13" spans="1:5" x14ac:dyDescent="0.25">
      <c r="A13">
        <v>0.6</v>
      </c>
      <c r="B13">
        <v>172767896.82218799</v>
      </c>
      <c r="C13">
        <v>153119632.348977</v>
      </c>
      <c r="D13">
        <f t="shared" si="0"/>
        <v>172.76789682218799</v>
      </c>
      <c r="E13">
        <f t="shared" si="1"/>
        <v>153.11963234897701</v>
      </c>
    </row>
    <row r="14" spans="1:5" x14ac:dyDescent="0.25">
      <c r="A14">
        <v>0.7</v>
      </c>
      <c r="B14">
        <v>184615727.81186599</v>
      </c>
      <c r="C14">
        <v>163838225.84848899</v>
      </c>
      <c r="D14">
        <f t="shared" si="0"/>
        <v>184.61572781186598</v>
      </c>
      <c r="E14">
        <f t="shared" si="1"/>
        <v>163.83822584848897</v>
      </c>
    </row>
    <row r="15" spans="1:5" x14ac:dyDescent="0.25">
      <c r="A15">
        <v>0.5</v>
      </c>
      <c r="B15">
        <v>196624435.15636</v>
      </c>
      <c r="C15">
        <v>174654687.27184501</v>
      </c>
      <c r="D15">
        <f t="shared" si="0"/>
        <v>196.62443515635999</v>
      </c>
      <c r="E15">
        <f t="shared" si="1"/>
        <v>174.65468727184501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31" workbookViewId="0">
      <selection activeCell="L60" sqref="L60"/>
    </sheetView>
  </sheetViews>
  <sheetFormatPr defaultRowHeight="15" x14ac:dyDescent="0.25"/>
  <cols>
    <col min="1" max="1" width="10.42578125" style="2" customWidth="1"/>
    <col min="2" max="2" width="24" style="3" customWidth="1"/>
    <col min="3" max="3" width="10.140625" customWidth="1"/>
    <col min="4" max="4" width="12.85546875" customWidth="1"/>
    <col min="5" max="5" width="21" customWidth="1"/>
    <col min="6" max="6" width="21.5703125" customWidth="1"/>
    <col min="8" max="8" width="12" bestFit="1" customWidth="1"/>
    <col min="12" max="12" width="12" bestFit="1" customWidth="1"/>
  </cols>
  <sheetData>
    <row r="1" spans="1:6" x14ac:dyDescent="0.25">
      <c r="A1" s="2" t="s">
        <v>5</v>
      </c>
    </row>
    <row r="2" spans="1:6" x14ac:dyDescent="0.25">
      <c r="A2" s="2" t="s">
        <v>6</v>
      </c>
      <c r="B2" s="3" t="s">
        <v>7</v>
      </c>
      <c r="C2" t="s">
        <v>6</v>
      </c>
      <c r="D2" t="s">
        <v>8</v>
      </c>
      <c r="E2" t="s">
        <v>9</v>
      </c>
      <c r="F2" t="s">
        <v>10</v>
      </c>
    </row>
    <row r="3" spans="1:6" x14ac:dyDescent="0.25">
      <c r="A3" s="2" t="s">
        <v>11</v>
      </c>
      <c r="B3" s="3">
        <v>35199453</v>
      </c>
      <c r="C3" s="2" t="s">
        <v>11</v>
      </c>
      <c r="D3">
        <f>(B3*2*2)/10000</f>
        <v>14079.781199999999</v>
      </c>
      <c r="F3">
        <v>14079.781199999999</v>
      </c>
    </row>
    <row r="4" spans="1:6" x14ac:dyDescent="0.25">
      <c r="A4">
        <v>-0.5</v>
      </c>
      <c r="B4" s="3">
        <v>2025436</v>
      </c>
      <c r="C4">
        <v>-0.5</v>
      </c>
      <c r="D4">
        <f>(B4*2*2)/10000</f>
        <v>810.17439999999999</v>
      </c>
      <c r="E4">
        <v>810.17439999999999</v>
      </c>
      <c r="F4">
        <f>F3+D4</f>
        <v>14889.955599999999</v>
      </c>
    </row>
    <row r="5" spans="1:6" x14ac:dyDescent="0.25">
      <c r="A5">
        <v>-0.4</v>
      </c>
      <c r="B5" s="3">
        <v>1903915</v>
      </c>
      <c r="C5">
        <v>-0.4</v>
      </c>
      <c r="D5">
        <f t="shared" ref="D5:D17" si="0">(B5*2*2)/10000</f>
        <v>761.56600000000003</v>
      </c>
      <c r="E5">
        <f>E4+D5</f>
        <v>1571.7404000000001</v>
      </c>
      <c r="F5">
        <f t="shared" ref="F5:F17" si="1">F4+D5</f>
        <v>15651.5216</v>
      </c>
    </row>
    <row r="6" spans="1:6" x14ac:dyDescent="0.25">
      <c r="A6">
        <v>-0.3</v>
      </c>
      <c r="B6" s="3">
        <v>1969285</v>
      </c>
      <c r="C6">
        <v>-0.3</v>
      </c>
      <c r="D6">
        <f t="shared" si="0"/>
        <v>787.71400000000006</v>
      </c>
      <c r="E6">
        <f t="shared" ref="E6:E17" si="2">E5+D6</f>
        <v>2359.4544000000001</v>
      </c>
      <c r="F6">
        <f t="shared" si="1"/>
        <v>16439.2356</v>
      </c>
    </row>
    <row r="7" spans="1:6" x14ac:dyDescent="0.25">
      <c r="A7">
        <v>-0.2</v>
      </c>
      <c r="B7" s="3">
        <v>2252658</v>
      </c>
      <c r="C7">
        <v>-0.2</v>
      </c>
      <c r="D7">
        <f t="shared" si="0"/>
        <v>901.06320000000005</v>
      </c>
      <c r="E7">
        <f t="shared" si="2"/>
        <v>3260.5176000000001</v>
      </c>
      <c r="F7">
        <f t="shared" si="1"/>
        <v>17340.2988</v>
      </c>
    </row>
    <row r="8" spans="1:6" x14ac:dyDescent="0.25">
      <c r="A8">
        <v>-0.1</v>
      </c>
      <c r="B8" s="3">
        <v>2831758</v>
      </c>
      <c r="C8">
        <v>-0.1</v>
      </c>
      <c r="D8">
        <f t="shared" si="0"/>
        <v>1132.7031999999999</v>
      </c>
      <c r="E8">
        <f t="shared" si="2"/>
        <v>4393.2208000000001</v>
      </c>
      <c r="F8">
        <f t="shared" si="1"/>
        <v>18473.002</v>
      </c>
    </row>
    <row r="9" spans="1:6" x14ac:dyDescent="0.25">
      <c r="A9">
        <v>0</v>
      </c>
      <c r="B9" s="3">
        <v>4027290</v>
      </c>
      <c r="C9">
        <v>0</v>
      </c>
      <c r="D9">
        <f t="shared" si="0"/>
        <v>1610.9159999999999</v>
      </c>
      <c r="E9">
        <f t="shared" si="2"/>
        <v>6004.1368000000002</v>
      </c>
      <c r="F9">
        <f t="shared" si="1"/>
        <v>20083.918000000001</v>
      </c>
    </row>
    <row r="10" spans="1:6" x14ac:dyDescent="0.25">
      <c r="A10">
        <v>0.1</v>
      </c>
      <c r="B10" s="3">
        <v>3790692</v>
      </c>
      <c r="C10">
        <v>0.1</v>
      </c>
      <c r="D10">
        <f t="shared" si="0"/>
        <v>1516.2768000000001</v>
      </c>
      <c r="E10">
        <f t="shared" si="2"/>
        <v>7520.4135999999999</v>
      </c>
      <c r="F10">
        <f t="shared" si="1"/>
        <v>21600.194800000001</v>
      </c>
    </row>
    <row r="11" spans="1:6" x14ac:dyDescent="0.25">
      <c r="A11">
        <v>0.2</v>
      </c>
      <c r="B11" s="3">
        <v>2446480</v>
      </c>
      <c r="C11">
        <v>0.2</v>
      </c>
      <c r="D11">
        <f t="shared" si="0"/>
        <v>978.59199999999998</v>
      </c>
      <c r="E11">
        <f t="shared" si="2"/>
        <v>8499.0056000000004</v>
      </c>
      <c r="F11">
        <f t="shared" si="1"/>
        <v>22578.786800000002</v>
      </c>
    </row>
    <row r="12" spans="1:6" x14ac:dyDescent="0.25">
      <c r="A12">
        <v>0.3</v>
      </c>
      <c r="B12" s="3">
        <v>1734484</v>
      </c>
      <c r="C12">
        <v>0.3</v>
      </c>
      <c r="D12">
        <f t="shared" si="0"/>
        <v>693.79359999999997</v>
      </c>
      <c r="E12">
        <f t="shared" si="2"/>
        <v>9192.7992000000013</v>
      </c>
      <c r="F12">
        <f t="shared" si="1"/>
        <v>23272.580400000003</v>
      </c>
    </row>
    <row r="13" spans="1:6" x14ac:dyDescent="0.25">
      <c r="A13">
        <v>0.4</v>
      </c>
      <c r="B13" s="3">
        <v>1039302</v>
      </c>
      <c r="C13">
        <v>0.4</v>
      </c>
      <c r="D13">
        <f t="shared" si="0"/>
        <v>415.7208</v>
      </c>
      <c r="E13">
        <f t="shared" si="2"/>
        <v>9608.52</v>
      </c>
      <c r="F13">
        <f t="shared" si="1"/>
        <v>23688.301200000002</v>
      </c>
    </row>
    <row r="14" spans="1:6" x14ac:dyDescent="0.25">
      <c r="A14">
        <v>0.5</v>
      </c>
      <c r="B14" s="3">
        <v>617701</v>
      </c>
      <c r="C14">
        <v>0.5</v>
      </c>
      <c r="D14">
        <f t="shared" si="0"/>
        <v>247.0804</v>
      </c>
      <c r="E14">
        <f t="shared" si="2"/>
        <v>9855.6004000000012</v>
      </c>
      <c r="F14">
        <f t="shared" si="1"/>
        <v>23935.381600000001</v>
      </c>
    </row>
    <row r="15" spans="1:6" x14ac:dyDescent="0.25">
      <c r="A15">
        <v>0.6</v>
      </c>
      <c r="B15" s="3">
        <v>492850</v>
      </c>
      <c r="C15">
        <v>0.6</v>
      </c>
      <c r="D15">
        <f t="shared" si="0"/>
        <v>197.14</v>
      </c>
      <c r="E15">
        <f t="shared" si="2"/>
        <v>10052.740400000001</v>
      </c>
      <c r="F15">
        <f t="shared" si="1"/>
        <v>24132.5216</v>
      </c>
    </row>
    <row r="16" spans="1:6" x14ac:dyDescent="0.25">
      <c r="A16">
        <v>0.7</v>
      </c>
      <c r="B16" s="3">
        <v>590279</v>
      </c>
      <c r="C16">
        <v>0.7</v>
      </c>
      <c r="D16">
        <f t="shared" si="0"/>
        <v>236.11160000000001</v>
      </c>
      <c r="E16">
        <f t="shared" si="2"/>
        <v>10288.852000000001</v>
      </c>
      <c r="F16">
        <f t="shared" si="1"/>
        <v>24368.6332</v>
      </c>
    </row>
    <row r="17" spans="1:6" x14ac:dyDescent="0.25">
      <c r="A17">
        <v>0.8</v>
      </c>
      <c r="B17" s="3">
        <v>706995</v>
      </c>
      <c r="C17">
        <v>0.8</v>
      </c>
      <c r="D17">
        <f t="shared" si="0"/>
        <v>282.798</v>
      </c>
      <c r="E17">
        <f t="shared" si="2"/>
        <v>10571.650000000001</v>
      </c>
      <c r="F17">
        <f t="shared" si="1"/>
        <v>24651.431199999999</v>
      </c>
    </row>
    <row r="19" spans="1:6" x14ac:dyDescent="0.25">
      <c r="D19">
        <f>SUM(D4:D18)</f>
        <v>10571.650000000001</v>
      </c>
    </row>
    <row r="22" spans="1:6" x14ac:dyDescent="0.25">
      <c r="A22" s="2" t="s">
        <v>12</v>
      </c>
    </row>
    <row r="23" spans="1:6" x14ac:dyDescent="0.25">
      <c r="A23" s="2" t="s">
        <v>6</v>
      </c>
      <c r="B23" s="3" t="s">
        <v>7</v>
      </c>
      <c r="C23" t="s">
        <v>6</v>
      </c>
      <c r="D23" t="s">
        <v>8</v>
      </c>
      <c r="F23" t="s">
        <v>10</v>
      </c>
    </row>
    <row r="24" spans="1:6" x14ac:dyDescent="0.25">
      <c r="A24" s="2" t="s">
        <v>11</v>
      </c>
      <c r="B24" s="3">
        <f>B3-B43</f>
        <v>16965594</v>
      </c>
      <c r="C24" s="2" t="s">
        <v>11</v>
      </c>
      <c r="D24">
        <f>(B24*2*2)/10000</f>
        <v>6786.2376000000004</v>
      </c>
      <c r="F24">
        <v>6786.2376000000004</v>
      </c>
    </row>
    <row r="25" spans="1:6" x14ac:dyDescent="0.25">
      <c r="A25">
        <v>-0.5</v>
      </c>
      <c r="B25" s="3">
        <v>861073</v>
      </c>
      <c r="C25">
        <v>-0.5</v>
      </c>
      <c r="D25">
        <f>(B25*2*2)/10000</f>
        <v>344.42919999999998</v>
      </c>
      <c r="E25">
        <v>344.42919999999998</v>
      </c>
      <c r="F25">
        <f>F24+D25</f>
        <v>7130.6668</v>
      </c>
    </row>
    <row r="26" spans="1:6" x14ac:dyDescent="0.25">
      <c r="A26">
        <v>-0.4</v>
      </c>
      <c r="B26" s="3">
        <v>831835</v>
      </c>
      <c r="C26">
        <v>-0.4</v>
      </c>
      <c r="D26">
        <f t="shared" ref="D26:D38" si="3">(B26*2*2)/10000</f>
        <v>332.73399999999998</v>
      </c>
      <c r="E26">
        <f t="shared" ref="E26:E38" si="4">E25+D26</f>
        <v>677.16319999999996</v>
      </c>
      <c r="F26">
        <f t="shared" ref="F26:F38" si="5">F25+D26</f>
        <v>7463.4008000000003</v>
      </c>
    </row>
    <row r="27" spans="1:6" x14ac:dyDescent="0.25">
      <c r="A27">
        <v>-0.3</v>
      </c>
      <c r="B27" s="3">
        <v>840426</v>
      </c>
      <c r="C27">
        <v>-0.3</v>
      </c>
      <c r="D27">
        <f t="shared" si="3"/>
        <v>336.17039999999997</v>
      </c>
      <c r="E27">
        <f t="shared" si="4"/>
        <v>1013.3335999999999</v>
      </c>
      <c r="F27">
        <f t="shared" si="5"/>
        <v>7799.5712000000003</v>
      </c>
    </row>
    <row r="28" spans="1:6" x14ac:dyDescent="0.25">
      <c r="A28">
        <v>-0.2</v>
      </c>
      <c r="B28" s="3">
        <v>1088116</v>
      </c>
      <c r="C28">
        <v>-0.2</v>
      </c>
      <c r="D28">
        <f t="shared" si="3"/>
        <v>435.24639999999999</v>
      </c>
      <c r="E28">
        <f t="shared" si="4"/>
        <v>1448.58</v>
      </c>
      <c r="F28">
        <f t="shared" si="5"/>
        <v>8234.8176000000003</v>
      </c>
    </row>
    <row r="29" spans="1:6" x14ac:dyDescent="0.25">
      <c r="A29">
        <v>-0.1</v>
      </c>
      <c r="B29" s="3">
        <v>1408099</v>
      </c>
      <c r="C29">
        <v>-0.1</v>
      </c>
      <c r="D29">
        <f t="shared" si="3"/>
        <v>563.2396</v>
      </c>
      <c r="E29">
        <f t="shared" si="4"/>
        <v>2011.8195999999998</v>
      </c>
      <c r="F29">
        <f t="shared" si="5"/>
        <v>8798.0572000000011</v>
      </c>
    </row>
    <row r="30" spans="1:6" x14ac:dyDescent="0.25">
      <c r="A30">
        <v>0</v>
      </c>
      <c r="B30" s="3">
        <v>1976952</v>
      </c>
      <c r="C30">
        <v>0</v>
      </c>
      <c r="D30">
        <f t="shared" si="3"/>
        <v>790.7808</v>
      </c>
      <c r="E30">
        <f t="shared" si="4"/>
        <v>2802.6003999999998</v>
      </c>
      <c r="F30">
        <f t="shared" si="5"/>
        <v>9588.8380000000016</v>
      </c>
    </row>
    <row r="31" spans="1:6" x14ac:dyDescent="0.25">
      <c r="A31">
        <v>0.1</v>
      </c>
      <c r="B31" s="3">
        <v>1673471</v>
      </c>
      <c r="C31">
        <v>0.1</v>
      </c>
      <c r="D31">
        <f t="shared" si="3"/>
        <v>669.38840000000005</v>
      </c>
      <c r="E31">
        <f t="shared" si="4"/>
        <v>3471.9888000000001</v>
      </c>
      <c r="F31">
        <f t="shared" si="5"/>
        <v>10258.226400000001</v>
      </c>
    </row>
    <row r="32" spans="1:6" x14ac:dyDescent="0.25">
      <c r="A32">
        <v>0.2</v>
      </c>
      <c r="B32" s="3">
        <v>1167917</v>
      </c>
      <c r="C32">
        <v>0.2</v>
      </c>
      <c r="D32">
        <f t="shared" si="3"/>
        <v>467.16680000000002</v>
      </c>
      <c r="E32">
        <f t="shared" si="4"/>
        <v>3939.1556</v>
      </c>
      <c r="F32">
        <f t="shared" si="5"/>
        <v>10725.393200000002</v>
      </c>
    </row>
    <row r="33" spans="1:6" x14ac:dyDescent="0.25">
      <c r="A33">
        <v>0.3</v>
      </c>
      <c r="B33" s="3">
        <v>846631</v>
      </c>
      <c r="C33">
        <v>0.3</v>
      </c>
      <c r="D33">
        <f t="shared" si="3"/>
        <v>338.6524</v>
      </c>
      <c r="E33">
        <f t="shared" si="4"/>
        <v>4277.808</v>
      </c>
      <c r="F33">
        <f t="shared" si="5"/>
        <v>11064.045600000003</v>
      </c>
    </row>
    <row r="34" spans="1:6" x14ac:dyDescent="0.25">
      <c r="A34">
        <v>0.4</v>
      </c>
      <c r="B34" s="3">
        <v>525228</v>
      </c>
      <c r="C34">
        <v>0.4</v>
      </c>
      <c r="D34">
        <f t="shared" si="3"/>
        <v>210.09119999999999</v>
      </c>
      <c r="E34">
        <f t="shared" si="4"/>
        <v>4487.8991999999998</v>
      </c>
      <c r="F34">
        <f t="shared" si="5"/>
        <v>11274.136800000004</v>
      </c>
    </row>
    <row r="35" spans="1:6" x14ac:dyDescent="0.25">
      <c r="A35">
        <v>0.5</v>
      </c>
      <c r="B35" s="3">
        <v>314782</v>
      </c>
      <c r="C35">
        <v>0.5</v>
      </c>
      <c r="D35">
        <f t="shared" si="3"/>
        <v>125.9128</v>
      </c>
      <c r="E35">
        <f t="shared" si="4"/>
        <v>4613.8119999999999</v>
      </c>
      <c r="F35">
        <f t="shared" si="5"/>
        <v>11400.049600000004</v>
      </c>
    </row>
    <row r="36" spans="1:6" x14ac:dyDescent="0.25">
      <c r="A36">
        <v>0.6</v>
      </c>
      <c r="B36" s="3">
        <v>276949</v>
      </c>
      <c r="C36">
        <v>0.6</v>
      </c>
      <c r="D36">
        <f t="shared" si="3"/>
        <v>110.7796</v>
      </c>
      <c r="E36">
        <f t="shared" si="4"/>
        <v>4724.5915999999997</v>
      </c>
      <c r="F36">
        <f t="shared" si="5"/>
        <v>11510.829200000004</v>
      </c>
    </row>
    <row r="37" spans="1:6" x14ac:dyDescent="0.25">
      <c r="A37">
        <v>0.7</v>
      </c>
      <c r="B37" s="3">
        <v>403696</v>
      </c>
      <c r="C37">
        <v>0.7</v>
      </c>
      <c r="D37">
        <f t="shared" si="3"/>
        <v>161.47839999999999</v>
      </c>
      <c r="E37">
        <f t="shared" si="4"/>
        <v>4886.07</v>
      </c>
      <c r="F37">
        <f t="shared" si="5"/>
        <v>11672.307600000004</v>
      </c>
    </row>
    <row r="38" spans="1:6" x14ac:dyDescent="0.25">
      <c r="A38">
        <v>0.8</v>
      </c>
      <c r="B38" s="3">
        <v>512700</v>
      </c>
      <c r="C38">
        <v>0.8</v>
      </c>
      <c r="D38">
        <f t="shared" si="3"/>
        <v>205.08</v>
      </c>
      <c r="E38">
        <f t="shared" si="4"/>
        <v>5091.1499999999996</v>
      </c>
      <c r="F38">
        <f t="shared" si="5"/>
        <v>11877.387600000004</v>
      </c>
    </row>
    <row r="40" spans="1:6" x14ac:dyDescent="0.25">
      <c r="D40">
        <f ca="1">SUM(D25:D40)</f>
        <v>5091.1499999999996</v>
      </c>
    </row>
    <row r="41" spans="1:6" x14ac:dyDescent="0.25">
      <c r="A41" s="2" t="s">
        <v>13</v>
      </c>
    </row>
    <row r="42" spans="1:6" x14ac:dyDescent="0.25">
      <c r="A42" s="2" t="s">
        <v>6</v>
      </c>
      <c r="B42" s="3" t="s">
        <v>7</v>
      </c>
      <c r="C42" t="s">
        <v>6</v>
      </c>
      <c r="D42" t="s">
        <v>8</v>
      </c>
      <c r="F42" t="s">
        <v>10</v>
      </c>
    </row>
    <row r="43" spans="1:6" x14ac:dyDescent="0.25">
      <c r="A43" s="2" t="s">
        <v>11</v>
      </c>
      <c r="B43" s="3">
        <v>18233859</v>
      </c>
      <c r="C43" s="2" t="s">
        <v>11</v>
      </c>
      <c r="D43">
        <f>(B43*2*2)/10000</f>
        <v>7293.5436</v>
      </c>
      <c r="F43">
        <v>7293.5436</v>
      </c>
    </row>
    <row r="44" spans="1:6" x14ac:dyDescent="0.25">
      <c r="A44">
        <v>-0.5</v>
      </c>
      <c r="B44" s="3">
        <v>1164365</v>
      </c>
      <c r="C44">
        <v>-0.5</v>
      </c>
      <c r="D44">
        <f>(B44*2*2)/10000</f>
        <v>465.74599999999998</v>
      </c>
      <c r="E44">
        <v>465.74599999999998</v>
      </c>
      <c r="F44">
        <f>F43+D44</f>
        <v>7759.2896000000001</v>
      </c>
    </row>
    <row r="45" spans="1:6" x14ac:dyDescent="0.25">
      <c r="A45">
        <v>-0.4</v>
      </c>
      <c r="B45" s="3">
        <v>1072083</v>
      </c>
      <c r="C45">
        <v>-0.4</v>
      </c>
      <c r="D45">
        <f t="shared" ref="D45:D57" si="6">(B45*2*2)/10000</f>
        <v>428.83319999999998</v>
      </c>
      <c r="E45">
        <f t="shared" ref="E45:E57" si="7">E44+D45</f>
        <v>894.5791999999999</v>
      </c>
      <c r="F45">
        <f t="shared" ref="F45:F57" si="8">F44+D45</f>
        <v>8188.1228000000001</v>
      </c>
    </row>
    <row r="46" spans="1:6" x14ac:dyDescent="0.25">
      <c r="A46">
        <v>-0.3</v>
      </c>
      <c r="B46" s="3">
        <v>1128861</v>
      </c>
      <c r="C46">
        <v>-0.3</v>
      </c>
      <c r="D46">
        <f t="shared" si="6"/>
        <v>451.5444</v>
      </c>
      <c r="E46">
        <f t="shared" si="7"/>
        <v>1346.1235999999999</v>
      </c>
      <c r="F46">
        <f t="shared" si="8"/>
        <v>8639.6671999999999</v>
      </c>
    </row>
    <row r="47" spans="1:6" x14ac:dyDescent="0.25">
      <c r="A47">
        <v>-0.2</v>
      </c>
      <c r="B47" s="3">
        <v>1164544</v>
      </c>
      <c r="C47">
        <v>-0.2</v>
      </c>
      <c r="D47">
        <f t="shared" si="6"/>
        <v>465.81760000000003</v>
      </c>
      <c r="E47">
        <f t="shared" si="7"/>
        <v>1811.9412</v>
      </c>
      <c r="F47">
        <f t="shared" si="8"/>
        <v>9105.4848000000002</v>
      </c>
    </row>
    <row r="48" spans="1:6" x14ac:dyDescent="0.25">
      <c r="A48">
        <v>-0.1</v>
      </c>
      <c r="B48" s="3">
        <v>1423664</v>
      </c>
      <c r="C48">
        <v>-0.1</v>
      </c>
      <c r="D48">
        <f t="shared" si="6"/>
        <v>569.46559999999999</v>
      </c>
      <c r="E48">
        <f t="shared" si="7"/>
        <v>2381.4067999999997</v>
      </c>
      <c r="F48">
        <f t="shared" si="8"/>
        <v>9674.9503999999997</v>
      </c>
    </row>
    <row r="49" spans="1:12" x14ac:dyDescent="0.25">
      <c r="A49">
        <v>0</v>
      </c>
      <c r="B49" s="3">
        <v>2050343</v>
      </c>
      <c r="C49">
        <v>0</v>
      </c>
      <c r="D49">
        <f t="shared" si="6"/>
        <v>820.13720000000001</v>
      </c>
      <c r="E49">
        <f t="shared" si="7"/>
        <v>3201.5439999999999</v>
      </c>
      <c r="F49">
        <f t="shared" si="8"/>
        <v>10495.087599999999</v>
      </c>
    </row>
    <row r="50" spans="1:12" x14ac:dyDescent="0.25">
      <c r="A50">
        <v>0.1</v>
      </c>
      <c r="B50" s="3">
        <v>2117225</v>
      </c>
      <c r="C50">
        <v>0.1</v>
      </c>
      <c r="D50">
        <f t="shared" si="6"/>
        <v>846.89</v>
      </c>
      <c r="E50">
        <f t="shared" si="7"/>
        <v>4048.4339999999997</v>
      </c>
      <c r="F50">
        <f t="shared" si="8"/>
        <v>11341.977599999998</v>
      </c>
    </row>
    <row r="51" spans="1:12" x14ac:dyDescent="0.25">
      <c r="A51">
        <v>0.2</v>
      </c>
      <c r="B51" s="3">
        <v>1278565</v>
      </c>
      <c r="C51">
        <v>0.2</v>
      </c>
      <c r="D51">
        <f t="shared" si="6"/>
        <v>511.42599999999999</v>
      </c>
      <c r="E51">
        <f t="shared" si="7"/>
        <v>4559.8599999999997</v>
      </c>
      <c r="F51">
        <f t="shared" si="8"/>
        <v>11853.403599999998</v>
      </c>
    </row>
    <row r="52" spans="1:12" x14ac:dyDescent="0.25">
      <c r="A52">
        <v>0.3</v>
      </c>
      <c r="B52" s="3">
        <v>887855</v>
      </c>
      <c r="C52">
        <v>0.3</v>
      </c>
      <c r="D52">
        <f t="shared" si="6"/>
        <v>355.142</v>
      </c>
      <c r="E52">
        <f t="shared" si="7"/>
        <v>4915.0019999999995</v>
      </c>
      <c r="F52">
        <f t="shared" si="8"/>
        <v>12208.545599999998</v>
      </c>
      <c r="H52">
        <f>F52*10000</f>
        <v>122085455.99999997</v>
      </c>
      <c r="I52" t="s">
        <v>14</v>
      </c>
      <c r="J52" t="s">
        <v>26</v>
      </c>
    </row>
    <row r="53" spans="1:12" x14ac:dyDescent="0.25">
      <c r="A53">
        <v>0.4</v>
      </c>
      <c r="B53" s="3">
        <v>514073</v>
      </c>
      <c r="C53">
        <v>0.4</v>
      </c>
      <c r="D53">
        <f t="shared" si="6"/>
        <v>205.6292</v>
      </c>
      <c r="E53">
        <f t="shared" si="7"/>
        <v>5120.6311999999998</v>
      </c>
      <c r="F53">
        <f t="shared" si="8"/>
        <v>12414.174799999997</v>
      </c>
      <c r="H53">
        <v>1</v>
      </c>
      <c r="I53" t="s">
        <v>16</v>
      </c>
      <c r="J53" t="s">
        <v>15</v>
      </c>
    </row>
    <row r="54" spans="1:12" x14ac:dyDescent="0.25">
      <c r="A54">
        <v>0.5</v>
      </c>
      <c r="B54" s="3">
        <v>302915</v>
      </c>
      <c r="C54">
        <v>0.5</v>
      </c>
      <c r="D54">
        <f t="shared" si="6"/>
        <v>121.166</v>
      </c>
      <c r="E54">
        <f t="shared" si="7"/>
        <v>5241.7972</v>
      </c>
      <c r="F54">
        <f t="shared" si="8"/>
        <v>12535.340799999996</v>
      </c>
    </row>
    <row r="55" spans="1:12" x14ac:dyDescent="0.25">
      <c r="A55">
        <v>0.6</v>
      </c>
      <c r="B55" s="3">
        <v>215883</v>
      </c>
      <c r="C55">
        <v>0.6</v>
      </c>
      <c r="D55">
        <f t="shared" si="6"/>
        <v>86.353200000000001</v>
      </c>
      <c r="E55">
        <f t="shared" si="7"/>
        <v>5328.1503999999995</v>
      </c>
      <c r="F55">
        <f t="shared" si="8"/>
        <v>12621.693999999996</v>
      </c>
      <c r="H55">
        <f>H53*H52</f>
        <v>122085455.99999997</v>
      </c>
      <c r="I55" t="s">
        <v>17</v>
      </c>
      <c r="J55" t="s">
        <v>27</v>
      </c>
    </row>
    <row r="56" spans="1:12" x14ac:dyDescent="0.25">
      <c r="A56">
        <v>0.7</v>
      </c>
      <c r="B56" s="3">
        <v>186568</v>
      </c>
      <c r="C56">
        <v>0.7</v>
      </c>
      <c r="D56">
        <f t="shared" si="6"/>
        <v>74.627200000000002</v>
      </c>
      <c r="E56">
        <f t="shared" si="7"/>
        <v>5402.7775999999994</v>
      </c>
      <c r="F56">
        <f t="shared" si="8"/>
        <v>12696.321199999997</v>
      </c>
      <c r="H56">
        <f>H55/1000000</f>
        <v>122.08545599999997</v>
      </c>
      <c r="I56" t="s">
        <v>18</v>
      </c>
      <c r="J56" t="s">
        <v>19</v>
      </c>
    </row>
    <row r="57" spans="1:12" x14ac:dyDescent="0.25">
      <c r="A57">
        <v>0.8</v>
      </c>
      <c r="B57" s="3">
        <v>194292</v>
      </c>
      <c r="C57">
        <v>0.8</v>
      </c>
      <c r="D57">
        <f t="shared" si="6"/>
        <v>77.716800000000006</v>
      </c>
      <c r="E57">
        <f t="shared" si="7"/>
        <v>5480.4943999999996</v>
      </c>
      <c r="F57">
        <f t="shared" si="8"/>
        <v>12774.037999999997</v>
      </c>
      <c r="G57" t="s">
        <v>32</v>
      </c>
      <c r="H57" t="s">
        <v>31</v>
      </c>
    </row>
    <row r="58" spans="1:12" x14ac:dyDescent="0.25">
      <c r="A58"/>
      <c r="G58">
        <v>35</v>
      </c>
      <c r="H58">
        <v>100</v>
      </c>
      <c r="I58" t="s">
        <v>20</v>
      </c>
      <c r="J58" t="s">
        <v>28</v>
      </c>
      <c r="L58">
        <v>100</v>
      </c>
    </row>
    <row r="59" spans="1:12" x14ac:dyDescent="0.25">
      <c r="D59">
        <f>SUM(D44:D58)</f>
        <v>5480.4943999999996</v>
      </c>
      <c r="G59">
        <f>H56</f>
        <v>122.08545599999997</v>
      </c>
      <c r="H59">
        <v>150</v>
      </c>
      <c r="I59" t="s">
        <v>18</v>
      </c>
      <c r="J59" t="s">
        <v>29</v>
      </c>
      <c r="L59">
        <f>250*180/1000</f>
        <v>45</v>
      </c>
    </row>
    <row r="60" spans="1:12" x14ac:dyDescent="0.25">
      <c r="G60">
        <f>G59*1000000000</f>
        <v>122085455999.99997</v>
      </c>
      <c r="H60">
        <f>H59*1000000000</f>
        <v>150000000000</v>
      </c>
      <c r="I60" t="s">
        <v>21</v>
      </c>
      <c r="L60">
        <f>L59*1000000000</f>
        <v>45000000000</v>
      </c>
    </row>
    <row r="62" spans="1:12" x14ac:dyDescent="0.25">
      <c r="G62">
        <f>G60*G58</f>
        <v>4272990959999.999</v>
      </c>
      <c r="H62">
        <f>H60*H58</f>
        <v>15000000000000</v>
      </c>
      <c r="I62" t="s">
        <v>22</v>
      </c>
      <c r="J62" t="s">
        <v>30</v>
      </c>
      <c r="L62">
        <f>L60*L58</f>
        <v>4500000000000</v>
      </c>
    </row>
    <row r="63" spans="1:12" x14ac:dyDescent="0.25">
      <c r="G63">
        <f>G62/1000000</f>
        <v>4272990.959999999</v>
      </c>
      <c r="H63">
        <f>H62/1000000</f>
        <v>15000000</v>
      </c>
      <c r="I63" t="s">
        <v>23</v>
      </c>
      <c r="J63" t="s">
        <v>24</v>
      </c>
      <c r="L63">
        <f>L62/1000000</f>
        <v>4500000</v>
      </c>
    </row>
    <row r="66" spans="8:12" x14ac:dyDescent="0.25">
      <c r="H66">
        <f>H63+G63</f>
        <v>19272990.960000001</v>
      </c>
      <c r="I66" t="s">
        <v>23</v>
      </c>
      <c r="L66">
        <f>H66-L63</f>
        <v>14772990.960000001</v>
      </c>
    </row>
    <row r="67" spans="8:12" x14ac:dyDescent="0.25">
      <c r="H67">
        <f>H66/H60</f>
        <v>1.2848660640000001E-4</v>
      </c>
      <c r="I67" t="s">
        <v>25</v>
      </c>
      <c r="L67">
        <f>L66/H60</f>
        <v>9.8486606400000003E-5</v>
      </c>
    </row>
    <row r="68" spans="8:12" x14ac:dyDescent="0.25">
      <c r="H68">
        <f>H67*1000000</f>
        <v>128.48660640000003</v>
      </c>
      <c r="I68" t="s">
        <v>20</v>
      </c>
      <c r="L68">
        <f>L67*1000000</f>
        <v>98.486606399999999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06A66E607034479C56F8FBE5662D35" ma:contentTypeVersion="12" ma:contentTypeDescription="Create a new document." ma:contentTypeScope="" ma:versionID="4787e94b2205db9115f582c7612f6827">
  <xsd:schema xmlns:xsd="http://www.w3.org/2001/XMLSchema" xmlns:xs="http://www.w3.org/2001/XMLSchema" xmlns:p="http://schemas.microsoft.com/office/2006/metadata/properties" xmlns:ns3="25d3678c-5d82-49ca-8938-8f0ea5d9a5e4" xmlns:ns4="4536047d-8c61-41c0-bc54-a57dba92b30f" targetNamespace="http://schemas.microsoft.com/office/2006/metadata/properties" ma:root="true" ma:fieldsID="41b83e62f3980795fd5ae0d290dc8ac9" ns3:_="" ns4:_="">
    <xsd:import namespace="25d3678c-5d82-49ca-8938-8f0ea5d9a5e4"/>
    <xsd:import namespace="4536047d-8c61-41c0-bc54-a57dba92b30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3678c-5d82-49ca-8938-8f0ea5d9a5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6047d-8c61-41c0-bc54-a57dba92b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709B2C-9769-4BCF-AF8C-EB069E069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d3678c-5d82-49ca-8938-8f0ea5d9a5e4"/>
    <ds:schemaRef ds:uri="4536047d-8c61-41c0-bc54-a57dba92b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81CB70-B48A-4933-AC1F-BDC10A678F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8C4BC0-E8FA-4F0E-BC1F-2BCD970281D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25d3678c-5d82-49ca-8938-8f0ea5d9a5e4"/>
    <ds:schemaRef ds:uri="http://purl.org/dc/terms/"/>
    <ds:schemaRef ds:uri="4536047d-8c61-41c0-bc54-a57dba92b30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</vt:lpstr>
      <vt:lpstr>Area</vt:lpstr>
    </vt:vector>
  </TitlesOfParts>
  <Company>DEWNR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Plush</dc:creator>
  <cp:lastModifiedBy>SA</cp:lastModifiedBy>
  <dcterms:created xsi:type="dcterms:W3CDTF">2016-09-01T23:36:23Z</dcterms:created>
  <dcterms:modified xsi:type="dcterms:W3CDTF">2020-08-20T06:25:16Z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0x0101007306A66E607034479C56F8FBE5662D35</vt:lpwstr>
  </property>
</Properties>
</file>