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elle/Waycott Dropbox/Michelle Waycott/Healthy Coorong Healthy Basin program/2022 Healthy coorong Healthy Basin/2022 FINAL Report Drafting/B. experiments phenology nutrients/Nutrients all/NUTRIENTS Isotope results 2017/Analysis Isotopes CNP CSIRO/"/>
    </mc:Choice>
  </mc:AlternateContent>
  <xr:revisionPtr revIDLastSave="0" documentId="13_ncr:1_{9FBA5F6A-570E-3048-9E18-8AFAEBA07991}" xr6:coauthVersionLast="47" xr6:coauthVersionMax="47" xr10:uidLastSave="{00000000-0000-0000-0000-000000000000}"/>
  <bookViews>
    <workbookView xWindow="0" yWindow="460" windowWidth="46400" windowHeight="25600" activeTab="4" xr2:uid="{00000000-000D-0000-FFFF-FFFF00000000}"/>
  </bookViews>
  <sheets>
    <sheet name="P edit" sheetId="8" r:id="rId1"/>
    <sheet name="P calc" sheetId="9" r:id="rId2"/>
    <sheet name="sample ID" sheetId="2" r:id="rId3"/>
    <sheet name="client results" sheetId="7" r:id="rId4"/>
    <sheet name="Isotopes " sheetId="10" r:id="rId5"/>
  </sheets>
  <calcPr calcId="191029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8" l="1"/>
  <c r="Q39" i="8"/>
  <c r="R36" i="8"/>
  <c r="Q37" i="8"/>
  <c r="Q36" i="8"/>
  <c r="Z71" i="8"/>
  <c r="U42" i="8"/>
  <c r="V42" i="8"/>
  <c r="W42" i="8"/>
  <c r="W43" i="8"/>
  <c r="X43" i="8"/>
  <c r="Y43" i="8"/>
  <c r="U44" i="8"/>
  <c r="V44" i="8"/>
  <c r="W44" i="8"/>
  <c r="X44" i="8"/>
  <c r="Y44" i="8"/>
  <c r="W45" i="8"/>
  <c r="X45" i="8"/>
  <c r="Y45" i="8"/>
  <c r="U46" i="8"/>
  <c r="V46" i="8"/>
  <c r="W46" i="8"/>
  <c r="U47" i="8"/>
  <c r="V47" i="8"/>
  <c r="W48" i="8"/>
  <c r="X48" i="8"/>
  <c r="Y48" i="8"/>
  <c r="W49" i="8"/>
  <c r="X49" i="8"/>
  <c r="Y49" i="8"/>
  <c r="W50" i="8"/>
  <c r="X50" i="8"/>
  <c r="Y50" i="8"/>
  <c r="W51" i="8"/>
  <c r="X51" i="8"/>
  <c r="Y51" i="8"/>
  <c r="T43" i="8"/>
  <c r="T44" i="8"/>
  <c r="T45" i="8"/>
  <c r="T46" i="8"/>
  <c r="T47" i="8"/>
  <c r="T42" i="8"/>
  <c r="O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M36" i="8"/>
  <c r="O35" i="8"/>
  <c r="N35" i="8"/>
  <c r="M35" i="8"/>
  <c r="O34" i="8"/>
  <c r="N34" i="8"/>
  <c r="M34" i="8"/>
  <c r="M33" i="8"/>
  <c r="M32" i="8"/>
  <c r="O31" i="8"/>
  <c r="N31" i="8"/>
  <c r="M31" i="8"/>
  <c r="O30" i="8"/>
  <c r="N30" i="8"/>
  <c r="M30" i="8"/>
  <c r="M29" i="8"/>
  <c r="M28" i="8"/>
  <c r="M27" i="8"/>
  <c r="O26" i="8"/>
  <c r="N26" i="8"/>
  <c r="M26" i="8"/>
  <c r="O25" i="8"/>
  <c r="N25" i="8"/>
  <c r="M25" i="8"/>
  <c r="M24" i="8"/>
  <c r="O23" i="8"/>
  <c r="N23" i="8"/>
  <c r="M23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M13" i="8"/>
  <c r="O12" i="8"/>
  <c r="N12" i="8"/>
  <c r="M12" i="8"/>
  <c r="O11" i="8"/>
  <c r="N11" i="8"/>
  <c r="M11" i="8"/>
  <c r="M10" i="8"/>
  <c r="O9" i="8"/>
  <c r="N9" i="8"/>
  <c r="M9" i="8"/>
  <c r="O8" i="8"/>
  <c r="N8" i="8"/>
  <c r="M8" i="8"/>
  <c r="O7" i="8"/>
  <c r="N7" i="8"/>
  <c r="M7" i="8"/>
  <c r="M6" i="8"/>
  <c r="M5" i="8"/>
  <c r="N4" i="8"/>
  <c r="M4" i="8"/>
  <c r="M3" i="8"/>
  <c r="O2" i="8"/>
  <c r="N2" i="8"/>
  <c r="M2" i="8"/>
  <c r="M63" i="7"/>
  <c r="K64" i="7"/>
  <c r="O64" i="7" s="1"/>
  <c r="M64" i="7"/>
  <c r="P64" i="7" s="1"/>
  <c r="K100" i="7"/>
  <c r="L100" i="7"/>
  <c r="N100" i="7"/>
  <c r="K101" i="7"/>
  <c r="L101" i="7"/>
  <c r="N101" i="7"/>
  <c r="K76" i="7"/>
  <c r="N76" i="7" s="1"/>
  <c r="L76" i="7"/>
  <c r="K77" i="7"/>
  <c r="L77" i="7"/>
  <c r="P77" i="7" s="1"/>
  <c r="K78" i="7"/>
  <c r="L78" i="7"/>
  <c r="N78" i="7"/>
  <c r="K79" i="7"/>
  <c r="N79" i="7" s="1"/>
  <c r="L79" i="7"/>
  <c r="K80" i="7"/>
  <c r="O80" i="7" s="1"/>
  <c r="L80" i="7"/>
  <c r="K81" i="7"/>
  <c r="N81" i="7" s="1"/>
  <c r="L81" i="7"/>
  <c r="P81" i="7" s="1"/>
  <c r="K60" i="7"/>
  <c r="L60" i="7"/>
  <c r="N60" i="7"/>
  <c r="K61" i="7"/>
  <c r="L61" i="7"/>
  <c r="N61" i="7"/>
  <c r="K62" i="7"/>
  <c r="N62" i="7" s="1"/>
  <c r="L62" i="7"/>
  <c r="K67" i="7"/>
  <c r="L67" i="7"/>
  <c r="P67" i="7" s="1"/>
  <c r="K63" i="7"/>
  <c r="L63" i="7"/>
  <c r="N63" i="7"/>
  <c r="L64" i="7"/>
  <c r="K68" i="7"/>
  <c r="L68" i="7"/>
  <c r="N68" i="7" s="1"/>
  <c r="K69" i="7"/>
  <c r="L69" i="7"/>
  <c r="P69" i="7" s="1"/>
  <c r="N69" i="7"/>
  <c r="K70" i="7"/>
  <c r="N70" i="7" s="1"/>
  <c r="L70" i="7"/>
  <c r="K71" i="7"/>
  <c r="N71" i="7" s="1"/>
  <c r="L71" i="7"/>
  <c r="K72" i="7"/>
  <c r="N72" i="7" s="1"/>
  <c r="L72" i="7"/>
  <c r="P72" i="7" s="1"/>
  <c r="K91" i="7"/>
  <c r="L91" i="7"/>
  <c r="N91" i="7"/>
  <c r="K92" i="7"/>
  <c r="L92" i="7"/>
  <c r="N92" i="7"/>
  <c r="K93" i="7"/>
  <c r="N93" i="7" s="1"/>
  <c r="L93" i="7"/>
  <c r="K94" i="7"/>
  <c r="L94" i="7"/>
  <c r="N94" i="7" s="1"/>
  <c r="K95" i="7"/>
  <c r="L95" i="7"/>
  <c r="P95" i="7" s="1"/>
  <c r="N95" i="7"/>
  <c r="K85" i="7"/>
  <c r="N85" i="7" s="1"/>
  <c r="L85" i="7"/>
  <c r="K86" i="7"/>
  <c r="N86" i="7" s="1"/>
  <c r="L86" i="7"/>
  <c r="K87" i="7"/>
  <c r="N87" i="7" s="1"/>
  <c r="L87" i="7"/>
  <c r="P87" i="7" s="1"/>
  <c r="K88" i="7"/>
  <c r="L88" i="7"/>
  <c r="N88" i="7"/>
  <c r="K89" i="7"/>
  <c r="L89" i="7"/>
  <c r="N89" i="7"/>
  <c r="K90" i="7"/>
  <c r="N90" i="7" s="1"/>
  <c r="L90" i="7"/>
  <c r="K82" i="7"/>
  <c r="N82" i="7" s="1"/>
  <c r="L82" i="7"/>
  <c r="P82" i="7" s="1"/>
  <c r="K83" i="7"/>
  <c r="L83" i="7"/>
  <c r="P83" i="7" s="1"/>
  <c r="N83" i="7"/>
  <c r="K84" i="7"/>
  <c r="N84" i="7" s="1"/>
  <c r="L84" i="7"/>
  <c r="K65" i="7"/>
  <c r="O65" i="7" s="1"/>
  <c r="L65" i="7"/>
  <c r="K66" i="7"/>
  <c r="N66" i="7" s="1"/>
  <c r="L66" i="7"/>
  <c r="K73" i="7"/>
  <c r="L73" i="7"/>
  <c r="N73" i="7"/>
  <c r="K74" i="7"/>
  <c r="L74" i="7"/>
  <c r="N74" i="7"/>
  <c r="K75" i="7"/>
  <c r="N75" i="7" s="1"/>
  <c r="L75" i="7"/>
  <c r="K96" i="7"/>
  <c r="N96" i="7" s="1"/>
  <c r="L96" i="7"/>
  <c r="K97" i="7"/>
  <c r="L97" i="7"/>
  <c r="P97" i="7" s="1"/>
  <c r="N97" i="7"/>
  <c r="K98" i="7"/>
  <c r="N98" i="7" s="1"/>
  <c r="L98" i="7"/>
  <c r="K99" i="7"/>
  <c r="N99" i="7" s="1"/>
  <c r="L99" i="7"/>
  <c r="M100" i="7"/>
  <c r="O100" i="7" s="1"/>
  <c r="M101" i="7"/>
  <c r="O101" i="7" s="1"/>
  <c r="M76" i="7"/>
  <c r="M77" i="7"/>
  <c r="M78" i="7"/>
  <c r="M79" i="7"/>
  <c r="P79" i="7" s="1"/>
  <c r="M80" i="7"/>
  <c r="M81" i="7"/>
  <c r="M60" i="7"/>
  <c r="O60" i="7" s="1"/>
  <c r="M61" i="7"/>
  <c r="O61" i="7" s="1"/>
  <c r="M62" i="7"/>
  <c r="M67" i="7"/>
  <c r="M68" i="7"/>
  <c r="M69" i="7"/>
  <c r="M70" i="7"/>
  <c r="M71" i="7"/>
  <c r="M72" i="7"/>
  <c r="M91" i="7"/>
  <c r="O91" i="7" s="1"/>
  <c r="M92" i="7"/>
  <c r="M93" i="7"/>
  <c r="M94" i="7"/>
  <c r="M95" i="7"/>
  <c r="M85" i="7"/>
  <c r="M86" i="7"/>
  <c r="M87" i="7"/>
  <c r="M88" i="7"/>
  <c r="O88" i="7" s="1"/>
  <c r="M89" i="7"/>
  <c r="O89" i="7" s="1"/>
  <c r="M90" i="7"/>
  <c r="M82" i="7"/>
  <c r="M83" i="7"/>
  <c r="O83" i="7" s="1"/>
  <c r="M84" i="7"/>
  <c r="M65" i="7"/>
  <c r="M66" i="7"/>
  <c r="M73" i="7"/>
  <c r="O73" i="7" s="1"/>
  <c r="M74" i="7"/>
  <c r="O74" i="7" s="1"/>
  <c r="M75" i="7"/>
  <c r="M96" i="7"/>
  <c r="M97" i="7"/>
  <c r="O97" i="7" s="1"/>
  <c r="M98" i="7"/>
  <c r="M99" i="7"/>
  <c r="P99" i="7"/>
  <c r="O99" i="7"/>
  <c r="O84" i="7"/>
  <c r="P84" i="7"/>
  <c r="P65" i="7"/>
  <c r="O66" i="7"/>
  <c r="P66" i="7"/>
  <c r="P74" i="7"/>
  <c r="P75" i="7"/>
  <c r="O96" i="7"/>
  <c r="P96" i="7"/>
  <c r="O98" i="7"/>
  <c r="P98" i="7"/>
  <c r="O82" i="7"/>
  <c r="P90" i="7"/>
  <c r="O90" i="7"/>
  <c r="P89" i="7"/>
  <c r="P86" i="7"/>
  <c r="O86" i="7"/>
  <c r="P85" i="7"/>
  <c r="O85" i="7"/>
  <c r="O95" i="7"/>
  <c r="O94" i="7"/>
  <c r="P93" i="7"/>
  <c r="O93" i="7"/>
  <c r="P92" i="7"/>
  <c r="O92" i="7"/>
  <c r="P71" i="7"/>
  <c r="O71" i="7"/>
  <c r="P70" i="7"/>
  <c r="O70" i="7"/>
  <c r="O69" i="7"/>
  <c r="O68" i="7"/>
  <c r="P63" i="7"/>
  <c r="O63" i="7"/>
  <c r="O67" i="7"/>
  <c r="P62" i="7"/>
  <c r="P60" i="7"/>
  <c r="P80" i="7"/>
  <c r="O79" i="7"/>
  <c r="P78" i="7"/>
  <c r="O78" i="7"/>
  <c r="O77" i="7"/>
  <c r="P76" i="7"/>
  <c r="P100" i="7"/>
  <c r="R68" i="8"/>
  <c r="U68" i="8"/>
  <c r="W68" i="8"/>
  <c r="V68" i="8"/>
  <c r="S68" i="8"/>
  <c r="T68" i="8"/>
  <c r="P101" i="7" l="1"/>
  <c r="P61" i="7"/>
  <c r="O72" i="7"/>
  <c r="O87" i="7"/>
  <c r="N65" i="7"/>
  <c r="N80" i="7"/>
  <c r="O76" i="7"/>
  <c r="O62" i="7"/>
  <c r="P68" i="7"/>
  <c r="P94" i="7"/>
  <c r="O75" i="7"/>
  <c r="N67" i="7"/>
  <c r="N77" i="7"/>
  <c r="O81" i="7"/>
  <c r="P91" i="7"/>
  <c r="P88" i="7"/>
  <c r="P73" i="7"/>
  <c r="N64" i="7"/>
</calcChain>
</file>

<file path=xl/sharedStrings.xml><?xml version="1.0" encoding="utf-8"?>
<sst xmlns="http://schemas.openxmlformats.org/spreadsheetml/2006/main" count="1648" uniqueCount="213">
  <si>
    <t>ICP Minors</t>
  </si>
  <si>
    <t>B</t>
  </si>
  <si>
    <t>Cu</t>
  </si>
  <si>
    <t>Fe</t>
  </si>
  <si>
    <t>Mn</t>
  </si>
  <si>
    <t>P</t>
  </si>
  <si>
    <t>Zn</t>
  </si>
  <si>
    <t>Sample ID</t>
  </si>
  <si>
    <t xml:space="preserve">Al  </t>
  </si>
  <si>
    <t>As</t>
  </si>
  <si>
    <t>Cd</t>
  </si>
  <si>
    <t>Co</t>
  </si>
  <si>
    <t>Cr</t>
  </si>
  <si>
    <t>Mo</t>
  </si>
  <si>
    <t>Ni</t>
  </si>
  <si>
    <t>Pb</t>
  </si>
  <si>
    <t>Sb</t>
  </si>
  <si>
    <t>Se</t>
  </si>
  <si>
    <t xml:space="preserve">% </t>
  </si>
  <si>
    <t>ICP Majors</t>
  </si>
  <si>
    <t>Ca</t>
  </si>
  <si>
    <t>K</t>
  </si>
  <si>
    <t xml:space="preserve">Mg </t>
  </si>
  <si>
    <t>Na</t>
  </si>
  <si>
    <t>S</t>
  </si>
  <si>
    <t>mg/kg</t>
  </si>
  <si>
    <t xml:space="preserve">Total C </t>
  </si>
  <si>
    <t xml:space="preserve">Total N </t>
  </si>
  <si>
    <t>nitric acid block digest</t>
  </si>
  <si>
    <t>&lt;2</t>
  </si>
  <si>
    <t>Kor-jent van Dijk</t>
  </si>
  <si>
    <t>Request No: ACU17059</t>
  </si>
  <si>
    <t>Table 1</t>
  </si>
  <si>
    <t>Number</t>
  </si>
  <si>
    <t>site</t>
  </si>
  <si>
    <t>material</t>
  </si>
  <si>
    <t>quadrant</t>
  </si>
  <si>
    <t>trip#</t>
  </si>
  <si>
    <t>algae</t>
  </si>
  <si>
    <t>Q1</t>
  </si>
  <si>
    <t>Q2</t>
  </si>
  <si>
    <t>Q3</t>
  </si>
  <si>
    <t>soil</t>
  </si>
  <si>
    <t>plant</t>
  </si>
  <si>
    <t>Q4</t>
  </si>
  <si>
    <t>&lt;4</t>
  </si>
  <si>
    <t>&lt;8</t>
  </si>
  <si>
    <t>&lt;10</t>
  </si>
  <si>
    <t>&lt;5</t>
  </si>
  <si>
    <t>Date reported: 28/04/17</t>
  </si>
  <si>
    <t>C molarity</t>
  </si>
  <si>
    <t>N molarity</t>
  </si>
  <si>
    <t>P molarity</t>
  </si>
  <si>
    <t>g mole</t>
  </si>
  <si>
    <t>C:N</t>
  </si>
  <si>
    <t>C:P</t>
  </si>
  <si>
    <t>N:P</t>
  </si>
  <si>
    <t>C:N:P</t>
  </si>
  <si>
    <t>Distance from salt creek</t>
  </si>
  <si>
    <t>N"P</t>
  </si>
  <si>
    <t>Total C %</t>
  </si>
  <si>
    <t>Total N %</t>
  </si>
  <si>
    <t>P mg/kg</t>
  </si>
  <si>
    <t>C</t>
  </si>
  <si>
    <t>N</t>
  </si>
  <si>
    <t>Average of C:N</t>
  </si>
  <si>
    <t>Average of C:P</t>
  </si>
  <si>
    <t>Average of N"P</t>
  </si>
  <si>
    <t>Values</t>
  </si>
  <si>
    <t>AlgaeC:N</t>
  </si>
  <si>
    <t>AlgaeC:P</t>
  </si>
  <si>
    <t>AlgaeN:P</t>
  </si>
  <si>
    <t>RuppiaC:N</t>
  </si>
  <si>
    <t>RuppiaC:P</t>
  </si>
  <si>
    <t>RuppiaN:P</t>
  </si>
  <si>
    <t>SE</t>
  </si>
  <si>
    <t>SEAlgaeC:N</t>
  </si>
  <si>
    <t>SEAlgaeC:P</t>
  </si>
  <si>
    <t>SEAlgaeN:P</t>
  </si>
  <si>
    <t>SERuppiaC:N</t>
  </si>
  <si>
    <t>SERuppiaC:P</t>
  </si>
  <si>
    <t>SERuppiaN:P</t>
  </si>
  <si>
    <t>StdDev of C:N</t>
  </si>
  <si>
    <t>StdDev of C:P</t>
  </si>
  <si>
    <t>StdDev of N"P</t>
  </si>
  <si>
    <t>SE NP</t>
  </si>
  <si>
    <t>Row Labels</t>
  </si>
  <si>
    <t>Grand Total</t>
  </si>
  <si>
    <t>Average of Total N %</t>
  </si>
  <si>
    <t>Average of P mg/kg</t>
  </si>
  <si>
    <t>ADJUSTED</t>
  </si>
  <si>
    <t>run</t>
  </si>
  <si>
    <t>sample</t>
  </si>
  <si>
    <t>acid?</t>
  </si>
  <si>
    <t>d15N</t>
  </si>
  <si>
    <t>err</t>
  </si>
  <si>
    <t>d13C</t>
  </si>
  <si>
    <t>%N</t>
  </si>
  <si>
    <t>%C</t>
  </si>
  <si>
    <t>C:N(a)</t>
  </si>
  <si>
    <t>site number</t>
  </si>
  <si>
    <t>type of material</t>
  </si>
  <si>
    <t>quadrat</t>
  </si>
  <si>
    <t xml:space="preserve"> NF01</t>
  </si>
  <si>
    <t>y</t>
  </si>
  <si>
    <t>acidified soil grounded</t>
  </si>
  <si>
    <t xml:space="preserve"> NF02</t>
  </si>
  <si>
    <t>acidified soil sift</t>
  </si>
  <si>
    <t>questionable due to acidification (or lack thereof)</t>
  </si>
  <si>
    <t xml:space="preserve"> NF03</t>
  </si>
  <si>
    <t>sample lost (double-drop)</t>
  </si>
  <si>
    <t xml:space="preserve"> NF04</t>
  </si>
  <si>
    <t>carbon peak offscale</t>
  </si>
  <si>
    <t xml:space="preserve"> NF05</t>
  </si>
  <si>
    <t>strange values/outliers</t>
  </si>
  <si>
    <t xml:space="preserve"> NF06</t>
  </si>
  <si>
    <t xml:space="preserve">repeated sample </t>
  </si>
  <si>
    <t xml:space="preserve"> NF07</t>
  </si>
  <si>
    <t>n</t>
  </si>
  <si>
    <t>soil grounded</t>
  </si>
  <si>
    <t>LC is Lake Cantara</t>
  </si>
  <si>
    <t xml:space="preserve"> NF08</t>
  </si>
  <si>
    <t>soil sift</t>
  </si>
  <si>
    <t xml:space="preserve"> NF09</t>
  </si>
  <si>
    <t xml:space="preserve"> NF10</t>
  </si>
  <si>
    <t xml:space="preserve"> NF11</t>
  </si>
  <si>
    <t xml:space="preserve"> NF12</t>
  </si>
  <si>
    <t xml:space="preserve"> NF13</t>
  </si>
  <si>
    <t xml:space="preserve"> NF14</t>
  </si>
  <si>
    <t xml:space="preserve"> NF15</t>
  </si>
  <si>
    <t xml:space="preserve"> NF16</t>
  </si>
  <si>
    <t xml:space="preserve"> NF17</t>
  </si>
  <si>
    <t xml:space="preserve"> NF18</t>
  </si>
  <si>
    <t xml:space="preserve"> NF19</t>
  </si>
  <si>
    <t xml:space="preserve"> NF20</t>
  </si>
  <si>
    <t xml:space="preserve"> NF21</t>
  </si>
  <si>
    <t xml:space="preserve"> NF22</t>
  </si>
  <si>
    <t xml:space="preserve"> NF23</t>
  </si>
  <si>
    <t xml:space="preserve"> NF24</t>
  </si>
  <si>
    <t xml:space="preserve"> NF25</t>
  </si>
  <si>
    <t xml:space="preserve"> NF26</t>
  </si>
  <si>
    <t xml:space="preserve"> NF27</t>
  </si>
  <si>
    <t xml:space="preserve"> NF28</t>
  </si>
  <si>
    <t xml:space="preserve"> NF29</t>
  </si>
  <si>
    <t xml:space="preserve"> NF30</t>
  </si>
  <si>
    <t xml:space="preserve"> NF31</t>
  </si>
  <si>
    <t xml:space="preserve"> NF32</t>
  </si>
  <si>
    <t xml:space="preserve"> NF33</t>
  </si>
  <si>
    <t xml:space="preserve"> NF34</t>
  </si>
  <si>
    <t xml:space="preserve"> NF35</t>
  </si>
  <si>
    <t xml:space="preserve"> NF36</t>
  </si>
  <si>
    <t xml:space="preserve"> NF37</t>
  </si>
  <si>
    <t xml:space="preserve"> NF38</t>
  </si>
  <si>
    <t xml:space="preserve"> NF39</t>
  </si>
  <si>
    <t xml:space="preserve"> NF40</t>
  </si>
  <si>
    <t xml:space="preserve"> NF41</t>
  </si>
  <si>
    <t xml:space="preserve"> NF42</t>
  </si>
  <si>
    <t xml:space="preserve"> NF43</t>
  </si>
  <si>
    <t xml:space="preserve"> NF44</t>
  </si>
  <si>
    <t xml:space="preserve"> NF45</t>
  </si>
  <si>
    <t xml:space="preserve"> NF46</t>
  </si>
  <si>
    <t xml:space="preserve"> NF47</t>
  </si>
  <si>
    <t xml:space="preserve"> NF48</t>
  </si>
  <si>
    <t xml:space="preserve"> NF49</t>
  </si>
  <si>
    <t xml:space="preserve"> NF50</t>
  </si>
  <si>
    <t xml:space="preserve"> NF55</t>
  </si>
  <si>
    <t xml:space="preserve"> NF56</t>
  </si>
  <si>
    <t xml:space="preserve"> NF57</t>
  </si>
  <si>
    <t xml:space="preserve"> NF58</t>
  </si>
  <si>
    <t xml:space="preserve"> NF59</t>
  </si>
  <si>
    <t xml:space="preserve"> NF60</t>
  </si>
  <si>
    <t xml:space="preserve"> NF61</t>
  </si>
  <si>
    <t xml:space="preserve"> NF62</t>
  </si>
  <si>
    <t xml:space="preserve"> NF63</t>
  </si>
  <si>
    <t xml:space="preserve"> NF64</t>
  </si>
  <si>
    <t xml:space="preserve"> NF65</t>
  </si>
  <si>
    <t xml:space="preserve"> NF66</t>
  </si>
  <si>
    <t xml:space="preserve"> NF67</t>
  </si>
  <si>
    <t xml:space="preserve"> NF68</t>
  </si>
  <si>
    <t xml:space="preserve"> NF69</t>
  </si>
  <si>
    <t xml:space="preserve"> NF70</t>
  </si>
  <si>
    <t xml:space="preserve"> NF71</t>
  </si>
  <si>
    <t xml:space="preserve"> NF72</t>
  </si>
  <si>
    <t xml:space="preserve"> NF73</t>
  </si>
  <si>
    <t xml:space="preserve"> NF74</t>
  </si>
  <si>
    <t xml:space="preserve"> NF75</t>
  </si>
  <si>
    <t xml:space="preserve"> NF76</t>
  </si>
  <si>
    <t xml:space="preserve"> NF77</t>
  </si>
  <si>
    <t xml:space="preserve"> NF78</t>
  </si>
  <si>
    <t xml:space="preserve"> NF79</t>
  </si>
  <si>
    <t xml:space="preserve"> NF80</t>
  </si>
  <si>
    <t xml:space="preserve"> NF81</t>
  </si>
  <si>
    <t xml:space="preserve"> NF82</t>
  </si>
  <si>
    <t>LC</t>
  </si>
  <si>
    <t xml:space="preserve"> NF83</t>
  </si>
  <si>
    <t xml:space="preserve"> NF84</t>
  </si>
  <si>
    <t xml:space="preserve"> NF85</t>
  </si>
  <si>
    <t xml:space="preserve"> NF86</t>
  </si>
  <si>
    <t xml:space="preserve"> NF87</t>
  </si>
  <si>
    <t xml:space="preserve"> NF88</t>
  </si>
  <si>
    <t xml:space="preserve"> NF89</t>
  </si>
  <si>
    <t xml:space="preserve"> NF90</t>
  </si>
  <si>
    <t xml:space="preserve"> NF91</t>
  </si>
  <si>
    <t xml:space="preserve"> NF92</t>
  </si>
  <si>
    <t xml:space="preserve"> NF93</t>
  </si>
  <si>
    <t xml:space="preserve"> NF94</t>
  </si>
  <si>
    <t xml:space="preserve"> NF95</t>
  </si>
  <si>
    <t xml:space="preserve"> NF96</t>
  </si>
  <si>
    <t xml:space="preserve"> NF97</t>
  </si>
  <si>
    <t xml:space="preserve"> NF98</t>
  </si>
  <si>
    <t xml:space="preserve"> NF99</t>
  </si>
  <si>
    <t xml:space="preserve"> NF100</t>
  </si>
  <si>
    <t>acidified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</si>
</sst>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2"/>
      <color rgb="FF9C0006"/>
      <name val="Calibri"/>
      <family val="2"/>
      <scheme val="minor"/>
    </font>
    <font>
      <sz val="12"/>
      <color rgb="FF000000"/>
      <name val="Helvetica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11"/>
      </bottom>
      <diagonal/>
    </border>
    <border>
      <left style="thin">
        <color indexed="8"/>
      </left>
      <right style="thin">
        <color indexed="8"/>
      </right>
      <top style="thick">
        <color indexed="11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/>
    <xf numFmtId="0" fontId="7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1" xfId="0" applyFont="1" applyBorder="1" applyAlignme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Fill="1"/>
    <xf numFmtId="0" fontId="5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6" fillId="4" borderId="4" xfId="0" applyNumberFormat="1" applyFont="1" applyFill="1" applyBorder="1" applyAlignment="1">
      <alignment vertical="top" wrapText="1"/>
    </xf>
    <xf numFmtId="0" fontId="6" fillId="5" borderId="4" xfId="0" applyNumberFormat="1" applyFont="1" applyFill="1" applyBorder="1" applyAlignment="1">
      <alignment vertical="top" wrapText="1"/>
    </xf>
    <xf numFmtId="0" fontId="5" fillId="0" borderId="5" xfId="0" applyNumberFormat="1" applyFont="1" applyBorder="1" applyAlignment="1">
      <alignment vertical="top" wrapText="1"/>
    </xf>
    <xf numFmtId="0" fontId="5" fillId="0" borderId="4" xfId="0" applyNumberFormat="1" applyFont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7" borderId="0" xfId="0" applyFill="1" applyAlignment="1" applyProtection="1">
      <alignment horizontal="right"/>
    </xf>
    <xf numFmtId="166" fontId="8" fillId="0" borderId="0" xfId="0" applyNumberFormat="1" applyFont="1"/>
    <xf numFmtId="0" fontId="1" fillId="0" borderId="0" xfId="1"/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9" xfId="0" applyFill="1" applyBorder="1"/>
    <xf numFmtId="1" fontId="0" fillId="0" borderId="9" xfId="0" applyNumberFormat="1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7" fillId="6" borderId="0" xfId="2" applyNumberForma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Border="1"/>
    <xf numFmtId="0" fontId="0" fillId="0" borderId="12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1" xfId="0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13" xfId="0" applyBorder="1" applyAlignment="1"/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7" fillId="6" borderId="14" xfId="2" applyNumberFormat="1" applyBorder="1" applyAlignment="1">
      <alignment horizontal="center"/>
    </xf>
    <xf numFmtId="0" fontId="0" fillId="0" borderId="14" xfId="0" applyFill="1" applyBorder="1"/>
    <xf numFmtId="1" fontId="0" fillId="0" borderId="14" xfId="0" applyNumberFormat="1" applyFill="1" applyBorder="1"/>
    <xf numFmtId="0" fontId="0" fillId="0" borderId="14" xfId="0" applyBorder="1" applyAlignment="1"/>
    <xf numFmtId="0" fontId="0" fillId="0" borderId="15" xfId="0" applyBorder="1" applyAlignment="1">
      <alignment horizontal="center"/>
    </xf>
    <xf numFmtId="0" fontId="0" fillId="0" borderId="8" xfId="0" applyBorder="1" applyAlignment="1"/>
    <xf numFmtId="1" fontId="7" fillId="6" borderId="9" xfId="2" applyNumberFormat="1" applyBorder="1" applyAlignment="1">
      <alignment horizontal="center"/>
    </xf>
    <xf numFmtId="0" fontId="0" fillId="0" borderId="9" xfId="0" applyBorder="1" applyAlignment="1"/>
    <xf numFmtId="1" fontId="0" fillId="0" borderId="14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164" fontId="0" fillId="0" borderId="1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0" fillId="8" borderId="11" xfId="0" applyFill="1" applyBorder="1" applyAlignment="1"/>
    <xf numFmtId="0" fontId="0" fillId="8" borderId="0" xfId="0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8" borderId="0" xfId="0" applyFill="1" applyBorder="1"/>
    <xf numFmtId="1" fontId="0" fillId="8" borderId="0" xfId="0" applyNumberFormat="1" applyFill="1" applyBorder="1"/>
    <xf numFmtId="0" fontId="0" fillId="8" borderId="0" xfId="0" applyFill="1" applyBorder="1" applyAlignment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right"/>
    </xf>
    <xf numFmtId="0" fontId="0" fillId="8" borderId="14" xfId="0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0" fontId="0" fillId="8" borderId="14" xfId="0" applyFill="1" applyBorder="1"/>
    <xf numFmtId="1" fontId="0" fillId="8" borderId="14" xfId="0" applyNumberFormat="1" applyFill="1" applyBorder="1"/>
    <xf numFmtId="0" fontId="0" fillId="8" borderId="14" xfId="0" applyFill="1" applyBorder="1" applyAlignment="1">
      <alignment horizontal="right"/>
    </xf>
    <xf numFmtId="0" fontId="0" fillId="8" borderId="15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" fontId="7" fillId="8" borderId="0" xfId="2" applyNumberFormat="1" applyFill="1" applyBorder="1" applyAlignment="1">
      <alignment horizontal="center"/>
    </xf>
    <xf numFmtId="0" fontId="0" fillId="8" borderId="13" xfId="0" applyFill="1" applyBorder="1" applyAlignment="1"/>
    <xf numFmtId="2" fontId="0" fillId="8" borderId="14" xfId="0" applyNumberFormat="1" applyFill="1" applyBorder="1" applyAlignment="1">
      <alignment horizontal="center"/>
    </xf>
    <xf numFmtId="0" fontId="0" fillId="8" borderId="14" xfId="0" applyFill="1" applyBorder="1" applyAlignment="1"/>
    <xf numFmtId="0" fontId="2" fillId="8" borderId="1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2" fillId="0" borderId="9" xfId="0" applyNumberFormat="1" applyFont="1" applyBorder="1" applyAlignment="1">
      <alignment horizontal="center"/>
    </xf>
    <xf numFmtId="17" fontId="0" fillId="0" borderId="0" xfId="0" applyNumberFormat="1"/>
    <xf numFmtId="17" fontId="0" fillId="0" borderId="9" xfId="0" applyNumberFormat="1" applyBorder="1" applyAlignment="1">
      <alignment horizontal="center"/>
    </xf>
    <xf numFmtId="17" fontId="0" fillId="8" borderId="0" xfId="0" applyNumberForma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8" borderId="14" xfId="0" applyNumberFormat="1" applyFill="1" applyBorder="1" applyAlignment="1">
      <alignment horizontal="center"/>
    </xf>
    <xf numFmtId="17" fontId="0" fillId="0" borderId="14" xfId="0" applyNumberFormat="1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NumberFormat="1"/>
    <xf numFmtId="0" fontId="12" fillId="9" borderId="16" xfId="0" applyFont="1" applyFill="1" applyBorder="1"/>
    <xf numFmtId="0" fontId="0" fillId="0" borderId="0" xfId="0" pivotButton="1"/>
    <xf numFmtId="17" fontId="12" fillId="0" borderId="0" xfId="0" applyNumberFormat="1" applyFont="1"/>
    <xf numFmtId="17" fontId="12" fillId="0" borderId="16" xfId="0" applyNumberFormat="1" applyFont="1" applyBorder="1"/>
    <xf numFmtId="164" fontId="0" fillId="0" borderId="0" xfId="0" applyNumberFormat="1"/>
    <xf numFmtId="2" fontId="0" fillId="0" borderId="0" xfId="0" applyNumberFormat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0" fillId="8" borderId="0" xfId="0" applyNumberFormat="1" applyFill="1" applyBorder="1"/>
    <xf numFmtId="164" fontId="0" fillId="8" borderId="14" xfId="0" applyNumberFormat="1" applyFill="1" applyBorder="1"/>
    <xf numFmtId="164" fontId="0" fillId="0" borderId="14" xfId="0" applyNumberFormat="1" applyFill="1" applyBorder="1"/>
    <xf numFmtId="46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2" fontId="15" fillId="10" borderId="0" xfId="0" applyNumberFormat="1" applyFont="1" applyFill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11" borderId="0" xfId="0" applyNumberFormat="1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6" fillId="10" borderId="0" xfId="0" applyFont="1" applyFill="1"/>
    <xf numFmtId="0" fontId="16" fillId="12" borderId="0" xfId="0" applyFont="1" applyFill="1"/>
    <xf numFmtId="0" fontId="16" fillId="13" borderId="0" xfId="0" applyFont="1" applyFill="1"/>
    <xf numFmtId="0" fontId="16" fillId="11" borderId="0" xfId="0" applyFont="1" applyFill="1"/>
    <xf numFmtId="0" fontId="16" fillId="14" borderId="0" xfId="0" applyFont="1" applyFill="1"/>
    <xf numFmtId="0" fontId="15" fillId="12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2" fontId="0" fillId="15" borderId="0" xfId="0" applyNumberFormat="1" applyFill="1" applyAlignment="1">
      <alignment horizontal="center"/>
    </xf>
    <xf numFmtId="0" fontId="21" fillId="0" borderId="0" xfId="0" applyFont="1"/>
    <xf numFmtId="0" fontId="21" fillId="15" borderId="0" xfId="0" applyFont="1" applyFill="1"/>
    <xf numFmtId="0" fontId="21" fillId="16" borderId="0" xfId="0" applyFont="1" applyFill="1"/>
    <xf numFmtId="0" fontId="21" fillId="17" borderId="0" xfId="0" applyFont="1" applyFill="1"/>
    <xf numFmtId="0" fontId="21" fillId="18" borderId="0" xfId="0" applyFont="1" applyFill="1"/>
    <xf numFmtId="0" fontId="21" fillId="19" borderId="0" xfId="0" applyFont="1" applyFill="1"/>
    <xf numFmtId="0" fontId="0" fillId="17" borderId="0" xfId="0" applyFill="1" applyAlignment="1">
      <alignment horizontal="center"/>
    </xf>
    <xf numFmtId="2" fontId="0" fillId="18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</cellXfs>
  <cellStyles count="7">
    <cellStyle name="Bad" xfId="2" builtinId="27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3" xfId="1" xr:uid="{00000000-0005-0000-0000-000006000000}"/>
  </cellStyles>
  <dxfs count="1">
    <dxf>
      <numFmt numFmtId="164" formatCode="0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Collier" refreshedDate="42854.525165856481" createdVersion="4" refreshedVersion="4" minRefreshableVersion="3" recordCount="42" xr:uid="{00000000-000A-0000-FFFF-FFFF03000000}">
  <cacheSource type="worksheet">
    <worksheetSource ref="A1:O43" sheet="P edit"/>
  </cacheSource>
  <cacheFields count="15">
    <cacheField name="Sample ID" numFmtId="0">
      <sharedItems containsSemiMixedTypes="0" containsString="0" containsNumber="1" containsInteger="1" minValue="1" maxValue="72"/>
    </cacheField>
    <cacheField name="site" numFmtId="0">
      <sharedItems containsSemiMixedTypes="0" containsString="0" containsNumber="1" containsInteger="1" minValue="5" maxValue="29"/>
    </cacheField>
    <cacheField name="Distance from salt creek" numFmtId="0">
      <sharedItems containsSemiMixedTypes="0" containsString="0" containsNumber="1" minValue="-3.9" maxValue="53.7" count="6">
        <n v="-3.9"/>
        <n v="9.4"/>
        <n v="17.7"/>
        <n v="34"/>
        <n v="38.9"/>
        <n v="53.7"/>
      </sharedItems>
    </cacheField>
    <cacheField name="material" numFmtId="0">
      <sharedItems count="2">
        <s v="algae"/>
        <s v="plant"/>
      </sharedItems>
    </cacheField>
    <cacheField name="quadrant" numFmtId="0">
      <sharedItems/>
    </cacheField>
    <cacheField name="trip#" numFmtId="17">
      <sharedItems containsSemiMixedTypes="0" containsNonDate="0" containsDate="1" containsString="0" minDate="2016-12-01T00:00:00" maxDate="2017-03-02T00:00:00" count="2">
        <d v="2016-12-01T00:00:00"/>
        <d v="2017-03-01T00:00:00"/>
      </sharedItems>
    </cacheField>
    <cacheField name="Total C %" numFmtId="0">
      <sharedItems containsSemiMixedTypes="0" containsString="0" containsNumber="1" minValue="7.9269999999999996" maxValue="23.14"/>
    </cacheField>
    <cacheField name="Total N %" numFmtId="0">
      <sharedItems containsSemiMixedTypes="0" containsString="0" containsNumber="1" minValue="0.29470000000000002" maxValue="1.772"/>
    </cacheField>
    <cacheField name="P mg/kg" numFmtId="1">
      <sharedItems containsString="0" containsBlank="1" containsNumber="1" minValue="35.200000000000003" maxValue="760"/>
    </cacheField>
    <cacheField name="C" numFmtId="0">
      <sharedItems containsSemiMixedTypes="0" containsString="0" containsNumber="1" minValue="6.5999483793617353" maxValue="19.266154345708411"/>
    </cacheField>
    <cacheField name="N" numFmtId="0">
      <sharedItems containsSemiMixedTypes="0" containsString="0" containsNumber="1" minValue="0.21039930890216824" maxValue="1.2651088407690605"/>
    </cacheField>
    <cacheField name="P" numFmtId="0">
      <sharedItems containsSemiMixedTypes="0" containsString="0" containsNumber="1" minValue="0" maxValue="2.45368666421298"/>
    </cacheField>
    <cacheField name="C:N" numFmtId="1">
      <sharedItems containsSemiMixedTypes="0" containsString="0" containsNumber="1" minValue="13.758526617754265" maxValue="52.393252143973235"/>
    </cacheField>
    <cacheField name="C:P" numFmtId="1">
      <sharedItems containsString="0" containsBlank="1" containsNumber="1" minValue="6.4573059854962658" maxValue="117.07395280874552"/>
    </cacheField>
    <cacheField name="N&quot;P" numFmtId="1">
      <sharedItems containsString="0" containsBlank="1" containsNumber="1" minValue="0.25911635655997284" maxValue="2.9501499282486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5"/>
    <n v="5"/>
    <x v="0"/>
    <x v="0"/>
    <s v="Q1"/>
    <x v="0"/>
    <n v="11.53"/>
    <n v="0.46879999999999999"/>
    <n v="118"/>
    <n v="9.5997735352643883"/>
    <n v="0.3346969664517695"/>
    <n v="0.38096713996991005"/>
    <n v="28.681985489843797"/>
    <n v="25.19842928191289"/>
    <n v="0.87854549995625575"/>
  </r>
  <r>
    <n v="16"/>
    <n v="5"/>
    <x v="0"/>
    <x v="0"/>
    <s v="Q2"/>
    <x v="0"/>
    <n v="11.05"/>
    <n v="0.42509999999999998"/>
    <m/>
    <n v="9.2001298841865999"/>
    <n v="0.3034976118571826"/>
    <n v="0"/>
    <n v="30.313681310006224"/>
    <m/>
    <m/>
  </r>
  <r>
    <n v="17"/>
    <n v="5"/>
    <x v="0"/>
    <x v="0"/>
    <s v="Q3"/>
    <x v="0"/>
    <n v="15.52"/>
    <n v="0.58489999999999998"/>
    <n v="171"/>
    <n v="12.921811384848509"/>
    <n v="0.4175858696195392"/>
    <n v="0.55207949944792056"/>
    <n v="30.944081983955826"/>
    <n v="23.405707688422261"/>
    <n v="0.75638720517085856"/>
  </r>
  <r>
    <n v="22"/>
    <n v="5"/>
    <x v="0"/>
    <x v="1"/>
    <s v="Q2"/>
    <x v="0"/>
    <n v="11.16"/>
    <n v="0.39290000000000003"/>
    <m/>
    <n v="9.2917148875585927"/>
    <n v="0.28050861373485547"/>
    <n v="0"/>
    <n v="33.124526066573409"/>
    <m/>
    <m/>
  </r>
  <r>
    <n v="23"/>
    <n v="5"/>
    <x v="0"/>
    <x v="1"/>
    <s v="Q3"/>
    <x v="0"/>
    <n v="13.65"/>
    <n v="0.3992"/>
    <m/>
    <n v="11.364866327524624"/>
    <n v="0.28500646119357165"/>
    <n v="0"/>
    <n v="39.875819937309402"/>
    <m/>
    <m/>
  </r>
  <r>
    <n v="58"/>
    <n v="5"/>
    <x v="0"/>
    <x v="1"/>
    <s v="Q1"/>
    <x v="1"/>
    <n v="16.25"/>
    <n v="1.0289999999999999"/>
    <n v="372"/>
    <n v="13.529602770862647"/>
    <n v="0.73464841825697691"/>
    <n v="1.201015051430564"/>
    <n v="18.416432179848577"/>
    <n v="11.265140061939393"/>
    <n v="0.61168960154322449"/>
  </r>
  <r>
    <n v="59"/>
    <n v="5"/>
    <x v="0"/>
    <x v="1"/>
    <s v="Q2"/>
    <x v="1"/>
    <n v="17.010000000000002"/>
    <n v="1.0229999999999999"/>
    <n v="122"/>
    <n v="14.162371885069149"/>
    <n v="0.73036475401058054"/>
    <n v="0.39388128030787306"/>
    <n v="19.390820555483682"/>
    <n v="35.955940515881544"/>
    <n v="1.8542763785059773"/>
  </r>
  <r>
    <n v="21"/>
    <n v="5"/>
    <x v="0"/>
    <x v="1"/>
    <s v="Q3"/>
    <x v="1"/>
    <n v="16.05"/>
    <n v="0.99099999999999999"/>
    <n v="405"/>
    <n v="13.363084582913569"/>
    <n v="0.70751854469646669"/>
    <n v="1.307556709218759"/>
    <n v="18.887256995710946"/>
    <n v="10.219889117388847"/>
    <n v="0.54109970122764006"/>
  </r>
  <r>
    <n v="24"/>
    <n v="14"/>
    <x v="1"/>
    <x v="0"/>
    <s v="Q1"/>
    <x v="0"/>
    <n v="12.63"/>
    <n v="0.38340000000000002"/>
    <m/>
    <n v="10.515623568984322"/>
    <n v="0.27372614534472789"/>
    <n v="0"/>
    <n v="38.416584414108684"/>
    <m/>
    <m/>
  </r>
  <r>
    <n v="25"/>
    <n v="14"/>
    <x v="1"/>
    <x v="0"/>
    <s v="Q2"/>
    <x v="0"/>
    <n v="13.36"/>
    <n v="0.34160000000000001"/>
    <n v="89"/>
    <n v="11.123414954998459"/>
    <n v="0.24388328442816654"/>
    <n v="0.28733962251967793"/>
    <n v="45.609583211410104"/>
    <n v="38.711733722823737"/>
    <n v="0.84876315451922968"/>
  </r>
  <r>
    <n v="29"/>
    <n v="14"/>
    <x v="1"/>
    <x v="1"/>
    <s v="Q1"/>
    <x v="0"/>
    <n v="12.03"/>
    <n v="0.33660000000000001"/>
    <n v="236"/>
    <n v="10.016069005137085"/>
    <n v="0.2403135642228362"/>
    <n v="0.7619342799398201"/>
    <n v="41.679166290627933"/>
    <n v="13.145581277598096"/>
    <n v="0.31539933370869849"/>
  </r>
  <r>
    <n v="30"/>
    <n v="14"/>
    <x v="1"/>
    <x v="1"/>
    <s v="Q2"/>
    <x v="0"/>
    <n v="13.75"/>
    <n v="0.39040000000000002"/>
    <m/>
    <n v="11.448125421499164"/>
    <n v="0.27872375363219032"/>
    <n v="0"/>
    <n v="41.073375599721395"/>
    <m/>
    <m/>
  </r>
  <r>
    <n v="31"/>
    <n v="14"/>
    <x v="1"/>
    <x v="1"/>
    <s v="Q3"/>
    <x v="0"/>
    <n v="15.98"/>
    <n v="0.46960000000000002"/>
    <n v="35.200000000000003"/>
    <n v="13.304803217131392"/>
    <n v="0.33526812168462233"/>
    <n v="0.11364443497407488"/>
    <n v="39.684068829087366"/>
    <n v="117.07395280874552"/>
    <n v="2.9501499282486234"/>
  </r>
  <r>
    <n v="64"/>
    <n v="14"/>
    <x v="1"/>
    <x v="1"/>
    <s v="Q1"/>
    <x v="1"/>
    <n v="12.33"/>
    <n v="0.41310000000000002"/>
    <n v="78.599999999999994"/>
    <n v="10.265846287060704"/>
    <n v="0.29493028336438992"/>
    <n v="0.25376285764097395"/>
    <n v="34.807704959809527"/>
    <n v="40.454487242514105"/>
    <n v="1.1622279403144964"/>
  </r>
  <r>
    <n v="65"/>
    <n v="14"/>
    <x v="1"/>
    <x v="1"/>
    <s v="Q2"/>
    <x v="1"/>
    <n v="11.7"/>
    <n v="0.41980000000000001"/>
    <n v="244"/>
    <n v="9.7413139950211054"/>
    <n v="0.29971370843953254"/>
    <n v="0.78776256061574612"/>
    <n v="32.502063538366386"/>
    <n v="12.365799648319047"/>
    <n v="0.38046198616657351"/>
  </r>
  <r>
    <n v="66"/>
    <n v="14"/>
    <x v="1"/>
    <x v="1"/>
    <s v="Q4"/>
    <x v="1"/>
    <n v="16.420000000000002"/>
    <n v="0.57010000000000005"/>
    <n v="246"/>
    <n v="13.671143230619366"/>
    <n v="0.40701949781176155"/>
    <n v="0.79421963078472779"/>
    <n v="33.588423414894976"/>
    <n v="17.213303097421061"/>
    <n v="0.51247725696430646"/>
  </r>
  <r>
    <n v="6"/>
    <n v="17"/>
    <x v="2"/>
    <x v="0"/>
    <s v="Q1"/>
    <x v="0"/>
    <n v="12.31"/>
    <n v="0.5403"/>
    <n v="77.7"/>
    <n v="10.249194468265797"/>
    <n v="0.38574396538799294"/>
    <n v="0.2508571760649323"/>
    <n v="26.569941173173888"/>
    <n v="40.856692357937085"/>
    <n v="1.5377035309053559"/>
  </r>
  <r>
    <n v="7"/>
    <n v="17"/>
    <x v="2"/>
    <x v="0"/>
    <s v="Q2"/>
    <x v="0"/>
    <n v="12.33"/>
    <n v="0.53180000000000005"/>
    <n v="47.8"/>
    <n v="10.265846287060704"/>
    <n v="0.37967544103893142"/>
    <n v="0.15432397703865847"/>
    <n v="27.038478598904316"/>
    <n v="66.521395340201011"/>
    <n v="2.4602491999271243"/>
  </r>
  <r>
    <n v="8"/>
    <n v="17"/>
    <x v="2"/>
    <x v="0"/>
    <s v="Q3"/>
    <x v="0"/>
    <n v="15.02"/>
    <n v="0.73089999999999999"/>
    <n v="151"/>
    <n v="12.505515914975811"/>
    <n v="0.52182169961518421"/>
    <n v="0.48750879775810524"/>
    <n v="23.965112842562824"/>
    <n v="25.651877407104489"/>
    <n v="1.0703841695060128"/>
  </r>
  <r>
    <n v="12"/>
    <n v="17"/>
    <x v="2"/>
    <x v="1"/>
    <s v="Q1"/>
    <x v="0"/>
    <n v="16.989999999999998"/>
    <n v="0.45610000000000001"/>
    <n v="84.6"/>
    <n v="14.145720066274237"/>
    <n v="0.32562987713023051"/>
    <n v="0.27313406814791852"/>
    <n v="43.441100033388153"/>
    <n v="51.790390566047876"/>
    <n v="1.1921979536946024"/>
  </r>
  <r>
    <n v="13"/>
    <n v="17"/>
    <x v="2"/>
    <x v="1"/>
    <s v="Q2"/>
    <x v="0"/>
    <n v="13.24"/>
    <n v="0.29470000000000002"/>
    <m/>
    <n v="11.023504042229012"/>
    <n v="0.21039930890216824"/>
    <n v="0"/>
    <n v="52.393252143973235"/>
    <m/>
    <m/>
  </r>
  <r>
    <n v="14"/>
    <n v="17"/>
    <x v="2"/>
    <x v="1"/>
    <s v="Q3"/>
    <x v="0"/>
    <n v="17.97"/>
    <n v="0.50129999999999997"/>
    <n v="333"/>
    <n v="14.961659187224724"/>
    <n v="0.35790014778641649"/>
    <n v="1.0751021831354239"/>
    <n v="41.804003937303122"/>
    <n v="13.916499679677514"/>
    <n v="0.33289872665185916"/>
  </r>
  <r>
    <n v="52"/>
    <n v="17"/>
    <x v="2"/>
    <x v="1"/>
    <s v="Q1"/>
    <x v="1"/>
    <n v="18.39"/>
    <n v="0.76500000000000001"/>
    <m/>
    <n v="15.311347381917791"/>
    <n v="0.54616719141553682"/>
    <n v="0"/>
    <n v="28.034176388798421"/>
    <m/>
    <m/>
  </r>
  <r>
    <n v="53"/>
    <n v="17"/>
    <x v="2"/>
    <x v="1"/>
    <s v="Q2"/>
    <x v="1"/>
    <n v="15.6"/>
    <n v="0.71330000000000005"/>
    <n v="56.8"/>
    <n v="12.988418660028142"/>
    <n v="0.50925628449242155"/>
    <n v="0.18338079279907532"/>
    <n v="25.50468016899147"/>
    <n v="70.827584840137277"/>
    <n v="2.7770426592625648"/>
  </r>
  <r>
    <n v="54"/>
    <n v="17"/>
    <x v="2"/>
    <x v="1"/>
    <s v="Q3"/>
    <x v="1"/>
    <n v="19.010000000000002"/>
    <n v="0.87709999999999999"/>
    <n v="364"/>
    <n v="15.827553764559935"/>
    <n v="0.62620031841904233"/>
    <n v="1.1751867707546377"/>
    <n v="25.275544101477784"/>
    <n v="13.468117714085894"/>
    <n v="0.53285174238043231"/>
  </r>
  <r>
    <n v="40"/>
    <n v="24"/>
    <x v="3"/>
    <x v="0"/>
    <s v="Q1"/>
    <x v="0"/>
    <n v="13.57"/>
    <n v="0.90369999999999995"/>
    <m/>
    <n v="11.298259052344992"/>
    <n v="0.64519122991139943"/>
    <n v="0"/>
    <n v="17.511488886630588"/>
    <m/>
    <m/>
  </r>
  <r>
    <n v="41"/>
    <n v="24"/>
    <x v="3"/>
    <x v="0"/>
    <s v="Q2"/>
    <x v="0"/>
    <n v="14.27"/>
    <n v="0.91490000000000005"/>
    <m/>
    <n v="11.881072710166768"/>
    <n v="0.6531874031713395"/>
    <n v="0"/>
    <n v="18.189378197561794"/>
    <m/>
    <m/>
  </r>
  <r>
    <n v="42"/>
    <n v="24"/>
    <x v="3"/>
    <x v="0"/>
    <s v="Q3"/>
    <x v="0"/>
    <n v="16.18"/>
    <n v="1.115"/>
    <m/>
    <n v="13.47132140508047"/>
    <n v="0.7960476057886583"/>
    <n v="0"/>
    <n v="16.922758522380324"/>
    <m/>
    <m/>
  </r>
  <r>
    <n v="46"/>
    <n v="24"/>
    <x v="3"/>
    <x v="1"/>
    <s v="Q1"/>
    <x v="0"/>
    <n v="14.29"/>
    <n v="0.60419999999999996"/>
    <n v="434"/>
    <n v="11.897724528961675"/>
    <n v="0.43136498961211417"/>
    <n v="1.4011842266689911"/>
    <n v="27.581572022477243"/>
    <n v="8.4911921662477674"/>
    <n v="0.30785744044349544"/>
  </r>
  <r>
    <n v="47"/>
    <n v="24"/>
    <x v="3"/>
    <x v="1"/>
    <s v="Q2"/>
    <x v="0"/>
    <n v="9.8680000000000003"/>
    <n v="0.3609"/>
    <n v="308"/>
    <n v="8.2160073934075459"/>
    <n v="0.25766240442074151"/>
    <n v="0.99438880602315505"/>
    <n v="31.886713980948038"/>
    <n v="8.2623691494132032"/>
    <n v="0.25911635655997284"/>
  </r>
  <r>
    <n v="48"/>
    <n v="24"/>
    <x v="3"/>
    <x v="1"/>
    <s v="Q3"/>
    <x v="0"/>
    <n v="13.73"/>
    <n v="0.51849999999999996"/>
    <m/>
    <n v="11.431473602704257"/>
    <n v="0.3701799852927527"/>
    <n v="0"/>
    <n v="30.880852711860701"/>
    <m/>
    <m/>
  </r>
  <r>
    <n v="32"/>
    <n v="27"/>
    <x v="4"/>
    <x v="0"/>
    <s v="Q1"/>
    <x v="0"/>
    <n v="14.64"/>
    <n v="0.77769999999999995"/>
    <m/>
    <n v="12.189131357872563"/>
    <n v="0.55523428073707581"/>
    <n v="0"/>
    <n v="21.953131823365517"/>
    <m/>
    <m/>
  </r>
  <r>
    <n v="33"/>
    <n v="27"/>
    <x v="4"/>
    <x v="0"/>
    <s v="Q2"/>
    <x v="0"/>
    <n v="16.739999999999998"/>
    <n v="0.93259999999999998"/>
    <n v="402"/>
    <n v="13.937572331337888"/>
    <n v="0.66582421269820868"/>
    <n v="1.2978711039652868"/>
    <n v="20.932810891416512"/>
    <n v="10.738795469562026"/>
    <n v="0.51301258704656161"/>
  </r>
  <r>
    <n v="34"/>
    <n v="27"/>
    <x v="4"/>
    <x v="0"/>
    <s v="Q3"/>
    <x v="0"/>
    <n v="7.9269999999999996"/>
    <n v="0.31850000000000001"/>
    <n v="120"/>
    <n v="6.5999483793617353"/>
    <n v="0.22739117707954051"/>
    <n v="0.38742421013889156"/>
    <n v="29.024645828950081"/>
    <n v="17.035456759389543"/>
    <n v="0.58693073671885598"/>
  </r>
  <r>
    <n v="38"/>
    <n v="27"/>
    <x v="4"/>
    <x v="1"/>
    <s v="Q1"/>
    <x v="0"/>
    <n v="15.49"/>
    <n v="0.51249999999999996"/>
    <m/>
    <n v="12.896833656656149"/>
    <n v="0.36589632104635639"/>
    <n v="0"/>
    <n v="35.247235117792329"/>
    <m/>
    <m/>
  </r>
  <r>
    <n v="39"/>
    <n v="27"/>
    <x v="4"/>
    <x v="1"/>
    <s v="Q2"/>
    <x v="0"/>
    <n v="17.559999999999999"/>
    <n v="0.57350000000000001"/>
    <n v="261"/>
    <n v="14.620296901929112"/>
    <n v="0.40944690755138613"/>
    <n v="0.84264765705208922"/>
    <n v="35.707430273103839"/>
    <n v="17.350427286627276"/>
    <n v="0.48590523467874036"/>
  </r>
  <r>
    <n v="70"/>
    <n v="27"/>
    <x v="4"/>
    <x v="1"/>
    <s v="Q1"/>
    <x v="1"/>
    <n v="20.52"/>
    <n v="1.5309999999999999"/>
    <n v="467"/>
    <n v="17.084766083575477"/>
    <n v="1.0930483268721396"/>
    <n v="1.5077258844571864"/>
    <n v="15.630384918537993"/>
    <n v="11.331480250951824"/>
    <n v="0.72496488794159053"/>
  </r>
  <r>
    <n v="71"/>
    <n v="27"/>
    <x v="4"/>
    <x v="1"/>
    <s v="Q2"/>
    <x v="1"/>
    <n v="21.17"/>
    <n v="1.617"/>
    <n v="540"/>
    <n v="17.625950194409985"/>
    <n v="1.1544475144038211"/>
    <n v="1.7434089456250121"/>
    <n v="15.267866208289568"/>
    <n v="10.110049187622518"/>
    <n v="0.66217826706742733"/>
  </r>
  <r>
    <n v="72"/>
    <n v="27"/>
    <x v="4"/>
    <x v="1"/>
    <s v="Q3"/>
    <x v="1"/>
    <n v="23.14"/>
    <n v="1.772"/>
    <n v="672"/>
    <n v="19.266154345708411"/>
    <n v="1.2651088407690605"/>
    <n v="2.1695755767777927"/>
    <n v="15.228851245712981"/>
    <n v="8.8801489802545124"/>
    <n v="0.58311351506268938"/>
  </r>
  <r>
    <n v="1"/>
    <n v="29"/>
    <x v="5"/>
    <x v="0"/>
    <s v="Q1"/>
    <x v="0"/>
    <n v="19.03"/>
    <n v="1.613"/>
    <n v="760"/>
    <n v="15.844205583354842"/>
    <n v="1.1515917382395566"/>
    <n v="2.45368666421298"/>
    <n v="13.758526617754265"/>
    <n v="6.4573059854962658"/>
    <n v="0.46933121291953128"/>
  </r>
  <r>
    <n v="2"/>
    <n v="29"/>
    <x v="5"/>
    <x v="0"/>
    <s v="Q2"/>
    <x v="0"/>
    <n v="16.66"/>
    <n v="1.1020000000000001"/>
    <n v="286"/>
    <n v="13.870965056158258"/>
    <n v="0.78676633325479961"/>
    <n v="0.92336103416435833"/>
    <n v="17.63034902469073"/>
    <n v="15.022255155819392"/>
    <n v="0.85206793891494792"/>
  </r>
  <r>
    <n v="3"/>
    <n v="29"/>
    <x v="5"/>
    <x v="0"/>
    <s v="Q3"/>
    <x v="0"/>
    <n v="20.73"/>
    <n v="1.595"/>
    <n v="668"/>
    <n v="17.259610180922014"/>
    <n v="1.1387407455003675"/>
    <n v="2.1566614364398298"/>
    <n v="15.156751217625104"/>
    <n v="8.0029298476323696"/>
    <n v="0.52801089974519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R57:W60" firstHeaderRow="1" firstDataRow="3" firstDataCol="0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Average of C:N" fld="12" subtotal="average" baseField="0" baseItem="0"/>
    <dataField name="Average of C:P" fld="13" subtotal="average" baseField="0" baseItem="0"/>
    <dataField name="Average of N&quot;P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R63:W66" firstHeaderRow="1" firstDataRow="3" firstDataCol="0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StdDev of C:N" fld="12" subtotal="stdDev" baseField="0" baseItem="0"/>
    <dataField name="StdDev of C:P" fld="13" subtotal="stdDev" baseField="0" baseItem="0"/>
    <dataField name="StdDev of N&quot;P" fld="1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R2:Y14" firstHeaderRow="1" firstDataRow="3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7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4"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Average of C:N" fld="12" subtotal="average" baseField="0" baseItem="0"/>
    <dataField name="Average of C:P" fld="13" subtotal="average" baseField="0" baseItem="0"/>
    <dataField name="Average of N&quot;P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R17:Y29" firstHeaderRow="1" firstDataRow="3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7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4"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StdDev of C:N" fld="12" subtotal="stdDev" baseField="0" baseItem="0"/>
    <dataField name="StdDev of C:P" fld="13" subtotal="stdDev" baseField="0" baseItem="0"/>
    <dataField name="StdDev of N&quot;P" fld="1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6" firstHeaderRow="0" firstDataRow="1" firstDataCol="1"/>
  <pivotFields count="1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numFmtId="17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numFmtId="1"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N %" fld="7" subtotal="average" baseField="0" baseItem="0"/>
    <dataField name="Average of P mg/kg" fld="8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1"/>
  <sheetViews>
    <sheetView workbookViewId="0">
      <selection activeCell="K54" sqref="K54"/>
    </sheetView>
  </sheetViews>
  <sheetFormatPr baseColWidth="10" defaultRowHeight="13" x14ac:dyDescent="0.15"/>
  <cols>
    <col min="10" max="12" width="10.83203125" style="139"/>
    <col min="18" max="18" width="12.33203125" customWidth="1"/>
    <col min="19" max="19" width="12.1640625" customWidth="1"/>
    <col min="20" max="20" width="12.5" customWidth="1"/>
    <col min="21" max="21" width="12.33203125" customWidth="1"/>
    <col min="22" max="22" width="12.1640625" customWidth="1"/>
    <col min="23" max="23" width="12.5" customWidth="1"/>
    <col min="24" max="24" width="13.33203125" customWidth="1"/>
    <col min="25" max="25" width="12.5" customWidth="1"/>
    <col min="26" max="26" width="15.6640625" bestFit="1" customWidth="1"/>
    <col min="27" max="27" width="16" bestFit="1" customWidth="1"/>
  </cols>
  <sheetData>
    <row r="1" spans="1:40" ht="14" thickBot="1" x14ac:dyDescent="0.2">
      <c r="A1" s="50" t="s">
        <v>7</v>
      </c>
      <c r="B1" s="51" t="s">
        <v>34</v>
      </c>
      <c r="C1" s="51" t="s">
        <v>58</v>
      </c>
      <c r="D1" s="51" t="s">
        <v>35</v>
      </c>
      <c r="E1" s="52" t="s">
        <v>36</v>
      </c>
      <c r="F1" s="123" t="s">
        <v>37</v>
      </c>
      <c r="G1" s="132" t="s">
        <v>60</v>
      </c>
      <c r="H1" s="51" t="s">
        <v>61</v>
      </c>
      <c r="I1" s="123" t="s">
        <v>62</v>
      </c>
      <c r="J1" s="139" t="s">
        <v>63</v>
      </c>
      <c r="K1" s="139" t="s">
        <v>64</v>
      </c>
      <c r="L1" s="139" t="s">
        <v>5</v>
      </c>
      <c r="M1" s="31" t="s">
        <v>54</v>
      </c>
      <c r="N1" s="31" t="s">
        <v>55</v>
      </c>
      <c r="O1" s="31" t="s">
        <v>59</v>
      </c>
    </row>
    <row r="2" spans="1:40" x14ac:dyDescent="0.15">
      <c r="A2" s="53">
        <v>15</v>
      </c>
      <c r="B2" s="54">
        <v>5</v>
      </c>
      <c r="C2" s="54">
        <v>-3.9</v>
      </c>
      <c r="D2" s="54" t="s">
        <v>38</v>
      </c>
      <c r="E2" s="55" t="s">
        <v>39</v>
      </c>
      <c r="F2" s="124">
        <v>42705</v>
      </c>
      <c r="G2" s="56">
        <v>11.53</v>
      </c>
      <c r="H2" s="57">
        <v>0.46879999999999999</v>
      </c>
      <c r="I2" s="58">
        <v>118</v>
      </c>
      <c r="J2" s="139">
        <v>9.5997735352643883</v>
      </c>
      <c r="K2" s="139">
        <v>0.3346969664517695</v>
      </c>
      <c r="L2" s="139">
        <v>0.38096713996991005</v>
      </c>
      <c r="M2" s="140">
        <f t="shared" ref="M2:M43" si="0">J2/K2</f>
        <v>28.681985489843797</v>
      </c>
      <c r="N2" s="140">
        <f t="shared" ref="N2:N43" si="1">J2/L2</f>
        <v>25.19842928191289</v>
      </c>
      <c r="O2" s="140">
        <f t="shared" ref="O2:O43" si="2">K2/L2</f>
        <v>0.87854549995625575</v>
      </c>
      <c r="T2" s="135" t="s">
        <v>35</v>
      </c>
      <c r="U2" s="135" t="s">
        <v>68</v>
      </c>
    </row>
    <row r="3" spans="1:40" ht="16" x14ac:dyDescent="0.2">
      <c r="A3" s="63">
        <v>16</v>
      </c>
      <c r="B3" s="64">
        <v>5</v>
      </c>
      <c r="C3" s="64">
        <v>-3.9</v>
      </c>
      <c r="D3" s="64" t="s">
        <v>38</v>
      </c>
      <c r="E3" s="65" t="s">
        <v>40</v>
      </c>
      <c r="F3" s="129">
        <v>42705</v>
      </c>
      <c r="G3" s="66">
        <v>11.05</v>
      </c>
      <c r="H3" s="67">
        <v>0.42509999999999998</v>
      </c>
      <c r="I3" s="68"/>
      <c r="J3" s="139">
        <v>9.2001298841865999</v>
      </c>
      <c r="K3" s="139">
        <v>0.3034976118571826</v>
      </c>
      <c r="L3" s="139">
        <v>0</v>
      </c>
      <c r="M3" s="141">
        <f t="shared" si="0"/>
        <v>30.313681310006224</v>
      </c>
      <c r="N3" s="141"/>
      <c r="O3" s="141"/>
      <c r="T3" t="s">
        <v>38</v>
      </c>
      <c r="U3" t="s">
        <v>38</v>
      </c>
      <c r="V3" t="s">
        <v>38</v>
      </c>
      <c r="W3" t="s">
        <v>43</v>
      </c>
      <c r="X3" t="s">
        <v>43</v>
      </c>
      <c r="Y3" t="s">
        <v>43</v>
      </c>
    </row>
    <row r="4" spans="1:40" x14ac:dyDescent="0.15">
      <c r="A4" s="63">
        <v>17</v>
      </c>
      <c r="B4" s="64">
        <v>5</v>
      </c>
      <c r="C4" s="64">
        <v>-3.9</v>
      </c>
      <c r="D4" s="64" t="s">
        <v>38</v>
      </c>
      <c r="E4" s="65" t="s">
        <v>41</v>
      </c>
      <c r="F4" s="129">
        <v>42705</v>
      </c>
      <c r="G4" s="66">
        <v>15.52</v>
      </c>
      <c r="H4" s="67">
        <v>0.58489999999999998</v>
      </c>
      <c r="I4" s="73">
        <v>171</v>
      </c>
      <c r="J4" s="139">
        <v>12.921811384848509</v>
      </c>
      <c r="K4" s="139">
        <v>0.4175858696195392</v>
      </c>
      <c r="L4" s="139">
        <v>0.55207949944792056</v>
      </c>
      <c r="M4" s="141">
        <f t="shared" si="0"/>
        <v>30.944081983955826</v>
      </c>
      <c r="N4" s="141">
        <f t="shared" si="1"/>
        <v>23.405707688422261</v>
      </c>
      <c r="O4" s="141">
        <f t="shared" si="2"/>
        <v>0.75638720517085856</v>
      </c>
      <c r="R4" s="135" t="s">
        <v>37</v>
      </c>
      <c r="S4" s="135" t="s">
        <v>58</v>
      </c>
      <c r="T4" t="s">
        <v>65</v>
      </c>
      <c r="U4" t="s">
        <v>66</v>
      </c>
      <c r="V4" t="s">
        <v>67</v>
      </c>
      <c r="W4" t="s">
        <v>65</v>
      </c>
      <c r="X4" t="s">
        <v>66</v>
      </c>
      <c r="Y4" t="s">
        <v>67</v>
      </c>
      <c r="AA4" s="134" t="s">
        <v>37</v>
      </c>
      <c r="AB4" s="134" t="s">
        <v>58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  <c r="AN4" t="s">
        <v>81</v>
      </c>
    </row>
    <row r="5" spans="1:40" ht="16" x14ac:dyDescent="0.2">
      <c r="A5" s="74">
        <v>22</v>
      </c>
      <c r="B5" s="64">
        <v>5</v>
      </c>
      <c r="C5" s="64">
        <v>-3.9</v>
      </c>
      <c r="D5" s="64" t="s">
        <v>43</v>
      </c>
      <c r="E5" s="64" t="s">
        <v>40</v>
      </c>
      <c r="F5" s="129">
        <v>42705</v>
      </c>
      <c r="G5" s="66">
        <v>11.16</v>
      </c>
      <c r="H5" s="67">
        <v>0.39290000000000003</v>
      </c>
      <c r="I5" s="68"/>
      <c r="J5" s="139">
        <v>9.2917148875585927</v>
      </c>
      <c r="K5" s="139">
        <v>0.28050861373485547</v>
      </c>
      <c r="L5" s="139">
        <v>0</v>
      </c>
      <c r="M5" s="141">
        <f>J5/K5</f>
        <v>33.124526066573409</v>
      </c>
      <c r="N5" s="141"/>
      <c r="O5" s="141"/>
      <c r="R5" s="125">
        <v>42705</v>
      </c>
      <c r="S5">
        <v>-3.9</v>
      </c>
      <c r="T5" s="133">
        <v>29.979916261268613</v>
      </c>
      <c r="U5" s="133">
        <v>24.302068485167574</v>
      </c>
      <c r="V5" s="133">
        <v>0.81746635256355715</v>
      </c>
      <c r="W5" s="133">
        <v>36.500173001941405</v>
      </c>
      <c r="X5" s="133"/>
      <c r="Y5" s="133"/>
      <c r="AA5" s="136">
        <v>42705</v>
      </c>
      <c r="AB5">
        <v>-3.9</v>
      </c>
      <c r="AC5" s="138">
        <v>29.979916261268613</v>
      </c>
      <c r="AD5" s="138">
        <v>24.302068485167574</v>
      </c>
      <c r="AE5" s="138">
        <v>0.81746635256355715</v>
      </c>
      <c r="AF5" s="138">
        <v>36.500173001941405</v>
      </c>
      <c r="AG5" s="138"/>
      <c r="AH5" s="138"/>
      <c r="AI5" s="138">
        <v>0.67399789020143264</v>
      </c>
      <c r="AJ5" s="138">
        <v>0.73187552582024029</v>
      </c>
      <c r="AK5" s="138">
        <v>4.9870915012118947E-2</v>
      </c>
      <c r="AL5" s="138">
        <v>2.7562041811471421</v>
      </c>
      <c r="AM5" s="138"/>
      <c r="AN5" s="138"/>
    </row>
    <row r="6" spans="1:40" ht="16" x14ac:dyDescent="0.2">
      <c r="A6" s="74">
        <v>23</v>
      </c>
      <c r="B6" s="64">
        <v>5</v>
      </c>
      <c r="C6" s="64">
        <v>-3.9</v>
      </c>
      <c r="D6" s="64" t="s">
        <v>43</v>
      </c>
      <c r="E6" s="64" t="s">
        <v>41</v>
      </c>
      <c r="F6" s="129">
        <v>42705</v>
      </c>
      <c r="G6" s="66">
        <v>13.65</v>
      </c>
      <c r="H6" s="67">
        <v>0.3992</v>
      </c>
      <c r="I6" s="68"/>
      <c r="J6" s="139">
        <v>11.364866327524624</v>
      </c>
      <c r="K6" s="139">
        <v>0.28500646119357165</v>
      </c>
      <c r="L6" s="139">
        <v>0</v>
      </c>
      <c r="M6" s="141">
        <f>J6/K6</f>
        <v>39.875819937309402</v>
      </c>
      <c r="N6" s="141"/>
      <c r="O6" s="141"/>
      <c r="R6" s="125">
        <v>42705</v>
      </c>
      <c r="S6">
        <v>9.4</v>
      </c>
      <c r="T6" s="133">
        <v>42.01308381275939</v>
      </c>
      <c r="U6" s="133">
        <v>38.711733722823737</v>
      </c>
      <c r="V6" s="133">
        <v>0.84876315451922968</v>
      </c>
      <c r="W6" s="133">
        <v>40.812203573145567</v>
      </c>
      <c r="X6" s="133">
        <v>65.1097670431718</v>
      </c>
      <c r="Y6" s="133">
        <v>1.632774630978661</v>
      </c>
      <c r="AA6" s="136">
        <v>42705</v>
      </c>
      <c r="AB6">
        <v>9.4</v>
      </c>
      <c r="AC6" s="138">
        <v>42.01308381275939</v>
      </c>
      <c r="AD6" s="138">
        <v>38.711733722823737</v>
      </c>
      <c r="AE6" s="138">
        <v>0.84876315451922968</v>
      </c>
      <c r="AF6" s="138">
        <v>40.812203573145567</v>
      </c>
      <c r="AG6" s="138">
        <v>65.1097670431718</v>
      </c>
      <c r="AH6" s="138">
        <v>1.632774630978661</v>
      </c>
      <c r="AI6" s="138">
        <v>2.9365294623069729</v>
      </c>
      <c r="AJ6" s="138"/>
      <c r="AK6" s="138"/>
      <c r="AL6" s="138">
        <v>0.59055386174349578</v>
      </c>
      <c r="AM6" s="138">
        <v>42.428580008284158</v>
      </c>
      <c r="AN6" s="138">
        <v>1.0756324260195709</v>
      </c>
    </row>
    <row r="7" spans="1:40" x14ac:dyDescent="0.15">
      <c r="A7" s="101">
        <v>58</v>
      </c>
      <c r="B7" s="102">
        <v>5</v>
      </c>
      <c r="C7" s="64">
        <v>-3.9</v>
      </c>
      <c r="D7" s="102" t="s">
        <v>43</v>
      </c>
      <c r="E7" s="102" t="s">
        <v>39</v>
      </c>
      <c r="F7" s="127">
        <v>42795</v>
      </c>
      <c r="G7" s="103">
        <v>16.25</v>
      </c>
      <c r="H7" s="104">
        <v>1.0289999999999999</v>
      </c>
      <c r="I7" s="103">
        <v>372</v>
      </c>
      <c r="J7" s="139">
        <v>13.529602770862647</v>
      </c>
      <c r="K7" s="139">
        <v>0.73464841825697691</v>
      </c>
      <c r="L7" s="139">
        <v>1.201015051430564</v>
      </c>
      <c r="M7" s="142">
        <f>J7/K7</f>
        <v>18.416432179848577</v>
      </c>
      <c r="N7" s="142">
        <f>J7/L7</f>
        <v>11.265140061939393</v>
      </c>
      <c r="O7" s="142">
        <f>K7/L7</f>
        <v>0.61168960154322449</v>
      </c>
      <c r="R7" s="125">
        <v>42705</v>
      </c>
      <c r="S7">
        <v>17.7</v>
      </c>
      <c r="T7" s="133">
        <v>25.857844204880347</v>
      </c>
      <c r="U7" s="133">
        <v>44.343321701747527</v>
      </c>
      <c r="V7" s="133">
        <v>1.6894456334461643</v>
      </c>
      <c r="W7" s="133">
        <v>45.879452038221501</v>
      </c>
      <c r="X7" s="133">
        <v>32.853445122862695</v>
      </c>
      <c r="Y7" s="133">
        <v>0.7625483401732307</v>
      </c>
      <c r="AA7" s="136">
        <v>42705</v>
      </c>
      <c r="AB7">
        <v>17.7</v>
      </c>
      <c r="AC7" s="138">
        <v>25.857844204880347</v>
      </c>
      <c r="AD7" s="138">
        <v>44.343321701747527</v>
      </c>
      <c r="AE7" s="138">
        <v>1.6894456334461643</v>
      </c>
      <c r="AF7" s="138">
        <v>45.879452038221501</v>
      </c>
      <c r="AG7" s="138">
        <v>32.853445122862695</v>
      </c>
      <c r="AH7" s="138">
        <v>0.7625483401732307</v>
      </c>
      <c r="AI7" s="138">
        <v>0.9559821890342981</v>
      </c>
      <c r="AJ7" s="138">
        <v>11.926117168589354</v>
      </c>
      <c r="AK7" s="138">
        <v>0.40833011561704929</v>
      </c>
      <c r="AL7" s="138">
        <v>3.2910086989768148</v>
      </c>
      <c r="AM7" s="138">
        <v>15.461951207575583</v>
      </c>
      <c r="AN7" s="138">
        <v>0.35080744043711887</v>
      </c>
    </row>
    <row r="8" spans="1:40" x14ac:dyDescent="0.15">
      <c r="A8" s="101">
        <v>59</v>
      </c>
      <c r="B8" s="102">
        <v>5</v>
      </c>
      <c r="C8" s="64">
        <v>-3.9</v>
      </c>
      <c r="D8" s="102" t="s">
        <v>43</v>
      </c>
      <c r="E8" s="102" t="s">
        <v>40</v>
      </c>
      <c r="F8" s="127">
        <v>42795</v>
      </c>
      <c r="G8" s="103">
        <v>17.010000000000002</v>
      </c>
      <c r="H8" s="104">
        <v>1.0229999999999999</v>
      </c>
      <c r="I8" s="103">
        <v>122</v>
      </c>
      <c r="J8" s="139">
        <v>14.162371885069149</v>
      </c>
      <c r="K8" s="139">
        <v>0.73036475401058054</v>
      </c>
      <c r="L8" s="139">
        <v>0.39388128030787306</v>
      </c>
      <c r="M8" s="142">
        <f>J8/K8</f>
        <v>19.390820555483682</v>
      </c>
      <c r="N8" s="142">
        <f>J8/L8</f>
        <v>35.955940515881544</v>
      </c>
      <c r="O8" s="142">
        <f>K8/L8</f>
        <v>1.8542763785059773</v>
      </c>
      <c r="R8" s="125">
        <v>42705</v>
      </c>
      <c r="S8">
        <v>34</v>
      </c>
      <c r="T8" s="133">
        <v>17.541208535524234</v>
      </c>
      <c r="U8" s="133"/>
      <c r="V8" s="133"/>
      <c r="W8" s="133">
        <v>30.116379571761993</v>
      </c>
      <c r="X8" s="133">
        <v>8.3767806578304853</v>
      </c>
      <c r="Y8" s="133">
        <v>0.28348689850173414</v>
      </c>
      <c r="AA8" s="136">
        <v>42705</v>
      </c>
      <c r="AB8">
        <v>34</v>
      </c>
      <c r="AC8" s="138">
        <v>17.541208535524234</v>
      </c>
      <c r="AD8" s="138"/>
      <c r="AE8" s="138"/>
      <c r="AF8" s="138">
        <v>30.116379571761993</v>
      </c>
      <c r="AG8" s="138">
        <v>8.3767806578304853</v>
      </c>
      <c r="AH8" s="138">
        <v>0.28348689850173414</v>
      </c>
      <c r="AI8" s="138">
        <v>0.36594343530889978</v>
      </c>
      <c r="AJ8" s="138"/>
      <c r="AK8" s="138"/>
      <c r="AL8" s="138">
        <v>1.3002405171218661</v>
      </c>
      <c r="AM8" s="138">
        <v>9.3416605441499018E-2</v>
      </c>
      <c r="AN8" s="138">
        <v>1.9898464170803806E-2</v>
      </c>
    </row>
    <row r="9" spans="1:40" ht="14" thickBot="1" x14ac:dyDescent="0.2">
      <c r="A9" s="119">
        <v>21</v>
      </c>
      <c r="B9" s="110">
        <v>5</v>
      </c>
      <c r="C9" s="78">
        <v>-3.9</v>
      </c>
      <c r="D9" s="110" t="s">
        <v>43</v>
      </c>
      <c r="E9" s="110" t="s">
        <v>41</v>
      </c>
      <c r="F9" s="130">
        <v>42795</v>
      </c>
      <c r="G9" s="111">
        <v>16.05</v>
      </c>
      <c r="H9" s="120">
        <v>0.99099999999999999</v>
      </c>
      <c r="I9" s="111">
        <v>405</v>
      </c>
      <c r="J9" s="139">
        <v>13.363084582913569</v>
      </c>
      <c r="K9" s="139">
        <v>0.70751854469646669</v>
      </c>
      <c r="L9" s="139">
        <v>1.307556709218759</v>
      </c>
      <c r="M9" s="143">
        <f>J9/K9</f>
        <v>18.887256995710946</v>
      </c>
      <c r="N9" s="143">
        <f>J9/L9</f>
        <v>10.219889117388847</v>
      </c>
      <c r="O9" s="143">
        <f>K9/L9</f>
        <v>0.54109970122764006</v>
      </c>
      <c r="R9" s="125">
        <v>42705</v>
      </c>
      <c r="S9">
        <v>38.9</v>
      </c>
      <c r="T9" s="133">
        <v>23.970196181244038</v>
      </c>
      <c r="U9" s="133">
        <v>13.887126114475784</v>
      </c>
      <c r="V9" s="133">
        <v>0.54997166188270885</v>
      </c>
      <c r="W9" s="133">
        <v>35.477332695448084</v>
      </c>
      <c r="X9" s="133">
        <v>17.350427286627276</v>
      </c>
      <c r="Y9" s="133">
        <v>0.48590523467874036</v>
      </c>
      <c r="AA9" s="136">
        <v>42705</v>
      </c>
      <c r="AB9">
        <v>38.9</v>
      </c>
      <c r="AC9" s="138">
        <v>23.970196181244038</v>
      </c>
      <c r="AD9" s="138">
        <v>13.887126114475784</v>
      </c>
      <c r="AE9" s="138">
        <v>0.54997166188270885</v>
      </c>
      <c r="AF9" s="138">
        <v>35.477332695448084</v>
      </c>
      <c r="AG9" s="138">
        <v>17.350427286627276</v>
      </c>
      <c r="AH9" s="138">
        <v>0.48590523467874036</v>
      </c>
      <c r="AI9" s="138">
        <v>2.5443309292058132</v>
      </c>
      <c r="AJ9" s="138">
        <v>2.570601207202067</v>
      </c>
      <c r="AK9" s="138">
        <v>3.0176958237965196E-2</v>
      </c>
      <c r="AL9" s="138">
        <v>0.18787388543549591</v>
      </c>
      <c r="AM9" s="138"/>
      <c r="AN9" s="138"/>
    </row>
    <row r="10" spans="1:40" ht="16" x14ac:dyDescent="0.2">
      <c r="A10" s="87">
        <v>24</v>
      </c>
      <c r="B10" s="54">
        <v>14</v>
      </c>
      <c r="C10" s="54">
        <v>9.4</v>
      </c>
      <c r="D10" s="54" t="s">
        <v>38</v>
      </c>
      <c r="E10" s="54" t="s">
        <v>39</v>
      </c>
      <c r="F10" s="124">
        <v>42705</v>
      </c>
      <c r="G10" s="56">
        <v>12.63</v>
      </c>
      <c r="H10" s="57">
        <v>0.38340000000000002</v>
      </c>
      <c r="I10" s="88"/>
      <c r="J10" s="139">
        <v>10.515623568984322</v>
      </c>
      <c r="K10" s="139">
        <v>0.27372614534472789</v>
      </c>
      <c r="L10" s="139">
        <v>0</v>
      </c>
      <c r="M10" s="140">
        <f t="shared" si="0"/>
        <v>38.416584414108684</v>
      </c>
      <c r="N10" s="140"/>
      <c r="O10" s="140"/>
      <c r="R10" s="125">
        <v>42705</v>
      </c>
      <c r="S10">
        <v>53.7</v>
      </c>
      <c r="T10" s="133">
        <v>15.5152089533567</v>
      </c>
      <c r="U10" s="133">
        <v>9.8274969963160093</v>
      </c>
      <c r="V10" s="133">
        <v>0.61647001719322603</v>
      </c>
      <c r="W10" s="133"/>
      <c r="X10" s="133"/>
      <c r="Y10" s="133"/>
      <c r="AA10" s="137">
        <v>42705</v>
      </c>
      <c r="AB10">
        <v>53.7</v>
      </c>
      <c r="AC10" s="138">
        <v>15.5152089533567</v>
      </c>
      <c r="AD10" s="138">
        <v>9.8274969963160093</v>
      </c>
      <c r="AE10" s="138">
        <v>0.61647001719322603</v>
      </c>
      <c r="AF10" s="138"/>
      <c r="AG10" s="138"/>
      <c r="AH10" s="138"/>
      <c r="AI10" s="138">
        <v>1.1319777896736234</v>
      </c>
      <c r="AJ10" s="138">
        <v>2.635423592302661</v>
      </c>
      <c r="AK10" s="138">
        <v>0.11901066051855137</v>
      </c>
      <c r="AL10" s="138"/>
      <c r="AM10" s="138"/>
      <c r="AN10" s="138"/>
    </row>
    <row r="11" spans="1:40" x14ac:dyDescent="0.15">
      <c r="A11" s="74">
        <v>25</v>
      </c>
      <c r="B11" s="64">
        <v>14</v>
      </c>
      <c r="C11" s="64">
        <v>9.4</v>
      </c>
      <c r="D11" s="64" t="s">
        <v>38</v>
      </c>
      <c r="E11" s="64" t="s">
        <v>40</v>
      </c>
      <c r="F11" s="129">
        <v>42705</v>
      </c>
      <c r="G11" s="66">
        <v>13.36</v>
      </c>
      <c r="H11" s="67">
        <v>0.34160000000000001</v>
      </c>
      <c r="I11" s="73">
        <v>89</v>
      </c>
      <c r="J11" s="139">
        <v>11.123414954998459</v>
      </c>
      <c r="K11" s="139">
        <v>0.24388328442816654</v>
      </c>
      <c r="L11" s="139">
        <v>0.28733962251967793</v>
      </c>
      <c r="M11" s="141">
        <f t="shared" si="0"/>
        <v>45.609583211410104</v>
      </c>
      <c r="N11" s="141">
        <f t="shared" si="1"/>
        <v>38.711733722823737</v>
      </c>
      <c r="O11" s="141">
        <f t="shared" si="2"/>
        <v>0.84876315451922968</v>
      </c>
      <c r="R11" s="125">
        <v>42795</v>
      </c>
      <c r="S11">
        <v>-3.9</v>
      </c>
      <c r="T11" s="133"/>
      <c r="U11" s="133"/>
      <c r="V11" s="133"/>
      <c r="W11" s="133">
        <v>18.898169910347733</v>
      </c>
      <c r="X11" s="133">
        <v>19.146989898403259</v>
      </c>
      <c r="Y11" s="133">
        <v>1.0023552270922804</v>
      </c>
      <c r="AA11" s="136">
        <v>42795</v>
      </c>
      <c r="AB11">
        <v>-3.9</v>
      </c>
      <c r="AC11" s="138"/>
      <c r="AD11" s="138"/>
      <c r="AE11" s="138"/>
      <c r="AF11" s="138">
        <v>18.898169910347733</v>
      </c>
      <c r="AG11" s="138">
        <v>19.146989898403259</v>
      </c>
      <c r="AH11" s="138">
        <v>1.0023552270922804</v>
      </c>
      <c r="AI11" s="138"/>
      <c r="AJ11" s="138"/>
      <c r="AK11" s="138"/>
      <c r="AL11" s="138">
        <v>0.28133461418902173</v>
      </c>
      <c r="AM11" s="138">
        <v>8.4098900712175144</v>
      </c>
      <c r="AN11" s="138">
        <v>0.42644771843535922</v>
      </c>
    </row>
    <row r="12" spans="1:40" x14ac:dyDescent="0.15">
      <c r="A12" s="74">
        <v>29</v>
      </c>
      <c r="B12" s="64">
        <v>14</v>
      </c>
      <c r="C12" s="64">
        <v>9.4</v>
      </c>
      <c r="D12" s="64" t="s">
        <v>43</v>
      </c>
      <c r="E12" s="64" t="s">
        <v>39</v>
      </c>
      <c r="F12" s="129">
        <v>42705</v>
      </c>
      <c r="G12" s="66">
        <v>12.03</v>
      </c>
      <c r="H12" s="67">
        <v>0.33660000000000001</v>
      </c>
      <c r="I12" s="73">
        <v>236</v>
      </c>
      <c r="J12" s="139">
        <v>10.016069005137085</v>
      </c>
      <c r="K12" s="139">
        <v>0.2403135642228362</v>
      </c>
      <c r="L12" s="139">
        <v>0.7619342799398201</v>
      </c>
      <c r="M12" s="141">
        <f t="shared" si="0"/>
        <v>41.679166290627933</v>
      </c>
      <c r="N12" s="141">
        <f t="shared" si="1"/>
        <v>13.145581277598096</v>
      </c>
      <c r="O12" s="141">
        <f t="shared" si="2"/>
        <v>0.31539933370869849</v>
      </c>
      <c r="R12" s="125">
        <v>42795</v>
      </c>
      <c r="S12">
        <v>9.4</v>
      </c>
      <c r="T12" s="133"/>
      <c r="U12" s="133"/>
      <c r="V12" s="133"/>
      <c r="W12" s="133">
        <v>33.632730637690294</v>
      </c>
      <c r="X12" s="133">
        <v>23.344529996084741</v>
      </c>
      <c r="Y12" s="133">
        <v>0.68505572781512536</v>
      </c>
      <c r="AA12" s="136">
        <v>42795</v>
      </c>
      <c r="AB12">
        <v>9.4</v>
      </c>
      <c r="AC12" s="138"/>
      <c r="AD12" s="138"/>
      <c r="AE12" s="138"/>
      <c r="AF12" s="138">
        <v>33.632730637690294</v>
      </c>
      <c r="AG12" s="138">
        <v>23.344529996084741</v>
      </c>
      <c r="AH12" s="138">
        <v>0.68505572781512536</v>
      </c>
      <c r="AI12" s="138"/>
      <c r="AJ12" s="138"/>
      <c r="AK12" s="138"/>
      <c r="AL12" s="138">
        <v>0.66594993269323655</v>
      </c>
      <c r="AM12" s="138">
        <v>8.6686706046014645</v>
      </c>
      <c r="AN12" s="138">
        <v>0.24161056697166522</v>
      </c>
    </row>
    <row r="13" spans="1:40" ht="16" x14ac:dyDescent="0.2">
      <c r="A13" s="74">
        <v>30</v>
      </c>
      <c r="B13" s="64">
        <v>14</v>
      </c>
      <c r="C13" s="64">
        <v>9.4</v>
      </c>
      <c r="D13" s="64" t="s">
        <v>43</v>
      </c>
      <c r="E13" s="64" t="s">
        <v>40</v>
      </c>
      <c r="F13" s="129">
        <v>42705</v>
      </c>
      <c r="G13" s="66">
        <v>13.75</v>
      </c>
      <c r="H13" s="67">
        <v>0.39040000000000002</v>
      </c>
      <c r="I13" s="68"/>
      <c r="J13" s="139">
        <v>11.448125421499164</v>
      </c>
      <c r="K13" s="139">
        <v>0.27872375363219032</v>
      </c>
      <c r="L13" s="139">
        <v>0</v>
      </c>
      <c r="M13" s="141">
        <f t="shared" si="0"/>
        <v>41.073375599721395</v>
      </c>
      <c r="N13" s="141"/>
      <c r="O13" s="141"/>
      <c r="R13" s="125">
        <v>42795</v>
      </c>
      <c r="S13">
        <v>17.7</v>
      </c>
      <c r="T13" s="133"/>
      <c r="U13" s="133"/>
      <c r="V13" s="133"/>
      <c r="W13" s="133">
        <v>26.271466886422559</v>
      </c>
      <c r="X13" s="133">
        <v>42.147851277111585</v>
      </c>
      <c r="Y13" s="133">
        <v>1.6549472008214985</v>
      </c>
      <c r="AA13" s="136">
        <v>42795</v>
      </c>
      <c r="AB13">
        <v>17.7</v>
      </c>
      <c r="AC13" s="138"/>
      <c r="AD13" s="138"/>
      <c r="AE13" s="138"/>
      <c r="AF13" s="138">
        <v>26.271466886422559</v>
      </c>
      <c r="AG13" s="138">
        <v>42.147851277111585</v>
      </c>
      <c r="AH13" s="138">
        <v>1.6549472008214985</v>
      </c>
      <c r="AI13" s="138"/>
      <c r="AJ13" s="138"/>
      <c r="AK13" s="138"/>
      <c r="AL13" s="138">
        <v>0.88383339807973571</v>
      </c>
      <c r="AM13" s="138">
        <v>23.416904396128636</v>
      </c>
      <c r="AN13" s="138">
        <v>0.91618710529166014</v>
      </c>
    </row>
    <row r="14" spans="1:40" x14ac:dyDescent="0.15">
      <c r="A14" s="74">
        <v>31</v>
      </c>
      <c r="B14" s="64">
        <v>14</v>
      </c>
      <c r="C14" s="64">
        <v>9.4</v>
      </c>
      <c r="D14" s="64" t="s">
        <v>43</v>
      </c>
      <c r="E14" s="64" t="s">
        <v>41</v>
      </c>
      <c r="F14" s="129">
        <v>42705</v>
      </c>
      <c r="G14" s="66">
        <v>15.98</v>
      </c>
      <c r="H14" s="67">
        <v>0.46960000000000002</v>
      </c>
      <c r="I14" s="73">
        <v>35.200000000000003</v>
      </c>
      <c r="J14" s="139">
        <v>13.304803217131392</v>
      </c>
      <c r="K14" s="139">
        <v>0.33526812168462233</v>
      </c>
      <c r="L14" s="139">
        <v>0.11364443497407488</v>
      </c>
      <c r="M14" s="141">
        <f t="shared" si="0"/>
        <v>39.684068829087366</v>
      </c>
      <c r="N14" s="141">
        <f t="shared" si="1"/>
        <v>117.07395280874552</v>
      </c>
      <c r="O14" s="141">
        <f t="shared" si="2"/>
        <v>2.9501499282486234</v>
      </c>
      <c r="R14" s="125">
        <v>42795</v>
      </c>
      <c r="S14">
        <v>38.9</v>
      </c>
      <c r="T14" s="133"/>
      <c r="U14" s="133"/>
      <c r="V14" s="133"/>
      <c r="W14" s="133">
        <v>15.375700790846848</v>
      </c>
      <c r="X14" s="133">
        <v>10.107226139609617</v>
      </c>
      <c r="Y14" s="133">
        <v>0.65675222335723571</v>
      </c>
      <c r="AA14" s="137">
        <v>42795</v>
      </c>
      <c r="AB14">
        <v>38.9</v>
      </c>
      <c r="AC14" s="138"/>
      <c r="AD14" s="138"/>
      <c r="AE14" s="138"/>
      <c r="AF14" s="138">
        <v>15.375700790846848</v>
      </c>
      <c r="AG14" s="138">
        <v>10.107226139609617</v>
      </c>
      <c r="AH14" s="138">
        <v>0.65675222335723571</v>
      </c>
      <c r="AI14" s="138"/>
      <c r="AJ14" s="138"/>
      <c r="AK14" s="138"/>
      <c r="AL14" s="138">
        <v>0.12783915088846665</v>
      </c>
      <c r="AM14" s="138">
        <v>0.7076397922848191</v>
      </c>
      <c r="AN14" s="138">
        <v>4.1038739664150684E-2</v>
      </c>
    </row>
    <row r="15" spans="1:40" x14ac:dyDescent="0.15">
      <c r="A15" s="101">
        <v>64</v>
      </c>
      <c r="B15" s="102">
        <v>14</v>
      </c>
      <c r="C15" s="64">
        <v>9.4</v>
      </c>
      <c r="D15" s="102" t="s">
        <v>43</v>
      </c>
      <c r="E15" s="102" t="s">
        <v>39</v>
      </c>
      <c r="F15" s="127">
        <v>42795</v>
      </c>
      <c r="G15" s="103">
        <v>12.33</v>
      </c>
      <c r="H15" s="117">
        <v>0.41310000000000002</v>
      </c>
      <c r="I15" s="103">
        <v>78.599999999999994</v>
      </c>
      <c r="J15" s="139">
        <v>10.265846287060704</v>
      </c>
      <c r="K15" s="139">
        <v>0.29493028336438992</v>
      </c>
      <c r="L15" s="139">
        <v>0.25376285764097395</v>
      </c>
      <c r="M15" s="142">
        <f t="shared" si="0"/>
        <v>34.807704959809527</v>
      </c>
      <c r="N15" s="142">
        <f t="shared" si="1"/>
        <v>40.454487242514105</v>
      </c>
      <c r="O15" s="142">
        <f t="shared" si="2"/>
        <v>1.1622279403144964</v>
      </c>
    </row>
    <row r="16" spans="1:40" x14ac:dyDescent="0.15">
      <c r="A16" s="101">
        <v>65</v>
      </c>
      <c r="B16" s="102">
        <v>14</v>
      </c>
      <c r="C16" s="64">
        <v>9.4</v>
      </c>
      <c r="D16" s="102" t="s">
        <v>43</v>
      </c>
      <c r="E16" s="102" t="s">
        <v>40</v>
      </c>
      <c r="F16" s="127">
        <v>42795</v>
      </c>
      <c r="G16" s="103">
        <v>11.7</v>
      </c>
      <c r="H16" s="117">
        <v>0.41980000000000001</v>
      </c>
      <c r="I16" s="103">
        <v>244</v>
      </c>
      <c r="J16" s="139">
        <v>9.7413139950211054</v>
      </c>
      <c r="K16" s="139">
        <v>0.29971370843953254</v>
      </c>
      <c r="L16" s="139">
        <v>0.78776256061574612</v>
      </c>
      <c r="M16" s="142">
        <f t="shared" si="0"/>
        <v>32.502063538366386</v>
      </c>
      <c r="N16" s="142">
        <f t="shared" si="1"/>
        <v>12.365799648319047</v>
      </c>
      <c r="O16" s="142">
        <f t="shared" si="2"/>
        <v>0.38046198616657351</v>
      </c>
    </row>
    <row r="17" spans="1:25" ht="14" thickBot="1" x14ac:dyDescent="0.2">
      <c r="A17" s="119">
        <v>66</v>
      </c>
      <c r="B17" s="110">
        <v>14</v>
      </c>
      <c r="C17" s="78">
        <v>9.4</v>
      </c>
      <c r="D17" s="110" t="s">
        <v>43</v>
      </c>
      <c r="E17" s="110" t="s">
        <v>44</v>
      </c>
      <c r="F17" s="130">
        <v>42795</v>
      </c>
      <c r="G17" s="111">
        <v>16.420000000000002</v>
      </c>
      <c r="H17" s="120">
        <v>0.57010000000000005</v>
      </c>
      <c r="I17" s="111">
        <v>246</v>
      </c>
      <c r="J17" s="139">
        <v>13.671143230619366</v>
      </c>
      <c r="K17" s="139">
        <v>0.40701949781176155</v>
      </c>
      <c r="L17" s="139">
        <v>0.79421963078472779</v>
      </c>
      <c r="M17" s="143">
        <f t="shared" si="0"/>
        <v>33.588423414894976</v>
      </c>
      <c r="N17" s="143">
        <f t="shared" si="1"/>
        <v>17.213303097421061</v>
      </c>
      <c r="O17" s="143">
        <f t="shared" si="2"/>
        <v>0.51247725696430646</v>
      </c>
      <c r="T17" s="135" t="s">
        <v>35</v>
      </c>
      <c r="U17" s="135" t="s">
        <v>68</v>
      </c>
    </row>
    <row r="18" spans="1:25" x14ac:dyDescent="0.15">
      <c r="A18" s="53">
        <v>6</v>
      </c>
      <c r="B18" s="55">
        <v>17</v>
      </c>
      <c r="C18" s="55">
        <v>17.7</v>
      </c>
      <c r="D18" s="54" t="s">
        <v>38</v>
      </c>
      <c r="E18" s="55" t="s">
        <v>39</v>
      </c>
      <c r="F18" s="124">
        <v>42705</v>
      </c>
      <c r="G18" s="56">
        <v>12.31</v>
      </c>
      <c r="H18" s="57">
        <v>0.5403</v>
      </c>
      <c r="I18" s="58">
        <v>77.7</v>
      </c>
      <c r="J18" s="139">
        <v>10.249194468265797</v>
      </c>
      <c r="K18" s="139">
        <v>0.38574396538799294</v>
      </c>
      <c r="L18" s="139">
        <v>0.2508571760649323</v>
      </c>
      <c r="M18" s="140">
        <f t="shared" si="0"/>
        <v>26.569941173173888</v>
      </c>
      <c r="N18" s="140">
        <f t="shared" si="1"/>
        <v>40.856692357937085</v>
      </c>
      <c r="O18" s="140">
        <f t="shared" si="2"/>
        <v>1.5377035309053559</v>
      </c>
      <c r="T18" t="s">
        <v>38</v>
      </c>
      <c r="U18" t="s">
        <v>38</v>
      </c>
      <c r="V18" t="s">
        <v>38</v>
      </c>
      <c r="W18" t="s">
        <v>43</v>
      </c>
      <c r="X18" t="s">
        <v>43</v>
      </c>
      <c r="Y18" t="s">
        <v>43</v>
      </c>
    </row>
    <row r="19" spans="1:25" x14ac:dyDescent="0.15">
      <c r="A19" s="63">
        <v>7</v>
      </c>
      <c r="B19" s="65">
        <v>17</v>
      </c>
      <c r="C19" s="65">
        <v>17.7</v>
      </c>
      <c r="D19" s="64" t="s">
        <v>38</v>
      </c>
      <c r="E19" s="65" t="s">
        <v>40</v>
      </c>
      <c r="F19" s="129">
        <v>42705</v>
      </c>
      <c r="G19" s="66">
        <v>12.33</v>
      </c>
      <c r="H19" s="67">
        <v>0.53180000000000005</v>
      </c>
      <c r="I19" s="73">
        <v>47.8</v>
      </c>
      <c r="J19" s="139">
        <v>10.265846287060704</v>
      </c>
      <c r="K19" s="139">
        <v>0.37967544103893142</v>
      </c>
      <c r="L19" s="139">
        <v>0.15432397703865847</v>
      </c>
      <c r="M19" s="141">
        <f t="shared" si="0"/>
        <v>27.038478598904316</v>
      </c>
      <c r="N19" s="141">
        <f t="shared" si="1"/>
        <v>66.521395340201011</v>
      </c>
      <c r="O19" s="141">
        <f t="shared" si="2"/>
        <v>2.4602491999271243</v>
      </c>
      <c r="R19" s="135" t="s">
        <v>37</v>
      </c>
      <c r="S19" s="135" t="s">
        <v>58</v>
      </c>
      <c r="T19" t="s">
        <v>82</v>
      </c>
      <c r="U19" t="s">
        <v>83</v>
      </c>
      <c r="V19" t="s">
        <v>84</v>
      </c>
      <c r="W19" t="s">
        <v>82</v>
      </c>
      <c r="X19" t="s">
        <v>83</v>
      </c>
      <c r="Y19" t="s">
        <v>84</v>
      </c>
    </row>
    <row r="20" spans="1:25" x14ac:dyDescent="0.15">
      <c r="A20" s="63">
        <v>8</v>
      </c>
      <c r="B20" s="65">
        <v>17</v>
      </c>
      <c r="C20" s="65">
        <v>17.7</v>
      </c>
      <c r="D20" s="64" t="s">
        <v>38</v>
      </c>
      <c r="E20" s="65" t="s">
        <v>41</v>
      </c>
      <c r="F20" s="129">
        <v>42705</v>
      </c>
      <c r="G20" s="66">
        <v>15.02</v>
      </c>
      <c r="H20" s="67">
        <v>0.73089999999999999</v>
      </c>
      <c r="I20" s="73">
        <v>151</v>
      </c>
      <c r="J20" s="139">
        <v>12.505515914975811</v>
      </c>
      <c r="K20" s="139">
        <v>0.52182169961518421</v>
      </c>
      <c r="L20" s="139">
        <v>0.48750879775810524</v>
      </c>
      <c r="M20" s="141">
        <f t="shared" si="0"/>
        <v>23.965112842562824</v>
      </c>
      <c r="N20" s="141">
        <f t="shared" si="1"/>
        <v>25.651877407104489</v>
      </c>
      <c r="O20" s="141">
        <f t="shared" si="2"/>
        <v>1.0703841695060128</v>
      </c>
      <c r="R20" s="125">
        <v>42705</v>
      </c>
      <c r="S20">
        <v>-3.9</v>
      </c>
      <c r="T20" s="133">
        <v>1.1673985900231107</v>
      </c>
      <c r="U20" s="133">
        <v>1.2676455955368438</v>
      </c>
      <c r="V20" s="133">
        <v>8.6378958620939458E-2</v>
      </c>
      <c r="W20" s="133">
        <v>4.7738856777806236</v>
      </c>
      <c r="X20" s="133"/>
      <c r="Y20" s="133"/>
    </row>
    <row r="21" spans="1:25" x14ac:dyDescent="0.15">
      <c r="A21" s="93">
        <v>12</v>
      </c>
      <c r="B21" s="64">
        <v>17</v>
      </c>
      <c r="C21" s="65">
        <v>17.7</v>
      </c>
      <c r="D21" s="64" t="s">
        <v>43</v>
      </c>
      <c r="E21" s="65" t="s">
        <v>39</v>
      </c>
      <c r="F21" s="129">
        <v>42705</v>
      </c>
      <c r="G21" s="66">
        <v>16.989999999999998</v>
      </c>
      <c r="H21" s="67">
        <v>0.45610000000000001</v>
      </c>
      <c r="I21" s="73">
        <v>84.6</v>
      </c>
      <c r="J21" s="139">
        <v>14.145720066274237</v>
      </c>
      <c r="K21" s="139">
        <v>0.32562987713023051</v>
      </c>
      <c r="L21" s="139">
        <v>0.27313406814791852</v>
      </c>
      <c r="M21" s="141">
        <f t="shared" si="0"/>
        <v>43.441100033388153</v>
      </c>
      <c r="N21" s="141">
        <f t="shared" si="1"/>
        <v>51.790390566047876</v>
      </c>
      <c r="O21" s="141">
        <f t="shared" si="2"/>
        <v>1.1921979536946024</v>
      </c>
      <c r="R21" s="125">
        <v>42705</v>
      </c>
      <c r="S21">
        <v>9.4</v>
      </c>
      <c r="T21" s="133">
        <v>5.0862182266385929</v>
      </c>
      <c r="U21" s="133" t="e">
        <v>#DIV/0!</v>
      </c>
      <c r="V21" s="133" t="e">
        <v>#DIV/0!</v>
      </c>
      <c r="W21" s="133">
        <v>1.0228692931457408</v>
      </c>
      <c r="X21" s="133">
        <v>73.488456267349292</v>
      </c>
      <c r="Y21" s="133">
        <v>1.8630500121344682</v>
      </c>
    </row>
    <row r="22" spans="1:25" ht="16" x14ac:dyDescent="0.2">
      <c r="A22" s="63">
        <v>13</v>
      </c>
      <c r="B22" s="64">
        <v>17</v>
      </c>
      <c r="C22" s="65">
        <v>17.7</v>
      </c>
      <c r="D22" s="64" t="s">
        <v>43</v>
      </c>
      <c r="E22" s="65" t="s">
        <v>40</v>
      </c>
      <c r="F22" s="129">
        <v>42705</v>
      </c>
      <c r="G22" s="66">
        <v>13.24</v>
      </c>
      <c r="H22" s="67">
        <v>0.29470000000000002</v>
      </c>
      <c r="I22" s="68"/>
      <c r="J22" s="139">
        <v>11.023504042229012</v>
      </c>
      <c r="K22" s="139">
        <v>0.21039930890216824</v>
      </c>
      <c r="L22" s="139">
        <v>0</v>
      </c>
      <c r="M22" s="141">
        <f t="shared" si="0"/>
        <v>52.393252143973235</v>
      </c>
      <c r="N22" s="141"/>
      <c r="O22" s="141"/>
      <c r="R22" s="125">
        <v>42705</v>
      </c>
      <c r="S22">
        <v>17.7</v>
      </c>
      <c r="T22" s="133">
        <v>1.655809722538319</v>
      </c>
      <c r="U22" s="133">
        <v>20.65664087301624</v>
      </c>
      <c r="V22" s="133">
        <v>0.70724850650920323</v>
      </c>
      <c r="W22" s="133">
        <v>5.7001942747789922</v>
      </c>
      <c r="X22" s="133">
        <v>26.780885075671865</v>
      </c>
      <c r="Y22" s="133">
        <v>0.60761631051028253</v>
      </c>
    </row>
    <row r="23" spans="1:25" x14ac:dyDescent="0.15">
      <c r="A23" s="63">
        <v>14</v>
      </c>
      <c r="B23" s="64">
        <v>17</v>
      </c>
      <c r="C23" s="65">
        <v>17.7</v>
      </c>
      <c r="D23" s="64" t="s">
        <v>43</v>
      </c>
      <c r="E23" s="65" t="s">
        <v>41</v>
      </c>
      <c r="F23" s="129">
        <v>42705</v>
      </c>
      <c r="G23" s="66">
        <v>17.97</v>
      </c>
      <c r="H23" s="67">
        <v>0.50129999999999997</v>
      </c>
      <c r="I23" s="73">
        <v>333</v>
      </c>
      <c r="J23" s="139">
        <v>14.961659187224724</v>
      </c>
      <c r="K23" s="139">
        <v>0.35790014778641649</v>
      </c>
      <c r="L23" s="139">
        <v>1.0751021831354239</v>
      </c>
      <c r="M23" s="141">
        <f t="shared" si="0"/>
        <v>41.804003937303122</v>
      </c>
      <c r="N23" s="141">
        <f t="shared" si="1"/>
        <v>13.916499679677514</v>
      </c>
      <c r="O23" s="141">
        <f t="shared" si="2"/>
        <v>0.33289872665185916</v>
      </c>
      <c r="R23" s="125">
        <v>42705</v>
      </c>
      <c r="S23">
        <v>34</v>
      </c>
      <c r="T23" s="133">
        <v>0.63383262265130902</v>
      </c>
      <c r="U23" s="133"/>
      <c r="V23" s="133"/>
      <c r="W23" s="133">
        <v>2.2520826377147025</v>
      </c>
      <c r="X23" s="133">
        <v>0.16180230689529154</v>
      </c>
      <c r="Y23" s="133">
        <v>3.44651509364211E-2</v>
      </c>
    </row>
    <row r="24" spans="1:25" ht="16" x14ac:dyDescent="0.2">
      <c r="A24" s="101">
        <v>52</v>
      </c>
      <c r="B24" s="102">
        <v>17</v>
      </c>
      <c r="C24" s="65">
        <v>17.7</v>
      </c>
      <c r="D24" s="102" t="s">
        <v>43</v>
      </c>
      <c r="E24" s="102" t="s">
        <v>39</v>
      </c>
      <c r="F24" s="127">
        <v>42795</v>
      </c>
      <c r="G24" s="103">
        <v>18.39</v>
      </c>
      <c r="H24" s="117">
        <v>0.76500000000000001</v>
      </c>
      <c r="I24" s="118"/>
      <c r="J24" s="139">
        <v>15.311347381917791</v>
      </c>
      <c r="K24" s="139">
        <v>0.54616719141553682</v>
      </c>
      <c r="L24" s="139">
        <v>0</v>
      </c>
      <c r="M24" s="142">
        <f t="shared" si="0"/>
        <v>28.034176388798421</v>
      </c>
      <c r="N24" s="142"/>
      <c r="O24" s="142"/>
      <c r="R24" s="125">
        <v>42705</v>
      </c>
      <c r="S24">
        <v>38.9</v>
      </c>
      <c r="T24" s="133">
        <v>4.4069104406534008</v>
      </c>
      <c r="U24" s="133">
        <v>4.4524118968718707</v>
      </c>
      <c r="V24" s="133">
        <v>5.2268024886039897E-2</v>
      </c>
      <c r="W24" s="133">
        <v>0.32540711498965341</v>
      </c>
      <c r="X24" s="133" t="e">
        <v>#DIV/0!</v>
      </c>
      <c r="Y24" s="133" t="e">
        <v>#DIV/0!</v>
      </c>
    </row>
    <row r="25" spans="1:25" x14ac:dyDescent="0.15">
      <c r="A25" s="101">
        <v>53</v>
      </c>
      <c r="B25" s="102">
        <v>17</v>
      </c>
      <c r="C25" s="65">
        <v>17.7</v>
      </c>
      <c r="D25" s="102" t="s">
        <v>43</v>
      </c>
      <c r="E25" s="102" t="s">
        <v>40</v>
      </c>
      <c r="F25" s="127">
        <v>42795</v>
      </c>
      <c r="G25" s="103">
        <v>15.6</v>
      </c>
      <c r="H25" s="117">
        <v>0.71330000000000005</v>
      </c>
      <c r="I25" s="103">
        <v>56.8</v>
      </c>
      <c r="J25" s="139">
        <v>12.988418660028142</v>
      </c>
      <c r="K25" s="139">
        <v>0.50925628449242155</v>
      </c>
      <c r="L25" s="139">
        <v>0.18338079279907532</v>
      </c>
      <c r="M25" s="142">
        <f t="shared" si="0"/>
        <v>25.50468016899147</v>
      </c>
      <c r="N25" s="142">
        <f t="shared" si="1"/>
        <v>70.827584840137277</v>
      </c>
      <c r="O25" s="142">
        <f t="shared" si="2"/>
        <v>2.7770426592625648</v>
      </c>
      <c r="R25" s="125">
        <v>42705</v>
      </c>
      <c r="S25">
        <v>53.7</v>
      </c>
      <c r="T25" s="133">
        <v>1.960643044754232</v>
      </c>
      <c r="U25" s="133">
        <v>4.5646875613338951</v>
      </c>
      <c r="V25" s="133">
        <v>0.2061325106604624</v>
      </c>
      <c r="W25" s="133"/>
      <c r="X25" s="133"/>
      <c r="Y25" s="133"/>
    </row>
    <row r="26" spans="1:25" ht="14" thickBot="1" x14ac:dyDescent="0.2">
      <c r="A26" s="119">
        <v>54</v>
      </c>
      <c r="B26" s="110">
        <v>17</v>
      </c>
      <c r="C26" s="79">
        <v>17.7</v>
      </c>
      <c r="D26" s="110" t="s">
        <v>43</v>
      </c>
      <c r="E26" s="110" t="s">
        <v>41</v>
      </c>
      <c r="F26" s="130">
        <v>42795</v>
      </c>
      <c r="G26" s="111">
        <v>19.010000000000002</v>
      </c>
      <c r="H26" s="120">
        <v>0.87709999999999999</v>
      </c>
      <c r="I26" s="111">
        <v>364</v>
      </c>
      <c r="J26" s="139">
        <v>15.827553764559935</v>
      </c>
      <c r="K26" s="139">
        <v>0.62620031841904233</v>
      </c>
      <c r="L26" s="139">
        <v>1.1751867707546377</v>
      </c>
      <c r="M26" s="143">
        <f t="shared" si="0"/>
        <v>25.275544101477784</v>
      </c>
      <c r="N26" s="143">
        <f t="shared" si="1"/>
        <v>13.468117714085894</v>
      </c>
      <c r="O26" s="143">
        <f t="shared" si="2"/>
        <v>0.53285174238043231</v>
      </c>
      <c r="R26" s="125">
        <v>42795</v>
      </c>
      <c r="S26">
        <v>-3.9</v>
      </c>
      <c r="T26" s="133"/>
      <c r="U26" s="133"/>
      <c r="V26" s="133"/>
      <c r="W26" s="133">
        <v>0.48728584570317357</v>
      </c>
      <c r="X26" s="133">
        <v>14.566356889417778</v>
      </c>
      <c r="Y26" s="133">
        <v>0.73862911510186913</v>
      </c>
    </row>
    <row r="27" spans="1:25" ht="16" x14ac:dyDescent="0.2">
      <c r="A27" s="87">
        <v>40</v>
      </c>
      <c r="B27" s="54">
        <v>24</v>
      </c>
      <c r="C27" s="54">
        <v>34</v>
      </c>
      <c r="D27" s="54" t="s">
        <v>38</v>
      </c>
      <c r="E27" s="54" t="s">
        <v>39</v>
      </c>
      <c r="F27" s="126">
        <v>42705</v>
      </c>
      <c r="G27" s="56">
        <v>13.57</v>
      </c>
      <c r="H27" s="57">
        <v>0.90369999999999995</v>
      </c>
      <c r="I27" s="88"/>
      <c r="J27" s="139">
        <v>11.298259052344992</v>
      </c>
      <c r="K27" s="139">
        <v>0.64519122991139943</v>
      </c>
      <c r="L27" s="139">
        <v>0</v>
      </c>
      <c r="M27" s="140">
        <f t="shared" si="0"/>
        <v>17.511488886630588</v>
      </c>
      <c r="N27" s="140"/>
      <c r="O27" s="140"/>
      <c r="R27" s="125">
        <v>42795</v>
      </c>
      <c r="S27">
        <v>9.4</v>
      </c>
      <c r="T27" s="133"/>
      <c r="U27" s="133"/>
      <c r="V27" s="133"/>
      <c r="W27" s="133">
        <v>1.1534591187217598</v>
      </c>
      <c r="X27" s="133">
        <v>15.014577921248552</v>
      </c>
      <c r="Y27" s="133">
        <v>0.41848177764044703</v>
      </c>
    </row>
    <row r="28" spans="1:25" ht="16" x14ac:dyDescent="0.2">
      <c r="A28" s="74">
        <v>41</v>
      </c>
      <c r="B28" s="64">
        <v>24</v>
      </c>
      <c r="C28" s="64">
        <v>34</v>
      </c>
      <c r="D28" s="64" t="s">
        <v>38</v>
      </c>
      <c r="E28" s="64" t="s">
        <v>40</v>
      </c>
      <c r="F28" s="128">
        <v>42705</v>
      </c>
      <c r="G28" s="66">
        <v>14.27</v>
      </c>
      <c r="H28" s="67">
        <v>0.91490000000000005</v>
      </c>
      <c r="I28" s="68"/>
      <c r="J28" s="139">
        <v>11.881072710166768</v>
      </c>
      <c r="K28" s="139">
        <v>0.6531874031713395</v>
      </c>
      <c r="L28" s="139">
        <v>0</v>
      </c>
      <c r="M28" s="141">
        <f t="shared" si="0"/>
        <v>18.189378197561794</v>
      </c>
      <c r="N28" s="141"/>
      <c r="O28" s="141"/>
      <c r="R28" s="125">
        <v>42795</v>
      </c>
      <c r="S28">
        <v>17.7</v>
      </c>
      <c r="T28" s="133"/>
      <c r="U28" s="133"/>
      <c r="V28" s="133"/>
      <c r="W28" s="133">
        <v>1.5308443509003511</v>
      </c>
      <c r="X28" s="133">
        <v>40.559268170077793</v>
      </c>
      <c r="Y28" s="133">
        <v>1.5868826156046119</v>
      </c>
    </row>
    <row r="29" spans="1:25" ht="16" x14ac:dyDescent="0.2">
      <c r="A29" s="74">
        <v>42</v>
      </c>
      <c r="B29" s="64">
        <v>24</v>
      </c>
      <c r="C29" s="64">
        <v>34</v>
      </c>
      <c r="D29" s="64" t="s">
        <v>38</v>
      </c>
      <c r="E29" s="64" t="s">
        <v>41</v>
      </c>
      <c r="F29" s="128">
        <v>42705</v>
      </c>
      <c r="G29" s="66">
        <v>16.18</v>
      </c>
      <c r="H29" s="75">
        <v>1.115</v>
      </c>
      <c r="I29" s="68"/>
      <c r="J29" s="139">
        <v>13.47132140508047</v>
      </c>
      <c r="K29" s="139">
        <v>0.7960476057886583</v>
      </c>
      <c r="L29" s="139">
        <v>0</v>
      </c>
      <c r="M29" s="141">
        <f t="shared" si="0"/>
        <v>16.922758522380324</v>
      </c>
      <c r="N29" s="141"/>
      <c r="O29" s="141"/>
      <c r="R29" s="125">
        <v>42795</v>
      </c>
      <c r="S29">
        <v>38.9</v>
      </c>
      <c r="T29" s="133"/>
      <c r="U29" s="133"/>
      <c r="V29" s="133"/>
      <c r="W29" s="133">
        <v>0.22142390453528818</v>
      </c>
      <c r="X29" s="133">
        <v>1.2256680736947934</v>
      </c>
      <c r="Y29" s="133">
        <v>7.1081182176901098E-2</v>
      </c>
    </row>
    <row r="30" spans="1:25" x14ac:dyDescent="0.15">
      <c r="A30" s="74">
        <v>46</v>
      </c>
      <c r="B30" s="64">
        <v>24</v>
      </c>
      <c r="C30" s="64">
        <v>34</v>
      </c>
      <c r="D30" s="64" t="s">
        <v>43</v>
      </c>
      <c r="E30" s="64" t="s">
        <v>39</v>
      </c>
      <c r="F30" s="128">
        <v>42705</v>
      </c>
      <c r="G30" s="66">
        <v>14.29</v>
      </c>
      <c r="H30" s="67">
        <v>0.60419999999999996</v>
      </c>
      <c r="I30" s="73">
        <v>434</v>
      </c>
      <c r="J30" s="139">
        <v>11.897724528961675</v>
      </c>
      <c r="K30" s="139">
        <v>0.43136498961211417</v>
      </c>
      <c r="L30" s="139">
        <v>1.4011842266689911</v>
      </c>
      <c r="M30" s="141">
        <f t="shared" si="0"/>
        <v>27.581572022477243</v>
      </c>
      <c r="N30" s="141">
        <f t="shared" si="1"/>
        <v>8.4911921662477674</v>
      </c>
      <c r="O30" s="141">
        <f t="shared" si="2"/>
        <v>0.30785744044349544</v>
      </c>
    </row>
    <row r="31" spans="1:25" x14ac:dyDescent="0.15">
      <c r="A31" s="74">
        <v>47</v>
      </c>
      <c r="B31" s="64">
        <v>24</v>
      </c>
      <c r="C31" s="64">
        <v>34</v>
      </c>
      <c r="D31" s="64" t="s">
        <v>43</v>
      </c>
      <c r="E31" s="64" t="s">
        <v>40</v>
      </c>
      <c r="F31" s="128">
        <v>42705</v>
      </c>
      <c r="G31" s="75">
        <v>9.8680000000000003</v>
      </c>
      <c r="H31" s="67">
        <v>0.3609</v>
      </c>
      <c r="I31" s="73">
        <v>308</v>
      </c>
      <c r="J31" s="139">
        <v>8.2160073934075459</v>
      </c>
      <c r="K31" s="139">
        <v>0.25766240442074151</v>
      </c>
      <c r="L31" s="139">
        <v>0.99438880602315505</v>
      </c>
      <c r="M31" s="141">
        <f t="shared" si="0"/>
        <v>31.886713980948038</v>
      </c>
      <c r="N31" s="141">
        <f t="shared" si="1"/>
        <v>8.2623691494132032</v>
      </c>
      <c r="O31" s="141">
        <f t="shared" si="2"/>
        <v>0.25911635655997284</v>
      </c>
      <c r="T31" s="133">
        <v>1.1673985900231107</v>
      </c>
      <c r="U31" s="133">
        <v>1.2676455955368438</v>
      </c>
      <c r="V31" s="133">
        <v>8.6378958620939458E-2</v>
      </c>
      <c r="W31" s="133">
        <v>4.7738856777806236</v>
      </c>
      <c r="X31" s="133"/>
      <c r="Y31" s="133"/>
    </row>
    <row r="32" spans="1:25" ht="17" thickBot="1" x14ac:dyDescent="0.25">
      <c r="A32" s="77">
        <v>48</v>
      </c>
      <c r="B32" s="78">
        <v>24</v>
      </c>
      <c r="C32" s="78">
        <v>34</v>
      </c>
      <c r="D32" s="78" t="s">
        <v>43</v>
      </c>
      <c r="E32" s="78" t="s">
        <v>41</v>
      </c>
      <c r="F32" s="131">
        <v>42705</v>
      </c>
      <c r="G32" s="80">
        <v>13.73</v>
      </c>
      <c r="H32" s="81">
        <v>0.51849999999999996</v>
      </c>
      <c r="I32" s="82"/>
      <c r="J32" s="139">
        <v>11.431473602704257</v>
      </c>
      <c r="K32" s="139">
        <v>0.3701799852927527</v>
      </c>
      <c r="L32" s="139">
        <v>0</v>
      </c>
      <c r="M32" s="144">
        <f t="shared" si="0"/>
        <v>30.880852711860701</v>
      </c>
      <c r="N32" s="144"/>
      <c r="O32" s="144"/>
      <c r="T32" s="133">
        <v>5.0862182266385929</v>
      </c>
      <c r="U32" s="133" t="e">
        <v>#DIV/0!</v>
      </c>
      <c r="V32" s="133" t="e">
        <v>#DIV/0!</v>
      </c>
      <c r="W32" s="133">
        <v>1.0228692931457408</v>
      </c>
      <c r="X32" s="133">
        <v>73.488456267349292</v>
      </c>
      <c r="Y32" s="133">
        <v>1.8630500121344682</v>
      </c>
    </row>
    <row r="33" spans="1:25" ht="16" x14ac:dyDescent="0.2">
      <c r="A33" s="87">
        <v>32</v>
      </c>
      <c r="B33" s="54">
        <v>27</v>
      </c>
      <c r="C33" s="54">
        <v>38.9</v>
      </c>
      <c r="D33" s="54" t="s">
        <v>38</v>
      </c>
      <c r="E33" s="54" t="s">
        <v>39</v>
      </c>
      <c r="F33" s="126">
        <v>42705</v>
      </c>
      <c r="G33" s="56">
        <v>14.64</v>
      </c>
      <c r="H33" s="57">
        <v>0.77769999999999995</v>
      </c>
      <c r="I33" s="88"/>
      <c r="J33" s="139">
        <v>12.189131357872563</v>
      </c>
      <c r="K33" s="139">
        <v>0.55523428073707581</v>
      </c>
      <c r="L33" s="139">
        <v>0</v>
      </c>
      <c r="M33" s="140">
        <f t="shared" si="0"/>
        <v>21.953131823365517</v>
      </c>
      <c r="N33" s="140"/>
      <c r="O33" s="140"/>
      <c r="T33" s="133">
        <v>1.655809722538319</v>
      </c>
      <c r="U33" s="133">
        <v>20.65664087301624</v>
      </c>
      <c r="V33" s="133">
        <v>0.70724850650920323</v>
      </c>
      <c r="W33" s="133">
        <v>5.7001942747789922</v>
      </c>
      <c r="X33" s="133">
        <v>26.780885075671865</v>
      </c>
      <c r="Y33" s="133">
        <v>0.60761631051028253</v>
      </c>
    </row>
    <row r="34" spans="1:25" x14ac:dyDescent="0.15">
      <c r="A34" s="74">
        <v>33</v>
      </c>
      <c r="B34" s="64">
        <v>27</v>
      </c>
      <c r="C34" s="64">
        <v>38.9</v>
      </c>
      <c r="D34" s="64" t="s">
        <v>38</v>
      </c>
      <c r="E34" s="64" t="s">
        <v>40</v>
      </c>
      <c r="F34" s="128">
        <v>42705</v>
      </c>
      <c r="G34" s="66">
        <v>16.739999999999998</v>
      </c>
      <c r="H34" s="67">
        <v>0.93259999999999998</v>
      </c>
      <c r="I34" s="73">
        <v>402</v>
      </c>
      <c r="J34" s="139">
        <v>13.937572331337888</v>
      </c>
      <c r="K34" s="139">
        <v>0.66582421269820868</v>
      </c>
      <c r="L34" s="139">
        <v>1.2978711039652868</v>
      </c>
      <c r="M34" s="141">
        <f t="shared" si="0"/>
        <v>20.932810891416512</v>
      </c>
      <c r="N34" s="141">
        <f t="shared" si="1"/>
        <v>10.738795469562026</v>
      </c>
      <c r="O34" s="141">
        <f t="shared" si="2"/>
        <v>0.51301258704656161</v>
      </c>
      <c r="T34" s="133">
        <v>0.63383262265130902</v>
      </c>
      <c r="U34" s="133"/>
      <c r="V34" s="133"/>
      <c r="W34" s="133">
        <v>2.2520826377147025</v>
      </c>
      <c r="X34" s="133">
        <v>0.16180230689529154</v>
      </c>
      <c r="Y34" s="133">
        <v>3.44651509364211E-2</v>
      </c>
    </row>
    <row r="35" spans="1:25" x14ac:dyDescent="0.15">
      <c r="A35" s="74">
        <v>34</v>
      </c>
      <c r="B35" s="64">
        <v>27</v>
      </c>
      <c r="C35" s="64">
        <v>38.9</v>
      </c>
      <c r="D35" s="64" t="s">
        <v>38</v>
      </c>
      <c r="E35" s="64" t="s">
        <v>41</v>
      </c>
      <c r="F35" s="128">
        <v>42705</v>
      </c>
      <c r="G35" s="75">
        <v>7.9269999999999996</v>
      </c>
      <c r="H35" s="67">
        <v>0.31850000000000001</v>
      </c>
      <c r="I35" s="73">
        <v>120</v>
      </c>
      <c r="J35" s="139">
        <v>6.5999483793617353</v>
      </c>
      <c r="K35" s="139">
        <v>0.22739117707954051</v>
      </c>
      <c r="L35" s="139">
        <v>0.38742421013889156</v>
      </c>
      <c r="M35" s="141">
        <f t="shared" si="0"/>
        <v>29.024645828950081</v>
      </c>
      <c r="N35" s="141">
        <f t="shared" si="1"/>
        <v>17.035456759389543</v>
      </c>
      <c r="O35" s="141">
        <f t="shared" si="2"/>
        <v>0.58693073671885598</v>
      </c>
      <c r="T35" s="133">
        <v>4.4069104406534008</v>
      </c>
      <c r="U35" s="133">
        <v>4.4524118968718707</v>
      </c>
      <c r="V35" s="133">
        <v>5.2268024886039897E-2</v>
      </c>
      <c r="W35" s="133">
        <v>0.32540711498965341</v>
      </c>
      <c r="X35" s="133" t="e">
        <v>#DIV/0!</v>
      </c>
      <c r="Y35" s="133" t="e">
        <v>#DIV/0!</v>
      </c>
    </row>
    <row r="36" spans="1:25" ht="16" x14ac:dyDescent="0.2">
      <c r="A36" s="74">
        <v>38</v>
      </c>
      <c r="B36" s="64">
        <v>27</v>
      </c>
      <c r="C36" s="64">
        <v>38.9</v>
      </c>
      <c r="D36" s="64" t="s">
        <v>43</v>
      </c>
      <c r="E36" s="64" t="s">
        <v>39</v>
      </c>
      <c r="F36" s="128">
        <v>42705</v>
      </c>
      <c r="G36" s="66">
        <v>15.49</v>
      </c>
      <c r="H36" s="67">
        <v>0.51249999999999996</v>
      </c>
      <c r="I36" s="68"/>
      <c r="J36" s="139">
        <v>12.896833656656149</v>
      </c>
      <c r="K36" s="139">
        <v>0.36589632104635639</v>
      </c>
      <c r="L36" s="139">
        <v>0</v>
      </c>
      <c r="M36" s="141">
        <f>J36/K36</f>
        <v>35.247235117792329</v>
      </c>
      <c r="N36" s="141"/>
      <c r="O36" s="141"/>
      <c r="Q36">
        <f>24.9/0.95</f>
        <v>26.210526315789473</v>
      </c>
      <c r="R36">
        <f>0.95/1</f>
        <v>0.95</v>
      </c>
      <c r="T36" s="133">
        <v>1.960643044754232</v>
      </c>
      <c r="U36" s="133">
        <v>4.5646875613338951</v>
      </c>
      <c r="V36" s="133">
        <v>0.2061325106604624</v>
      </c>
      <c r="W36" s="133"/>
      <c r="X36" s="133"/>
      <c r="Y36" s="133"/>
    </row>
    <row r="37" spans="1:25" x14ac:dyDescent="0.15">
      <c r="A37" s="74">
        <v>39</v>
      </c>
      <c r="B37" s="64">
        <v>27</v>
      </c>
      <c r="C37" s="64">
        <v>38.9</v>
      </c>
      <c r="D37" s="64" t="s">
        <v>43</v>
      </c>
      <c r="E37" s="64" t="s">
        <v>40</v>
      </c>
      <c r="F37" s="128">
        <v>42705</v>
      </c>
      <c r="G37" s="66">
        <v>17.559999999999999</v>
      </c>
      <c r="H37" s="67">
        <v>0.57350000000000001</v>
      </c>
      <c r="I37" s="73">
        <v>261</v>
      </c>
      <c r="J37" s="139">
        <v>14.620296901929112</v>
      </c>
      <c r="K37" s="139">
        <v>0.40944690755138613</v>
      </c>
      <c r="L37" s="139">
        <v>0.84264765705208922</v>
      </c>
      <c r="M37" s="141">
        <f>J37/K37</f>
        <v>35.707430273103839</v>
      </c>
      <c r="N37" s="141">
        <f>J37/L37</f>
        <v>17.350427286627276</v>
      </c>
      <c r="O37" s="141">
        <f>K37/L37</f>
        <v>0.48590523467874036</v>
      </c>
      <c r="Q37">
        <f>31.1/0.9</f>
        <v>34.555555555555557</v>
      </c>
      <c r="T37" s="133"/>
      <c r="U37" s="133"/>
      <c r="V37" s="133"/>
      <c r="W37" s="133">
        <v>0.48728584570317357</v>
      </c>
      <c r="X37" s="133">
        <v>14.566356889417778</v>
      </c>
      <c r="Y37" s="133">
        <v>0.73862911510186913</v>
      </c>
    </row>
    <row r="38" spans="1:25" x14ac:dyDescent="0.15">
      <c r="A38" s="101">
        <v>70</v>
      </c>
      <c r="B38" s="102">
        <v>27</v>
      </c>
      <c r="C38" s="64">
        <v>38.9</v>
      </c>
      <c r="D38" s="102" t="s">
        <v>43</v>
      </c>
      <c r="E38" s="102" t="s">
        <v>39</v>
      </c>
      <c r="F38" s="127">
        <v>42795</v>
      </c>
      <c r="G38" s="103">
        <v>20.52</v>
      </c>
      <c r="H38" s="104">
        <v>1.5309999999999999</v>
      </c>
      <c r="I38" s="103">
        <v>467</v>
      </c>
      <c r="J38" s="139">
        <v>17.084766083575477</v>
      </c>
      <c r="K38" s="139">
        <v>1.0930483268721396</v>
      </c>
      <c r="L38" s="139">
        <v>1.5077258844571864</v>
      </c>
      <c r="M38" s="142">
        <f>J38/K38</f>
        <v>15.630384918537993</v>
      </c>
      <c r="N38" s="142">
        <f>J38/L38</f>
        <v>11.331480250951824</v>
      </c>
      <c r="O38" s="142">
        <f>K38/L38</f>
        <v>0.72496488794159053</v>
      </c>
      <c r="T38" s="133"/>
      <c r="U38" s="133"/>
      <c r="V38" s="133"/>
      <c r="W38" s="133">
        <v>1.1534591187217598</v>
      </c>
      <c r="X38" s="133">
        <v>15.014577921248552</v>
      </c>
      <c r="Y38" s="133">
        <v>0.41848177764044703</v>
      </c>
    </row>
    <row r="39" spans="1:25" x14ac:dyDescent="0.15">
      <c r="A39" s="101">
        <v>71</v>
      </c>
      <c r="B39" s="102">
        <v>27</v>
      </c>
      <c r="C39" s="64">
        <v>38.9</v>
      </c>
      <c r="D39" s="102" t="s">
        <v>43</v>
      </c>
      <c r="E39" s="102" t="s">
        <v>40</v>
      </c>
      <c r="F39" s="127">
        <v>42795</v>
      </c>
      <c r="G39" s="103">
        <v>21.17</v>
      </c>
      <c r="H39" s="104">
        <v>1.617</v>
      </c>
      <c r="I39" s="103">
        <v>540</v>
      </c>
      <c r="J39" s="139">
        <v>17.625950194409985</v>
      </c>
      <c r="K39" s="139">
        <v>1.1544475144038211</v>
      </c>
      <c r="L39" s="139">
        <v>1.7434089456250121</v>
      </c>
      <c r="M39" s="142">
        <f>J39/K39</f>
        <v>15.267866208289568</v>
      </c>
      <c r="N39" s="142">
        <f>J39/L39</f>
        <v>10.110049187622518</v>
      </c>
      <c r="O39" s="142">
        <f>K39/L39</f>
        <v>0.66217826706742733</v>
      </c>
      <c r="Q39">
        <f>8.8/0.1</f>
        <v>88</v>
      </c>
      <c r="R39">
        <f>0.1/1</f>
        <v>0.1</v>
      </c>
      <c r="T39" s="133"/>
      <c r="U39" s="133"/>
      <c r="V39" s="133"/>
      <c r="W39" s="133">
        <v>1.5308443509003511</v>
      </c>
      <c r="X39" s="133">
        <v>40.559268170077793</v>
      </c>
      <c r="Y39" s="133">
        <v>1.5868826156046119</v>
      </c>
    </row>
    <row r="40" spans="1:25" ht="14" thickBot="1" x14ac:dyDescent="0.2">
      <c r="A40" s="109">
        <v>72</v>
      </c>
      <c r="B40" s="110">
        <v>27</v>
      </c>
      <c r="C40" s="78">
        <v>38.9</v>
      </c>
      <c r="D40" s="110" t="s">
        <v>43</v>
      </c>
      <c r="E40" s="110" t="s">
        <v>41</v>
      </c>
      <c r="F40" s="130">
        <v>42795</v>
      </c>
      <c r="G40" s="111">
        <v>23.14</v>
      </c>
      <c r="H40" s="112">
        <v>1.772</v>
      </c>
      <c r="I40" s="111">
        <v>672</v>
      </c>
      <c r="J40" s="139">
        <v>19.266154345708411</v>
      </c>
      <c r="K40" s="139">
        <v>1.2651088407690605</v>
      </c>
      <c r="L40" s="139">
        <v>2.1695755767777927</v>
      </c>
      <c r="M40" s="143">
        <f>J40/K40</f>
        <v>15.228851245712981</v>
      </c>
      <c r="N40" s="143">
        <f>J40/L40</f>
        <v>8.8801489802545124</v>
      </c>
      <c r="O40" s="143">
        <f>K40/L40</f>
        <v>0.58311351506268938</v>
      </c>
      <c r="T40" s="133"/>
      <c r="U40" s="133"/>
      <c r="V40" s="133"/>
      <c r="W40" s="133">
        <v>0.22142390453528818</v>
      </c>
      <c r="X40" s="133">
        <v>1.2256680736947934</v>
      </c>
      <c r="Y40" s="133">
        <v>7.1081182176901098E-2</v>
      </c>
    </row>
    <row r="41" spans="1:25" x14ac:dyDescent="0.15">
      <c r="A41" s="53">
        <v>1</v>
      </c>
      <c r="B41" s="55">
        <v>29</v>
      </c>
      <c r="C41" s="55">
        <v>53.7</v>
      </c>
      <c r="D41" s="54" t="s">
        <v>38</v>
      </c>
      <c r="E41" s="55" t="s">
        <v>39</v>
      </c>
      <c r="F41" s="126">
        <v>42705</v>
      </c>
      <c r="G41" s="56">
        <v>19.03</v>
      </c>
      <c r="H41" s="96">
        <v>1.613</v>
      </c>
      <c r="I41" s="58">
        <v>760</v>
      </c>
      <c r="J41" s="139">
        <v>15.844205583354842</v>
      </c>
      <c r="K41" s="139">
        <v>1.1515917382395566</v>
      </c>
      <c r="L41" s="139">
        <v>2.45368666421298</v>
      </c>
      <c r="M41" s="140">
        <f t="shared" si="0"/>
        <v>13.758526617754265</v>
      </c>
      <c r="N41" s="140">
        <f t="shared" si="1"/>
        <v>6.4573059854962658</v>
      </c>
      <c r="O41" s="140">
        <f t="shared" si="2"/>
        <v>0.46933121291953128</v>
      </c>
      <c r="R41" t="s">
        <v>75</v>
      </c>
    </row>
    <row r="42" spans="1:25" x14ac:dyDescent="0.15">
      <c r="A42" s="63">
        <v>2</v>
      </c>
      <c r="B42" s="65">
        <v>29</v>
      </c>
      <c r="C42" s="65">
        <v>53.7</v>
      </c>
      <c r="D42" s="64" t="s">
        <v>38</v>
      </c>
      <c r="E42" s="65" t="s">
        <v>40</v>
      </c>
      <c r="F42" s="128">
        <v>42705</v>
      </c>
      <c r="G42" s="66">
        <v>16.66</v>
      </c>
      <c r="H42" s="75">
        <v>1.1020000000000001</v>
      </c>
      <c r="I42" s="73">
        <v>286</v>
      </c>
      <c r="J42" s="139">
        <v>13.870965056158258</v>
      </c>
      <c r="K42" s="139">
        <v>0.78676633325479961</v>
      </c>
      <c r="L42" s="139">
        <v>0.92336103416435833</v>
      </c>
      <c r="M42" s="141">
        <f t="shared" si="0"/>
        <v>17.63034902469073</v>
      </c>
      <c r="N42" s="141">
        <f t="shared" si="1"/>
        <v>15.022255155819392</v>
      </c>
      <c r="O42" s="141">
        <f t="shared" si="2"/>
        <v>0.85206793891494792</v>
      </c>
      <c r="R42" s="136">
        <v>42705</v>
      </c>
      <c r="S42">
        <v>-3.9</v>
      </c>
      <c r="T42">
        <f>T31/SQRT(3)</f>
        <v>0.67399789020143264</v>
      </c>
      <c r="U42">
        <f t="shared" ref="U42:W42" si="3">U31/SQRT(3)</f>
        <v>0.73187552582024029</v>
      </c>
      <c r="V42">
        <f t="shared" si="3"/>
        <v>4.9870915012118947E-2</v>
      </c>
      <c r="W42">
        <f t="shared" si="3"/>
        <v>2.7562041811471421</v>
      </c>
    </row>
    <row r="43" spans="1:25" ht="14" thickBot="1" x14ac:dyDescent="0.2">
      <c r="A43" s="98">
        <v>3</v>
      </c>
      <c r="B43" s="79">
        <v>29</v>
      </c>
      <c r="C43" s="79">
        <v>53.7</v>
      </c>
      <c r="D43" s="78" t="s">
        <v>38</v>
      </c>
      <c r="E43" s="79" t="s">
        <v>41</v>
      </c>
      <c r="F43" s="131">
        <v>42705</v>
      </c>
      <c r="G43" s="80">
        <v>20.73</v>
      </c>
      <c r="H43" s="95">
        <v>1.595</v>
      </c>
      <c r="I43" s="90">
        <v>668</v>
      </c>
      <c r="J43" s="139">
        <v>17.259610180922014</v>
      </c>
      <c r="K43" s="139">
        <v>1.1387407455003675</v>
      </c>
      <c r="L43" s="139">
        <v>2.1566614364398298</v>
      </c>
      <c r="M43" s="144">
        <f t="shared" si="0"/>
        <v>15.156751217625104</v>
      </c>
      <c r="N43" s="144">
        <f t="shared" si="1"/>
        <v>8.0029298476323696</v>
      </c>
      <c r="O43" s="144">
        <f t="shared" si="2"/>
        <v>0.52801089974519888</v>
      </c>
      <c r="R43" s="136">
        <v>42705</v>
      </c>
      <c r="S43">
        <v>9.4</v>
      </c>
      <c r="T43">
        <f t="shared" ref="T43:Y51" si="4">T32/SQRT(3)</f>
        <v>2.9365294623069729</v>
      </c>
      <c r="W43">
        <f t="shared" si="4"/>
        <v>0.59055386174349578</v>
      </c>
      <c r="X43">
        <f t="shared" si="4"/>
        <v>42.428580008284158</v>
      </c>
      <c r="Y43">
        <f t="shared" si="4"/>
        <v>1.0756324260195709</v>
      </c>
    </row>
    <row r="44" spans="1:25" ht="14" thickBot="1" x14ac:dyDescent="0.2">
      <c r="F44" s="128"/>
      <c r="R44" s="136">
        <v>42705</v>
      </c>
      <c r="S44">
        <v>17.7</v>
      </c>
      <c r="T44">
        <f t="shared" si="4"/>
        <v>0.9559821890342981</v>
      </c>
      <c r="U44">
        <f t="shared" si="4"/>
        <v>11.926117168589354</v>
      </c>
      <c r="V44">
        <f t="shared" si="4"/>
        <v>0.40833011561704929</v>
      </c>
      <c r="W44">
        <f t="shared" si="4"/>
        <v>3.2910086989768148</v>
      </c>
      <c r="X44">
        <f t="shared" si="4"/>
        <v>15.461951207575583</v>
      </c>
      <c r="Y44">
        <f t="shared" si="4"/>
        <v>0.35080744043711887</v>
      </c>
    </row>
    <row r="45" spans="1:25" x14ac:dyDescent="0.15">
      <c r="F45" s="126"/>
      <c r="R45" s="136">
        <v>42705</v>
      </c>
      <c r="S45">
        <v>34</v>
      </c>
      <c r="T45">
        <f t="shared" si="4"/>
        <v>0.36594343530889978</v>
      </c>
      <c r="W45">
        <f t="shared" si="4"/>
        <v>1.3002405171218661</v>
      </c>
      <c r="X45">
        <f t="shared" si="4"/>
        <v>9.3416605441499018E-2</v>
      </c>
      <c r="Y45">
        <f t="shared" si="4"/>
        <v>1.9898464170803806E-2</v>
      </c>
    </row>
    <row r="46" spans="1:25" x14ac:dyDescent="0.15">
      <c r="R46" s="136">
        <v>42705</v>
      </c>
      <c r="S46">
        <v>38.9</v>
      </c>
      <c r="T46">
        <f t="shared" si="4"/>
        <v>2.5443309292058132</v>
      </c>
      <c r="U46">
        <f t="shared" si="4"/>
        <v>2.570601207202067</v>
      </c>
      <c r="V46">
        <f t="shared" si="4"/>
        <v>3.0176958237965196E-2</v>
      </c>
      <c r="W46">
        <f t="shared" si="4"/>
        <v>0.18787388543549591</v>
      </c>
    </row>
    <row r="47" spans="1:25" x14ac:dyDescent="0.15">
      <c r="R47" s="137">
        <v>42705</v>
      </c>
      <c r="S47">
        <v>53.7</v>
      </c>
      <c r="T47">
        <f t="shared" si="4"/>
        <v>1.1319777896736234</v>
      </c>
      <c r="U47">
        <f t="shared" si="4"/>
        <v>2.635423592302661</v>
      </c>
      <c r="V47">
        <f t="shared" si="4"/>
        <v>0.11901066051855137</v>
      </c>
    </row>
    <row r="48" spans="1:25" x14ac:dyDescent="0.15">
      <c r="R48" s="136">
        <v>42795</v>
      </c>
      <c r="S48">
        <v>-3.9</v>
      </c>
      <c r="W48">
        <f t="shared" si="4"/>
        <v>0.28133461418902173</v>
      </c>
      <c r="X48">
        <f t="shared" si="4"/>
        <v>8.4098900712175144</v>
      </c>
      <c r="Y48">
        <f t="shared" si="4"/>
        <v>0.42644771843535922</v>
      </c>
    </row>
    <row r="49" spans="18:26" x14ac:dyDescent="0.15">
      <c r="R49" s="136">
        <v>42795</v>
      </c>
      <c r="S49">
        <v>9.4</v>
      </c>
      <c r="W49">
        <f t="shared" ref="W49:Y49" si="5">W38/SQRT(3)</f>
        <v>0.66594993269323655</v>
      </c>
      <c r="X49">
        <f t="shared" si="5"/>
        <v>8.6686706046014645</v>
      </c>
      <c r="Y49">
        <f t="shared" si="5"/>
        <v>0.24161056697166522</v>
      </c>
    </row>
    <row r="50" spans="18:26" x14ac:dyDescent="0.15">
      <c r="R50" s="136">
        <v>42795</v>
      </c>
      <c r="S50">
        <v>17.7</v>
      </c>
      <c r="W50">
        <f t="shared" si="4"/>
        <v>0.88383339807973571</v>
      </c>
      <c r="X50">
        <f t="shared" si="4"/>
        <v>23.416904396128636</v>
      </c>
      <c r="Y50">
        <f t="shared" si="4"/>
        <v>0.91618710529166014</v>
      </c>
    </row>
    <row r="51" spans="18:26" x14ac:dyDescent="0.15">
      <c r="R51" s="137">
        <v>42795</v>
      </c>
      <c r="S51">
        <v>38.9</v>
      </c>
      <c r="W51">
        <f t="shared" si="4"/>
        <v>0.12783915088846665</v>
      </c>
      <c r="X51">
        <f t="shared" si="4"/>
        <v>0.7076397922848191</v>
      </c>
      <c r="Y51">
        <f t="shared" si="4"/>
        <v>4.1038739664150684E-2</v>
      </c>
    </row>
    <row r="57" spans="18:26" x14ac:dyDescent="0.15">
      <c r="R57" s="135" t="s">
        <v>35</v>
      </c>
      <c r="S57" s="135" t="s">
        <v>68</v>
      </c>
    </row>
    <row r="58" spans="18:26" x14ac:dyDescent="0.15">
      <c r="R58" t="s">
        <v>38</v>
      </c>
      <c r="S58" t="s">
        <v>38</v>
      </c>
      <c r="T58" t="s">
        <v>38</v>
      </c>
      <c r="U58" t="s">
        <v>43</v>
      </c>
      <c r="V58" t="s">
        <v>43</v>
      </c>
      <c r="W58" t="s">
        <v>43</v>
      </c>
    </row>
    <row r="59" spans="18:26" x14ac:dyDescent="0.15">
      <c r="R59" t="s">
        <v>65</v>
      </c>
      <c r="S59" t="s">
        <v>66</v>
      </c>
      <c r="T59" t="s">
        <v>67</v>
      </c>
      <c r="U59" t="s">
        <v>65</v>
      </c>
      <c r="V59" t="s">
        <v>66</v>
      </c>
      <c r="W59" t="s">
        <v>67</v>
      </c>
      <c r="Y59" t="s">
        <v>56</v>
      </c>
      <c r="Z59" t="s">
        <v>85</v>
      </c>
    </row>
    <row r="60" spans="18:26" x14ac:dyDescent="0.15">
      <c r="R60" s="133">
        <v>24.859958237314157</v>
      </c>
      <c r="S60" s="133">
        <v>25.236598092391002</v>
      </c>
      <c r="T60" s="133">
        <v>0.95467146684817561</v>
      </c>
      <c r="U60" s="133">
        <v>31.076532864803536</v>
      </c>
      <c r="V60" s="133">
        <v>26.229019643937395</v>
      </c>
      <c r="W60" s="133">
        <v>0.89921716169016186</v>
      </c>
      <c r="Y60">
        <v>24.859958237314157</v>
      </c>
      <c r="Z60">
        <v>4.9508861328426637</v>
      </c>
    </row>
    <row r="61" spans="18:26" x14ac:dyDescent="0.15">
      <c r="Y61">
        <v>25.236598092391002</v>
      </c>
      <c r="Z61">
        <v>4.9508861328426637</v>
      </c>
    </row>
    <row r="62" spans="18:26" x14ac:dyDescent="0.15">
      <c r="Y62">
        <v>0.95467146684817561</v>
      </c>
      <c r="Z62">
        <v>4.9508861328426637</v>
      </c>
    </row>
    <row r="63" spans="18:26" x14ac:dyDescent="0.15">
      <c r="R63" s="135" t="s">
        <v>35</v>
      </c>
      <c r="S63" s="135" t="s">
        <v>68</v>
      </c>
      <c r="Y63">
        <v>31.076532864803536</v>
      </c>
      <c r="Z63">
        <v>3.5008051574154897</v>
      </c>
    </row>
    <row r="64" spans="18:26" x14ac:dyDescent="0.15">
      <c r="R64" t="s">
        <v>38</v>
      </c>
      <c r="S64" t="s">
        <v>38</v>
      </c>
      <c r="T64" t="s">
        <v>38</v>
      </c>
      <c r="U64" t="s">
        <v>43</v>
      </c>
      <c r="V64" t="s">
        <v>43</v>
      </c>
      <c r="W64" t="s">
        <v>43</v>
      </c>
      <c r="Y64">
        <v>26.229019643937395</v>
      </c>
      <c r="Z64">
        <v>3.5008051574154897</v>
      </c>
    </row>
    <row r="65" spans="18:26" x14ac:dyDescent="0.15">
      <c r="R65" t="s">
        <v>82</v>
      </c>
      <c r="S65" t="s">
        <v>83</v>
      </c>
      <c r="T65" t="s">
        <v>84</v>
      </c>
      <c r="U65" t="s">
        <v>82</v>
      </c>
      <c r="V65" t="s">
        <v>83</v>
      </c>
      <c r="W65" t="s">
        <v>84</v>
      </c>
      <c r="Y65">
        <v>0.89921716169016186</v>
      </c>
      <c r="Z65">
        <v>3.5008051574154897</v>
      </c>
    </row>
    <row r="66" spans="18:26" x14ac:dyDescent="0.15">
      <c r="R66" s="133">
        <v>8.5751863245716908</v>
      </c>
      <c r="S66" s="133">
        <v>17.790351647006013</v>
      </c>
      <c r="T66" s="133">
        <v>0.58607390368066914</v>
      </c>
      <c r="U66" s="133">
        <v>10.048740421338421</v>
      </c>
      <c r="V66" s="133">
        <v>28.625876045908676</v>
      </c>
      <c r="W66" s="133">
        <v>0.8168021431368897</v>
      </c>
    </row>
    <row r="68" spans="18:26" x14ac:dyDescent="0.15">
      <c r="R68">
        <f>GETPIVOTDATA("StdDev of C:N",$R$63,"material","algae")/SQRT(3)</f>
        <v>4.9508861328426637</v>
      </c>
      <c r="S68">
        <f t="shared" ref="S68:T68" si="6">GETPIVOTDATA("StdDev of C:N",$R$63,"material","algae")/SQRT(3)</f>
        <v>4.9508861328426637</v>
      </c>
      <c r="T68">
        <f t="shared" si="6"/>
        <v>4.9508861328426637</v>
      </c>
      <c r="U68">
        <f t="shared" ref="U68:W68" si="7">GETPIVOTDATA("StdDev of C:N",$R$63,"material","algae")/SQRT(6)</f>
        <v>3.5008051574154897</v>
      </c>
      <c r="V68">
        <f t="shared" si="7"/>
        <v>3.5008051574154897</v>
      </c>
      <c r="W68">
        <f t="shared" si="7"/>
        <v>3.5008051574154897</v>
      </c>
    </row>
    <row r="70" spans="18:26" x14ac:dyDescent="0.15">
      <c r="Y70" s="145">
        <v>4.4277893518518523</v>
      </c>
    </row>
    <row r="71" spans="18:26" x14ac:dyDescent="0.15">
      <c r="Y71" t="s">
        <v>54</v>
      </c>
      <c r="Z71">
        <f>106/16</f>
        <v>6.625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6"/>
  <sheetViews>
    <sheetView workbookViewId="0">
      <selection activeCell="C1" sqref="C1"/>
    </sheetView>
  </sheetViews>
  <sheetFormatPr baseColWidth="10" defaultRowHeight="13" x14ac:dyDescent="0.15"/>
  <cols>
    <col min="1" max="1" width="13" customWidth="1"/>
    <col min="2" max="2" width="11.33203125" customWidth="1"/>
    <col min="3" max="3" width="10.33203125" customWidth="1"/>
  </cols>
  <sheetData>
    <row r="3" spans="1:3" x14ac:dyDescent="0.15">
      <c r="A3" s="135" t="s">
        <v>86</v>
      </c>
      <c r="B3" t="s">
        <v>88</v>
      </c>
      <c r="C3" t="s">
        <v>89</v>
      </c>
    </row>
    <row r="4" spans="1:3" x14ac:dyDescent="0.15">
      <c r="A4" s="146">
        <v>42705</v>
      </c>
      <c r="B4" s="138">
        <v>0.63631999999999989</v>
      </c>
      <c r="C4" s="138">
        <v>254.57222222222222</v>
      </c>
    </row>
    <row r="5" spans="1:3" x14ac:dyDescent="0.15">
      <c r="A5" s="147">
        <v>-3.9</v>
      </c>
      <c r="B5" s="138">
        <v>0.45418000000000003</v>
      </c>
      <c r="C5" s="138">
        <v>144.5</v>
      </c>
    </row>
    <row r="6" spans="1:3" x14ac:dyDescent="0.15">
      <c r="A6" s="147">
        <v>9.4</v>
      </c>
      <c r="B6" s="138">
        <v>0.38432000000000005</v>
      </c>
      <c r="C6" s="138">
        <v>120.06666666666666</v>
      </c>
    </row>
    <row r="7" spans="1:3" x14ac:dyDescent="0.15">
      <c r="A7" s="147">
        <v>17.7</v>
      </c>
      <c r="B7" s="138">
        <v>0.50918333333333343</v>
      </c>
      <c r="C7" s="138">
        <v>138.82</v>
      </c>
    </row>
    <row r="8" spans="1:3" x14ac:dyDescent="0.15">
      <c r="A8" s="147">
        <v>34</v>
      </c>
      <c r="B8" s="138">
        <v>0.73620000000000008</v>
      </c>
      <c r="C8" s="138">
        <v>371</v>
      </c>
    </row>
    <row r="9" spans="1:3" x14ac:dyDescent="0.15">
      <c r="A9" s="147">
        <v>38.9</v>
      </c>
      <c r="B9" s="138">
        <v>0.62295999999999996</v>
      </c>
      <c r="C9" s="138">
        <v>261</v>
      </c>
    </row>
    <row r="10" spans="1:3" x14ac:dyDescent="0.15">
      <c r="A10" s="147">
        <v>53.7</v>
      </c>
      <c r="B10" s="138">
        <v>1.4366666666666665</v>
      </c>
      <c r="C10" s="138">
        <v>571.33333333333337</v>
      </c>
    </row>
    <row r="11" spans="1:3" x14ac:dyDescent="0.15">
      <c r="A11" s="146">
        <v>42795</v>
      </c>
      <c r="B11" s="138">
        <v>0.97678333333333345</v>
      </c>
      <c r="C11" s="138">
        <v>324.30909090909086</v>
      </c>
    </row>
    <row r="12" spans="1:3" x14ac:dyDescent="0.15">
      <c r="A12" s="147">
        <v>-3.9</v>
      </c>
      <c r="B12" s="138">
        <v>1.0143333333333333</v>
      </c>
      <c r="C12" s="138">
        <v>299.66666666666669</v>
      </c>
    </row>
    <row r="13" spans="1:3" x14ac:dyDescent="0.15">
      <c r="A13" s="147">
        <v>9.4</v>
      </c>
      <c r="B13" s="138">
        <v>0.46766666666666667</v>
      </c>
      <c r="C13" s="138">
        <v>189.53333333333333</v>
      </c>
    </row>
    <row r="14" spans="1:3" x14ac:dyDescent="0.15">
      <c r="A14" s="147">
        <v>17.7</v>
      </c>
      <c r="B14" s="138">
        <v>0.78513333333333335</v>
      </c>
      <c r="C14" s="138">
        <v>210.4</v>
      </c>
    </row>
    <row r="15" spans="1:3" x14ac:dyDescent="0.15">
      <c r="A15" s="147">
        <v>38.9</v>
      </c>
      <c r="B15" s="138">
        <v>1.64</v>
      </c>
      <c r="C15" s="138">
        <v>559.66666666666663</v>
      </c>
    </row>
    <row r="16" spans="1:3" x14ac:dyDescent="0.15">
      <c r="A16" s="146" t="s">
        <v>87</v>
      </c>
      <c r="B16" s="138">
        <v>0.73359523809523797</v>
      </c>
      <c r="C16" s="138">
        <v>281.02413793103449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8"/>
  <sheetViews>
    <sheetView topLeftCell="A50" workbookViewId="0">
      <selection activeCell="I40" sqref="I40"/>
    </sheetView>
  </sheetViews>
  <sheetFormatPr baseColWidth="10" defaultColWidth="12.83203125" defaultRowHeight="13" x14ac:dyDescent="0.15"/>
  <cols>
    <col min="1" max="7" width="13" style="32" customWidth="1"/>
    <col min="8" max="256" width="13" style="33" customWidth="1"/>
    <col min="257" max="16384" width="12.83203125" style="33"/>
  </cols>
  <sheetData>
    <row r="1" spans="1:7" ht="16" x14ac:dyDescent="0.2">
      <c r="A1" s="153" t="s">
        <v>32</v>
      </c>
      <c r="B1" s="154"/>
      <c r="C1" s="154"/>
      <c r="D1" s="154"/>
      <c r="E1" s="154"/>
      <c r="F1" s="154"/>
      <c r="G1" s="154"/>
    </row>
    <row r="2" spans="1:7" ht="20.75" customHeight="1" x14ac:dyDescent="0.15">
      <c r="A2" s="34"/>
      <c r="B2" s="34"/>
      <c r="C2" s="34"/>
      <c r="D2" s="34"/>
      <c r="E2" s="34"/>
      <c r="F2" s="34"/>
      <c r="G2" s="34"/>
    </row>
    <row r="3" spans="1:7" ht="22" customHeight="1" thickBot="1" x14ac:dyDescent="0.2">
      <c r="A3" s="35"/>
      <c r="B3" s="36" t="s">
        <v>33</v>
      </c>
      <c r="C3" s="36" t="s">
        <v>34</v>
      </c>
      <c r="D3" s="36" t="s">
        <v>35</v>
      </c>
      <c r="E3" s="36" t="s">
        <v>36</v>
      </c>
      <c r="F3" s="36" t="s">
        <v>37</v>
      </c>
      <c r="G3" s="37"/>
    </row>
    <row r="4" spans="1:7" ht="21.5" customHeight="1" thickTop="1" x14ac:dyDescent="0.15">
      <c r="A4" s="35"/>
      <c r="B4" s="38">
        <v>1</v>
      </c>
      <c r="C4" s="38">
        <v>29</v>
      </c>
      <c r="D4" s="38" t="s">
        <v>38</v>
      </c>
      <c r="E4" s="38" t="s">
        <v>39</v>
      </c>
      <c r="F4" s="38">
        <v>1</v>
      </c>
      <c r="G4" s="37"/>
    </row>
    <row r="5" spans="1:7" ht="20.5" customHeight="1" x14ac:dyDescent="0.15">
      <c r="A5" s="35"/>
      <c r="B5" s="37">
        <v>2</v>
      </c>
      <c r="C5" s="37">
        <v>29</v>
      </c>
      <c r="D5" s="37" t="s">
        <v>38</v>
      </c>
      <c r="E5" s="37" t="s">
        <v>40</v>
      </c>
      <c r="F5" s="37">
        <v>1</v>
      </c>
      <c r="G5" s="37"/>
    </row>
    <row r="6" spans="1:7" ht="20.5" customHeight="1" x14ac:dyDescent="0.15">
      <c r="A6" s="35"/>
      <c r="B6" s="37">
        <v>3</v>
      </c>
      <c r="C6" s="37">
        <v>29</v>
      </c>
      <c r="D6" s="37" t="s">
        <v>38</v>
      </c>
      <c r="E6" s="37" t="s">
        <v>41</v>
      </c>
      <c r="F6" s="37">
        <v>1</v>
      </c>
      <c r="G6" s="37"/>
    </row>
    <row r="7" spans="1:7" ht="20.5" customHeight="1" x14ac:dyDescent="0.15">
      <c r="A7" s="35"/>
      <c r="B7" s="37">
        <v>4</v>
      </c>
      <c r="C7" s="37">
        <v>29</v>
      </c>
      <c r="D7" s="37" t="s">
        <v>42</v>
      </c>
      <c r="E7" s="37" t="s">
        <v>40</v>
      </c>
      <c r="F7" s="37">
        <v>1</v>
      </c>
      <c r="G7" s="37"/>
    </row>
    <row r="8" spans="1:7" ht="20.5" customHeight="1" x14ac:dyDescent="0.15">
      <c r="A8" s="35"/>
      <c r="B8" s="37">
        <v>5</v>
      </c>
      <c r="C8" s="37">
        <v>29</v>
      </c>
      <c r="D8" s="37" t="s">
        <v>42</v>
      </c>
      <c r="E8" s="37" t="s">
        <v>41</v>
      </c>
      <c r="F8" s="37">
        <v>1</v>
      </c>
      <c r="G8" s="37"/>
    </row>
    <row r="9" spans="1:7" ht="20.5" customHeight="1" x14ac:dyDescent="0.15">
      <c r="A9" s="35"/>
      <c r="B9" s="37">
        <v>6</v>
      </c>
      <c r="C9" s="37">
        <v>17</v>
      </c>
      <c r="D9" s="37" t="s">
        <v>38</v>
      </c>
      <c r="E9" s="37" t="s">
        <v>39</v>
      </c>
      <c r="F9" s="37">
        <v>1</v>
      </c>
      <c r="G9" s="37"/>
    </row>
    <row r="10" spans="1:7" ht="20.5" customHeight="1" x14ac:dyDescent="0.15">
      <c r="A10" s="35"/>
      <c r="B10" s="37">
        <v>7</v>
      </c>
      <c r="C10" s="37">
        <v>17</v>
      </c>
      <c r="D10" s="37" t="s">
        <v>38</v>
      </c>
      <c r="E10" s="37" t="s">
        <v>40</v>
      </c>
      <c r="F10" s="37">
        <v>1</v>
      </c>
      <c r="G10" s="37"/>
    </row>
    <row r="11" spans="1:7" ht="20.5" customHeight="1" x14ac:dyDescent="0.15">
      <c r="A11" s="35"/>
      <c r="B11" s="37">
        <v>8</v>
      </c>
      <c r="C11" s="37">
        <v>17</v>
      </c>
      <c r="D11" s="37" t="s">
        <v>38</v>
      </c>
      <c r="E11" s="37" t="s">
        <v>41</v>
      </c>
      <c r="F11" s="37">
        <v>1</v>
      </c>
      <c r="G11" s="37"/>
    </row>
    <row r="12" spans="1:7" ht="20.5" customHeight="1" x14ac:dyDescent="0.15">
      <c r="A12" s="35"/>
      <c r="B12" s="37">
        <v>9</v>
      </c>
      <c r="C12" s="37">
        <v>17</v>
      </c>
      <c r="D12" s="37" t="s">
        <v>42</v>
      </c>
      <c r="E12" s="37" t="s">
        <v>39</v>
      </c>
      <c r="F12" s="37">
        <v>1</v>
      </c>
      <c r="G12" s="37"/>
    </row>
    <row r="13" spans="1:7" ht="20.5" customHeight="1" x14ac:dyDescent="0.15">
      <c r="A13" s="35"/>
      <c r="B13" s="37">
        <v>10</v>
      </c>
      <c r="C13" s="37">
        <v>17</v>
      </c>
      <c r="D13" s="37" t="s">
        <v>42</v>
      </c>
      <c r="E13" s="37" t="s">
        <v>40</v>
      </c>
      <c r="F13" s="37">
        <v>1</v>
      </c>
      <c r="G13" s="37"/>
    </row>
    <row r="14" spans="1:7" ht="20.5" customHeight="1" x14ac:dyDescent="0.15">
      <c r="A14" s="35"/>
      <c r="B14" s="37">
        <v>11</v>
      </c>
      <c r="C14" s="37">
        <v>17</v>
      </c>
      <c r="D14" s="37" t="s">
        <v>42</v>
      </c>
      <c r="E14" s="37" t="s">
        <v>41</v>
      </c>
      <c r="F14" s="37">
        <v>1</v>
      </c>
      <c r="G14" s="37"/>
    </row>
    <row r="15" spans="1:7" ht="20.5" customHeight="1" x14ac:dyDescent="0.15">
      <c r="A15" s="35"/>
      <c r="B15" s="37">
        <v>12</v>
      </c>
      <c r="C15" s="37">
        <v>17</v>
      </c>
      <c r="D15" s="37" t="s">
        <v>43</v>
      </c>
      <c r="E15" s="37" t="s">
        <v>39</v>
      </c>
      <c r="F15" s="37">
        <v>1</v>
      </c>
      <c r="G15" s="37"/>
    </row>
    <row r="16" spans="1:7" ht="20.5" customHeight="1" x14ac:dyDescent="0.15">
      <c r="A16" s="35"/>
      <c r="B16" s="37">
        <v>13</v>
      </c>
      <c r="C16" s="37">
        <v>17</v>
      </c>
      <c r="D16" s="37" t="s">
        <v>43</v>
      </c>
      <c r="E16" s="37" t="s">
        <v>40</v>
      </c>
      <c r="F16" s="37">
        <v>1</v>
      </c>
      <c r="G16" s="37"/>
    </row>
    <row r="17" spans="1:7" ht="20.5" customHeight="1" x14ac:dyDescent="0.15">
      <c r="A17" s="35"/>
      <c r="B17" s="37">
        <v>14</v>
      </c>
      <c r="C17" s="37">
        <v>17</v>
      </c>
      <c r="D17" s="37" t="s">
        <v>43</v>
      </c>
      <c r="E17" s="37" t="s">
        <v>41</v>
      </c>
      <c r="F17" s="37">
        <v>1</v>
      </c>
      <c r="G17" s="37"/>
    </row>
    <row r="18" spans="1:7" ht="20.5" customHeight="1" x14ac:dyDescent="0.15">
      <c r="A18" s="35"/>
      <c r="B18" s="37">
        <v>15</v>
      </c>
      <c r="C18" s="37">
        <v>5</v>
      </c>
      <c r="D18" s="37" t="s">
        <v>38</v>
      </c>
      <c r="E18" s="37" t="s">
        <v>39</v>
      </c>
      <c r="F18" s="37">
        <v>1</v>
      </c>
      <c r="G18" s="37"/>
    </row>
    <row r="19" spans="1:7" ht="20.5" customHeight="1" x14ac:dyDescent="0.15">
      <c r="A19" s="35"/>
      <c r="B19" s="37">
        <v>16</v>
      </c>
      <c r="C19" s="37">
        <v>5</v>
      </c>
      <c r="D19" s="37" t="s">
        <v>38</v>
      </c>
      <c r="E19" s="37" t="s">
        <v>40</v>
      </c>
      <c r="F19" s="37">
        <v>1</v>
      </c>
      <c r="G19" s="37"/>
    </row>
    <row r="20" spans="1:7" ht="20.5" customHeight="1" x14ac:dyDescent="0.15">
      <c r="A20" s="35"/>
      <c r="B20" s="37">
        <v>17</v>
      </c>
      <c r="C20" s="37">
        <v>5</v>
      </c>
      <c r="D20" s="37" t="s">
        <v>38</v>
      </c>
      <c r="E20" s="37" t="s">
        <v>41</v>
      </c>
      <c r="F20" s="37">
        <v>1</v>
      </c>
      <c r="G20" s="37"/>
    </row>
    <row r="21" spans="1:7" ht="20.5" customHeight="1" x14ac:dyDescent="0.15">
      <c r="A21" s="35"/>
      <c r="B21" s="37">
        <v>18</v>
      </c>
      <c r="C21" s="37">
        <v>5</v>
      </c>
      <c r="D21" s="37" t="s">
        <v>42</v>
      </c>
      <c r="E21" s="37" t="s">
        <v>39</v>
      </c>
      <c r="F21" s="37">
        <v>1</v>
      </c>
      <c r="G21" s="37"/>
    </row>
    <row r="22" spans="1:7" ht="20.5" customHeight="1" x14ac:dyDescent="0.15">
      <c r="A22" s="35"/>
      <c r="B22" s="37">
        <v>19</v>
      </c>
      <c r="C22" s="37">
        <v>5</v>
      </c>
      <c r="D22" s="37" t="s">
        <v>42</v>
      </c>
      <c r="E22" s="37" t="s">
        <v>40</v>
      </c>
      <c r="F22" s="37">
        <v>1</v>
      </c>
      <c r="G22" s="37"/>
    </row>
    <row r="23" spans="1:7" ht="20.5" customHeight="1" x14ac:dyDescent="0.15">
      <c r="A23" s="35"/>
      <c r="B23" s="37">
        <v>20</v>
      </c>
      <c r="C23" s="37">
        <v>5</v>
      </c>
      <c r="D23" s="37" t="s">
        <v>42</v>
      </c>
      <c r="E23" s="37" t="s">
        <v>41</v>
      </c>
      <c r="F23" s="37">
        <v>1</v>
      </c>
      <c r="G23" s="37"/>
    </row>
    <row r="24" spans="1:7" ht="20.5" customHeight="1" x14ac:dyDescent="0.15">
      <c r="A24" s="39"/>
      <c r="B24" s="37">
        <v>21</v>
      </c>
      <c r="C24" s="37">
        <v>5</v>
      </c>
      <c r="D24" s="37" t="s">
        <v>43</v>
      </c>
      <c r="E24" s="37" t="s">
        <v>41</v>
      </c>
      <c r="F24" s="37">
        <v>2</v>
      </c>
      <c r="G24" s="40"/>
    </row>
    <row r="25" spans="1:7" ht="20.5" customHeight="1" x14ac:dyDescent="0.15">
      <c r="A25" s="39"/>
      <c r="B25" s="37">
        <v>22</v>
      </c>
      <c r="C25" s="37">
        <v>5</v>
      </c>
      <c r="D25" s="37" t="s">
        <v>43</v>
      </c>
      <c r="E25" s="37" t="s">
        <v>40</v>
      </c>
      <c r="F25" s="37">
        <v>1</v>
      </c>
      <c r="G25" s="40"/>
    </row>
    <row r="26" spans="1:7" ht="20.5" customHeight="1" x14ac:dyDescent="0.15">
      <c r="A26" s="39"/>
      <c r="B26" s="37">
        <v>23</v>
      </c>
      <c r="C26" s="37">
        <v>5</v>
      </c>
      <c r="D26" s="37" t="s">
        <v>43</v>
      </c>
      <c r="E26" s="37" t="s">
        <v>41</v>
      </c>
      <c r="F26" s="37">
        <v>1</v>
      </c>
      <c r="G26" s="40"/>
    </row>
    <row r="27" spans="1:7" ht="20.5" customHeight="1" x14ac:dyDescent="0.15">
      <c r="A27" s="39"/>
      <c r="B27" s="37">
        <v>24</v>
      </c>
      <c r="C27" s="37">
        <v>14</v>
      </c>
      <c r="D27" s="37" t="s">
        <v>38</v>
      </c>
      <c r="E27" s="37" t="s">
        <v>39</v>
      </c>
      <c r="F27" s="37">
        <v>1</v>
      </c>
      <c r="G27" s="40"/>
    </row>
    <row r="28" spans="1:7" ht="20.5" customHeight="1" x14ac:dyDescent="0.15">
      <c r="A28" s="39"/>
      <c r="B28" s="37">
        <v>25</v>
      </c>
      <c r="C28" s="37">
        <v>14</v>
      </c>
      <c r="D28" s="37" t="s">
        <v>38</v>
      </c>
      <c r="E28" s="37" t="s">
        <v>40</v>
      </c>
      <c r="F28" s="37">
        <v>1</v>
      </c>
      <c r="G28" s="40"/>
    </row>
    <row r="29" spans="1:7" ht="20.5" customHeight="1" x14ac:dyDescent="0.15">
      <c r="A29" s="39"/>
      <c r="B29" s="37">
        <v>26</v>
      </c>
      <c r="C29" s="37">
        <v>14</v>
      </c>
      <c r="D29" s="37" t="s">
        <v>42</v>
      </c>
      <c r="E29" s="37" t="s">
        <v>39</v>
      </c>
      <c r="F29" s="37">
        <v>1</v>
      </c>
      <c r="G29" s="40"/>
    </row>
    <row r="30" spans="1:7" ht="20.5" customHeight="1" x14ac:dyDescent="0.15">
      <c r="A30" s="39"/>
      <c r="B30" s="37">
        <v>27</v>
      </c>
      <c r="C30" s="37">
        <v>14</v>
      </c>
      <c r="D30" s="37" t="s">
        <v>42</v>
      </c>
      <c r="E30" s="37" t="s">
        <v>40</v>
      </c>
      <c r="F30" s="37">
        <v>1</v>
      </c>
      <c r="G30" s="40"/>
    </row>
    <row r="31" spans="1:7" ht="20.5" customHeight="1" x14ac:dyDescent="0.15">
      <c r="A31" s="39"/>
      <c r="B31" s="37">
        <v>28</v>
      </c>
      <c r="C31" s="37">
        <v>14</v>
      </c>
      <c r="D31" s="37" t="s">
        <v>42</v>
      </c>
      <c r="E31" s="37" t="s">
        <v>41</v>
      </c>
      <c r="F31" s="37">
        <v>1</v>
      </c>
      <c r="G31" s="40"/>
    </row>
    <row r="32" spans="1:7" ht="20.5" customHeight="1" x14ac:dyDescent="0.15">
      <c r="A32" s="39"/>
      <c r="B32" s="37">
        <v>29</v>
      </c>
      <c r="C32" s="37">
        <v>14</v>
      </c>
      <c r="D32" s="37" t="s">
        <v>43</v>
      </c>
      <c r="E32" s="37" t="s">
        <v>39</v>
      </c>
      <c r="F32" s="37">
        <v>1</v>
      </c>
      <c r="G32" s="40"/>
    </row>
    <row r="33" spans="1:7" ht="20.5" customHeight="1" x14ac:dyDescent="0.15">
      <c r="A33" s="39"/>
      <c r="B33" s="37">
        <v>30</v>
      </c>
      <c r="C33" s="37">
        <v>14</v>
      </c>
      <c r="D33" s="37" t="s">
        <v>43</v>
      </c>
      <c r="E33" s="37" t="s">
        <v>40</v>
      </c>
      <c r="F33" s="37">
        <v>1</v>
      </c>
      <c r="G33" s="40"/>
    </row>
    <row r="34" spans="1:7" ht="20.5" customHeight="1" x14ac:dyDescent="0.15">
      <c r="A34" s="39"/>
      <c r="B34" s="37">
        <v>31</v>
      </c>
      <c r="C34" s="37">
        <v>14</v>
      </c>
      <c r="D34" s="37" t="s">
        <v>43</v>
      </c>
      <c r="E34" s="37" t="s">
        <v>41</v>
      </c>
      <c r="F34" s="37">
        <v>1</v>
      </c>
      <c r="G34" s="40"/>
    </row>
    <row r="35" spans="1:7" ht="20.5" customHeight="1" x14ac:dyDescent="0.15">
      <c r="A35" s="39"/>
      <c r="B35" s="37">
        <v>32</v>
      </c>
      <c r="C35" s="37">
        <v>27</v>
      </c>
      <c r="D35" s="37" t="s">
        <v>38</v>
      </c>
      <c r="E35" s="37" t="s">
        <v>39</v>
      </c>
      <c r="F35" s="37">
        <v>1</v>
      </c>
      <c r="G35" s="40"/>
    </row>
    <row r="36" spans="1:7" ht="20.5" customHeight="1" x14ac:dyDescent="0.15">
      <c r="A36" s="39"/>
      <c r="B36" s="37">
        <v>33</v>
      </c>
      <c r="C36" s="37">
        <v>27</v>
      </c>
      <c r="D36" s="37" t="s">
        <v>38</v>
      </c>
      <c r="E36" s="37" t="s">
        <v>40</v>
      </c>
      <c r="F36" s="37">
        <v>1</v>
      </c>
      <c r="G36" s="40"/>
    </row>
    <row r="37" spans="1:7" ht="20.5" customHeight="1" x14ac:dyDescent="0.15">
      <c r="A37" s="39"/>
      <c r="B37" s="37">
        <v>34</v>
      </c>
      <c r="C37" s="37">
        <v>27</v>
      </c>
      <c r="D37" s="37" t="s">
        <v>38</v>
      </c>
      <c r="E37" s="37" t="s">
        <v>41</v>
      </c>
      <c r="F37" s="37">
        <v>1</v>
      </c>
      <c r="G37" s="40"/>
    </row>
    <row r="38" spans="1:7" ht="20.5" customHeight="1" x14ac:dyDescent="0.15">
      <c r="A38" s="39"/>
      <c r="B38" s="37">
        <v>35</v>
      </c>
      <c r="C38" s="37">
        <v>27</v>
      </c>
      <c r="D38" s="37" t="s">
        <v>42</v>
      </c>
      <c r="E38" s="37" t="s">
        <v>39</v>
      </c>
      <c r="F38" s="37">
        <v>1</v>
      </c>
      <c r="G38" s="40"/>
    </row>
    <row r="39" spans="1:7" ht="20.5" customHeight="1" x14ac:dyDescent="0.15">
      <c r="A39" s="39"/>
      <c r="B39" s="37">
        <v>36</v>
      </c>
      <c r="C39" s="37">
        <v>27</v>
      </c>
      <c r="D39" s="37" t="s">
        <v>42</v>
      </c>
      <c r="E39" s="37" t="s">
        <v>40</v>
      </c>
      <c r="F39" s="37">
        <v>1</v>
      </c>
      <c r="G39" s="40"/>
    </row>
    <row r="40" spans="1:7" ht="20.5" customHeight="1" x14ac:dyDescent="0.15">
      <c r="A40" s="39"/>
      <c r="B40" s="37">
        <v>37</v>
      </c>
      <c r="C40" s="37">
        <v>27</v>
      </c>
      <c r="D40" s="37" t="s">
        <v>42</v>
      </c>
      <c r="E40" s="37" t="s">
        <v>41</v>
      </c>
      <c r="F40" s="37">
        <v>1</v>
      </c>
      <c r="G40" s="40"/>
    </row>
    <row r="41" spans="1:7" ht="20.5" customHeight="1" x14ac:dyDescent="0.15">
      <c r="A41" s="39"/>
      <c r="B41" s="37">
        <v>38</v>
      </c>
      <c r="C41" s="37">
        <v>27</v>
      </c>
      <c r="D41" s="37" t="s">
        <v>43</v>
      </c>
      <c r="E41" s="37" t="s">
        <v>39</v>
      </c>
      <c r="F41" s="37">
        <v>1</v>
      </c>
      <c r="G41" s="40"/>
    </row>
    <row r="42" spans="1:7" ht="20.5" customHeight="1" x14ac:dyDescent="0.15">
      <c r="A42" s="39"/>
      <c r="B42" s="37">
        <v>39</v>
      </c>
      <c r="C42" s="37">
        <v>27</v>
      </c>
      <c r="D42" s="37" t="s">
        <v>43</v>
      </c>
      <c r="E42" s="37" t="s">
        <v>40</v>
      </c>
      <c r="F42" s="37">
        <v>1</v>
      </c>
      <c r="G42" s="40"/>
    </row>
    <row r="43" spans="1:7" ht="20.5" customHeight="1" x14ac:dyDescent="0.15">
      <c r="A43" s="39"/>
      <c r="B43" s="37">
        <v>40</v>
      </c>
      <c r="C43" s="37">
        <v>24</v>
      </c>
      <c r="D43" s="37" t="s">
        <v>38</v>
      </c>
      <c r="E43" s="37" t="s">
        <v>39</v>
      </c>
      <c r="F43" s="37">
        <v>1</v>
      </c>
      <c r="G43" s="40"/>
    </row>
    <row r="44" spans="1:7" ht="20.5" customHeight="1" x14ac:dyDescent="0.15">
      <c r="A44" s="39"/>
      <c r="B44" s="37">
        <v>41</v>
      </c>
      <c r="C44" s="37">
        <v>24</v>
      </c>
      <c r="D44" s="37" t="s">
        <v>38</v>
      </c>
      <c r="E44" s="37" t="s">
        <v>40</v>
      </c>
      <c r="F44" s="37">
        <v>1</v>
      </c>
      <c r="G44" s="40"/>
    </row>
    <row r="45" spans="1:7" ht="20.5" customHeight="1" x14ac:dyDescent="0.15">
      <c r="A45" s="39"/>
      <c r="B45" s="37">
        <v>42</v>
      </c>
      <c r="C45" s="37">
        <v>24</v>
      </c>
      <c r="D45" s="37" t="s">
        <v>38</v>
      </c>
      <c r="E45" s="37" t="s">
        <v>41</v>
      </c>
      <c r="F45" s="37">
        <v>1</v>
      </c>
      <c r="G45" s="40"/>
    </row>
    <row r="46" spans="1:7" ht="20.5" customHeight="1" x14ac:dyDescent="0.15">
      <c r="A46" s="39"/>
      <c r="B46" s="37">
        <v>43</v>
      </c>
      <c r="C46" s="37">
        <v>24</v>
      </c>
      <c r="D46" s="37" t="s">
        <v>42</v>
      </c>
      <c r="E46" s="37" t="s">
        <v>39</v>
      </c>
      <c r="F46" s="37">
        <v>1</v>
      </c>
      <c r="G46" s="40"/>
    </row>
    <row r="47" spans="1:7" ht="20.5" customHeight="1" x14ac:dyDescent="0.15">
      <c r="A47" s="39"/>
      <c r="B47" s="37">
        <v>44</v>
      </c>
      <c r="C47" s="37">
        <v>24</v>
      </c>
      <c r="D47" s="37" t="s">
        <v>42</v>
      </c>
      <c r="E47" s="37" t="s">
        <v>40</v>
      </c>
      <c r="F47" s="37">
        <v>1</v>
      </c>
      <c r="G47" s="40"/>
    </row>
    <row r="48" spans="1:7" ht="20.5" customHeight="1" x14ac:dyDescent="0.15">
      <c r="A48" s="39"/>
      <c r="B48" s="37">
        <v>45</v>
      </c>
      <c r="C48" s="37">
        <v>24</v>
      </c>
      <c r="D48" s="37" t="s">
        <v>42</v>
      </c>
      <c r="E48" s="37" t="s">
        <v>41</v>
      </c>
      <c r="F48" s="37">
        <v>1</v>
      </c>
      <c r="G48" s="40"/>
    </row>
    <row r="49" spans="1:7" ht="20.5" customHeight="1" x14ac:dyDescent="0.15">
      <c r="A49" s="39"/>
      <c r="B49" s="37">
        <v>46</v>
      </c>
      <c r="C49" s="37">
        <v>24</v>
      </c>
      <c r="D49" s="37" t="s">
        <v>43</v>
      </c>
      <c r="E49" s="37" t="s">
        <v>39</v>
      </c>
      <c r="F49" s="37">
        <v>1</v>
      </c>
      <c r="G49" s="40"/>
    </row>
    <row r="50" spans="1:7" ht="20.5" customHeight="1" x14ac:dyDescent="0.15">
      <c r="A50" s="39"/>
      <c r="B50" s="37">
        <v>47</v>
      </c>
      <c r="C50" s="37">
        <v>24</v>
      </c>
      <c r="D50" s="37" t="s">
        <v>43</v>
      </c>
      <c r="E50" s="37" t="s">
        <v>40</v>
      </c>
      <c r="F50" s="37">
        <v>1</v>
      </c>
      <c r="G50" s="40"/>
    </row>
    <row r="51" spans="1:7" ht="20.5" customHeight="1" x14ac:dyDescent="0.15">
      <c r="A51" s="39"/>
      <c r="B51" s="37">
        <v>48</v>
      </c>
      <c r="C51" s="37">
        <v>24</v>
      </c>
      <c r="D51" s="37" t="s">
        <v>43</v>
      </c>
      <c r="E51" s="37" t="s">
        <v>41</v>
      </c>
      <c r="F51" s="37">
        <v>1</v>
      </c>
      <c r="G51" s="40"/>
    </row>
    <row r="52" spans="1:7" ht="20.5" customHeight="1" x14ac:dyDescent="0.15">
      <c r="A52" s="39"/>
      <c r="B52" s="37">
        <v>49</v>
      </c>
      <c r="C52" s="37">
        <v>17</v>
      </c>
      <c r="D52" s="37" t="s">
        <v>42</v>
      </c>
      <c r="E52" s="37" t="s">
        <v>39</v>
      </c>
      <c r="F52" s="37">
        <v>2</v>
      </c>
      <c r="G52" s="40"/>
    </row>
    <row r="53" spans="1:7" ht="20.5" customHeight="1" x14ac:dyDescent="0.15">
      <c r="A53" s="39"/>
      <c r="B53" s="37">
        <v>50</v>
      </c>
      <c r="C53" s="37">
        <v>17</v>
      </c>
      <c r="D53" s="37" t="s">
        <v>42</v>
      </c>
      <c r="E53" s="37" t="s">
        <v>40</v>
      </c>
      <c r="F53" s="37">
        <v>2</v>
      </c>
      <c r="G53" s="40"/>
    </row>
    <row r="54" spans="1:7" ht="20.5" customHeight="1" x14ac:dyDescent="0.15">
      <c r="A54" s="39"/>
      <c r="B54" s="37">
        <v>51</v>
      </c>
      <c r="C54" s="37">
        <v>17</v>
      </c>
      <c r="D54" s="37" t="s">
        <v>42</v>
      </c>
      <c r="E54" s="37" t="s">
        <v>41</v>
      </c>
      <c r="F54" s="37">
        <v>2</v>
      </c>
      <c r="G54" s="40"/>
    </row>
    <row r="55" spans="1:7" ht="20.5" customHeight="1" x14ac:dyDescent="0.15">
      <c r="A55" s="39"/>
      <c r="B55" s="37">
        <v>52</v>
      </c>
      <c r="C55" s="37">
        <v>17</v>
      </c>
      <c r="D55" s="37" t="s">
        <v>43</v>
      </c>
      <c r="E55" s="37" t="s">
        <v>39</v>
      </c>
      <c r="F55" s="37">
        <v>2</v>
      </c>
      <c r="G55" s="40"/>
    </row>
    <row r="56" spans="1:7" ht="20.5" customHeight="1" x14ac:dyDescent="0.15">
      <c r="A56" s="39"/>
      <c r="B56" s="37">
        <v>53</v>
      </c>
      <c r="C56" s="37">
        <v>17</v>
      </c>
      <c r="D56" s="37" t="s">
        <v>43</v>
      </c>
      <c r="E56" s="37" t="s">
        <v>40</v>
      </c>
      <c r="F56" s="37">
        <v>2</v>
      </c>
      <c r="G56" s="40"/>
    </row>
    <row r="57" spans="1:7" ht="20.5" customHeight="1" x14ac:dyDescent="0.15">
      <c r="A57" s="39"/>
      <c r="B57" s="37">
        <v>54</v>
      </c>
      <c r="C57" s="37">
        <v>17</v>
      </c>
      <c r="D57" s="37" t="s">
        <v>43</v>
      </c>
      <c r="E57" s="37" t="s">
        <v>41</v>
      </c>
      <c r="F57" s="37">
        <v>2</v>
      </c>
      <c r="G57" s="40"/>
    </row>
    <row r="58" spans="1:7" ht="20.5" customHeight="1" x14ac:dyDescent="0.15">
      <c r="A58" s="39"/>
      <c r="B58" s="37">
        <v>55</v>
      </c>
      <c r="C58" s="37">
        <v>5</v>
      </c>
      <c r="D58" s="37" t="s">
        <v>42</v>
      </c>
      <c r="E58" s="37" t="s">
        <v>39</v>
      </c>
      <c r="F58" s="37">
        <v>2</v>
      </c>
      <c r="G58" s="40"/>
    </row>
    <row r="59" spans="1:7" ht="20.5" customHeight="1" x14ac:dyDescent="0.15">
      <c r="A59" s="39"/>
      <c r="B59" s="37">
        <v>56</v>
      </c>
      <c r="C59" s="37">
        <v>5</v>
      </c>
      <c r="D59" s="37" t="s">
        <v>42</v>
      </c>
      <c r="E59" s="37" t="s">
        <v>40</v>
      </c>
      <c r="F59" s="37">
        <v>2</v>
      </c>
      <c r="G59" s="40"/>
    </row>
    <row r="60" spans="1:7" ht="20.5" customHeight="1" x14ac:dyDescent="0.15">
      <c r="A60" s="39"/>
      <c r="B60" s="37">
        <v>57</v>
      </c>
      <c r="C60" s="37">
        <v>5</v>
      </c>
      <c r="D60" s="37" t="s">
        <v>42</v>
      </c>
      <c r="E60" s="37" t="s">
        <v>41</v>
      </c>
      <c r="F60" s="37">
        <v>2</v>
      </c>
      <c r="G60" s="40"/>
    </row>
    <row r="61" spans="1:7" ht="20.5" customHeight="1" x14ac:dyDescent="0.15">
      <c r="A61" s="39"/>
      <c r="B61" s="37">
        <v>58</v>
      </c>
      <c r="C61" s="37">
        <v>5</v>
      </c>
      <c r="D61" s="37" t="s">
        <v>43</v>
      </c>
      <c r="E61" s="37" t="s">
        <v>39</v>
      </c>
      <c r="F61" s="37">
        <v>2</v>
      </c>
      <c r="G61" s="40"/>
    </row>
    <row r="62" spans="1:7" ht="20.5" customHeight="1" x14ac:dyDescent="0.15">
      <c r="A62" s="39"/>
      <c r="B62" s="37">
        <v>59</v>
      </c>
      <c r="C62" s="37">
        <v>5</v>
      </c>
      <c r="D62" s="37" t="s">
        <v>43</v>
      </c>
      <c r="E62" s="37" t="s">
        <v>40</v>
      </c>
      <c r="F62" s="37">
        <v>2</v>
      </c>
      <c r="G62" s="40"/>
    </row>
    <row r="63" spans="1:7" ht="20.5" customHeight="1" x14ac:dyDescent="0.15">
      <c r="A63" s="39"/>
      <c r="B63" s="37">
        <v>60</v>
      </c>
      <c r="C63" s="40"/>
      <c r="D63" s="40"/>
      <c r="E63" s="40"/>
      <c r="F63" s="40"/>
      <c r="G63" s="40"/>
    </row>
    <row r="64" spans="1:7" ht="20.5" customHeight="1" x14ac:dyDescent="0.15">
      <c r="A64" s="39"/>
      <c r="B64" s="37">
        <v>61</v>
      </c>
      <c r="C64" s="37">
        <v>14</v>
      </c>
      <c r="D64" s="37" t="s">
        <v>42</v>
      </c>
      <c r="E64" s="37" t="s">
        <v>39</v>
      </c>
      <c r="F64" s="37">
        <v>2</v>
      </c>
      <c r="G64" s="40"/>
    </row>
    <row r="65" spans="1:7" ht="20.5" customHeight="1" x14ac:dyDescent="0.15">
      <c r="A65" s="39"/>
      <c r="B65" s="37">
        <v>62</v>
      </c>
      <c r="C65" s="37">
        <v>14</v>
      </c>
      <c r="D65" s="37" t="s">
        <v>42</v>
      </c>
      <c r="E65" s="37" t="s">
        <v>40</v>
      </c>
      <c r="F65" s="37">
        <v>2</v>
      </c>
      <c r="G65" s="40"/>
    </row>
    <row r="66" spans="1:7" ht="20.5" customHeight="1" x14ac:dyDescent="0.15">
      <c r="A66" s="39"/>
      <c r="B66" s="37">
        <v>63</v>
      </c>
      <c r="C66" s="37">
        <v>14</v>
      </c>
      <c r="D66" s="37" t="s">
        <v>42</v>
      </c>
      <c r="E66" s="37" t="s">
        <v>41</v>
      </c>
      <c r="F66" s="37">
        <v>2</v>
      </c>
      <c r="G66" s="40"/>
    </row>
    <row r="67" spans="1:7" ht="20.5" customHeight="1" x14ac:dyDescent="0.15">
      <c r="A67" s="39"/>
      <c r="B67" s="37">
        <v>64</v>
      </c>
      <c r="C67" s="37">
        <v>14</v>
      </c>
      <c r="D67" s="37" t="s">
        <v>43</v>
      </c>
      <c r="E67" s="37" t="s">
        <v>39</v>
      </c>
      <c r="F67" s="37">
        <v>2</v>
      </c>
      <c r="G67" s="40"/>
    </row>
    <row r="68" spans="1:7" ht="20.5" customHeight="1" x14ac:dyDescent="0.15">
      <c r="A68" s="39"/>
      <c r="B68" s="37">
        <v>65</v>
      </c>
      <c r="C68" s="37">
        <v>14</v>
      </c>
      <c r="D68" s="37" t="s">
        <v>43</v>
      </c>
      <c r="E68" s="37" t="s">
        <v>40</v>
      </c>
      <c r="F68" s="37">
        <v>2</v>
      </c>
      <c r="G68" s="40"/>
    </row>
    <row r="69" spans="1:7" ht="20.5" customHeight="1" x14ac:dyDescent="0.15">
      <c r="A69" s="39"/>
      <c r="B69" s="37">
        <v>66</v>
      </c>
      <c r="C69" s="37">
        <v>14</v>
      </c>
      <c r="D69" s="37" t="s">
        <v>43</v>
      </c>
      <c r="E69" s="37" t="s">
        <v>44</v>
      </c>
      <c r="F69" s="37">
        <v>2</v>
      </c>
      <c r="G69" s="40"/>
    </row>
    <row r="70" spans="1:7" ht="20.5" customHeight="1" x14ac:dyDescent="0.15">
      <c r="A70" s="39"/>
      <c r="B70" s="37">
        <v>67</v>
      </c>
      <c r="C70" s="37">
        <v>27</v>
      </c>
      <c r="D70" s="37" t="s">
        <v>42</v>
      </c>
      <c r="E70" s="37" t="s">
        <v>39</v>
      </c>
      <c r="F70" s="37">
        <v>2</v>
      </c>
      <c r="G70" s="40"/>
    </row>
    <row r="71" spans="1:7" ht="20.5" customHeight="1" x14ac:dyDescent="0.15">
      <c r="A71" s="39"/>
      <c r="B71" s="37">
        <v>68</v>
      </c>
      <c r="C71" s="37">
        <v>27</v>
      </c>
      <c r="D71" s="37" t="s">
        <v>42</v>
      </c>
      <c r="E71" s="37" t="s">
        <v>40</v>
      </c>
      <c r="F71" s="37">
        <v>2</v>
      </c>
      <c r="G71" s="40"/>
    </row>
    <row r="72" spans="1:7" ht="20.5" customHeight="1" x14ac:dyDescent="0.15">
      <c r="A72" s="39"/>
      <c r="B72" s="37">
        <v>69</v>
      </c>
      <c r="C72" s="37">
        <v>27</v>
      </c>
      <c r="D72" s="37" t="s">
        <v>42</v>
      </c>
      <c r="E72" s="37" t="s">
        <v>41</v>
      </c>
      <c r="F72" s="37">
        <v>2</v>
      </c>
      <c r="G72" s="40"/>
    </row>
    <row r="73" spans="1:7" ht="20.5" customHeight="1" x14ac:dyDescent="0.15">
      <c r="A73" s="39"/>
      <c r="B73" s="37">
        <v>70</v>
      </c>
      <c r="C73" s="37">
        <v>27</v>
      </c>
      <c r="D73" s="37" t="s">
        <v>43</v>
      </c>
      <c r="E73" s="37" t="s">
        <v>39</v>
      </c>
      <c r="F73" s="37">
        <v>2</v>
      </c>
      <c r="G73" s="40"/>
    </row>
    <row r="74" spans="1:7" ht="20.5" customHeight="1" x14ac:dyDescent="0.15">
      <c r="A74" s="39"/>
      <c r="B74" s="37">
        <v>71</v>
      </c>
      <c r="C74" s="37">
        <v>27</v>
      </c>
      <c r="D74" s="37" t="s">
        <v>43</v>
      </c>
      <c r="E74" s="37" t="s">
        <v>40</v>
      </c>
      <c r="F74" s="37">
        <v>2</v>
      </c>
      <c r="G74" s="40"/>
    </row>
    <row r="75" spans="1:7" ht="20.5" customHeight="1" x14ac:dyDescent="0.15">
      <c r="A75" s="39"/>
      <c r="B75" s="37">
        <v>72</v>
      </c>
      <c r="C75" s="37">
        <v>27</v>
      </c>
      <c r="D75" s="37" t="s">
        <v>42</v>
      </c>
      <c r="E75" s="37" t="s">
        <v>41</v>
      </c>
      <c r="F75" s="37">
        <v>2</v>
      </c>
      <c r="G75" s="40"/>
    </row>
    <row r="76" spans="1:7" ht="20.5" customHeight="1" x14ac:dyDescent="0.15">
      <c r="A76" s="39"/>
      <c r="B76" s="37">
        <v>73</v>
      </c>
      <c r="C76" s="37">
        <v>24</v>
      </c>
      <c r="D76" s="37" t="s">
        <v>42</v>
      </c>
      <c r="E76" s="37" t="s">
        <v>39</v>
      </c>
      <c r="F76" s="37">
        <v>2</v>
      </c>
      <c r="G76" s="40"/>
    </row>
    <row r="77" spans="1:7" ht="20.5" customHeight="1" x14ac:dyDescent="0.15">
      <c r="A77" s="39"/>
      <c r="B77" s="37">
        <v>74</v>
      </c>
      <c r="C77" s="37">
        <v>24</v>
      </c>
      <c r="D77" s="37" t="s">
        <v>42</v>
      </c>
      <c r="E77" s="37" t="s">
        <v>40</v>
      </c>
      <c r="F77" s="37">
        <v>2</v>
      </c>
      <c r="G77" s="40"/>
    </row>
    <row r="78" spans="1:7" ht="20.5" customHeight="1" x14ac:dyDescent="0.15">
      <c r="A78" s="39"/>
      <c r="B78" s="37">
        <v>75</v>
      </c>
      <c r="C78" s="37">
        <v>24</v>
      </c>
      <c r="D78" s="37" t="s">
        <v>42</v>
      </c>
      <c r="E78" s="37" t="s">
        <v>41</v>
      </c>
      <c r="F78" s="37">
        <v>2</v>
      </c>
      <c r="G78" s="40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01"/>
  <sheetViews>
    <sheetView topLeftCell="A76" zoomScale="131" zoomScaleNormal="131" zoomScalePageLayoutView="131" workbookViewId="0">
      <selection activeCell="A58" sqref="A58"/>
    </sheetView>
  </sheetViews>
  <sheetFormatPr baseColWidth="10" defaultColWidth="9.1640625" defaultRowHeight="13" x14ac:dyDescent="0.15"/>
  <cols>
    <col min="1" max="1" width="9.33203125" style="7" customWidth="1"/>
    <col min="2" max="2" width="11" style="7" customWidth="1"/>
    <col min="3" max="3" width="11.5" style="7" bestFit="1" customWidth="1"/>
    <col min="4" max="4" width="9.83203125" style="7" customWidth="1"/>
    <col min="5" max="5" width="10" style="7" customWidth="1"/>
    <col min="6" max="12" width="9.33203125" style="12" customWidth="1"/>
    <col min="13" max="13" width="8.83203125" style="12" customWidth="1"/>
    <col min="14" max="14" width="9.33203125" style="12" customWidth="1"/>
    <col min="15" max="23" width="7.33203125" style="12" customWidth="1"/>
    <col min="24" max="38" width="9.1640625" style="12"/>
    <col min="39" max="16384" width="9.1640625" style="5"/>
  </cols>
  <sheetData>
    <row r="1" spans="1:39" s="6" customFormat="1" x14ac:dyDescent="0.15">
      <c r="A1" s="1" t="s">
        <v>30</v>
      </c>
      <c r="B1" s="1"/>
      <c r="C1" s="1"/>
      <c r="D1" s="1"/>
      <c r="E1" s="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9" s="6" customFormat="1" x14ac:dyDescent="0.15">
      <c r="A2" s="2"/>
      <c r="B2" s="2"/>
      <c r="C2" s="2"/>
      <c r="D2" s="2"/>
      <c r="E2" s="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9" s="6" customFormat="1" x14ac:dyDescent="0.15">
      <c r="F3" s="13"/>
      <c r="G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9" s="6" customFormat="1" x14ac:dyDescent="0.15">
      <c r="A4" s="2" t="s">
        <v>31</v>
      </c>
      <c r="B4" s="2"/>
      <c r="C4" s="2"/>
      <c r="D4" s="2"/>
      <c r="E4" s="2"/>
      <c r="F4" s="13"/>
      <c r="G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9" s="6" customFormat="1" x14ac:dyDescent="0.15">
      <c r="A5" s="2"/>
      <c r="B5" s="2"/>
      <c r="C5" s="2"/>
      <c r="D5" s="2"/>
      <c r="E5" s="2"/>
      <c r="F5" s="13"/>
      <c r="G5" s="13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12"/>
      <c r="AE5" s="12"/>
      <c r="AF5" s="12"/>
      <c r="AG5" s="12"/>
      <c r="AH5" s="12"/>
      <c r="AI5" s="12"/>
      <c r="AJ5" s="12"/>
      <c r="AK5" s="12"/>
      <c r="AL5" s="12"/>
    </row>
    <row r="6" spans="1:39" s="6" customFormat="1" ht="14" thickBot="1" x14ac:dyDescent="0.2">
      <c r="A6" s="2" t="s">
        <v>49</v>
      </c>
      <c r="B6" s="2"/>
      <c r="C6" s="2"/>
      <c r="D6" s="2"/>
      <c r="E6" s="2"/>
      <c r="F6" s="13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9" ht="13.5" customHeight="1" thickBot="1" x14ac:dyDescent="0.2">
      <c r="A7" s="3"/>
      <c r="B7" s="3"/>
      <c r="C7" s="3"/>
      <c r="D7" s="3"/>
      <c r="E7" s="3"/>
      <c r="G7" s="13"/>
      <c r="H7" s="148" t="s">
        <v>28</v>
      </c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50"/>
    </row>
    <row r="8" spans="1:39" x14ac:dyDescent="0.15">
      <c r="A8" s="28"/>
      <c r="B8" s="28"/>
      <c r="C8" s="28"/>
      <c r="D8" s="28"/>
      <c r="E8" s="28"/>
      <c r="F8" s="4"/>
      <c r="G8" s="4"/>
      <c r="H8" s="151" t="s">
        <v>19</v>
      </c>
      <c r="I8" s="151"/>
      <c r="J8" s="151"/>
      <c r="K8" s="151"/>
      <c r="L8" s="151"/>
      <c r="M8" s="13"/>
      <c r="N8" s="42"/>
      <c r="O8" s="152" t="s">
        <v>0</v>
      </c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5"/>
      <c r="AE8" s="5"/>
      <c r="AF8" s="5"/>
      <c r="AG8" s="5"/>
      <c r="AH8" s="5"/>
      <c r="AI8" s="5"/>
      <c r="AJ8" s="5"/>
      <c r="AK8" s="5"/>
      <c r="AL8" s="5"/>
    </row>
    <row r="9" spans="1:39" s="10" customFormat="1" x14ac:dyDescent="0.15">
      <c r="A9" s="9"/>
      <c r="B9" s="9"/>
      <c r="C9" s="9"/>
      <c r="D9" s="9"/>
      <c r="E9" s="9"/>
      <c r="F9" s="23" t="s">
        <v>26</v>
      </c>
      <c r="G9" s="23" t="s">
        <v>27</v>
      </c>
      <c r="H9" s="19" t="s">
        <v>20</v>
      </c>
      <c r="I9" s="19" t="s">
        <v>21</v>
      </c>
      <c r="J9" s="19" t="s">
        <v>22</v>
      </c>
      <c r="K9" s="19" t="s">
        <v>23</v>
      </c>
      <c r="L9" s="19" t="s">
        <v>24</v>
      </c>
      <c r="M9" s="19"/>
      <c r="N9" s="14" t="s">
        <v>8</v>
      </c>
      <c r="O9" s="14" t="s">
        <v>9</v>
      </c>
      <c r="P9" s="14" t="s">
        <v>1</v>
      </c>
      <c r="Q9" s="14" t="s">
        <v>10</v>
      </c>
      <c r="R9" s="14" t="s">
        <v>11</v>
      </c>
      <c r="S9" s="14" t="s">
        <v>12</v>
      </c>
      <c r="T9" s="14" t="s">
        <v>2</v>
      </c>
      <c r="U9" s="14" t="s">
        <v>3</v>
      </c>
      <c r="V9" s="14" t="s">
        <v>4</v>
      </c>
      <c r="W9" s="14" t="s">
        <v>13</v>
      </c>
      <c r="X9" s="14" t="s">
        <v>14</v>
      </c>
      <c r="Y9" s="14" t="s">
        <v>5</v>
      </c>
      <c r="Z9" s="14" t="s">
        <v>15</v>
      </c>
      <c r="AA9" s="14" t="s">
        <v>16</v>
      </c>
      <c r="AB9" s="14" t="s">
        <v>17</v>
      </c>
      <c r="AC9" s="29" t="s">
        <v>6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15">
      <c r="A10" s="8" t="s">
        <v>7</v>
      </c>
      <c r="B10" s="18" t="s">
        <v>34</v>
      </c>
      <c r="C10" s="18" t="s">
        <v>35</v>
      </c>
      <c r="D10" s="16" t="s">
        <v>36</v>
      </c>
      <c r="E10" s="16" t="s">
        <v>37</v>
      </c>
      <c r="F10" s="18" t="s">
        <v>18</v>
      </c>
      <c r="G10" s="18" t="s">
        <v>18</v>
      </c>
      <c r="H10" s="16" t="s">
        <v>25</v>
      </c>
      <c r="I10" s="16" t="s">
        <v>25</v>
      </c>
      <c r="J10" s="16" t="s">
        <v>25</v>
      </c>
      <c r="K10" s="16" t="s">
        <v>25</v>
      </c>
      <c r="L10" s="16" t="s">
        <v>25</v>
      </c>
      <c r="M10" s="20"/>
      <c r="N10" s="16" t="s">
        <v>25</v>
      </c>
      <c r="O10" s="16" t="s">
        <v>25</v>
      </c>
      <c r="P10" s="16" t="s">
        <v>25</v>
      </c>
      <c r="Q10" s="16" t="s">
        <v>25</v>
      </c>
      <c r="R10" s="16" t="s">
        <v>25</v>
      </c>
      <c r="S10" s="16" t="s">
        <v>25</v>
      </c>
      <c r="T10" s="16" t="s">
        <v>25</v>
      </c>
      <c r="U10" s="16" t="s">
        <v>25</v>
      </c>
      <c r="V10" s="16" t="s">
        <v>25</v>
      </c>
      <c r="W10" s="16" t="s">
        <v>25</v>
      </c>
      <c r="X10" s="16" t="s">
        <v>25</v>
      </c>
      <c r="Y10" s="16" t="s">
        <v>25</v>
      </c>
      <c r="Z10" s="16" t="s">
        <v>25</v>
      </c>
      <c r="AA10" s="16" t="s">
        <v>25</v>
      </c>
      <c r="AB10" s="16" t="s">
        <v>25</v>
      </c>
      <c r="AC10" s="16" t="s">
        <v>25</v>
      </c>
      <c r="AM10" s="12"/>
    </row>
    <row r="11" spans="1:39" x14ac:dyDescent="0.15">
      <c r="A11">
        <v>1</v>
      </c>
      <c r="B11" s="11">
        <v>29</v>
      </c>
      <c r="C11" s="12" t="s">
        <v>38</v>
      </c>
      <c r="D11" s="11" t="s">
        <v>39</v>
      </c>
      <c r="E11" s="11">
        <v>1</v>
      </c>
      <c r="F11" s="21">
        <v>19.03</v>
      </c>
      <c r="G11" s="17">
        <v>1.613</v>
      </c>
      <c r="H11" s="26">
        <v>9190</v>
      </c>
      <c r="I11" s="26">
        <v>31400</v>
      </c>
      <c r="J11" s="26">
        <v>5920</v>
      </c>
      <c r="K11" s="43">
        <v>37700</v>
      </c>
      <c r="L11" s="26">
        <v>13000</v>
      </c>
      <c r="M11" s="27"/>
      <c r="N11" s="44">
        <v>3380</v>
      </c>
      <c r="O11" s="44">
        <v>6.53</v>
      </c>
      <c r="P11" s="44">
        <v>104</v>
      </c>
      <c r="Q11" s="45" t="s">
        <v>29</v>
      </c>
      <c r="R11" s="45" t="s">
        <v>29</v>
      </c>
      <c r="S11" s="44">
        <v>5.32</v>
      </c>
      <c r="T11" s="44">
        <v>3.6</v>
      </c>
      <c r="U11" s="44">
        <v>3020</v>
      </c>
      <c r="V11" s="44">
        <v>204</v>
      </c>
      <c r="W11" s="45" t="s">
        <v>29</v>
      </c>
      <c r="X11" s="44">
        <v>3.68</v>
      </c>
      <c r="Y11" s="44">
        <v>760</v>
      </c>
      <c r="Z11" s="45" t="s">
        <v>29</v>
      </c>
      <c r="AA11" s="45" t="s">
        <v>45</v>
      </c>
      <c r="AB11" s="45" t="s">
        <v>29</v>
      </c>
      <c r="AC11" s="44">
        <v>9.25</v>
      </c>
    </row>
    <row r="12" spans="1:39" x14ac:dyDescent="0.15">
      <c r="A12">
        <v>2</v>
      </c>
      <c r="B12" s="11">
        <v>29</v>
      </c>
      <c r="C12" s="12" t="s">
        <v>38</v>
      </c>
      <c r="D12" s="11" t="s">
        <v>40</v>
      </c>
      <c r="E12" s="11">
        <v>1</v>
      </c>
      <c r="F12" s="21">
        <v>16.66</v>
      </c>
      <c r="G12" s="17">
        <v>1.1020000000000001</v>
      </c>
      <c r="H12" s="26">
        <v>5560</v>
      </c>
      <c r="I12" s="26">
        <v>32100</v>
      </c>
      <c r="J12" s="26">
        <v>10500</v>
      </c>
      <c r="K12" s="22">
        <v>79900</v>
      </c>
      <c r="L12" s="26">
        <v>15900</v>
      </c>
      <c r="M12" s="27"/>
      <c r="N12" s="44">
        <v>2080</v>
      </c>
      <c r="O12" s="44">
        <v>3.79</v>
      </c>
      <c r="P12" s="44">
        <v>91.3</v>
      </c>
      <c r="Q12" s="45" t="s">
        <v>29</v>
      </c>
      <c r="R12" s="45" t="s">
        <v>29</v>
      </c>
      <c r="S12" s="44">
        <v>5.59</v>
      </c>
      <c r="T12" s="44">
        <v>2.56</v>
      </c>
      <c r="U12" s="44">
        <v>1790</v>
      </c>
      <c r="V12" s="44">
        <v>110</v>
      </c>
      <c r="W12" s="45" t="s">
        <v>29</v>
      </c>
      <c r="X12" s="44">
        <v>3.43</v>
      </c>
      <c r="Y12" s="44">
        <v>286</v>
      </c>
      <c r="Z12" s="45" t="s">
        <v>29</v>
      </c>
      <c r="AA12" s="45" t="s">
        <v>45</v>
      </c>
      <c r="AB12" s="45" t="s">
        <v>29</v>
      </c>
      <c r="AC12" s="44">
        <v>5.15</v>
      </c>
    </row>
    <row r="13" spans="1:39" x14ac:dyDescent="0.15">
      <c r="A13">
        <v>3</v>
      </c>
      <c r="B13" s="11">
        <v>29</v>
      </c>
      <c r="C13" s="12" t="s">
        <v>38</v>
      </c>
      <c r="D13" s="11" t="s">
        <v>41</v>
      </c>
      <c r="E13" s="11">
        <v>1</v>
      </c>
      <c r="F13" s="21">
        <v>20.73</v>
      </c>
      <c r="G13" s="17">
        <v>1.595</v>
      </c>
      <c r="H13" s="26">
        <v>4690</v>
      </c>
      <c r="I13" s="26">
        <v>46400</v>
      </c>
      <c r="J13" s="26">
        <v>7900</v>
      </c>
      <c r="K13" s="22">
        <v>50500</v>
      </c>
      <c r="L13" s="26">
        <v>17400</v>
      </c>
      <c r="M13" s="27"/>
      <c r="N13" s="44">
        <v>3860</v>
      </c>
      <c r="O13" s="44">
        <v>7.89</v>
      </c>
      <c r="P13" s="44">
        <v>139</v>
      </c>
      <c r="Q13" s="45" t="s">
        <v>29</v>
      </c>
      <c r="R13" s="44">
        <v>2.2400000000000002</v>
      </c>
      <c r="S13" s="44">
        <v>5.97</v>
      </c>
      <c r="T13" s="44">
        <v>3.53</v>
      </c>
      <c r="U13" s="44">
        <v>3100</v>
      </c>
      <c r="V13" s="44">
        <v>582</v>
      </c>
      <c r="W13" s="45" t="s">
        <v>29</v>
      </c>
      <c r="X13" s="44">
        <v>4.8899999999999997</v>
      </c>
      <c r="Y13" s="44">
        <v>668</v>
      </c>
      <c r="Z13" s="45" t="s">
        <v>29</v>
      </c>
      <c r="AA13" s="45" t="s">
        <v>45</v>
      </c>
      <c r="AB13" s="45" t="s">
        <v>29</v>
      </c>
      <c r="AC13" s="44">
        <v>11.9</v>
      </c>
    </row>
    <row r="14" spans="1:39" x14ac:dyDescent="0.15">
      <c r="A14">
        <v>6</v>
      </c>
      <c r="B14" s="11">
        <v>17</v>
      </c>
      <c r="C14" s="12" t="s">
        <v>38</v>
      </c>
      <c r="D14" s="11" t="s">
        <v>39</v>
      </c>
      <c r="E14" s="11">
        <v>1</v>
      </c>
      <c r="F14" s="21">
        <v>12.31</v>
      </c>
      <c r="G14" s="41">
        <v>0.5403</v>
      </c>
      <c r="H14" s="12">
        <v>62000</v>
      </c>
      <c r="I14" s="26">
        <v>34500</v>
      </c>
      <c r="J14" s="26">
        <v>11500</v>
      </c>
      <c r="K14" s="22">
        <v>100000</v>
      </c>
      <c r="L14" s="26">
        <v>18100</v>
      </c>
      <c r="M14" s="27"/>
      <c r="N14" s="44">
        <v>1500</v>
      </c>
      <c r="O14" s="44">
        <v>4.12</v>
      </c>
      <c r="P14" s="44">
        <v>167</v>
      </c>
      <c r="Q14" s="45" t="s">
        <v>29</v>
      </c>
      <c r="R14" s="45" t="s">
        <v>29</v>
      </c>
      <c r="S14" s="44">
        <v>2.8</v>
      </c>
      <c r="T14" s="45" t="s">
        <v>29</v>
      </c>
      <c r="U14" s="44">
        <v>1100</v>
      </c>
      <c r="V14" s="44">
        <v>180</v>
      </c>
      <c r="W14" s="45" t="s">
        <v>29</v>
      </c>
      <c r="X14" s="45" t="s">
        <v>29</v>
      </c>
      <c r="Y14" s="44">
        <v>77.7</v>
      </c>
      <c r="Z14" s="45" t="s">
        <v>29</v>
      </c>
      <c r="AA14" s="45" t="s">
        <v>45</v>
      </c>
      <c r="AB14" s="45" t="s">
        <v>29</v>
      </c>
      <c r="AC14" s="44">
        <v>5</v>
      </c>
    </row>
    <row r="15" spans="1:39" x14ac:dyDescent="0.15">
      <c r="A15">
        <v>7</v>
      </c>
      <c r="B15" s="11">
        <v>17</v>
      </c>
      <c r="C15" s="12" t="s">
        <v>38</v>
      </c>
      <c r="D15" s="11" t="s">
        <v>40</v>
      </c>
      <c r="E15" s="11">
        <v>1</v>
      </c>
      <c r="F15" s="21">
        <v>12.33</v>
      </c>
      <c r="G15" s="41">
        <v>0.53180000000000005</v>
      </c>
      <c r="H15" s="12">
        <v>52900</v>
      </c>
      <c r="I15" s="26">
        <v>34700</v>
      </c>
      <c r="J15" s="26">
        <v>12600</v>
      </c>
      <c r="K15" s="22">
        <v>99500</v>
      </c>
      <c r="L15" s="26">
        <v>22000</v>
      </c>
      <c r="M15" s="27"/>
      <c r="N15" s="44">
        <v>1160</v>
      </c>
      <c r="O15" s="44">
        <v>4.08</v>
      </c>
      <c r="P15" s="44">
        <v>173</v>
      </c>
      <c r="Q15" s="45" t="s">
        <v>29</v>
      </c>
      <c r="R15" s="45" t="s">
        <v>29</v>
      </c>
      <c r="S15" s="45" t="s">
        <v>29</v>
      </c>
      <c r="T15" s="45" t="s">
        <v>29</v>
      </c>
      <c r="U15" s="44">
        <v>880</v>
      </c>
      <c r="V15" s="44">
        <v>120</v>
      </c>
      <c r="W15" s="45" t="s">
        <v>29</v>
      </c>
      <c r="X15" s="45" t="s">
        <v>29</v>
      </c>
      <c r="Y15" s="44">
        <v>47.8</v>
      </c>
      <c r="Z15" s="45" t="s">
        <v>29</v>
      </c>
      <c r="AA15" s="45" t="s">
        <v>45</v>
      </c>
      <c r="AB15" s="45" t="s">
        <v>29</v>
      </c>
      <c r="AC15" s="44">
        <v>5.6</v>
      </c>
    </row>
    <row r="16" spans="1:39" x14ac:dyDescent="0.15">
      <c r="A16">
        <v>8</v>
      </c>
      <c r="B16" s="11">
        <v>17</v>
      </c>
      <c r="C16" s="12" t="s">
        <v>38</v>
      </c>
      <c r="D16" s="11" t="s">
        <v>41</v>
      </c>
      <c r="E16" s="11">
        <v>1</v>
      </c>
      <c r="F16" s="21">
        <v>15.02</v>
      </c>
      <c r="G16" s="41">
        <v>0.73089999999999999</v>
      </c>
      <c r="H16" s="12">
        <v>77000</v>
      </c>
      <c r="I16" s="26">
        <v>42800</v>
      </c>
      <c r="J16" s="26">
        <v>10600</v>
      </c>
      <c r="K16" s="22">
        <v>80600</v>
      </c>
      <c r="L16" s="26">
        <v>22600</v>
      </c>
      <c r="M16" s="27"/>
      <c r="N16" s="44">
        <v>1930</v>
      </c>
      <c r="O16" s="44">
        <v>6.23</v>
      </c>
      <c r="P16" s="44">
        <v>196</v>
      </c>
      <c r="Q16" s="45" t="s">
        <v>29</v>
      </c>
      <c r="R16" s="45" t="s">
        <v>29</v>
      </c>
      <c r="S16" s="44">
        <v>2.04</v>
      </c>
      <c r="T16" s="45" t="s">
        <v>29</v>
      </c>
      <c r="U16" s="44">
        <v>1410</v>
      </c>
      <c r="V16" s="44">
        <v>187</v>
      </c>
      <c r="W16" s="45" t="s">
        <v>29</v>
      </c>
      <c r="X16" s="45" t="s">
        <v>29</v>
      </c>
      <c r="Y16" s="44">
        <v>151</v>
      </c>
      <c r="Z16" s="45" t="s">
        <v>29</v>
      </c>
      <c r="AA16" s="45" t="s">
        <v>45</v>
      </c>
      <c r="AB16" s="45" t="s">
        <v>29</v>
      </c>
      <c r="AC16" s="44">
        <v>5.75</v>
      </c>
    </row>
    <row r="17" spans="1:29" x14ac:dyDescent="0.15">
      <c r="A17" s="24">
        <v>12</v>
      </c>
      <c r="B17" s="12">
        <v>17</v>
      </c>
      <c r="C17" s="12" t="s">
        <v>43</v>
      </c>
      <c r="D17" s="11" t="s">
        <v>39</v>
      </c>
      <c r="E17" s="11">
        <v>1</v>
      </c>
      <c r="F17" s="21">
        <v>16.989999999999998</v>
      </c>
      <c r="G17" s="41">
        <v>0.45610000000000001</v>
      </c>
      <c r="H17" s="26">
        <v>38400</v>
      </c>
      <c r="I17" s="26">
        <v>18800</v>
      </c>
      <c r="J17" s="26">
        <v>11400</v>
      </c>
      <c r="K17" s="22">
        <v>87700</v>
      </c>
      <c r="L17" s="26">
        <v>6790</v>
      </c>
      <c r="M17" s="27"/>
      <c r="N17" s="44">
        <v>31.1</v>
      </c>
      <c r="O17" s="44">
        <v>2.12</v>
      </c>
      <c r="P17" s="44">
        <v>90.8</v>
      </c>
      <c r="Q17" s="45" t="s">
        <v>29</v>
      </c>
      <c r="R17" s="45" t="s">
        <v>29</v>
      </c>
      <c r="S17" s="45" t="s">
        <v>29</v>
      </c>
      <c r="T17" s="45" t="s">
        <v>29</v>
      </c>
      <c r="U17" s="44">
        <v>29.3</v>
      </c>
      <c r="V17" s="44">
        <v>47.4</v>
      </c>
      <c r="W17" s="45" t="s">
        <v>29</v>
      </c>
      <c r="X17" s="45" t="s">
        <v>29</v>
      </c>
      <c r="Y17" s="44">
        <v>84.6</v>
      </c>
      <c r="Z17" s="45" t="s">
        <v>29</v>
      </c>
      <c r="AA17" s="45" t="s">
        <v>45</v>
      </c>
      <c r="AB17" s="45" t="s">
        <v>29</v>
      </c>
      <c r="AC17" s="44">
        <v>8.74</v>
      </c>
    </row>
    <row r="18" spans="1:29" x14ac:dyDescent="0.15">
      <c r="A18">
        <v>13</v>
      </c>
      <c r="B18" s="12">
        <v>17</v>
      </c>
      <c r="C18" s="12" t="s">
        <v>43</v>
      </c>
      <c r="D18" s="11" t="s">
        <v>40</v>
      </c>
      <c r="E18" s="11">
        <v>1</v>
      </c>
      <c r="F18" s="21">
        <v>13.24</v>
      </c>
      <c r="G18" s="41">
        <v>0.29470000000000002</v>
      </c>
      <c r="H18" s="12">
        <v>97500</v>
      </c>
      <c r="I18" s="26">
        <v>12200</v>
      </c>
      <c r="J18" s="26">
        <v>8060</v>
      </c>
      <c r="K18" s="22">
        <v>58800</v>
      </c>
      <c r="L18" s="26">
        <v>5720</v>
      </c>
      <c r="M18" s="27"/>
      <c r="N18" s="44">
        <v>180</v>
      </c>
      <c r="O18" s="45" t="s">
        <v>29</v>
      </c>
      <c r="P18" s="44">
        <v>56.2</v>
      </c>
      <c r="Q18" s="45" t="s">
        <v>29</v>
      </c>
      <c r="R18" s="45" t="s">
        <v>29</v>
      </c>
      <c r="S18" s="45" t="s">
        <v>29</v>
      </c>
      <c r="T18" s="45" t="s">
        <v>29</v>
      </c>
      <c r="U18" s="44">
        <v>159</v>
      </c>
      <c r="V18" s="44">
        <v>58.1</v>
      </c>
      <c r="W18" s="45" t="s">
        <v>29</v>
      </c>
      <c r="X18" s="45" t="s">
        <v>29</v>
      </c>
      <c r="Y18" s="44">
        <v>8.99</v>
      </c>
      <c r="Z18" s="45" t="s">
        <v>29</v>
      </c>
      <c r="AA18" s="45" t="s">
        <v>45</v>
      </c>
      <c r="AB18" s="45" t="s">
        <v>29</v>
      </c>
      <c r="AC18" s="44">
        <v>7.71</v>
      </c>
    </row>
    <row r="19" spans="1:29" x14ac:dyDescent="0.15">
      <c r="A19">
        <v>14</v>
      </c>
      <c r="B19" s="12">
        <v>17</v>
      </c>
      <c r="C19" s="12" t="s">
        <v>43</v>
      </c>
      <c r="D19" s="11" t="s">
        <v>41</v>
      </c>
      <c r="E19" s="11">
        <v>1</v>
      </c>
      <c r="F19" s="21">
        <v>17.97</v>
      </c>
      <c r="G19" s="41">
        <v>0.50129999999999997</v>
      </c>
      <c r="H19" s="26">
        <v>51000</v>
      </c>
      <c r="I19" s="26">
        <v>17200</v>
      </c>
      <c r="J19" s="26">
        <v>10100</v>
      </c>
      <c r="K19" s="26">
        <v>77200</v>
      </c>
      <c r="L19" s="26">
        <v>7800</v>
      </c>
      <c r="M19" s="27"/>
      <c r="N19" s="44">
        <v>439</v>
      </c>
      <c r="O19" s="45" t="s">
        <v>45</v>
      </c>
      <c r="P19" s="44">
        <v>83.3</v>
      </c>
      <c r="Q19" s="45" t="s">
        <v>45</v>
      </c>
      <c r="R19" s="45" t="s">
        <v>45</v>
      </c>
      <c r="S19" s="45" t="s">
        <v>45</v>
      </c>
      <c r="T19" s="45" t="s">
        <v>45</v>
      </c>
      <c r="U19" s="44">
        <v>872</v>
      </c>
      <c r="V19" s="44">
        <v>78.8</v>
      </c>
      <c r="W19" s="45" t="s">
        <v>45</v>
      </c>
      <c r="X19" s="45" t="s">
        <v>45</v>
      </c>
      <c r="Y19" s="44">
        <v>333</v>
      </c>
      <c r="Z19" s="45" t="s">
        <v>45</v>
      </c>
      <c r="AA19" s="45" t="s">
        <v>46</v>
      </c>
      <c r="AB19" s="45" t="s">
        <v>45</v>
      </c>
      <c r="AC19" s="44">
        <v>7.99</v>
      </c>
    </row>
    <row r="20" spans="1:29" x14ac:dyDescent="0.15">
      <c r="A20">
        <v>15</v>
      </c>
      <c r="B20" s="12">
        <v>5</v>
      </c>
      <c r="C20" s="12" t="s">
        <v>38</v>
      </c>
      <c r="D20" s="11" t="s">
        <v>39</v>
      </c>
      <c r="E20" s="11">
        <v>1</v>
      </c>
      <c r="F20" s="21">
        <v>11.53</v>
      </c>
      <c r="G20" s="41">
        <v>0.46879999999999999</v>
      </c>
      <c r="H20" s="12">
        <v>94200</v>
      </c>
      <c r="I20" s="26">
        <v>12800</v>
      </c>
      <c r="J20" s="26">
        <v>11100</v>
      </c>
      <c r="K20" s="22">
        <v>76900</v>
      </c>
      <c r="L20" s="26">
        <v>13600</v>
      </c>
      <c r="M20" s="27"/>
      <c r="N20" s="44">
        <v>280</v>
      </c>
      <c r="O20" s="44">
        <v>7.11</v>
      </c>
      <c r="P20" s="44">
        <v>94.1</v>
      </c>
      <c r="Q20" s="45" t="s">
        <v>29</v>
      </c>
      <c r="R20" s="44">
        <v>2.16</v>
      </c>
      <c r="S20" s="45" t="s">
        <v>29</v>
      </c>
      <c r="T20" s="45" t="s">
        <v>29</v>
      </c>
      <c r="U20" s="44">
        <v>592</v>
      </c>
      <c r="V20" s="44">
        <v>845</v>
      </c>
      <c r="W20" s="45" t="s">
        <v>29</v>
      </c>
      <c r="X20" s="45" t="s">
        <v>29</v>
      </c>
      <c r="Y20" s="44">
        <v>118</v>
      </c>
      <c r="Z20" s="45" t="s">
        <v>29</v>
      </c>
      <c r="AA20" s="45" t="s">
        <v>45</v>
      </c>
      <c r="AB20" s="45" t="s">
        <v>29</v>
      </c>
      <c r="AC20" s="44">
        <v>7.11</v>
      </c>
    </row>
    <row r="21" spans="1:29" x14ac:dyDescent="0.15">
      <c r="A21">
        <v>16</v>
      </c>
      <c r="B21" s="12">
        <v>5</v>
      </c>
      <c r="C21" s="12" t="s">
        <v>38</v>
      </c>
      <c r="D21" s="11" t="s">
        <v>40</v>
      </c>
      <c r="E21" s="11">
        <v>1</v>
      </c>
      <c r="F21" s="21">
        <v>11.05</v>
      </c>
      <c r="G21" s="41">
        <v>0.42509999999999998</v>
      </c>
      <c r="H21" s="12">
        <v>133000</v>
      </c>
      <c r="I21" s="26">
        <v>10700</v>
      </c>
      <c r="J21" s="26">
        <v>8410</v>
      </c>
      <c r="K21" s="22">
        <v>41600</v>
      </c>
      <c r="L21" s="26">
        <v>10800</v>
      </c>
      <c r="M21" s="27"/>
      <c r="N21" s="44">
        <v>230</v>
      </c>
      <c r="O21" s="44">
        <v>3.27</v>
      </c>
      <c r="P21" s="44">
        <v>73.400000000000006</v>
      </c>
      <c r="Q21" s="45" t="s">
        <v>29</v>
      </c>
      <c r="R21" s="45" t="s">
        <v>29</v>
      </c>
      <c r="S21" s="45" t="s">
        <v>29</v>
      </c>
      <c r="T21" s="45" t="s">
        <v>29</v>
      </c>
      <c r="U21" s="44">
        <v>82.5</v>
      </c>
      <c r="V21" s="44">
        <v>638</v>
      </c>
      <c r="W21" s="45" t="s">
        <v>29</v>
      </c>
      <c r="X21" s="45" t="s">
        <v>29</v>
      </c>
      <c r="Y21" s="45" t="s">
        <v>46</v>
      </c>
      <c r="Z21" s="45" t="s">
        <v>29</v>
      </c>
      <c r="AA21" s="45" t="s">
        <v>45</v>
      </c>
      <c r="AB21" s="45" t="s">
        <v>29</v>
      </c>
      <c r="AC21" s="44">
        <v>4.87</v>
      </c>
    </row>
    <row r="22" spans="1:29" x14ac:dyDescent="0.15">
      <c r="A22">
        <v>17</v>
      </c>
      <c r="B22" s="12">
        <v>5</v>
      </c>
      <c r="C22" s="12" t="s">
        <v>38</v>
      </c>
      <c r="D22" s="11" t="s">
        <v>41</v>
      </c>
      <c r="E22" s="11">
        <v>1</v>
      </c>
      <c r="F22" s="21">
        <v>15.52</v>
      </c>
      <c r="G22" s="41">
        <v>0.58489999999999998</v>
      </c>
      <c r="H22" s="12">
        <v>61600</v>
      </c>
      <c r="I22" s="26">
        <v>25000</v>
      </c>
      <c r="J22" s="26">
        <v>9890</v>
      </c>
      <c r="K22" s="22">
        <v>69000</v>
      </c>
      <c r="L22" s="26">
        <v>21900</v>
      </c>
      <c r="M22" s="27"/>
      <c r="N22" s="44">
        <v>283</v>
      </c>
      <c r="O22" s="44">
        <v>7.11</v>
      </c>
      <c r="P22" s="44">
        <v>160</v>
      </c>
      <c r="Q22" s="45" t="s">
        <v>29</v>
      </c>
      <c r="R22" s="45" t="s">
        <v>29</v>
      </c>
      <c r="S22" s="45" t="s">
        <v>29</v>
      </c>
      <c r="T22" s="45" t="s">
        <v>29</v>
      </c>
      <c r="U22" s="44">
        <v>699</v>
      </c>
      <c r="V22" s="44">
        <v>414</v>
      </c>
      <c r="W22" s="45" t="s">
        <v>29</v>
      </c>
      <c r="X22" s="45" t="s">
        <v>29</v>
      </c>
      <c r="Y22" s="44">
        <v>171</v>
      </c>
      <c r="Z22" s="45" t="s">
        <v>29</v>
      </c>
      <c r="AA22" s="45" t="s">
        <v>45</v>
      </c>
      <c r="AB22" s="45" t="s">
        <v>29</v>
      </c>
      <c r="AC22" s="44">
        <v>4.96</v>
      </c>
    </row>
    <row r="23" spans="1:29" x14ac:dyDescent="0.15">
      <c r="A23" s="7">
        <v>21</v>
      </c>
      <c r="B23" s="12">
        <v>5</v>
      </c>
      <c r="C23" s="12" t="s">
        <v>43</v>
      </c>
      <c r="D23" s="12" t="s">
        <v>41</v>
      </c>
      <c r="E23" s="11">
        <v>2</v>
      </c>
      <c r="F23" s="21">
        <v>16.05</v>
      </c>
      <c r="G23" s="41">
        <v>0.99099999999999999</v>
      </c>
      <c r="H23" s="26">
        <v>25100</v>
      </c>
      <c r="I23" s="26">
        <v>8880</v>
      </c>
      <c r="J23" s="26">
        <v>14500</v>
      </c>
      <c r="K23" s="12">
        <v>106000</v>
      </c>
      <c r="L23" s="26">
        <v>11500</v>
      </c>
      <c r="M23" s="27"/>
      <c r="N23" s="44">
        <v>79.900000000000006</v>
      </c>
      <c r="O23" s="44">
        <v>7.07</v>
      </c>
      <c r="P23" s="44">
        <v>255</v>
      </c>
      <c r="Q23" s="45" t="s">
        <v>29</v>
      </c>
      <c r="R23" s="44">
        <v>2.0499999999999998</v>
      </c>
      <c r="S23" s="45" t="s">
        <v>29</v>
      </c>
      <c r="T23" s="44">
        <v>2.36</v>
      </c>
      <c r="U23" s="44">
        <v>233</v>
      </c>
      <c r="V23" s="44">
        <v>787</v>
      </c>
      <c r="W23" s="45" t="s">
        <v>29</v>
      </c>
      <c r="X23" s="45" t="s">
        <v>29</v>
      </c>
      <c r="Y23" s="44">
        <v>405</v>
      </c>
      <c r="Z23" s="45" t="s">
        <v>29</v>
      </c>
      <c r="AA23" s="45" t="s">
        <v>45</v>
      </c>
      <c r="AB23" s="45" t="s">
        <v>29</v>
      </c>
      <c r="AC23" s="44">
        <v>7.87</v>
      </c>
    </row>
    <row r="24" spans="1:29" x14ac:dyDescent="0.15">
      <c r="A24" s="7">
        <v>22</v>
      </c>
      <c r="B24" s="12">
        <v>5</v>
      </c>
      <c r="C24" s="12" t="s">
        <v>43</v>
      </c>
      <c r="D24" s="12" t="s">
        <v>40</v>
      </c>
      <c r="E24" s="11">
        <v>1</v>
      </c>
      <c r="F24" s="21">
        <v>11.16</v>
      </c>
      <c r="G24" s="41">
        <v>0.39290000000000003</v>
      </c>
      <c r="H24" s="12">
        <v>52600</v>
      </c>
      <c r="I24" s="26">
        <v>11200</v>
      </c>
      <c r="J24" s="26">
        <v>12000</v>
      </c>
      <c r="K24" s="12">
        <v>99000</v>
      </c>
      <c r="L24" s="26">
        <v>7580</v>
      </c>
      <c r="M24" s="27"/>
      <c r="N24" s="44">
        <v>44.9</v>
      </c>
      <c r="O24" s="44">
        <v>3.72</v>
      </c>
      <c r="P24" s="44">
        <v>76.400000000000006</v>
      </c>
      <c r="Q24" s="45" t="s">
        <v>29</v>
      </c>
      <c r="R24" s="45" t="s">
        <v>29</v>
      </c>
      <c r="S24" s="45" t="s">
        <v>29</v>
      </c>
      <c r="T24" s="45" t="s">
        <v>29</v>
      </c>
      <c r="U24" s="44">
        <v>212</v>
      </c>
      <c r="V24" s="44">
        <v>94.3</v>
      </c>
      <c r="W24" s="45" t="s">
        <v>29</v>
      </c>
      <c r="X24" s="45" t="s">
        <v>29</v>
      </c>
      <c r="Y24" s="45" t="s">
        <v>46</v>
      </c>
      <c r="Z24" s="45" t="s">
        <v>29</v>
      </c>
      <c r="AA24" s="45" t="s">
        <v>45</v>
      </c>
      <c r="AB24" s="45" t="s">
        <v>29</v>
      </c>
      <c r="AC24" s="44">
        <v>3.28</v>
      </c>
    </row>
    <row r="25" spans="1:29" x14ac:dyDescent="0.15">
      <c r="A25" s="7">
        <v>23</v>
      </c>
      <c r="B25" s="12">
        <v>5</v>
      </c>
      <c r="C25" s="12" t="s">
        <v>43</v>
      </c>
      <c r="D25" s="12" t="s">
        <v>41</v>
      </c>
      <c r="E25" s="11">
        <v>1</v>
      </c>
      <c r="F25" s="21">
        <v>13.65</v>
      </c>
      <c r="G25" s="41">
        <v>0.3992</v>
      </c>
      <c r="H25" s="12">
        <v>46400</v>
      </c>
      <c r="I25" s="26">
        <v>11500</v>
      </c>
      <c r="J25" s="26">
        <v>11700</v>
      </c>
      <c r="K25" s="12">
        <v>86400</v>
      </c>
      <c r="L25" s="26">
        <v>5390</v>
      </c>
      <c r="M25" s="27"/>
      <c r="N25" s="44">
        <v>30.8</v>
      </c>
      <c r="O25" s="44">
        <v>3.36</v>
      </c>
      <c r="P25" s="44">
        <v>91.3</v>
      </c>
      <c r="Q25" s="45" t="s">
        <v>29</v>
      </c>
      <c r="R25" s="45" t="s">
        <v>29</v>
      </c>
      <c r="S25" s="45" t="s">
        <v>29</v>
      </c>
      <c r="T25" s="45" t="s">
        <v>29</v>
      </c>
      <c r="U25" s="44">
        <v>111</v>
      </c>
      <c r="V25" s="44">
        <v>96.2</v>
      </c>
      <c r="W25" s="45" t="s">
        <v>29</v>
      </c>
      <c r="X25" s="45" t="s">
        <v>29</v>
      </c>
      <c r="Y25" s="45" t="s">
        <v>46</v>
      </c>
      <c r="Z25" s="45" t="s">
        <v>29</v>
      </c>
      <c r="AA25" s="45" t="s">
        <v>45</v>
      </c>
      <c r="AB25" s="45" t="s">
        <v>29</v>
      </c>
      <c r="AC25" s="44">
        <v>2.52</v>
      </c>
    </row>
    <row r="26" spans="1:29" x14ac:dyDescent="0.15">
      <c r="A26" s="7">
        <v>24</v>
      </c>
      <c r="B26" s="12">
        <v>14</v>
      </c>
      <c r="C26" s="12" t="s">
        <v>38</v>
      </c>
      <c r="D26" s="12" t="s">
        <v>39</v>
      </c>
      <c r="E26" s="11">
        <v>1</v>
      </c>
      <c r="F26" s="21">
        <v>12.63</v>
      </c>
      <c r="G26" s="41">
        <v>0.38340000000000002</v>
      </c>
      <c r="H26" s="12">
        <v>133000</v>
      </c>
      <c r="I26" s="26">
        <v>16400</v>
      </c>
      <c r="J26" s="26">
        <v>9380</v>
      </c>
      <c r="K26" s="12">
        <v>71800</v>
      </c>
      <c r="L26" s="26">
        <v>15600</v>
      </c>
      <c r="M26" s="27"/>
      <c r="N26" s="44">
        <v>619</v>
      </c>
      <c r="O26" s="44">
        <v>3.4</v>
      </c>
      <c r="P26" s="44">
        <v>115</v>
      </c>
      <c r="Q26" s="45" t="s">
        <v>29</v>
      </c>
      <c r="R26" s="45" t="s">
        <v>29</v>
      </c>
      <c r="S26" s="45" t="s">
        <v>29</v>
      </c>
      <c r="T26" s="45" t="s">
        <v>29</v>
      </c>
      <c r="U26" s="44">
        <v>224</v>
      </c>
      <c r="V26" s="44">
        <v>133</v>
      </c>
      <c r="W26" s="45" t="s">
        <v>29</v>
      </c>
      <c r="X26" s="45" t="s">
        <v>29</v>
      </c>
      <c r="Y26" s="45" t="s">
        <v>46</v>
      </c>
      <c r="Z26" s="45" t="s">
        <v>29</v>
      </c>
      <c r="AA26" s="45" t="s">
        <v>45</v>
      </c>
      <c r="AB26" s="45" t="s">
        <v>29</v>
      </c>
      <c r="AC26" s="44">
        <v>3.68</v>
      </c>
    </row>
    <row r="27" spans="1:29" x14ac:dyDescent="0.15">
      <c r="A27" s="7">
        <v>25</v>
      </c>
      <c r="B27" s="12">
        <v>14</v>
      </c>
      <c r="C27" s="12" t="s">
        <v>38</v>
      </c>
      <c r="D27" s="12" t="s">
        <v>40</v>
      </c>
      <c r="E27" s="11">
        <v>1</v>
      </c>
      <c r="F27" s="21">
        <v>13.36</v>
      </c>
      <c r="G27" s="41">
        <v>0.34160000000000001</v>
      </c>
      <c r="H27" s="12">
        <v>130000</v>
      </c>
      <c r="I27" s="26">
        <v>16700</v>
      </c>
      <c r="J27" s="26">
        <v>8350</v>
      </c>
      <c r="K27" s="12">
        <v>61000</v>
      </c>
      <c r="L27" s="26">
        <v>16700</v>
      </c>
      <c r="M27" s="27"/>
      <c r="N27" s="44">
        <v>1110</v>
      </c>
      <c r="O27" s="44">
        <v>6.64</v>
      </c>
      <c r="P27" s="44">
        <v>130</v>
      </c>
      <c r="Q27" s="45" t="s">
        <v>29</v>
      </c>
      <c r="R27" s="45" t="s">
        <v>29</v>
      </c>
      <c r="S27" s="45" t="s">
        <v>29</v>
      </c>
      <c r="T27" s="45" t="s">
        <v>29</v>
      </c>
      <c r="U27" s="44">
        <v>886</v>
      </c>
      <c r="V27" s="44">
        <v>99.3</v>
      </c>
      <c r="W27" s="45" t="s">
        <v>29</v>
      </c>
      <c r="X27" s="45" t="s">
        <v>29</v>
      </c>
      <c r="Y27" s="44">
        <v>89</v>
      </c>
      <c r="Z27" s="45" t="s">
        <v>29</v>
      </c>
      <c r="AA27" s="45" t="s">
        <v>45</v>
      </c>
      <c r="AB27" s="45" t="s">
        <v>29</v>
      </c>
      <c r="AC27" s="44">
        <v>4.08</v>
      </c>
    </row>
    <row r="28" spans="1:29" x14ac:dyDescent="0.15">
      <c r="A28" s="7">
        <v>29</v>
      </c>
      <c r="B28" s="12">
        <v>14</v>
      </c>
      <c r="C28" s="12" t="s">
        <v>43</v>
      </c>
      <c r="D28" s="12" t="s">
        <v>39</v>
      </c>
      <c r="E28" s="11">
        <v>1</v>
      </c>
      <c r="F28" s="21">
        <v>12.03</v>
      </c>
      <c r="G28" s="41">
        <v>0.33660000000000001</v>
      </c>
      <c r="H28" s="26">
        <v>26400</v>
      </c>
      <c r="I28" s="26">
        <v>12500</v>
      </c>
      <c r="J28" s="26">
        <v>8690</v>
      </c>
      <c r="K28" s="12">
        <v>64400</v>
      </c>
      <c r="L28" s="26">
        <v>6790</v>
      </c>
      <c r="M28" s="27"/>
      <c r="N28" s="44">
        <v>719</v>
      </c>
      <c r="O28" s="44">
        <v>3.76</v>
      </c>
      <c r="P28" s="44">
        <v>82.7</v>
      </c>
      <c r="Q28" s="45" t="s">
        <v>29</v>
      </c>
      <c r="R28" s="45" t="s">
        <v>29</v>
      </c>
      <c r="S28" s="45" t="s">
        <v>29</v>
      </c>
      <c r="T28" s="45" t="s">
        <v>29</v>
      </c>
      <c r="U28" s="44">
        <v>765</v>
      </c>
      <c r="V28" s="44">
        <v>131</v>
      </c>
      <c r="W28" s="45" t="s">
        <v>29</v>
      </c>
      <c r="X28" s="45" t="s">
        <v>29</v>
      </c>
      <c r="Y28" s="44">
        <v>236</v>
      </c>
      <c r="Z28" s="45" t="s">
        <v>29</v>
      </c>
      <c r="AA28" s="45" t="s">
        <v>45</v>
      </c>
      <c r="AB28" s="45" t="s">
        <v>29</v>
      </c>
      <c r="AC28" s="44">
        <v>4.08</v>
      </c>
    </row>
    <row r="29" spans="1:29" x14ac:dyDescent="0.15">
      <c r="A29" s="7">
        <v>30</v>
      </c>
      <c r="B29" s="12">
        <v>14</v>
      </c>
      <c r="C29" s="12" t="s">
        <v>43</v>
      </c>
      <c r="D29" s="12" t="s">
        <v>40</v>
      </c>
      <c r="E29" s="11">
        <v>1</v>
      </c>
      <c r="F29" s="21">
        <v>13.75</v>
      </c>
      <c r="G29" s="41">
        <v>0.39040000000000002</v>
      </c>
      <c r="H29" s="26">
        <v>6750</v>
      </c>
      <c r="I29" s="26">
        <v>17000</v>
      </c>
      <c r="J29" s="26">
        <v>11800</v>
      </c>
      <c r="K29" s="12">
        <v>92000</v>
      </c>
      <c r="L29" s="26">
        <v>6650</v>
      </c>
      <c r="M29" s="27"/>
      <c r="N29" s="44">
        <v>57.5</v>
      </c>
      <c r="O29" s="44">
        <v>2.2400000000000002</v>
      </c>
      <c r="P29" s="44">
        <v>73.3</v>
      </c>
      <c r="Q29" s="45" t="s">
        <v>29</v>
      </c>
      <c r="R29" s="45" t="s">
        <v>29</v>
      </c>
      <c r="S29" s="45" t="s">
        <v>29</v>
      </c>
      <c r="T29" s="45" t="s">
        <v>29</v>
      </c>
      <c r="U29" s="44">
        <v>87.6</v>
      </c>
      <c r="V29" s="44">
        <v>69.900000000000006</v>
      </c>
      <c r="W29" s="45" t="s">
        <v>29</v>
      </c>
      <c r="X29" s="45" t="s">
        <v>29</v>
      </c>
      <c r="Y29" s="45" t="s">
        <v>46</v>
      </c>
      <c r="Z29" s="45" t="s">
        <v>29</v>
      </c>
      <c r="AA29" s="45" t="s">
        <v>45</v>
      </c>
      <c r="AB29" s="45" t="s">
        <v>29</v>
      </c>
      <c r="AC29" s="45" t="s">
        <v>29</v>
      </c>
    </row>
    <row r="30" spans="1:29" x14ac:dyDescent="0.15">
      <c r="A30" s="7">
        <v>31</v>
      </c>
      <c r="B30" s="12">
        <v>14</v>
      </c>
      <c r="C30" s="12" t="s">
        <v>43</v>
      </c>
      <c r="D30" s="12" t="s">
        <v>41</v>
      </c>
      <c r="E30" s="11">
        <v>1</v>
      </c>
      <c r="F30" s="21">
        <v>15.98</v>
      </c>
      <c r="G30" s="41">
        <v>0.46960000000000002</v>
      </c>
      <c r="H30" s="26">
        <v>6400</v>
      </c>
      <c r="I30" s="26">
        <v>17600</v>
      </c>
      <c r="J30" s="26">
        <v>12000</v>
      </c>
      <c r="K30" s="12">
        <v>90800</v>
      </c>
      <c r="L30" s="26">
        <v>8360</v>
      </c>
      <c r="M30" s="27"/>
      <c r="N30" s="44">
        <v>70.8</v>
      </c>
      <c r="O30" s="44">
        <v>2.2000000000000002</v>
      </c>
      <c r="P30" s="44">
        <v>123</v>
      </c>
      <c r="Q30" s="45" t="s">
        <v>29</v>
      </c>
      <c r="R30" s="45" t="s">
        <v>29</v>
      </c>
      <c r="S30" s="45" t="s">
        <v>29</v>
      </c>
      <c r="T30" s="45" t="s">
        <v>29</v>
      </c>
      <c r="U30" s="44">
        <v>85.7</v>
      </c>
      <c r="V30" s="44">
        <v>111</v>
      </c>
      <c r="W30" s="45" t="s">
        <v>29</v>
      </c>
      <c r="X30" s="45" t="s">
        <v>29</v>
      </c>
      <c r="Y30" s="44">
        <v>35.200000000000003</v>
      </c>
      <c r="Z30" s="45" t="s">
        <v>29</v>
      </c>
      <c r="AA30" s="45" t="s">
        <v>45</v>
      </c>
      <c r="AB30" s="45" t="s">
        <v>29</v>
      </c>
      <c r="AC30" s="44">
        <v>2.96</v>
      </c>
    </row>
    <row r="31" spans="1:29" x14ac:dyDescent="0.15">
      <c r="A31" s="7">
        <v>32</v>
      </c>
      <c r="B31" s="12">
        <v>27</v>
      </c>
      <c r="C31" s="12" t="s">
        <v>38</v>
      </c>
      <c r="D31" s="12" t="s">
        <v>39</v>
      </c>
      <c r="E31" s="11">
        <v>1</v>
      </c>
      <c r="F31" s="21">
        <v>14.64</v>
      </c>
      <c r="G31" s="41">
        <v>0.77769999999999995</v>
      </c>
      <c r="H31" s="26">
        <v>33800</v>
      </c>
      <c r="I31" s="26">
        <v>17800</v>
      </c>
      <c r="J31" s="26">
        <v>10000</v>
      </c>
      <c r="K31" s="12">
        <v>59500</v>
      </c>
      <c r="L31" s="26">
        <v>7170</v>
      </c>
      <c r="M31" s="27"/>
      <c r="N31" s="44">
        <v>1520</v>
      </c>
      <c r="O31" s="45" t="s">
        <v>29</v>
      </c>
      <c r="P31" s="44">
        <v>96.9</v>
      </c>
      <c r="Q31" s="45" t="s">
        <v>29</v>
      </c>
      <c r="R31" s="45" t="s">
        <v>29</v>
      </c>
      <c r="S31" s="45" t="s">
        <v>29</v>
      </c>
      <c r="T31" s="44">
        <v>2.04</v>
      </c>
      <c r="U31" s="44">
        <v>41.9</v>
      </c>
      <c r="V31" s="44">
        <v>545</v>
      </c>
      <c r="W31" s="45" t="s">
        <v>29</v>
      </c>
      <c r="X31" s="44">
        <v>4</v>
      </c>
      <c r="Y31" s="45" t="s">
        <v>46</v>
      </c>
      <c r="Z31" s="45" t="s">
        <v>29</v>
      </c>
      <c r="AA31" s="45" t="s">
        <v>45</v>
      </c>
      <c r="AB31" s="45" t="s">
        <v>29</v>
      </c>
      <c r="AC31" s="44">
        <v>7.8</v>
      </c>
    </row>
    <row r="32" spans="1:29" x14ac:dyDescent="0.15">
      <c r="A32" s="7">
        <v>33</v>
      </c>
      <c r="B32" s="12">
        <v>27</v>
      </c>
      <c r="C32" s="12" t="s">
        <v>38</v>
      </c>
      <c r="D32" s="12" t="s">
        <v>40</v>
      </c>
      <c r="E32" s="11">
        <v>1</v>
      </c>
      <c r="F32" s="21">
        <v>16.739999999999998</v>
      </c>
      <c r="G32" s="41">
        <v>0.93259999999999998</v>
      </c>
      <c r="H32" s="26">
        <v>33700</v>
      </c>
      <c r="I32" s="26">
        <v>24100</v>
      </c>
      <c r="J32" s="26">
        <v>10200</v>
      </c>
      <c r="K32" s="12">
        <v>67100</v>
      </c>
      <c r="L32" s="26">
        <v>21900</v>
      </c>
      <c r="M32" s="27"/>
      <c r="N32" s="44">
        <v>3670</v>
      </c>
      <c r="O32" s="44">
        <v>9.84</v>
      </c>
      <c r="P32" s="44">
        <v>165</v>
      </c>
      <c r="Q32" s="45" t="s">
        <v>29</v>
      </c>
      <c r="R32" s="45" t="s">
        <v>29</v>
      </c>
      <c r="S32" s="44">
        <v>4.84</v>
      </c>
      <c r="T32" s="44">
        <v>2.64</v>
      </c>
      <c r="U32" s="44">
        <v>3430</v>
      </c>
      <c r="V32" s="44">
        <v>450</v>
      </c>
      <c r="W32" s="45" t="s">
        <v>29</v>
      </c>
      <c r="X32" s="44">
        <v>4.8</v>
      </c>
      <c r="Y32" s="44">
        <v>402</v>
      </c>
      <c r="Z32" s="45" t="s">
        <v>29</v>
      </c>
      <c r="AA32" s="45" t="s">
        <v>45</v>
      </c>
      <c r="AB32" s="45" t="s">
        <v>29</v>
      </c>
      <c r="AC32" s="44">
        <v>9.08</v>
      </c>
    </row>
    <row r="33" spans="1:29" x14ac:dyDescent="0.15">
      <c r="A33" s="7">
        <v>34</v>
      </c>
      <c r="B33" s="12">
        <v>27</v>
      </c>
      <c r="C33" s="12" t="s">
        <v>38</v>
      </c>
      <c r="D33" s="12" t="s">
        <v>41</v>
      </c>
      <c r="E33" s="11">
        <v>1</v>
      </c>
      <c r="F33" s="17">
        <v>7.9269999999999996</v>
      </c>
      <c r="G33" s="41">
        <v>0.31850000000000001</v>
      </c>
      <c r="H33" s="12">
        <v>63700</v>
      </c>
      <c r="I33" s="26">
        <v>9680</v>
      </c>
      <c r="J33" s="26">
        <v>8440</v>
      </c>
      <c r="K33" s="12">
        <v>55400</v>
      </c>
      <c r="L33" s="26">
        <v>11700</v>
      </c>
      <c r="M33" s="27"/>
      <c r="N33" s="44">
        <v>2560</v>
      </c>
      <c r="O33" s="44">
        <v>6.13</v>
      </c>
      <c r="P33" s="44">
        <v>85.4</v>
      </c>
      <c r="Q33" s="45" t="s">
        <v>29</v>
      </c>
      <c r="R33" s="45" t="s">
        <v>29</v>
      </c>
      <c r="S33" s="44">
        <v>6.77</v>
      </c>
      <c r="T33" s="45" t="s">
        <v>29</v>
      </c>
      <c r="U33" s="44">
        <v>2690</v>
      </c>
      <c r="V33" s="44">
        <v>250</v>
      </c>
      <c r="W33" s="45" t="s">
        <v>29</v>
      </c>
      <c r="X33" s="44">
        <v>4.4000000000000004</v>
      </c>
      <c r="Y33" s="44">
        <v>120</v>
      </c>
      <c r="Z33" s="45" t="s">
        <v>29</v>
      </c>
      <c r="AA33" s="45" t="s">
        <v>45</v>
      </c>
      <c r="AB33" s="45" t="s">
        <v>29</v>
      </c>
      <c r="AC33" s="44">
        <v>5.33</v>
      </c>
    </row>
    <row r="34" spans="1:29" x14ac:dyDescent="0.15">
      <c r="A34" s="7">
        <v>38</v>
      </c>
      <c r="B34" s="12">
        <v>27</v>
      </c>
      <c r="C34" s="12" t="s">
        <v>43</v>
      </c>
      <c r="D34" s="12" t="s">
        <v>39</v>
      </c>
      <c r="E34" s="11">
        <v>1</v>
      </c>
      <c r="F34" s="21">
        <v>15.49</v>
      </c>
      <c r="G34" s="41">
        <v>0.51249999999999996</v>
      </c>
      <c r="H34" s="26">
        <v>19300</v>
      </c>
      <c r="I34" s="26">
        <v>12800</v>
      </c>
      <c r="J34" s="26">
        <v>10900</v>
      </c>
      <c r="K34" s="12">
        <v>83000</v>
      </c>
      <c r="L34" s="26">
        <v>7630</v>
      </c>
      <c r="M34" s="27"/>
      <c r="N34" s="44">
        <v>40.200000000000003</v>
      </c>
      <c r="O34" s="45" t="s">
        <v>29</v>
      </c>
      <c r="P34" s="44">
        <v>85</v>
      </c>
      <c r="Q34" s="45" t="s">
        <v>29</v>
      </c>
      <c r="R34" s="45" t="s">
        <v>29</v>
      </c>
      <c r="S34" s="45" t="s">
        <v>29</v>
      </c>
      <c r="T34" s="45" t="s">
        <v>29</v>
      </c>
      <c r="U34" s="44">
        <v>38.5</v>
      </c>
      <c r="V34" s="44">
        <v>67.099999999999994</v>
      </c>
      <c r="W34" s="45" t="s">
        <v>29</v>
      </c>
      <c r="X34" s="45" t="s">
        <v>29</v>
      </c>
      <c r="Y34" s="45" t="s">
        <v>47</v>
      </c>
      <c r="Z34" s="45" t="s">
        <v>29</v>
      </c>
      <c r="AA34" s="45" t="s">
        <v>48</v>
      </c>
      <c r="AB34" s="45" t="s">
        <v>29</v>
      </c>
      <c r="AC34" s="44">
        <v>3.32</v>
      </c>
    </row>
    <row r="35" spans="1:29" x14ac:dyDescent="0.15">
      <c r="A35" s="7">
        <v>39</v>
      </c>
      <c r="B35" s="12">
        <v>27</v>
      </c>
      <c r="C35" s="12" t="s">
        <v>43</v>
      </c>
      <c r="D35" s="12" t="s">
        <v>40</v>
      </c>
      <c r="E35" s="11">
        <v>1</v>
      </c>
      <c r="F35" s="21">
        <v>17.559999999999999</v>
      </c>
      <c r="G35" s="41">
        <v>0.57350000000000001</v>
      </c>
      <c r="H35" s="26">
        <v>26700</v>
      </c>
      <c r="I35" s="26">
        <v>17700</v>
      </c>
      <c r="J35" s="26">
        <v>12000</v>
      </c>
      <c r="K35" s="12">
        <v>89800</v>
      </c>
      <c r="L35" s="26">
        <v>11000</v>
      </c>
      <c r="M35" s="27"/>
      <c r="N35" s="44">
        <v>693</v>
      </c>
      <c r="O35" s="44">
        <v>6.46</v>
      </c>
      <c r="P35" s="44">
        <v>125</v>
      </c>
      <c r="Q35" s="45" t="s">
        <v>29</v>
      </c>
      <c r="R35" s="45" t="s">
        <v>45</v>
      </c>
      <c r="S35" s="45" t="s">
        <v>45</v>
      </c>
      <c r="T35" s="44">
        <v>13.6</v>
      </c>
      <c r="U35" s="44">
        <v>963</v>
      </c>
      <c r="V35" s="44">
        <v>137</v>
      </c>
      <c r="W35" s="45" t="s">
        <v>45</v>
      </c>
      <c r="X35" s="45" t="s">
        <v>45</v>
      </c>
      <c r="Y35" s="44">
        <v>261</v>
      </c>
      <c r="Z35" s="45" t="s">
        <v>45</v>
      </c>
      <c r="AA35" s="45" t="s">
        <v>46</v>
      </c>
      <c r="AB35" s="45" t="s">
        <v>45</v>
      </c>
      <c r="AC35" s="44">
        <v>10.6</v>
      </c>
    </row>
    <row r="36" spans="1:29" x14ac:dyDescent="0.15">
      <c r="A36" s="7">
        <v>40</v>
      </c>
      <c r="B36" s="12">
        <v>24</v>
      </c>
      <c r="C36" s="12" t="s">
        <v>38</v>
      </c>
      <c r="D36" s="12" t="s">
        <v>39</v>
      </c>
      <c r="E36" s="11">
        <v>1</v>
      </c>
      <c r="F36" s="21">
        <v>13.57</v>
      </c>
      <c r="G36" s="41">
        <v>0.90369999999999995</v>
      </c>
      <c r="H36" s="26">
        <v>29400</v>
      </c>
      <c r="I36" s="26">
        <v>19900</v>
      </c>
      <c r="J36" s="26">
        <v>10300</v>
      </c>
      <c r="K36" s="12">
        <v>50000</v>
      </c>
      <c r="L36" s="26">
        <v>6830</v>
      </c>
      <c r="M36" s="27"/>
      <c r="N36" s="44">
        <v>1480</v>
      </c>
      <c r="O36" s="45" t="s">
        <v>29</v>
      </c>
      <c r="P36" s="44">
        <v>74.599999999999994</v>
      </c>
      <c r="Q36" s="45" t="s">
        <v>29</v>
      </c>
      <c r="R36" s="45" t="s">
        <v>29</v>
      </c>
      <c r="S36" s="45" t="s">
        <v>29</v>
      </c>
      <c r="T36" s="44">
        <v>2.96</v>
      </c>
      <c r="U36" s="44">
        <v>80.599999999999994</v>
      </c>
      <c r="V36" s="44">
        <v>182</v>
      </c>
      <c r="W36" s="45" t="s">
        <v>29</v>
      </c>
      <c r="X36" s="44">
        <v>6.16</v>
      </c>
      <c r="Y36" s="45" t="s">
        <v>46</v>
      </c>
      <c r="Z36" s="45" t="s">
        <v>29</v>
      </c>
      <c r="AA36" s="45" t="s">
        <v>45</v>
      </c>
      <c r="AB36" s="45" t="s">
        <v>29</v>
      </c>
      <c r="AC36" s="44">
        <v>13.1</v>
      </c>
    </row>
    <row r="37" spans="1:29" x14ac:dyDescent="0.15">
      <c r="A37" s="7">
        <v>41</v>
      </c>
      <c r="B37" s="12">
        <v>24</v>
      </c>
      <c r="C37" s="12" t="s">
        <v>38</v>
      </c>
      <c r="D37" s="12" t="s">
        <v>40</v>
      </c>
      <c r="E37" s="11">
        <v>1</v>
      </c>
      <c r="F37" s="21">
        <v>14.27</v>
      </c>
      <c r="G37" s="41">
        <v>0.91490000000000005</v>
      </c>
      <c r="H37" s="26">
        <v>28100</v>
      </c>
      <c r="I37" s="26">
        <v>22100</v>
      </c>
      <c r="J37" s="26">
        <v>11200</v>
      </c>
      <c r="K37" s="12">
        <v>49000</v>
      </c>
      <c r="L37" s="26">
        <v>5620</v>
      </c>
      <c r="M37" s="27"/>
      <c r="N37" s="44">
        <v>2350</v>
      </c>
      <c r="O37" s="45" t="s">
        <v>29</v>
      </c>
      <c r="P37" s="44">
        <v>56.6</v>
      </c>
      <c r="Q37" s="45" t="s">
        <v>29</v>
      </c>
      <c r="R37" s="44">
        <v>2.2000000000000002</v>
      </c>
      <c r="S37" s="45" t="s">
        <v>29</v>
      </c>
      <c r="T37" s="44">
        <v>3.12</v>
      </c>
      <c r="U37" s="44">
        <v>74.5</v>
      </c>
      <c r="V37" s="44">
        <v>290</v>
      </c>
      <c r="W37" s="45" t="s">
        <v>29</v>
      </c>
      <c r="X37" s="44">
        <v>6.17</v>
      </c>
      <c r="Y37" s="45" t="s">
        <v>46</v>
      </c>
      <c r="Z37" s="45" t="s">
        <v>29</v>
      </c>
      <c r="AA37" s="45" t="s">
        <v>45</v>
      </c>
      <c r="AB37" s="45" t="s">
        <v>29</v>
      </c>
      <c r="AC37" s="44">
        <v>17.100000000000001</v>
      </c>
    </row>
    <row r="38" spans="1:29" x14ac:dyDescent="0.15">
      <c r="A38" s="7">
        <v>42</v>
      </c>
      <c r="B38" s="12">
        <v>24</v>
      </c>
      <c r="C38" s="12" t="s">
        <v>38</v>
      </c>
      <c r="D38" s="12" t="s">
        <v>41</v>
      </c>
      <c r="E38" s="11">
        <v>1</v>
      </c>
      <c r="F38" s="21">
        <v>16.18</v>
      </c>
      <c r="G38" s="17">
        <v>1.115</v>
      </c>
      <c r="H38" s="26">
        <v>35100</v>
      </c>
      <c r="I38" s="26">
        <v>23400</v>
      </c>
      <c r="J38" s="26">
        <v>8180</v>
      </c>
      <c r="K38" s="12">
        <v>50000</v>
      </c>
      <c r="L38" s="26">
        <v>6770</v>
      </c>
      <c r="M38" s="27"/>
      <c r="N38" s="21">
        <v>5580</v>
      </c>
      <c r="O38" s="45" t="s">
        <v>29</v>
      </c>
      <c r="P38" s="44">
        <v>114</v>
      </c>
      <c r="Q38" s="45" t="s">
        <v>29</v>
      </c>
      <c r="R38" s="44">
        <v>2.2799999999999998</v>
      </c>
      <c r="S38" s="45" t="s">
        <v>29</v>
      </c>
      <c r="T38" s="44">
        <v>4.5199999999999996</v>
      </c>
      <c r="U38" s="44">
        <v>151</v>
      </c>
      <c r="V38" s="44">
        <v>278</v>
      </c>
      <c r="W38" s="45" t="s">
        <v>29</v>
      </c>
      <c r="X38" s="44">
        <v>6.11</v>
      </c>
      <c r="Y38" s="45" t="s">
        <v>46</v>
      </c>
      <c r="Z38" s="44">
        <v>2.8</v>
      </c>
      <c r="AA38" s="45" t="s">
        <v>45</v>
      </c>
      <c r="AB38" s="45" t="s">
        <v>29</v>
      </c>
      <c r="AC38" s="44">
        <v>21.1</v>
      </c>
    </row>
    <row r="39" spans="1:29" x14ac:dyDescent="0.15">
      <c r="A39" s="7">
        <v>46</v>
      </c>
      <c r="B39" s="12">
        <v>24</v>
      </c>
      <c r="C39" s="12" t="s">
        <v>43</v>
      </c>
      <c r="D39" s="12" t="s">
        <v>39</v>
      </c>
      <c r="E39" s="11">
        <v>1</v>
      </c>
      <c r="F39" s="21">
        <v>14.29</v>
      </c>
      <c r="G39" s="41">
        <v>0.60419999999999996</v>
      </c>
      <c r="H39" s="12">
        <v>47400</v>
      </c>
      <c r="I39" s="26">
        <v>9840</v>
      </c>
      <c r="J39" s="26">
        <v>9500</v>
      </c>
      <c r="K39" s="12">
        <v>63800</v>
      </c>
      <c r="L39" s="26">
        <v>7400</v>
      </c>
      <c r="M39" s="27"/>
      <c r="N39" s="44">
        <v>3450</v>
      </c>
      <c r="O39" s="44">
        <v>5.08</v>
      </c>
      <c r="P39" s="44">
        <v>100</v>
      </c>
      <c r="Q39" s="45" t="s">
        <v>29</v>
      </c>
      <c r="R39" s="45" t="s">
        <v>29</v>
      </c>
      <c r="S39" s="44">
        <v>3.08</v>
      </c>
      <c r="T39" s="44">
        <v>4.04</v>
      </c>
      <c r="U39" s="44">
        <v>3380</v>
      </c>
      <c r="V39" s="44">
        <v>54.3</v>
      </c>
      <c r="W39" s="45" t="s">
        <v>29</v>
      </c>
      <c r="X39" s="44">
        <v>2.2799999999999998</v>
      </c>
      <c r="Y39" s="44">
        <v>434</v>
      </c>
      <c r="Z39" s="44">
        <v>2.2000000000000002</v>
      </c>
      <c r="AA39" s="45" t="s">
        <v>45</v>
      </c>
      <c r="AB39" s="45" t="s">
        <v>29</v>
      </c>
      <c r="AC39" s="44">
        <v>16.3</v>
      </c>
    </row>
    <row r="40" spans="1:29" x14ac:dyDescent="0.15">
      <c r="A40" s="7">
        <v>47</v>
      </c>
      <c r="B40" s="12">
        <v>24</v>
      </c>
      <c r="C40" s="12" t="s">
        <v>43</v>
      </c>
      <c r="D40" s="12" t="s">
        <v>40</v>
      </c>
      <c r="E40" s="11">
        <v>1</v>
      </c>
      <c r="F40" s="17">
        <v>9.8680000000000003</v>
      </c>
      <c r="G40" s="41">
        <v>0.3609</v>
      </c>
      <c r="H40" s="12">
        <v>63300</v>
      </c>
      <c r="I40" s="26">
        <v>9910</v>
      </c>
      <c r="J40" s="26">
        <v>8450</v>
      </c>
      <c r="K40" s="12">
        <v>56400</v>
      </c>
      <c r="L40" s="26">
        <v>6700</v>
      </c>
      <c r="M40" s="27"/>
      <c r="N40" s="44">
        <v>1760</v>
      </c>
      <c r="O40" s="44">
        <v>2.8</v>
      </c>
      <c r="P40" s="44">
        <v>68.2</v>
      </c>
      <c r="Q40" s="45" t="s">
        <v>29</v>
      </c>
      <c r="R40" s="45" t="s">
        <v>29</v>
      </c>
      <c r="S40" s="45" t="s">
        <v>29</v>
      </c>
      <c r="T40" s="44">
        <v>2.52</v>
      </c>
      <c r="U40" s="44">
        <v>1560</v>
      </c>
      <c r="V40" s="44">
        <v>44.8</v>
      </c>
      <c r="W40" s="45" t="s">
        <v>29</v>
      </c>
      <c r="X40" s="45" t="s">
        <v>29</v>
      </c>
      <c r="Y40" s="44">
        <v>308</v>
      </c>
      <c r="Z40" s="45" t="s">
        <v>29</v>
      </c>
      <c r="AA40" s="45" t="s">
        <v>45</v>
      </c>
      <c r="AB40" s="45" t="s">
        <v>29</v>
      </c>
      <c r="AC40" s="44">
        <v>10.7</v>
      </c>
    </row>
    <row r="41" spans="1:29" x14ac:dyDescent="0.15">
      <c r="A41" s="7">
        <v>48</v>
      </c>
      <c r="B41" s="12">
        <v>24</v>
      </c>
      <c r="C41" s="12" t="s">
        <v>43</v>
      </c>
      <c r="D41" s="12" t="s">
        <v>41</v>
      </c>
      <c r="E41" s="12">
        <v>1</v>
      </c>
      <c r="F41" s="21">
        <v>13.73</v>
      </c>
      <c r="G41" s="41">
        <v>0.51849999999999996</v>
      </c>
      <c r="H41" s="26">
        <v>43300</v>
      </c>
      <c r="I41" s="26">
        <v>8720</v>
      </c>
      <c r="J41" s="26">
        <v>8950</v>
      </c>
      <c r="K41" s="12">
        <v>53600</v>
      </c>
      <c r="L41" s="26">
        <v>5490</v>
      </c>
      <c r="M41" s="27"/>
      <c r="N41" s="44">
        <v>671</v>
      </c>
      <c r="O41" s="45" t="s">
        <v>29</v>
      </c>
      <c r="P41" s="44">
        <v>94.4</v>
      </c>
      <c r="Q41" s="45" t="s">
        <v>29</v>
      </c>
      <c r="R41" s="45" t="s">
        <v>29</v>
      </c>
      <c r="S41" s="45" t="s">
        <v>29</v>
      </c>
      <c r="T41" s="44">
        <v>2.5</v>
      </c>
      <c r="U41" s="44">
        <v>56.6</v>
      </c>
      <c r="V41" s="44">
        <v>41.7</v>
      </c>
      <c r="W41" s="45" t="s">
        <v>29</v>
      </c>
      <c r="X41" s="45" t="s">
        <v>29</v>
      </c>
      <c r="Y41" s="45" t="s">
        <v>47</v>
      </c>
      <c r="Z41" s="45" t="s">
        <v>29</v>
      </c>
      <c r="AA41" s="45" t="s">
        <v>48</v>
      </c>
      <c r="AB41" s="45" t="s">
        <v>29</v>
      </c>
      <c r="AC41" s="44">
        <v>15.2</v>
      </c>
    </row>
    <row r="42" spans="1:29" x14ac:dyDescent="0.15">
      <c r="A42" s="7">
        <v>52</v>
      </c>
      <c r="B42" s="12">
        <v>17</v>
      </c>
      <c r="C42" s="12" t="s">
        <v>43</v>
      </c>
      <c r="D42" s="12" t="s">
        <v>39</v>
      </c>
      <c r="E42" s="12">
        <v>2</v>
      </c>
      <c r="F42" s="21">
        <v>18.39</v>
      </c>
      <c r="G42" s="41">
        <v>0.76500000000000001</v>
      </c>
      <c r="H42" s="26">
        <v>12400</v>
      </c>
      <c r="I42" s="26">
        <v>14900</v>
      </c>
      <c r="J42" s="26">
        <v>12500</v>
      </c>
      <c r="K42" s="12">
        <v>97300</v>
      </c>
      <c r="L42" s="26">
        <v>8930</v>
      </c>
      <c r="M42" s="27"/>
      <c r="N42" s="44">
        <v>14.1</v>
      </c>
      <c r="O42" s="44">
        <v>2.64</v>
      </c>
      <c r="P42" s="44">
        <v>142</v>
      </c>
      <c r="Q42" s="45" t="s">
        <v>29</v>
      </c>
      <c r="R42" s="45" t="s">
        <v>29</v>
      </c>
      <c r="S42" s="45" t="s">
        <v>29</v>
      </c>
      <c r="T42" s="45" t="s">
        <v>29</v>
      </c>
      <c r="U42" s="45" t="s">
        <v>45</v>
      </c>
      <c r="V42" s="44">
        <v>677</v>
      </c>
      <c r="W42" s="45" t="s">
        <v>29</v>
      </c>
      <c r="X42" s="45" t="s">
        <v>29</v>
      </c>
      <c r="Y42" s="45" t="s">
        <v>46</v>
      </c>
      <c r="Z42" s="45" t="s">
        <v>29</v>
      </c>
      <c r="AA42" s="45" t="s">
        <v>45</v>
      </c>
      <c r="AB42" s="45" t="s">
        <v>29</v>
      </c>
      <c r="AC42" s="44">
        <v>3.56</v>
      </c>
    </row>
    <row r="43" spans="1:29" x14ac:dyDescent="0.15">
      <c r="A43" s="7">
        <v>53</v>
      </c>
      <c r="B43" s="12">
        <v>17</v>
      </c>
      <c r="C43" s="12" t="s">
        <v>43</v>
      </c>
      <c r="D43" s="12" t="s">
        <v>40</v>
      </c>
      <c r="E43" s="12">
        <v>2</v>
      </c>
      <c r="F43" s="21">
        <v>15.6</v>
      </c>
      <c r="G43" s="41">
        <v>0.71330000000000005</v>
      </c>
      <c r="H43" s="12">
        <v>62100</v>
      </c>
      <c r="I43" s="26">
        <v>12600</v>
      </c>
      <c r="J43" s="26">
        <v>10300</v>
      </c>
      <c r="K43" s="12">
        <v>74800</v>
      </c>
      <c r="L43" s="26">
        <v>8330</v>
      </c>
      <c r="M43" s="27"/>
      <c r="N43" s="44">
        <v>298</v>
      </c>
      <c r="O43" s="44">
        <v>4.16</v>
      </c>
      <c r="P43" s="44">
        <v>133</v>
      </c>
      <c r="Q43" s="45" t="s">
        <v>29</v>
      </c>
      <c r="R43" s="45" t="s">
        <v>29</v>
      </c>
      <c r="S43" s="45" t="s">
        <v>29</v>
      </c>
      <c r="T43" s="44">
        <v>2</v>
      </c>
      <c r="U43" s="44">
        <v>98.9</v>
      </c>
      <c r="V43" s="44">
        <v>868</v>
      </c>
      <c r="W43" s="45" t="s">
        <v>29</v>
      </c>
      <c r="X43" s="45" t="s">
        <v>29</v>
      </c>
      <c r="Y43" s="44">
        <v>56.8</v>
      </c>
      <c r="Z43" s="45" t="s">
        <v>29</v>
      </c>
      <c r="AA43" s="45" t="s">
        <v>45</v>
      </c>
      <c r="AB43" s="45" t="s">
        <v>29</v>
      </c>
      <c r="AC43" s="44">
        <v>8.39</v>
      </c>
    </row>
    <row r="44" spans="1:29" x14ac:dyDescent="0.15">
      <c r="A44" s="7">
        <v>54</v>
      </c>
      <c r="B44" s="12">
        <v>17</v>
      </c>
      <c r="C44" s="12" t="s">
        <v>43</v>
      </c>
      <c r="D44" s="12" t="s">
        <v>41</v>
      </c>
      <c r="E44" s="12">
        <v>2</v>
      </c>
      <c r="F44" s="21">
        <v>19.010000000000002</v>
      </c>
      <c r="G44" s="41">
        <v>0.87709999999999999</v>
      </c>
      <c r="H44" s="26">
        <v>13600</v>
      </c>
      <c r="I44" s="26">
        <v>17600</v>
      </c>
      <c r="J44" s="26">
        <v>12400</v>
      </c>
      <c r="K44" s="12">
        <v>91000</v>
      </c>
      <c r="L44" s="26">
        <v>10200</v>
      </c>
      <c r="M44" s="27"/>
      <c r="N44" s="44">
        <v>436</v>
      </c>
      <c r="O44" s="44">
        <v>5.5</v>
      </c>
      <c r="P44" s="44">
        <v>188</v>
      </c>
      <c r="Q44" s="45" t="s">
        <v>29</v>
      </c>
      <c r="R44" s="45" t="s">
        <v>29</v>
      </c>
      <c r="S44" s="45" t="s">
        <v>29</v>
      </c>
      <c r="T44" s="45" t="s">
        <v>29</v>
      </c>
      <c r="U44" s="44">
        <v>819</v>
      </c>
      <c r="V44" s="44">
        <v>916</v>
      </c>
      <c r="W44" s="44">
        <v>2.39</v>
      </c>
      <c r="X44" s="45" t="s">
        <v>29</v>
      </c>
      <c r="Y44" s="44">
        <v>364</v>
      </c>
      <c r="Z44" s="45" t="s">
        <v>29</v>
      </c>
      <c r="AA44" s="45" t="s">
        <v>45</v>
      </c>
      <c r="AB44" s="45" t="s">
        <v>29</v>
      </c>
      <c r="AC44" s="44">
        <v>9.98</v>
      </c>
    </row>
    <row r="45" spans="1:29" x14ac:dyDescent="0.15">
      <c r="A45" s="7">
        <v>58</v>
      </c>
      <c r="B45" s="12">
        <v>5</v>
      </c>
      <c r="C45" s="12" t="s">
        <v>43</v>
      </c>
      <c r="D45" s="12" t="s">
        <v>39</v>
      </c>
      <c r="E45" s="12">
        <v>2</v>
      </c>
      <c r="F45" s="21">
        <v>16.25</v>
      </c>
      <c r="G45" s="17">
        <v>1.0289999999999999</v>
      </c>
      <c r="H45" s="26">
        <v>33000</v>
      </c>
      <c r="I45" s="26">
        <v>7400</v>
      </c>
      <c r="J45" s="26">
        <v>12600</v>
      </c>
      <c r="K45" s="12">
        <v>95400</v>
      </c>
      <c r="L45" s="26">
        <v>10400</v>
      </c>
      <c r="M45" s="27"/>
      <c r="N45" s="44">
        <v>142</v>
      </c>
      <c r="O45" s="44">
        <v>7.25</v>
      </c>
      <c r="P45" s="44">
        <v>196</v>
      </c>
      <c r="Q45" s="45" t="s">
        <v>29</v>
      </c>
      <c r="R45" s="45" t="s">
        <v>29</v>
      </c>
      <c r="S45" s="45" t="s">
        <v>29</v>
      </c>
      <c r="T45" s="44">
        <v>2.2000000000000002</v>
      </c>
      <c r="U45" s="44">
        <v>454</v>
      </c>
      <c r="V45" s="44">
        <v>653</v>
      </c>
      <c r="W45" s="45" t="s">
        <v>29</v>
      </c>
      <c r="X45" s="45" t="s">
        <v>29</v>
      </c>
      <c r="Y45" s="44">
        <v>372</v>
      </c>
      <c r="Z45" s="45" t="s">
        <v>29</v>
      </c>
      <c r="AA45" s="45" t="s">
        <v>45</v>
      </c>
      <c r="AB45" s="45" t="s">
        <v>29</v>
      </c>
      <c r="AC45" s="44">
        <v>6.7</v>
      </c>
    </row>
    <row r="46" spans="1:29" x14ac:dyDescent="0.15">
      <c r="A46" s="7">
        <v>59</v>
      </c>
      <c r="B46" s="12">
        <v>5</v>
      </c>
      <c r="C46" s="12" t="s">
        <v>43</v>
      </c>
      <c r="D46" s="12" t="s">
        <v>40</v>
      </c>
      <c r="E46" s="12">
        <v>2</v>
      </c>
      <c r="F46" s="21">
        <v>17.010000000000002</v>
      </c>
      <c r="G46" s="17">
        <v>1.0229999999999999</v>
      </c>
      <c r="H46" s="26">
        <v>21100</v>
      </c>
      <c r="I46" s="26">
        <v>9180</v>
      </c>
      <c r="J46" s="26">
        <v>14200</v>
      </c>
      <c r="K46" s="12">
        <v>108000</v>
      </c>
      <c r="L46" s="26">
        <v>11000</v>
      </c>
      <c r="M46" s="27"/>
      <c r="N46" s="44">
        <v>8.76</v>
      </c>
      <c r="O46" s="44">
        <v>6.12</v>
      </c>
      <c r="P46" s="44">
        <v>221</v>
      </c>
      <c r="Q46" s="45" t="s">
        <v>29</v>
      </c>
      <c r="R46" s="44">
        <v>2.44</v>
      </c>
      <c r="S46" s="45" t="s">
        <v>29</v>
      </c>
      <c r="T46" s="45" t="s">
        <v>29</v>
      </c>
      <c r="U46" s="45" t="s">
        <v>45</v>
      </c>
      <c r="V46" s="44">
        <v>1110</v>
      </c>
      <c r="W46" s="45" t="s">
        <v>29</v>
      </c>
      <c r="X46" s="45" t="s">
        <v>29</v>
      </c>
      <c r="Y46" s="44">
        <v>122</v>
      </c>
      <c r="Z46" s="45" t="s">
        <v>29</v>
      </c>
      <c r="AA46" s="45" t="s">
        <v>45</v>
      </c>
      <c r="AB46" s="45" t="s">
        <v>29</v>
      </c>
      <c r="AC46" s="44">
        <v>7.16</v>
      </c>
    </row>
    <row r="47" spans="1:29" x14ac:dyDescent="0.15">
      <c r="A47" s="7">
        <v>64</v>
      </c>
      <c r="B47" s="12">
        <v>14</v>
      </c>
      <c r="C47" s="12" t="s">
        <v>43</v>
      </c>
      <c r="D47" s="12" t="s">
        <v>39</v>
      </c>
      <c r="E47" s="12">
        <v>2</v>
      </c>
      <c r="F47" s="21">
        <v>12.33</v>
      </c>
      <c r="G47" s="41">
        <v>0.41310000000000002</v>
      </c>
      <c r="H47" s="26">
        <v>11500</v>
      </c>
      <c r="I47" s="26">
        <v>7390</v>
      </c>
      <c r="J47" s="26">
        <v>15000</v>
      </c>
      <c r="K47" s="12">
        <v>122000</v>
      </c>
      <c r="L47" s="26">
        <v>12200</v>
      </c>
      <c r="M47" s="27"/>
      <c r="N47" s="44">
        <v>502</v>
      </c>
      <c r="O47" s="44">
        <v>6.23</v>
      </c>
      <c r="P47" s="44">
        <v>266</v>
      </c>
      <c r="Q47" s="45" t="s">
        <v>29</v>
      </c>
      <c r="R47" s="45" t="s">
        <v>29</v>
      </c>
      <c r="S47" s="45" t="s">
        <v>29</v>
      </c>
      <c r="T47" s="45" t="s">
        <v>29</v>
      </c>
      <c r="U47" s="44">
        <v>324</v>
      </c>
      <c r="V47" s="44">
        <v>915</v>
      </c>
      <c r="W47" s="45" t="s">
        <v>29</v>
      </c>
      <c r="X47" s="45" t="s">
        <v>29</v>
      </c>
      <c r="Y47" s="44">
        <v>78.599999999999994</v>
      </c>
      <c r="Z47" s="45" t="s">
        <v>29</v>
      </c>
      <c r="AA47" s="45" t="s">
        <v>45</v>
      </c>
      <c r="AB47" s="45" t="s">
        <v>29</v>
      </c>
      <c r="AC47" s="44">
        <v>5.71</v>
      </c>
    </row>
    <row r="48" spans="1:29" x14ac:dyDescent="0.15">
      <c r="A48" s="7">
        <v>65</v>
      </c>
      <c r="B48" s="12">
        <v>14</v>
      </c>
      <c r="C48" s="12" t="s">
        <v>43</v>
      </c>
      <c r="D48" s="12" t="s">
        <v>40</v>
      </c>
      <c r="E48" s="12">
        <v>2</v>
      </c>
      <c r="F48" s="21">
        <v>11.7</v>
      </c>
      <c r="G48" s="41">
        <v>0.41980000000000001</v>
      </c>
      <c r="H48" s="26">
        <v>8800</v>
      </c>
      <c r="I48" s="26">
        <v>13100</v>
      </c>
      <c r="J48" s="26">
        <v>17600</v>
      </c>
      <c r="K48" s="12">
        <v>131000</v>
      </c>
      <c r="L48" s="26">
        <v>13400</v>
      </c>
      <c r="M48" s="27"/>
      <c r="N48" s="44">
        <v>245</v>
      </c>
      <c r="O48" s="44">
        <v>4.83</v>
      </c>
      <c r="P48" s="44">
        <v>188</v>
      </c>
      <c r="Q48" s="45" t="s">
        <v>29</v>
      </c>
      <c r="R48" s="45" t="s">
        <v>29</v>
      </c>
      <c r="S48" s="45" t="s">
        <v>29</v>
      </c>
      <c r="T48" s="45" t="s">
        <v>29</v>
      </c>
      <c r="U48" s="44">
        <v>476</v>
      </c>
      <c r="V48" s="44">
        <v>334</v>
      </c>
      <c r="W48" s="45" t="s">
        <v>29</v>
      </c>
      <c r="X48" s="45" t="s">
        <v>29</v>
      </c>
      <c r="Y48" s="44">
        <v>244</v>
      </c>
      <c r="Z48" s="45" t="s">
        <v>29</v>
      </c>
      <c r="AA48" s="45" t="s">
        <v>45</v>
      </c>
      <c r="AB48" s="45" t="s">
        <v>29</v>
      </c>
      <c r="AC48" s="44">
        <v>9.3000000000000007</v>
      </c>
    </row>
    <row r="49" spans="1:38" x14ac:dyDescent="0.15">
      <c r="A49" s="7">
        <v>66</v>
      </c>
      <c r="B49" s="12">
        <v>14</v>
      </c>
      <c r="C49" s="12" t="s">
        <v>43</v>
      </c>
      <c r="D49" s="12" t="s">
        <v>44</v>
      </c>
      <c r="E49" s="12">
        <v>2</v>
      </c>
      <c r="F49" s="21">
        <v>16.420000000000002</v>
      </c>
      <c r="G49" s="41">
        <v>0.57010000000000005</v>
      </c>
      <c r="H49" s="26">
        <v>9760</v>
      </c>
      <c r="I49" s="26">
        <v>8220</v>
      </c>
      <c r="J49" s="26">
        <v>13900</v>
      </c>
      <c r="K49" s="12">
        <v>101000</v>
      </c>
      <c r="L49" s="26">
        <v>10300</v>
      </c>
      <c r="M49" s="27"/>
      <c r="N49" s="44">
        <v>289</v>
      </c>
      <c r="O49" s="44">
        <v>4.76</v>
      </c>
      <c r="P49" s="44">
        <v>313</v>
      </c>
      <c r="Q49" s="45" t="s">
        <v>29</v>
      </c>
      <c r="R49" s="45" t="s">
        <v>29</v>
      </c>
      <c r="S49" s="45" t="s">
        <v>29</v>
      </c>
      <c r="T49" s="45" t="s">
        <v>29</v>
      </c>
      <c r="U49" s="44">
        <v>562</v>
      </c>
      <c r="V49" s="44">
        <v>397</v>
      </c>
      <c r="W49" s="45" t="s">
        <v>29</v>
      </c>
      <c r="X49" s="45" t="s">
        <v>29</v>
      </c>
      <c r="Y49" s="44">
        <v>246</v>
      </c>
      <c r="Z49" s="45" t="s">
        <v>29</v>
      </c>
      <c r="AA49" s="45" t="s">
        <v>45</v>
      </c>
      <c r="AB49" s="45" t="s">
        <v>29</v>
      </c>
      <c r="AC49" s="44">
        <v>9.2100000000000009</v>
      </c>
    </row>
    <row r="50" spans="1:38" x14ac:dyDescent="0.15">
      <c r="A50" s="7">
        <v>70</v>
      </c>
      <c r="B50" s="12">
        <v>27</v>
      </c>
      <c r="C50" s="12" t="s">
        <v>43</v>
      </c>
      <c r="D50" s="12" t="s">
        <v>39</v>
      </c>
      <c r="E50" s="12">
        <v>2</v>
      </c>
      <c r="F50" s="21">
        <v>20.52</v>
      </c>
      <c r="G50" s="17">
        <v>1.5309999999999999</v>
      </c>
      <c r="H50" s="26">
        <v>5110</v>
      </c>
      <c r="I50" s="26">
        <v>26000</v>
      </c>
      <c r="J50" s="26">
        <v>11900</v>
      </c>
      <c r="K50" s="12">
        <v>92800</v>
      </c>
      <c r="L50" s="26">
        <v>10200</v>
      </c>
      <c r="M50" s="27"/>
      <c r="N50" s="44">
        <v>535</v>
      </c>
      <c r="O50" s="44">
        <v>2.36</v>
      </c>
      <c r="P50" s="44">
        <v>175</v>
      </c>
      <c r="Q50" s="45" t="s">
        <v>29</v>
      </c>
      <c r="R50" s="44">
        <v>2.56</v>
      </c>
      <c r="S50" s="45" t="s">
        <v>29</v>
      </c>
      <c r="T50" s="44">
        <v>2.68</v>
      </c>
      <c r="U50" s="44">
        <v>755</v>
      </c>
      <c r="V50" s="44">
        <v>1670</v>
      </c>
      <c r="W50" s="44">
        <v>3.28</v>
      </c>
      <c r="X50" s="45" t="s">
        <v>29</v>
      </c>
      <c r="Y50" s="44">
        <v>467</v>
      </c>
      <c r="Z50" s="45" t="s">
        <v>29</v>
      </c>
      <c r="AA50" s="45" t="s">
        <v>45</v>
      </c>
      <c r="AB50" s="45" t="s">
        <v>29</v>
      </c>
      <c r="AC50" s="44">
        <v>15.5</v>
      </c>
    </row>
    <row r="51" spans="1:38" x14ac:dyDescent="0.15">
      <c r="A51" s="7">
        <v>71</v>
      </c>
      <c r="B51" s="12">
        <v>27</v>
      </c>
      <c r="C51" s="12" t="s">
        <v>43</v>
      </c>
      <c r="D51" s="12" t="s">
        <v>40</v>
      </c>
      <c r="E51" s="12">
        <v>2</v>
      </c>
      <c r="F51" s="21">
        <v>21.17</v>
      </c>
      <c r="G51" s="17">
        <v>1.617</v>
      </c>
      <c r="H51" s="26">
        <v>4770</v>
      </c>
      <c r="I51" s="26">
        <v>27900</v>
      </c>
      <c r="J51" s="26">
        <v>11800</v>
      </c>
      <c r="K51" s="12">
        <v>85500</v>
      </c>
      <c r="L51" s="26">
        <v>10300</v>
      </c>
      <c r="M51" s="27"/>
      <c r="N51" s="44">
        <v>442</v>
      </c>
      <c r="O51" s="44">
        <v>2.2200000000000002</v>
      </c>
      <c r="P51" s="44">
        <v>186</v>
      </c>
      <c r="Q51" s="45" t="s">
        <v>29</v>
      </c>
      <c r="R51" s="44">
        <v>2.8</v>
      </c>
      <c r="S51" s="45" t="s">
        <v>29</v>
      </c>
      <c r="T51" s="44">
        <v>3.2</v>
      </c>
      <c r="U51" s="44">
        <v>680</v>
      </c>
      <c r="V51" s="44">
        <v>1670</v>
      </c>
      <c r="W51" s="44">
        <v>3.24</v>
      </c>
      <c r="X51" s="45" t="s">
        <v>29</v>
      </c>
      <c r="Y51" s="44">
        <v>540</v>
      </c>
      <c r="Z51" s="45" t="s">
        <v>29</v>
      </c>
      <c r="AA51" s="45" t="s">
        <v>45</v>
      </c>
      <c r="AB51" s="45" t="s">
        <v>29</v>
      </c>
      <c r="AC51" s="44">
        <v>19.7</v>
      </c>
    </row>
    <row r="52" spans="1:38" x14ac:dyDescent="0.15">
      <c r="A52" s="5">
        <v>72</v>
      </c>
      <c r="B52" s="12">
        <v>27</v>
      </c>
      <c r="C52" s="12" t="s">
        <v>43</v>
      </c>
      <c r="D52" s="12" t="s">
        <v>41</v>
      </c>
      <c r="E52" s="12">
        <v>2</v>
      </c>
      <c r="F52" s="21">
        <v>23.14</v>
      </c>
      <c r="G52" s="17">
        <v>1.772</v>
      </c>
      <c r="H52" s="26">
        <v>5590</v>
      </c>
      <c r="I52" s="26">
        <v>18900</v>
      </c>
      <c r="J52" s="26">
        <v>10000</v>
      </c>
      <c r="K52" s="12">
        <v>72700</v>
      </c>
      <c r="L52" s="26">
        <v>8440</v>
      </c>
      <c r="M52" s="27"/>
      <c r="N52" s="44">
        <v>677</v>
      </c>
      <c r="O52" s="44">
        <v>2.5</v>
      </c>
      <c r="P52" s="44">
        <v>202</v>
      </c>
      <c r="Q52" s="45" t="s">
        <v>29</v>
      </c>
      <c r="R52" s="44">
        <v>2.5</v>
      </c>
      <c r="S52" s="45" t="s">
        <v>29</v>
      </c>
      <c r="T52" s="44">
        <v>8.5399999999999991</v>
      </c>
      <c r="U52" s="44">
        <v>936</v>
      </c>
      <c r="V52" s="44">
        <v>1750</v>
      </c>
      <c r="W52" s="44">
        <v>3.5</v>
      </c>
      <c r="X52" s="45" t="s">
        <v>29</v>
      </c>
      <c r="Y52" s="44">
        <v>672</v>
      </c>
      <c r="Z52" s="45" t="s">
        <v>29</v>
      </c>
      <c r="AA52" s="45" t="s">
        <v>45</v>
      </c>
      <c r="AB52" s="45" t="s">
        <v>29</v>
      </c>
      <c r="AC52" s="44">
        <v>25.8</v>
      </c>
    </row>
    <row r="53" spans="1:38" x14ac:dyDescent="0.15">
      <c r="G53" s="27"/>
      <c r="H53" s="25"/>
      <c r="I53" s="25"/>
      <c r="J53" s="25"/>
      <c r="K53" s="25"/>
      <c r="L53" s="25"/>
      <c r="M53"/>
      <c r="N53" s="25"/>
      <c r="O53" s="30"/>
      <c r="P53" s="25"/>
      <c r="Q53" s="30"/>
      <c r="R53" s="30"/>
      <c r="S53" s="30"/>
      <c r="T53" s="25"/>
      <c r="U53" s="25"/>
      <c r="V53" s="25"/>
      <c r="W53" s="30"/>
      <c r="X53" s="30"/>
      <c r="Y53" s="25"/>
      <c r="Z53" s="30"/>
      <c r="AA53" s="30"/>
      <c r="AB53" s="30"/>
    </row>
    <row r="54" spans="1:38" x14ac:dyDescent="0.15">
      <c r="G54" s="27"/>
      <c r="H54" s="25"/>
      <c r="I54" s="25"/>
      <c r="J54" s="25"/>
      <c r="K54" s="25"/>
      <c r="L54" s="25"/>
      <c r="M54"/>
      <c r="N54" s="25"/>
      <c r="O54" s="30"/>
      <c r="P54" s="25"/>
      <c r="Q54" s="30"/>
      <c r="R54" s="30"/>
      <c r="S54" s="30"/>
      <c r="T54" s="25"/>
      <c r="U54" s="25"/>
      <c r="V54" s="25"/>
      <c r="W54" s="30"/>
      <c r="X54" s="30"/>
      <c r="Y54" s="25"/>
      <c r="Z54" s="30"/>
      <c r="AA54" s="30"/>
      <c r="AB54" s="30"/>
    </row>
    <row r="55" spans="1:38" x14ac:dyDescent="0.15">
      <c r="E55" s="12"/>
      <c r="G55" s="22"/>
      <c r="H55" s="22"/>
      <c r="I55" s="22"/>
      <c r="J55" s="22"/>
      <c r="K55" s="22"/>
      <c r="L55" s="22"/>
      <c r="M55" s="22"/>
      <c r="AL55" s="5"/>
    </row>
    <row r="56" spans="1:38" x14ac:dyDescent="0.15">
      <c r="E56" s="12"/>
      <c r="G56" s="22"/>
      <c r="H56" s="22"/>
      <c r="I56" s="22"/>
      <c r="J56" s="22"/>
      <c r="K56" s="22"/>
      <c r="L56" s="22"/>
      <c r="M56" s="22"/>
      <c r="AL56" s="5"/>
    </row>
    <row r="57" spans="1:38" ht="15" x14ac:dyDescent="0.2">
      <c r="A57" s="28" t="s">
        <v>90</v>
      </c>
      <c r="B57" s="28"/>
      <c r="C57" s="28"/>
      <c r="D57" s="28"/>
      <c r="E57" s="28"/>
      <c r="F57" s="48"/>
      <c r="G57" s="48"/>
      <c r="H57" s="48"/>
      <c r="I57" s="22"/>
      <c r="J57" s="22"/>
      <c r="K57" s="46" t="s">
        <v>50</v>
      </c>
      <c r="L57" s="46" t="s">
        <v>51</v>
      </c>
      <c r="M57" s="46" t="s">
        <v>52</v>
      </c>
      <c r="N57" s="31"/>
      <c r="O57" s="31"/>
      <c r="P57" s="31"/>
      <c r="Q57" s="31"/>
      <c r="AL57" s="5"/>
    </row>
    <row r="58" spans="1:38" ht="16" x14ac:dyDescent="0.2">
      <c r="A58" s="9"/>
      <c r="B58" s="9"/>
      <c r="C58" s="9"/>
      <c r="D58" s="9"/>
      <c r="E58" s="9"/>
      <c r="F58" s="23" t="s">
        <v>26</v>
      </c>
      <c r="G58" s="23" t="s">
        <v>27</v>
      </c>
      <c r="H58" s="14" t="s">
        <v>5</v>
      </c>
      <c r="I58" s="22"/>
      <c r="J58" s="49" t="s">
        <v>53</v>
      </c>
      <c r="K58" s="47">
        <v>12.0107</v>
      </c>
      <c r="L58" s="47">
        <v>14.0067</v>
      </c>
      <c r="M58" s="47">
        <v>30.973761</v>
      </c>
      <c r="N58" s="31" t="s">
        <v>54</v>
      </c>
      <c r="O58" s="31" t="s">
        <v>55</v>
      </c>
      <c r="P58" s="31" t="s">
        <v>56</v>
      </c>
      <c r="S58" s="12" t="s">
        <v>57</v>
      </c>
      <c r="AL58" s="5"/>
    </row>
    <row r="59" spans="1:38" ht="14" thickBot="1" x14ac:dyDescent="0.2">
      <c r="A59" s="50" t="s">
        <v>7</v>
      </c>
      <c r="B59" s="51" t="s">
        <v>34</v>
      </c>
      <c r="C59" s="51" t="s">
        <v>35</v>
      </c>
      <c r="D59" s="52" t="s">
        <v>36</v>
      </c>
      <c r="E59" s="52" t="s">
        <v>37</v>
      </c>
      <c r="F59" s="51" t="s">
        <v>18</v>
      </c>
      <c r="G59" s="51" t="s">
        <v>18</v>
      </c>
      <c r="H59" s="52" t="s">
        <v>25</v>
      </c>
      <c r="I59" s="22"/>
      <c r="J59" s="22"/>
      <c r="K59" s="31"/>
      <c r="L59" s="31"/>
      <c r="M59" s="31"/>
      <c r="N59" s="31"/>
      <c r="O59" s="31"/>
      <c r="P59" s="31"/>
      <c r="Q59" s="50" t="s">
        <v>7</v>
      </c>
      <c r="R59" s="51" t="s">
        <v>34</v>
      </c>
      <c r="AL59" s="5"/>
    </row>
    <row r="60" spans="1:38" x14ac:dyDescent="0.15">
      <c r="A60" s="53">
        <v>15</v>
      </c>
      <c r="B60" s="54">
        <v>5</v>
      </c>
      <c r="C60" s="54" t="s">
        <v>38</v>
      </c>
      <c r="D60" s="55" t="s">
        <v>39</v>
      </c>
      <c r="E60" s="55">
        <v>1</v>
      </c>
      <c r="F60" s="56">
        <v>11.53</v>
      </c>
      <c r="G60" s="57">
        <v>0.46879999999999999</v>
      </c>
      <c r="H60" s="58">
        <v>118</v>
      </c>
      <c r="I60" s="54"/>
      <c r="J60" s="54"/>
      <c r="K60" s="59">
        <f t="shared" ref="K60:K101" si="0">(F60*10)/12.0107</f>
        <v>9.5997735352643883</v>
      </c>
      <c r="L60" s="59">
        <f t="shared" ref="L60:L101" si="1">(G60*10)/14.0067</f>
        <v>0.3346969664517695</v>
      </c>
      <c r="M60" s="59">
        <f t="shared" ref="M60:M101" si="2">(H60/10)/30.9738</f>
        <v>0.38096713996991005</v>
      </c>
      <c r="N60" s="60">
        <f t="shared" ref="N60:N101" si="3">K60/L60</f>
        <v>28.681985489843797</v>
      </c>
      <c r="O60" s="60">
        <f t="shared" ref="O60:O101" si="4">K60/M60</f>
        <v>25.19842928191289</v>
      </c>
      <c r="P60" s="60">
        <f t="shared" ref="P60:P101" si="5">L60/M60</f>
        <v>0.87854549995625575</v>
      </c>
      <c r="Q60" s="61">
        <v>15</v>
      </c>
      <c r="R60" s="62">
        <v>5</v>
      </c>
      <c r="AL60" s="5"/>
    </row>
    <row r="61" spans="1:38" ht="12" customHeight="1" x14ac:dyDescent="0.2">
      <c r="A61" s="63">
        <v>16</v>
      </c>
      <c r="B61" s="64">
        <v>5</v>
      </c>
      <c r="C61" s="64" t="s">
        <v>38</v>
      </c>
      <c r="D61" s="65" t="s">
        <v>40</v>
      </c>
      <c r="E61" s="65">
        <v>1</v>
      </c>
      <c r="F61" s="66">
        <v>11.05</v>
      </c>
      <c r="G61" s="67">
        <v>0.42509999999999998</v>
      </c>
      <c r="H61" s="68">
        <v>8</v>
      </c>
      <c r="I61" s="64"/>
      <c r="J61" s="64"/>
      <c r="K61" s="69">
        <f t="shared" si="0"/>
        <v>9.2001298841865999</v>
      </c>
      <c r="L61" s="69">
        <f t="shared" si="1"/>
        <v>0.3034976118571826</v>
      </c>
      <c r="M61" s="69">
        <f t="shared" si="2"/>
        <v>2.5828280675926105E-2</v>
      </c>
      <c r="N61" s="70">
        <f t="shared" si="3"/>
        <v>30.313681310006224</v>
      </c>
      <c r="O61" s="70">
        <f t="shared" si="4"/>
        <v>356.20372875852365</v>
      </c>
      <c r="P61" s="70">
        <f t="shared" si="5"/>
        <v>11.750592912677503</v>
      </c>
      <c r="Q61" s="71">
        <v>16</v>
      </c>
      <c r="R61" s="72">
        <v>5</v>
      </c>
      <c r="AL61" s="5"/>
    </row>
    <row r="62" spans="1:38" x14ac:dyDescent="0.15">
      <c r="A62" s="63">
        <v>17</v>
      </c>
      <c r="B62" s="64">
        <v>5</v>
      </c>
      <c r="C62" s="64" t="s">
        <v>38</v>
      </c>
      <c r="D62" s="65" t="s">
        <v>41</v>
      </c>
      <c r="E62" s="65">
        <v>1</v>
      </c>
      <c r="F62" s="66">
        <v>15.52</v>
      </c>
      <c r="G62" s="67">
        <v>0.58489999999999998</v>
      </c>
      <c r="H62" s="73">
        <v>171</v>
      </c>
      <c r="I62" s="64"/>
      <c r="J62" s="64"/>
      <c r="K62" s="69">
        <f t="shared" si="0"/>
        <v>12.921811384848509</v>
      </c>
      <c r="L62" s="69">
        <f t="shared" si="1"/>
        <v>0.4175858696195392</v>
      </c>
      <c r="M62" s="69">
        <f t="shared" si="2"/>
        <v>0.55207949944792056</v>
      </c>
      <c r="N62" s="70">
        <f t="shared" si="3"/>
        <v>30.944081983955826</v>
      </c>
      <c r="O62" s="70">
        <f t="shared" si="4"/>
        <v>23.405707688422261</v>
      </c>
      <c r="P62" s="70">
        <f t="shared" si="5"/>
        <v>0.75638720517085856</v>
      </c>
      <c r="Q62" s="71">
        <v>17</v>
      </c>
      <c r="R62" s="72">
        <v>5</v>
      </c>
      <c r="AL62" s="5"/>
    </row>
    <row r="63" spans="1:38" ht="12" customHeight="1" x14ac:dyDescent="0.2">
      <c r="A63" s="74">
        <v>22</v>
      </c>
      <c r="B63" s="64">
        <v>5</v>
      </c>
      <c r="C63" s="64" t="s">
        <v>43</v>
      </c>
      <c r="D63" s="64" t="s">
        <v>40</v>
      </c>
      <c r="E63" s="65">
        <v>1</v>
      </c>
      <c r="F63" s="66">
        <v>11.16</v>
      </c>
      <c r="G63" s="67">
        <v>0.39290000000000003</v>
      </c>
      <c r="H63" s="68">
        <v>8</v>
      </c>
      <c r="I63" s="64"/>
      <c r="J63" s="64"/>
      <c r="K63" s="69">
        <f>(F63*10)/12.0107</f>
        <v>9.2917148875585927</v>
      </c>
      <c r="L63" s="69">
        <f>(G63*10)/14.0067</f>
        <v>0.28050861373485547</v>
      </c>
      <c r="M63" s="69">
        <f>(H63/10)/30.9738</f>
        <v>2.5828280675926105E-2</v>
      </c>
      <c r="N63" s="70">
        <f>K63/L63</f>
        <v>33.124526066573409</v>
      </c>
      <c r="O63" s="70">
        <f>K63/M63</f>
        <v>359.74964823032792</v>
      </c>
      <c r="P63" s="70">
        <f>L63/M63</f>
        <v>10.860522125125833</v>
      </c>
      <c r="Q63" s="76">
        <v>22</v>
      </c>
      <c r="R63" s="72">
        <v>5</v>
      </c>
      <c r="AL63" s="5"/>
    </row>
    <row r="64" spans="1:38" ht="12" customHeight="1" x14ac:dyDescent="0.2">
      <c r="A64" s="74">
        <v>23</v>
      </c>
      <c r="B64" s="64">
        <v>5</v>
      </c>
      <c r="C64" s="64" t="s">
        <v>43</v>
      </c>
      <c r="D64" s="64" t="s">
        <v>41</v>
      </c>
      <c r="E64" s="65">
        <v>1</v>
      </c>
      <c r="F64" s="66">
        <v>13.65</v>
      </c>
      <c r="G64" s="67">
        <v>0.3992</v>
      </c>
      <c r="H64" s="68">
        <v>8</v>
      </c>
      <c r="I64" s="64"/>
      <c r="J64" s="64"/>
      <c r="K64" s="69">
        <f>(F64*10)/12.0107</f>
        <v>11.364866327524624</v>
      </c>
      <c r="L64" s="69">
        <f>(G64*10)/14.0067</f>
        <v>0.28500646119357165</v>
      </c>
      <c r="M64" s="69">
        <f>(H64/10)/30.9738</f>
        <v>2.5828280675926105E-2</v>
      </c>
      <c r="N64" s="70">
        <f>K64/L64</f>
        <v>39.875819937309402</v>
      </c>
      <c r="O64" s="70">
        <f>K64/M64</f>
        <v>440.01637081935274</v>
      </c>
      <c r="P64" s="70">
        <f>L64/M64</f>
        <v>11.034666409646812</v>
      </c>
      <c r="Q64" s="76">
        <v>23</v>
      </c>
      <c r="R64" s="72">
        <v>5</v>
      </c>
      <c r="AL64" s="5"/>
    </row>
    <row r="65" spans="1:38" x14ac:dyDescent="0.15">
      <c r="A65" s="101">
        <v>58</v>
      </c>
      <c r="B65" s="102">
        <v>5</v>
      </c>
      <c r="C65" s="102" t="s">
        <v>43</v>
      </c>
      <c r="D65" s="102" t="s">
        <v>39</v>
      </c>
      <c r="E65" s="102">
        <v>2</v>
      </c>
      <c r="F65" s="103">
        <v>16.25</v>
      </c>
      <c r="G65" s="104">
        <v>1.0289999999999999</v>
      </c>
      <c r="H65" s="103">
        <v>372</v>
      </c>
      <c r="I65" s="102"/>
      <c r="J65" s="102"/>
      <c r="K65" s="105">
        <f>(F65*10)/12.0107</f>
        <v>13.529602770862647</v>
      </c>
      <c r="L65" s="105">
        <f>(G65*10)/14.0067</f>
        <v>0.73464841825697691</v>
      </c>
      <c r="M65" s="105">
        <f>(H65/10)/30.9738</f>
        <v>1.201015051430564</v>
      </c>
      <c r="N65" s="106">
        <f>K65/L65</f>
        <v>18.416432179848577</v>
      </c>
      <c r="O65" s="106">
        <f>K65/M65</f>
        <v>11.265140061939393</v>
      </c>
      <c r="P65" s="106">
        <f>L65/M65</f>
        <v>0.61168960154322449</v>
      </c>
      <c r="Q65" s="107">
        <v>58</v>
      </c>
      <c r="R65" s="108">
        <v>5</v>
      </c>
      <c r="AL65" s="5"/>
    </row>
    <row r="66" spans="1:38" x14ac:dyDescent="0.15">
      <c r="A66" s="101">
        <v>59</v>
      </c>
      <c r="B66" s="102">
        <v>5</v>
      </c>
      <c r="C66" s="102" t="s">
        <v>43</v>
      </c>
      <c r="D66" s="102" t="s">
        <v>40</v>
      </c>
      <c r="E66" s="102">
        <v>2</v>
      </c>
      <c r="F66" s="103">
        <v>17.010000000000002</v>
      </c>
      <c r="G66" s="104">
        <v>1.0229999999999999</v>
      </c>
      <c r="H66" s="103">
        <v>122</v>
      </c>
      <c r="I66" s="102"/>
      <c r="J66" s="102"/>
      <c r="K66" s="105">
        <f>(F66*10)/12.0107</f>
        <v>14.162371885069149</v>
      </c>
      <c r="L66" s="105">
        <f>(G66*10)/14.0067</f>
        <v>0.73036475401058054</v>
      </c>
      <c r="M66" s="105">
        <f>(H66/10)/30.9738</f>
        <v>0.39388128030787306</v>
      </c>
      <c r="N66" s="106">
        <f>K66/L66</f>
        <v>19.390820555483682</v>
      </c>
      <c r="O66" s="106">
        <f>K66/M66</f>
        <v>35.955940515881544</v>
      </c>
      <c r="P66" s="106">
        <f>L66/M66</f>
        <v>1.8542763785059773</v>
      </c>
      <c r="Q66" s="107">
        <v>59</v>
      </c>
      <c r="R66" s="108">
        <v>5</v>
      </c>
      <c r="AL66" s="5"/>
    </row>
    <row r="67" spans="1:38" ht="12" customHeight="1" thickBot="1" x14ac:dyDescent="0.2">
      <c r="A67" s="119">
        <v>21</v>
      </c>
      <c r="B67" s="110">
        <v>5</v>
      </c>
      <c r="C67" s="110" t="s">
        <v>43</v>
      </c>
      <c r="D67" s="110" t="s">
        <v>41</v>
      </c>
      <c r="E67" s="122">
        <v>2</v>
      </c>
      <c r="F67" s="111">
        <v>16.05</v>
      </c>
      <c r="G67" s="120">
        <v>0.99099999999999999</v>
      </c>
      <c r="H67" s="111">
        <v>405</v>
      </c>
      <c r="I67" s="110"/>
      <c r="J67" s="110"/>
      <c r="K67" s="113">
        <f>(F67*10)/12.0107</f>
        <v>13.363084582913569</v>
      </c>
      <c r="L67" s="113">
        <f>(G67*10)/14.0067</f>
        <v>0.70751854469646669</v>
      </c>
      <c r="M67" s="113">
        <f>(H67/10)/30.9738</f>
        <v>1.307556709218759</v>
      </c>
      <c r="N67" s="114">
        <f>K67/L67</f>
        <v>18.887256995710946</v>
      </c>
      <c r="O67" s="114">
        <f>K67/M67</f>
        <v>10.219889117388847</v>
      </c>
      <c r="P67" s="114">
        <f>L67/M67</f>
        <v>0.54109970122764006</v>
      </c>
      <c r="Q67" s="121">
        <v>21</v>
      </c>
      <c r="R67" s="116">
        <v>5</v>
      </c>
      <c r="AL67" s="5"/>
    </row>
    <row r="68" spans="1:38" ht="12" customHeight="1" x14ac:dyDescent="0.2">
      <c r="A68" s="87">
        <v>24</v>
      </c>
      <c r="B68" s="54">
        <v>14</v>
      </c>
      <c r="C68" s="54" t="s">
        <v>38</v>
      </c>
      <c r="D68" s="54" t="s">
        <v>39</v>
      </c>
      <c r="E68" s="55">
        <v>1</v>
      </c>
      <c r="F68" s="56">
        <v>12.63</v>
      </c>
      <c r="G68" s="57">
        <v>0.38340000000000002</v>
      </c>
      <c r="H68" s="88">
        <v>8</v>
      </c>
      <c r="I68" s="54"/>
      <c r="J68" s="54"/>
      <c r="K68" s="59">
        <f t="shared" si="0"/>
        <v>10.515623568984322</v>
      </c>
      <c r="L68" s="59">
        <f t="shared" si="1"/>
        <v>0.27372614534472789</v>
      </c>
      <c r="M68" s="59">
        <f t="shared" si="2"/>
        <v>2.5828280675926105E-2</v>
      </c>
      <c r="N68" s="60">
        <f t="shared" si="3"/>
        <v>38.416584414108684</v>
      </c>
      <c r="O68" s="60">
        <f t="shared" si="4"/>
        <v>407.13602662625829</v>
      </c>
      <c r="P68" s="60">
        <f t="shared" si="5"/>
        <v>10.597923600848166</v>
      </c>
      <c r="Q68" s="89">
        <v>24</v>
      </c>
      <c r="R68" s="62">
        <v>14</v>
      </c>
      <c r="AL68" s="5"/>
    </row>
    <row r="69" spans="1:38" x14ac:dyDescent="0.15">
      <c r="A69" s="74">
        <v>25</v>
      </c>
      <c r="B69" s="64">
        <v>14</v>
      </c>
      <c r="C69" s="64" t="s">
        <v>38</v>
      </c>
      <c r="D69" s="64" t="s">
        <v>40</v>
      </c>
      <c r="E69" s="65">
        <v>1</v>
      </c>
      <c r="F69" s="66">
        <v>13.36</v>
      </c>
      <c r="G69" s="67">
        <v>0.34160000000000001</v>
      </c>
      <c r="H69" s="73">
        <v>89</v>
      </c>
      <c r="I69" s="64"/>
      <c r="J69" s="64"/>
      <c r="K69" s="69">
        <f t="shared" si="0"/>
        <v>11.123414954998459</v>
      </c>
      <c r="L69" s="69">
        <f t="shared" si="1"/>
        <v>0.24388328442816654</v>
      </c>
      <c r="M69" s="69">
        <f t="shared" si="2"/>
        <v>0.28733962251967793</v>
      </c>
      <c r="N69" s="70">
        <f t="shared" si="3"/>
        <v>45.609583211410104</v>
      </c>
      <c r="O69" s="70">
        <f t="shared" si="4"/>
        <v>38.711733722823737</v>
      </c>
      <c r="P69" s="70">
        <f t="shared" si="5"/>
        <v>0.84876315451922968</v>
      </c>
      <c r="Q69" s="76">
        <v>25</v>
      </c>
      <c r="R69" s="72">
        <v>14</v>
      </c>
      <c r="AL69" s="5"/>
    </row>
    <row r="70" spans="1:38" ht="15" customHeight="1" x14ac:dyDescent="0.15">
      <c r="A70" s="74">
        <v>29</v>
      </c>
      <c r="B70" s="64">
        <v>14</v>
      </c>
      <c r="C70" s="64" t="s">
        <v>43</v>
      </c>
      <c r="D70" s="64" t="s">
        <v>39</v>
      </c>
      <c r="E70" s="65">
        <v>1</v>
      </c>
      <c r="F70" s="66">
        <v>12.03</v>
      </c>
      <c r="G70" s="67">
        <v>0.33660000000000001</v>
      </c>
      <c r="H70" s="73">
        <v>236</v>
      </c>
      <c r="I70" s="64"/>
      <c r="J70" s="64"/>
      <c r="K70" s="69">
        <f t="shared" ref="K70:K75" si="6">(F70*10)/12.0107</f>
        <v>10.016069005137085</v>
      </c>
      <c r="L70" s="69">
        <f t="shared" ref="L70:L75" si="7">(G70*10)/14.0067</f>
        <v>0.2403135642228362</v>
      </c>
      <c r="M70" s="69">
        <f t="shared" ref="M70:M75" si="8">(H70/10)/30.9738</f>
        <v>0.7619342799398201</v>
      </c>
      <c r="N70" s="70">
        <f t="shared" ref="N70:N75" si="9">K70/L70</f>
        <v>41.679166290627933</v>
      </c>
      <c r="O70" s="70">
        <f t="shared" ref="O70:O75" si="10">K70/M70</f>
        <v>13.145581277598096</v>
      </c>
      <c r="P70" s="70">
        <f t="shared" ref="P70:P75" si="11">L70/M70</f>
        <v>0.31539933370869849</v>
      </c>
      <c r="Q70" s="76">
        <v>29</v>
      </c>
      <c r="R70" s="72">
        <v>14</v>
      </c>
      <c r="AL70" s="5"/>
    </row>
    <row r="71" spans="1:38" ht="12" customHeight="1" x14ac:dyDescent="0.2">
      <c r="A71" s="74">
        <v>30</v>
      </c>
      <c r="B71" s="64">
        <v>14</v>
      </c>
      <c r="C71" s="64" t="s">
        <v>43</v>
      </c>
      <c r="D71" s="64" t="s">
        <v>40</v>
      </c>
      <c r="E71" s="65">
        <v>1</v>
      </c>
      <c r="F71" s="66">
        <v>13.75</v>
      </c>
      <c r="G71" s="67">
        <v>0.39040000000000002</v>
      </c>
      <c r="H71" s="68">
        <v>8</v>
      </c>
      <c r="I71" s="64"/>
      <c r="J71" s="64"/>
      <c r="K71" s="69">
        <f t="shared" si="6"/>
        <v>11.448125421499164</v>
      </c>
      <c r="L71" s="69">
        <f t="shared" si="7"/>
        <v>0.27872375363219032</v>
      </c>
      <c r="M71" s="69">
        <f t="shared" si="8"/>
        <v>2.5828280675926105E-2</v>
      </c>
      <c r="N71" s="70">
        <f t="shared" si="9"/>
        <v>41.073375599721395</v>
      </c>
      <c r="O71" s="70">
        <f t="shared" si="10"/>
        <v>443.23993397553852</v>
      </c>
      <c r="P71" s="70">
        <f t="shared" si="11"/>
        <v>10.79141725031592</v>
      </c>
      <c r="Q71" s="76">
        <v>30</v>
      </c>
      <c r="R71" s="72">
        <v>14</v>
      </c>
      <c r="AL71" s="5"/>
    </row>
    <row r="72" spans="1:38" ht="12" customHeight="1" x14ac:dyDescent="0.15">
      <c r="A72" s="74">
        <v>31</v>
      </c>
      <c r="B72" s="64">
        <v>14</v>
      </c>
      <c r="C72" s="64" t="s">
        <v>43</v>
      </c>
      <c r="D72" s="64" t="s">
        <v>41</v>
      </c>
      <c r="E72" s="65">
        <v>1</v>
      </c>
      <c r="F72" s="66">
        <v>15.98</v>
      </c>
      <c r="G72" s="67">
        <v>0.46960000000000002</v>
      </c>
      <c r="H72" s="73">
        <v>35.200000000000003</v>
      </c>
      <c r="I72" s="64"/>
      <c r="J72" s="64"/>
      <c r="K72" s="69">
        <f t="shared" si="6"/>
        <v>13.304803217131392</v>
      </c>
      <c r="L72" s="69">
        <f t="shared" si="7"/>
        <v>0.33526812168462233</v>
      </c>
      <c r="M72" s="69">
        <f t="shared" si="8"/>
        <v>0.11364443497407488</v>
      </c>
      <c r="N72" s="70">
        <f t="shared" si="9"/>
        <v>39.684068829087366</v>
      </c>
      <c r="O72" s="70">
        <f t="shared" si="10"/>
        <v>117.07395280874552</v>
      </c>
      <c r="P72" s="70">
        <f t="shared" si="11"/>
        <v>2.9501499282486234</v>
      </c>
      <c r="Q72" s="76">
        <v>31</v>
      </c>
      <c r="R72" s="72">
        <v>14</v>
      </c>
      <c r="AL72" s="5"/>
    </row>
    <row r="73" spans="1:38" ht="15" customHeight="1" x14ac:dyDescent="0.15">
      <c r="A73" s="101">
        <v>64</v>
      </c>
      <c r="B73" s="102">
        <v>14</v>
      </c>
      <c r="C73" s="102" t="s">
        <v>43</v>
      </c>
      <c r="D73" s="102" t="s">
        <v>39</v>
      </c>
      <c r="E73" s="102">
        <v>2</v>
      </c>
      <c r="F73" s="103">
        <v>12.33</v>
      </c>
      <c r="G73" s="117">
        <v>0.41310000000000002</v>
      </c>
      <c r="H73" s="103">
        <v>78.599999999999994</v>
      </c>
      <c r="I73" s="102"/>
      <c r="J73" s="102"/>
      <c r="K73" s="105">
        <f t="shared" si="6"/>
        <v>10.265846287060704</v>
      </c>
      <c r="L73" s="105">
        <f t="shared" si="7"/>
        <v>0.29493028336438992</v>
      </c>
      <c r="M73" s="105">
        <f t="shared" si="8"/>
        <v>0.25376285764097395</v>
      </c>
      <c r="N73" s="106">
        <f t="shared" si="9"/>
        <v>34.807704959809527</v>
      </c>
      <c r="O73" s="106">
        <f t="shared" si="10"/>
        <v>40.454487242514105</v>
      </c>
      <c r="P73" s="106">
        <f t="shared" si="11"/>
        <v>1.1622279403144964</v>
      </c>
      <c r="Q73" s="107">
        <v>64</v>
      </c>
      <c r="R73" s="108">
        <v>14</v>
      </c>
      <c r="AL73" s="5"/>
    </row>
    <row r="74" spans="1:38" ht="15" customHeight="1" x14ac:dyDescent="0.15">
      <c r="A74" s="101">
        <v>65</v>
      </c>
      <c r="B74" s="102">
        <v>14</v>
      </c>
      <c r="C74" s="102" t="s">
        <v>43</v>
      </c>
      <c r="D74" s="102" t="s">
        <v>40</v>
      </c>
      <c r="E74" s="102">
        <v>2</v>
      </c>
      <c r="F74" s="103">
        <v>11.7</v>
      </c>
      <c r="G74" s="117">
        <v>0.41980000000000001</v>
      </c>
      <c r="H74" s="103">
        <v>244</v>
      </c>
      <c r="I74" s="102"/>
      <c r="J74" s="102"/>
      <c r="K74" s="105">
        <f t="shared" si="6"/>
        <v>9.7413139950211054</v>
      </c>
      <c r="L74" s="105">
        <f t="shared" si="7"/>
        <v>0.29971370843953254</v>
      </c>
      <c r="M74" s="105">
        <f t="shared" si="8"/>
        <v>0.78776256061574612</v>
      </c>
      <c r="N74" s="106">
        <f t="shared" si="9"/>
        <v>32.502063538366386</v>
      </c>
      <c r="O74" s="106">
        <f t="shared" si="10"/>
        <v>12.365799648319047</v>
      </c>
      <c r="P74" s="106">
        <f t="shared" si="11"/>
        <v>0.38046198616657351</v>
      </c>
      <c r="Q74" s="107">
        <v>65</v>
      </c>
      <c r="R74" s="108">
        <v>14</v>
      </c>
      <c r="AL74" s="5"/>
    </row>
    <row r="75" spans="1:38" ht="15" customHeight="1" thickBot="1" x14ac:dyDescent="0.2">
      <c r="A75" s="119">
        <v>66</v>
      </c>
      <c r="B75" s="110">
        <v>14</v>
      </c>
      <c r="C75" s="110" t="s">
        <v>43</v>
      </c>
      <c r="D75" s="110" t="s">
        <v>44</v>
      </c>
      <c r="E75" s="110">
        <v>2</v>
      </c>
      <c r="F75" s="111">
        <v>16.420000000000002</v>
      </c>
      <c r="G75" s="120">
        <v>0.57010000000000005</v>
      </c>
      <c r="H75" s="111">
        <v>246</v>
      </c>
      <c r="I75" s="110"/>
      <c r="J75" s="110"/>
      <c r="K75" s="113">
        <f t="shared" si="6"/>
        <v>13.671143230619366</v>
      </c>
      <c r="L75" s="113">
        <f t="shared" si="7"/>
        <v>0.40701949781176155</v>
      </c>
      <c r="M75" s="113">
        <f t="shared" si="8"/>
        <v>0.79421963078472779</v>
      </c>
      <c r="N75" s="114">
        <f t="shared" si="9"/>
        <v>33.588423414894976</v>
      </c>
      <c r="O75" s="114">
        <f t="shared" si="10"/>
        <v>17.213303097421061</v>
      </c>
      <c r="P75" s="114">
        <f t="shared" si="11"/>
        <v>0.51247725696430646</v>
      </c>
      <c r="Q75" s="121">
        <v>66</v>
      </c>
      <c r="R75" s="116">
        <v>14</v>
      </c>
      <c r="AL75" s="5"/>
    </row>
    <row r="76" spans="1:38" x14ac:dyDescent="0.15">
      <c r="A76" s="53">
        <v>6</v>
      </c>
      <c r="B76" s="55">
        <v>17</v>
      </c>
      <c r="C76" s="54" t="s">
        <v>38</v>
      </c>
      <c r="D76" s="55" t="s">
        <v>39</v>
      </c>
      <c r="E76" s="55">
        <v>1</v>
      </c>
      <c r="F76" s="56">
        <v>12.31</v>
      </c>
      <c r="G76" s="57">
        <v>0.5403</v>
      </c>
      <c r="H76" s="58">
        <v>77.7</v>
      </c>
      <c r="I76" s="54"/>
      <c r="J76" s="54"/>
      <c r="K76" s="59">
        <f t="shared" si="0"/>
        <v>10.249194468265797</v>
      </c>
      <c r="L76" s="59">
        <f t="shared" si="1"/>
        <v>0.38574396538799294</v>
      </c>
      <c r="M76" s="59">
        <f t="shared" si="2"/>
        <v>0.2508571760649323</v>
      </c>
      <c r="N76" s="60">
        <f t="shared" si="3"/>
        <v>26.569941173173888</v>
      </c>
      <c r="O76" s="60">
        <f t="shared" si="4"/>
        <v>40.856692357937085</v>
      </c>
      <c r="P76" s="60">
        <f t="shared" si="5"/>
        <v>1.5377035309053559</v>
      </c>
      <c r="Q76" s="61">
        <v>6</v>
      </c>
      <c r="R76" s="91">
        <v>17</v>
      </c>
      <c r="AL76" s="5"/>
    </row>
    <row r="77" spans="1:38" x14ac:dyDescent="0.15">
      <c r="A77" s="63">
        <v>7</v>
      </c>
      <c r="B77" s="65">
        <v>17</v>
      </c>
      <c r="C77" s="64" t="s">
        <v>38</v>
      </c>
      <c r="D77" s="65" t="s">
        <v>40</v>
      </c>
      <c r="E77" s="65">
        <v>1</v>
      </c>
      <c r="F77" s="66">
        <v>12.33</v>
      </c>
      <c r="G77" s="67">
        <v>0.53180000000000005</v>
      </c>
      <c r="H77" s="73">
        <v>47.8</v>
      </c>
      <c r="I77" s="64"/>
      <c r="J77" s="64"/>
      <c r="K77" s="69">
        <f t="shared" si="0"/>
        <v>10.265846287060704</v>
      </c>
      <c r="L77" s="69">
        <f t="shared" si="1"/>
        <v>0.37967544103893142</v>
      </c>
      <c r="M77" s="69">
        <f t="shared" si="2"/>
        <v>0.15432397703865847</v>
      </c>
      <c r="N77" s="70">
        <f t="shared" si="3"/>
        <v>27.038478598904316</v>
      </c>
      <c r="O77" s="70">
        <f t="shared" si="4"/>
        <v>66.521395340201011</v>
      </c>
      <c r="P77" s="70">
        <f t="shared" si="5"/>
        <v>2.4602491999271243</v>
      </c>
      <c r="Q77" s="71">
        <v>7</v>
      </c>
      <c r="R77" s="92">
        <v>17</v>
      </c>
      <c r="AL77" s="5"/>
    </row>
    <row r="78" spans="1:38" ht="15" customHeight="1" x14ac:dyDescent="0.15">
      <c r="A78" s="63">
        <v>8</v>
      </c>
      <c r="B78" s="65">
        <v>17</v>
      </c>
      <c r="C78" s="64" t="s">
        <v>38</v>
      </c>
      <c r="D78" s="65" t="s">
        <v>41</v>
      </c>
      <c r="E78" s="65">
        <v>1</v>
      </c>
      <c r="F78" s="66">
        <v>15.02</v>
      </c>
      <c r="G78" s="67">
        <v>0.73089999999999999</v>
      </c>
      <c r="H78" s="73">
        <v>151</v>
      </c>
      <c r="I78" s="64"/>
      <c r="J78" s="64"/>
      <c r="K78" s="69">
        <f t="shared" si="0"/>
        <v>12.505515914975811</v>
      </c>
      <c r="L78" s="69">
        <f t="shared" si="1"/>
        <v>0.52182169961518421</v>
      </c>
      <c r="M78" s="69">
        <f t="shared" si="2"/>
        <v>0.48750879775810524</v>
      </c>
      <c r="N78" s="70">
        <f t="shared" si="3"/>
        <v>23.965112842562824</v>
      </c>
      <c r="O78" s="70">
        <f t="shared" si="4"/>
        <v>25.651877407104489</v>
      </c>
      <c r="P78" s="70">
        <f t="shared" si="5"/>
        <v>1.0703841695060128</v>
      </c>
      <c r="Q78" s="71">
        <v>8</v>
      </c>
      <c r="R78" s="92">
        <v>17</v>
      </c>
      <c r="AL78" s="5"/>
    </row>
    <row r="79" spans="1:38" x14ac:dyDescent="0.15">
      <c r="A79" s="93">
        <v>12</v>
      </c>
      <c r="B79" s="64">
        <v>17</v>
      </c>
      <c r="C79" s="64" t="s">
        <v>43</v>
      </c>
      <c r="D79" s="65" t="s">
        <v>39</v>
      </c>
      <c r="E79" s="65">
        <v>1</v>
      </c>
      <c r="F79" s="66">
        <v>16.989999999999998</v>
      </c>
      <c r="G79" s="67">
        <v>0.45610000000000001</v>
      </c>
      <c r="H79" s="73">
        <v>84.6</v>
      </c>
      <c r="I79" s="64"/>
      <c r="J79" s="64"/>
      <c r="K79" s="69">
        <f t="shared" ref="K79:K84" si="12">(F79*10)/12.0107</f>
        <v>14.145720066274237</v>
      </c>
      <c r="L79" s="69">
        <f t="shared" ref="L79:L84" si="13">(G79*10)/14.0067</f>
        <v>0.32562987713023051</v>
      </c>
      <c r="M79" s="69">
        <f t="shared" ref="M79:M84" si="14">(H79/10)/30.9738</f>
        <v>0.27313406814791852</v>
      </c>
      <c r="N79" s="70">
        <f t="shared" ref="N79:N84" si="15">K79/L79</f>
        <v>43.441100033388153</v>
      </c>
      <c r="O79" s="70">
        <f t="shared" ref="O79:O84" si="16">K79/M79</f>
        <v>51.790390566047876</v>
      </c>
      <c r="P79" s="70">
        <f t="shared" ref="P79:P84" si="17">L79/M79</f>
        <v>1.1921979536946024</v>
      </c>
      <c r="Q79" s="94">
        <v>12</v>
      </c>
      <c r="R79" s="72">
        <v>17</v>
      </c>
      <c r="AL79" s="5"/>
    </row>
    <row r="80" spans="1:38" ht="16" x14ac:dyDescent="0.2">
      <c r="A80" s="63">
        <v>13</v>
      </c>
      <c r="B80" s="64">
        <v>17</v>
      </c>
      <c r="C80" s="64" t="s">
        <v>43</v>
      </c>
      <c r="D80" s="65" t="s">
        <v>40</v>
      </c>
      <c r="E80" s="65">
        <v>1</v>
      </c>
      <c r="F80" s="66">
        <v>13.24</v>
      </c>
      <c r="G80" s="67">
        <v>0.29470000000000002</v>
      </c>
      <c r="H80" s="68">
        <v>8.99</v>
      </c>
      <c r="I80" s="64"/>
      <c r="J80" s="64"/>
      <c r="K80" s="69">
        <f t="shared" si="12"/>
        <v>11.023504042229012</v>
      </c>
      <c r="L80" s="69">
        <f t="shared" si="13"/>
        <v>0.21039930890216824</v>
      </c>
      <c r="M80" s="69">
        <f t="shared" si="14"/>
        <v>2.9024530409571959E-2</v>
      </c>
      <c r="N80" s="70">
        <f t="shared" si="15"/>
        <v>52.393252143973235</v>
      </c>
      <c r="O80" s="70">
        <f t="shared" si="16"/>
        <v>379.79956563202779</v>
      </c>
      <c r="P80" s="70">
        <f t="shared" si="17"/>
        <v>7.249016812095638</v>
      </c>
      <c r="Q80" s="71">
        <v>13</v>
      </c>
      <c r="R80" s="72">
        <v>17</v>
      </c>
      <c r="AL80" s="5"/>
    </row>
    <row r="81" spans="1:38" ht="15" customHeight="1" x14ac:dyDescent="0.15">
      <c r="A81" s="63">
        <v>14</v>
      </c>
      <c r="B81" s="64">
        <v>17</v>
      </c>
      <c r="C81" s="64" t="s">
        <v>43</v>
      </c>
      <c r="D81" s="65" t="s">
        <v>41</v>
      </c>
      <c r="E81" s="65">
        <v>1</v>
      </c>
      <c r="F81" s="66">
        <v>17.97</v>
      </c>
      <c r="G81" s="67">
        <v>0.50129999999999997</v>
      </c>
      <c r="H81" s="73">
        <v>333</v>
      </c>
      <c r="I81" s="64"/>
      <c r="J81" s="64"/>
      <c r="K81" s="69">
        <f t="shared" si="12"/>
        <v>14.961659187224724</v>
      </c>
      <c r="L81" s="69">
        <f t="shared" si="13"/>
        <v>0.35790014778641649</v>
      </c>
      <c r="M81" s="69">
        <f t="shared" si="14"/>
        <v>1.0751021831354239</v>
      </c>
      <c r="N81" s="70">
        <f t="shared" si="15"/>
        <v>41.804003937303122</v>
      </c>
      <c r="O81" s="70">
        <f t="shared" si="16"/>
        <v>13.916499679677514</v>
      </c>
      <c r="P81" s="70">
        <f t="shared" si="17"/>
        <v>0.33289872665185916</v>
      </c>
      <c r="Q81" s="71">
        <v>14</v>
      </c>
      <c r="R81" s="72">
        <v>17</v>
      </c>
      <c r="AL81" s="5"/>
    </row>
    <row r="82" spans="1:38" ht="12" customHeight="1" x14ac:dyDescent="0.2">
      <c r="A82" s="101">
        <v>52</v>
      </c>
      <c r="B82" s="102">
        <v>17</v>
      </c>
      <c r="C82" s="102" t="s">
        <v>43</v>
      </c>
      <c r="D82" s="102" t="s">
        <v>39</v>
      </c>
      <c r="E82" s="102">
        <v>2</v>
      </c>
      <c r="F82" s="103">
        <v>18.39</v>
      </c>
      <c r="G82" s="117">
        <v>0.76500000000000001</v>
      </c>
      <c r="H82" s="118">
        <v>8</v>
      </c>
      <c r="I82" s="102"/>
      <c r="J82" s="102"/>
      <c r="K82" s="105">
        <f t="shared" si="12"/>
        <v>15.311347381917791</v>
      </c>
      <c r="L82" s="105">
        <f t="shared" si="13"/>
        <v>0.54616719141553682</v>
      </c>
      <c r="M82" s="105">
        <f t="shared" si="14"/>
        <v>2.5828280675926105E-2</v>
      </c>
      <c r="N82" s="106">
        <f t="shared" si="15"/>
        <v>28.034176388798421</v>
      </c>
      <c r="O82" s="106">
        <f t="shared" si="16"/>
        <v>592.81326442255659</v>
      </c>
      <c r="P82" s="106">
        <f t="shared" si="17"/>
        <v>21.146091691833192</v>
      </c>
      <c r="Q82" s="107">
        <v>52</v>
      </c>
      <c r="R82" s="108">
        <v>17</v>
      </c>
      <c r="AL82" s="5"/>
    </row>
    <row r="83" spans="1:38" ht="15" customHeight="1" x14ac:dyDescent="0.15">
      <c r="A83" s="101">
        <v>53</v>
      </c>
      <c r="B83" s="102">
        <v>17</v>
      </c>
      <c r="C83" s="102" t="s">
        <v>43</v>
      </c>
      <c r="D83" s="102" t="s">
        <v>40</v>
      </c>
      <c r="E83" s="102">
        <v>2</v>
      </c>
      <c r="F83" s="103">
        <v>15.6</v>
      </c>
      <c r="G83" s="117">
        <v>0.71330000000000005</v>
      </c>
      <c r="H83" s="103">
        <v>56.8</v>
      </c>
      <c r="I83" s="102"/>
      <c r="J83" s="102"/>
      <c r="K83" s="105">
        <f t="shared" si="12"/>
        <v>12.988418660028142</v>
      </c>
      <c r="L83" s="105">
        <f t="shared" si="13"/>
        <v>0.50925628449242155</v>
      </c>
      <c r="M83" s="105">
        <f t="shared" si="14"/>
        <v>0.18338079279907532</v>
      </c>
      <c r="N83" s="106">
        <f t="shared" si="15"/>
        <v>25.50468016899147</v>
      </c>
      <c r="O83" s="106">
        <f t="shared" si="16"/>
        <v>70.827584840137277</v>
      </c>
      <c r="P83" s="106">
        <f t="shared" si="17"/>
        <v>2.7770426592625648</v>
      </c>
      <c r="Q83" s="107">
        <v>53</v>
      </c>
      <c r="R83" s="108">
        <v>17</v>
      </c>
      <c r="AL83" s="5"/>
    </row>
    <row r="84" spans="1:38" ht="14" thickBot="1" x14ac:dyDescent="0.2">
      <c r="A84" s="119">
        <v>54</v>
      </c>
      <c r="B84" s="110">
        <v>17</v>
      </c>
      <c r="C84" s="110" t="s">
        <v>43</v>
      </c>
      <c r="D84" s="110" t="s">
        <v>41</v>
      </c>
      <c r="E84" s="110">
        <v>2</v>
      </c>
      <c r="F84" s="111">
        <v>19.010000000000002</v>
      </c>
      <c r="G84" s="120">
        <v>0.87709999999999999</v>
      </c>
      <c r="H84" s="111">
        <v>364</v>
      </c>
      <c r="I84" s="110"/>
      <c r="J84" s="110"/>
      <c r="K84" s="113">
        <f t="shared" si="12"/>
        <v>15.827553764559935</v>
      </c>
      <c r="L84" s="113">
        <f t="shared" si="13"/>
        <v>0.62620031841904233</v>
      </c>
      <c r="M84" s="113">
        <f t="shared" si="14"/>
        <v>1.1751867707546377</v>
      </c>
      <c r="N84" s="114">
        <f t="shared" si="15"/>
        <v>25.275544101477784</v>
      </c>
      <c r="O84" s="114">
        <f t="shared" si="16"/>
        <v>13.468117714085894</v>
      </c>
      <c r="P84" s="114">
        <f t="shared" si="17"/>
        <v>0.53285174238043231</v>
      </c>
      <c r="Q84" s="121">
        <v>54</v>
      </c>
      <c r="R84" s="116">
        <v>17</v>
      </c>
      <c r="AL84" s="5"/>
    </row>
    <row r="85" spans="1:38" ht="16" x14ac:dyDescent="0.2">
      <c r="A85" s="87">
        <v>40</v>
      </c>
      <c r="B85" s="54">
        <v>24</v>
      </c>
      <c r="C85" s="54" t="s">
        <v>38</v>
      </c>
      <c r="D85" s="54" t="s">
        <v>39</v>
      </c>
      <c r="E85" s="55">
        <v>1</v>
      </c>
      <c r="F85" s="56">
        <v>13.57</v>
      </c>
      <c r="G85" s="57">
        <v>0.90369999999999995</v>
      </c>
      <c r="H85" s="88">
        <v>8</v>
      </c>
      <c r="I85" s="54"/>
      <c r="J85" s="54"/>
      <c r="K85" s="59">
        <f t="shared" si="0"/>
        <v>11.298259052344992</v>
      </c>
      <c r="L85" s="59">
        <f t="shared" si="1"/>
        <v>0.64519122991139943</v>
      </c>
      <c r="M85" s="59">
        <f t="shared" si="2"/>
        <v>2.5828280675926105E-2</v>
      </c>
      <c r="N85" s="60">
        <f t="shared" si="3"/>
        <v>17.511488886630588</v>
      </c>
      <c r="O85" s="60">
        <f t="shared" si="4"/>
        <v>437.43752029440412</v>
      </c>
      <c r="P85" s="60">
        <f t="shared" si="5"/>
        <v>24.980030146287131</v>
      </c>
      <c r="Q85" s="89">
        <v>40</v>
      </c>
      <c r="R85" s="62">
        <v>24</v>
      </c>
      <c r="AL85" s="5"/>
    </row>
    <row r="86" spans="1:38" ht="16" x14ac:dyDescent="0.2">
      <c r="A86" s="74">
        <v>41</v>
      </c>
      <c r="B86" s="64">
        <v>24</v>
      </c>
      <c r="C86" s="64" t="s">
        <v>38</v>
      </c>
      <c r="D86" s="64" t="s">
        <v>40</v>
      </c>
      <c r="E86" s="65">
        <v>1</v>
      </c>
      <c r="F86" s="66">
        <v>14.27</v>
      </c>
      <c r="G86" s="67">
        <v>0.91490000000000005</v>
      </c>
      <c r="H86" s="68">
        <v>8</v>
      </c>
      <c r="I86" s="64"/>
      <c r="J86" s="64"/>
      <c r="K86" s="69">
        <f t="shared" si="0"/>
        <v>11.881072710166768</v>
      </c>
      <c r="L86" s="69">
        <f t="shared" si="1"/>
        <v>0.6531874031713395</v>
      </c>
      <c r="M86" s="69">
        <f t="shared" si="2"/>
        <v>2.5828280675926105E-2</v>
      </c>
      <c r="N86" s="70">
        <f t="shared" si="3"/>
        <v>18.189378197561794</v>
      </c>
      <c r="O86" s="70">
        <f t="shared" si="4"/>
        <v>460.00246238770427</v>
      </c>
      <c r="P86" s="70">
        <f t="shared" si="5"/>
        <v>25.289619985435543</v>
      </c>
      <c r="Q86" s="76">
        <v>41</v>
      </c>
      <c r="R86" s="72">
        <v>24</v>
      </c>
      <c r="AL86" s="5"/>
    </row>
    <row r="87" spans="1:38" ht="16" x14ac:dyDescent="0.2">
      <c r="A87" s="74">
        <v>42</v>
      </c>
      <c r="B87" s="64">
        <v>24</v>
      </c>
      <c r="C87" s="64" t="s">
        <v>38</v>
      </c>
      <c r="D87" s="64" t="s">
        <v>41</v>
      </c>
      <c r="E87" s="65">
        <v>1</v>
      </c>
      <c r="F87" s="66">
        <v>16.18</v>
      </c>
      <c r="G87" s="75">
        <v>1.115</v>
      </c>
      <c r="H87" s="68">
        <v>8</v>
      </c>
      <c r="I87" s="64"/>
      <c r="J87" s="64"/>
      <c r="K87" s="69">
        <f t="shared" si="0"/>
        <v>13.47132140508047</v>
      </c>
      <c r="L87" s="69">
        <f t="shared" si="1"/>
        <v>0.7960476057886583</v>
      </c>
      <c r="M87" s="69">
        <f t="shared" si="2"/>
        <v>2.5828280675926105E-2</v>
      </c>
      <c r="N87" s="70">
        <f t="shared" si="3"/>
        <v>16.922758522380324</v>
      </c>
      <c r="O87" s="70">
        <f t="shared" si="4"/>
        <v>521.57251867085188</v>
      </c>
      <c r="P87" s="70">
        <f t="shared" si="5"/>
        <v>30.820774165220929</v>
      </c>
      <c r="Q87" s="76">
        <v>42</v>
      </c>
      <c r="R87" s="72">
        <v>24</v>
      </c>
      <c r="AL87" s="5"/>
    </row>
    <row r="88" spans="1:38" x14ac:dyDescent="0.15">
      <c r="A88" s="74">
        <v>46</v>
      </c>
      <c r="B88" s="64">
        <v>24</v>
      </c>
      <c r="C88" s="64" t="s">
        <v>43</v>
      </c>
      <c r="D88" s="64" t="s">
        <v>39</v>
      </c>
      <c r="E88" s="65">
        <v>1</v>
      </c>
      <c r="F88" s="66">
        <v>14.29</v>
      </c>
      <c r="G88" s="67">
        <v>0.60419999999999996</v>
      </c>
      <c r="H88" s="73">
        <v>434</v>
      </c>
      <c r="I88" s="64"/>
      <c r="J88" s="64"/>
      <c r="K88" s="69">
        <f t="shared" si="0"/>
        <v>11.897724528961675</v>
      </c>
      <c r="L88" s="69">
        <f t="shared" si="1"/>
        <v>0.43136498961211417</v>
      </c>
      <c r="M88" s="69">
        <f t="shared" si="2"/>
        <v>1.4011842266689911</v>
      </c>
      <c r="N88" s="70">
        <f t="shared" si="3"/>
        <v>27.581572022477243</v>
      </c>
      <c r="O88" s="70">
        <f t="shared" si="4"/>
        <v>8.4911921662477674</v>
      </c>
      <c r="P88" s="70">
        <f t="shared" si="5"/>
        <v>0.30785744044349544</v>
      </c>
      <c r="Q88" s="76">
        <v>46</v>
      </c>
      <c r="R88" s="72">
        <v>24</v>
      </c>
      <c r="AL88" s="5"/>
    </row>
    <row r="89" spans="1:38" x14ac:dyDescent="0.15">
      <c r="A89" s="74">
        <v>47</v>
      </c>
      <c r="B89" s="64">
        <v>24</v>
      </c>
      <c r="C89" s="64" t="s">
        <v>43</v>
      </c>
      <c r="D89" s="64" t="s">
        <v>40</v>
      </c>
      <c r="E89" s="65">
        <v>1</v>
      </c>
      <c r="F89" s="75">
        <v>9.8680000000000003</v>
      </c>
      <c r="G89" s="67">
        <v>0.3609</v>
      </c>
      <c r="H89" s="73">
        <v>308</v>
      </c>
      <c r="I89" s="64"/>
      <c r="J89" s="64"/>
      <c r="K89" s="69">
        <f t="shared" si="0"/>
        <v>8.2160073934075459</v>
      </c>
      <c r="L89" s="69">
        <f t="shared" si="1"/>
        <v>0.25766240442074151</v>
      </c>
      <c r="M89" s="69">
        <f t="shared" si="2"/>
        <v>0.99438880602315505</v>
      </c>
      <c r="N89" s="70">
        <f t="shared" si="3"/>
        <v>31.886713980948038</v>
      </c>
      <c r="O89" s="70">
        <f t="shared" si="4"/>
        <v>8.2623691494132032</v>
      </c>
      <c r="P89" s="70">
        <f t="shared" si="5"/>
        <v>0.25911635655997284</v>
      </c>
      <c r="Q89" s="76">
        <v>47</v>
      </c>
      <c r="R89" s="72">
        <v>24</v>
      </c>
      <c r="AL89" s="5"/>
    </row>
    <row r="90" spans="1:38" ht="17" thickBot="1" x14ac:dyDescent="0.25">
      <c r="A90" s="77">
        <v>48</v>
      </c>
      <c r="B90" s="78">
        <v>24</v>
      </c>
      <c r="C90" s="78" t="s">
        <v>43</v>
      </c>
      <c r="D90" s="78" t="s">
        <v>41</v>
      </c>
      <c r="E90" s="78">
        <v>1</v>
      </c>
      <c r="F90" s="80">
        <v>13.73</v>
      </c>
      <c r="G90" s="81">
        <v>0.51849999999999996</v>
      </c>
      <c r="H90" s="82">
        <v>10</v>
      </c>
      <c r="I90" s="78"/>
      <c r="J90" s="78"/>
      <c r="K90" s="83">
        <f t="shared" si="0"/>
        <v>11.431473602704257</v>
      </c>
      <c r="L90" s="83">
        <f t="shared" si="1"/>
        <v>0.3701799852927527</v>
      </c>
      <c r="M90" s="83">
        <f t="shared" si="2"/>
        <v>3.2285350844907634E-2</v>
      </c>
      <c r="N90" s="84">
        <f t="shared" si="3"/>
        <v>30.880852711860701</v>
      </c>
      <c r="O90" s="84">
        <f t="shared" si="4"/>
        <v>354.07617707544108</v>
      </c>
      <c r="P90" s="84">
        <f t="shared" si="5"/>
        <v>11.465880828460662</v>
      </c>
      <c r="Q90" s="85">
        <v>48</v>
      </c>
      <c r="R90" s="86">
        <v>24</v>
      </c>
      <c r="AL90" s="5"/>
    </row>
    <row r="91" spans="1:38" ht="16" x14ac:dyDescent="0.2">
      <c r="A91" s="87">
        <v>32</v>
      </c>
      <c r="B91" s="54">
        <v>27</v>
      </c>
      <c r="C91" s="54" t="s">
        <v>38</v>
      </c>
      <c r="D91" s="54" t="s">
        <v>39</v>
      </c>
      <c r="E91" s="55">
        <v>1</v>
      </c>
      <c r="F91" s="56">
        <v>14.64</v>
      </c>
      <c r="G91" s="57">
        <v>0.77769999999999995</v>
      </c>
      <c r="H91" s="88">
        <v>8</v>
      </c>
      <c r="I91" s="54"/>
      <c r="J91" s="54"/>
      <c r="K91" s="59">
        <f t="shared" si="0"/>
        <v>12.189131357872563</v>
      </c>
      <c r="L91" s="59">
        <f t="shared" si="1"/>
        <v>0.55523428073707581</v>
      </c>
      <c r="M91" s="59">
        <f t="shared" si="2"/>
        <v>2.5828280675926105E-2</v>
      </c>
      <c r="N91" s="60">
        <f t="shared" si="3"/>
        <v>21.953131823365517</v>
      </c>
      <c r="O91" s="60">
        <f t="shared" si="4"/>
        <v>471.9296460655915</v>
      </c>
      <c r="P91" s="60">
        <f t="shared" si="5"/>
        <v>21.497144455867549</v>
      </c>
      <c r="Q91" s="89">
        <v>32</v>
      </c>
      <c r="R91" s="62">
        <v>27</v>
      </c>
      <c r="AL91" s="5"/>
    </row>
    <row r="92" spans="1:38" x14ac:dyDescent="0.15">
      <c r="A92" s="74">
        <v>33</v>
      </c>
      <c r="B92" s="64">
        <v>27</v>
      </c>
      <c r="C92" s="64" t="s">
        <v>38</v>
      </c>
      <c r="D92" s="64" t="s">
        <v>40</v>
      </c>
      <c r="E92" s="65">
        <v>1</v>
      </c>
      <c r="F92" s="66">
        <v>16.739999999999998</v>
      </c>
      <c r="G92" s="67">
        <v>0.93259999999999998</v>
      </c>
      <c r="H92" s="73">
        <v>402</v>
      </c>
      <c r="I92" s="64"/>
      <c r="J92" s="64"/>
      <c r="K92" s="69">
        <f t="shared" si="0"/>
        <v>13.937572331337888</v>
      </c>
      <c r="L92" s="69">
        <f t="shared" si="1"/>
        <v>0.66582421269820868</v>
      </c>
      <c r="M92" s="69">
        <f t="shared" si="2"/>
        <v>1.2978711039652868</v>
      </c>
      <c r="N92" s="70">
        <f t="shared" si="3"/>
        <v>20.932810891416512</v>
      </c>
      <c r="O92" s="70">
        <f t="shared" si="4"/>
        <v>10.738795469562026</v>
      </c>
      <c r="P92" s="70">
        <f t="shared" si="5"/>
        <v>0.51301258704656161</v>
      </c>
      <c r="Q92" s="76">
        <v>33</v>
      </c>
      <c r="R92" s="72">
        <v>27</v>
      </c>
      <c r="AL92" s="5"/>
    </row>
    <row r="93" spans="1:38" x14ac:dyDescent="0.15">
      <c r="A93" s="74">
        <v>34</v>
      </c>
      <c r="B93" s="64">
        <v>27</v>
      </c>
      <c r="C93" s="64" t="s">
        <v>38</v>
      </c>
      <c r="D93" s="64" t="s">
        <v>41</v>
      </c>
      <c r="E93" s="65">
        <v>1</v>
      </c>
      <c r="F93" s="75">
        <v>7.9269999999999996</v>
      </c>
      <c r="G93" s="67">
        <v>0.31850000000000001</v>
      </c>
      <c r="H93" s="73">
        <v>120</v>
      </c>
      <c r="I93" s="64"/>
      <c r="J93" s="64"/>
      <c r="K93" s="69">
        <f t="shared" si="0"/>
        <v>6.5999483793617353</v>
      </c>
      <c r="L93" s="69">
        <f t="shared" si="1"/>
        <v>0.22739117707954051</v>
      </c>
      <c r="M93" s="69">
        <f t="shared" si="2"/>
        <v>0.38742421013889156</v>
      </c>
      <c r="N93" s="70">
        <f t="shared" si="3"/>
        <v>29.024645828950081</v>
      </c>
      <c r="O93" s="70">
        <f t="shared" si="4"/>
        <v>17.035456759389543</v>
      </c>
      <c r="P93" s="70">
        <f t="shared" si="5"/>
        <v>0.58693073671885598</v>
      </c>
      <c r="Q93" s="76">
        <v>34</v>
      </c>
      <c r="R93" s="72">
        <v>27</v>
      </c>
      <c r="AL93" s="5"/>
    </row>
    <row r="94" spans="1:38" ht="12" customHeight="1" x14ac:dyDescent="0.2">
      <c r="A94" s="74">
        <v>38</v>
      </c>
      <c r="B94" s="64">
        <v>27</v>
      </c>
      <c r="C94" s="64" t="s">
        <v>43</v>
      </c>
      <c r="D94" s="64" t="s">
        <v>39</v>
      </c>
      <c r="E94" s="65">
        <v>1</v>
      </c>
      <c r="F94" s="66">
        <v>15.49</v>
      </c>
      <c r="G94" s="67">
        <v>0.51249999999999996</v>
      </c>
      <c r="H94" s="68">
        <v>10</v>
      </c>
      <c r="I94" s="64"/>
      <c r="J94" s="64"/>
      <c r="K94" s="69">
        <f>(F94*10)/12.0107</f>
        <v>12.896833656656149</v>
      </c>
      <c r="L94" s="69">
        <f>(G94*10)/14.0067</f>
        <v>0.36589632104635639</v>
      </c>
      <c r="M94" s="69">
        <f>(H94/10)/30.9738</f>
        <v>3.2285350844907634E-2</v>
      </c>
      <c r="N94" s="70">
        <f>K94/L94</f>
        <v>35.247235117792329</v>
      </c>
      <c r="O94" s="70">
        <f>K94/M94</f>
        <v>399.4639463145362</v>
      </c>
      <c r="P94" s="70">
        <f>L94/M94</f>
        <v>11.333199468825633</v>
      </c>
      <c r="Q94" s="76">
        <v>38</v>
      </c>
      <c r="R94" s="72">
        <v>27</v>
      </c>
      <c r="AL94" s="5"/>
    </row>
    <row r="95" spans="1:38" x14ac:dyDescent="0.15">
      <c r="A95" s="74">
        <v>39</v>
      </c>
      <c r="B95" s="64">
        <v>27</v>
      </c>
      <c r="C95" s="64" t="s">
        <v>43</v>
      </c>
      <c r="D95" s="64" t="s">
        <v>40</v>
      </c>
      <c r="E95" s="65">
        <v>1</v>
      </c>
      <c r="F95" s="66">
        <v>17.559999999999999</v>
      </c>
      <c r="G95" s="67">
        <v>0.57350000000000001</v>
      </c>
      <c r="H95" s="73">
        <v>261</v>
      </c>
      <c r="I95" s="64"/>
      <c r="J95" s="64"/>
      <c r="K95" s="69">
        <f>(F95*10)/12.0107</f>
        <v>14.620296901929112</v>
      </c>
      <c r="L95" s="69">
        <f>(G95*10)/14.0067</f>
        <v>0.40944690755138613</v>
      </c>
      <c r="M95" s="69">
        <f>(H95/10)/30.9738</f>
        <v>0.84264765705208922</v>
      </c>
      <c r="N95" s="70">
        <f>K95/L95</f>
        <v>35.707430273103839</v>
      </c>
      <c r="O95" s="70">
        <f>K95/M95</f>
        <v>17.350427286627276</v>
      </c>
      <c r="P95" s="70">
        <f>L95/M95</f>
        <v>0.48590523467874036</v>
      </c>
      <c r="Q95" s="76">
        <v>39</v>
      </c>
      <c r="R95" s="72">
        <v>27</v>
      </c>
    </row>
    <row r="96" spans="1:38" x14ac:dyDescent="0.15">
      <c r="A96" s="101">
        <v>70</v>
      </c>
      <c r="B96" s="102">
        <v>27</v>
      </c>
      <c r="C96" s="102" t="s">
        <v>43</v>
      </c>
      <c r="D96" s="102" t="s">
        <v>39</v>
      </c>
      <c r="E96" s="102">
        <v>2</v>
      </c>
      <c r="F96" s="103">
        <v>20.52</v>
      </c>
      <c r="G96" s="104">
        <v>1.5309999999999999</v>
      </c>
      <c r="H96" s="103">
        <v>467</v>
      </c>
      <c r="I96" s="102"/>
      <c r="J96" s="102"/>
      <c r="K96" s="105">
        <f>(F96*10)/12.0107</f>
        <v>17.084766083575477</v>
      </c>
      <c r="L96" s="105">
        <f>(G96*10)/14.0067</f>
        <v>1.0930483268721396</v>
      </c>
      <c r="M96" s="105">
        <f>(H96/10)/30.9738</f>
        <v>1.5077258844571864</v>
      </c>
      <c r="N96" s="106">
        <f>K96/L96</f>
        <v>15.630384918537993</v>
      </c>
      <c r="O96" s="106">
        <f>K96/M96</f>
        <v>11.331480250951824</v>
      </c>
      <c r="P96" s="106">
        <f>L96/M96</f>
        <v>0.72496488794159053</v>
      </c>
      <c r="Q96" s="107">
        <v>70</v>
      </c>
      <c r="R96" s="108">
        <v>27</v>
      </c>
      <c r="AL96" s="5"/>
    </row>
    <row r="97" spans="1:18" x14ac:dyDescent="0.15">
      <c r="A97" s="101">
        <v>71</v>
      </c>
      <c r="B97" s="102">
        <v>27</v>
      </c>
      <c r="C97" s="102" t="s">
        <v>43</v>
      </c>
      <c r="D97" s="102" t="s">
        <v>40</v>
      </c>
      <c r="E97" s="102">
        <v>2</v>
      </c>
      <c r="F97" s="103">
        <v>21.17</v>
      </c>
      <c r="G97" s="104">
        <v>1.617</v>
      </c>
      <c r="H97" s="103">
        <v>540</v>
      </c>
      <c r="I97" s="102"/>
      <c r="J97" s="102"/>
      <c r="K97" s="105">
        <f>(F97*10)/12.0107</f>
        <v>17.625950194409985</v>
      </c>
      <c r="L97" s="105">
        <f>(G97*10)/14.0067</f>
        <v>1.1544475144038211</v>
      </c>
      <c r="M97" s="105">
        <f>(H97/10)/30.9738</f>
        <v>1.7434089456250121</v>
      </c>
      <c r="N97" s="106">
        <f>K97/L97</f>
        <v>15.267866208289568</v>
      </c>
      <c r="O97" s="106">
        <f>K97/M97</f>
        <v>10.110049187622518</v>
      </c>
      <c r="P97" s="106">
        <f>L97/M97</f>
        <v>0.66217826706742733</v>
      </c>
      <c r="Q97" s="107">
        <v>71</v>
      </c>
      <c r="R97" s="108">
        <v>27</v>
      </c>
    </row>
    <row r="98" spans="1:18" ht="14" thickBot="1" x14ac:dyDescent="0.2">
      <c r="A98" s="109">
        <v>72</v>
      </c>
      <c r="B98" s="110">
        <v>27</v>
      </c>
      <c r="C98" s="110" t="s">
        <v>43</v>
      </c>
      <c r="D98" s="110" t="s">
        <v>41</v>
      </c>
      <c r="E98" s="110">
        <v>2</v>
      </c>
      <c r="F98" s="111">
        <v>23.14</v>
      </c>
      <c r="G98" s="112">
        <v>1.772</v>
      </c>
      <c r="H98" s="111">
        <v>672</v>
      </c>
      <c r="I98" s="110"/>
      <c r="J98" s="110"/>
      <c r="K98" s="113">
        <f>(F98*10)/12.0107</f>
        <v>19.266154345708411</v>
      </c>
      <c r="L98" s="113">
        <f>(G98*10)/14.0067</f>
        <v>1.2651088407690605</v>
      </c>
      <c r="M98" s="113">
        <f>(H98/10)/30.9738</f>
        <v>2.1695755767777927</v>
      </c>
      <c r="N98" s="114">
        <f>K98/L98</f>
        <v>15.228851245712981</v>
      </c>
      <c r="O98" s="114">
        <f>K98/M98</f>
        <v>8.8801489802545124</v>
      </c>
      <c r="P98" s="114">
        <f>L98/M98</f>
        <v>0.58311351506268938</v>
      </c>
      <c r="Q98" s="115">
        <v>72</v>
      </c>
      <c r="R98" s="116">
        <v>27</v>
      </c>
    </row>
    <row r="99" spans="1:18" x14ac:dyDescent="0.15">
      <c r="A99" s="53">
        <v>1</v>
      </c>
      <c r="B99" s="55">
        <v>29</v>
      </c>
      <c r="C99" s="54" t="s">
        <v>38</v>
      </c>
      <c r="D99" s="55" t="s">
        <v>39</v>
      </c>
      <c r="E99" s="55">
        <v>1</v>
      </c>
      <c r="F99" s="56">
        <v>19.03</v>
      </c>
      <c r="G99" s="96">
        <v>1.613</v>
      </c>
      <c r="H99" s="58">
        <v>760</v>
      </c>
      <c r="I99" s="97"/>
      <c r="J99" s="97"/>
      <c r="K99" s="59">
        <f t="shared" si="0"/>
        <v>15.844205583354842</v>
      </c>
      <c r="L99" s="59">
        <f t="shared" si="1"/>
        <v>1.1515917382395566</v>
      </c>
      <c r="M99" s="59">
        <f t="shared" si="2"/>
        <v>2.45368666421298</v>
      </c>
      <c r="N99" s="60">
        <f t="shared" si="3"/>
        <v>13.758526617754265</v>
      </c>
      <c r="O99" s="60">
        <f t="shared" si="4"/>
        <v>6.4573059854962658</v>
      </c>
      <c r="P99" s="60">
        <f t="shared" si="5"/>
        <v>0.46933121291953128</v>
      </c>
      <c r="Q99" s="61">
        <v>1</v>
      </c>
      <c r="R99" s="91">
        <v>29</v>
      </c>
    </row>
    <row r="100" spans="1:18" x14ac:dyDescent="0.15">
      <c r="A100" s="63">
        <v>2</v>
      </c>
      <c r="B100" s="65">
        <v>29</v>
      </c>
      <c r="C100" s="64" t="s">
        <v>38</v>
      </c>
      <c r="D100" s="65" t="s">
        <v>40</v>
      </c>
      <c r="E100" s="65">
        <v>1</v>
      </c>
      <c r="F100" s="66">
        <v>16.66</v>
      </c>
      <c r="G100" s="75">
        <v>1.1020000000000001</v>
      </c>
      <c r="H100" s="73">
        <v>286</v>
      </c>
      <c r="I100" s="64"/>
      <c r="J100" s="64"/>
      <c r="K100" s="69">
        <f t="shared" si="0"/>
        <v>13.870965056158258</v>
      </c>
      <c r="L100" s="69">
        <f t="shared" si="1"/>
        <v>0.78676633325479961</v>
      </c>
      <c r="M100" s="69">
        <f t="shared" si="2"/>
        <v>0.92336103416435833</v>
      </c>
      <c r="N100" s="70">
        <f t="shared" si="3"/>
        <v>17.63034902469073</v>
      </c>
      <c r="O100" s="70">
        <f t="shared" si="4"/>
        <v>15.022255155819392</v>
      </c>
      <c r="P100" s="70">
        <f t="shared" si="5"/>
        <v>0.85206793891494792</v>
      </c>
      <c r="Q100" s="71">
        <v>2</v>
      </c>
      <c r="R100" s="92">
        <v>29</v>
      </c>
    </row>
    <row r="101" spans="1:18" ht="14" thickBot="1" x14ac:dyDescent="0.2">
      <c r="A101" s="98">
        <v>3</v>
      </c>
      <c r="B101" s="79">
        <v>29</v>
      </c>
      <c r="C101" s="78" t="s">
        <v>38</v>
      </c>
      <c r="D101" s="79" t="s">
        <v>41</v>
      </c>
      <c r="E101" s="79">
        <v>1</v>
      </c>
      <c r="F101" s="80">
        <v>20.73</v>
      </c>
      <c r="G101" s="95">
        <v>1.595</v>
      </c>
      <c r="H101" s="90">
        <v>668</v>
      </c>
      <c r="I101" s="78"/>
      <c r="J101" s="78"/>
      <c r="K101" s="83">
        <f t="shared" si="0"/>
        <v>17.259610180922014</v>
      </c>
      <c r="L101" s="83">
        <f t="shared" si="1"/>
        <v>1.1387407455003675</v>
      </c>
      <c r="M101" s="83">
        <f t="shared" si="2"/>
        <v>2.1566614364398298</v>
      </c>
      <c r="N101" s="84">
        <f t="shared" si="3"/>
        <v>15.156751217625104</v>
      </c>
      <c r="O101" s="84">
        <f t="shared" si="4"/>
        <v>8.0029298476323696</v>
      </c>
      <c r="P101" s="84">
        <f t="shared" si="5"/>
        <v>0.52801089974519888</v>
      </c>
      <c r="Q101" s="99">
        <v>3</v>
      </c>
      <c r="R101" s="100">
        <v>29</v>
      </c>
    </row>
  </sheetData>
  <sortState xmlns:xlrd2="http://schemas.microsoft.com/office/spreadsheetml/2017/richdata2" ref="A94:AM98">
    <sortCondition ref="E94:E98"/>
  </sortState>
  <mergeCells count="3">
    <mergeCell ref="H7:AC7"/>
    <mergeCell ref="H8:L8"/>
    <mergeCell ref="O8:AC8"/>
  </mergeCells>
  <phoneticPr fontId="9" type="noConversion"/>
  <pageMargins left="0.7" right="0.7" top="0.75" bottom="0.75" header="0.3" footer="0.3"/>
  <pageSetup paperSize="9" scale="77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0091-4619-714C-91AA-F283FCE7E0CE}">
  <dimension ref="A1:AN277"/>
  <sheetViews>
    <sheetView tabSelected="1" workbookViewId="0">
      <selection activeCell="R13" sqref="R13"/>
    </sheetView>
  </sheetViews>
  <sheetFormatPr baseColWidth="10" defaultRowHeight="13" x14ac:dyDescent="0.15"/>
  <cols>
    <col min="17" max="17" width="39" bestFit="1" customWidth="1"/>
  </cols>
  <sheetData>
    <row r="1" spans="1:40" ht="15" x14ac:dyDescent="0.2">
      <c r="A1" s="155" t="s">
        <v>91</v>
      </c>
      <c r="B1" s="155" t="s">
        <v>92</v>
      </c>
      <c r="C1" s="155" t="s">
        <v>93</v>
      </c>
      <c r="D1" s="156" t="s">
        <v>94</v>
      </c>
      <c r="E1" s="156" t="s">
        <v>95</v>
      </c>
      <c r="F1" s="156" t="s">
        <v>96</v>
      </c>
      <c r="G1" s="156" t="s">
        <v>95</v>
      </c>
      <c r="H1" s="156" t="s">
        <v>97</v>
      </c>
      <c r="I1" s="156" t="s">
        <v>95</v>
      </c>
      <c r="J1" s="156" t="s">
        <v>98</v>
      </c>
      <c r="K1" s="156" t="s">
        <v>95</v>
      </c>
      <c r="L1" s="156" t="s">
        <v>99</v>
      </c>
      <c r="M1" s="157" t="s">
        <v>100</v>
      </c>
      <c r="N1" s="157" t="s">
        <v>101</v>
      </c>
      <c r="O1" s="157" t="s">
        <v>102</v>
      </c>
      <c r="P1" s="158"/>
      <c r="Q1" s="158"/>
      <c r="R1" s="158"/>
      <c r="S1" s="158"/>
      <c r="W1" s="173" t="s">
        <v>91</v>
      </c>
      <c r="X1" s="173" t="s">
        <v>92</v>
      </c>
      <c r="Y1" s="173" t="s">
        <v>93</v>
      </c>
      <c r="Z1" s="174" t="s">
        <v>94</v>
      </c>
      <c r="AA1" s="174" t="s">
        <v>95</v>
      </c>
      <c r="AB1" s="174" t="s">
        <v>96</v>
      </c>
      <c r="AC1" s="174" t="s">
        <v>95</v>
      </c>
      <c r="AD1" s="174" t="s">
        <v>97</v>
      </c>
      <c r="AE1" s="174" t="s">
        <v>95</v>
      </c>
      <c r="AF1" s="174" t="s">
        <v>98</v>
      </c>
      <c r="AG1" s="174" t="s">
        <v>95</v>
      </c>
      <c r="AH1" s="174" t="s">
        <v>99</v>
      </c>
      <c r="AI1" s="175" t="s">
        <v>100</v>
      </c>
      <c r="AJ1" s="175" t="s">
        <v>101</v>
      </c>
      <c r="AK1" s="175" t="s">
        <v>102</v>
      </c>
      <c r="AL1" s="176"/>
      <c r="AM1" s="176"/>
      <c r="AN1" s="176"/>
    </row>
    <row r="2" spans="1:40" ht="15" x14ac:dyDescent="0.2">
      <c r="A2" s="159">
        <v>1</v>
      </c>
      <c r="B2" s="159" t="s">
        <v>103</v>
      </c>
      <c r="C2" s="159" t="s">
        <v>104</v>
      </c>
      <c r="D2" s="160">
        <v>5.28</v>
      </c>
      <c r="E2" s="161">
        <v>7.0000000000000007E-2</v>
      </c>
      <c r="F2" s="162">
        <v>-0.56999999999999995</v>
      </c>
      <c r="G2" s="161">
        <v>0.09</v>
      </c>
      <c r="H2" s="161">
        <v>7.0000000000000007E-2</v>
      </c>
      <c r="I2" s="161">
        <v>0</v>
      </c>
      <c r="J2" s="161">
        <v>4.0599999999999996</v>
      </c>
      <c r="K2" s="161">
        <v>0.28000000000000003</v>
      </c>
      <c r="L2" s="161">
        <v>70.75</v>
      </c>
      <c r="M2" s="163">
        <v>10</v>
      </c>
      <c r="N2" s="163" t="s">
        <v>105</v>
      </c>
      <c r="O2" s="163">
        <v>3</v>
      </c>
      <c r="P2" s="164"/>
      <c r="Q2" s="164"/>
      <c r="R2" s="164"/>
      <c r="S2" s="164"/>
      <c r="W2" s="12">
        <v>5</v>
      </c>
      <c r="X2" s="12">
        <v>1</v>
      </c>
      <c r="Y2" s="12" t="s">
        <v>118</v>
      </c>
      <c r="Z2" s="41">
        <v>5.4542925940688232</v>
      </c>
      <c r="AA2" s="41">
        <v>0.23</v>
      </c>
      <c r="AB2" s="177">
        <v>-12.293202000000001</v>
      </c>
      <c r="AC2" s="177">
        <v>0.14000000000000001</v>
      </c>
      <c r="AD2" s="41">
        <v>0.53749435726498906</v>
      </c>
      <c r="AE2" s="41">
        <v>2.9024695292309409E-2</v>
      </c>
      <c r="AF2" s="177">
        <v>12.505744543181818</v>
      </c>
      <c r="AG2" s="177">
        <v>0.56275850444318176</v>
      </c>
      <c r="AH2" s="177">
        <v>27.132655686666329</v>
      </c>
      <c r="AI2" s="178">
        <v>10</v>
      </c>
      <c r="AJ2" s="178" t="s">
        <v>43</v>
      </c>
      <c r="AK2" s="178">
        <v>2</v>
      </c>
    </row>
    <row r="3" spans="1:40" ht="15" x14ac:dyDescent="0.2">
      <c r="A3" s="159">
        <v>1</v>
      </c>
      <c r="B3" s="159" t="s">
        <v>106</v>
      </c>
      <c r="C3" s="159" t="s">
        <v>104</v>
      </c>
      <c r="D3" s="160">
        <v>3.59</v>
      </c>
      <c r="E3" s="161">
        <v>7.0000000000000007E-2</v>
      </c>
      <c r="F3" s="162">
        <v>-1.03</v>
      </c>
      <c r="G3" s="161">
        <v>0.09</v>
      </c>
      <c r="H3" s="161">
        <v>7.0000000000000007E-2</v>
      </c>
      <c r="I3" s="161">
        <v>0</v>
      </c>
      <c r="J3" s="161">
        <v>3.26</v>
      </c>
      <c r="K3" s="161">
        <v>0.22</v>
      </c>
      <c r="L3" s="161">
        <v>56.18</v>
      </c>
      <c r="M3" s="163">
        <v>10</v>
      </c>
      <c r="N3" s="163" t="s">
        <v>107</v>
      </c>
      <c r="O3" s="163">
        <v>3</v>
      </c>
      <c r="P3" s="164"/>
      <c r="Q3" s="165" t="s">
        <v>108</v>
      </c>
      <c r="R3" s="164"/>
      <c r="S3" s="164"/>
      <c r="W3" s="12">
        <v>5</v>
      </c>
      <c r="X3" s="12">
        <v>2</v>
      </c>
      <c r="Y3" s="12" t="s">
        <v>118</v>
      </c>
      <c r="Z3" s="41">
        <v>3.6195203334702635</v>
      </c>
      <c r="AA3" s="41">
        <v>0.23</v>
      </c>
      <c r="AB3" s="177">
        <v>-14.2509519</v>
      </c>
      <c r="AC3" s="177">
        <v>0.14000000000000001</v>
      </c>
      <c r="AD3" s="41">
        <v>0.64180113201229405</v>
      </c>
      <c r="AE3" s="41">
        <v>3.465726112866388E-2</v>
      </c>
      <c r="AF3" s="177">
        <v>18.899399937209299</v>
      </c>
      <c r="AG3" s="177">
        <v>0.85047299717441849</v>
      </c>
      <c r="AH3" s="177">
        <v>34.340308828919653</v>
      </c>
      <c r="AI3" s="178">
        <v>26</v>
      </c>
      <c r="AJ3" s="178" t="s">
        <v>43</v>
      </c>
      <c r="AK3" s="178">
        <v>2</v>
      </c>
      <c r="AM3" s="179" t="s">
        <v>108</v>
      </c>
    </row>
    <row r="4" spans="1:40" ht="15" x14ac:dyDescent="0.2">
      <c r="A4" s="159">
        <v>1</v>
      </c>
      <c r="B4" s="159" t="s">
        <v>109</v>
      </c>
      <c r="C4" s="159" t="s">
        <v>104</v>
      </c>
      <c r="D4" s="160">
        <v>3.34</v>
      </c>
      <c r="E4" s="161">
        <v>7.0000000000000007E-2</v>
      </c>
      <c r="F4" s="162">
        <v>-10.82</v>
      </c>
      <c r="G4" s="161">
        <v>0.09</v>
      </c>
      <c r="H4" s="161">
        <v>0.03</v>
      </c>
      <c r="I4" s="161">
        <v>0</v>
      </c>
      <c r="J4" s="161">
        <v>0.21</v>
      </c>
      <c r="K4" s="161">
        <v>0.03</v>
      </c>
      <c r="L4" s="161">
        <v>8.86</v>
      </c>
      <c r="M4" s="163">
        <v>27</v>
      </c>
      <c r="N4" s="163" t="s">
        <v>105</v>
      </c>
      <c r="O4" s="163">
        <v>3</v>
      </c>
      <c r="P4" s="164"/>
      <c r="Q4" s="166" t="s">
        <v>110</v>
      </c>
      <c r="R4" s="164"/>
      <c r="S4" s="164"/>
      <c r="W4" s="12">
        <v>5</v>
      </c>
      <c r="X4" s="12">
        <v>3</v>
      </c>
      <c r="Y4" s="12" t="s">
        <v>118</v>
      </c>
      <c r="Z4" s="41">
        <v>3.3044426127258619</v>
      </c>
      <c r="AA4" s="41">
        <v>0.23</v>
      </c>
      <c r="AB4" s="177">
        <v>-13.764241999999999</v>
      </c>
      <c r="AC4" s="177">
        <v>0.14000000000000001</v>
      </c>
      <c r="AD4" s="41">
        <v>0.55824963312044873</v>
      </c>
      <c r="AE4" s="41">
        <v>3.0145480188504232E-2</v>
      </c>
      <c r="AF4" s="177">
        <v>20.528693147196261</v>
      </c>
      <c r="AG4" s="177">
        <v>0.92379119162383172</v>
      </c>
      <c r="AH4" s="177">
        <v>42.883430191162056</v>
      </c>
      <c r="AI4" s="178">
        <v>26</v>
      </c>
      <c r="AJ4" s="178" t="s">
        <v>43</v>
      </c>
      <c r="AK4" s="178">
        <v>3</v>
      </c>
      <c r="AM4" s="180" t="s">
        <v>110</v>
      </c>
    </row>
    <row r="5" spans="1:40" ht="15" x14ac:dyDescent="0.2">
      <c r="A5" s="159">
        <v>1</v>
      </c>
      <c r="B5" s="159" t="s">
        <v>111</v>
      </c>
      <c r="C5" s="159" t="s">
        <v>104</v>
      </c>
      <c r="D5" s="160">
        <v>4.12</v>
      </c>
      <c r="E5" s="161">
        <v>7.0000000000000007E-2</v>
      </c>
      <c r="F5" s="161">
        <v>-18.670000000000002</v>
      </c>
      <c r="G5" s="161">
        <v>0.09</v>
      </c>
      <c r="H5" s="161">
        <v>0.02</v>
      </c>
      <c r="I5" s="161">
        <v>0</v>
      </c>
      <c r="J5" s="161">
        <v>0.11</v>
      </c>
      <c r="K5" s="161">
        <v>0.02</v>
      </c>
      <c r="L5" s="161">
        <v>6.25</v>
      </c>
      <c r="M5" s="163">
        <v>27</v>
      </c>
      <c r="N5" s="163" t="s">
        <v>107</v>
      </c>
      <c r="O5" s="163">
        <v>3</v>
      </c>
      <c r="P5" s="164"/>
      <c r="Q5" s="167" t="s">
        <v>112</v>
      </c>
      <c r="R5" s="164"/>
      <c r="S5" s="164"/>
      <c r="W5" s="12">
        <v>5</v>
      </c>
      <c r="X5" s="12">
        <v>4</v>
      </c>
      <c r="Y5" s="12" t="s">
        <v>118</v>
      </c>
      <c r="Z5" s="41">
        <v>3.7709711372117241</v>
      </c>
      <c r="AA5" s="41">
        <v>0.23</v>
      </c>
      <c r="AB5" s="177">
        <v>-14.3320723</v>
      </c>
      <c r="AC5" s="177">
        <v>0.14000000000000001</v>
      </c>
      <c r="AD5" s="41">
        <v>0.48068633162482749</v>
      </c>
      <c r="AE5" s="41">
        <v>2.5957061907740685E-2</v>
      </c>
      <c r="AF5" s="177">
        <v>19.366645376847295</v>
      </c>
      <c r="AG5" s="177">
        <v>0.87149904195812822</v>
      </c>
      <c r="AH5" s="177">
        <v>46.983924189535699</v>
      </c>
      <c r="AI5" s="178">
        <v>26</v>
      </c>
      <c r="AJ5" s="178" t="s">
        <v>43</v>
      </c>
      <c r="AK5" s="178">
        <v>1</v>
      </c>
      <c r="AM5" s="181" t="s">
        <v>112</v>
      </c>
    </row>
    <row r="6" spans="1:40" ht="15" x14ac:dyDescent="0.2">
      <c r="A6" s="159">
        <v>1</v>
      </c>
      <c r="B6" s="159" t="s">
        <v>113</v>
      </c>
      <c r="C6" s="159" t="s">
        <v>104</v>
      </c>
      <c r="D6" s="160">
        <v>6.53</v>
      </c>
      <c r="E6" s="161">
        <v>7.0000000000000007E-2</v>
      </c>
      <c r="F6" s="162">
        <v>-0.62</v>
      </c>
      <c r="G6" s="161">
        <v>0.09</v>
      </c>
      <c r="H6" s="161">
        <v>0.05</v>
      </c>
      <c r="I6" s="161">
        <v>0</v>
      </c>
      <c r="J6" s="161">
        <v>5.34</v>
      </c>
      <c r="K6" s="161">
        <v>0.36</v>
      </c>
      <c r="L6" s="161">
        <v>126.08</v>
      </c>
      <c r="M6" s="163">
        <v>2</v>
      </c>
      <c r="N6" s="163" t="s">
        <v>105</v>
      </c>
      <c r="O6" s="163">
        <v>3</v>
      </c>
      <c r="P6" s="164"/>
      <c r="Q6" s="168" t="s">
        <v>114</v>
      </c>
      <c r="R6" s="164"/>
      <c r="S6" s="164"/>
      <c r="W6" s="12">
        <v>5</v>
      </c>
      <c r="X6" s="12">
        <v>5</v>
      </c>
      <c r="Y6" s="12" t="s">
        <v>118</v>
      </c>
      <c r="Z6" s="41">
        <v>3.7499136721522301</v>
      </c>
      <c r="AA6" s="41">
        <v>0.23</v>
      </c>
      <c r="AB6" s="177">
        <v>-12.935353500000002</v>
      </c>
      <c r="AC6" s="177">
        <v>0.14000000000000001</v>
      </c>
      <c r="AD6" s="41">
        <v>1.3556316597560469</v>
      </c>
      <c r="AE6" s="41">
        <v>7.3204109626826538E-2</v>
      </c>
      <c r="AF6" s="177">
        <v>21.904024877828054</v>
      </c>
      <c r="AG6" s="177">
        <v>0.98568111950226234</v>
      </c>
      <c r="AH6" s="177">
        <v>18.842515494176077</v>
      </c>
      <c r="AI6" s="178">
        <v>5</v>
      </c>
      <c r="AJ6" s="178" t="s">
        <v>43</v>
      </c>
      <c r="AK6" s="178">
        <v>1</v>
      </c>
      <c r="AM6" s="182" t="s">
        <v>114</v>
      </c>
    </row>
    <row r="7" spans="1:40" ht="15" x14ac:dyDescent="0.2">
      <c r="A7" s="159">
        <v>1</v>
      </c>
      <c r="B7" s="159" t="s">
        <v>115</v>
      </c>
      <c r="C7" s="159" t="s">
        <v>104</v>
      </c>
      <c r="D7" s="160">
        <v>5.39</v>
      </c>
      <c r="E7" s="161">
        <v>7.0000000000000007E-2</v>
      </c>
      <c r="F7" s="162">
        <v>-1.22</v>
      </c>
      <c r="G7" s="161">
        <v>0.09</v>
      </c>
      <c r="H7" s="161">
        <v>0.05</v>
      </c>
      <c r="I7" s="161">
        <v>0</v>
      </c>
      <c r="J7" s="161">
        <v>4.54</v>
      </c>
      <c r="K7" s="161">
        <v>0.31</v>
      </c>
      <c r="L7" s="161">
        <v>103.15</v>
      </c>
      <c r="M7" s="163">
        <v>2</v>
      </c>
      <c r="N7" s="163" t="s">
        <v>107</v>
      </c>
      <c r="O7" s="163">
        <v>3</v>
      </c>
      <c r="P7" s="164"/>
      <c r="Q7" s="169" t="s">
        <v>116</v>
      </c>
      <c r="R7" s="164"/>
      <c r="S7" s="164"/>
      <c r="W7" s="12">
        <v>5</v>
      </c>
      <c r="X7" s="12">
        <v>6</v>
      </c>
      <c r="Y7" s="12" t="s">
        <v>118</v>
      </c>
      <c r="Z7" s="41">
        <v>4.4739333622057949</v>
      </c>
      <c r="AA7" s="41">
        <v>0.23</v>
      </c>
      <c r="AB7" s="177">
        <v>-12.764804399999999</v>
      </c>
      <c r="AC7" s="177">
        <v>0.14000000000000001</v>
      </c>
      <c r="AD7" s="41">
        <v>0.95927462345887848</v>
      </c>
      <c r="AE7" s="41">
        <v>5.1800829666779437E-2</v>
      </c>
      <c r="AF7" s="177">
        <v>18.891108744541484</v>
      </c>
      <c r="AG7" s="177">
        <v>0.85009989350436677</v>
      </c>
      <c r="AH7" s="177">
        <v>22.965248654598653</v>
      </c>
      <c r="AI7" s="178">
        <v>5</v>
      </c>
      <c r="AJ7" s="178" t="s">
        <v>43</v>
      </c>
      <c r="AK7" s="178">
        <v>2</v>
      </c>
      <c r="AM7" s="183" t="s">
        <v>116</v>
      </c>
    </row>
    <row r="8" spans="1:40" ht="15" x14ac:dyDescent="0.2">
      <c r="A8" s="159">
        <v>1</v>
      </c>
      <c r="B8" s="159" t="s">
        <v>117</v>
      </c>
      <c r="C8" s="159" t="s">
        <v>118</v>
      </c>
      <c r="D8" s="161">
        <v>5.8</v>
      </c>
      <c r="E8" s="161">
        <v>7.0000000000000007E-2</v>
      </c>
      <c r="F8" s="160">
        <v>0.34</v>
      </c>
      <c r="G8" s="160">
        <v>0.09</v>
      </c>
      <c r="H8" s="161">
        <v>0.06</v>
      </c>
      <c r="I8" s="161">
        <v>0</v>
      </c>
      <c r="J8" s="160">
        <v>7.54</v>
      </c>
      <c r="K8" s="160">
        <v>0.51</v>
      </c>
      <c r="L8" s="160">
        <v>143.54</v>
      </c>
      <c r="M8" s="163">
        <v>10</v>
      </c>
      <c r="N8" s="163" t="s">
        <v>119</v>
      </c>
      <c r="O8" s="163">
        <v>3</v>
      </c>
      <c r="P8" s="164"/>
      <c r="Q8" s="164" t="s">
        <v>120</v>
      </c>
      <c r="R8" s="164"/>
      <c r="S8" s="164"/>
      <c r="W8" s="12">
        <v>5</v>
      </c>
      <c r="X8" s="12">
        <v>7</v>
      </c>
      <c r="Y8" s="12" t="s">
        <v>118</v>
      </c>
      <c r="Z8" s="41">
        <v>6.5631251454540296</v>
      </c>
      <c r="AA8" s="41">
        <v>0.23</v>
      </c>
      <c r="AB8" s="177">
        <v>-11.813795500000001</v>
      </c>
      <c r="AC8" s="177">
        <v>0.14000000000000001</v>
      </c>
      <c r="AD8" s="41">
        <v>0.61436739492392722</v>
      </c>
      <c r="AE8" s="41">
        <v>3.3175839325892069E-2</v>
      </c>
      <c r="AF8" s="177">
        <v>20.108449474999997</v>
      </c>
      <c r="AG8" s="177">
        <v>0.90488022637499987</v>
      </c>
      <c r="AH8" s="177">
        <v>38.168675087869573</v>
      </c>
      <c r="AI8" s="178">
        <v>14</v>
      </c>
      <c r="AJ8" s="178" t="s">
        <v>43</v>
      </c>
      <c r="AK8" s="178">
        <v>3</v>
      </c>
    </row>
    <row r="9" spans="1:40" ht="15" x14ac:dyDescent="0.2">
      <c r="A9" s="159">
        <v>1</v>
      </c>
      <c r="B9" s="159" t="s">
        <v>121</v>
      </c>
      <c r="C9" s="159" t="s">
        <v>118</v>
      </c>
      <c r="D9" s="161">
        <v>5.4</v>
      </c>
      <c r="E9" s="161">
        <v>7.0000000000000007E-2</v>
      </c>
      <c r="F9" s="160">
        <v>0.21</v>
      </c>
      <c r="G9" s="160">
        <v>0.09</v>
      </c>
      <c r="H9" s="161">
        <v>0.05</v>
      </c>
      <c r="I9" s="161">
        <v>0</v>
      </c>
      <c r="J9" s="160">
        <v>5.22</v>
      </c>
      <c r="K9" s="160">
        <v>0.36</v>
      </c>
      <c r="L9" s="160">
        <v>123.75</v>
      </c>
      <c r="M9" s="163">
        <v>10</v>
      </c>
      <c r="N9" s="163" t="s">
        <v>122</v>
      </c>
      <c r="O9" s="163">
        <v>3</v>
      </c>
      <c r="P9" s="164"/>
      <c r="Q9" s="164"/>
      <c r="R9" s="164"/>
      <c r="S9" s="164"/>
      <c r="W9" s="12">
        <v>5</v>
      </c>
      <c r="X9" s="12">
        <v>8</v>
      </c>
      <c r="Y9" s="12" t="s">
        <v>118</v>
      </c>
      <c r="Z9" s="41">
        <v>4.4717862399628983</v>
      </c>
      <c r="AA9" s="41">
        <v>0.23</v>
      </c>
      <c r="AB9" s="177">
        <v>-16.825326799999999</v>
      </c>
      <c r="AC9" s="177">
        <v>0.14000000000000001</v>
      </c>
      <c r="AD9" s="41">
        <v>1.7526016778980051</v>
      </c>
      <c r="AE9" s="41">
        <v>9.4640490606492281E-2</v>
      </c>
      <c r="AF9" s="177">
        <v>24.392836769953053</v>
      </c>
      <c r="AG9" s="177">
        <v>1.0976776546478872</v>
      </c>
      <c r="AH9" s="177">
        <v>16.230643786206194</v>
      </c>
      <c r="AI9" s="178">
        <v>27</v>
      </c>
      <c r="AJ9" s="178" t="s">
        <v>43</v>
      </c>
      <c r="AK9" s="178">
        <v>3</v>
      </c>
    </row>
    <row r="10" spans="1:40" ht="15" x14ac:dyDescent="0.2">
      <c r="A10" s="159">
        <v>1</v>
      </c>
      <c r="B10" s="159" t="s">
        <v>123</v>
      </c>
      <c r="C10" s="159" t="s">
        <v>118</v>
      </c>
      <c r="D10" s="161">
        <v>4.0199999999999996</v>
      </c>
      <c r="E10" s="161">
        <v>7.0000000000000007E-2</v>
      </c>
      <c r="F10" s="160">
        <v>-1.2</v>
      </c>
      <c r="G10" s="160">
        <v>0.09</v>
      </c>
      <c r="H10" s="161">
        <v>0.02</v>
      </c>
      <c r="I10" s="161">
        <v>0</v>
      </c>
      <c r="J10" s="160">
        <v>1.18</v>
      </c>
      <c r="K10" s="160">
        <v>0.08</v>
      </c>
      <c r="L10" s="160">
        <v>74.510000000000005</v>
      </c>
      <c r="M10" s="163">
        <v>27</v>
      </c>
      <c r="N10" s="163" t="s">
        <v>119</v>
      </c>
      <c r="O10" s="163">
        <v>3</v>
      </c>
      <c r="P10" s="164"/>
      <c r="Q10" s="164"/>
      <c r="R10" s="164"/>
      <c r="S10" s="164"/>
      <c r="W10" s="12">
        <v>5</v>
      </c>
      <c r="X10" s="12">
        <v>9</v>
      </c>
      <c r="Y10" s="12" t="s">
        <v>118</v>
      </c>
      <c r="Z10" s="41">
        <v>2.8920264973131316</v>
      </c>
      <c r="AA10" s="41">
        <v>0.23</v>
      </c>
      <c r="AB10" s="177">
        <v>-13.67301</v>
      </c>
      <c r="AC10" s="177">
        <v>0.14000000000000001</v>
      </c>
      <c r="AD10" s="41">
        <v>0.88805465533141137</v>
      </c>
      <c r="AE10" s="41">
        <v>4.7954951387896211E-2</v>
      </c>
      <c r="AF10" s="177">
        <v>22.216628490566034</v>
      </c>
      <c r="AG10" s="177">
        <v>0.99974828207547151</v>
      </c>
      <c r="AH10" s="177">
        <v>29.173942148513319</v>
      </c>
      <c r="AI10" s="178">
        <v>17</v>
      </c>
      <c r="AJ10" s="178" t="s">
        <v>43</v>
      </c>
      <c r="AK10" s="178">
        <v>1</v>
      </c>
    </row>
    <row r="11" spans="1:40" ht="15" x14ac:dyDescent="0.2">
      <c r="A11" s="159">
        <v>1</v>
      </c>
      <c r="B11" s="159" t="s">
        <v>124</v>
      </c>
      <c r="C11" s="159" t="s">
        <v>118</v>
      </c>
      <c r="D11" s="161">
        <v>7.16</v>
      </c>
      <c r="E11" s="161">
        <v>7.0000000000000007E-2</v>
      </c>
      <c r="F11" s="160">
        <v>-1.96</v>
      </c>
      <c r="G11" s="160">
        <v>0.09</v>
      </c>
      <c r="H11" s="161">
        <v>0.02</v>
      </c>
      <c r="I11" s="161">
        <v>0</v>
      </c>
      <c r="J11" s="160">
        <v>1.05</v>
      </c>
      <c r="K11" s="160">
        <v>0.17</v>
      </c>
      <c r="L11" s="160">
        <v>69.349999999999994</v>
      </c>
      <c r="M11" s="163">
        <v>27</v>
      </c>
      <c r="N11" s="163" t="s">
        <v>122</v>
      </c>
      <c r="O11" s="163">
        <v>3</v>
      </c>
      <c r="P11" s="164"/>
      <c r="Q11" s="164"/>
      <c r="R11" s="164"/>
      <c r="S11" s="164"/>
      <c r="W11" s="12">
        <v>5</v>
      </c>
      <c r="X11" s="12">
        <v>10</v>
      </c>
      <c r="Y11" s="12" t="s">
        <v>118</v>
      </c>
      <c r="Z11" s="41">
        <v>2.388781798512047</v>
      </c>
      <c r="AA11" s="41">
        <v>0.23</v>
      </c>
      <c r="AB11" s="177">
        <v>-13.306161899999999</v>
      </c>
      <c r="AC11" s="177">
        <v>0.14000000000000001</v>
      </c>
      <c r="AD11" s="41">
        <v>1.0394229971453022</v>
      </c>
      <c r="AE11" s="41">
        <v>5.6128841845846315E-2</v>
      </c>
      <c r="AF11" s="177">
        <v>23.200567867441858</v>
      </c>
      <c r="AG11" s="177">
        <v>1.0440255540348835</v>
      </c>
      <c r="AH11" s="177">
        <v>26.029327852960385</v>
      </c>
      <c r="AI11" s="178">
        <v>17</v>
      </c>
      <c r="AJ11" s="178" t="s">
        <v>43</v>
      </c>
      <c r="AK11" s="178">
        <v>2</v>
      </c>
    </row>
    <row r="12" spans="1:40" ht="15" x14ac:dyDescent="0.2">
      <c r="A12" s="159">
        <v>1</v>
      </c>
      <c r="B12" s="159" t="s">
        <v>125</v>
      </c>
      <c r="C12" s="159" t="s">
        <v>118</v>
      </c>
      <c r="D12" s="161">
        <v>9.0399999999999991</v>
      </c>
      <c r="E12" s="161">
        <v>7.0000000000000007E-2</v>
      </c>
      <c r="F12" s="160">
        <v>-0.21</v>
      </c>
      <c r="G12" s="160">
        <v>0.09</v>
      </c>
      <c r="H12" s="161">
        <v>0.04</v>
      </c>
      <c r="I12" s="161">
        <v>0</v>
      </c>
      <c r="J12" s="160">
        <v>9.3800000000000008</v>
      </c>
      <c r="K12" s="160">
        <v>0.64</v>
      </c>
      <c r="L12" s="160">
        <v>269.5</v>
      </c>
      <c r="M12" s="163">
        <v>2</v>
      </c>
      <c r="N12" s="163" t="s">
        <v>119</v>
      </c>
      <c r="O12" s="163">
        <v>3</v>
      </c>
      <c r="P12" s="164"/>
      <c r="Q12" s="164"/>
      <c r="R12" s="164"/>
      <c r="S12" s="164"/>
      <c r="W12" s="12">
        <v>5</v>
      </c>
      <c r="X12" s="12">
        <v>11</v>
      </c>
      <c r="Y12" s="12" t="s">
        <v>118</v>
      </c>
      <c r="Z12" s="41">
        <v>3.6361507326431881</v>
      </c>
      <c r="AA12" s="41">
        <v>0.23</v>
      </c>
      <c r="AB12" s="177">
        <v>-13.132854</v>
      </c>
      <c r="AC12" s="177">
        <v>0.14000000000000001</v>
      </c>
      <c r="AD12" s="41">
        <v>1.0468715134213069</v>
      </c>
      <c r="AE12" s="41">
        <v>5.6531061724750573E-2</v>
      </c>
      <c r="AF12" s="177">
        <v>18.459108207920792</v>
      </c>
      <c r="AG12" s="177">
        <v>0.83065986935643565</v>
      </c>
      <c r="AH12" s="177">
        <v>20.562408998436908</v>
      </c>
      <c r="AI12" s="178">
        <v>5</v>
      </c>
      <c r="AJ12" s="178" t="s">
        <v>43</v>
      </c>
      <c r="AK12" s="178">
        <v>3</v>
      </c>
    </row>
    <row r="13" spans="1:40" ht="15" x14ac:dyDescent="0.2">
      <c r="A13" s="159">
        <v>1</v>
      </c>
      <c r="B13" s="159" t="s">
        <v>126</v>
      </c>
      <c r="C13" s="159" t="s">
        <v>118</v>
      </c>
      <c r="D13" s="161">
        <v>6.33</v>
      </c>
      <c r="E13" s="161">
        <v>7.0000000000000007E-2</v>
      </c>
      <c r="F13" s="160">
        <v>-0.88</v>
      </c>
      <c r="G13" s="160">
        <v>0.09</v>
      </c>
      <c r="H13" s="161">
        <v>0.04</v>
      </c>
      <c r="I13" s="161">
        <v>0</v>
      </c>
      <c r="J13" s="160">
        <v>7.83</v>
      </c>
      <c r="K13" s="160">
        <v>0.53</v>
      </c>
      <c r="L13" s="160">
        <v>224.19</v>
      </c>
      <c r="M13" s="163">
        <v>2</v>
      </c>
      <c r="N13" s="163" t="s">
        <v>122</v>
      </c>
      <c r="O13" s="163">
        <v>3</v>
      </c>
      <c r="P13" s="164"/>
      <c r="Q13" s="164"/>
      <c r="R13" s="164"/>
      <c r="S13" s="164"/>
      <c r="W13" s="12">
        <v>5</v>
      </c>
      <c r="X13" s="12">
        <v>12</v>
      </c>
      <c r="Y13" s="12" t="s">
        <v>118</v>
      </c>
      <c r="Z13" s="41">
        <v>4.3491658726496425</v>
      </c>
      <c r="AA13" s="41">
        <v>0.23</v>
      </c>
      <c r="AB13" s="177">
        <v>-17.488086300000003</v>
      </c>
      <c r="AC13" s="177">
        <v>0.14000000000000001</v>
      </c>
      <c r="AD13" s="41">
        <v>1.5278234829051225</v>
      </c>
      <c r="AE13" s="41">
        <v>8.2502468076876612E-2</v>
      </c>
      <c r="AF13" s="177">
        <v>20.066875810945273</v>
      </c>
      <c r="AG13" s="177">
        <v>0.90300941149253722</v>
      </c>
      <c r="AH13" s="177">
        <v>15.316630726327842</v>
      </c>
      <c r="AI13" s="178">
        <v>27</v>
      </c>
      <c r="AJ13" s="178" t="s">
        <v>43</v>
      </c>
      <c r="AK13" s="178">
        <v>1</v>
      </c>
    </row>
    <row r="14" spans="1:40" ht="15" x14ac:dyDescent="0.2">
      <c r="A14" s="159">
        <v>1</v>
      </c>
      <c r="B14" s="159" t="s">
        <v>127</v>
      </c>
      <c r="C14" s="159" t="s">
        <v>118</v>
      </c>
      <c r="D14" s="161">
        <v>5.91</v>
      </c>
      <c r="E14" s="161">
        <v>7.0000000000000007E-2</v>
      </c>
      <c r="F14" s="160">
        <v>-11.79</v>
      </c>
      <c r="G14" s="160">
        <v>0.09</v>
      </c>
      <c r="H14" s="161">
        <v>0.41</v>
      </c>
      <c r="I14" s="161">
        <v>0.02</v>
      </c>
      <c r="J14" s="160">
        <v>16.73</v>
      </c>
      <c r="K14" s="160">
        <v>1.1399999999999999</v>
      </c>
      <c r="L14" s="160">
        <v>47.2</v>
      </c>
      <c r="M14" s="163">
        <v>25</v>
      </c>
      <c r="N14" s="163" t="s">
        <v>43</v>
      </c>
      <c r="O14" s="163">
        <v>1</v>
      </c>
      <c r="P14" s="164"/>
      <c r="Q14" s="164"/>
      <c r="R14" s="164"/>
      <c r="S14" s="164"/>
      <c r="W14" s="12">
        <v>5</v>
      </c>
      <c r="X14" s="12">
        <v>13</v>
      </c>
      <c r="Y14" s="12" t="s">
        <v>118</v>
      </c>
      <c r="Z14" s="41">
        <v>4.2345725081949137</v>
      </c>
      <c r="AA14" s="41">
        <v>0.23</v>
      </c>
      <c r="AB14" s="177">
        <v>-11.1971715</v>
      </c>
      <c r="AC14" s="177">
        <v>0.14000000000000001</v>
      </c>
      <c r="AD14" s="41">
        <v>0.32856746686125288</v>
      </c>
      <c r="AE14" s="41">
        <v>1.7742643210507655E-2</v>
      </c>
      <c r="AF14" s="177">
        <v>12.539202022641508</v>
      </c>
      <c r="AG14" s="177">
        <v>0.56426409101886787</v>
      </c>
      <c r="AH14" s="177">
        <v>44.504302602118877</v>
      </c>
      <c r="AI14" s="178">
        <v>10</v>
      </c>
      <c r="AJ14" s="178" t="s">
        <v>43</v>
      </c>
      <c r="AK14" s="178">
        <v>1</v>
      </c>
    </row>
    <row r="15" spans="1:40" ht="15" x14ac:dyDescent="0.2">
      <c r="A15" s="159">
        <v>1</v>
      </c>
      <c r="B15" s="159" t="s">
        <v>128</v>
      </c>
      <c r="C15" s="159" t="s">
        <v>118</v>
      </c>
      <c r="D15" s="161">
        <v>4.4400000000000004</v>
      </c>
      <c r="E15" s="161">
        <v>7.0000000000000007E-2</v>
      </c>
      <c r="F15" s="160">
        <v>-13.28</v>
      </c>
      <c r="G15" s="160">
        <v>0.09</v>
      </c>
      <c r="H15" s="161">
        <v>0.74</v>
      </c>
      <c r="I15" s="161">
        <v>0.04</v>
      </c>
      <c r="J15" s="160">
        <v>17.600000000000001</v>
      </c>
      <c r="K15" s="160">
        <v>1.2</v>
      </c>
      <c r="L15" s="160">
        <v>27.7</v>
      </c>
      <c r="M15" s="169">
        <v>25</v>
      </c>
      <c r="N15" s="169" t="s">
        <v>38</v>
      </c>
      <c r="O15" s="169">
        <v>1</v>
      </c>
      <c r="P15" s="164"/>
      <c r="Q15" s="164"/>
      <c r="R15" s="164"/>
      <c r="S15" s="164"/>
      <c r="W15" s="12">
        <v>5</v>
      </c>
      <c r="X15" s="12">
        <v>14</v>
      </c>
      <c r="Y15" s="12" t="s">
        <v>118</v>
      </c>
      <c r="Z15" s="41">
        <v>7.2813822420355141</v>
      </c>
      <c r="AA15" s="41">
        <v>0.23</v>
      </c>
      <c r="AB15" s="177">
        <v>-12.385024400000001</v>
      </c>
      <c r="AC15" s="177">
        <v>0.14000000000000001</v>
      </c>
      <c r="AD15" s="41">
        <v>0.62509918607775206</v>
      </c>
      <c r="AE15" s="41">
        <v>3.3755356048198612E-2</v>
      </c>
      <c r="AF15" s="177">
        <v>16.470619934146335</v>
      </c>
      <c r="AG15" s="177">
        <v>0.74117789703658499</v>
      </c>
      <c r="AH15" s="177">
        <v>30.726823961954349</v>
      </c>
      <c r="AI15" s="178">
        <v>14</v>
      </c>
      <c r="AJ15" s="178" t="s">
        <v>43</v>
      </c>
      <c r="AK15" s="178">
        <v>2</v>
      </c>
    </row>
    <row r="16" spans="1:40" ht="15" x14ac:dyDescent="0.2">
      <c r="A16" s="159">
        <v>1</v>
      </c>
      <c r="B16" s="159" t="s">
        <v>128</v>
      </c>
      <c r="C16" s="159" t="s">
        <v>118</v>
      </c>
      <c r="D16" s="161">
        <v>4.38</v>
      </c>
      <c r="E16" s="161">
        <v>7.0000000000000007E-2</v>
      </c>
      <c r="F16" s="160">
        <v>-16.27</v>
      </c>
      <c r="G16" s="160">
        <v>0.09</v>
      </c>
      <c r="H16" s="161">
        <v>0.61</v>
      </c>
      <c r="I16" s="161">
        <v>0.03</v>
      </c>
      <c r="J16" s="160">
        <v>17.96</v>
      </c>
      <c r="K16" s="160">
        <v>1.23</v>
      </c>
      <c r="L16" s="160">
        <v>34.33</v>
      </c>
      <c r="M16" s="169">
        <v>25</v>
      </c>
      <c r="N16" s="169" t="s">
        <v>38</v>
      </c>
      <c r="O16" s="169">
        <v>2</v>
      </c>
      <c r="P16" s="164"/>
      <c r="Q16" s="164"/>
      <c r="R16" s="164"/>
      <c r="S16" s="164"/>
      <c r="W16" s="12">
        <v>5</v>
      </c>
      <c r="X16" s="12">
        <v>15</v>
      </c>
      <c r="Y16" s="12" t="s">
        <v>118</v>
      </c>
      <c r="Z16" s="41">
        <v>4.3716984765831821</v>
      </c>
      <c r="AA16" s="41">
        <v>0.23</v>
      </c>
      <c r="AB16" s="177">
        <v>-17.321417499999999</v>
      </c>
      <c r="AC16" s="177">
        <v>0.14000000000000001</v>
      </c>
      <c r="AD16" s="41">
        <v>1.5861522195981914</v>
      </c>
      <c r="AE16" s="41">
        <v>8.5652219858302334E-2</v>
      </c>
      <c r="AF16" s="177">
        <v>21.425004857487924</v>
      </c>
      <c r="AG16" s="177">
        <v>0.96412521858695654</v>
      </c>
      <c r="AH16" s="177">
        <v>15.751892007888124</v>
      </c>
      <c r="AI16" s="178">
        <v>27</v>
      </c>
      <c r="AJ16" s="178" t="s">
        <v>43</v>
      </c>
      <c r="AK16" s="178">
        <v>2</v>
      </c>
    </row>
    <row r="17" spans="1:37" ht="15" x14ac:dyDescent="0.2">
      <c r="A17" s="159">
        <v>1</v>
      </c>
      <c r="B17" s="159" t="s">
        <v>129</v>
      </c>
      <c r="C17" s="159" t="s">
        <v>118</v>
      </c>
      <c r="D17" s="161">
        <v>6.4</v>
      </c>
      <c r="E17" s="161">
        <v>7.0000000000000007E-2</v>
      </c>
      <c r="F17" s="160">
        <v>-10.94</v>
      </c>
      <c r="G17" s="160">
        <v>0.09</v>
      </c>
      <c r="H17" s="161">
        <v>0.43</v>
      </c>
      <c r="I17" s="161">
        <v>0.02</v>
      </c>
      <c r="J17" s="160">
        <v>14.02</v>
      </c>
      <c r="K17" s="160">
        <v>0.96</v>
      </c>
      <c r="L17" s="160">
        <v>38.26</v>
      </c>
      <c r="M17" s="163">
        <v>6</v>
      </c>
      <c r="N17" s="163" t="s">
        <v>43</v>
      </c>
      <c r="O17" s="163">
        <v>3</v>
      </c>
      <c r="P17" s="164"/>
      <c r="Q17" s="164"/>
      <c r="R17" s="164"/>
      <c r="S17" s="164"/>
      <c r="W17" s="12">
        <v>5</v>
      </c>
      <c r="X17" s="12">
        <v>16</v>
      </c>
      <c r="Y17" s="12" t="s">
        <v>118</v>
      </c>
      <c r="Z17" s="41">
        <v>6.0655014225140409</v>
      </c>
      <c r="AA17" s="41">
        <v>0.23</v>
      </c>
      <c r="AB17" s="177">
        <v>-11.555350799999999</v>
      </c>
      <c r="AC17" s="177">
        <v>0.14000000000000001</v>
      </c>
      <c r="AD17" s="41">
        <v>0.42237638156345791</v>
      </c>
      <c r="AE17" s="41">
        <v>2.2808324604426729E-2</v>
      </c>
      <c r="AF17" s="177">
        <v>15.354972792626725</v>
      </c>
      <c r="AG17" s="177">
        <v>0.69097377566820262</v>
      </c>
      <c r="AH17" s="177">
        <v>42.394165006919017</v>
      </c>
      <c r="AI17" s="178">
        <v>14</v>
      </c>
      <c r="AJ17" s="178" t="s">
        <v>43</v>
      </c>
      <c r="AK17" s="178">
        <v>1</v>
      </c>
    </row>
    <row r="18" spans="1:37" ht="15" x14ac:dyDescent="0.2">
      <c r="A18" s="159">
        <v>1</v>
      </c>
      <c r="B18" s="159" t="s">
        <v>130</v>
      </c>
      <c r="C18" s="159" t="s">
        <v>118</v>
      </c>
      <c r="D18" s="161">
        <v>2.78</v>
      </c>
      <c r="E18" s="161">
        <v>7.0000000000000007E-2</v>
      </c>
      <c r="F18" s="160">
        <v>-14.28</v>
      </c>
      <c r="G18" s="160">
        <v>0.09</v>
      </c>
      <c r="H18" s="161">
        <v>0.59</v>
      </c>
      <c r="I18" s="161">
        <v>0.03</v>
      </c>
      <c r="J18" s="160">
        <v>13.78</v>
      </c>
      <c r="K18" s="160">
        <v>0.94</v>
      </c>
      <c r="L18" s="160">
        <v>27.3</v>
      </c>
      <c r="M18" s="163">
        <v>27</v>
      </c>
      <c r="N18" s="163" t="s">
        <v>38</v>
      </c>
      <c r="O18" s="163">
        <v>1</v>
      </c>
      <c r="P18" s="164"/>
      <c r="Q18" s="164"/>
      <c r="R18" s="164"/>
      <c r="S18" s="164"/>
      <c r="W18" s="12">
        <v>5</v>
      </c>
      <c r="X18" s="12">
        <v>17</v>
      </c>
      <c r="Y18" s="12" t="s">
        <v>118</v>
      </c>
      <c r="Z18" s="41">
        <v>2.9835444303317833</v>
      </c>
      <c r="AA18" s="41">
        <v>0.23</v>
      </c>
      <c r="AB18" s="177">
        <v>-14.248837999999999</v>
      </c>
      <c r="AC18" s="177">
        <v>0.14000000000000001</v>
      </c>
      <c r="AD18" s="41">
        <v>0.74360079367348964</v>
      </c>
      <c r="AE18" s="41">
        <v>4.0154442858368437E-2</v>
      </c>
      <c r="AF18" s="177">
        <v>20.073911633004929</v>
      </c>
      <c r="AG18" s="177">
        <v>0.90332602348522173</v>
      </c>
      <c r="AH18" s="177">
        <v>31.481022032400979</v>
      </c>
      <c r="AI18" s="178">
        <v>17</v>
      </c>
      <c r="AJ18" s="178" t="s">
        <v>43</v>
      </c>
      <c r="AK18" s="178">
        <v>3</v>
      </c>
    </row>
    <row r="19" spans="1:37" ht="15" x14ac:dyDescent="0.2">
      <c r="A19" s="159">
        <v>1</v>
      </c>
      <c r="B19" s="159" t="s">
        <v>131</v>
      </c>
      <c r="C19" s="159" t="s">
        <v>118</v>
      </c>
      <c r="D19" s="161">
        <v>3.56</v>
      </c>
      <c r="E19" s="161">
        <v>7.0000000000000007E-2</v>
      </c>
      <c r="F19" s="160">
        <v>-14.53</v>
      </c>
      <c r="G19" s="160">
        <v>0.09</v>
      </c>
      <c r="H19" s="161">
        <v>0.35</v>
      </c>
      <c r="I19" s="161">
        <v>0.02</v>
      </c>
      <c r="J19" s="160">
        <v>11.13</v>
      </c>
      <c r="K19" s="160">
        <v>0.76</v>
      </c>
      <c r="L19" s="160">
        <v>36.89</v>
      </c>
      <c r="M19" s="163">
        <v>4</v>
      </c>
      <c r="N19" s="163" t="s">
        <v>43</v>
      </c>
      <c r="O19" s="163">
        <v>2</v>
      </c>
      <c r="P19" s="164"/>
      <c r="Q19" s="164"/>
      <c r="R19" s="164"/>
      <c r="S19" s="164"/>
      <c r="W19" s="12">
        <v>5</v>
      </c>
      <c r="X19" s="12">
        <v>18</v>
      </c>
      <c r="Y19" s="12" t="s">
        <v>118</v>
      </c>
      <c r="Z19" s="41">
        <v>4.1097666560340489</v>
      </c>
      <c r="AA19" s="41">
        <v>0.23</v>
      </c>
      <c r="AB19" s="177">
        <v>-10.746391900000001</v>
      </c>
      <c r="AC19" s="177">
        <v>0.14000000000000001</v>
      </c>
      <c r="AD19" s="41">
        <v>0.41018320311006312</v>
      </c>
      <c r="AE19" s="41">
        <v>2.2149892967943407E-2</v>
      </c>
      <c r="AF19" s="177">
        <v>14.083101920334929</v>
      </c>
      <c r="AG19" s="177">
        <v>0.63373958641507178</v>
      </c>
      <c r="AH19" s="177">
        <v>40.038436511985054</v>
      </c>
      <c r="AI19" s="178">
        <v>10</v>
      </c>
      <c r="AJ19" s="178" t="s">
        <v>43</v>
      </c>
      <c r="AK19" s="178">
        <v>3</v>
      </c>
    </row>
    <row r="20" spans="1:37" ht="15" x14ac:dyDescent="0.2">
      <c r="A20" s="159">
        <v>1</v>
      </c>
      <c r="B20" s="159" t="s">
        <v>132</v>
      </c>
      <c r="C20" s="159" t="s">
        <v>118</v>
      </c>
      <c r="D20" s="161">
        <v>3.95</v>
      </c>
      <c r="E20" s="161">
        <v>7.0000000000000007E-2</v>
      </c>
      <c r="F20" s="160">
        <v>-10.87</v>
      </c>
      <c r="G20" s="160">
        <v>0.09</v>
      </c>
      <c r="H20" s="161">
        <v>0.57999999999999996</v>
      </c>
      <c r="I20" s="161">
        <v>0.03</v>
      </c>
      <c r="J20" s="160">
        <v>19.54</v>
      </c>
      <c r="K20" s="160">
        <v>1.33</v>
      </c>
      <c r="L20" s="160">
        <v>39.549999999999997</v>
      </c>
      <c r="M20" s="163">
        <v>12</v>
      </c>
      <c r="N20" s="163" t="s">
        <v>43</v>
      </c>
      <c r="O20" s="163">
        <v>3</v>
      </c>
      <c r="P20" s="164"/>
      <c r="Q20" s="164"/>
      <c r="R20" s="164"/>
      <c r="S20" s="164"/>
      <c r="W20" s="12">
        <v>5</v>
      </c>
      <c r="X20" s="184">
        <v>19</v>
      </c>
      <c r="Y20" s="12" t="s">
        <v>118</v>
      </c>
      <c r="Z20" s="41">
        <v>7.8423181421182964</v>
      </c>
      <c r="AA20" s="41">
        <v>0.23</v>
      </c>
      <c r="AB20" s="177"/>
      <c r="AC20" s="177"/>
      <c r="AD20" s="41">
        <v>6.4302806308289828E-2</v>
      </c>
      <c r="AE20" s="41">
        <v>3.4723515406476506E-3</v>
      </c>
      <c r="AF20" s="177"/>
      <c r="AG20" s="177"/>
      <c r="AH20" s="177"/>
      <c r="AI20" s="178">
        <v>10</v>
      </c>
      <c r="AJ20" s="178" t="s">
        <v>42</v>
      </c>
      <c r="AK20" s="178">
        <v>3</v>
      </c>
    </row>
    <row r="21" spans="1:37" ht="15" x14ac:dyDescent="0.2">
      <c r="A21" s="159">
        <v>1</v>
      </c>
      <c r="B21" s="159" t="s">
        <v>133</v>
      </c>
      <c r="C21" s="159" t="s">
        <v>118</v>
      </c>
      <c r="D21" s="161">
        <v>4.6500000000000004</v>
      </c>
      <c r="E21" s="161">
        <v>7.0000000000000007E-2</v>
      </c>
      <c r="F21" s="160">
        <v>-17.87</v>
      </c>
      <c r="G21" s="160">
        <v>0.09</v>
      </c>
      <c r="H21" s="161">
        <v>0.66</v>
      </c>
      <c r="I21" s="161">
        <v>0.04</v>
      </c>
      <c r="J21" s="160">
        <v>18.36</v>
      </c>
      <c r="K21" s="160">
        <v>1.25</v>
      </c>
      <c r="L21" s="160">
        <v>32.229999999999997</v>
      </c>
      <c r="M21" s="163">
        <v>12</v>
      </c>
      <c r="N21" s="163" t="s">
        <v>38</v>
      </c>
      <c r="O21" s="163">
        <v>3</v>
      </c>
      <c r="P21" s="164"/>
      <c r="Q21" s="164"/>
      <c r="R21" s="164"/>
      <c r="S21" s="164"/>
      <c r="W21" s="12">
        <v>5</v>
      </c>
      <c r="X21" s="12">
        <v>20</v>
      </c>
      <c r="Y21" s="12" t="s">
        <v>118</v>
      </c>
      <c r="Z21" s="41">
        <v>3.3930695171923642</v>
      </c>
      <c r="AA21" s="41">
        <v>0.23</v>
      </c>
      <c r="AB21" s="177">
        <v>-1.5321202999999999</v>
      </c>
      <c r="AC21" s="177">
        <v>0.14000000000000001</v>
      </c>
      <c r="AD21" s="41">
        <v>2.5321913303585297E-2</v>
      </c>
      <c r="AE21" s="41">
        <v>1.367383318393606E-3</v>
      </c>
      <c r="AF21" s="177">
        <v>1.2916559872472426</v>
      </c>
      <c r="AG21" s="177">
        <v>5.8124519426125919E-2</v>
      </c>
      <c r="AH21" s="177">
        <v>59.484936700743702</v>
      </c>
      <c r="AI21" s="178">
        <v>14</v>
      </c>
      <c r="AJ21" s="178" t="s">
        <v>42</v>
      </c>
      <c r="AK21" s="178">
        <v>3</v>
      </c>
    </row>
    <row r="22" spans="1:37" ht="15" x14ac:dyDescent="0.2">
      <c r="A22" s="159">
        <v>1</v>
      </c>
      <c r="B22" s="159" t="s">
        <v>134</v>
      </c>
      <c r="C22" s="159" t="s">
        <v>118</v>
      </c>
      <c r="D22" s="161">
        <v>5.53</v>
      </c>
      <c r="E22" s="161">
        <v>7.0000000000000007E-2</v>
      </c>
      <c r="F22" s="160">
        <v>-15.25</v>
      </c>
      <c r="G22" s="160">
        <v>0.09</v>
      </c>
      <c r="H22" s="161">
        <v>0.83</v>
      </c>
      <c r="I22" s="161">
        <v>0.04</v>
      </c>
      <c r="J22" s="160">
        <v>14.37</v>
      </c>
      <c r="K22" s="160">
        <v>0.98</v>
      </c>
      <c r="L22" s="160">
        <v>20.14</v>
      </c>
      <c r="M22" s="163">
        <v>22</v>
      </c>
      <c r="N22" s="163" t="s">
        <v>38</v>
      </c>
      <c r="O22" s="163">
        <v>1</v>
      </c>
      <c r="P22" s="164"/>
      <c r="Q22" s="164"/>
      <c r="R22" s="164"/>
      <c r="S22" s="164"/>
      <c r="W22" s="12">
        <v>5</v>
      </c>
      <c r="X22" s="184">
        <v>21</v>
      </c>
      <c r="Y22" s="12" t="s">
        <v>118</v>
      </c>
      <c r="Z22" s="41">
        <v>6.0099342402861851</v>
      </c>
      <c r="AA22" s="41">
        <v>0.23</v>
      </c>
      <c r="AB22" s="177"/>
      <c r="AC22" s="177"/>
      <c r="AD22" s="41">
        <v>5.4074357200943252E-2</v>
      </c>
      <c r="AE22" s="41">
        <v>2.9200152888509356E-3</v>
      </c>
      <c r="AF22" s="177"/>
      <c r="AG22" s="177"/>
      <c r="AH22" s="177"/>
      <c r="AI22" s="178">
        <v>21</v>
      </c>
      <c r="AJ22" s="178" t="s">
        <v>42</v>
      </c>
      <c r="AK22" s="178">
        <v>3</v>
      </c>
    </row>
    <row r="23" spans="1:37" ht="15" x14ac:dyDescent="0.2">
      <c r="A23" s="159">
        <v>1</v>
      </c>
      <c r="B23" s="159" t="s">
        <v>135</v>
      </c>
      <c r="C23" s="159" t="s">
        <v>118</v>
      </c>
      <c r="D23" s="161">
        <v>5.43</v>
      </c>
      <c r="E23" s="161">
        <v>7.0000000000000007E-2</v>
      </c>
      <c r="F23" s="160">
        <v>-17.45</v>
      </c>
      <c r="G23" s="160">
        <v>0.09</v>
      </c>
      <c r="H23" s="161">
        <v>0.65</v>
      </c>
      <c r="I23" s="161">
        <v>0.03</v>
      </c>
      <c r="J23" s="160">
        <v>13.03</v>
      </c>
      <c r="K23" s="160">
        <v>0.89</v>
      </c>
      <c r="L23" s="160">
        <v>23.47</v>
      </c>
      <c r="M23" s="163">
        <v>22</v>
      </c>
      <c r="N23" s="163" t="s">
        <v>38</v>
      </c>
      <c r="O23" s="163">
        <v>3</v>
      </c>
      <c r="P23" s="164"/>
      <c r="Q23" s="164"/>
      <c r="R23" s="164"/>
      <c r="S23" s="164"/>
      <c r="W23" s="12">
        <v>5</v>
      </c>
      <c r="X23" s="12">
        <v>22</v>
      </c>
      <c r="Y23" s="12" t="s">
        <v>118</v>
      </c>
      <c r="Z23" s="41">
        <v>4.9441164131959292</v>
      </c>
      <c r="AA23" s="41">
        <v>0.23</v>
      </c>
      <c r="AB23" s="177">
        <v>-3.4452644000000001</v>
      </c>
      <c r="AC23" s="177">
        <v>0.14000000000000001</v>
      </c>
      <c r="AD23" s="41">
        <v>2.658352703255569E-2</v>
      </c>
      <c r="AE23" s="41">
        <v>1.4355104597580071E-3</v>
      </c>
      <c r="AF23" s="177">
        <v>1.1121698401946107</v>
      </c>
      <c r="AG23" s="177">
        <v>5.0047642808757481E-2</v>
      </c>
      <c r="AH23" s="177">
        <v>48.788242315284151</v>
      </c>
      <c r="AI23" s="178">
        <v>27</v>
      </c>
      <c r="AJ23" s="178" t="s">
        <v>42</v>
      </c>
      <c r="AK23" s="178">
        <v>1</v>
      </c>
    </row>
    <row r="24" spans="1:37" ht="15" x14ac:dyDescent="0.2">
      <c r="A24" s="159">
        <v>1</v>
      </c>
      <c r="B24" s="159" t="s">
        <v>136</v>
      </c>
      <c r="C24" s="159" t="s">
        <v>118</v>
      </c>
      <c r="D24" s="161">
        <v>5.55</v>
      </c>
      <c r="E24" s="161">
        <v>7.0000000000000007E-2</v>
      </c>
      <c r="F24" s="160">
        <v>-15.7</v>
      </c>
      <c r="G24" s="160">
        <v>0.09</v>
      </c>
      <c r="H24" s="161">
        <v>0.74</v>
      </c>
      <c r="I24" s="161">
        <v>0.04</v>
      </c>
      <c r="J24" s="160">
        <v>15.04</v>
      </c>
      <c r="K24" s="160">
        <v>1.03</v>
      </c>
      <c r="L24" s="160">
        <v>23.81</v>
      </c>
      <c r="M24" s="163">
        <v>24</v>
      </c>
      <c r="N24" s="163" t="s">
        <v>38</v>
      </c>
      <c r="O24" s="163">
        <v>2</v>
      </c>
      <c r="P24" s="164"/>
      <c r="Q24" s="164"/>
      <c r="R24" s="164"/>
      <c r="S24" s="164"/>
      <c r="W24" s="12">
        <v>5</v>
      </c>
      <c r="X24" s="184">
        <v>23</v>
      </c>
      <c r="Y24" s="12" t="s">
        <v>118</v>
      </c>
      <c r="Z24" s="41">
        <v>5.2044073539832967</v>
      </c>
      <c r="AA24" s="41">
        <v>0.23</v>
      </c>
      <c r="AB24" s="177"/>
      <c r="AC24" s="177"/>
      <c r="AD24" s="41">
        <v>7.314122878770897E-2</v>
      </c>
      <c r="AE24" s="41">
        <v>3.9496263545362844E-3</v>
      </c>
      <c r="AF24" s="177"/>
      <c r="AG24" s="177"/>
      <c r="AH24" s="177"/>
      <c r="AI24" s="178">
        <v>19</v>
      </c>
      <c r="AJ24" s="178" t="s">
        <v>42</v>
      </c>
      <c r="AK24" s="178">
        <v>2</v>
      </c>
    </row>
    <row r="25" spans="1:37" ht="15" x14ac:dyDescent="0.2">
      <c r="A25" s="159">
        <v>1</v>
      </c>
      <c r="B25" s="159" t="s">
        <v>137</v>
      </c>
      <c r="C25" s="159" t="s">
        <v>118</v>
      </c>
      <c r="D25" s="161">
        <v>5.48</v>
      </c>
      <c r="E25" s="161">
        <v>7.0000000000000007E-2</v>
      </c>
      <c r="F25" s="160">
        <v>-15.26</v>
      </c>
      <c r="G25" s="160">
        <v>0.09</v>
      </c>
      <c r="H25" s="161">
        <v>0.68</v>
      </c>
      <c r="I25" s="161">
        <v>0.04</v>
      </c>
      <c r="J25" s="160">
        <v>13.93</v>
      </c>
      <c r="K25" s="160">
        <v>0.95</v>
      </c>
      <c r="L25" s="160">
        <v>23.76</v>
      </c>
      <c r="M25" s="169">
        <v>16</v>
      </c>
      <c r="N25" s="169" t="s">
        <v>38</v>
      </c>
      <c r="O25" s="169">
        <v>1</v>
      </c>
      <c r="P25" s="164"/>
      <c r="Q25" s="164"/>
      <c r="R25" s="164"/>
      <c r="S25" s="164"/>
      <c r="W25" s="12">
        <v>5</v>
      </c>
      <c r="X25" s="12">
        <v>24</v>
      </c>
      <c r="Y25" s="12" t="s">
        <v>118</v>
      </c>
      <c r="Z25" s="41">
        <v>8.5025966963128212</v>
      </c>
      <c r="AA25" s="41">
        <v>0.23</v>
      </c>
      <c r="AB25" s="177">
        <v>-4.4593948000000001</v>
      </c>
      <c r="AC25" s="177">
        <v>0.14000000000000001</v>
      </c>
      <c r="AD25" s="41">
        <v>6.659063736240578E-2</v>
      </c>
      <c r="AE25" s="41">
        <v>3.5958944175699119E-3</v>
      </c>
      <c r="AF25" s="177">
        <v>2.66148096192771</v>
      </c>
      <c r="AG25" s="177">
        <v>0.11976664328674695</v>
      </c>
      <c r="AH25" s="177">
        <v>46.608685222176362</v>
      </c>
      <c r="AI25" s="178">
        <v>24</v>
      </c>
      <c r="AJ25" s="178" t="s">
        <v>42</v>
      </c>
      <c r="AK25" s="178">
        <v>2</v>
      </c>
    </row>
    <row r="26" spans="1:37" ht="15" x14ac:dyDescent="0.2">
      <c r="A26" s="159">
        <v>1</v>
      </c>
      <c r="B26" s="159" t="s">
        <v>137</v>
      </c>
      <c r="C26" s="159" t="s">
        <v>118</v>
      </c>
      <c r="D26" s="161">
        <v>5.48</v>
      </c>
      <c r="E26" s="161">
        <v>7.0000000000000007E-2</v>
      </c>
      <c r="F26" s="160">
        <v>-14.74</v>
      </c>
      <c r="G26" s="160">
        <v>0.09</v>
      </c>
      <c r="H26" s="161">
        <v>0.72</v>
      </c>
      <c r="I26" s="161">
        <v>0.04</v>
      </c>
      <c r="J26" s="160">
        <v>15.13</v>
      </c>
      <c r="K26" s="160">
        <v>1.03</v>
      </c>
      <c r="L26" s="160">
        <v>24.55</v>
      </c>
      <c r="M26" s="169">
        <v>16</v>
      </c>
      <c r="N26" s="169" t="s">
        <v>38</v>
      </c>
      <c r="O26" s="169">
        <v>1</v>
      </c>
      <c r="P26" s="164"/>
      <c r="Q26" s="164"/>
      <c r="R26" s="164"/>
      <c r="S26" s="164"/>
      <c r="W26" s="12">
        <v>5</v>
      </c>
      <c r="X26" s="12">
        <v>25</v>
      </c>
      <c r="Y26" s="12" t="s">
        <v>118</v>
      </c>
      <c r="Z26" s="41">
        <v>7.8277465240475017</v>
      </c>
      <c r="AA26" s="41">
        <v>0.23</v>
      </c>
      <c r="AB26" s="177">
        <v>-3.3085244</v>
      </c>
      <c r="AC26" s="177">
        <v>0.14000000000000001</v>
      </c>
      <c r="AD26" s="41">
        <v>2.43392762456284E-2</v>
      </c>
      <c r="AE26" s="41">
        <v>1.3143209172639335E-3</v>
      </c>
      <c r="AF26" s="177">
        <v>1.6254827659730722</v>
      </c>
      <c r="AG26" s="177">
        <v>7.3146724468788241E-2</v>
      </c>
      <c r="AH26" s="177">
        <v>77.880973112792773</v>
      </c>
      <c r="AI26" s="178">
        <v>17</v>
      </c>
      <c r="AJ26" s="178" t="s">
        <v>42</v>
      </c>
      <c r="AK26" s="178">
        <v>3</v>
      </c>
    </row>
    <row r="27" spans="1:37" ht="15" x14ac:dyDescent="0.2">
      <c r="A27" s="159">
        <v>1</v>
      </c>
      <c r="B27" s="159" t="s">
        <v>138</v>
      </c>
      <c r="C27" s="159" t="s">
        <v>118</v>
      </c>
      <c r="D27" s="161">
        <v>7.34</v>
      </c>
      <c r="E27" s="161">
        <v>7.0000000000000007E-2</v>
      </c>
      <c r="F27" s="160">
        <v>-11.43</v>
      </c>
      <c r="G27" s="160">
        <v>0.09</v>
      </c>
      <c r="H27" s="161">
        <v>0.51</v>
      </c>
      <c r="I27" s="161">
        <v>0.03</v>
      </c>
      <c r="J27" s="160">
        <v>9.16</v>
      </c>
      <c r="K27" s="160">
        <v>1.48</v>
      </c>
      <c r="L27" s="160">
        <v>21.05</v>
      </c>
      <c r="M27" s="163">
        <v>6</v>
      </c>
      <c r="N27" s="163" t="s">
        <v>43</v>
      </c>
      <c r="O27" s="163">
        <v>1</v>
      </c>
      <c r="P27" s="164"/>
      <c r="Q27" s="164"/>
      <c r="R27" s="164"/>
      <c r="S27" s="164"/>
      <c r="W27" s="12">
        <v>5</v>
      </c>
      <c r="X27" s="184">
        <v>26</v>
      </c>
      <c r="Y27" s="12" t="s">
        <v>118</v>
      </c>
      <c r="Z27" s="41">
        <v>8.6509976263861503</v>
      </c>
      <c r="AA27" s="41">
        <v>0.23</v>
      </c>
      <c r="AB27" s="177"/>
      <c r="AC27" s="177"/>
      <c r="AD27" s="41">
        <v>4.8494655626750191E-2</v>
      </c>
      <c r="AE27" s="41">
        <v>2.6187114038445105E-3</v>
      </c>
      <c r="AF27" s="177"/>
      <c r="AG27" s="177"/>
      <c r="AH27" s="177"/>
      <c r="AI27" s="178">
        <v>5</v>
      </c>
      <c r="AJ27" s="178" t="s">
        <v>42</v>
      </c>
      <c r="AK27" s="178">
        <v>2</v>
      </c>
    </row>
    <row r="28" spans="1:37" ht="15" x14ac:dyDescent="0.2">
      <c r="A28" s="159">
        <v>1</v>
      </c>
      <c r="B28" s="159" t="s">
        <v>139</v>
      </c>
      <c r="C28" s="159" t="s">
        <v>118</v>
      </c>
      <c r="D28" s="161">
        <v>3.7</v>
      </c>
      <c r="E28" s="161">
        <v>7.0000000000000007E-2</v>
      </c>
      <c r="F28" s="160">
        <v>-8.31</v>
      </c>
      <c r="G28" s="160">
        <v>0.09</v>
      </c>
      <c r="H28" s="161">
        <v>0.35</v>
      </c>
      <c r="I28" s="161">
        <v>0.02</v>
      </c>
      <c r="J28" s="160">
        <v>15.65</v>
      </c>
      <c r="K28" s="160">
        <v>1.07</v>
      </c>
      <c r="L28" s="160">
        <v>52.8</v>
      </c>
      <c r="M28" s="163">
        <v>10</v>
      </c>
      <c r="N28" s="163" t="s">
        <v>43</v>
      </c>
      <c r="O28" s="163">
        <v>1</v>
      </c>
      <c r="P28" s="164"/>
      <c r="Q28" s="164"/>
      <c r="R28" s="164"/>
      <c r="S28" s="164"/>
      <c r="W28" s="12">
        <v>5</v>
      </c>
      <c r="X28" s="12">
        <v>27</v>
      </c>
      <c r="Y28" s="12" t="s">
        <v>118</v>
      </c>
      <c r="Z28" s="185">
        <v>-3.8214015790171727</v>
      </c>
      <c r="AA28" s="41">
        <v>0.23</v>
      </c>
      <c r="AB28" s="177">
        <v>-2.5014588</v>
      </c>
      <c r="AC28" s="177">
        <v>0.14000000000000001</v>
      </c>
      <c r="AD28" s="41">
        <v>1.4763788998011125E-2</v>
      </c>
      <c r="AE28" s="41">
        <v>7.9724460589260075E-4</v>
      </c>
      <c r="AF28" s="177">
        <v>1.0670524457817248</v>
      </c>
      <c r="AG28" s="177">
        <v>4.8017360060177615E-2</v>
      </c>
      <c r="AH28" s="177">
        <v>84.283894694045671</v>
      </c>
      <c r="AI28" s="178">
        <v>26</v>
      </c>
      <c r="AJ28" s="178" t="s">
        <v>42</v>
      </c>
      <c r="AK28" s="178">
        <v>1</v>
      </c>
    </row>
    <row r="29" spans="1:37" ht="15" x14ac:dyDescent="0.2">
      <c r="A29" s="159">
        <v>1</v>
      </c>
      <c r="B29" s="159" t="s">
        <v>140</v>
      </c>
      <c r="C29" s="159" t="s">
        <v>118</v>
      </c>
      <c r="D29" s="161">
        <v>4.74</v>
      </c>
      <c r="E29" s="161">
        <v>7.0000000000000007E-2</v>
      </c>
      <c r="F29" s="160">
        <v>-21.06</v>
      </c>
      <c r="G29" s="160">
        <v>0.09</v>
      </c>
      <c r="H29" s="161">
        <v>0.61</v>
      </c>
      <c r="I29" s="161">
        <v>0.03</v>
      </c>
      <c r="J29" s="160">
        <v>17.239999999999998</v>
      </c>
      <c r="K29" s="160">
        <v>1.18</v>
      </c>
      <c r="L29" s="160">
        <v>32.92</v>
      </c>
      <c r="M29" s="163">
        <v>4</v>
      </c>
      <c r="N29" s="163" t="s">
        <v>38</v>
      </c>
      <c r="O29" s="163">
        <v>2</v>
      </c>
      <c r="P29" s="164"/>
      <c r="Q29" s="164"/>
      <c r="R29" s="164"/>
      <c r="S29" s="164"/>
      <c r="W29" s="12">
        <v>5</v>
      </c>
      <c r="X29" s="12">
        <v>28</v>
      </c>
      <c r="Y29" s="12" t="s">
        <v>118</v>
      </c>
      <c r="Z29" s="41">
        <v>5.9064275998567997</v>
      </c>
      <c r="AA29" s="41">
        <v>0.23</v>
      </c>
      <c r="AB29" s="177">
        <v>-4.465554</v>
      </c>
      <c r="AC29" s="177">
        <v>0.14000000000000001</v>
      </c>
      <c r="AD29" s="41">
        <v>1.5427694701824915E-2</v>
      </c>
      <c r="AE29" s="41">
        <v>8.3309551389854541E-4</v>
      </c>
      <c r="AF29" s="177">
        <v>0.60884717645584729</v>
      </c>
      <c r="AG29" s="177">
        <v>2.7398122940513126E-2</v>
      </c>
      <c r="AH29" s="177">
        <v>46.021833853067228</v>
      </c>
      <c r="AI29" s="178">
        <v>14</v>
      </c>
      <c r="AJ29" s="178" t="s">
        <v>42</v>
      </c>
      <c r="AK29" s="178">
        <v>1</v>
      </c>
    </row>
    <row r="30" spans="1:37" ht="15" x14ac:dyDescent="0.2">
      <c r="A30" s="159">
        <v>1</v>
      </c>
      <c r="B30" s="159" t="s">
        <v>141</v>
      </c>
      <c r="C30" s="159" t="s">
        <v>118</v>
      </c>
      <c r="D30" s="161">
        <v>6.49</v>
      </c>
      <c r="E30" s="161">
        <v>7.0000000000000007E-2</v>
      </c>
      <c r="F30" s="160">
        <v>-11.13</v>
      </c>
      <c r="G30" s="160">
        <v>0.09</v>
      </c>
      <c r="H30" s="161">
        <v>0.66</v>
      </c>
      <c r="I30" s="161">
        <v>0.04</v>
      </c>
      <c r="J30" s="160">
        <v>23.66</v>
      </c>
      <c r="K30" s="160">
        <v>1.61</v>
      </c>
      <c r="L30" s="160">
        <v>41.63</v>
      </c>
      <c r="M30" s="163">
        <v>26</v>
      </c>
      <c r="N30" s="163" t="s">
        <v>43</v>
      </c>
      <c r="O30" s="163">
        <v>3</v>
      </c>
      <c r="P30" s="164"/>
      <c r="Q30" s="164"/>
      <c r="R30" s="164"/>
      <c r="S30" s="164"/>
      <c r="W30" s="12">
        <v>5</v>
      </c>
      <c r="X30" s="184">
        <v>29</v>
      </c>
      <c r="Y30" s="12" t="s">
        <v>118</v>
      </c>
      <c r="Z30" s="41">
        <v>5.6903656773023368</v>
      </c>
      <c r="AA30" s="41">
        <v>0.23</v>
      </c>
      <c r="AB30" s="177"/>
      <c r="AC30" s="177"/>
      <c r="AD30" s="41">
        <v>7.4200469164858507E-2</v>
      </c>
      <c r="AE30" s="41">
        <v>4.0068253349023596E-3</v>
      </c>
      <c r="AF30" s="177"/>
      <c r="AG30" s="177"/>
      <c r="AH30" s="177"/>
      <c r="AI30" s="178">
        <v>19</v>
      </c>
      <c r="AJ30" s="178" t="s">
        <v>42</v>
      </c>
      <c r="AK30" s="178">
        <v>1</v>
      </c>
    </row>
    <row r="31" spans="1:37" ht="15" x14ac:dyDescent="0.2">
      <c r="A31" s="159">
        <v>1</v>
      </c>
      <c r="B31" s="159" t="s">
        <v>142</v>
      </c>
      <c r="C31" s="159" t="s">
        <v>118</v>
      </c>
      <c r="D31" s="161">
        <v>4.13</v>
      </c>
      <c r="E31" s="161">
        <v>7.0000000000000007E-2</v>
      </c>
      <c r="F31" s="160">
        <v>-11.05</v>
      </c>
      <c r="G31" s="160">
        <v>0.09</v>
      </c>
      <c r="H31" s="161">
        <v>0.43</v>
      </c>
      <c r="I31" s="161">
        <v>0.02</v>
      </c>
      <c r="J31" s="160">
        <v>19.059999999999999</v>
      </c>
      <c r="K31" s="160">
        <v>1.3</v>
      </c>
      <c r="L31" s="160">
        <v>52</v>
      </c>
      <c r="M31" s="169">
        <v>10</v>
      </c>
      <c r="N31" s="169" t="s">
        <v>43</v>
      </c>
      <c r="O31" s="169">
        <v>2</v>
      </c>
      <c r="P31" s="164"/>
      <c r="Q31" s="164"/>
      <c r="R31" s="164"/>
      <c r="S31" s="164"/>
      <c r="W31" s="12">
        <v>5</v>
      </c>
      <c r="X31" s="186">
        <v>30</v>
      </c>
      <c r="Y31" s="12" t="s">
        <v>118</v>
      </c>
      <c r="Z31" s="41"/>
      <c r="AA31" s="41"/>
      <c r="AB31" s="177"/>
      <c r="AC31" s="177"/>
      <c r="AD31" s="41"/>
      <c r="AE31" s="41"/>
      <c r="AF31" s="177"/>
      <c r="AG31" s="177"/>
      <c r="AH31" s="177"/>
      <c r="AI31" s="178">
        <v>5</v>
      </c>
      <c r="AJ31" s="178" t="s">
        <v>42</v>
      </c>
      <c r="AK31" s="178">
        <v>3</v>
      </c>
    </row>
    <row r="32" spans="1:37" ht="15" x14ac:dyDescent="0.2">
      <c r="A32" s="159">
        <v>1</v>
      </c>
      <c r="B32" s="159" t="s">
        <v>142</v>
      </c>
      <c r="C32" s="159" t="s">
        <v>118</v>
      </c>
      <c r="D32" s="161">
        <v>4.18</v>
      </c>
      <c r="E32" s="161">
        <v>7.0000000000000007E-2</v>
      </c>
      <c r="F32" s="160">
        <v>-10.98</v>
      </c>
      <c r="G32" s="160">
        <v>0.09</v>
      </c>
      <c r="H32" s="161">
        <v>0.48</v>
      </c>
      <c r="I32" s="161">
        <v>0.03</v>
      </c>
      <c r="J32" s="160">
        <v>21.52</v>
      </c>
      <c r="K32" s="160">
        <v>1.47</v>
      </c>
      <c r="L32" s="160">
        <v>51.96</v>
      </c>
      <c r="M32" s="169">
        <v>10</v>
      </c>
      <c r="N32" s="169" t="s">
        <v>43</v>
      </c>
      <c r="O32" s="169">
        <v>3</v>
      </c>
      <c r="P32" s="164"/>
      <c r="Q32" s="164"/>
      <c r="R32" s="164"/>
      <c r="S32" s="164"/>
      <c r="W32" s="12">
        <v>5</v>
      </c>
      <c r="X32" s="186">
        <v>31</v>
      </c>
      <c r="Y32" s="12" t="s">
        <v>118</v>
      </c>
      <c r="Z32" s="41"/>
      <c r="AA32" s="41"/>
      <c r="AB32" s="177"/>
      <c r="AC32" s="177"/>
      <c r="AD32" s="41"/>
      <c r="AE32" s="41"/>
      <c r="AF32" s="177"/>
      <c r="AG32" s="177"/>
      <c r="AH32" s="177"/>
      <c r="AI32" s="178">
        <v>19</v>
      </c>
      <c r="AJ32" s="178" t="s">
        <v>42</v>
      </c>
      <c r="AK32" s="178">
        <v>3</v>
      </c>
    </row>
    <row r="33" spans="1:37" ht="15" x14ac:dyDescent="0.2">
      <c r="A33" s="159">
        <v>1</v>
      </c>
      <c r="B33" s="159" t="s">
        <v>143</v>
      </c>
      <c r="C33" s="159" t="s">
        <v>118</v>
      </c>
      <c r="D33" s="161">
        <v>4.18</v>
      </c>
      <c r="E33" s="161">
        <v>7.0000000000000007E-2</v>
      </c>
      <c r="F33" s="160">
        <v>-13.13</v>
      </c>
      <c r="G33" s="160">
        <v>0.09</v>
      </c>
      <c r="H33" s="161">
        <v>0.35</v>
      </c>
      <c r="I33" s="161">
        <v>0.02</v>
      </c>
      <c r="J33" s="160">
        <v>14.3</v>
      </c>
      <c r="K33" s="160">
        <v>0.97</v>
      </c>
      <c r="L33" s="160">
        <v>47.26</v>
      </c>
      <c r="M33" s="163">
        <v>14</v>
      </c>
      <c r="N33" s="163" t="s">
        <v>38</v>
      </c>
      <c r="O33" s="163">
        <v>1</v>
      </c>
      <c r="P33" s="164"/>
      <c r="Q33" s="164"/>
      <c r="R33" s="164"/>
      <c r="S33" s="164"/>
      <c r="W33" s="12">
        <v>5</v>
      </c>
      <c r="X33" s="12">
        <v>32</v>
      </c>
      <c r="Y33" s="12" t="s">
        <v>118</v>
      </c>
      <c r="Z33" s="41">
        <v>5.8697560271239873</v>
      </c>
      <c r="AA33" s="41">
        <v>0.23</v>
      </c>
      <c r="AB33" s="177">
        <v>-3.5142267999999999</v>
      </c>
      <c r="AC33" s="177">
        <v>0.14000000000000001</v>
      </c>
      <c r="AD33" s="41">
        <v>2.6518484206202061E-2</v>
      </c>
      <c r="AE33" s="41">
        <v>1.4319981471349113E-3</v>
      </c>
      <c r="AF33" s="177">
        <v>2.2401625517496306</v>
      </c>
      <c r="AG33" s="177">
        <v>0.10080731482873337</v>
      </c>
      <c r="AH33" s="177">
        <v>98.51162809131425</v>
      </c>
      <c r="AI33" s="178">
        <v>28</v>
      </c>
      <c r="AJ33" s="178" t="s">
        <v>42</v>
      </c>
      <c r="AK33" s="178">
        <v>2</v>
      </c>
    </row>
    <row r="34" spans="1:37" ht="15" x14ac:dyDescent="0.2">
      <c r="A34" s="159">
        <v>1</v>
      </c>
      <c r="B34" s="159" t="s">
        <v>144</v>
      </c>
      <c r="C34" s="159" t="s">
        <v>118</v>
      </c>
      <c r="D34" s="161">
        <v>5.77</v>
      </c>
      <c r="E34" s="161">
        <v>7.0000000000000007E-2</v>
      </c>
      <c r="F34" s="160">
        <v>-21.62</v>
      </c>
      <c r="G34" s="160">
        <v>0.09</v>
      </c>
      <c r="H34" s="161">
        <v>0.73</v>
      </c>
      <c r="I34" s="161">
        <v>0.04</v>
      </c>
      <c r="J34" s="160">
        <v>23.49</v>
      </c>
      <c r="K34" s="160">
        <v>1.6</v>
      </c>
      <c r="L34" s="160">
        <v>37.51</v>
      </c>
      <c r="M34" s="163">
        <v>12</v>
      </c>
      <c r="N34" s="163" t="s">
        <v>38</v>
      </c>
      <c r="O34" s="163">
        <v>1</v>
      </c>
      <c r="P34" s="164"/>
      <c r="Q34" s="164"/>
      <c r="R34" s="164"/>
      <c r="S34" s="164"/>
      <c r="W34" s="12">
        <v>5</v>
      </c>
      <c r="X34" s="12">
        <v>33</v>
      </c>
      <c r="Y34" s="12" t="s">
        <v>118</v>
      </c>
      <c r="Z34" s="41">
        <v>8.2091124066239125</v>
      </c>
      <c r="AA34" s="41">
        <v>0.23</v>
      </c>
      <c r="AB34" s="177">
        <v>-1.8498043999999998</v>
      </c>
      <c r="AC34" s="177">
        <v>0.14000000000000001</v>
      </c>
      <c r="AD34" s="41">
        <v>1.5584148299002891E-2</v>
      </c>
      <c r="AE34" s="41">
        <v>8.4154400814615612E-4</v>
      </c>
      <c r="AF34" s="177">
        <v>1.5134723248129678</v>
      </c>
      <c r="AG34" s="177">
        <v>6.8106254616583553E-2</v>
      </c>
      <c r="AH34" s="177">
        <v>113.25257141665918</v>
      </c>
      <c r="AI34" s="178">
        <v>26</v>
      </c>
      <c r="AJ34" s="178" t="s">
        <v>42</v>
      </c>
      <c r="AK34" s="178">
        <v>2</v>
      </c>
    </row>
    <row r="35" spans="1:37" ht="15" x14ac:dyDescent="0.2">
      <c r="A35" s="159">
        <v>1</v>
      </c>
      <c r="B35" s="159" t="s">
        <v>145</v>
      </c>
      <c r="C35" s="159" t="s">
        <v>118</v>
      </c>
      <c r="D35" s="161">
        <v>1.32</v>
      </c>
      <c r="E35" s="161">
        <v>7.0000000000000007E-2</v>
      </c>
      <c r="F35" s="160">
        <v>-15.51</v>
      </c>
      <c r="G35" s="160">
        <v>0.09</v>
      </c>
      <c r="H35" s="161">
        <v>0.34</v>
      </c>
      <c r="I35" s="161">
        <v>0.02</v>
      </c>
      <c r="J35" s="160">
        <v>9.89</v>
      </c>
      <c r="K35" s="160">
        <v>1.59</v>
      </c>
      <c r="L35" s="160">
        <v>33.64</v>
      </c>
      <c r="M35" s="163">
        <v>27</v>
      </c>
      <c r="N35" s="163" t="s">
        <v>38</v>
      </c>
      <c r="O35" s="163">
        <v>3</v>
      </c>
      <c r="P35" s="164"/>
      <c r="Q35" s="164"/>
      <c r="R35" s="164"/>
      <c r="S35" s="164"/>
      <c r="W35" s="12">
        <v>5</v>
      </c>
      <c r="X35" s="186">
        <v>34</v>
      </c>
      <c r="Y35" s="12" t="s">
        <v>118</v>
      </c>
      <c r="Z35" s="41"/>
      <c r="AA35" s="41"/>
      <c r="AB35" s="177"/>
      <c r="AC35" s="177"/>
      <c r="AD35" s="41"/>
      <c r="AE35" s="41"/>
      <c r="AF35" s="177"/>
      <c r="AG35" s="177"/>
      <c r="AH35" s="177"/>
      <c r="AI35" s="178">
        <v>5</v>
      </c>
      <c r="AJ35" s="178" t="s">
        <v>42</v>
      </c>
      <c r="AK35" s="178">
        <v>1</v>
      </c>
    </row>
    <row r="36" spans="1:37" ht="15" x14ac:dyDescent="0.2">
      <c r="A36" s="159">
        <v>1</v>
      </c>
      <c r="B36" s="159" t="s">
        <v>146</v>
      </c>
      <c r="C36" s="159" t="s">
        <v>118</v>
      </c>
      <c r="D36" s="161">
        <v>5.6</v>
      </c>
      <c r="E36" s="161">
        <v>7.0000000000000007E-2</v>
      </c>
      <c r="F36" s="160">
        <v>-21.38</v>
      </c>
      <c r="G36" s="160">
        <v>0.09</v>
      </c>
      <c r="H36" s="161">
        <v>0.87</v>
      </c>
      <c r="I36" s="161">
        <v>0.05</v>
      </c>
      <c r="J36" s="160">
        <v>24.62</v>
      </c>
      <c r="K36" s="160">
        <v>1.68</v>
      </c>
      <c r="L36" s="160">
        <v>32.93</v>
      </c>
      <c r="M36" s="163">
        <v>12</v>
      </c>
      <c r="N36" s="163" t="s">
        <v>38</v>
      </c>
      <c r="O36" s="163">
        <v>2</v>
      </c>
      <c r="P36" s="164"/>
      <c r="Q36" s="164"/>
      <c r="R36" s="164"/>
      <c r="S36" s="164"/>
      <c r="W36" s="12">
        <v>5</v>
      </c>
      <c r="X36" s="12">
        <v>35</v>
      </c>
      <c r="Y36" s="12" t="s">
        <v>118</v>
      </c>
      <c r="Z36" s="41"/>
      <c r="AA36" s="41"/>
      <c r="AB36" s="177">
        <v>-1.4055428000000001</v>
      </c>
      <c r="AC36" s="177">
        <v>0.14000000000000001</v>
      </c>
      <c r="AD36" s="41"/>
      <c r="AE36" s="41"/>
      <c r="AF36" s="177">
        <v>1.7761724987003777</v>
      </c>
      <c r="AG36" s="177">
        <v>7.9927762441516989E-2</v>
      </c>
      <c r="AH36" s="177"/>
      <c r="AI36" s="178">
        <v>26</v>
      </c>
      <c r="AJ36" s="178" t="s">
        <v>42</v>
      </c>
      <c r="AK36" s="178">
        <v>3</v>
      </c>
    </row>
    <row r="37" spans="1:37" ht="15" x14ac:dyDescent="0.2">
      <c r="A37" s="159">
        <v>1</v>
      </c>
      <c r="B37" s="159" t="s">
        <v>147</v>
      </c>
      <c r="C37" s="159" t="s">
        <v>118</v>
      </c>
      <c r="D37" s="161">
        <v>7.24</v>
      </c>
      <c r="E37" s="161">
        <v>7.0000000000000007E-2</v>
      </c>
      <c r="F37" s="160">
        <v>-9.65</v>
      </c>
      <c r="G37" s="160">
        <v>0.09</v>
      </c>
      <c r="H37" s="161">
        <v>0.5</v>
      </c>
      <c r="I37" s="161">
        <v>0.03</v>
      </c>
      <c r="J37" s="160">
        <v>15.74</v>
      </c>
      <c r="K37" s="160">
        <v>1.07</v>
      </c>
      <c r="L37" s="160">
        <v>36.79</v>
      </c>
      <c r="M37" s="163">
        <v>6</v>
      </c>
      <c r="N37" s="163" t="s">
        <v>43</v>
      </c>
      <c r="O37" s="163">
        <v>2</v>
      </c>
      <c r="P37" s="164"/>
      <c r="Q37" s="164"/>
      <c r="R37" s="164"/>
      <c r="S37" s="164"/>
      <c r="W37" s="12">
        <v>5</v>
      </c>
      <c r="X37" s="12">
        <v>36</v>
      </c>
      <c r="Y37" s="12" t="s">
        <v>118</v>
      </c>
      <c r="Z37" s="185">
        <v>0.4489922301970824</v>
      </c>
      <c r="AA37" s="41">
        <v>0.23</v>
      </c>
      <c r="AB37" s="177">
        <v>-2.6242222999999996</v>
      </c>
      <c r="AC37" s="177">
        <v>0.14000000000000001</v>
      </c>
      <c r="AD37" s="41">
        <v>2.0544374372271697E-2</v>
      </c>
      <c r="AE37" s="41">
        <v>1.1093962161026717E-3</v>
      </c>
      <c r="AF37" s="177">
        <v>0.97468600684446538</v>
      </c>
      <c r="AG37" s="177">
        <v>4.386087030800094E-2</v>
      </c>
      <c r="AH37" s="177">
        <v>55.3258978564103</v>
      </c>
      <c r="AI37" s="178">
        <v>14</v>
      </c>
      <c r="AJ37" s="178" t="s">
        <v>42</v>
      </c>
      <c r="AK37" s="178">
        <v>2</v>
      </c>
    </row>
    <row r="38" spans="1:37" ht="15" x14ac:dyDescent="0.2">
      <c r="A38" s="159">
        <v>1</v>
      </c>
      <c r="B38" s="159" t="s">
        <v>148</v>
      </c>
      <c r="C38" s="159" t="s">
        <v>118</v>
      </c>
      <c r="D38" s="161">
        <v>4.18</v>
      </c>
      <c r="E38" s="161">
        <v>7.0000000000000007E-2</v>
      </c>
      <c r="F38" s="160">
        <v>-14.51</v>
      </c>
      <c r="G38" s="160">
        <v>0.09</v>
      </c>
      <c r="H38" s="161">
        <v>0.43</v>
      </c>
      <c r="I38" s="161">
        <v>0.02</v>
      </c>
      <c r="J38" s="160">
        <v>13.25</v>
      </c>
      <c r="K38" s="160">
        <v>0.9</v>
      </c>
      <c r="L38" s="160">
        <v>36.19</v>
      </c>
      <c r="M38" s="163">
        <v>14</v>
      </c>
      <c r="N38" s="163" t="s">
        <v>38</v>
      </c>
      <c r="O38" s="163">
        <v>2</v>
      </c>
      <c r="P38" s="164"/>
      <c r="Q38" s="164"/>
      <c r="R38" s="164"/>
      <c r="S38" s="164"/>
      <c r="W38" s="12">
        <v>5</v>
      </c>
      <c r="X38" s="184">
        <v>37</v>
      </c>
      <c r="Y38" s="12" t="s">
        <v>118</v>
      </c>
      <c r="Z38" s="41">
        <v>7.5978873187245242</v>
      </c>
      <c r="AA38" s="41">
        <v>0.23</v>
      </c>
      <c r="AB38" s="177"/>
      <c r="AC38" s="177"/>
      <c r="AD38" s="41">
        <v>6.1571269132502646E-2</v>
      </c>
      <c r="AE38" s="41">
        <v>3.3248485331551429E-3</v>
      </c>
      <c r="AF38" s="177"/>
      <c r="AG38" s="177"/>
      <c r="AH38" s="177"/>
      <c r="AI38" s="178">
        <v>10</v>
      </c>
      <c r="AJ38" s="178" t="s">
        <v>42</v>
      </c>
      <c r="AK38" s="178">
        <v>1</v>
      </c>
    </row>
    <row r="39" spans="1:37" ht="15" x14ac:dyDescent="0.2">
      <c r="A39" s="159">
        <v>1</v>
      </c>
      <c r="B39" s="159" t="s">
        <v>149</v>
      </c>
      <c r="C39" s="159" t="s">
        <v>118</v>
      </c>
      <c r="D39" s="161">
        <v>3.91</v>
      </c>
      <c r="E39" s="161">
        <v>7.0000000000000007E-2</v>
      </c>
      <c r="F39" s="160">
        <v>-15.75</v>
      </c>
      <c r="G39" s="160">
        <v>0.09</v>
      </c>
      <c r="H39" s="161">
        <v>0.61</v>
      </c>
      <c r="I39" s="161">
        <v>0.03</v>
      </c>
      <c r="J39" s="160">
        <v>18.09</v>
      </c>
      <c r="K39" s="160">
        <v>1.23</v>
      </c>
      <c r="L39" s="160">
        <v>34.85</v>
      </c>
      <c r="M39" s="163">
        <v>25</v>
      </c>
      <c r="N39" s="163" t="s">
        <v>38</v>
      </c>
      <c r="O39" s="163">
        <v>3</v>
      </c>
      <c r="P39" s="164"/>
      <c r="Q39" s="164"/>
      <c r="R39" s="164"/>
      <c r="S39" s="164"/>
      <c r="W39" s="12">
        <v>5</v>
      </c>
      <c r="X39" s="12">
        <v>38</v>
      </c>
      <c r="Y39" s="12" t="s">
        <v>118</v>
      </c>
      <c r="Z39" s="41">
        <v>5.0785288071072916</v>
      </c>
      <c r="AA39" s="41">
        <v>0.23</v>
      </c>
      <c r="AB39" s="177">
        <v>-3.9552019</v>
      </c>
      <c r="AC39" s="177">
        <v>0.14000000000000001</v>
      </c>
      <c r="AD39" s="41">
        <v>6.7687777383388714E-2</v>
      </c>
      <c r="AE39" s="41">
        <v>3.6551399787029906E-3</v>
      </c>
      <c r="AF39" s="177">
        <v>2.8978223082393333</v>
      </c>
      <c r="AG39" s="177">
        <v>0.13040200387077</v>
      </c>
      <c r="AH39" s="177">
        <v>49.925009667040015</v>
      </c>
      <c r="AI39" s="178">
        <v>24</v>
      </c>
      <c r="AJ39" s="178" t="s">
        <v>42</v>
      </c>
      <c r="AK39" s="178">
        <v>3</v>
      </c>
    </row>
    <row r="40" spans="1:37" ht="15" x14ac:dyDescent="0.2">
      <c r="A40" s="159">
        <v>1</v>
      </c>
      <c r="B40" s="159" t="s">
        <v>150</v>
      </c>
      <c r="C40" s="159" t="s">
        <v>118</v>
      </c>
      <c r="D40" s="161">
        <v>6.29</v>
      </c>
      <c r="E40" s="161">
        <v>7.0000000000000007E-2</v>
      </c>
      <c r="F40" s="160">
        <v>-9.27</v>
      </c>
      <c r="G40" s="160">
        <v>0.09</v>
      </c>
      <c r="H40" s="161">
        <v>0.55000000000000004</v>
      </c>
      <c r="I40" s="161">
        <v>0.03</v>
      </c>
      <c r="J40" s="160">
        <v>20.51</v>
      </c>
      <c r="K40" s="160">
        <v>1.4</v>
      </c>
      <c r="L40" s="160">
        <v>43.89</v>
      </c>
      <c r="M40" s="163">
        <v>25</v>
      </c>
      <c r="N40" s="163" t="s">
        <v>43</v>
      </c>
      <c r="O40" s="163">
        <v>3</v>
      </c>
      <c r="P40" s="164"/>
      <c r="Q40" s="164"/>
      <c r="R40" s="164"/>
      <c r="S40" s="164"/>
      <c r="W40" s="12">
        <v>5</v>
      </c>
      <c r="X40" s="12">
        <v>39</v>
      </c>
      <c r="Y40" s="12" t="s">
        <v>118</v>
      </c>
      <c r="Z40" s="41">
        <v>6.6407208680406224</v>
      </c>
      <c r="AA40" s="41">
        <v>0.23</v>
      </c>
      <c r="AB40" s="177">
        <v>-2.673502</v>
      </c>
      <c r="AC40" s="177">
        <v>0.14000000000000001</v>
      </c>
      <c r="AD40" s="41">
        <v>3.3329802068087187E-2</v>
      </c>
      <c r="AE40" s="41">
        <v>1.7998093116767082E-3</v>
      </c>
      <c r="AF40" s="177">
        <v>2.3535809172695443</v>
      </c>
      <c r="AG40" s="177">
        <v>0.10591114127712949</v>
      </c>
      <c r="AH40" s="177">
        <v>82.348000693281676</v>
      </c>
      <c r="AI40" s="178">
        <v>17</v>
      </c>
      <c r="AJ40" s="178" t="s">
        <v>42</v>
      </c>
      <c r="AK40" s="178">
        <v>1</v>
      </c>
    </row>
    <row r="41" spans="1:37" ht="15" x14ac:dyDescent="0.2">
      <c r="A41" s="159">
        <v>1</v>
      </c>
      <c r="B41" s="159" t="s">
        <v>151</v>
      </c>
      <c r="C41" s="159" t="s">
        <v>118</v>
      </c>
      <c r="D41" s="161">
        <v>6.28</v>
      </c>
      <c r="E41" s="161">
        <v>7.0000000000000007E-2</v>
      </c>
      <c r="F41" s="160">
        <v>-10.81</v>
      </c>
      <c r="G41" s="160">
        <v>0.09</v>
      </c>
      <c r="H41" s="161">
        <v>0.55000000000000004</v>
      </c>
      <c r="I41" s="161">
        <v>0.03</v>
      </c>
      <c r="J41" s="160">
        <v>18.84</v>
      </c>
      <c r="K41" s="160">
        <v>1.28</v>
      </c>
      <c r="L41" s="160">
        <v>39.76</v>
      </c>
      <c r="M41" s="163">
        <v>26</v>
      </c>
      <c r="N41" s="163" t="s">
        <v>43</v>
      </c>
      <c r="O41" s="163">
        <v>1</v>
      </c>
      <c r="P41" s="164"/>
      <c r="Q41" s="164"/>
      <c r="R41" s="164"/>
      <c r="S41" s="164"/>
      <c r="W41" s="12">
        <v>5</v>
      </c>
      <c r="X41" s="12">
        <v>40</v>
      </c>
      <c r="Y41" s="12" t="s">
        <v>118</v>
      </c>
      <c r="Z41" s="41">
        <v>6.5441242404292668</v>
      </c>
      <c r="AA41" s="41">
        <v>0.23</v>
      </c>
      <c r="AB41" s="177">
        <v>-2.5353422999999999</v>
      </c>
      <c r="AC41" s="177">
        <v>0.14000000000000001</v>
      </c>
      <c r="AD41" s="41">
        <v>1.6907762576279562E-2</v>
      </c>
      <c r="AE41" s="41">
        <v>9.1301917911909634E-4</v>
      </c>
      <c r="AF41" s="177">
        <v>1.4836120347773767</v>
      </c>
      <c r="AG41" s="177">
        <v>6.6762541564981945E-2</v>
      </c>
      <c r="AH41" s="177">
        <v>102.32714726755664</v>
      </c>
      <c r="AI41" s="178">
        <v>17</v>
      </c>
      <c r="AJ41" s="178" t="s">
        <v>42</v>
      </c>
      <c r="AK41" s="178">
        <v>2</v>
      </c>
    </row>
    <row r="42" spans="1:37" ht="15" x14ac:dyDescent="0.2">
      <c r="A42" s="159">
        <v>1</v>
      </c>
      <c r="B42" s="159" t="s">
        <v>152</v>
      </c>
      <c r="C42" s="159" t="s">
        <v>118</v>
      </c>
      <c r="D42" s="161">
        <v>3.86</v>
      </c>
      <c r="E42" s="161">
        <v>7.0000000000000007E-2</v>
      </c>
      <c r="F42" s="160">
        <v>-17.02</v>
      </c>
      <c r="G42" s="160">
        <v>0.09</v>
      </c>
      <c r="H42" s="161">
        <v>0.24</v>
      </c>
      <c r="I42" s="161">
        <v>0.01</v>
      </c>
      <c r="J42" s="160">
        <v>5.01</v>
      </c>
      <c r="K42" s="160">
        <v>0.81</v>
      </c>
      <c r="L42" s="160">
        <v>23.86</v>
      </c>
      <c r="M42" s="163">
        <v>26</v>
      </c>
      <c r="N42" s="163" t="s">
        <v>38</v>
      </c>
      <c r="O42" s="163">
        <v>3</v>
      </c>
      <c r="P42" s="164"/>
      <c r="Q42" s="164"/>
      <c r="R42" s="164"/>
      <c r="S42" s="164"/>
      <c r="W42" s="12">
        <v>5</v>
      </c>
      <c r="X42" s="12">
        <v>41</v>
      </c>
      <c r="Y42" s="12" t="s">
        <v>118</v>
      </c>
      <c r="Z42" s="41">
        <v>5.7665148259277608</v>
      </c>
      <c r="AA42" s="41">
        <v>0.23</v>
      </c>
      <c r="AB42" s="177">
        <v>-2.2717228</v>
      </c>
      <c r="AC42" s="177">
        <v>0.14000000000000001</v>
      </c>
      <c r="AD42" s="41">
        <v>2.6341032602295356E-2</v>
      </c>
      <c r="AE42" s="41">
        <v>1.4224157605239492E-3</v>
      </c>
      <c r="AF42" s="177">
        <v>1.6063396580891109</v>
      </c>
      <c r="AG42" s="177">
        <v>7.2285284614009987E-2</v>
      </c>
      <c r="AH42" s="177">
        <v>71.115005117043879</v>
      </c>
      <c r="AI42" s="178">
        <v>27</v>
      </c>
      <c r="AJ42" s="178" t="s">
        <v>42</v>
      </c>
      <c r="AK42" s="178">
        <v>2</v>
      </c>
    </row>
    <row r="43" spans="1:37" ht="15" x14ac:dyDescent="0.2">
      <c r="A43" s="159">
        <v>1</v>
      </c>
      <c r="B43" s="159" t="s">
        <v>153</v>
      </c>
      <c r="C43" s="159" t="s">
        <v>118</v>
      </c>
      <c r="D43" s="161">
        <v>5.8</v>
      </c>
      <c r="E43" s="161">
        <v>7.0000000000000007E-2</v>
      </c>
      <c r="F43" s="160">
        <v>-11.53</v>
      </c>
      <c r="G43" s="160">
        <v>0.09</v>
      </c>
      <c r="H43" s="161">
        <v>0.46</v>
      </c>
      <c r="I43" s="161">
        <v>0.02</v>
      </c>
      <c r="J43" s="160">
        <v>14.86</v>
      </c>
      <c r="K43" s="160">
        <v>1.01</v>
      </c>
      <c r="L43" s="160">
        <v>38.01</v>
      </c>
      <c r="M43" s="169">
        <v>12</v>
      </c>
      <c r="N43" s="169" t="s">
        <v>43</v>
      </c>
      <c r="O43" s="169">
        <v>2</v>
      </c>
      <c r="P43" s="164"/>
      <c r="Q43" s="164"/>
      <c r="R43" s="164"/>
      <c r="S43" s="164"/>
      <c r="W43" s="12">
        <v>5</v>
      </c>
      <c r="X43" s="12">
        <v>42</v>
      </c>
      <c r="Y43" s="12" t="s">
        <v>118</v>
      </c>
      <c r="Z43" s="41">
        <v>7.6152522255447188</v>
      </c>
      <c r="AA43" s="41">
        <v>0.23</v>
      </c>
      <c r="AB43" s="177">
        <v>-3.4481044000000001</v>
      </c>
      <c r="AC43" s="177">
        <v>0.14000000000000001</v>
      </c>
      <c r="AD43" s="41">
        <v>2.9580854920691554E-2</v>
      </c>
      <c r="AE43" s="41">
        <v>1.5973661657173439E-3</v>
      </c>
      <c r="AF43" s="177">
        <v>1.8219576709233791</v>
      </c>
      <c r="AG43" s="177">
        <v>8.1988095191552063E-2</v>
      </c>
      <c r="AH43" s="177">
        <v>71.826420110910959</v>
      </c>
      <c r="AI43" s="178">
        <v>28</v>
      </c>
      <c r="AJ43" s="178" t="s">
        <v>42</v>
      </c>
      <c r="AK43" s="178">
        <v>2</v>
      </c>
    </row>
    <row r="44" spans="1:37" ht="15" x14ac:dyDescent="0.2">
      <c r="A44" s="159">
        <v>1</v>
      </c>
      <c r="B44" s="159" t="s">
        <v>153</v>
      </c>
      <c r="C44" s="159" t="s">
        <v>118</v>
      </c>
      <c r="D44" s="161">
        <v>3.6</v>
      </c>
      <c r="E44" s="161">
        <v>7.0000000000000007E-2</v>
      </c>
      <c r="F44" s="160">
        <v>-10.62</v>
      </c>
      <c r="G44" s="160">
        <v>0.09</v>
      </c>
      <c r="H44" s="161">
        <v>0.56999999999999995</v>
      </c>
      <c r="I44" s="161">
        <v>0.03</v>
      </c>
      <c r="J44" s="160">
        <v>19.22</v>
      </c>
      <c r="K44" s="160">
        <v>1.31</v>
      </c>
      <c r="L44" s="160">
        <v>39.31</v>
      </c>
      <c r="M44" s="169">
        <v>12</v>
      </c>
      <c r="N44" s="169" t="s">
        <v>43</v>
      </c>
      <c r="O44" s="169">
        <v>1</v>
      </c>
      <c r="P44" s="164"/>
      <c r="Q44" s="164"/>
      <c r="R44" s="164"/>
      <c r="S44" s="164"/>
      <c r="W44" s="12">
        <v>5</v>
      </c>
      <c r="X44" s="12">
        <v>43</v>
      </c>
      <c r="Y44" s="12" t="s">
        <v>118</v>
      </c>
      <c r="Z44" s="41">
        <v>6.6761674819357619</v>
      </c>
      <c r="AA44" s="41">
        <v>0.23</v>
      </c>
      <c r="AB44" s="177">
        <v>-3.4501054999999998</v>
      </c>
      <c r="AC44" s="177">
        <v>0.14000000000000001</v>
      </c>
      <c r="AD44" s="41">
        <v>1.9831654773323239E-2</v>
      </c>
      <c r="AE44" s="41">
        <v>1.070909357759455E-3</v>
      </c>
      <c r="AF44" s="177">
        <v>1.3485673219178083</v>
      </c>
      <c r="AG44" s="177">
        <v>6.0685529486301369E-2</v>
      </c>
      <c r="AH44" s="177">
        <v>79.299479731802336</v>
      </c>
      <c r="AI44" s="178">
        <v>28</v>
      </c>
      <c r="AJ44" s="178" t="s">
        <v>42</v>
      </c>
      <c r="AK44" s="178">
        <v>3</v>
      </c>
    </row>
    <row r="45" spans="1:37" ht="15" x14ac:dyDescent="0.2">
      <c r="A45" s="159">
        <v>1</v>
      </c>
      <c r="B45" s="159" t="s">
        <v>154</v>
      </c>
      <c r="C45" s="159" t="s">
        <v>118</v>
      </c>
      <c r="D45" s="161">
        <v>5.68</v>
      </c>
      <c r="E45" s="161">
        <v>7.0000000000000007E-2</v>
      </c>
      <c r="F45" s="160">
        <v>-15.62</v>
      </c>
      <c r="G45" s="160">
        <v>0.09</v>
      </c>
      <c r="H45" s="161">
        <v>0.53</v>
      </c>
      <c r="I45" s="161">
        <v>0.03</v>
      </c>
      <c r="J45" s="160">
        <v>13.43</v>
      </c>
      <c r="K45" s="160">
        <v>0.92</v>
      </c>
      <c r="L45" s="160">
        <v>29.75</v>
      </c>
      <c r="M45" s="163">
        <v>16</v>
      </c>
      <c r="N45" s="163" t="s">
        <v>38</v>
      </c>
      <c r="O45" s="163">
        <v>3</v>
      </c>
      <c r="P45" s="164"/>
      <c r="Q45" s="164"/>
      <c r="R45" s="164"/>
      <c r="S45" s="164"/>
      <c r="W45" s="12">
        <v>5</v>
      </c>
      <c r="X45" s="12">
        <v>44</v>
      </c>
      <c r="Y45" s="12" t="s">
        <v>118</v>
      </c>
      <c r="Z45" s="41">
        <v>5.7818355016343173</v>
      </c>
      <c r="AA45" s="41">
        <v>0.23</v>
      </c>
      <c r="AB45" s="177">
        <v>-2.7546467999999997</v>
      </c>
      <c r="AC45" s="177">
        <v>0.14000000000000001</v>
      </c>
      <c r="AD45" s="41">
        <v>4.9295970636845064E-2</v>
      </c>
      <c r="AE45" s="41">
        <v>2.6619824143896335E-3</v>
      </c>
      <c r="AF45" s="177">
        <v>2.2229424323700826</v>
      </c>
      <c r="AG45" s="177">
        <v>0.10003240945665372</v>
      </c>
      <c r="AH45" s="177">
        <v>52.586401570656427</v>
      </c>
      <c r="AI45" s="178">
        <v>21</v>
      </c>
      <c r="AJ45" s="178" t="s">
        <v>42</v>
      </c>
      <c r="AK45" s="178">
        <v>2</v>
      </c>
    </row>
    <row r="46" spans="1:37" ht="15" x14ac:dyDescent="0.2">
      <c r="A46" s="159">
        <v>1</v>
      </c>
      <c r="B46" s="159" t="s">
        <v>155</v>
      </c>
      <c r="C46" s="159" t="s">
        <v>118</v>
      </c>
      <c r="D46" s="161">
        <v>4.68</v>
      </c>
      <c r="E46" s="161">
        <v>7.0000000000000007E-2</v>
      </c>
      <c r="F46" s="160">
        <v>-10.37</v>
      </c>
      <c r="G46" s="160">
        <v>0.09</v>
      </c>
      <c r="H46" s="161">
        <v>0.51</v>
      </c>
      <c r="I46" s="161">
        <v>0.03</v>
      </c>
      <c r="J46" s="160">
        <v>13.79</v>
      </c>
      <c r="K46" s="160">
        <v>0.94</v>
      </c>
      <c r="L46" s="160">
        <v>31.38</v>
      </c>
      <c r="M46" s="163">
        <v>24</v>
      </c>
      <c r="N46" s="163" t="s">
        <v>38</v>
      </c>
      <c r="O46" s="163">
        <v>1</v>
      </c>
      <c r="P46" s="164"/>
      <c r="Q46" s="164"/>
      <c r="R46" s="164"/>
      <c r="S46" s="164"/>
      <c r="W46" s="12">
        <v>5</v>
      </c>
      <c r="X46" s="184">
        <v>45</v>
      </c>
      <c r="Y46" s="12" t="s">
        <v>118</v>
      </c>
      <c r="Z46" s="41">
        <v>8.9336788125719071</v>
      </c>
      <c r="AA46" s="41">
        <v>0.23</v>
      </c>
      <c r="AB46" s="177"/>
      <c r="AC46" s="177"/>
      <c r="AD46" s="41">
        <v>5.7719793159789416E-2</v>
      </c>
      <c r="AE46" s="41">
        <v>3.1168688306286284E-3</v>
      </c>
      <c r="AF46" s="177"/>
      <c r="AG46" s="177"/>
      <c r="AH46" s="177"/>
      <c r="AI46" s="178">
        <v>10</v>
      </c>
      <c r="AJ46" s="178" t="s">
        <v>42</v>
      </c>
      <c r="AK46" s="178">
        <v>2</v>
      </c>
    </row>
    <row r="47" spans="1:37" ht="15" x14ac:dyDescent="0.2">
      <c r="A47" s="159">
        <v>1</v>
      </c>
      <c r="B47" s="159" t="s">
        <v>156</v>
      </c>
      <c r="C47" s="159" t="s">
        <v>118</v>
      </c>
      <c r="D47" s="161">
        <v>6.85</v>
      </c>
      <c r="E47" s="161">
        <v>7.0000000000000007E-2</v>
      </c>
      <c r="F47" s="160">
        <v>-19.88</v>
      </c>
      <c r="G47" s="160">
        <v>0.09</v>
      </c>
      <c r="H47" s="161">
        <v>1.07</v>
      </c>
      <c r="I47" s="161">
        <v>0.06</v>
      </c>
      <c r="J47" s="160">
        <v>18.170000000000002</v>
      </c>
      <c r="K47" s="160">
        <v>1.24</v>
      </c>
      <c r="L47" s="160">
        <v>19.88</v>
      </c>
      <c r="M47" s="163">
        <v>23</v>
      </c>
      <c r="N47" s="163" t="s">
        <v>38</v>
      </c>
      <c r="O47" s="163">
        <v>2</v>
      </c>
      <c r="P47" s="164"/>
      <c r="Q47" s="164"/>
      <c r="R47" s="164"/>
      <c r="S47" s="164"/>
      <c r="W47" s="12">
        <v>5</v>
      </c>
      <c r="X47" s="184">
        <v>46</v>
      </c>
      <c r="Y47" s="12" t="s">
        <v>118</v>
      </c>
      <c r="Z47" s="41">
        <v>7.5979255652056672</v>
      </c>
      <c r="AA47" s="41">
        <v>0.23</v>
      </c>
      <c r="AB47" s="177"/>
      <c r="AC47" s="177"/>
      <c r="AD47" s="41">
        <v>0.10323888195641492</v>
      </c>
      <c r="AE47" s="41">
        <v>5.5748996256464057E-3</v>
      </c>
      <c r="AF47" s="177"/>
      <c r="AG47" s="177"/>
      <c r="AH47" s="177"/>
      <c r="AI47" s="178">
        <v>21</v>
      </c>
      <c r="AJ47" s="178" t="s">
        <v>42</v>
      </c>
      <c r="AK47" s="178">
        <v>1</v>
      </c>
    </row>
    <row r="48" spans="1:37" ht="15" x14ac:dyDescent="0.2">
      <c r="A48" s="159">
        <v>1</v>
      </c>
      <c r="B48" s="159" t="s">
        <v>157</v>
      </c>
      <c r="C48" s="159" t="s">
        <v>118</v>
      </c>
      <c r="D48" s="161">
        <v>8.4700000000000006</v>
      </c>
      <c r="E48" s="161">
        <v>7.0000000000000007E-2</v>
      </c>
      <c r="F48" s="160">
        <v>-11.89</v>
      </c>
      <c r="G48" s="160">
        <v>0.09</v>
      </c>
      <c r="H48" s="161">
        <v>0.37</v>
      </c>
      <c r="I48" s="161">
        <v>0.02</v>
      </c>
      <c r="J48" s="160">
        <v>17.72</v>
      </c>
      <c r="K48" s="160">
        <v>1.21</v>
      </c>
      <c r="L48" s="160">
        <v>55.77</v>
      </c>
      <c r="M48" s="163">
        <v>26</v>
      </c>
      <c r="N48" s="163" t="s">
        <v>43</v>
      </c>
      <c r="O48" s="163">
        <v>2</v>
      </c>
      <c r="P48" s="164"/>
      <c r="Q48" s="164"/>
      <c r="R48" s="164"/>
      <c r="S48" s="164"/>
      <c r="W48" s="12">
        <v>6</v>
      </c>
      <c r="X48" s="12">
        <v>47</v>
      </c>
      <c r="Y48" s="12" t="s">
        <v>104</v>
      </c>
      <c r="Z48" s="177">
        <v>4.0695868486043967</v>
      </c>
      <c r="AA48" s="41">
        <v>0.5</v>
      </c>
      <c r="AB48" s="41">
        <v>-22.089790606984639</v>
      </c>
      <c r="AC48" s="41">
        <v>0.19</v>
      </c>
      <c r="AD48" s="41">
        <v>1.3687376865713143E-2</v>
      </c>
      <c r="AE48" s="41">
        <v>1.3687376865713144E-3</v>
      </c>
      <c r="AF48" s="41">
        <v>0.1238780924753906</v>
      </c>
      <c r="AG48" s="41">
        <v>1.1149028322785153E-2</v>
      </c>
      <c r="AH48" s="41">
        <v>10.554336682268403</v>
      </c>
      <c r="AI48" s="178">
        <v>26</v>
      </c>
      <c r="AJ48" s="178" t="s">
        <v>212</v>
      </c>
      <c r="AK48" s="178">
        <v>2</v>
      </c>
    </row>
    <row r="49" spans="1:37" ht="15" x14ac:dyDescent="0.2">
      <c r="A49" s="159">
        <v>1</v>
      </c>
      <c r="B49" s="159" t="s">
        <v>158</v>
      </c>
      <c r="C49" s="159" t="s">
        <v>118</v>
      </c>
      <c r="D49" s="161">
        <v>6.26</v>
      </c>
      <c r="E49" s="161">
        <v>7.0000000000000007E-2</v>
      </c>
      <c r="F49" s="160">
        <v>-20.22</v>
      </c>
      <c r="G49" s="160">
        <v>0.09</v>
      </c>
      <c r="H49" s="161">
        <v>0.86</v>
      </c>
      <c r="I49" s="161">
        <v>0.05</v>
      </c>
      <c r="J49" s="160">
        <v>14.76</v>
      </c>
      <c r="K49" s="160">
        <v>1.01</v>
      </c>
      <c r="L49" s="160">
        <v>20</v>
      </c>
      <c r="M49" s="163">
        <v>23</v>
      </c>
      <c r="N49" s="163" t="s">
        <v>38</v>
      </c>
      <c r="O49" s="163">
        <v>1</v>
      </c>
      <c r="P49" s="164"/>
      <c r="Q49" s="164"/>
      <c r="R49" s="164"/>
      <c r="S49" s="164"/>
      <c r="W49" s="12">
        <v>6</v>
      </c>
      <c r="X49" s="12">
        <v>48</v>
      </c>
      <c r="Y49" s="12" t="s">
        <v>104</v>
      </c>
      <c r="Z49" s="177">
        <v>5.900011023015975</v>
      </c>
      <c r="AA49" s="41">
        <v>0.5</v>
      </c>
      <c r="AB49" s="41">
        <v>-22.608150707861313</v>
      </c>
      <c r="AC49" s="41">
        <v>0.19</v>
      </c>
      <c r="AD49" s="41">
        <v>1.652036136046961E-2</v>
      </c>
      <c r="AE49" s="41">
        <v>1.652036136046961E-3</v>
      </c>
      <c r="AF49" s="41">
        <v>0.11046949074638938</v>
      </c>
      <c r="AG49" s="41">
        <v>9.942254167175044E-3</v>
      </c>
      <c r="AH49" s="41">
        <v>7.7979324575279581</v>
      </c>
      <c r="AI49" s="178">
        <v>27</v>
      </c>
      <c r="AJ49" s="178" t="s">
        <v>212</v>
      </c>
      <c r="AK49" s="178">
        <v>1</v>
      </c>
    </row>
    <row r="50" spans="1:37" ht="15" x14ac:dyDescent="0.2">
      <c r="A50" s="159">
        <v>1</v>
      </c>
      <c r="B50" s="159" t="s">
        <v>159</v>
      </c>
      <c r="C50" s="159" t="s">
        <v>118</v>
      </c>
      <c r="D50" s="161">
        <v>4.62</v>
      </c>
      <c r="E50" s="161">
        <v>7.0000000000000007E-2</v>
      </c>
      <c r="F50" s="160">
        <v>-16.68</v>
      </c>
      <c r="G50" s="160">
        <v>0.09</v>
      </c>
      <c r="H50" s="161">
        <v>0.54</v>
      </c>
      <c r="I50" s="161">
        <v>0.03</v>
      </c>
      <c r="J50" s="160">
        <v>9.25</v>
      </c>
      <c r="K50" s="160">
        <v>1.49</v>
      </c>
      <c r="L50" s="160">
        <v>20.100000000000001</v>
      </c>
      <c r="M50" s="163">
        <v>26</v>
      </c>
      <c r="N50" s="163" t="s">
        <v>38</v>
      </c>
      <c r="O50" s="163">
        <v>2</v>
      </c>
      <c r="P50" s="164"/>
      <c r="Q50" s="164"/>
      <c r="R50" s="164"/>
      <c r="S50" s="164"/>
      <c r="W50" s="12">
        <v>6</v>
      </c>
      <c r="X50" s="12">
        <v>49</v>
      </c>
      <c r="Y50" s="12" t="s">
        <v>104</v>
      </c>
      <c r="Z50" s="177">
        <v>5.0564802234676884</v>
      </c>
      <c r="AA50" s="41">
        <v>0.5</v>
      </c>
      <c r="AB50" s="41">
        <v>-21.686603010909263</v>
      </c>
      <c r="AC50" s="41">
        <v>0.19</v>
      </c>
      <c r="AD50" s="41">
        <v>1.4410695866824435E-2</v>
      </c>
      <c r="AE50" s="41">
        <v>1.4410695866824436E-3</v>
      </c>
      <c r="AF50" s="41">
        <v>0.14894295104537636</v>
      </c>
      <c r="AG50" s="41">
        <v>1.3404865594083873E-2</v>
      </c>
      <c r="AH50" s="41">
        <v>12.052903006640276</v>
      </c>
      <c r="AI50" s="178">
        <v>26</v>
      </c>
      <c r="AJ50" s="178" t="s">
        <v>212</v>
      </c>
      <c r="AK50" s="178">
        <v>1</v>
      </c>
    </row>
    <row r="51" spans="1:37" ht="15" x14ac:dyDescent="0.2">
      <c r="A51" s="159">
        <v>1</v>
      </c>
      <c r="B51" s="159" t="s">
        <v>160</v>
      </c>
      <c r="C51" s="159" t="s">
        <v>118</v>
      </c>
      <c r="D51" s="161">
        <v>4.53</v>
      </c>
      <c r="E51" s="161">
        <v>7.0000000000000007E-2</v>
      </c>
      <c r="F51" s="160">
        <v>-13.9</v>
      </c>
      <c r="G51" s="160">
        <v>0.09</v>
      </c>
      <c r="H51" s="161">
        <v>0.43</v>
      </c>
      <c r="I51" s="161">
        <v>0.02</v>
      </c>
      <c r="J51" s="160">
        <v>13.51</v>
      </c>
      <c r="K51" s="160">
        <v>0.92</v>
      </c>
      <c r="L51" s="160">
        <v>36.700000000000003</v>
      </c>
      <c r="M51" s="163">
        <v>16</v>
      </c>
      <c r="N51" s="163" t="s">
        <v>38</v>
      </c>
      <c r="O51" s="163">
        <v>2</v>
      </c>
      <c r="P51" s="164"/>
      <c r="Q51" s="164"/>
      <c r="R51" s="164"/>
      <c r="S51" s="164"/>
      <c r="W51" s="12">
        <v>6</v>
      </c>
      <c r="X51" s="12">
        <v>50</v>
      </c>
      <c r="Y51" s="12" t="s">
        <v>104</v>
      </c>
      <c r="Z51" s="177">
        <v>7.113814020397748</v>
      </c>
      <c r="AA51" s="41">
        <v>0.5</v>
      </c>
      <c r="AB51" s="41">
        <v>-21.662358649713429</v>
      </c>
      <c r="AC51" s="41">
        <v>0.19</v>
      </c>
      <c r="AD51" s="41">
        <v>2.576679386599218E-2</v>
      </c>
      <c r="AE51" s="41">
        <v>2.576679386599218E-3</v>
      </c>
      <c r="AF51" s="41">
        <v>0.20603430187045244</v>
      </c>
      <c r="AG51" s="41">
        <v>1.854308716834072E-2</v>
      </c>
      <c r="AH51" s="41">
        <v>9.3247201593377973</v>
      </c>
      <c r="AI51" s="178">
        <v>24</v>
      </c>
      <c r="AJ51" s="178" t="s">
        <v>212</v>
      </c>
      <c r="AK51" s="178">
        <v>2</v>
      </c>
    </row>
    <row r="52" spans="1:37" ht="15" x14ac:dyDescent="0.2">
      <c r="A52" s="159">
        <v>1</v>
      </c>
      <c r="B52" s="159" t="s">
        <v>161</v>
      </c>
      <c r="C52" s="159" t="s">
        <v>118</v>
      </c>
      <c r="D52" s="161">
        <v>3.56</v>
      </c>
      <c r="E52" s="161">
        <v>7.0000000000000007E-2</v>
      </c>
      <c r="F52" s="160">
        <v>-12.02</v>
      </c>
      <c r="G52" s="160">
        <v>0.09</v>
      </c>
      <c r="H52" s="161">
        <v>0.56999999999999995</v>
      </c>
      <c r="I52" s="161">
        <v>0.03</v>
      </c>
      <c r="J52" s="160">
        <v>27.52</v>
      </c>
      <c r="K52" s="160">
        <v>1.88</v>
      </c>
      <c r="L52" s="160">
        <v>56.78</v>
      </c>
      <c r="M52" s="163">
        <v>16</v>
      </c>
      <c r="N52" s="163" t="s">
        <v>43</v>
      </c>
      <c r="O52" s="163">
        <v>1</v>
      </c>
      <c r="P52" s="164"/>
      <c r="Q52" s="164"/>
      <c r="R52" s="164"/>
      <c r="S52" s="164"/>
      <c r="W52" s="12">
        <v>6</v>
      </c>
      <c r="X52" s="12">
        <v>51</v>
      </c>
      <c r="Y52" s="12" t="s">
        <v>104</v>
      </c>
      <c r="Z52" s="177">
        <v>7.6619835306047941</v>
      </c>
      <c r="AA52" s="41">
        <v>0.5</v>
      </c>
      <c r="AB52" s="41">
        <v>-21.82261550964213</v>
      </c>
      <c r="AC52" s="41">
        <v>0.19</v>
      </c>
      <c r="AD52" s="41">
        <v>1.9041898221868227E-2</v>
      </c>
      <c r="AE52" s="41">
        <v>1.9041898221868227E-3</v>
      </c>
      <c r="AF52" s="41">
        <v>0.14881813598113675</v>
      </c>
      <c r="AG52" s="41">
        <v>1.3393632238302306E-2</v>
      </c>
      <c r="AH52" s="41">
        <v>9.1138584861628047</v>
      </c>
      <c r="AI52" s="183">
        <v>10</v>
      </c>
      <c r="AJ52" s="183" t="s">
        <v>212</v>
      </c>
      <c r="AK52" s="183">
        <v>2</v>
      </c>
    </row>
    <row r="53" spans="1:37" ht="15" x14ac:dyDescent="0.2">
      <c r="A53" s="159">
        <v>1</v>
      </c>
      <c r="B53" s="159" t="s">
        <v>162</v>
      </c>
      <c r="C53" s="159" t="s">
        <v>118</v>
      </c>
      <c r="D53" s="161">
        <v>2.87</v>
      </c>
      <c r="E53" s="161">
        <v>7.0000000000000007E-2</v>
      </c>
      <c r="F53" s="160">
        <v>-15.7</v>
      </c>
      <c r="G53" s="160">
        <v>0.09</v>
      </c>
      <c r="H53" s="161">
        <v>0.65</v>
      </c>
      <c r="I53" s="161">
        <v>0.04</v>
      </c>
      <c r="J53" s="160">
        <v>15.23</v>
      </c>
      <c r="K53" s="160">
        <v>1.04</v>
      </c>
      <c r="L53" s="160">
        <v>27.14</v>
      </c>
      <c r="M53" s="163">
        <v>27</v>
      </c>
      <c r="N53" s="163" t="s">
        <v>38</v>
      </c>
      <c r="O53" s="163">
        <v>2</v>
      </c>
      <c r="P53" s="164"/>
      <c r="Q53" s="164"/>
      <c r="R53" s="164"/>
      <c r="S53" s="164"/>
      <c r="W53" s="12">
        <v>6</v>
      </c>
      <c r="X53" s="12">
        <v>51</v>
      </c>
      <c r="Y53" s="12" t="s">
        <v>104</v>
      </c>
      <c r="Z53" s="177">
        <v>8.097371730785353</v>
      </c>
      <c r="AA53" s="41">
        <v>0.5</v>
      </c>
      <c r="AB53" s="41">
        <v>-20.721884289497364</v>
      </c>
      <c r="AC53" s="41">
        <v>0.19</v>
      </c>
      <c r="AD53" s="41">
        <v>2.432447688981644E-2</v>
      </c>
      <c r="AE53" s="41">
        <v>2.4324476889816442E-3</v>
      </c>
      <c r="AF53" s="41">
        <v>0.1655805072372955</v>
      </c>
      <c r="AG53" s="41">
        <v>1.4902245651356595E-2</v>
      </c>
      <c r="AH53" s="41">
        <v>7.9382058980189036</v>
      </c>
      <c r="AI53" s="183">
        <v>10</v>
      </c>
      <c r="AJ53" s="183" t="s">
        <v>212</v>
      </c>
      <c r="AK53" s="183">
        <v>3</v>
      </c>
    </row>
    <row r="54" spans="1:37" ht="15" x14ac:dyDescent="0.2">
      <c r="A54" s="159">
        <v>1</v>
      </c>
      <c r="B54" s="159" t="s">
        <v>163</v>
      </c>
      <c r="C54" s="159" t="s">
        <v>118</v>
      </c>
      <c r="D54" s="161">
        <v>5.96</v>
      </c>
      <c r="E54" s="161">
        <v>7.0000000000000007E-2</v>
      </c>
      <c r="F54" s="160">
        <v>-11.94</v>
      </c>
      <c r="G54" s="160">
        <v>0.09</v>
      </c>
      <c r="H54" s="161">
        <v>0.51</v>
      </c>
      <c r="I54" s="161">
        <v>0.03</v>
      </c>
      <c r="J54" s="160">
        <v>21.38</v>
      </c>
      <c r="K54" s="160">
        <v>1.46</v>
      </c>
      <c r="L54" s="160">
        <v>49.35</v>
      </c>
      <c r="M54" s="163">
        <v>25</v>
      </c>
      <c r="N54" s="163" t="s">
        <v>43</v>
      </c>
      <c r="O54" s="163">
        <v>2</v>
      </c>
      <c r="P54" s="164"/>
      <c r="Q54" s="164"/>
      <c r="R54" s="164"/>
      <c r="S54" s="164"/>
      <c r="W54" s="12">
        <v>6</v>
      </c>
      <c r="X54" s="12">
        <v>52</v>
      </c>
      <c r="Y54" s="12" t="s">
        <v>104</v>
      </c>
      <c r="Z54" s="177">
        <v>4.7536423050682517</v>
      </c>
      <c r="AA54" s="41">
        <v>0.5</v>
      </c>
      <c r="AB54" s="41">
        <v>-25.047032802277691</v>
      </c>
      <c r="AC54" s="41">
        <v>0.19</v>
      </c>
      <c r="AD54" s="41">
        <v>1.4838223401497251E-2</v>
      </c>
      <c r="AE54" s="41">
        <v>1.4838223401497253E-3</v>
      </c>
      <c r="AF54" s="41">
        <v>0.14278697971462972</v>
      </c>
      <c r="AG54" s="41">
        <v>1.2850828174316676E-2</v>
      </c>
      <c r="AH54" s="41">
        <v>11.221821641766688</v>
      </c>
      <c r="AI54" s="178">
        <v>28</v>
      </c>
      <c r="AJ54" s="178" t="s">
        <v>212</v>
      </c>
      <c r="AK54" s="178">
        <v>1</v>
      </c>
    </row>
    <row r="55" spans="1:37" ht="15" x14ac:dyDescent="0.2">
      <c r="A55" s="159">
        <v>1</v>
      </c>
      <c r="B55" s="159" t="s">
        <v>164</v>
      </c>
      <c r="C55" s="159" t="s">
        <v>118</v>
      </c>
      <c r="D55" s="161">
        <v>3.56</v>
      </c>
      <c r="E55" s="161">
        <v>7.0000000000000007E-2</v>
      </c>
      <c r="F55" s="160">
        <v>-14.68</v>
      </c>
      <c r="G55" s="160">
        <v>0.09</v>
      </c>
      <c r="H55" s="161">
        <v>0.25</v>
      </c>
      <c r="I55" s="161">
        <v>0.01</v>
      </c>
      <c r="J55" s="160">
        <v>5.27</v>
      </c>
      <c r="K55" s="160">
        <v>0.85</v>
      </c>
      <c r="L55" s="160">
        <v>24.25</v>
      </c>
      <c r="M55" s="163">
        <v>26</v>
      </c>
      <c r="N55" s="163" t="s">
        <v>38</v>
      </c>
      <c r="O55" s="163">
        <v>1</v>
      </c>
      <c r="P55" s="164"/>
      <c r="Q55" s="164"/>
      <c r="R55" s="164"/>
      <c r="S55" s="164"/>
      <c r="W55" s="12">
        <v>6</v>
      </c>
      <c r="X55" s="12">
        <v>53</v>
      </c>
      <c r="Y55" s="12" t="s">
        <v>104</v>
      </c>
      <c r="Z55" s="177">
        <v>5.8331455806638983</v>
      </c>
      <c r="AA55" s="41">
        <v>0.5</v>
      </c>
      <c r="AB55" s="41">
        <v>-21.737789750377669</v>
      </c>
      <c r="AC55" s="41">
        <v>0.19</v>
      </c>
      <c r="AD55" s="41">
        <v>1.5270487106932467E-2</v>
      </c>
      <c r="AE55" s="41">
        <v>1.5270487106932469E-3</v>
      </c>
      <c r="AF55" s="41">
        <v>0.10748799306801418</v>
      </c>
      <c r="AG55" s="41">
        <v>9.6739193761212761E-3</v>
      </c>
      <c r="AH55" s="41">
        <v>8.2084985048624137</v>
      </c>
      <c r="AI55" s="178">
        <v>21</v>
      </c>
      <c r="AJ55" s="178" t="s">
        <v>212</v>
      </c>
      <c r="AK55" s="178">
        <v>3</v>
      </c>
    </row>
    <row r="56" spans="1:37" ht="15" x14ac:dyDescent="0.2">
      <c r="A56" s="159">
        <v>2</v>
      </c>
      <c r="B56" s="159" t="s">
        <v>165</v>
      </c>
      <c r="C56" s="159" t="s">
        <v>118</v>
      </c>
      <c r="D56" s="161">
        <v>5.56</v>
      </c>
      <c r="E56" s="161">
        <v>0.05</v>
      </c>
      <c r="F56" s="160">
        <v>-9.4700000000000006</v>
      </c>
      <c r="G56" s="160">
        <v>7.0000000000000007E-2</v>
      </c>
      <c r="H56" s="161">
        <v>1</v>
      </c>
      <c r="I56" s="161">
        <v>0.03</v>
      </c>
      <c r="J56" s="160">
        <v>18.43</v>
      </c>
      <c r="K56" s="160">
        <v>0.81</v>
      </c>
      <c r="L56" s="160">
        <v>21.4</v>
      </c>
      <c r="M56" s="163">
        <v>22</v>
      </c>
      <c r="N56" s="163" t="s">
        <v>43</v>
      </c>
      <c r="O56" s="163">
        <v>2</v>
      </c>
      <c r="P56" s="164"/>
      <c r="Q56" s="164"/>
      <c r="R56" s="164"/>
      <c r="S56" s="164"/>
      <c r="W56" s="12">
        <v>6</v>
      </c>
      <c r="X56" s="12">
        <v>54</v>
      </c>
      <c r="Y56" s="12" t="s">
        <v>104</v>
      </c>
      <c r="Z56" s="177">
        <v>5.3507189613245316</v>
      </c>
      <c r="AA56" s="41">
        <v>0.5</v>
      </c>
      <c r="AB56" s="41">
        <v>-21.186982308907407</v>
      </c>
      <c r="AC56" s="41">
        <v>0.19</v>
      </c>
      <c r="AD56" s="41">
        <v>1.3946160178287847E-2</v>
      </c>
      <c r="AE56" s="41">
        <v>1.3946160178287849E-3</v>
      </c>
      <c r="AF56" s="41">
        <v>0.12155961952558383</v>
      </c>
      <c r="AG56" s="41">
        <v>1.0940365757302544E-2</v>
      </c>
      <c r="AH56" s="41">
        <v>10.164624579778518</v>
      </c>
      <c r="AI56" s="178">
        <v>17</v>
      </c>
      <c r="AJ56" s="178" t="s">
        <v>212</v>
      </c>
      <c r="AK56" s="178">
        <v>2</v>
      </c>
    </row>
    <row r="57" spans="1:37" ht="15" x14ac:dyDescent="0.2">
      <c r="A57" s="159">
        <v>2</v>
      </c>
      <c r="B57" s="159" t="s">
        <v>166</v>
      </c>
      <c r="C57" s="159" t="s">
        <v>118</v>
      </c>
      <c r="D57" s="161">
        <v>5.86</v>
      </c>
      <c r="E57" s="161">
        <v>0.05</v>
      </c>
      <c r="F57" s="160">
        <v>-20.010000000000002</v>
      </c>
      <c r="G57" s="160">
        <v>7.0000000000000007E-2</v>
      </c>
      <c r="H57" s="161">
        <v>0.93</v>
      </c>
      <c r="I57" s="161">
        <v>0.03</v>
      </c>
      <c r="J57" s="160">
        <v>15.39</v>
      </c>
      <c r="K57" s="160">
        <v>0.68</v>
      </c>
      <c r="L57" s="160">
        <v>19.37</v>
      </c>
      <c r="M57" s="169">
        <v>10</v>
      </c>
      <c r="N57" s="169" t="s">
        <v>38</v>
      </c>
      <c r="O57" s="169">
        <v>3</v>
      </c>
      <c r="P57" s="164"/>
      <c r="Q57" s="164"/>
      <c r="R57" s="164"/>
      <c r="S57" s="164"/>
      <c r="W57" s="12">
        <v>6</v>
      </c>
      <c r="X57" s="12">
        <v>55</v>
      </c>
      <c r="Y57" s="12" t="s">
        <v>104</v>
      </c>
      <c r="Z57" s="177">
        <v>6.0022397120735258</v>
      </c>
      <c r="AA57" s="41">
        <v>0.5</v>
      </c>
      <c r="AB57" s="41">
        <v>-23.30665514478379</v>
      </c>
      <c r="AC57" s="41">
        <v>0.19</v>
      </c>
      <c r="AD57" s="41">
        <v>1.6162723056602605E-2</v>
      </c>
      <c r="AE57" s="41">
        <v>1.6162723056602605E-3</v>
      </c>
      <c r="AF57" s="41">
        <v>0.13498011775066768</v>
      </c>
      <c r="AG57" s="41">
        <v>1.2148210597560091E-2</v>
      </c>
      <c r="AH57" s="41">
        <v>9.7389454014649495</v>
      </c>
      <c r="AI57" s="178">
        <v>28</v>
      </c>
      <c r="AJ57" s="178" t="s">
        <v>212</v>
      </c>
      <c r="AK57" s="178">
        <v>2</v>
      </c>
    </row>
    <row r="58" spans="1:37" ht="15" x14ac:dyDescent="0.2">
      <c r="A58" s="159">
        <v>2</v>
      </c>
      <c r="B58" s="170" t="s">
        <v>166</v>
      </c>
      <c r="C58" s="159" t="s">
        <v>118</v>
      </c>
      <c r="D58" s="161"/>
      <c r="E58" s="161"/>
      <c r="F58" s="160"/>
      <c r="G58" s="160"/>
      <c r="H58" s="161"/>
      <c r="I58" s="161"/>
      <c r="J58" s="160"/>
      <c r="K58" s="160"/>
      <c r="L58" s="160"/>
      <c r="M58" s="169">
        <v>10</v>
      </c>
      <c r="N58" s="169" t="s">
        <v>38</v>
      </c>
      <c r="O58" s="169">
        <v>3</v>
      </c>
      <c r="P58" s="164"/>
      <c r="Q58" s="164"/>
      <c r="R58" s="164"/>
      <c r="S58" s="164"/>
      <c r="W58" s="12">
        <v>6</v>
      </c>
      <c r="X58" s="12">
        <v>56</v>
      </c>
      <c r="Y58" s="12" t="s">
        <v>104</v>
      </c>
      <c r="Z58" s="177">
        <v>6.622816124629467</v>
      </c>
      <c r="AA58" s="41">
        <v>0.5</v>
      </c>
      <c r="AB58" s="41">
        <v>-20.529588628168455</v>
      </c>
      <c r="AC58" s="41">
        <v>0.19</v>
      </c>
      <c r="AD58" s="41">
        <v>2.0606649508757496E-2</v>
      </c>
      <c r="AE58" s="41">
        <v>2.0606649508757495E-3</v>
      </c>
      <c r="AF58" s="41">
        <v>0.1443490715624946</v>
      </c>
      <c r="AG58" s="41">
        <v>1.2991416440624513E-2</v>
      </c>
      <c r="AH58" s="41">
        <v>8.1688941833375708</v>
      </c>
      <c r="AI58" s="178">
        <v>24</v>
      </c>
      <c r="AJ58" s="178" t="s">
        <v>212</v>
      </c>
      <c r="AK58" s="178">
        <v>3</v>
      </c>
    </row>
    <row r="59" spans="1:37" ht="15" x14ac:dyDescent="0.2">
      <c r="A59" s="159">
        <v>2</v>
      </c>
      <c r="B59" s="170" t="s">
        <v>167</v>
      </c>
      <c r="C59" s="159" t="s">
        <v>118</v>
      </c>
      <c r="D59" s="161"/>
      <c r="E59" s="161"/>
      <c r="F59" s="160"/>
      <c r="G59" s="160"/>
      <c r="H59" s="161"/>
      <c r="I59" s="161"/>
      <c r="J59" s="160"/>
      <c r="K59" s="160"/>
      <c r="L59" s="160"/>
      <c r="M59" s="163">
        <v>29</v>
      </c>
      <c r="N59" s="163" t="s">
        <v>38</v>
      </c>
      <c r="O59" s="163">
        <v>1</v>
      </c>
      <c r="P59" s="164"/>
      <c r="Q59" s="164"/>
      <c r="R59" s="164"/>
      <c r="S59" s="164"/>
      <c r="W59" s="12">
        <v>6</v>
      </c>
      <c r="X59" s="12">
        <v>57</v>
      </c>
      <c r="Y59" s="12" t="s">
        <v>104</v>
      </c>
      <c r="Z59" s="177">
        <v>2.7177665126682511</v>
      </c>
      <c r="AA59" s="41">
        <v>0.5</v>
      </c>
      <c r="AB59" s="41">
        <v>-26.370466491020508</v>
      </c>
      <c r="AC59" s="41">
        <v>0.19</v>
      </c>
      <c r="AD59" s="41">
        <v>8.2395654223652581E-3</v>
      </c>
      <c r="AE59" s="41">
        <v>8.239565422365259E-4</v>
      </c>
      <c r="AF59" s="41">
        <v>7.6688092394443977E-2</v>
      </c>
      <c r="AG59" s="41">
        <v>6.9019283154999576E-3</v>
      </c>
      <c r="AH59" s="41">
        <v>10.853761855555801</v>
      </c>
      <c r="AI59" s="178">
        <v>19</v>
      </c>
      <c r="AJ59" s="178" t="s">
        <v>212</v>
      </c>
      <c r="AK59" s="178">
        <v>3</v>
      </c>
    </row>
    <row r="60" spans="1:37" ht="15" x14ac:dyDescent="0.2">
      <c r="A60" s="159">
        <v>2</v>
      </c>
      <c r="B60" s="159" t="s">
        <v>168</v>
      </c>
      <c r="C60" s="159" t="s">
        <v>118</v>
      </c>
      <c r="D60" s="161">
        <v>8.08</v>
      </c>
      <c r="E60" s="161">
        <v>0.05</v>
      </c>
      <c r="F60" s="160">
        <v>-17.91</v>
      </c>
      <c r="G60" s="160">
        <v>7.0000000000000007E-2</v>
      </c>
      <c r="H60" s="161">
        <v>1.61</v>
      </c>
      <c r="I60" s="161">
        <v>0.05</v>
      </c>
      <c r="J60" s="160">
        <v>20.3</v>
      </c>
      <c r="K60" s="160">
        <v>0.89</v>
      </c>
      <c r="L60" s="160">
        <v>14.69</v>
      </c>
      <c r="M60" s="163">
        <v>29</v>
      </c>
      <c r="N60" s="163" t="s">
        <v>38</v>
      </c>
      <c r="O60" s="163">
        <v>2</v>
      </c>
      <c r="P60" s="164"/>
      <c r="Q60" s="164"/>
      <c r="R60" s="164"/>
      <c r="S60" s="164"/>
      <c r="W60" s="12">
        <v>6</v>
      </c>
      <c r="X60" s="12">
        <v>58</v>
      </c>
      <c r="Y60" s="12" t="s">
        <v>104</v>
      </c>
      <c r="Z60" s="177">
        <v>5.4410836874380006</v>
      </c>
      <c r="AA60" s="41">
        <v>0.5</v>
      </c>
      <c r="AB60" s="41">
        <v>-20.075765511395037</v>
      </c>
      <c r="AC60" s="41">
        <v>0.19</v>
      </c>
      <c r="AD60" s="41">
        <v>1.9164755843993398E-2</v>
      </c>
      <c r="AE60" s="41">
        <v>1.9164755843993399E-3</v>
      </c>
      <c r="AF60" s="41">
        <v>0.14206540458395173</v>
      </c>
      <c r="AG60" s="41">
        <v>1.2785886412555654E-2</v>
      </c>
      <c r="AH60" s="41">
        <v>8.6445362860734001</v>
      </c>
      <c r="AI60" s="178">
        <v>27</v>
      </c>
      <c r="AJ60" s="178" t="s">
        <v>212</v>
      </c>
      <c r="AK60" s="178">
        <v>2</v>
      </c>
    </row>
    <row r="61" spans="1:37" ht="15" x14ac:dyDescent="0.2">
      <c r="A61" s="159">
        <v>2</v>
      </c>
      <c r="B61" s="170" t="s">
        <v>169</v>
      </c>
      <c r="C61" s="159" t="s">
        <v>118</v>
      </c>
      <c r="D61" s="161"/>
      <c r="E61" s="161"/>
      <c r="F61" s="160"/>
      <c r="G61" s="160"/>
      <c r="H61" s="161"/>
      <c r="I61" s="161"/>
      <c r="J61" s="160"/>
      <c r="K61" s="160"/>
      <c r="L61" s="160"/>
      <c r="M61" s="163">
        <v>23</v>
      </c>
      <c r="N61" s="163" t="s">
        <v>43</v>
      </c>
      <c r="O61" s="163">
        <v>1</v>
      </c>
      <c r="P61" s="164"/>
      <c r="Q61" s="164"/>
      <c r="R61" s="164"/>
      <c r="S61" s="164"/>
      <c r="W61" s="12">
        <v>6</v>
      </c>
      <c r="X61" s="12">
        <v>59</v>
      </c>
      <c r="Y61" s="12" t="s">
        <v>104</v>
      </c>
      <c r="Z61" s="177">
        <v>7.0343018769096934</v>
      </c>
      <c r="AA61" s="41">
        <v>0.5</v>
      </c>
      <c r="AB61" s="41">
        <v>-20.994095950522965</v>
      </c>
      <c r="AC61" s="41">
        <v>0.19</v>
      </c>
      <c r="AD61" s="41">
        <v>1.7030313129026642E-2</v>
      </c>
      <c r="AE61" s="41">
        <v>1.7030313129026643E-3</v>
      </c>
      <c r="AF61" s="41">
        <v>0.12997897118846158</v>
      </c>
      <c r="AG61" s="41">
        <v>1.1698107406961542E-2</v>
      </c>
      <c r="AH61" s="41">
        <v>8.9003507481172548</v>
      </c>
      <c r="AI61" s="178">
        <v>21</v>
      </c>
      <c r="AJ61" s="178" t="s">
        <v>212</v>
      </c>
      <c r="AK61" s="178">
        <v>1</v>
      </c>
    </row>
    <row r="62" spans="1:37" ht="15" x14ac:dyDescent="0.2">
      <c r="A62" s="159">
        <v>2</v>
      </c>
      <c r="B62" s="170" t="s">
        <v>170</v>
      </c>
      <c r="C62" s="159" t="s">
        <v>118</v>
      </c>
      <c r="D62" s="161"/>
      <c r="E62" s="161"/>
      <c r="F62" s="160"/>
      <c r="G62" s="160"/>
      <c r="H62" s="161"/>
      <c r="I62" s="161"/>
      <c r="J62" s="160"/>
      <c r="K62" s="160"/>
      <c r="L62" s="160"/>
      <c r="M62" s="163">
        <v>27</v>
      </c>
      <c r="N62" s="163" t="s">
        <v>43</v>
      </c>
      <c r="O62" s="163">
        <v>3</v>
      </c>
      <c r="P62" s="164"/>
      <c r="Q62" s="164"/>
      <c r="R62" s="164"/>
      <c r="S62" s="164"/>
      <c r="W62" s="12">
        <v>6</v>
      </c>
      <c r="X62" s="12">
        <v>60</v>
      </c>
      <c r="Y62" s="12" t="s">
        <v>104</v>
      </c>
      <c r="Z62" s="177">
        <v>6.8672440404983863</v>
      </c>
      <c r="AA62" s="41">
        <v>0.5</v>
      </c>
      <c r="AB62" s="41">
        <v>-21.648609630493699</v>
      </c>
      <c r="AC62" s="41">
        <v>0.19</v>
      </c>
      <c r="AD62" s="41">
        <v>1.8734757613916953E-2</v>
      </c>
      <c r="AE62" s="41">
        <v>1.8734757613916954E-3</v>
      </c>
      <c r="AF62" s="41">
        <v>0.12508019855853164</v>
      </c>
      <c r="AG62" s="41">
        <v>1.1257217870267847E-2</v>
      </c>
      <c r="AH62" s="41">
        <v>7.7856906394876573</v>
      </c>
      <c r="AI62" s="183">
        <v>14</v>
      </c>
      <c r="AJ62" s="183" t="s">
        <v>212</v>
      </c>
      <c r="AK62" s="183">
        <v>1</v>
      </c>
    </row>
    <row r="63" spans="1:37" ht="15" x14ac:dyDescent="0.2">
      <c r="A63" s="159">
        <v>2</v>
      </c>
      <c r="B63" s="159" t="s">
        <v>171</v>
      </c>
      <c r="C63" s="159" t="s">
        <v>118</v>
      </c>
      <c r="D63" s="161">
        <v>5.04</v>
      </c>
      <c r="E63" s="161">
        <v>0.05</v>
      </c>
      <c r="F63" s="160">
        <v>-12.25</v>
      </c>
      <c r="G63" s="160">
        <v>7.0000000000000007E-2</v>
      </c>
      <c r="H63" s="161">
        <v>0.57999999999999996</v>
      </c>
      <c r="I63" s="161">
        <v>0.02</v>
      </c>
      <c r="J63" s="160">
        <v>16.38</v>
      </c>
      <c r="K63" s="160">
        <v>0.72</v>
      </c>
      <c r="L63" s="160">
        <v>33.22</v>
      </c>
      <c r="M63" s="163">
        <v>14</v>
      </c>
      <c r="N63" s="163" t="s">
        <v>38</v>
      </c>
      <c r="O63" s="163">
        <v>2</v>
      </c>
      <c r="P63" s="164"/>
      <c r="Q63" s="164"/>
      <c r="R63" s="164"/>
      <c r="S63" s="164"/>
      <c r="W63" s="12">
        <v>6</v>
      </c>
      <c r="X63" s="12">
        <v>60</v>
      </c>
      <c r="Y63" s="12" t="s">
        <v>104</v>
      </c>
      <c r="Z63" s="177">
        <v>8.3591800357652346</v>
      </c>
      <c r="AA63" s="41">
        <v>0.5</v>
      </c>
      <c r="AB63" s="41">
        <v>-19.976504574465313</v>
      </c>
      <c r="AC63" s="41">
        <v>0.19</v>
      </c>
      <c r="AD63" s="41">
        <v>1.9032778129661802E-2</v>
      </c>
      <c r="AE63" s="41">
        <v>1.9032778129661804E-3</v>
      </c>
      <c r="AF63" s="41">
        <v>0.11720117341209213</v>
      </c>
      <c r="AG63" s="41">
        <v>1.0548105607088291E-2</v>
      </c>
      <c r="AH63" s="41">
        <v>7.1810249361216689</v>
      </c>
      <c r="AI63" s="183">
        <v>14</v>
      </c>
      <c r="AJ63" s="183" t="s">
        <v>212</v>
      </c>
      <c r="AK63" s="183">
        <v>3</v>
      </c>
    </row>
    <row r="64" spans="1:37" ht="15" x14ac:dyDescent="0.2">
      <c r="A64" s="159">
        <v>2</v>
      </c>
      <c r="B64" s="159" t="s">
        <v>172</v>
      </c>
      <c r="C64" s="159" t="s">
        <v>118</v>
      </c>
      <c r="D64" s="161">
        <v>4.55</v>
      </c>
      <c r="E64" s="161">
        <v>0.05</v>
      </c>
      <c r="F64" s="160">
        <v>-9.06</v>
      </c>
      <c r="G64" s="160">
        <v>7.0000000000000007E-2</v>
      </c>
      <c r="H64" s="161">
        <v>0.65</v>
      </c>
      <c r="I64" s="161">
        <v>0.02</v>
      </c>
      <c r="J64" s="160">
        <v>16.93</v>
      </c>
      <c r="K64" s="160">
        <v>0.75</v>
      </c>
      <c r="L64" s="160">
        <v>30.62</v>
      </c>
      <c r="M64" s="163">
        <v>5</v>
      </c>
      <c r="N64" s="163" t="s">
        <v>43</v>
      </c>
      <c r="O64" s="163">
        <v>3</v>
      </c>
      <c r="P64" s="164"/>
      <c r="Q64" s="164"/>
      <c r="R64" s="164"/>
      <c r="S64" s="164"/>
      <c r="W64" s="12">
        <v>6</v>
      </c>
      <c r="X64" s="12">
        <v>61</v>
      </c>
      <c r="Y64" s="12" t="s">
        <v>104</v>
      </c>
      <c r="Z64" s="177">
        <v>6.0950697606489701</v>
      </c>
      <c r="AA64" s="41">
        <v>0.5</v>
      </c>
      <c r="AB64" s="41">
        <v>-22.792283302719039</v>
      </c>
      <c r="AC64" s="41">
        <v>0.19</v>
      </c>
      <c r="AD64" s="41">
        <v>1.1485571150402867E-2</v>
      </c>
      <c r="AE64" s="41">
        <v>1.1485571150402867E-3</v>
      </c>
      <c r="AF64" s="41">
        <v>7.3425730227133237E-2</v>
      </c>
      <c r="AG64" s="41">
        <v>6.6083157204419908E-3</v>
      </c>
      <c r="AH64" s="41">
        <v>7.4550805069802903</v>
      </c>
      <c r="AI64" s="178">
        <v>5</v>
      </c>
      <c r="AJ64" s="178" t="s">
        <v>212</v>
      </c>
      <c r="AK64" s="178">
        <v>3</v>
      </c>
    </row>
    <row r="65" spans="1:37" ht="15" x14ac:dyDescent="0.2">
      <c r="A65" s="159">
        <v>2</v>
      </c>
      <c r="B65" s="159" t="s">
        <v>173</v>
      </c>
      <c r="C65" s="159" t="s">
        <v>118</v>
      </c>
      <c r="D65" s="161">
        <v>6.03</v>
      </c>
      <c r="E65" s="161">
        <v>0.05</v>
      </c>
      <c r="F65" s="160">
        <v>-12.43</v>
      </c>
      <c r="G65" s="160">
        <v>7.0000000000000007E-2</v>
      </c>
      <c r="H65" s="161">
        <v>1.07</v>
      </c>
      <c r="I65" s="161">
        <v>0.04</v>
      </c>
      <c r="J65" s="160">
        <v>25.29</v>
      </c>
      <c r="K65" s="160">
        <v>1.1100000000000001</v>
      </c>
      <c r="L65" s="160">
        <v>27.6</v>
      </c>
      <c r="M65" s="163">
        <v>16</v>
      </c>
      <c r="N65" s="163" t="s">
        <v>43</v>
      </c>
      <c r="O65" s="163">
        <v>2</v>
      </c>
      <c r="P65" s="164"/>
      <c r="Q65" s="164"/>
      <c r="R65" s="164"/>
      <c r="S65" s="164"/>
      <c r="W65" s="12">
        <v>6</v>
      </c>
      <c r="X65" s="12">
        <v>62</v>
      </c>
      <c r="Y65" s="12" t="s">
        <v>104</v>
      </c>
      <c r="Z65" s="177">
        <v>5.7986449374250366</v>
      </c>
      <c r="AA65" s="41">
        <v>0.5</v>
      </c>
      <c r="AB65" s="41">
        <v>-20.792166192219689</v>
      </c>
      <c r="AC65" s="41">
        <v>0.19</v>
      </c>
      <c r="AD65" s="41">
        <v>1.5274243780430715E-2</v>
      </c>
      <c r="AE65" s="41">
        <v>1.5274243780430716E-3</v>
      </c>
      <c r="AF65" s="41">
        <v>0.15470307066884606</v>
      </c>
      <c r="AG65" s="41">
        <v>1.3923276360196146E-2</v>
      </c>
      <c r="AH65" s="41">
        <v>11.811250385304801</v>
      </c>
      <c r="AI65" s="178">
        <v>14</v>
      </c>
      <c r="AJ65" s="178" t="s">
        <v>212</v>
      </c>
      <c r="AK65" s="178">
        <v>2</v>
      </c>
    </row>
    <row r="66" spans="1:37" ht="15" x14ac:dyDescent="0.2">
      <c r="A66" s="159">
        <v>2</v>
      </c>
      <c r="B66" s="159" t="s">
        <v>174</v>
      </c>
      <c r="C66" s="159" t="s">
        <v>118</v>
      </c>
      <c r="D66" s="161">
        <v>5.35</v>
      </c>
      <c r="E66" s="161">
        <v>0.05</v>
      </c>
      <c r="F66" s="160">
        <v>-9.6</v>
      </c>
      <c r="G66" s="160">
        <v>7.0000000000000007E-2</v>
      </c>
      <c r="H66" s="161">
        <v>0.37</v>
      </c>
      <c r="I66" s="161">
        <v>0.01</v>
      </c>
      <c r="J66" s="160">
        <v>7.87</v>
      </c>
      <c r="K66" s="160">
        <v>0.35</v>
      </c>
      <c r="L66" s="160">
        <v>24.63</v>
      </c>
      <c r="M66" s="163">
        <v>9</v>
      </c>
      <c r="N66" s="163" t="s">
        <v>43</v>
      </c>
      <c r="O66" s="163">
        <v>3</v>
      </c>
      <c r="P66" s="164"/>
      <c r="Q66" s="164"/>
      <c r="R66" s="164"/>
      <c r="S66" s="164"/>
      <c r="W66" s="12">
        <v>6</v>
      </c>
      <c r="X66" s="12">
        <v>63</v>
      </c>
      <c r="Y66" s="12" t="s">
        <v>104</v>
      </c>
      <c r="Z66" s="177">
        <v>3.6840105452174967</v>
      </c>
      <c r="AA66" s="41">
        <v>0.5</v>
      </c>
      <c r="AB66" s="41">
        <v>-23.591111034985424</v>
      </c>
      <c r="AC66" s="41">
        <v>0.19</v>
      </c>
      <c r="AD66" s="41">
        <v>9.0828612725541939E-3</v>
      </c>
      <c r="AE66" s="41">
        <v>9.0828612725541943E-4</v>
      </c>
      <c r="AF66" s="41">
        <v>6.0316848366042626E-2</v>
      </c>
      <c r="AG66" s="41">
        <v>5.428516352943836E-3</v>
      </c>
      <c r="AH66" s="41">
        <v>7.7441297338632813</v>
      </c>
      <c r="AI66" s="178">
        <v>19</v>
      </c>
      <c r="AJ66" s="178" t="s">
        <v>212</v>
      </c>
      <c r="AK66" s="178">
        <v>1</v>
      </c>
    </row>
    <row r="67" spans="1:37" ht="15" x14ac:dyDescent="0.2">
      <c r="A67" s="159">
        <v>2</v>
      </c>
      <c r="B67" s="159" t="s">
        <v>175</v>
      </c>
      <c r="C67" s="159" t="s">
        <v>118</v>
      </c>
      <c r="D67" s="161">
        <v>6.25</v>
      </c>
      <c r="E67" s="161">
        <v>0.05</v>
      </c>
      <c r="F67" s="160">
        <v>-10.44</v>
      </c>
      <c r="G67" s="160">
        <v>7.0000000000000007E-2</v>
      </c>
      <c r="H67" s="161">
        <v>0.95</v>
      </c>
      <c r="I67" s="161">
        <v>0.03</v>
      </c>
      <c r="J67" s="160">
        <v>19.55</v>
      </c>
      <c r="K67" s="160">
        <v>0.86</v>
      </c>
      <c r="L67" s="160">
        <v>23.88</v>
      </c>
      <c r="M67" s="163">
        <v>22</v>
      </c>
      <c r="N67" s="163" t="s">
        <v>43</v>
      </c>
      <c r="O67" s="163">
        <v>3</v>
      </c>
      <c r="P67" s="164"/>
      <c r="Q67" s="164"/>
      <c r="R67" s="164"/>
      <c r="S67" s="164"/>
      <c r="W67" s="12">
        <v>6</v>
      </c>
      <c r="X67" s="12">
        <v>64</v>
      </c>
      <c r="Y67" s="12" t="s">
        <v>104</v>
      </c>
      <c r="Z67" s="177">
        <v>5.9790704357492173</v>
      </c>
      <c r="AA67" s="41">
        <v>0.5</v>
      </c>
      <c r="AB67" s="41">
        <v>-21.744013294316495</v>
      </c>
      <c r="AC67" s="41">
        <v>0.19</v>
      </c>
      <c r="AD67" s="41">
        <v>1.4887668065832242E-2</v>
      </c>
      <c r="AE67" s="41">
        <v>1.4887668065832243E-3</v>
      </c>
      <c r="AF67" s="41">
        <v>9.5470876448833231E-2</v>
      </c>
      <c r="AG67" s="41">
        <v>8.5923788803949908E-3</v>
      </c>
      <c r="AH67" s="41">
        <v>7.4782657136875095</v>
      </c>
      <c r="AI67" s="178">
        <v>28</v>
      </c>
      <c r="AJ67" s="178" t="s">
        <v>212</v>
      </c>
      <c r="AK67" s="178">
        <v>3</v>
      </c>
    </row>
    <row r="68" spans="1:37" ht="15" x14ac:dyDescent="0.2">
      <c r="A68" s="159">
        <v>2</v>
      </c>
      <c r="B68" s="159" t="s">
        <v>176</v>
      </c>
      <c r="C68" s="159" t="s">
        <v>118</v>
      </c>
      <c r="D68" s="161">
        <v>6.69</v>
      </c>
      <c r="E68" s="161">
        <v>0.05</v>
      </c>
      <c r="F68" s="160">
        <v>-12.67</v>
      </c>
      <c r="G68" s="160">
        <v>7.0000000000000007E-2</v>
      </c>
      <c r="H68" s="161">
        <v>0.79</v>
      </c>
      <c r="I68" s="161">
        <v>0.03</v>
      </c>
      <c r="J68" s="160">
        <v>20.98</v>
      </c>
      <c r="K68" s="160">
        <v>0.92</v>
      </c>
      <c r="L68" s="160">
        <v>30.81</v>
      </c>
      <c r="M68" s="163">
        <v>27</v>
      </c>
      <c r="N68" s="163" t="s">
        <v>43</v>
      </c>
      <c r="O68" s="163">
        <v>2</v>
      </c>
      <c r="P68" s="164"/>
      <c r="Q68" s="164"/>
      <c r="R68" s="164"/>
      <c r="S68" s="164"/>
      <c r="W68" s="12">
        <v>6</v>
      </c>
      <c r="X68" s="12">
        <v>65</v>
      </c>
      <c r="Y68" s="12" t="s">
        <v>104</v>
      </c>
      <c r="Z68" s="177">
        <v>3.1529937016837182</v>
      </c>
      <c r="AA68" s="41">
        <v>0.5</v>
      </c>
      <c r="AB68" s="41">
        <v>-24.997956647132874</v>
      </c>
      <c r="AC68" s="41">
        <v>0.19</v>
      </c>
      <c r="AD68" s="41">
        <v>7.5607115072432113E-3</v>
      </c>
      <c r="AE68" s="41">
        <v>7.5607115072432113E-4</v>
      </c>
      <c r="AF68" s="41">
        <v>5.8501756836567838E-2</v>
      </c>
      <c r="AG68" s="41">
        <v>5.2651581152911055E-3</v>
      </c>
      <c r="AH68" s="41">
        <v>9.023248151106003</v>
      </c>
      <c r="AI68" s="178">
        <v>19</v>
      </c>
      <c r="AJ68" s="178" t="s">
        <v>212</v>
      </c>
      <c r="AK68" s="178">
        <v>2</v>
      </c>
    </row>
    <row r="69" spans="1:37" ht="15" x14ac:dyDescent="0.2">
      <c r="A69" s="159">
        <v>2</v>
      </c>
      <c r="B69" s="159" t="s">
        <v>177</v>
      </c>
      <c r="C69" s="159" t="s">
        <v>118</v>
      </c>
      <c r="D69" s="161">
        <v>5.81</v>
      </c>
      <c r="E69" s="161">
        <v>0.05</v>
      </c>
      <c r="F69" s="160">
        <v>-10.19</v>
      </c>
      <c r="G69" s="160">
        <v>7.0000000000000007E-2</v>
      </c>
      <c r="H69" s="161">
        <v>0.62</v>
      </c>
      <c r="I69" s="161">
        <v>0.02</v>
      </c>
      <c r="J69" s="160">
        <v>18.690000000000001</v>
      </c>
      <c r="K69" s="160">
        <v>0.82</v>
      </c>
      <c r="L69" s="160">
        <v>35.380000000000003</v>
      </c>
      <c r="M69" s="169">
        <v>17</v>
      </c>
      <c r="N69" s="169" t="s">
        <v>43</v>
      </c>
      <c r="O69" s="169">
        <v>2</v>
      </c>
      <c r="P69" s="164"/>
      <c r="Q69" s="164"/>
      <c r="R69" s="164"/>
      <c r="S69" s="164"/>
      <c r="W69" s="12">
        <v>6</v>
      </c>
      <c r="X69" s="12">
        <v>66</v>
      </c>
      <c r="Y69" s="12" t="s">
        <v>104</v>
      </c>
      <c r="Z69" s="177">
        <v>4.3190724815936665</v>
      </c>
      <c r="AA69" s="41">
        <v>0.5</v>
      </c>
      <c r="AB69" s="41">
        <v>-23.52487569335818</v>
      </c>
      <c r="AC69" s="41">
        <v>0.19</v>
      </c>
      <c r="AD69" s="41">
        <v>1.1701110940858548E-2</v>
      </c>
      <c r="AE69" s="41">
        <v>1.1701110940858549E-3</v>
      </c>
      <c r="AF69" s="41">
        <v>7.4797964648093934E-2</v>
      </c>
      <c r="AG69" s="41">
        <v>6.7318168183284535E-3</v>
      </c>
      <c r="AH69" s="41">
        <v>7.4545141458474085</v>
      </c>
      <c r="AI69" s="183">
        <v>5</v>
      </c>
      <c r="AJ69" s="183" t="s">
        <v>212</v>
      </c>
      <c r="AK69" s="183">
        <v>2</v>
      </c>
    </row>
    <row r="70" spans="1:37" ht="15" x14ac:dyDescent="0.2">
      <c r="A70" s="159">
        <v>2</v>
      </c>
      <c r="B70" s="159" t="s">
        <v>177</v>
      </c>
      <c r="C70" s="159" t="s">
        <v>118</v>
      </c>
      <c r="D70" s="161">
        <v>5.56</v>
      </c>
      <c r="E70" s="161">
        <v>0.05</v>
      </c>
      <c r="F70" s="160">
        <v>-11.13</v>
      </c>
      <c r="G70" s="160">
        <v>7.0000000000000007E-2</v>
      </c>
      <c r="H70" s="161">
        <v>0.72</v>
      </c>
      <c r="I70" s="161">
        <v>0.02</v>
      </c>
      <c r="J70" s="160">
        <v>18.829999999999998</v>
      </c>
      <c r="K70" s="160">
        <v>0.83</v>
      </c>
      <c r="L70" s="160">
        <v>30.48</v>
      </c>
      <c r="M70" s="169">
        <v>17</v>
      </c>
      <c r="N70" s="169" t="s">
        <v>43</v>
      </c>
      <c r="O70" s="169">
        <v>2</v>
      </c>
      <c r="P70" s="164"/>
      <c r="Q70" s="164"/>
      <c r="R70" s="164"/>
      <c r="S70" s="164"/>
      <c r="W70" s="12">
        <v>6</v>
      </c>
      <c r="X70" s="12">
        <v>66</v>
      </c>
      <c r="Y70" s="12" t="s">
        <v>104</v>
      </c>
      <c r="Z70" s="177">
        <v>7.5644501848698242</v>
      </c>
      <c r="AA70" s="41">
        <v>0.5</v>
      </c>
      <c r="AB70" s="41">
        <v>-21.585642698050712</v>
      </c>
      <c r="AC70" s="41">
        <v>0.19</v>
      </c>
      <c r="AD70" s="41">
        <v>1.2606418119189333E-2</v>
      </c>
      <c r="AE70" s="41">
        <v>1.2606418119189334E-3</v>
      </c>
      <c r="AF70" s="41">
        <v>8.8615898013325214E-2</v>
      </c>
      <c r="AG70" s="41">
        <v>7.9754308211992687E-3</v>
      </c>
      <c r="AH70" s="41">
        <v>8.1974088342862981</v>
      </c>
      <c r="AI70" s="183">
        <v>5</v>
      </c>
      <c r="AJ70" s="183" t="s">
        <v>212</v>
      </c>
      <c r="AK70" s="183">
        <v>1</v>
      </c>
    </row>
    <row r="71" spans="1:37" ht="15" x14ac:dyDescent="0.2">
      <c r="A71" s="159">
        <v>2</v>
      </c>
      <c r="B71" s="159" t="s">
        <v>178</v>
      </c>
      <c r="C71" s="159" t="s">
        <v>118</v>
      </c>
      <c r="D71" s="161">
        <v>6.19</v>
      </c>
      <c r="E71" s="161">
        <v>0.05</v>
      </c>
      <c r="F71" s="160">
        <v>-18.77</v>
      </c>
      <c r="G71" s="160">
        <v>7.0000000000000007E-2</v>
      </c>
      <c r="H71" s="162">
        <v>4.17</v>
      </c>
      <c r="I71" s="161">
        <v>0.14000000000000001</v>
      </c>
      <c r="J71" s="162">
        <v>101.2</v>
      </c>
      <c r="K71" s="160">
        <v>4.45</v>
      </c>
      <c r="L71" s="160">
        <v>28.32</v>
      </c>
      <c r="M71" s="163">
        <v>10</v>
      </c>
      <c r="N71" s="163" t="s">
        <v>38</v>
      </c>
      <c r="O71" s="163">
        <v>2</v>
      </c>
      <c r="P71" s="164"/>
      <c r="Q71" s="164"/>
      <c r="R71" s="164"/>
      <c r="S71" s="164"/>
      <c r="W71" s="12">
        <v>6</v>
      </c>
      <c r="X71" s="12">
        <v>67</v>
      </c>
      <c r="Y71" s="12" t="s">
        <v>104</v>
      </c>
      <c r="Z71" s="177">
        <v>6.1344713374666009</v>
      </c>
      <c r="AA71" s="41">
        <v>0.5</v>
      </c>
      <c r="AB71" s="41">
        <v>-21.935239055405184</v>
      </c>
      <c r="AC71" s="41">
        <v>0.19</v>
      </c>
      <c r="AD71" s="41">
        <v>1.4703516323386233E-2</v>
      </c>
      <c r="AE71" s="41">
        <v>1.4703516323386233E-3</v>
      </c>
      <c r="AF71" s="41">
        <v>8.729397556495716E-2</v>
      </c>
      <c r="AG71" s="41">
        <v>7.8564578008461436E-3</v>
      </c>
      <c r="AH71" s="41">
        <v>6.9234047961086151</v>
      </c>
      <c r="AI71" s="178">
        <v>10</v>
      </c>
      <c r="AJ71" s="178" t="s">
        <v>212</v>
      </c>
      <c r="AK71" s="178">
        <v>1</v>
      </c>
    </row>
    <row r="72" spans="1:37" ht="15" x14ac:dyDescent="0.2">
      <c r="A72" s="159">
        <v>2</v>
      </c>
      <c r="B72" s="159" t="s">
        <v>179</v>
      </c>
      <c r="C72" s="159" t="s">
        <v>118</v>
      </c>
      <c r="D72" s="161">
        <v>6.74</v>
      </c>
      <c r="E72" s="161">
        <v>0.05</v>
      </c>
      <c r="F72" s="160">
        <v>-13.05</v>
      </c>
      <c r="G72" s="160">
        <v>7.0000000000000007E-2</v>
      </c>
      <c r="H72" s="161">
        <v>0.69</v>
      </c>
      <c r="I72" s="161">
        <v>0.02</v>
      </c>
      <c r="J72" s="160">
        <v>20.37</v>
      </c>
      <c r="K72" s="160">
        <v>0.9</v>
      </c>
      <c r="L72" s="160">
        <v>34.26</v>
      </c>
      <c r="M72" s="163">
        <v>17</v>
      </c>
      <c r="N72" s="163" t="s">
        <v>43</v>
      </c>
      <c r="O72" s="163">
        <v>1</v>
      </c>
      <c r="P72" s="164"/>
      <c r="Q72" s="164"/>
      <c r="R72" s="164"/>
      <c r="S72" s="164"/>
      <c r="W72" s="12">
        <v>6</v>
      </c>
      <c r="X72" s="12">
        <v>68</v>
      </c>
      <c r="Y72" s="12" t="s">
        <v>104</v>
      </c>
      <c r="Z72" s="177">
        <v>6.0487153428853011</v>
      </c>
      <c r="AA72" s="41">
        <v>0.5</v>
      </c>
      <c r="AB72" s="41">
        <v>-22.139827967407999</v>
      </c>
      <c r="AC72" s="41">
        <v>0.19</v>
      </c>
      <c r="AD72" s="41">
        <v>1.2552882342968206E-2</v>
      </c>
      <c r="AE72" s="41">
        <v>1.2552882342968207E-3</v>
      </c>
      <c r="AF72" s="41">
        <v>8.6139073429100696E-2</v>
      </c>
      <c r="AG72" s="41">
        <v>7.7525166086190624E-3</v>
      </c>
      <c r="AH72" s="41">
        <v>8.0022736297543968</v>
      </c>
      <c r="AI72" s="178">
        <v>17</v>
      </c>
      <c r="AJ72" s="178" t="s">
        <v>212</v>
      </c>
      <c r="AK72" s="178">
        <v>3</v>
      </c>
    </row>
    <row r="73" spans="1:37" ht="15" x14ac:dyDescent="0.2">
      <c r="A73" s="159">
        <v>2</v>
      </c>
      <c r="B73" s="170" t="s">
        <v>180</v>
      </c>
      <c r="C73" s="159" t="s">
        <v>118</v>
      </c>
      <c r="D73" s="161"/>
      <c r="E73" s="161"/>
      <c r="F73" s="160"/>
      <c r="G73" s="160"/>
      <c r="H73" s="161"/>
      <c r="I73" s="161"/>
      <c r="J73" s="160"/>
      <c r="K73" s="160"/>
      <c r="L73" s="160"/>
      <c r="M73" s="163">
        <v>17</v>
      </c>
      <c r="N73" s="163" t="s">
        <v>38</v>
      </c>
      <c r="O73" s="163">
        <v>3</v>
      </c>
      <c r="P73" s="164"/>
      <c r="Q73" s="164"/>
      <c r="R73" s="164"/>
      <c r="S73" s="164"/>
      <c r="W73" s="12">
        <v>6</v>
      </c>
      <c r="X73" s="12">
        <v>69</v>
      </c>
      <c r="Y73" s="12" t="s">
        <v>104</v>
      </c>
      <c r="Z73" s="177">
        <v>6.4419561583711875</v>
      </c>
      <c r="AA73" s="41">
        <v>0.5</v>
      </c>
      <c r="AB73" s="41">
        <v>-20.498501520849409</v>
      </c>
      <c r="AC73" s="41">
        <v>0.19</v>
      </c>
      <c r="AD73" s="41">
        <v>2.451176778731539E-2</v>
      </c>
      <c r="AE73" s="41">
        <v>2.4511767787315391E-3</v>
      </c>
      <c r="AF73" s="41">
        <v>0.16855667038072261</v>
      </c>
      <c r="AG73" s="41">
        <v>1.5170100334265035E-2</v>
      </c>
      <c r="AH73" s="41">
        <v>8.0191432211487754</v>
      </c>
      <c r="AI73" s="178">
        <v>24</v>
      </c>
      <c r="AJ73" s="178" t="s">
        <v>212</v>
      </c>
      <c r="AK73" s="178">
        <v>1</v>
      </c>
    </row>
    <row r="74" spans="1:37" ht="15" x14ac:dyDescent="0.2">
      <c r="A74" s="159">
        <v>2</v>
      </c>
      <c r="B74" s="170" t="s">
        <v>181</v>
      </c>
      <c r="C74" s="159" t="s">
        <v>118</v>
      </c>
      <c r="D74" s="161"/>
      <c r="E74" s="161"/>
      <c r="F74" s="160"/>
      <c r="G74" s="160"/>
      <c r="H74" s="161"/>
      <c r="I74" s="161"/>
      <c r="J74" s="160"/>
      <c r="K74" s="160"/>
      <c r="L74" s="160"/>
      <c r="M74" s="163">
        <v>22</v>
      </c>
      <c r="N74" s="163" t="s">
        <v>43</v>
      </c>
      <c r="O74" s="163">
        <v>1</v>
      </c>
      <c r="P74" s="164"/>
      <c r="Q74" s="164"/>
      <c r="R74" s="164"/>
      <c r="S74" s="164"/>
      <c r="W74" s="12">
        <v>6</v>
      </c>
      <c r="X74" s="12">
        <v>70</v>
      </c>
      <c r="Y74" s="12" t="s">
        <v>104</v>
      </c>
      <c r="Z74" s="177">
        <v>5.3288471855609085</v>
      </c>
      <c r="AA74" s="41">
        <v>0.5</v>
      </c>
      <c r="AB74" s="41">
        <v>-21.452387342280986</v>
      </c>
      <c r="AC74" s="41">
        <v>0.19</v>
      </c>
      <c r="AD74" s="41">
        <v>1.6334822611124112E-2</v>
      </c>
      <c r="AE74" s="41">
        <v>1.6334822611124113E-3</v>
      </c>
      <c r="AF74" s="41">
        <v>0.11211862041037382</v>
      </c>
      <c r="AG74" s="41">
        <v>1.0090675836933644E-2</v>
      </c>
      <c r="AH74" s="41">
        <v>8.0042377971881837</v>
      </c>
      <c r="AI74" s="178">
        <v>21</v>
      </c>
      <c r="AJ74" s="178" t="s">
        <v>212</v>
      </c>
      <c r="AK74" s="178">
        <v>2</v>
      </c>
    </row>
    <row r="75" spans="1:37" ht="15" x14ac:dyDescent="0.2">
      <c r="A75" s="159">
        <v>2</v>
      </c>
      <c r="B75" s="159" t="s">
        <v>182</v>
      </c>
      <c r="C75" s="159" t="s">
        <v>118</v>
      </c>
      <c r="D75" s="161">
        <v>10.34</v>
      </c>
      <c r="E75" s="161">
        <v>0.05</v>
      </c>
      <c r="F75" s="160">
        <v>-22.17</v>
      </c>
      <c r="G75" s="160">
        <v>7.0000000000000007E-2</v>
      </c>
      <c r="H75" s="161">
        <v>2.4500000000000002</v>
      </c>
      <c r="I75" s="161">
        <v>0.08</v>
      </c>
      <c r="J75" s="160">
        <v>24.56</v>
      </c>
      <c r="K75" s="160">
        <v>1.08</v>
      </c>
      <c r="L75" s="160">
        <v>11.71</v>
      </c>
      <c r="M75" s="163">
        <v>29</v>
      </c>
      <c r="N75" s="163" t="s">
        <v>38</v>
      </c>
      <c r="O75" s="163">
        <v>3</v>
      </c>
      <c r="P75" s="164"/>
      <c r="Q75" s="164"/>
      <c r="R75" s="164"/>
      <c r="S75" s="164"/>
      <c r="W75" s="12">
        <v>6</v>
      </c>
      <c r="X75" s="12">
        <v>71</v>
      </c>
      <c r="Y75" s="12" t="s">
        <v>104</v>
      </c>
      <c r="Z75" s="177">
        <v>6.3439834032310092</v>
      </c>
      <c r="AA75" s="41">
        <v>0.5</v>
      </c>
      <c r="AB75" s="41">
        <v>-21.154999187345751</v>
      </c>
      <c r="AC75" s="41">
        <v>0.19</v>
      </c>
      <c r="AD75" s="41">
        <v>1.882695874019211E-2</v>
      </c>
      <c r="AE75" s="41">
        <v>1.8826958740192112E-3</v>
      </c>
      <c r="AF75" s="41">
        <v>0.12041721955921575</v>
      </c>
      <c r="AG75" s="41">
        <v>1.0837549760329418E-2</v>
      </c>
      <c r="AH75" s="41">
        <v>7.4587333980702244</v>
      </c>
      <c r="AI75" s="178">
        <v>17</v>
      </c>
      <c r="AJ75" s="178" t="s">
        <v>212</v>
      </c>
      <c r="AK75" s="178">
        <v>1</v>
      </c>
    </row>
    <row r="76" spans="1:37" ht="15" x14ac:dyDescent="0.2">
      <c r="A76" s="159">
        <v>2</v>
      </c>
      <c r="B76" s="159" t="s">
        <v>183</v>
      </c>
      <c r="C76" s="159" t="s">
        <v>118</v>
      </c>
      <c r="D76" s="161">
        <v>8.16</v>
      </c>
      <c r="E76" s="161">
        <v>0.05</v>
      </c>
      <c r="F76" s="160">
        <v>-13.08</v>
      </c>
      <c r="G76" s="160">
        <v>7.0000000000000007E-2</v>
      </c>
      <c r="H76" s="161">
        <v>1.0900000000000001</v>
      </c>
      <c r="I76" s="161">
        <v>0.04</v>
      </c>
      <c r="J76" s="160">
        <v>12.86</v>
      </c>
      <c r="K76" s="160">
        <v>0.56999999999999995</v>
      </c>
      <c r="L76" s="160">
        <v>13.77</v>
      </c>
      <c r="M76" s="163">
        <v>23</v>
      </c>
      <c r="N76" s="163" t="s">
        <v>43</v>
      </c>
      <c r="O76" s="163">
        <v>3</v>
      </c>
      <c r="P76" s="164"/>
      <c r="Q76" s="164"/>
      <c r="R76" s="164"/>
      <c r="S76" s="164"/>
      <c r="W76" s="12">
        <v>6</v>
      </c>
      <c r="X76" s="12">
        <v>72</v>
      </c>
      <c r="Y76" s="12" t="s">
        <v>104</v>
      </c>
      <c r="Z76" s="177">
        <v>4.3928048756781877</v>
      </c>
      <c r="AA76" s="41">
        <v>0.5</v>
      </c>
      <c r="AB76" s="41">
        <v>-20.759403281353642</v>
      </c>
      <c r="AC76" s="41">
        <v>0.19</v>
      </c>
      <c r="AD76" s="41">
        <v>1.3395855643919168E-2</v>
      </c>
      <c r="AE76" s="41">
        <v>1.3395855643919168E-3</v>
      </c>
      <c r="AF76" s="41">
        <v>0.10076838891692727</v>
      </c>
      <c r="AG76" s="41">
        <v>9.0691550025234543E-3</v>
      </c>
      <c r="AH76" s="41">
        <v>8.7722402250444169</v>
      </c>
      <c r="AI76" s="178">
        <v>26</v>
      </c>
      <c r="AJ76" s="178" t="s">
        <v>212</v>
      </c>
      <c r="AK76" s="178">
        <v>3</v>
      </c>
    </row>
    <row r="77" spans="1:37" ht="15" x14ac:dyDescent="0.2">
      <c r="A77" s="159">
        <v>2</v>
      </c>
      <c r="B77" s="159" t="s">
        <v>184</v>
      </c>
      <c r="C77" s="159" t="s">
        <v>118</v>
      </c>
      <c r="D77" s="161">
        <v>7.97</v>
      </c>
      <c r="E77" s="161">
        <v>0.05</v>
      </c>
      <c r="F77" s="160">
        <v>-21.12</v>
      </c>
      <c r="G77" s="160">
        <v>7.0000000000000007E-2</v>
      </c>
      <c r="H77" s="161">
        <v>1.35</v>
      </c>
      <c r="I77" s="161">
        <v>0.05</v>
      </c>
      <c r="J77" s="160">
        <v>20.41</v>
      </c>
      <c r="K77" s="160">
        <v>0.9</v>
      </c>
      <c r="L77" s="160">
        <v>17.61</v>
      </c>
      <c r="M77" s="163">
        <v>10</v>
      </c>
      <c r="N77" s="163" t="s">
        <v>38</v>
      </c>
      <c r="O77" s="163">
        <v>1</v>
      </c>
      <c r="P77" s="164"/>
      <c r="Q77" s="164"/>
      <c r="R77" s="164"/>
      <c r="S77" s="164"/>
    </row>
    <row r="78" spans="1:37" ht="15" x14ac:dyDescent="0.2">
      <c r="A78" s="159">
        <v>2</v>
      </c>
      <c r="B78" s="159" t="s">
        <v>185</v>
      </c>
      <c r="C78" s="159" t="s">
        <v>118</v>
      </c>
      <c r="D78" s="161">
        <v>6.13</v>
      </c>
      <c r="E78" s="161">
        <v>0.05</v>
      </c>
      <c r="F78" s="160">
        <v>-16.34</v>
      </c>
      <c r="G78" s="160">
        <v>7.0000000000000007E-2</v>
      </c>
      <c r="H78" s="161">
        <v>1.1299999999999999</v>
      </c>
      <c r="I78" s="161">
        <v>0.04</v>
      </c>
      <c r="J78" s="160">
        <v>13.96</v>
      </c>
      <c r="K78" s="160">
        <v>0.61</v>
      </c>
      <c r="L78" s="160">
        <v>14.42</v>
      </c>
      <c r="M78" s="169">
        <v>24</v>
      </c>
      <c r="N78" s="169" t="s">
        <v>38</v>
      </c>
      <c r="O78" s="169">
        <v>3</v>
      </c>
      <c r="P78" s="164"/>
      <c r="Q78" s="164"/>
      <c r="R78" s="164"/>
      <c r="S78" s="164"/>
    </row>
    <row r="79" spans="1:37" ht="15" x14ac:dyDescent="0.2">
      <c r="A79" s="159">
        <v>2</v>
      </c>
      <c r="B79" s="170" t="s">
        <v>185</v>
      </c>
      <c r="C79" s="159" t="s">
        <v>118</v>
      </c>
      <c r="D79" s="161"/>
      <c r="E79" s="161"/>
      <c r="F79" s="160"/>
      <c r="G79" s="160"/>
      <c r="H79" s="161"/>
      <c r="I79" s="161"/>
      <c r="J79" s="160"/>
      <c r="K79" s="160"/>
      <c r="L79" s="160"/>
      <c r="M79" s="169">
        <v>24</v>
      </c>
      <c r="N79" s="169" t="s">
        <v>38</v>
      </c>
      <c r="O79" s="169">
        <v>3</v>
      </c>
      <c r="P79" s="164"/>
      <c r="Q79" s="164"/>
      <c r="R79" s="164"/>
      <c r="S79" s="164"/>
    </row>
    <row r="80" spans="1:37" ht="15" x14ac:dyDescent="0.2">
      <c r="A80" s="159">
        <v>2</v>
      </c>
      <c r="B80" s="159" t="s">
        <v>186</v>
      </c>
      <c r="C80" s="159" t="s">
        <v>118</v>
      </c>
      <c r="D80" s="161">
        <v>5.15</v>
      </c>
      <c r="E80" s="161">
        <v>0.05</v>
      </c>
      <c r="F80" s="160">
        <v>-7.97</v>
      </c>
      <c r="G80" s="160">
        <v>7.0000000000000007E-2</v>
      </c>
      <c r="H80" s="161">
        <v>0.65</v>
      </c>
      <c r="I80" s="161">
        <v>0.02</v>
      </c>
      <c r="J80" s="160">
        <v>17.59</v>
      </c>
      <c r="K80" s="160">
        <v>0.77</v>
      </c>
      <c r="L80" s="160">
        <v>31.65</v>
      </c>
      <c r="M80" s="163">
        <v>5</v>
      </c>
      <c r="N80" s="163" t="s">
        <v>43</v>
      </c>
      <c r="O80" s="163">
        <v>2</v>
      </c>
      <c r="P80" s="164"/>
      <c r="Q80" s="164"/>
      <c r="R80" s="164"/>
      <c r="S80" s="164"/>
    </row>
    <row r="81" spans="1:19" ht="15" x14ac:dyDescent="0.2">
      <c r="A81" s="159">
        <v>2</v>
      </c>
      <c r="B81" s="159" t="s">
        <v>187</v>
      </c>
      <c r="C81" s="159" t="s">
        <v>118</v>
      </c>
      <c r="D81" s="161">
        <v>6.25</v>
      </c>
      <c r="E81" s="161">
        <v>0.05</v>
      </c>
      <c r="F81" s="160">
        <v>-13.06</v>
      </c>
      <c r="G81" s="160">
        <v>7.0000000000000007E-2</v>
      </c>
      <c r="H81" s="161">
        <v>0.78</v>
      </c>
      <c r="I81" s="161">
        <v>0.03</v>
      </c>
      <c r="J81" s="160">
        <v>22.67</v>
      </c>
      <c r="K81" s="160">
        <v>1</v>
      </c>
      <c r="L81" s="160">
        <v>33.92</v>
      </c>
      <c r="M81" s="163">
        <v>14</v>
      </c>
      <c r="N81" s="163" t="s">
        <v>38</v>
      </c>
      <c r="O81" s="163">
        <v>3</v>
      </c>
      <c r="P81" s="164"/>
      <c r="Q81" s="164"/>
      <c r="R81" s="164"/>
      <c r="S81" s="164"/>
    </row>
    <row r="82" spans="1:19" ht="15" x14ac:dyDescent="0.2">
      <c r="A82" s="159">
        <v>2</v>
      </c>
      <c r="B82" s="159" t="s">
        <v>188</v>
      </c>
      <c r="C82" s="159" t="s">
        <v>118</v>
      </c>
      <c r="D82" s="161">
        <v>5.88</v>
      </c>
      <c r="E82" s="161">
        <v>0.05</v>
      </c>
      <c r="F82" s="160">
        <v>-13.02</v>
      </c>
      <c r="G82" s="160">
        <v>7.0000000000000007E-2</v>
      </c>
      <c r="H82" s="161">
        <v>0.83</v>
      </c>
      <c r="I82" s="161">
        <v>0.03</v>
      </c>
      <c r="J82" s="160">
        <v>22.27</v>
      </c>
      <c r="K82" s="160">
        <v>0.98</v>
      </c>
      <c r="L82" s="160">
        <v>31.37</v>
      </c>
      <c r="M82" s="163">
        <v>27</v>
      </c>
      <c r="N82" s="163" t="s">
        <v>43</v>
      </c>
      <c r="O82" s="163">
        <v>1</v>
      </c>
      <c r="P82" s="164"/>
      <c r="Q82" s="164"/>
      <c r="R82" s="164"/>
      <c r="S82" s="164"/>
    </row>
    <row r="83" spans="1:19" ht="15" x14ac:dyDescent="0.2">
      <c r="A83" s="159">
        <v>2</v>
      </c>
      <c r="B83" s="159" t="s">
        <v>189</v>
      </c>
      <c r="C83" s="159" t="s">
        <v>118</v>
      </c>
      <c r="D83" s="161">
        <v>8.25</v>
      </c>
      <c r="E83" s="161">
        <v>0.05</v>
      </c>
      <c r="F83" s="160">
        <v>-12.56</v>
      </c>
      <c r="G83" s="160">
        <v>7.0000000000000007E-2</v>
      </c>
      <c r="H83" s="161">
        <v>1.19</v>
      </c>
      <c r="I83" s="161">
        <v>0.04</v>
      </c>
      <c r="J83" s="160">
        <v>10.38</v>
      </c>
      <c r="K83" s="160">
        <v>0.46</v>
      </c>
      <c r="L83" s="160">
        <v>10.130000000000001</v>
      </c>
      <c r="M83" s="163">
        <v>23</v>
      </c>
      <c r="N83" s="163" t="s">
        <v>43</v>
      </c>
      <c r="O83" s="163">
        <v>2</v>
      </c>
      <c r="P83" s="164"/>
      <c r="Q83" s="164"/>
      <c r="R83" s="164"/>
      <c r="S83" s="164"/>
    </row>
    <row r="84" spans="1:19" ht="15" x14ac:dyDescent="0.2">
      <c r="A84" s="159">
        <v>2</v>
      </c>
      <c r="B84" s="159" t="s">
        <v>190</v>
      </c>
      <c r="C84" s="159" t="s">
        <v>118</v>
      </c>
      <c r="D84" s="161">
        <v>5.17</v>
      </c>
      <c r="E84" s="161">
        <v>0.05</v>
      </c>
      <c r="F84" s="160">
        <v>-9.16</v>
      </c>
      <c r="G84" s="160">
        <v>7.0000000000000007E-2</v>
      </c>
      <c r="H84" s="161">
        <v>0.66</v>
      </c>
      <c r="I84" s="161">
        <v>0.02</v>
      </c>
      <c r="J84" s="160">
        <v>16.350000000000001</v>
      </c>
      <c r="K84" s="160">
        <v>0.72</v>
      </c>
      <c r="L84" s="160">
        <v>29.02</v>
      </c>
      <c r="M84" s="163">
        <v>9</v>
      </c>
      <c r="N84" s="163" t="s">
        <v>43</v>
      </c>
      <c r="O84" s="163">
        <v>2</v>
      </c>
      <c r="P84" s="164"/>
      <c r="Q84" s="164"/>
      <c r="R84" s="164"/>
      <c r="S84" s="164"/>
    </row>
    <row r="85" spans="1:19" ht="15" x14ac:dyDescent="0.2">
      <c r="A85" s="159">
        <v>2</v>
      </c>
      <c r="B85" s="159" t="s">
        <v>191</v>
      </c>
      <c r="C85" s="159" t="s">
        <v>118</v>
      </c>
      <c r="D85" s="161">
        <v>3.63</v>
      </c>
      <c r="E85" s="161">
        <v>0.05</v>
      </c>
      <c r="F85" s="160">
        <v>-18.850000000000001</v>
      </c>
      <c r="G85" s="160">
        <v>7.0000000000000007E-2</v>
      </c>
      <c r="H85" s="161">
        <v>0.74</v>
      </c>
      <c r="I85" s="161">
        <v>0.03</v>
      </c>
      <c r="J85" s="160">
        <v>13.96</v>
      </c>
      <c r="K85" s="160">
        <v>0.61</v>
      </c>
      <c r="L85" s="160">
        <v>22.1</v>
      </c>
      <c r="M85" s="169">
        <v>17</v>
      </c>
      <c r="N85" s="169" t="s">
        <v>38</v>
      </c>
      <c r="O85" s="169">
        <v>2</v>
      </c>
      <c r="P85" s="164"/>
      <c r="Q85" s="164"/>
      <c r="R85" s="164"/>
      <c r="S85" s="164"/>
    </row>
    <row r="86" spans="1:19" ht="15" x14ac:dyDescent="0.2">
      <c r="A86" s="159">
        <v>2</v>
      </c>
      <c r="B86" s="170" t="s">
        <v>191</v>
      </c>
      <c r="C86" s="159" t="s">
        <v>118</v>
      </c>
      <c r="D86" s="161"/>
      <c r="E86" s="161"/>
      <c r="F86" s="160"/>
      <c r="G86" s="160"/>
      <c r="H86" s="161"/>
      <c r="I86" s="161"/>
      <c r="J86" s="160"/>
      <c r="K86" s="160"/>
      <c r="L86" s="160"/>
      <c r="M86" s="169">
        <v>17</v>
      </c>
      <c r="N86" s="169" t="s">
        <v>38</v>
      </c>
      <c r="O86" s="169">
        <v>2</v>
      </c>
      <c r="P86" s="164"/>
      <c r="Q86" s="164"/>
      <c r="R86" s="164"/>
      <c r="S86" s="164"/>
    </row>
    <row r="87" spans="1:19" ht="15" x14ac:dyDescent="0.2">
      <c r="A87" s="159">
        <v>2</v>
      </c>
      <c r="B87" s="159" t="s">
        <v>192</v>
      </c>
      <c r="C87" s="159" t="s">
        <v>118</v>
      </c>
      <c r="D87" s="161">
        <v>3.99</v>
      </c>
      <c r="E87" s="161">
        <v>0.05</v>
      </c>
      <c r="F87" s="160">
        <v>-12.09</v>
      </c>
      <c r="G87" s="160">
        <v>7.0000000000000007E-2</v>
      </c>
      <c r="H87" s="161">
        <v>0.35</v>
      </c>
      <c r="I87" s="161">
        <v>0.01</v>
      </c>
      <c r="J87" s="160">
        <v>6.48</v>
      </c>
      <c r="K87" s="160">
        <v>0.28000000000000003</v>
      </c>
      <c r="L87" s="160">
        <v>21.75</v>
      </c>
      <c r="M87" s="163" t="s">
        <v>193</v>
      </c>
      <c r="N87" s="163" t="s">
        <v>43</v>
      </c>
      <c r="O87" s="163">
        <v>1</v>
      </c>
      <c r="P87" s="164"/>
      <c r="Q87" s="164"/>
      <c r="R87" s="164"/>
      <c r="S87" s="164"/>
    </row>
    <row r="88" spans="1:19" ht="15" x14ac:dyDescent="0.2">
      <c r="A88" s="159">
        <v>2</v>
      </c>
      <c r="B88" s="159" t="s">
        <v>194</v>
      </c>
      <c r="C88" s="159" t="s">
        <v>118</v>
      </c>
      <c r="D88" s="161">
        <v>6.2</v>
      </c>
      <c r="E88" s="161">
        <v>0.05</v>
      </c>
      <c r="F88" s="160">
        <v>-12.43</v>
      </c>
      <c r="G88" s="160">
        <v>7.0000000000000007E-2</v>
      </c>
      <c r="H88" s="161">
        <v>0.71</v>
      </c>
      <c r="I88" s="161">
        <v>0.02</v>
      </c>
      <c r="J88" s="160">
        <v>19.23</v>
      </c>
      <c r="K88" s="160">
        <v>0.85</v>
      </c>
      <c r="L88" s="160">
        <v>31.36</v>
      </c>
      <c r="M88" s="163">
        <v>17</v>
      </c>
      <c r="N88" s="163" t="s">
        <v>43</v>
      </c>
      <c r="O88" s="163">
        <v>3</v>
      </c>
      <c r="P88" s="164"/>
      <c r="Q88" s="164"/>
      <c r="R88" s="164"/>
      <c r="S88" s="164"/>
    </row>
    <row r="89" spans="1:19" ht="15" x14ac:dyDescent="0.2">
      <c r="A89" s="159">
        <v>2</v>
      </c>
      <c r="B89" s="159" t="s">
        <v>195</v>
      </c>
      <c r="C89" s="159" t="s">
        <v>118</v>
      </c>
      <c r="D89" s="161">
        <v>6.95</v>
      </c>
      <c r="E89" s="161">
        <v>0.05</v>
      </c>
      <c r="F89" s="160">
        <v>-17.95</v>
      </c>
      <c r="G89" s="160">
        <v>7.0000000000000007E-2</v>
      </c>
      <c r="H89" s="161">
        <v>0.81</v>
      </c>
      <c r="I89" s="161">
        <v>0.03</v>
      </c>
      <c r="J89" s="160">
        <v>13.58</v>
      </c>
      <c r="K89" s="160">
        <v>0.6</v>
      </c>
      <c r="L89" s="160">
        <v>19.559999999999999</v>
      </c>
      <c r="M89" s="163">
        <v>5</v>
      </c>
      <c r="N89" s="163" t="s">
        <v>38</v>
      </c>
      <c r="O89" s="163">
        <v>2</v>
      </c>
      <c r="P89" s="164"/>
      <c r="Q89" s="164"/>
      <c r="R89" s="164"/>
      <c r="S89" s="164"/>
    </row>
    <row r="90" spans="1:19" ht="15" x14ac:dyDescent="0.2">
      <c r="A90" s="159">
        <v>2</v>
      </c>
      <c r="B90" s="159" t="s">
        <v>196</v>
      </c>
      <c r="C90" s="159" t="s">
        <v>118</v>
      </c>
      <c r="D90" s="161">
        <v>6.98</v>
      </c>
      <c r="E90" s="161">
        <v>0.05</v>
      </c>
      <c r="F90" s="160">
        <v>-10.43</v>
      </c>
      <c r="G90" s="160">
        <v>7.0000000000000007E-2</v>
      </c>
      <c r="H90" s="161">
        <v>0.9</v>
      </c>
      <c r="I90" s="161">
        <v>0.03</v>
      </c>
      <c r="J90" s="160">
        <v>17.04</v>
      </c>
      <c r="K90" s="160">
        <v>0.75</v>
      </c>
      <c r="L90" s="160">
        <v>22.04</v>
      </c>
      <c r="M90" s="163">
        <v>14</v>
      </c>
      <c r="N90" s="163" t="s">
        <v>43</v>
      </c>
      <c r="O90" s="163">
        <v>1</v>
      </c>
      <c r="P90" s="164"/>
      <c r="Q90" s="164"/>
      <c r="R90" s="164"/>
      <c r="S90" s="164"/>
    </row>
    <row r="91" spans="1:19" ht="15" x14ac:dyDescent="0.2">
      <c r="A91" s="159">
        <v>2</v>
      </c>
      <c r="B91" s="159" t="s">
        <v>197</v>
      </c>
      <c r="C91" s="159" t="s">
        <v>118</v>
      </c>
      <c r="D91" s="161">
        <v>8.67</v>
      </c>
      <c r="E91" s="161">
        <v>0.05</v>
      </c>
      <c r="F91" s="160">
        <v>-10.97</v>
      </c>
      <c r="G91" s="160">
        <v>7.0000000000000007E-2</v>
      </c>
      <c r="H91" s="161">
        <v>0.72</v>
      </c>
      <c r="I91" s="161">
        <v>0.02</v>
      </c>
      <c r="J91" s="160">
        <v>15.12</v>
      </c>
      <c r="K91" s="160">
        <v>0.67</v>
      </c>
      <c r="L91" s="160">
        <v>24.47</v>
      </c>
      <c r="M91" s="163">
        <v>14</v>
      </c>
      <c r="N91" s="163" t="s">
        <v>43</v>
      </c>
      <c r="O91" s="163">
        <v>2</v>
      </c>
      <c r="P91" s="164"/>
      <c r="Q91" s="164"/>
      <c r="R91" s="164"/>
      <c r="S91" s="164"/>
    </row>
    <row r="92" spans="1:19" ht="15" x14ac:dyDescent="0.2">
      <c r="A92" s="159">
        <v>2</v>
      </c>
      <c r="B92" s="159" t="s">
        <v>198</v>
      </c>
      <c r="C92" s="159" t="s">
        <v>118</v>
      </c>
      <c r="D92" s="161">
        <v>6.9</v>
      </c>
      <c r="E92" s="161">
        <v>0.05</v>
      </c>
      <c r="F92" s="160">
        <v>-12.08</v>
      </c>
      <c r="G92" s="160">
        <v>7.0000000000000007E-2</v>
      </c>
      <c r="H92" s="161">
        <v>0.52</v>
      </c>
      <c r="I92" s="161">
        <v>0.02</v>
      </c>
      <c r="J92" s="160">
        <v>15.79</v>
      </c>
      <c r="K92" s="160">
        <v>0.69</v>
      </c>
      <c r="L92" s="160">
        <v>35.22</v>
      </c>
      <c r="M92" s="163">
        <v>14</v>
      </c>
      <c r="N92" s="163" t="s">
        <v>43</v>
      </c>
      <c r="O92" s="163">
        <v>3</v>
      </c>
      <c r="P92" s="164"/>
      <c r="Q92" s="164"/>
      <c r="R92" s="164"/>
      <c r="S92" s="164"/>
    </row>
    <row r="93" spans="1:19" ht="15" x14ac:dyDescent="0.2">
      <c r="A93" s="159">
        <v>2</v>
      </c>
      <c r="B93" s="159" t="s">
        <v>199</v>
      </c>
      <c r="C93" s="159" t="s">
        <v>118</v>
      </c>
      <c r="D93" s="161">
        <v>7.2</v>
      </c>
      <c r="E93" s="161">
        <v>0.05</v>
      </c>
      <c r="F93" s="160">
        <v>-20.13</v>
      </c>
      <c r="G93" s="160">
        <v>7.0000000000000007E-2</v>
      </c>
      <c r="H93" s="161">
        <v>1.58</v>
      </c>
      <c r="I93" s="161">
        <v>0.05</v>
      </c>
      <c r="J93" s="160">
        <v>19.23</v>
      </c>
      <c r="K93" s="160">
        <v>0.85</v>
      </c>
      <c r="L93" s="160">
        <v>14.16</v>
      </c>
      <c r="M93" s="163">
        <v>23</v>
      </c>
      <c r="N93" s="163" t="s">
        <v>38</v>
      </c>
      <c r="O93" s="163">
        <v>3</v>
      </c>
      <c r="P93" s="164"/>
      <c r="Q93" s="164"/>
      <c r="R93" s="164"/>
      <c r="S93" s="164"/>
    </row>
    <row r="94" spans="1:19" ht="15" x14ac:dyDescent="0.2">
      <c r="A94" s="159">
        <v>2</v>
      </c>
      <c r="B94" s="159" t="s">
        <v>200</v>
      </c>
      <c r="C94" s="159" t="s">
        <v>118</v>
      </c>
      <c r="D94" s="161">
        <v>5.49</v>
      </c>
      <c r="E94" s="161">
        <v>0.05</v>
      </c>
      <c r="F94" s="160">
        <v>-10.050000000000001</v>
      </c>
      <c r="G94" s="160">
        <v>7.0000000000000007E-2</v>
      </c>
      <c r="H94" s="161">
        <v>1.1299999999999999</v>
      </c>
      <c r="I94" s="161">
        <v>0.04</v>
      </c>
      <c r="J94" s="160">
        <v>19.38</v>
      </c>
      <c r="K94" s="160">
        <v>0.85</v>
      </c>
      <c r="L94" s="160">
        <v>20</v>
      </c>
      <c r="M94" s="163">
        <v>14</v>
      </c>
      <c r="N94" s="163" t="s">
        <v>38</v>
      </c>
      <c r="O94" s="163">
        <v>1</v>
      </c>
      <c r="P94" s="164"/>
      <c r="Q94" s="164"/>
      <c r="R94" s="164"/>
      <c r="S94" s="164"/>
    </row>
    <row r="95" spans="1:19" ht="15" x14ac:dyDescent="0.2">
      <c r="A95" s="159">
        <v>2</v>
      </c>
      <c r="B95" s="159" t="s">
        <v>201</v>
      </c>
      <c r="C95" s="159" t="s">
        <v>118</v>
      </c>
      <c r="D95" s="161">
        <v>8.89</v>
      </c>
      <c r="E95" s="161">
        <v>0.05</v>
      </c>
      <c r="F95" s="160">
        <v>-18.07</v>
      </c>
      <c r="G95" s="160">
        <v>7.0000000000000007E-2</v>
      </c>
      <c r="H95" s="161">
        <v>1.06</v>
      </c>
      <c r="I95" s="161">
        <v>0.04</v>
      </c>
      <c r="J95" s="160">
        <v>14.35</v>
      </c>
      <c r="K95" s="160">
        <v>0.63</v>
      </c>
      <c r="L95" s="160">
        <v>15.76</v>
      </c>
      <c r="M95" s="163">
        <v>5</v>
      </c>
      <c r="N95" s="163" t="s">
        <v>38</v>
      </c>
      <c r="O95" s="163">
        <v>1</v>
      </c>
      <c r="P95" s="164"/>
      <c r="Q95" s="164"/>
      <c r="R95" s="164"/>
      <c r="S95" s="164"/>
    </row>
    <row r="96" spans="1:19" ht="15" x14ac:dyDescent="0.2">
      <c r="A96" s="159">
        <v>2</v>
      </c>
      <c r="B96" s="159" t="s">
        <v>202</v>
      </c>
      <c r="C96" s="159" t="s">
        <v>118</v>
      </c>
      <c r="D96" s="161">
        <v>8.81</v>
      </c>
      <c r="E96" s="161">
        <v>0.05</v>
      </c>
      <c r="F96" s="160">
        <v>-19.059999999999999</v>
      </c>
      <c r="G96" s="160">
        <v>7.0000000000000007E-2</v>
      </c>
      <c r="H96" s="161">
        <v>0.32</v>
      </c>
      <c r="I96" s="161">
        <v>0.01</v>
      </c>
      <c r="J96" s="160">
        <v>4.59</v>
      </c>
      <c r="K96" s="160">
        <v>0.2</v>
      </c>
      <c r="L96" s="160">
        <v>16.66</v>
      </c>
      <c r="M96" s="169">
        <v>5</v>
      </c>
      <c r="N96" s="169" t="s">
        <v>38</v>
      </c>
      <c r="O96" s="169">
        <v>3</v>
      </c>
      <c r="P96" s="164"/>
      <c r="Q96" s="164"/>
      <c r="R96" s="164"/>
      <c r="S96" s="164"/>
    </row>
    <row r="97" spans="1:19" ht="15" x14ac:dyDescent="0.2">
      <c r="A97" s="159">
        <v>2</v>
      </c>
      <c r="B97" s="159" t="s">
        <v>202</v>
      </c>
      <c r="C97" s="159" t="s">
        <v>118</v>
      </c>
      <c r="D97" s="161">
        <v>7.34</v>
      </c>
      <c r="E97" s="161">
        <v>0.05</v>
      </c>
      <c r="F97" s="160">
        <v>-17.22</v>
      </c>
      <c r="G97" s="160">
        <v>7.0000000000000007E-2</v>
      </c>
      <c r="H97" s="161">
        <v>0.85</v>
      </c>
      <c r="I97" s="161">
        <v>0.03</v>
      </c>
      <c r="J97" s="160">
        <v>15.44</v>
      </c>
      <c r="K97" s="160">
        <v>0.68</v>
      </c>
      <c r="L97" s="160">
        <v>21.08</v>
      </c>
      <c r="M97" s="169">
        <v>5</v>
      </c>
      <c r="N97" s="169" t="s">
        <v>38</v>
      </c>
      <c r="O97" s="169">
        <v>3</v>
      </c>
      <c r="P97" s="164"/>
      <c r="Q97" s="164"/>
      <c r="R97" s="164"/>
      <c r="S97" s="164"/>
    </row>
    <row r="98" spans="1:19" ht="15" x14ac:dyDescent="0.2">
      <c r="A98" s="159">
        <v>2</v>
      </c>
      <c r="B98" s="159" t="s">
        <v>203</v>
      </c>
      <c r="C98" s="159" t="s">
        <v>118</v>
      </c>
      <c r="D98" s="161">
        <v>7.3</v>
      </c>
      <c r="E98" s="161">
        <v>0.05</v>
      </c>
      <c r="F98" s="160">
        <v>-1.42</v>
      </c>
      <c r="G98" s="160">
        <v>7.0000000000000007E-2</v>
      </c>
      <c r="H98" s="161">
        <v>0.31</v>
      </c>
      <c r="I98" s="161">
        <v>0.01</v>
      </c>
      <c r="J98" s="160">
        <v>21.74</v>
      </c>
      <c r="K98" s="160">
        <v>0.96</v>
      </c>
      <c r="L98" s="160">
        <v>81.290000000000006</v>
      </c>
      <c r="M98" s="163">
        <v>26</v>
      </c>
      <c r="N98" s="163" t="s">
        <v>42</v>
      </c>
      <c r="O98" s="163">
        <v>1</v>
      </c>
      <c r="P98" s="164"/>
      <c r="Q98" s="164"/>
      <c r="R98" s="164"/>
      <c r="S98" s="164"/>
    </row>
    <row r="99" spans="1:19" ht="15" x14ac:dyDescent="0.2">
      <c r="A99" s="159">
        <v>2</v>
      </c>
      <c r="B99" s="159" t="s">
        <v>204</v>
      </c>
      <c r="C99" s="159" t="s">
        <v>118</v>
      </c>
      <c r="D99" s="161">
        <v>10.16</v>
      </c>
      <c r="E99" s="161">
        <v>0.05</v>
      </c>
      <c r="F99" s="160">
        <v>-0.45</v>
      </c>
      <c r="G99" s="160">
        <v>7.0000000000000007E-2</v>
      </c>
      <c r="H99" s="161">
        <v>0.06</v>
      </c>
      <c r="I99" s="161">
        <v>0</v>
      </c>
      <c r="J99" s="160">
        <v>8.17</v>
      </c>
      <c r="K99" s="160">
        <v>0.36</v>
      </c>
      <c r="L99" s="160">
        <v>164.24</v>
      </c>
      <c r="M99" s="163">
        <v>4</v>
      </c>
      <c r="N99" s="163" t="s">
        <v>42</v>
      </c>
      <c r="O99" s="163">
        <v>1</v>
      </c>
      <c r="P99" s="164"/>
      <c r="Q99" s="164"/>
      <c r="R99" s="164"/>
      <c r="S99" s="164"/>
    </row>
    <row r="100" spans="1:19" ht="15" x14ac:dyDescent="0.2">
      <c r="A100" s="159">
        <v>2</v>
      </c>
      <c r="B100" s="159" t="s">
        <v>205</v>
      </c>
      <c r="C100" s="159" t="s">
        <v>118</v>
      </c>
      <c r="D100" s="162">
        <v>-0.51</v>
      </c>
      <c r="E100" s="161">
        <v>0.05</v>
      </c>
      <c r="F100" s="160">
        <v>-5.65</v>
      </c>
      <c r="G100" s="160">
        <v>7.0000000000000007E-2</v>
      </c>
      <c r="H100" s="161">
        <v>0.03</v>
      </c>
      <c r="I100" s="161">
        <v>0</v>
      </c>
      <c r="J100" s="160">
        <v>0.45</v>
      </c>
      <c r="K100" s="160">
        <v>0.02</v>
      </c>
      <c r="L100" s="160">
        <v>19.399999999999999</v>
      </c>
      <c r="M100" s="163">
        <v>14</v>
      </c>
      <c r="N100" s="163" t="s">
        <v>42</v>
      </c>
      <c r="O100" s="163">
        <v>2</v>
      </c>
      <c r="P100" s="164"/>
      <c r="Q100" s="164"/>
      <c r="R100" s="164"/>
      <c r="S100" s="164"/>
    </row>
    <row r="101" spans="1:19" ht="15" x14ac:dyDescent="0.2">
      <c r="A101" s="159">
        <v>2</v>
      </c>
      <c r="B101" s="159" t="s">
        <v>206</v>
      </c>
      <c r="C101" s="159" t="s">
        <v>118</v>
      </c>
      <c r="D101" s="161">
        <v>9.1999999999999993</v>
      </c>
      <c r="E101" s="161">
        <v>0.05</v>
      </c>
      <c r="F101" s="160">
        <v>-1.02</v>
      </c>
      <c r="G101" s="160">
        <v>7.0000000000000007E-2</v>
      </c>
      <c r="H101" s="161">
        <v>0.06</v>
      </c>
      <c r="I101" s="161">
        <v>0</v>
      </c>
      <c r="J101" s="160">
        <v>8.65</v>
      </c>
      <c r="K101" s="160">
        <v>0.38</v>
      </c>
      <c r="L101" s="160">
        <v>177.31</v>
      </c>
      <c r="M101" s="163">
        <v>2</v>
      </c>
      <c r="N101" s="163" t="s">
        <v>42</v>
      </c>
      <c r="O101" s="163">
        <v>3</v>
      </c>
      <c r="P101" s="164"/>
      <c r="Q101" s="164"/>
      <c r="R101" s="164"/>
      <c r="S101" s="164"/>
    </row>
    <row r="102" spans="1:19" ht="15" x14ac:dyDescent="0.2">
      <c r="A102" s="159">
        <v>2</v>
      </c>
      <c r="B102" s="159" t="s">
        <v>207</v>
      </c>
      <c r="C102" s="159" t="s">
        <v>118</v>
      </c>
      <c r="D102" s="162">
        <v>-0.66</v>
      </c>
      <c r="E102" s="161">
        <v>0.05</v>
      </c>
      <c r="F102" s="160">
        <v>-4.5599999999999996</v>
      </c>
      <c r="G102" s="160">
        <v>7.0000000000000007E-2</v>
      </c>
      <c r="H102" s="161">
        <v>0.03</v>
      </c>
      <c r="I102" s="161">
        <v>0</v>
      </c>
      <c r="J102" s="160">
        <v>1.78</v>
      </c>
      <c r="K102" s="160">
        <v>0.08</v>
      </c>
      <c r="L102" s="160">
        <v>80.06</v>
      </c>
      <c r="M102" s="163">
        <v>28</v>
      </c>
      <c r="N102" s="163" t="s">
        <v>42</v>
      </c>
      <c r="O102" s="163">
        <v>1</v>
      </c>
      <c r="P102" s="164"/>
      <c r="Q102" s="164"/>
      <c r="R102" s="164"/>
      <c r="S102" s="164"/>
    </row>
    <row r="103" spans="1:19" ht="15" x14ac:dyDescent="0.2">
      <c r="A103" s="159">
        <v>2</v>
      </c>
      <c r="B103" s="159" t="s">
        <v>208</v>
      </c>
      <c r="C103" s="159" t="s">
        <v>118</v>
      </c>
      <c r="D103" s="161">
        <v>8.5399999999999991</v>
      </c>
      <c r="E103" s="161">
        <v>0.05</v>
      </c>
      <c r="F103" s="160">
        <v>-2.38</v>
      </c>
      <c r="G103" s="160">
        <v>7.0000000000000007E-2</v>
      </c>
      <c r="H103" s="161">
        <v>0.03</v>
      </c>
      <c r="I103" s="161">
        <v>0</v>
      </c>
      <c r="J103" s="160">
        <v>2.4700000000000002</v>
      </c>
      <c r="K103" s="160">
        <v>0.11</v>
      </c>
      <c r="L103" s="160">
        <v>86.31</v>
      </c>
      <c r="M103" s="163">
        <v>17</v>
      </c>
      <c r="N103" s="163" t="s">
        <v>42</v>
      </c>
      <c r="O103" s="163">
        <v>2</v>
      </c>
      <c r="P103" s="164"/>
      <c r="Q103" s="164"/>
      <c r="R103" s="164"/>
      <c r="S103" s="164"/>
    </row>
    <row r="104" spans="1:19" ht="15" x14ac:dyDescent="0.2">
      <c r="A104" s="159">
        <v>2</v>
      </c>
      <c r="B104" s="159" t="s">
        <v>209</v>
      </c>
      <c r="C104" s="159" t="s">
        <v>118</v>
      </c>
      <c r="D104" s="161">
        <v>7.95</v>
      </c>
      <c r="E104" s="161">
        <v>0.05</v>
      </c>
      <c r="F104" s="160">
        <v>-1.39</v>
      </c>
      <c r="G104" s="160">
        <v>7.0000000000000007E-2</v>
      </c>
      <c r="H104" s="161">
        <v>0.05</v>
      </c>
      <c r="I104" s="161">
        <v>0</v>
      </c>
      <c r="J104" s="160">
        <v>3.92</v>
      </c>
      <c r="K104" s="160">
        <v>0.17</v>
      </c>
      <c r="L104" s="160">
        <v>96.82</v>
      </c>
      <c r="M104" s="163">
        <v>16</v>
      </c>
      <c r="N104" s="163" t="s">
        <v>42</v>
      </c>
      <c r="O104" s="163">
        <v>1</v>
      </c>
      <c r="P104" s="164"/>
      <c r="Q104" s="164"/>
      <c r="R104" s="164"/>
      <c r="S104" s="164"/>
    </row>
    <row r="105" spans="1:19" ht="15" x14ac:dyDescent="0.2">
      <c r="A105" s="159">
        <v>2</v>
      </c>
      <c r="B105" s="159" t="s">
        <v>210</v>
      </c>
      <c r="C105" s="159" t="s">
        <v>118</v>
      </c>
      <c r="D105" s="161">
        <v>6.54</v>
      </c>
      <c r="E105" s="161">
        <v>0.05</v>
      </c>
      <c r="F105" s="160">
        <v>-0.83</v>
      </c>
      <c r="G105" s="160">
        <v>7.0000000000000007E-2</v>
      </c>
      <c r="H105" s="161">
        <v>0.04</v>
      </c>
      <c r="I105" s="161">
        <v>0</v>
      </c>
      <c r="J105" s="160">
        <v>4.28</v>
      </c>
      <c r="K105" s="160">
        <v>0.19</v>
      </c>
      <c r="L105" s="160">
        <v>136.62</v>
      </c>
      <c r="M105" s="163">
        <v>5</v>
      </c>
      <c r="N105" s="163" t="s">
        <v>42</v>
      </c>
      <c r="O105" s="163">
        <v>3</v>
      </c>
      <c r="P105" s="164"/>
      <c r="Q105" s="164"/>
      <c r="R105" s="164"/>
      <c r="S105" s="164"/>
    </row>
    <row r="106" spans="1:19" ht="15" x14ac:dyDescent="0.2">
      <c r="A106" s="159">
        <v>2</v>
      </c>
      <c r="B106" s="159" t="s">
        <v>211</v>
      </c>
      <c r="C106" s="159" t="s">
        <v>118</v>
      </c>
      <c r="D106" s="161">
        <v>8.86</v>
      </c>
      <c r="E106" s="161">
        <v>0.05</v>
      </c>
      <c r="F106" s="160">
        <v>-0.72</v>
      </c>
      <c r="G106" s="160">
        <v>7.0000000000000007E-2</v>
      </c>
      <c r="H106" s="161">
        <v>0.05</v>
      </c>
      <c r="I106" s="161">
        <v>0</v>
      </c>
      <c r="J106" s="160">
        <v>4.9400000000000004</v>
      </c>
      <c r="K106" s="160">
        <v>0.22</v>
      </c>
      <c r="L106" s="160">
        <v>124</v>
      </c>
      <c r="M106" s="163">
        <v>22</v>
      </c>
      <c r="N106" s="163" t="s">
        <v>42</v>
      </c>
      <c r="O106" s="163">
        <v>3</v>
      </c>
      <c r="P106" s="164"/>
      <c r="Q106" s="164"/>
      <c r="R106" s="164"/>
      <c r="S106" s="164"/>
    </row>
    <row r="107" spans="1:19" ht="15" x14ac:dyDescent="0.2">
      <c r="A107" s="159">
        <v>3</v>
      </c>
      <c r="B107" s="159">
        <v>1</v>
      </c>
      <c r="C107" s="159" t="s">
        <v>104</v>
      </c>
      <c r="D107" s="160">
        <v>10.53</v>
      </c>
      <c r="E107" s="161">
        <v>0.12</v>
      </c>
      <c r="F107" s="161">
        <v>-17.760000000000002</v>
      </c>
      <c r="G107" s="161">
        <v>0.09</v>
      </c>
      <c r="H107" s="161">
        <v>0.28000000000000003</v>
      </c>
      <c r="I107" s="161">
        <v>0.03</v>
      </c>
      <c r="J107" s="161">
        <v>2.61</v>
      </c>
      <c r="K107" s="161">
        <v>0.28000000000000003</v>
      </c>
      <c r="L107" s="161">
        <v>10.82</v>
      </c>
      <c r="M107" s="163">
        <v>23</v>
      </c>
      <c r="N107" s="163" t="s">
        <v>212</v>
      </c>
      <c r="O107" s="163">
        <v>2</v>
      </c>
      <c r="P107" s="164"/>
      <c r="Q107" s="164"/>
      <c r="R107" s="164"/>
      <c r="S107" s="164"/>
    </row>
    <row r="108" spans="1:19" ht="15" x14ac:dyDescent="0.2">
      <c r="A108" s="159">
        <v>3</v>
      </c>
      <c r="B108" s="159">
        <v>2</v>
      </c>
      <c r="C108" s="159" t="s">
        <v>104</v>
      </c>
      <c r="D108" s="160">
        <v>8.8699999999999992</v>
      </c>
      <c r="E108" s="161">
        <v>1.4</v>
      </c>
      <c r="F108" s="161">
        <v>-20.38</v>
      </c>
      <c r="G108" s="161">
        <v>0.27</v>
      </c>
      <c r="H108" s="161">
        <v>0.02</v>
      </c>
      <c r="I108" s="161">
        <v>0</v>
      </c>
      <c r="J108" s="161">
        <v>0.16</v>
      </c>
      <c r="K108" s="161">
        <v>0.02</v>
      </c>
      <c r="L108" s="161">
        <v>8.4600000000000009</v>
      </c>
      <c r="M108" s="163">
        <v>25</v>
      </c>
      <c r="N108" s="163" t="s">
        <v>212</v>
      </c>
      <c r="O108" s="163">
        <v>2</v>
      </c>
      <c r="P108" s="164"/>
      <c r="Q108" s="164"/>
      <c r="R108" s="164"/>
      <c r="S108" s="164"/>
    </row>
    <row r="109" spans="1:19" ht="15" x14ac:dyDescent="0.2">
      <c r="A109" s="159">
        <v>3</v>
      </c>
      <c r="B109" s="159">
        <v>3</v>
      </c>
      <c r="C109" s="159" t="s">
        <v>104</v>
      </c>
      <c r="D109" s="160">
        <v>6.69</v>
      </c>
      <c r="E109" s="161">
        <v>1.4</v>
      </c>
      <c r="F109" s="161">
        <v>-20.37</v>
      </c>
      <c r="G109" s="161">
        <v>0.27</v>
      </c>
      <c r="H109" s="161">
        <v>0.05</v>
      </c>
      <c r="I109" s="161">
        <v>0.01</v>
      </c>
      <c r="J109" s="161">
        <v>0.27</v>
      </c>
      <c r="K109" s="161">
        <v>0.03</v>
      </c>
      <c r="L109" s="161">
        <v>6.65</v>
      </c>
      <c r="M109" s="163">
        <v>4</v>
      </c>
      <c r="N109" s="163" t="s">
        <v>212</v>
      </c>
      <c r="O109" s="163">
        <v>3</v>
      </c>
      <c r="P109" s="164"/>
      <c r="Q109" s="164"/>
      <c r="R109" s="164"/>
      <c r="S109" s="164"/>
    </row>
    <row r="110" spans="1:19" ht="15" x14ac:dyDescent="0.2">
      <c r="A110" s="159">
        <v>3</v>
      </c>
      <c r="B110" s="159">
        <v>4</v>
      </c>
      <c r="C110" s="159" t="s">
        <v>104</v>
      </c>
      <c r="D110" s="160">
        <v>7.59</v>
      </c>
      <c r="E110" s="161">
        <v>1.4</v>
      </c>
      <c r="F110" s="161">
        <v>-21.58</v>
      </c>
      <c r="G110" s="161">
        <v>0.27</v>
      </c>
      <c r="H110" s="161">
        <v>0.03</v>
      </c>
      <c r="I110" s="161">
        <v>0</v>
      </c>
      <c r="J110" s="161">
        <v>0.16</v>
      </c>
      <c r="K110" s="161">
        <v>0.02</v>
      </c>
      <c r="L110" s="161">
        <v>6.49</v>
      </c>
      <c r="M110" s="169">
        <v>26</v>
      </c>
      <c r="N110" s="169" t="s">
        <v>212</v>
      </c>
      <c r="O110" s="169">
        <v>1</v>
      </c>
      <c r="P110" s="164"/>
      <c r="Q110" s="164"/>
      <c r="R110" s="164"/>
      <c r="S110" s="164"/>
    </row>
    <row r="111" spans="1:19" ht="15" x14ac:dyDescent="0.2">
      <c r="A111" s="159">
        <v>3</v>
      </c>
      <c r="B111" s="159">
        <v>4</v>
      </c>
      <c r="C111" s="159" t="s">
        <v>104</v>
      </c>
      <c r="D111" s="160">
        <v>5.56</v>
      </c>
      <c r="E111" s="161">
        <v>1.4</v>
      </c>
      <c r="F111" s="161">
        <v>-21.84</v>
      </c>
      <c r="G111" s="161">
        <v>0.27</v>
      </c>
      <c r="H111" s="161">
        <v>0.01</v>
      </c>
      <c r="I111" s="161">
        <v>0</v>
      </c>
      <c r="J111" s="161">
        <v>0.1</v>
      </c>
      <c r="K111" s="161">
        <v>0.01</v>
      </c>
      <c r="L111" s="161">
        <v>7.65</v>
      </c>
      <c r="M111" s="169">
        <v>26</v>
      </c>
      <c r="N111" s="169" t="s">
        <v>212</v>
      </c>
      <c r="O111" s="169">
        <v>2</v>
      </c>
      <c r="P111" s="164"/>
      <c r="Q111" s="164"/>
      <c r="R111" s="164"/>
      <c r="S111" s="164"/>
    </row>
    <row r="112" spans="1:19" ht="15" x14ac:dyDescent="0.2">
      <c r="A112" s="159">
        <v>3</v>
      </c>
      <c r="B112" s="159">
        <v>5</v>
      </c>
      <c r="C112" s="159" t="s">
        <v>104</v>
      </c>
      <c r="D112" s="160">
        <v>4.21</v>
      </c>
      <c r="E112" s="161">
        <v>1.4</v>
      </c>
      <c r="F112" s="161">
        <v>-21.35</v>
      </c>
      <c r="G112" s="161">
        <v>0.27</v>
      </c>
      <c r="H112" s="161">
        <v>0.02</v>
      </c>
      <c r="I112" s="161">
        <v>0</v>
      </c>
      <c r="J112" s="161">
        <v>0.09</v>
      </c>
      <c r="K112" s="161">
        <v>0.01</v>
      </c>
      <c r="L112" s="161">
        <v>4.95</v>
      </c>
      <c r="M112" s="163">
        <v>25</v>
      </c>
      <c r="N112" s="163" t="s">
        <v>212</v>
      </c>
      <c r="O112" s="163">
        <v>1</v>
      </c>
      <c r="P112" s="164"/>
      <c r="Q112" s="164"/>
      <c r="R112" s="164"/>
      <c r="S112" s="164"/>
    </row>
    <row r="113" spans="1:19" ht="15" x14ac:dyDescent="0.2">
      <c r="A113" s="159">
        <v>3</v>
      </c>
      <c r="B113" s="159">
        <v>6</v>
      </c>
      <c r="C113" s="159" t="s">
        <v>104</v>
      </c>
      <c r="D113" s="160">
        <v>11.03</v>
      </c>
      <c r="E113" s="161">
        <v>1.4</v>
      </c>
      <c r="F113" s="161">
        <v>-20.46</v>
      </c>
      <c r="G113" s="161">
        <v>0.27</v>
      </c>
      <c r="H113" s="161">
        <v>0.03</v>
      </c>
      <c r="I113" s="161">
        <v>0</v>
      </c>
      <c r="J113" s="161">
        <v>0.21</v>
      </c>
      <c r="K113" s="161">
        <v>0.02</v>
      </c>
      <c r="L113" s="161">
        <v>9.2200000000000006</v>
      </c>
      <c r="M113" s="163">
        <v>12</v>
      </c>
      <c r="N113" s="163" t="s">
        <v>212</v>
      </c>
      <c r="O113" s="163">
        <v>3</v>
      </c>
      <c r="P113" s="164"/>
      <c r="Q113" s="164"/>
      <c r="R113" s="164"/>
      <c r="S113" s="164"/>
    </row>
    <row r="114" spans="1:19" ht="15" x14ac:dyDescent="0.2">
      <c r="A114" s="159">
        <v>3</v>
      </c>
      <c r="B114" s="159">
        <v>7</v>
      </c>
      <c r="C114" s="159" t="s">
        <v>104</v>
      </c>
      <c r="D114" s="160">
        <v>7.17</v>
      </c>
      <c r="E114" s="161">
        <v>1.4</v>
      </c>
      <c r="F114" s="161">
        <v>-19.760000000000002</v>
      </c>
      <c r="G114" s="161">
        <v>0.27</v>
      </c>
      <c r="H114" s="161">
        <v>0.02</v>
      </c>
      <c r="I114" s="161">
        <v>0</v>
      </c>
      <c r="J114" s="161">
        <v>0.15</v>
      </c>
      <c r="K114" s="161">
        <v>0.02</v>
      </c>
      <c r="L114" s="161">
        <v>7.76</v>
      </c>
      <c r="M114" s="163">
        <v>25</v>
      </c>
      <c r="N114" s="163" t="s">
        <v>212</v>
      </c>
      <c r="O114" s="163">
        <v>3</v>
      </c>
      <c r="P114" s="164"/>
      <c r="Q114" s="164"/>
      <c r="R114" s="164"/>
      <c r="S114" s="164"/>
    </row>
    <row r="115" spans="1:19" ht="15" x14ac:dyDescent="0.2">
      <c r="A115" s="159">
        <v>3</v>
      </c>
      <c r="B115" s="159">
        <v>8</v>
      </c>
      <c r="C115" s="159" t="s">
        <v>104</v>
      </c>
      <c r="D115" s="160">
        <v>8.15</v>
      </c>
      <c r="E115" s="161">
        <v>1.4</v>
      </c>
      <c r="F115" s="161">
        <v>-20.239999999999998</v>
      </c>
      <c r="G115" s="161">
        <v>0.27</v>
      </c>
      <c r="H115" s="161">
        <v>0.02</v>
      </c>
      <c r="I115" s="161">
        <v>0</v>
      </c>
      <c r="J115" s="161">
        <v>0.12</v>
      </c>
      <c r="K115" s="161">
        <v>0.01</v>
      </c>
      <c r="L115" s="161">
        <v>7.19</v>
      </c>
      <c r="M115" s="163">
        <v>2</v>
      </c>
      <c r="N115" s="163" t="s">
        <v>212</v>
      </c>
      <c r="O115" s="163">
        <v>2</v>
      </c>
      <c r="P115" s="164"/>
      <c r="Q115" s="164"/>
      <c r="R115" s="164"/>
      <c r="S115" s="164"/>
    </row>
    <row r="116" spans="1:19" ht="15" x14ac:dyDescent="0.2">
      <c r="A116" s="159">
        <v>3</v>
      </c>
      <c r="B116" s="171">
        <v>9</v>
      </c>
      <c r="C116" s="159" t="s">
        <v>104</v>
      </c>
      <c r="D116" s="160">
        <v>6.29</v>
      </c>
      <c r="E116" s="161">
        <v>0.12</v>
      </c>
      <c r="F116" s="161"/>
      <c r="G116" s="161"/>
      <c r="H116" s="161">
        <v>1.05</v>
      </c>
      <c r="I116" s="161">
        <v>0.13</v>
      </c>
      <c r="J116" s="161"/>
      <c r="K116" s="161"/>
      <c r="L116" s="161"/>
      <c r="M116" s="163">
        <v>21</v>
      </c>
      <c r="N116" s="163" t="s">
        <v>212</v>
      </c>
      <c r="O116" s="163">
        <v>2</v>
      </c>
      <c r="P116" s="164"/>
      <c r="Q116" s="164"/>
      <c r="R116" s="164"/>
      <c r="S116" s="164"/>
    </row>
    <row r="117" spans="1:19" ht="15" x14ac:dyDescent="0.2">
      <c r="A117" s="159">
        <v>3</v>
      </c>
      <c r="B117" s="159">
        <v>10</v>
      </c>
      <c r="C117" s="159" t="s">
        <v>104</v>
      </c>
      <c r="D117" s="160">
        <v>1.46</v>
      </c>
      <c r="E117" s="161">
        <v>1.4</v>
      </c>
      <c r="F117" s="161">
        <v>-19.47</v>
      </c>
      <c r="G117" s="161">
        <v>0.27</v>
      </c>
      <c r="H117" s="161">
        <v>0.03</v>
      </c>
      <c r="I117" s="161">
        <v>0</v>
      </c>
      <c r="J117" s="161">
        <v>0.2</v>
      </c>
      <c r="K117" s="161">
        <v>0.02</v>
      </c>
      <c r="L117" s="161">
        <v>8.2799999999999994</v>
      </c>
      <c r="M117" s="163">
        <v>2</v>
      </c>
      <c r="N117" s="163" t="s">
        <v>212</v>
      </c>
      <c r="O117" s="163">
        <v>1</v>
      </c>
      <c r="P117" s="164"/>
      <c r="Q117" s="164"/>
      <c r="R117" s="164"/>
      <c r="S117" s="164"/>
    </row>
    <row r="118" spans="1:19" ht="15" x14ac:dyDescent="0.2">
      <c r="A118" s="159">
        <v>3</v>
      </c>
      <c r="B118" s="159">
        <v>11</v>
      </c>
      <c r="C118" s="159" t="s">
        <v>104</v>
      </c>
      <c r="D118" s="160">
        <v>6.3</v>
      </c>
      <c r="E118" s="161">
        <v>1.4</v>
      </c>
      <c r="F118" s="161">
        <v>-19.809999999999999</v>
      </c>
      <c r="G118" s="161">
        <v>0.27</v>
      </c>
      <c r="H118" s="161">
        <v>0.03</v>
      </c>
      <c r="I118" s="161">
        <v>0</v>
      </c>
      <c r="J118" s="161">
        <v>0.18</v>
      </c>
      <c r="K118" s="161">
        <v>0.02</v>
      </c>
      <c r="L118" s="161">
        <v>7.79</v>
      </c>
      <c r="M118" s="169">
        <v>9</v>
      </c>
      <c r="N118" s="169" t="s">
        <v>212</v>
      </c>
      <c r="O118" s="169">
        <v>2</v>
      </c>
      <c r="P118" s="164"/>
      <c r="Q118" s="164"/>
      <c r="R118" s="164"/>
      <c r="S118" s="164"/>
    </row>
    <row r="119" spans="1:19" ht="15" x14ac:dyDescent="0.2">
      <c r="A119" s="159">
        <v>3</v>
      </c>
      <c r="B119" s="159">
        <v>11</v>
      </c>
      <c r="C119" s="159" t="s">
        <v>104</v>
      </c>
      <c r="D119" s="160">
        <v>11.33</v>
      </c>
      <c r="E119" s="161">
        <v>1.4</v>
      </c>
      <c r="F119" s="161">
        <v>-20.04</v>
      </c>
      <c r="G119" s="161">
        <v>0.27</v>
      </c>
      <c r="H119" s="161">
        <v>0.02</v>
      </c>
      <c r="I119" s="161">
        <v>0</v>
      </c>
      <c r="J119" s="161">
        <v>0.19</v>
      </c>
      <c r="K119" s="161">
        <v>0.02</v>
      </c>
      <c r="L119" s="161">
        <v>9.39</v>
      </c>
      <c r="M119" s="169">
        <v>9</v>
      </c>
      <c r="N119" s="169" t="s">
        <v>212</v>
      </c>
      <c r="O119" s="169">
        <v>3</v>
      </c>
      <c r="P119" s="164"/>
      <c r="Q119" s="164"/>
      <c r="R119" s="164"/>
      <c r="S119" s="164"/>
    </row>
    <row r="120" spans="1:19" ht="15" x14ac:dyDescent="0.2">
      <c r="A120" s="159">
        <v>3</v>
      </c>
      <c r="B120" s="159">
        <v>12</v>
      </c>
      <c r="C120" s="159" t="s">
        <v>104</v>
      </c>
      <c r="D120" s="160">
        <v>5.54</v>
      </c>
      <c r="E120" s="161">
        <v>1.4</v>
      </c>
      <c r="F120" s="161">
        <v>-21.9</v>
      </c>
      <c r="G120" s="161">
        <v>0.27</v>
      </c>
      <c r="H120" s="161">
        <v>0.02</v>
      </c>
      <c r="I120" s="161">
        <v>0</v>
      </c>
      <c r="J120" s="161">
        <v>0.12</v>
      </c>
      <c r="K120" s="161">
        <v>0.01</v>
      </c>
      <c r="L120" s="161">
        <v>7.62</v>
      </c>
      <c r="M120" s="163">
        <v>28</v>
      </c>
      <c r="N120" s="163" t="s">
        <v>212</v>
      </c>
      <c r="O120" s="163">
        <v>2</v>
      </c>
      <c r="P120" s="164"/>
      <c r="Q120" s="164"/>
      <c r="R120" s="164"/>
      <c r="S120" s="164"/>
    </row>
    <row r="121" spans="1:19" ht="15" x14ac:dyDescent="0.2">
      <c r="A121" s="159">
        <v>3</v>
      </c>
      <c r="B121" s="159">
        <v>13</v>
      </c>
      <c r="C121" s="159" t="s">
        <v>104</v>
      </c>
      <c r="D121" s="160">
        <v>1.06</v>
      </c>
      <c r="E121" s="161">
        <v>1.4</v>
      </c>
      <c r="F121" s="161">
        <v>-14.8</v>
      </c>
      <c r="G121" s="161">
        <v>0.27</v>
      </c>
      <c r="H121" s="161">
        <v>0.01</v>
      </c>
      <c r="I121" s="161">
        <v>0</v>
      </c>
      <c r="J121" s="161">
        <v>0.05</v>
      </c>
      <c r="K121" s="161">
        <v>0.01</v>
      </c>
      <c r="L121" s="161">
        <v>4.13</v>
      </c>
      <c r="M121" s="163">
        <v>28</v>
      </c>
      <c r="N121" s="163" t="s">
        <v>212</v>
      </c>
      <c r="O121" s="163">
        <v>1</v>
      </c>
      <c r="P121" s="164"/>
      <c r="Q121" s="164"/>
      <c r="R121" s="164"/>
      <c r="S121" s="164"/>
    </row>
    <row r="122" spans="1:19" ht="15" x14ac:dyDescent="0.2">
      <c r="A122" s="159">
        <v>3</v>
      </c>
      <c r="B122" s="159">
        <v>14</v>
      </c>
      <c r="C122" s="159" t="s">
        <v>104</v>
      </c>
      <c r="D122" s="160">
        <v>10.46</v>
      </c>
      <c r="E122" s="161">
        <v>1.4</v>
      </c>
      <c r="F122" s="161">
        <v>-18.760000000000002</v>
      </c>
      <c r="G122" s="161">
        <v>0.27</v>
      </c>
      <c r="H122" s="161">
        <v>0.06</v>
      </c>
      <c r="I122" s="161">
        <v>0.01</v>
      </c>
      <c r="J122" s="161">
        <v>0.54</v>
      </c>
      <c r="K122" s="161">
        <v>0.06</v>
      </c>
      <c r="L122" s="161">
        <v>10.130000000000001</v>
      </c>
      <c r="M122" s="163">
        <v>24</v>
      </c>
      <c r="N122" s="163" t="s">
        <v>212</v>
      </c>
      <c r="O122" s="163">
        <v>2</v>
      </c>
      <c r="P122" s="164"/>
      <c r="Q122" s="164"/>
      <c r="R122" s="164"/>
      <c r="S122" s="164"/>
    </row>
    <row r="123" spans="1:19" ht="15" x14ac:dyDescent="0.2">
      <c r="A123" s="159">
        <v>3</v>
      </c>
      <c r="B123" s="159">
        <v>15</v>
      </c>
      <c r="C123" s="159" t="s">
        <v>104</v>
      </c>
      <c r="D123" s="160">
        <v>9.59</v>
      </c>
      <c r="E123" s="161">
        <v>1.4</v>
      </c>
      <c r="F123" s="161">
        <v>-17.3</v>
      </c>
      <c r="G123" s="161">
        <v>0.27</v>
      </c>
      <c r="H123" s="161">
        <v>0.03</v>
      </c>
      <c r="I123" s="161">
        <v>0</v>
      </c>
      <c r="J123" s="161">
        <v>0.21</v>
      </c>
      <c r="K123" s="161">
        <v>0.02</v>
      </c>
      <c r="L123" s="161">
        <v>9.81</v>
      </c>
      <c r="M123" s="163">
        <v>14</v>
      </c>
      <c r="N123" s="163" t="s">
        <v>212</v>
      </c>
      <c r="O123" s="163">
        <v>2</v>
      </c>
      <c r="P123" s="164"/>
      <c r="Q123" s="164"/>
      <c r="R123" s="164"/>
      <c r="S123" s="164"/>
    </row>
    <row r="124" spans="1:19" ht="15" x14ac:dyDescent="0.2">
      <c r="A124" s="159">
        <v>3</v>
      </c>
      <c r="B124" s="159">
        <v>16</v>
      </c>
      <c r="C124" s="159" t="s">
        <v>104</v>
      </c>
      <c r="D124" s="160">
        <v>8.23</v>
      </c>
      <c r="E124" s="161">
        <v>1.4</v>
      </c>
      <c r="F124" s="161">
        <v>-21.66</v>
      </c>
      <c r="G124" s="161">
        <v>0.27</v>
      </c>
      <c r="H124" s="161">
        <v>0.02</v>
      </c>
      <c r="I124" s="161">
        <v>0</v>
      </c>
      <c r="J124" s="161">
        <v>0.11</v>
      </c>
      <c r="K124" s="161">
        <v>0.01</v>
      </c>
      <c r="L124" s="161">
        <v>8.43</v>
      </c>
      <c r="M124" s="163">
        <v>24</v>
      </c>
      <c r="N124" s="163" t="s">
        <v>212</v>
      </c>
      <c r="O124" s="163">
        <v>1</v>
      </c>
      <c r="P124" s="164"/>
      <c r="Q124" s="164"/>
      <c r="R124" s="164"/>
      <c r="S124" s="164"/>
    </row>
    <row r="125" spans="1:19" ht="15" x14ac:dyDescent="0.2">
      <c r="A125" s="159">
        <v>3</v>
      </c>
      <c r="B125" s="159">
        <v>17</v>
      </c>
      <c r="C125" s="159" t="s">
        <v>104</v>
      </c>
      <c r="D125" s="160">
        <v>6.14</v>
      </c>
      <c r="E125" s="161">
        <v>1.4</v>
      </c>
      <c r="F125" s="161">
        <v>-20.25</v>
      </c>
      <c r="G125" s="161">
        <v>0.27</v>
      </c>
      <c r="H125" s="161">
        <v>0.02</v>
      </c>
      <c r="I125" s="161">
        <v>0</v>
      </c>
      <c r="J125" s="161">
        <v>0.1</v>
      </c>
      <c r="K125" s="161">
        <v>0.01</v>
      </c>
      <c r="L125" s="161">
        <v>6.71</v>
      </c>
      <c r="M125" s="163">
        <v>10</v>
      </c>
      <c r="N125" s="163" t="s">
        <v>212</v>
      </c>
      <c r="O125" s="163">
        <v>1</v>
      </c>
      <c r="P125" s="164"/>
      <c r="Q125" s="164"/>
      <c r="R125" s="164"/>
      <c r="S125" s="164"/>
    </row>
    <row r="126" spans="1:19" ht="15" x14ac:dyDescent="0.2">
      <c r="A126" s="159">
        <v>3</v>
      </c>
      <c r="B126" s="159">
        <v>18</v>
      </c>
      <c r="C126" s="159" t="s">
        <v>104</v>
      </c>
      <c r="D126" s="160">
        <v>7.38</v>
      </c>
      <c r="E126" s="161">
        <v>0.38</v>
      </c>
      <c r="F126" s="161">
        <v>-18.41</v>
      </c>
      <c r="G126" s="161">
        <v>0.27</v>
      </c>
      <c r="H126" s="161">
        <v>7.0000000000000007E-2</v>
      </c>
      <c r="I126" s="161">
        <v>0.01</v>
      </c>
      <c r="J126" s="161">
        <v>0.51</v>
      </c>
      <c r="K126" s="161">
        <v>0.06</v>
      </c>
      <c r="L126" s="161">
        <v>8.14</v>
      </c>
      <c r="M126" s="163">
        <v>10</v>
      </c>
      <c r="N126" s="163" t="s">
        <v>212</v>
      </c>
      <c r="O126" s="163">
        <v>2</v>
      </c>
      <c r="P126" s="164"/>
      <c r="Q126" s="164"/>
      <c r="R126" s="172"/>
      <c r="S126" s="172"/>
    </row>
    <row r="127" spans="1:19" ht="15" x14ac:dyDescent="0.2">
      <c r="A127" s="159">
        <v>3</v>
      </c>
      <c r="B127" s="170">
        <v>19</v>
      </c>
      <c r="C127" s="159" t="s">
        <v>104</v>
      </c>
      <c r="D127" s="160"/>
      <c r="E127" s="161"/>
      <c r="F127" s="161"/>
      <c r="G127" s="161"/>
      <c r="H127" s="161"/>
      <c r="I127" s="161"/>
      <c r="J127" s="161"/>
      <c r="K127" s="161"/>
      <c r="L127" s="161"/>
      <c r="M127" s="163">
        <v>27</v>
      </c>
      <c r="N127" s="163" t="s">
        <v>212</v>
      </c>
      <c r="O127" s="163">
        <v>1</v>
      </c>
      <c r="P127" s="164"/>
      <c r="Q127" s="164"/>
      <c r="R127" s="172"/>
      <c r="S127" s="172"/>
    </row>
    <row r="128" spans="1:19" ht="15" x14ac:dyDescent="0.2">
      <c r="A128" s="159">
        <v>3</v>
      </c>
      <c r="B128" s="159">
        <v>20</v>
      </c>
      <c r="C128" s="159" t="s">
        <v>104</v>
      </c>
      <c r="D128" s="160">
        <v>-1.47</v>
      </c>
      <c r="E128" s="161">
        <v>1.4</v>
      </c>
      <c r="F128" s="162">
        <v>-27.35</v>
      </c>
      <c r="G128" s="161">
        <v>0.27</v>
      </c>
      <c r="H128" s="161">
        <v>0.06</v>
      </c>
      <c r="I128" s="161">
        <v>0.01</v>
      </c>
      <c r="J128" s="161">
        <v>0.16</v>
      </c>
      <c r="K128" s="161">
        <v>0.02</v>
      </c>
      <c r="L128" s="161">
        <v>3.3</v>
      </c>
      <c r="M128" s="163">
        <v>19</v>
      </c>
      <c r="N128" s="163" t="s">
        <v>212</v>
      </c>
      <c r="O128" s="163">
        <v>1</v>
      </c>
      <c r="P128" s="164"/>
      <c r="Q128" s="164"/>
      <c r="R128" s="172"/>
      <c r="S128" s="172"/>
    </row>
    <row r="129" spans="1:19" ht="15" x14ac:dyDescent="0.2">
      <c r="A129" s="159">
        <v>3</v>
      </c>
      <c r="B129" s="159">
        <v>21</v>
      </c>
      <c r="C129" s="159" t="s">
        <v>104</v>
      </c>
      <c r="D129" s="160">
        <v>13.63</v>
      </c>
      <c r="E129" s="161">
        <v>1.4</v>
      </c>
      <c r="F129" s="161">
        <v>-22.93</v>
      </c>
      <c r="G129" s="161">
        <v>0.27</v>
      </c>
      <c r="H129" s="161">
        <v>0.02</v>
      </c>
      <c r="I129" s="161">
        <v>0</v>
      </c>
      <c r="J129" s="161">
        <v>0.13</v>
      </c>
      <c r="K129" s="161">
        <v>0.01</v>
      </c>
      <c r="L129" s="161">
        <v>8.5299999999999994</v>
      </c>
      <c r="M129" s="163">
        <v>29</v>
      </c>
      <c r="N129" s="163" t="s">
        <v>212</v>
      </c>
      <c r="O129" s="163">
        <v>3</v>
      </c>
      <c r="P129" s="164"/>
      <c r="Q129" s="164"/>
      <c r="R129" s="172"/>
      <c r="S129" s="172"/>
    </row>
    <row r="130" spans="1:19" ht="15" x14ac:dyDescent="0.2">
      <c r="A130" s="159">
        <v>3</v>
      </c>
      <c r="B130" s="159">
        <v>22</v>
      </c>
      <c r="C130" s="159" t="s">
        <v>104</v>
      </c>
      <c r="D130" s="160">
        <v>10.09</v>
      </c>
      <c r="E130" s="161">
        <v>1.4</v>
      </c>
      <c r="F130" s="161">
        <v>-20.329999999999998</v>
      </c>
      <c r="G130" s="161">
        <v>0.27</v>
      </c>
      <c r="H130" s="161">
        <v>0.04</v>
      </c>
      <c r="I130" s="161">
        <v>0</v>
      </c>
      <c r="J130" s="161">
        <v>0.28000000000000003</v>
      </c>
      <c r="K130" s="161">
        <v>0.03</v>
      </c>
      <c r="L130" s="161">
        <v>8.9700000000000006</v>
      </c>
      <c r="M130" s="163">
        <v>12</v>
      </c>
      <c r="N130" s="163" t="s">
        <v>212</v>
      </c>
      <c r="O130" s="163">
        <v>2</v>
      </c>
      <c r="P130" s="164"/>
      <c r="Q130" s="164"/>
      <c r="R130" s="172"/>
      <c r="S130" s="172"/>
    </row>
    <row r="131" spans="1:19" ht="15" x14ac:dyDescent="0.2">
      <c r="A131" s="159">
        <v>3</v>
      </c>
      <c r="B131" s="159">
        <v>23</v>
      </c>
      <c r="C131" s="159" t="s">
        <v>104</v>
      </c>
      <c r="D131" s="160">
        <v>4.3600000000000003</v>
      </c>
      <c r="E131" s="161">
        <v>1.4</v>
      </c>
      <c r="F131" s="161">
        <v>-22.61</v>
      </c>
      <c r="G131" s="161">
        <v>0.27</v>
      </c>
      <c r="H131" s="161">
        <v>0.01</v>
      </c>
      <c r="I131" s="161">
        <v>0</v>
      </c>
      <c r="J131" s="161">
        <v>7.0000000000000007E-2</v>
      </c>
      <c r="K131" s="161">
        <v>0.01</v>
      </c>
      <c r="L131" s="161">
        <v>7.66</v>
      </c>
      <c r="M131" s="163">
        <v>10</v>
      </c>
      <c r="N131" s="163" t="s">
        <v>212</v>
      </c>
      <c r="O131" s="163">
        <v>3</v>
      </c>
      <c r="P131" s="164"/>
      <c r="Q131" s="164"/>
      <c r="R131" s="164"/>
      <c r="S131" s="164"/>
    </row>
    <row r="132" spans="1:19" ht="15" x14ac:dyDescent="0.2">
      <c r="A132" s="159">
        <v>3</v>
      </c>
      <c r="B132" s="159">
        <v>24</v>
      </c>
      <c r="C132" s="159" t="s">
        <v>104</v>
      </c>
      <c r="D132" s="160">
        <v>7.83</v>
      </c>
      <c r="E132" s="161">
        <v>1.4</v>
      </c>
      <c r="F132" s="161">
        <v>-22</v>
      </c>
      <c r="G132" s="161">
        <v>0.27</v>
      </c>
      <c r="H132" s="161">
        <v>0.02</v>
      </c>
      <c r="I132" s="161">
        <v>0</v>
      </c>
      <c r="J132" s="161">
        <v>0.14000000000000001</v>
      </c>
      <c r="K132" s="161">
        <v>0.02</v>
      </c>
      <c r="L132" s="161">
        <v>8.16</v>
      </c>
      <c r="M132" s="169">
        <v>17</v>
      </c>
      <c r="N132" s="169" t="s">
        <v>212</v>
      </c>
      <c r="O132" s="169">
        <v>3</v>
      </c>
      <c r="P132" s="164"/>
      <c r="Q132" s="164"/>
      <c r="R132" s="164"/>
      <c r="S132" s="164"/>
    </row>
    <row r="133" spans="1:19" ht="15" x14ac:dyDescent="0.2">
      <c r="A133" s="159">
        <v>3</v>
      </c>
      <c r="B133" s="159">
        <v>24</v>
      </c>
      <c r="C133" s="159" t="s">
        <v>104</v>
      </c>
      <c r="D133" s="160">
        <v>8.39</v>
      </c>
      <c r="E133" s="161">
        <v>1.4</v>
      </c>
      <c r="F133" s="161">
        <v>-20.74</v>
      </c>
      <c r="G133" s="161">
        <v>0.27</v>
      </c>
      <c r="H133" s="161">
        <v>0.01</v>
      </c>
      <c r="I133" s="161">
        <v>0</v>
      </c>
      <c r="J133" s="161">
        <v>0.12</v>
      </c>
      <c r="K133" s="161">
        <v>0.01</v>
      </c>
      <c r="L133" s="161">
        <v>10.95</v>
      </c>
      <c r="M133" s="169">
        <v>17</v>
      </c>
      <c r="N133" s="169" t="s">
        <v>212</v>
      </c>
      <c r="O133" s="169">
        <v>2</v>
      </c>
      <c r="P133" s="164"/>
      <c r="Q133" s="164"/>
      <c r="R133" s="164"/>
      <c r="S133" s="164"/>
    </row>
    <row r="134" spans="1:19" ht="15" x14ac:dyDescent="0.2">
      <c r="A134" s="159">
        <v>3</v>
      </c>
      <c r="B134" s="170">
        <v>25</v>
      </c>
      <c r="C134" s="159" t="s">
        <v>104</v>
      </c>
      <c r="D134" s="160"/>
      <c r="E134" s="161"/>
      <c r="F134" s="161"/>
      <c r="G134" s="161"/>
      <c r="H134" s="161"/>
      <c r="I134" s="161"/>
      <c r="J134" s="161"/>
      <c r="K134" s="161"/>
      <c r="L134" s="161"/>
      <c r="M134" s="163">
        <v>12</v>
      </c>
      <c r="N134" s="163" t="s">
        <v>212</v>
      </c>
      <c r="O134" s="163">
        <v>1</v>
      </c>
      <c r="P134" s="164"/>
      <c r="Q134" s="164"/>
      <c r="R134" s="164"/>
      <c r="S134" s="164"/>
    </row>
    <row r="135" spans="1:19" ht="15" x14ac:dyDescent="0.2">
      <c r="A135" s="159">
        <v>3</v>
      </c>
      <c r="B135" s="159">
        <v>26</v>
      </c>
      <c r="C135" s="159" t="s">
        <v>104</v>
      </c>
      <c r="D135" s="160">
        <v>5.42</v>
      </c>
      <c r="E135" s="161">
        <v>1.4</v>
      </c>
      <c r="F135" s="161">
        <v>-22.5</v>
      </c>
      <c r="G135" s="161">
        <v>0.27</v>
      </c>
      <c r="H135" s="161">
        <v>0.02</v>
      </c>
      <c r="I135" s="161">
        <v>0</v>
      </c>
      <c r="J135" s="161">
        <v>0.13</v>
      </c>
      <c r="K135" s="161">
        <v>0.01</v>
      </c>
      <c r="L135" s="161">
        <v>8.41</v>
      </c>
      <c r="M135" s="163">
        <v>28</v>
      </c>
      <c r="N135" s="163" t="s">
        <v>212</v>
      </c>
      <c r="O135" s="163">
        <v>3</v>
      </c>
      <c r="P135" s="164"/>
      <c r="Q135" s="164"/>
      <c r="R135" s="164"/>
      <c r="S135" s="164"/>
    </row>
    <row r="136" spans="1:19" ht="15" x14ac:dyDescent="0.2">
      <c r="A136" s="159">
        <v>3</v>
      </c>
      <c r="B136" s="159">
        <v>27</v>
      </c>
      <c r="C136" s="159" t="s">
        <v>104</v>
      </c>
      <c r="D136" s="160">
        <v>12.13</v>
      </c>
      <c r="E136" s="161">
        <v>1.4</v>
      </c>
      <c r="F136" s="161">
        <v>-21.1</v>
      </c>
      <c r="G136" s="161">
        <v>0.27</v>
      </c>
      <c r="H136" s="161">
        <v>0.02</v>
      </c>
      <c r="I136" s="161">
        <v>0</v>
      </c>
      <c r="J136" s="161">
        <v>0.18</v>
      </c>
      <c r="K136" s="161">
        <v>0.02</v>
      </c>
      <c r="L136" s="161">
        <v>9.5</v>
      </c>
      <c r="M136" s="163">
        <v>16</v>
      </c>
      <c r="N136" s="163" t="s">
        <v>212</v>
      </c>
      <c r="O136" s="163">
        <v>2</v>
      </c>
      <c r="P136" s="164"/>
      <c r="Q136" s="164"/>
      <c r="R136" s="164"/>
      <c r="S136" s="164"/>
    </row>
    <row r="137" spans="1:19" ht="15" x14ac:dyDescent="0.2">
      <c r="A137" s="159">
        <v>3</v>
      </c>
      <c r="B137" s="159">
        <v>28</v>
      </c>
      <c r="C137" s="159" t="s">
        <v>104</v>
      </c>
      <c r="D137" s="160">
        <v>7.09</v>
      </c>
      <c r="E137" s="161">
        <v>1.4</v>
      </c>
      <c r="F137" s="161">
        <v>-22.26</v>
      </c>
      <c r="G137" s="161">
        <v>0.27</v>
      </c>
      <c r="H137" s="161">
        <v>0.02</v>
      </c>
      <c r="I137" s="161">
        <v>0</v>
      </c>
      <c r="J137" s="161">
        <v>0.13</v>
      </c>
      <c r="K137" s="161">
        <v>0.01</v>
      </c>
      <c r="L137" s="161">
        <v>8.49</v>
      </c>
      <c r="M137" s="163">
        <v>19</v>
      </c>
      <c r="N137" s="163" t="s">
        <v>212</v>
      </c>
      <c r="O137" s="163">
        <v>2</v>
      </c>
      <c r="P137" s="164"/>
      <c r="Q137" s="164"/>
      <c r="R137" s="164"/>
      <c r="S137" s="164"/>
    </row>
    <row r="138" spans="1:19" ht="15" x14ac:dyDescent="0.2">
      <c r="A138" s="159">
        <v>3</v>
      </c>
      <c r="B138" s="159">
        <v>29</v>
      </c>
      <c r="C138" s="159" t="s">
        <v>104</v>
      </c>
      <c r="D138" s="160">
        <v>10.32</v>
      </c>
      <c r="E138" s="161">
        <v>1.4</v>
      </c>
      <c r="F138" s="161">
        <v>-20.05</v>
      </c>
      <c r="G138" s="161">
        <v>0.27</v>
      </c>
      <c r="H138" s="161">
        <v>0.02</v>
      </c>
      <c r="I138" s="161">
        <v>0</v>
      </c>
      <c r="J138" s="161">
        <v>0.13</v>
      </c>
      <c r="K138" s="161">
        <v>0.01</v>
      </c>
      <c r="L138" s="161">
        <v>8.36</v>
      </c>
      <c r="M138" s="163">
        <v>16</v>
      </c>
      <c r="N138" s="163" t="s">
        <v>212</v>
      </c>
      <c r="O138" s="163">
        <v>3</v>
      </c>
      <c r="P138" s="164"/>
      <c r="Q138" s="164"/>
      <c r="R138" s="164"/>
      <c r="S138" s="164"/>
    </row>
    <row r="139" spans="1:19" ht="15" x14ac:dyDescent="0.2">
      <c r="A139" s="159">
        <v>3</v>
      </c>
      <c r="B139" s="159">
        <v>30</v>
      </c>
      <c r="C139" s="159" t="s">
        <v>104</v>
      </c>
      <c r="D139" s="160">
        <v>6.85</v>
      </c>
      <c r="E139" s="161">
        <v>1.4</v>
      </c>
      <c r="F139" s="161">
        <v>-22.26</v>
      </c>
      <c r="G139" s="161">
        <v>0.27</v>
      </c>
      <c r="H139" s="161">
        <v>0.01</v>
      </c>
      <c r="I139" s="161">
        <v>0</v>
      </c>
      <c r="J139" s="161">
        <v>0.06</v>
      </c>
      <c r="K139" s="161">
        <v>0.01</v>
      </c>
      <c r="L139" s="161">
        <v>6.76</v>
      </c>
      <c r="M139" s="169">
        <v>4</v>
      </c>
      <c r="N139" s="169" t="s">
        <v>212</v>
      </c>
      <c r="O139" s="169">
        <v>2</v>
      </c>
      <c r="P139" s="164"/>
      <c r="Q139" s="164"/>
      <c r="R139" s="164"/>
      <c r="S139" s="164"/>
    </row>
    <row r="140" spans="1:19" ht="15" x14ac:dyDescent="0.2">
      <c r="A140" s="159">
        <v>3</v>
      </c>
      <c r="B140" s="159">
        <v>30</v>
      </c>
      <c r="C140" s="159" t="s">
        <v>104</v>
      </c>
      <c r="D140" s="160">
        <v>6.79</v>
      </c>
      <c r="E140" s="161">
        <v>1.4</v>
      </c>
      <c r="F140" s="161">
        <v>-21.75</v>
      </c>
      <c r="G140" s="161">
        <v>0.27</v>
      </c>
      <c r="H140" s="161">
        <v>0.01</v>
      </c>
      <c r="I140" s="161">
        <v>0</v>
      </c>
      <c r="J140" s="161">
        <v>7.0000000000000007E-2</v>
      </c>
      <c r="K140" s="161">
        <v>0.01</v>
      </c>
      <c r="L140" s="161">
        <v>6.62</v>
      </c>
      <c r="M140" s="169">
        <v>4</v>
      </c>
      <c r="N140" s="169" t="s">
        <v>212</v>
      </c>
      <c r="O140" s="169">
        <v>1</v>
      </c>
      <c r="P140" s="164"/>
      <c r="Q140" s="164"/>
      <c r="R140" s="164"/>
      <c r="S140" s="164"/>
    </row>
    <row r="141" spans="1:19" ht="15" x14ac:dyDescent="0.2">
      <c r="A141" s="159">
        <v>3</v>
      </c>
      <c r="B141" s="159">
        <v>31</v>
      </c>
      <c r="C141" s="159" t="s">
        <v>104</v>
      </c>
      <c r="D141" s="160">
        <v>7.56</v>
      </c>
      <c r="E141" s="161">
        <v>1.4</v>
      </c>
      <c r="F141" s="161">
        <v>-21.62</v>
      </c>
      <c r="G141" s="161">
        <v>0.27</v>
      </c>
      <c r="H141" s="161">
        <v>0.01</v>
      </c>
      <c r="I141" s="161">
        <v>0</v>
      </c>
      <c r="J141" s="161">
        <v>0.08</v>
      </c>
      <c r="K141" s="161">
        <v>0.01</v>
      </c>
      <c r="L141" s="161">
        <v>8.2899999999999991</v>
      </c>
      <c r="M141" s="163">
        <v>5</v>
      </c>
      <c r="N141" s="163" t="s">
        <v>212</v>
      </c>
      <c r="O141" s="163">
        <v>3</v>
      </c>
      <c r="P141" s="164"/>
      <c r="Q141" s="164"/>
      <c r="R141" s="164"/>
      <c r="S141" s="164"/>
    </row>
    <row r="142" spans="1:19" ht="15" x14ac:dyDescent="0.2">
      <c r="A142" s="159">
        <v>3</v>
      </c>
      <c r="B142" s="159">
        <v>32</v>
      </c>
      <c r="C142" s="159" t="s">
        <v>104</v>
      </c>
      <c r="D142" s="160">
        <v>8.91</v>
      </c>
      <c r="E142" s="161">
        <v>1.4</v>
      </c>
      <c r="F142" s="161">
        <v>-18.8</v>
      </c>
      <c r="G142" s="161">
        <v>0.27</v>
      </c>
      <c r="H142" s="161">
        <v>0.03</v>
      </c>
      <c r="I142" s="161">
        <v>0</v>
      </c>
      <c r="J142" s="161">
        <v>0.27</v>
      </c>
      <c r="K142" s="161">
        <v>0.03</v>
      </c>
      <c r="L142" s="161">
        <v>12.18</v>
      </c>
      <c r="M142" s="163">
        <v>14</v>
      </c>
      <c r="N142" s="163" t="s">
        <v>212</v>
      </c>
      <c r="O142" s="163">
        <v>1</v>
      </c>
      <c r="P142" s="164"/>
      <c r="Q142" s="164"/>
      <c r="R142" s="164"/>
      <c r="S142" s="164"/>
    </row>
    <row r="143" spans="1:19" ht="15" x14ac:dyDescent="0.2">
      <c r="A143" s="159">
        <v>3</v>
      </c>
      <c r="B143" s="159">
        <v>33</v>
      </c>
      <c r="C143" s="159" t="s">
        <v>104</v>
      </c>
      <c r="D143" s="160">
        <v>10.39</v>
      </c>
      <c r="E143" s="161">
        <v>1.4</v>
      </c>
      <c r="F143" s="161">
        <v>-23.98</v>
      </c>
      <c r="G143" s="161">
        <v>0.27</v>
      </c>
      <c r="H143" s="161">
        <v>0.01</v>
      </c>
      <c r="I143" s="161">
        <v>0</v>
      </c>
      <c r="J143" s="161">
        <v>0.09</v>
      </c>
      <c r="K143" s="161">
        <v>0.01</v>
      </c>
      <c r="L143" s="161">
        <v>10.41</v>
      </c>
      <c r="M143" s="163">
        <v>17</v>
      </c>
      <c r="N143" s="163" t="s">
        <v>212</v>
      </c>
      <c r="O143" s="163">
        <v>1</v>
      </c>
      <c r="P143" s="164"/>
      <c r="Q143" s="164"/>
      <c r="R143" s="164"/>
      <c r="S143" s="164"/>
    </row>
    <row r="144" spans="1:19" ht="15" x14ac:dyDescent="0.2">
      <c r="A144" s="159">
        <v>3</v>
      </c>
      <c r="B144" s="159">
        <v>34</v>
      </c>
      <c r="C144" s="159" t="s">
        <v>104</v>
      </c>
      <c r="D144" s="160">
        <v>7.47</v>
      </c>
      <c r="E144" s="161">
        <v>1.4</v>
      </c>
      <c r="F144" s="161">
        <v>-21.97</v>
      </c>
      <c r="G144" s="161">
        <v>0.27</v>
      </c>
      <c r="H144" s="161">
        <v>0.01</v>
      </c>
      <c r="I144" s="161">
        <v>0</v>
      </c>
      <c r="J144" s="161">
        <v>0.06</v>
      </c>
      <c r="K144" s="161">
        <v>0.01</v>
      </c>
      <c r="L144" s="161">
        <v>7.01</v>
      </c>
      <c r="M144" s="163">
        <v>2</v>
      </c>
      <c r="N144" s="163" t="s">
        <v>212</v>
      </c>
      <c r="O144" s="163">
        <v>3</v>
      </c>
      <c r="P144" s="164"/>
      <c r="Q144" s="164"/>
      <c r="R144" s="164"/>
      <c r="S144" s="164"/>
    </row>
    <row r="145" spans="1:19" ht="15" x14ac:dyDescent="0.2">
      <c r="A145" s="159">
        <v>3</v>
      </c>
      <c r="B145" s="159">
        <v>35</v>
      </c>
      <c r="C145" s="159" t="s">
        <v>104</v>
      </c>
      <c r="D145" s="160">
        <v>9.89</v>
      </c>
      <c r="E145" s="161">
        <v>0.12</v>
      </c>
      <c r="F145" s="161">
        <v>-18.23</v>
      </c>
      <c r="G145" s="161">
        <v>0.09</v>
      </c>
      <c r="H145" s="161">
        <v>0.41</v>
      </c>
      <c r="I145" s="161">
        <v>0.05</v>
      </c>
      <c r="J145" s="161">
        <v>3.13</v>
      </c>
      <c r="K145" s="161">
        <v>0.34</v>
      </c>
      <c r="L145" s="161">
        <v>8.98</v>
      </c>
      <c r="M145" s="163">
        <v>23</v>
      </c>
      <c r="N145" s="163" t="s">
        <v>212</v>
      </c>
      <c r="O145" s="163">
        <v>3</v>
      </c>
      <c r="P145" s="164"/>
      <c r="Q145" s="164"/>
      <c r="R145" s="164"/>
      <c r="S145" s="164"/>
    </row>
    <row r="146" spans="1:19" ht="15" x14ac:dyDescent="0.2">
      <c r="A146" s="159">
        <v>3</v>
      </c>
      <c r="B146" s="159">
        <v>36</v>
      </c>
      <c r="C146" s="159" t="s">
        <v>104</v>
      </c>
      <c r="D146" s="162">
        <v>27.64</v>
      </c>
      <c r="E146" s="161">
        <v>1.4</v>
      </c>
      <c r="F146" s="161">
        <v>-20.5</v>
      </c>
      <c r="G146" s="161">
        <v>0.27</v>
      </c>
      <c r="H146" s="161">
        <v>0.02</v>
      </c>
      <c r="I146" s="161">
        <v>0</v>
      </c>
      <c r="J146" s="161">
        <v>0.15</v>
      </c>
      <c r="K146" s="161">
        <v>0.02</v>
      </c>
      <c r="L146" s="161">
        <v>11.45</v>
      </c>
      <c r="M146" s="163">
        <v>27</v>
      </c>
      <c r="N146" s="163" t="s">
        <v>212</v>
      </c>
      <c r="O146" s="163">
        <v>2</v>
      </c>
      <c r="P146" s="164"/>
      <c r="Q146" s="164"/>
      <c r="R146" s="164"/>
      <c r="S146" s="164"/>
    </row>
    <row r="147" spans="1:19" ht="15" x14ac:dyDescent="0.2">
      <c r="A147" s="159">
        <v>3</v>
      </c>
      <c r="B147" s="159">
        <v>37</v>
      </c>
      <c r="C147" s="159" t="s">
        <v>104</v>
      </c>
      <c r="D147" s="160">
        <v>7.88</v>
      </c>
      <c r="E147" s="161">
        <v>1.4</v>
      </c>
      <c r="F147" s="161">
        <v>-19.78</v>
      </c>
      <c r="G147" s="161">
        <v>0.27</v>
      </c>
      <c r="H147" s="161">
        <v>0.02</v>
      </c>
      <c r="I147" s="161">
        <v>0</v>
      </c>
      <c r="J147" s="161">
        <v>0.17</v>
      </c>
      <c r="K147" s="161">
        <v>0.02</v>
      </c>
      <c r="L147" s="161">
        <v>10.39</v>
      </c>
      <c r="M147" s="163">
        <v>14</v>
      </c>
      <c r="N147" s="163" t="s">
        <v>212</v>
      </c>
      <c r="O147" s="163">
        <v>3</v>
      </c>
      <c r="P147" s="164"/>
      <c r="Q147" s="164"/>
      <c r="R147" s="164"/>
      <c r="S147" s="164"/>
    </row>
    <row r="148" spans="1:19" ht="15" x14ac:dyDescent="0.2">
      <c r="A148" s="159">
        <v>3</v>
      </c>
      <c r="B148" s="159">
        <v>38</v>
      </c>
      <c r="C148" s="159" t="s">
        <v>104</v>
      </c>
      <c r="D148" s="160">
        <v>10.68</v>
      </c>
      <c r="E148" s="161">
        <v>1.4</v>
      </c>
      <c r="F148" s="161">
        <v>-20.66</v>
      </c>
      <c r="G148" s="161">
        <v>0.27</v>
      </c>
      <c r="H148" s="161">
        <v>0.03</v>
      </c>
      <c r="I148" s="161">
        <v>0</v>
      </c>
      <c r="J148" s="161">
        <v>0.28000000000000003</v>
      </c>
      <c r="K148" s="161">
        <v>0.03</v>
      </c>
      <c r="L148" s="161">
        <v>10.45</v>
      </c>
      <c r="M148" s="163">
        <v>9</v>
      </c>
      <c r="N148" s="163" t="s">
        <v>212</v>
      </c>
      <c r="O148" s="163">
        <v>1</v>
      </c>
      <c r="P148" s="164"/>
      <c r="Q148" s="164"/>
      <c r="R148" s="164"/>
      <c r="S148" s="164"/>
    </row>
    <row r="149" spans="1:19" ht="15" x14ac:dyDescent="0.2">
      <c r="A149" s="159">
        <v>3</v>
      </c>
      <c r="B149" s="159">
        <v>39</v>
      </c>
      <c r="C149" s="159" t="s">
        <v>104</v>
      </c>
      <c r="D149" s="160">
        <v>6.94</v>
      </c>
      <c r="E149" s="161">
        <v>0.12</v>
      </c>
      <c r="F149" s="161">
        <v>-18.11</v>
      </c>
      <c r="G149" s="161">
        <v>0.09</v>
      </c>
      <c r="H149" s="161">
        <v>0.28999999999999998</v>
      </c>
      <c r="I149" s="161">
        <v>0.04</v>
      </c>
      <c r="J149" s="161">
        <v>2.7</v>
      </c>
      <c r="K149" s="161">
        <v>0.28999999999999998</v>
      </c>
      <c r="L149" s="161">
        <v>10.82</v>
      </c>
      <c r="M149" s="163" t="s">
        <v>193</v>
      </c>
      <c r="N149" s="163" t="s">
        <v>212</v>
      </c>
      <c r="O149" s="163">
        <v>3</v>
      </c>
      <c r="P149" s="164"/>
      <c r="Q149" s="164"/>
      <c r="R149" s="164"/>
      <c r="S149" s="164"/>
    </row>
    <row r="150" spans="1:19" ht="15" x14ac:dyDescent="0.2">
      <c r="A150" s="159">
        <v>3</v>
      </c>
      <c r="B150" s="159">
        <v>40</v>
      </c>
      <c r="C150" s="159" t="s">
        <v>104</v>
      </c>
      <c r="D150" s="160">
        <v>6.59</v>
      </c>
      <c r="E150" s="161">
        <v>0.12</v>
      </c>
      <c r="F150" s="161">
        <v>-17.32</v>
      </c>
      <c r="G150" s="161">
        <v>0.09</v>
      </c>
      <c r="H150" s="161">
        <v>0.62</v>
      </c>
      <c r="I150" s="161">
        <v>0.08</v>
      </c>
      <c r="J150" s="161">
        <v>5.8</v>
      </c>
      <c r="K150" s="161">
        <v>0.63</v>
      </c>
      <c r="L150" s="161">
        <v>10.93</v>
      </c>
      <c r="M150" s="169" t="s">
        <v>193</v>
      </c>
      <c r="N150" s="169" t="s">
        <v>212</v>
      </c>
      <c r="O150" s="169">
        <v>2</v>
      </c>
      <c r="P150" s="164"/>
      <c r="Q150" s="164"/>
      <c r="R150" s="164"/>
      <c r="S150" s="164"/>
    </row>
    <row r="151" spans="1:19" ht="15" x14ac:dyDescent="0.2">
      <c r="A151" s="159">
        <v>3</v>
      </c>
      <c r="B151" s="171">
        <v>40</v>
      </c>
      <c r="C151" s="159" t="s">
        <v>104</v>
      </c>
      <c r="D151" s="160">
        <v>6.38</v>
      </c>
      <c r="E151" s="161">
        <v>0.12</v>
      </c>
      <c r="F151" s="161"/>
      <c r="G151" s="161"/>
      <c r="H151" s="161">
        <v>0.75</v>
      </c>
      <c r="I151" s="161">
        <v>0.09</v>
      </c>
      <c r="J151" s="161"/>
      <c r="K151" s="161"/>
      <c r="L151" s="161"/>
      <c r="M151" s="169" t="s">
        <v>193</v>
      </c>
      <c r="N151" s="169" t="s">
        <v>212</v>
      </c>
      <c r="O151" s="169">
        <v>1</v>
      </c>
      <c r="P151" s="164"/>
      <c r="Q151" s="164"/>
      <c r="R151" s="164"/>
      <c r="S151" s="164"/>
    </row>
    <row r="152" spans="1:19" ht="15" x14ac:dyDescent="0.2">
      <c r="A152" s="159">
        <v>3</v>
      </c>
      <c r="B152" s="159">
        <v>41</v>
      </c>
      <c r="C152" s="159" t="s">
        <v>104</v>
      </c>
      <c r="D152" s="160">
        <v>5.4</v>
      </c>
      <c r="E152" s="161">
        <v>1.4</v>
      </c>
      <c r="F152" s="161">
        <v>-20.83</v>
      </c>
      <c r="G152" s="161">
        <v>0.27</v>
      </c>
      <c r="H152" s="161">
        <v>0.03</v>
      </c>
      <c r="I152" s="161">
        <v>0</v>
      </c>
      <c r="J152" s="161">
        <v>0.24</v>
      </c>
      <c r="K152" s="161">
        <v>0.03</v>
      </c>
      <c r="L152" s="161">
        <v>10.08</v>
      </c>
      <c r="M152" s="163">
        <v>16</v>
      </c>
      <c r="N152" s="163" t="s">
        <v>212</v>
      </c>
      <c r="O152" s="163">
        <v>1</v>
      </c>
      <c r="P152" s="164"/>
      <c r="Q152" s="164"/>
      <c r="R152" s="164"/>
      <c r="S152" s="164"/>
    </row>
    <row r="153" spans="1:19" ht="15" x14ac:dyDescent="0.2">
      <c r="A153" s="159">
        <v>3</v>
      </c>
      <c r="B153" s="159">
        <v>42</v>
      </c>
      <c r="C153" s="159" t="s">
        <v>104</v>
      </c>
      <c r="D153" s="160">
        <v>6.75</v>
      </c>
      <c r="E153" s="161">
        <v>1.4</v>
      </c>
      <c r="F153" s="161">
        <v>-20.97</v>
      </c>
      <c r="G153" s="161">
        <v>0.27</v>
      </c>
      <c r="H153" s="161">
        <v>0.01</v>
      </c>
      <c r="I153" s="161">
        <v>0</v>
      </c>
      <c r="J153" s="161">
        <v>0.09</v>
      </c>
      <c r="K153" s="161">
        <v>0.01</v>
      </c>
      <c r="L153" s="161">
        <v>7.52</v>
      </c>
      <c r="M153" s="163">
        <v>26</v>
      </c>
      <c r="N153" s="163" t="s">
        <v>212</v>
      </c>
      <c r="O153" s="163">
        <v>3</v>
      </c>
      <c r="P153" s="164"/>
      <c r="Q153" s="164"/>
      <c r="R153" s="164"/>
      <c r="S153" s="164"/>
    </row>
    <row r="154" spans="1:19" ht="15" x14ac:dyDescent="0.2">
      <c r="A154" s="159">
        <v>3</v>
      </c>
      <c r="B154" s="159">
        <v>43</v>
      </c>
      <c r="C154" s="159" t="s">
        <v>104</v>
      </c>
      <c r="D154" s="160">
        <v>7.86</v>
      </c>
      <c r="E154" s="161">
        <v>1.4</v>
      </c>
      <c r="F154" s="161">
        <v>-21.79</v>
      </c>
      <c r="G154" s="161">
        <v>0.27</v>
      </c>
      <c r="H154" s="161">
        <v>0.02</v>
      </c>
      <c r="I154" s="161">
        <v>0</v>
      </c>
      <c r="J154" s="161">
        <v>0.15</v>
      </c>
      <c r="K154" s="161">
        <v>0.02</v>
      </c>
      <c r="L154" s="161">
        <v>8.83</v>
      </c>
      <c r="M154" s="163">
        <v>22</v>
      </c>
      <c r="N154" s="163" t="s">
        <v>212</v>
      </c>
      <c r="O154" s="163">
        <v>2</v>
      </c>
      <c r="P154" s="164"/>
      <c r="Q154" s="164"/>
      <c r="R154" s="164"/>
      <c r="S154" s="164"/>
    </row>
    <row r="155" spans="1:19" ht="15" x14ac:dyDescent="0.2">
      <c r="A155" s="159">
        <v>3</v>
      </c>
      <c r="B155" s="159">
        <v>44</v>
      </c>
      <c r="C155" s="159" t="s">
        <v>104</v>
      </c>
      <c r="D155" s="160">
        <v>6.46</v>
      </c>
      <c r="E155" s="161">
        <v>1.4</v>
      </c>
      <c r="F155" s="161">
        <v>-19.170000000000002</v>
      </c>
      <c r="G155" s="161">
        <v>0.27</v>
      </c>
      <c r="H155" s="161">
        <v>0.02</v>
      </c>
      <c r="I155" s="161">
        <v>0</v>
      </c>
      <c r="J155" s="161">
        <v>0.08</v>
      </c>
      <c r="K155" s="161">
        <v>0.01</v>
      </c>
      <c r="L155" s="161">
        <v>6.5</v>
      </c>
      <c r="M155" s="163">
        <v>29</v>
      </c>
      <c r="N155" s="163" t="s">
        <v>212</v>
      </c>
      <c r="O155" s="163">
        <v>2</v>
      </c>
      <c r="P155" s="164"/>
      <c r="Q155" s="164"/>
      <c r="R155" s="164"/>
      <c r="S155" s="164"/>
    </row>
    <row r="156" spans="1:19" ht="15" x14ac:dyDescent="0.2">
      <c r="A156" s="159">
        <v>3</v>
      </c>
      <c r="B156" s="159">
        <v>45</v>
      </c>
      <c r="C156" s="159" t="s">
        <v>104</v>
      </c>
      <c r="D156" s="160">
        <v>8.7100000000000009</v>
      </c>
      <c r="E156" s="161">
        <v>1.4</v>
      </c>
      <c r="F156" s="161">
        <v>-20.62</v>
      </c>
      <c r="G156" s="161">
        <v>0.27</v>
      </c>
      <c r="H156" s="161">
        <v>0.03</v>
      </c>
      <c r="I156" s="161">
        <v>0</v>
      </c>
      <c r="J156" s="161">
        <v>0.23</v>
      </c>
      <c r="K156" s="161">
        <v>0.03</v>
      </c>
      <c r="L156" s="161">
        <v>8.98</v>
      </c>
      <c r="M156" s="163">
        <v>22</v>
      </c>
      <c r="N156" s="163" t="s">
        <v>212</v>
      </c>
      <c r="O156" s="163">
        <v>1</v>
      </c>
      <c r="P156" s="164"/>
      <c r="Q156" s="164"/>
      <c r="R156" s="164"/>
      <c r="S156" s="164"/>
    </row>
    <row r="157" spans="1:19" ht="15" x14ac:dyDescent="0.2">
      <c r="A157" s="159">
        <v>3</v>
      </c>
      <c r="B157" s="159">
        <v>46</v>
      </c>
      <c r="C157" s="159" t="s">
        <v>104</v>
      </c>
      <c r="D157" s="160">
        <v>9.44</v>
      </c>
      <c r="E157" s="161">
        <v>1.4</v>
      </c>
      <c r="F157" s="161">
        <v>-20.5</v>
      </c>
      <c r="G157" s="161">
        <v>0.27</v>
      </c>
      <c r="H157" s="161">
        <v>0.03</v>
      </c>
      <c r="I157" s="161">
        <v>0</v>
      </c>
      <c r="J157" s="161">
        <v>0.22</v>
      </c>
      <c r="K157" s="161">
        <v>0.02</v>
      </c>
      <c r="L157" s="161">
        <v>8.66</v>
      </c>
      <c r="M157" s="163">
        <v>22</v>
      </c>
      <c r="N157" s="163" t="s">
        <v>212</v>
      </c>
      <c r="O157" s="163">
        <v>3</v>
      </c>
      <c r="P157" s="164"/>
      <c r="Q157" s="164"/>
      <c r="R157" s="164"/>
      <c r="S157" s="164"/>
    </row>
    <row r="158" spans="1:19" ht="15" x14ac:dyDescent="0.2">
      <c r="A158" s="159">
        <v>4</v>
      </c>
      <c r="B158" s="159">
        <v>52</v>
      </c>
      <c r="C158" s="159" t="s">
        <v>104</v>
      </c>
      <c r="D158" s="160">
        <v>3.1</v>
      </c>
      <c r="E158" s="161">
        <v>1.4</v>
      </c>
      <c r="F158" s="161">
        <v>-22.01</v>
      </c>
      <c r="G158" s="161">
        <v>0.27</v>
      </c>
      <c r="H158" s="161">
        <v>0.02</v>
      </c>
      <c r="I158" s="161">
        <v>0</v>
      </c>
      <c r="J158" s="161">
        <v>0.18</v>
      </c>
      <c r="K158" s="161">
        <v>0.02</v>
      </c>
      <c r="L158" s="161">
        <v>8.39</v>
      </c>
      <c r="M158" s="163">
        <v>27</v>
      </c>
      <c r="N158" s="163" t="s">
        <v>212</v>
      </c>
      <c r="O158" s="163">
        <v>3</v>
      </c>
      <c r="P158" s="164"/>
      <c r="Q158" s="164"/>
      <c r="R158" s="164"/>
      <c r="S158" s="164"/>
    </row>
    <row r="159" spans="1:19" ht="15" x14ac:dyDescent="0.2">
      <c r="A159" s="159">
        <v>4</v>
      </c>
      <c r="B159" s="159">
        <v>53</v>
      </c>
      <c r="C159" s="159" t="s">
        <v>104</v>
      </c>
      <c r="D159" s="160">
        <v>4.4800000000000004</v>
      </c>
      <c r="E159" s="161">
        <v>1.4</v>
      </c>
      <c r="F159" s="161">
        <v>-21.44</v>
      </c>
      <c r="G159" s="161">
        <v>0.27</v>
      </c>
      <c r="H159" s="161">
        <v>0.03</v>
      </c>
      <c r="I159" s="161">
        <v>0</v>
      </c>
      <c r="J159" s="161">
        <v>0.15</v>
      </c>
      <c r="K159" s="161">
        <v>0.02</v>
      </c>
      <c r="L159" s="161">
        <v>6.88</v>
      </c>
      <c r="M159" s="163">
        <v>24</v>
      </c>
      <c r="N159" s="163" t="s">
        <v>212</v>
      </c>
      <c r="O159" s="163">
        <v>3</v>
      </c>
      <c r="P159" s="164"/>
      <c r="Q159" s="164"/>
      <c r="R159" s="164"/>
      <c r="S159" s="164"/>
    </row>
    <row r="160" spans="1:19" ht="15" x14ac:dyDescent="0.2">
      <c r="A160" s="159">
        <v>4</v>
      </c>
      <c r="B160" s="159">
        <v>54</v>
      </c>
      <c r="C160" s="159" t="s">
        <v>118</v>
      </c>
      <c r="D160" s="161">
        <v>5.88</v>
      </c>
      <c r="E160" s="161">
        <v>1.4</v>
      </c>
      <c r="F160" s="160">
        <v>-3.67</v>
      </c>
      <c r="G160" s="160">
        <v>0.09</v>
      </c>
      <c r="H160" s="161">
        <v>0.06</v>
      </c>
      <c r="I160" s="161">
        <v>0.01</v>
      </c>
      <c r="J160" s="160">
        <v>5.66</v>
      </c>
      <c r="K160" s="160">
        <v>0.62</v>
      </c>
      <c r="L160" s="160">
        <v>106.78</v>
      </c>
      <c r="M160" s="163">
        <v>19</v>
      </c>
      <c r="N160" s="163" t="s">
        <v>42</v>
      </c>
      <c r="O160" s="163">
        <v>2</v>
      </c>
      <c r="P160" s="164"/>
      <c r="Q160" s="164"/>
      <c r="R160" s="164"/>
      <c r="S160" s="164"/>
    </row>
    <row r="161" spans="1:19" ht="15" x14ac:dyDescent="0.2">
      <c r="A161" s="159">
        <v>4</v>
      </c>
      <c r="B161" s="171">
        <v>55</v>
      </c>
      <c r="C161" s="159" t="s">
        <v>118</v>
      </c>
      <c r="D161" s="161">
        <v>6.12</v>
      </c>
      <c r="E161" s="161">
        <v>1.4</v>
      </c>
      <c r="F161" s="160"/>
      <c r="G161" s="160"/>
      <c r="H161" s="161">
        <v>0.02</v>
      </c>
      <c r="I161" s="161">
        <v>0</v>
      </c>
      <c r="J161" s="160"/>
      <c r="K161" s="160"/>
      <c r="L161" s="160"/>
      <c r="M161" s="163">
        <v>27</v>
      </c>
      <c r="N161" s="163" t="s">
        <v>42</v>
      </c>
      <c r="O161" s="163">
        <v>2</v>
      </c>
      <c r="P161" s="164"/>
      <c r="Q161" s="164"/>
      <c r="R161" s="164"/>
      <c r="S161" s="164"/>
    </row>
    <row r="162" spans="1:19" ht="15" x14ac:dyDescent="0.2">
      <c r="A162" s="159">
        <v>4</v>
      </c>
      <c r="B162" s="159">
        <v>56</v>
      </c>
      <c r="C162" s="159" t="s">
        <v>118</v>
      </c>
      <c r="D162" s="161">
        <v>12.25</v>
      </c>
      <c r="E162" s="161">
        <v>1.4</v>
      </c>
      <c r="F162" s="160">
        <v>-1.37</v>
      </c>
      <c r="G162" s="160">
        <v>0.09</v>
      </c>
      <c r="H162" s="161">
        <v>0.02</v>
      </c>
      <c r="I162" s="161">
        <v>0</v>
      </c>
      <c r="J162" s="160">
        <v>2.35</v>
      </c>
      <c r="K162" s="160">
        <v>0.26</v>
      </c>
      <c r="L162" s="160">
        <v>172.24</v>
      </c>
      <c r="M162" s="163">
        <v>26</v>
      </c>
      <c r="N162" s="163" t="s">
        <v>42</v>
      </c>
      <c r="O162" s="163">
        <v>3</v>
      </c>
      <c r="P162" s="164"/>
      <c r="Q162" s="164"/>
      <c r="R162" s="164"/>
      <c r="S162" s="164"/>
    </row>
    <row r="163" spans="1:19" ht="15" x14ac:dyDescent="0.2">
      <c r="A163" s="159">
        <v>4</v>
      </c>
      <c r="B163" s="171">
        <v>57</v>
      </c>
      <c r="C163" s="159" t="s">
        <v>118</v>
      </c>
      <c r="D163" s="161">
        <v>8.1999999999999993</v>
      </c>
      <c r="E163" s="161">
        <v>1.4</v>
      </c>
      <c r="F163" s="160"/>
      <c r="G163" s="160"/>
      <c r="H163" s="161">
        <v>0.05</v>
      </c>
      <c r="I163" s="161">
        <v>0.01</v>
      </c>
      <c r="J163" s="160"/>
      <c r="K163" s="160"/>
      <c r="L163" s="160"/>
      <c r="M163" s="163">
        <v>2</v>
      </c>
      <c r="N163" s="163" t="s">
        <v>42</v>
      </c>
      <c r="O163" s="163">
        <v>2</v>
      </c>
      <c r="P163" s="164"/>
      <c r="Q163" s="164"/>
      <c r="R163" s="164"/>
      <c r="S163" s="164"/>
    </row>
    <row r="164" spans="1:19" ht="15" x14ac:dyDescent="0.2">
      <c r="A164" s="159">
        <v>4</v>
      </c>
      <c r="B164" s="159">
        <v>58</v>
      </c>
      <c r="C164" s="159" t="s">
        <v>118</v>
      </c>
      <c r="D164" s="161">
        <v>10.47</v>
      </c>
      <c r="E164" s="161">
        <v>0.38</v>
      </c>
      <c r="F164" s="160">
        <v>-6.67</v>
      </c>
      <c r="G164" s="160">
        <v>0.09</v>
      </c>
      <c r="H164" s="161">
        <v>0.05</v>
      </c>
      <c r="I164" s="161">
        <v>0.01</v>
      </c>
      <c r="J164" s="160">
        <v>3.82</v>
      </c>
      <c r="K164" s="160">
        <v>0.42</v>
      </c>
      <c r="L164" s="160">
        <v>96.91</v>
      </c>
      <c r="M164" s="169">
        <v>12</v>
      </c>
      <c r="N164" s="169" t="s">
        <v>42</v>
      </c>
      <c r="O164" s="169">
        <v>1</v>
      </c>
      <c r="P164" s="164"/>
      <c r="Q164" s="164"/>
      <c r="R164" s="164"/>
      <c r="S164" s="164"/>
    </row>
    <row r="165" spans="1:19" ht="15" x14ac:dyDescent="0.2">
      <c r="A165" s="159">
        <v>4</v>
      </c>
      <c r="B165" s="159">
        <v>58</v>
      </c>
      <c r="C165" s="159" t="s">
        <v>118</v>
      </c>
      <c r="D165" s="161">
        <v>7.36</v>
      </c>
      <c r="E165" s="161">
        <v>1.4</v>
      </c>
      <c r="F165" s="160">
        <v>-1.57</v>
      </c>
      <c r="G165" s="160">
        <v>0.09</v>
      </c>
      <c r="H165" s="161">
        <v>0.13</v>
      </c>
      <c r="I165" s="161">
        <v>0.02</v>
      </c>
      <c r="J165" s="160">
        <v>3.44</v>
      </c>
      <c r="K165" s="160">
        <v>0.38</v>
      </c>
      <c r="L165" s="160">
        <v>31.84</v>
      </c>
      <c r="M165" s="169">
        <v>12</v>
      </c>
      <c r="N165" s="169" t="s">
        <v>42</v>
      </c>
      <c r="O165" s="169">
        <v>2</v>
      </c>
      <c r="P165" s="164"/>
      <c r="Q165" s="164"/>
      <c r="R165" s="164"/>
      <c r="S165" s="164"/>
    </row>
    <row r="166" spans="1:19" ht="15" x14ac:dyDescent="0.2">
      <c r="A166" s="159">
        <v>4</v>
      </c>
      <c r="B166" s="159">
        <v>59</v>
      </c>
      <c r="C166" s="159" t="s">
        <v>118</v>
      </c>
      <c r="D166" s="161">
        <v>8.1300000000000008</v>
      </c>
      <c r="E166" s="161">
        <v>1.4</v>
      </c>
      <c r="F166" s="160">
        <v>-0.35</v>
      </c>
      <c r="G166" s="160">
        <v>0.09</v>
      </c>
      <c r="H166" s="161">
        <v>0.05</v>
      </c>
      <c r="I166" s="161">
        <v>0.01</v>
      </c>
      <c r="J166" s="160">
        <v>4.79</v>
      </c>
      <c r="K166" s="160">
        <v>0.52</v>
      </c>
      <c r="L166" s="160">
        <v>119.23</v>
      </c>
      <c r="M166" s="163">
        <v>9</v>
      </c>
      <c r="N166" s="163" t="s">
        <v>42</v>
      </c>
      <c r="O166" s="163">
        <v>2</v>
      </c>
      <c r="P166" s="164"/>
      <c r="Q166" s="164"/>
      <c r="R166" s="164"/>
      <c r="S166" s="164"/>
    </row>
    <row r="167" spans="1:19" ht="15" x14ac:dyDescent="0.2">
      <c r="A167" s="159">
        <v>4</v>
      </c>
      <c r="B167" s="159">
        <v>60</v>
      </c>
      <c r="C167" s="159" t="s">
        <v>118</v>
      </c>
      <c r="D167" s="161">
        <v>6.82</v>
      </c>
      <c r="E167" s="161">
        <v>1.4</v>
      </c>
      <c r="F167" s="160">
        <v>-17.07</v>
      </c>
      <c r="G167" s="160">
        <v>0.27</v>
      </c>
      <c r="H167" s="161">
        <v>0.01</v>
      </c>
      <c r="I167" s="161">
        <v>0</v>
      </c>
      <c r="J167" s="160">
        <v>0.33</v>
      </c>
      <c r="K167" s="160">
        <v>0.04</v>
      </c>
      <c r="L167" s="160">
        <v>29.08</v>
      </c>
      <c r="M167" s="163">
        <v>29</v>
      </c>
      <c r="N167" s="163" t="s">
        <v>42</v>
      </c>
      <c r="O167" s="163">
        <v>3</v>
      </c>
      <c r="P167" s="164"/>
      <c r="Q167" s="164"/>
      <c r="R167" s="164"/>
      <c r="S167" s="164"/>
    </row>
    <row r="168" spans="1:19" ht="15" x14ac:dyDescent="0.2">
      <c r="A168" s="159">
        <v>4</v>
      </c>
      <c r="B168" s="159">
        <v>61</v>
      </c>
      <c r="C168" s="159" t="s">
        <v>118</v>
      </c>
      <c r="D168" s="161">
        <v>9.43</v>
      </c>
      <c r="E168" s="161">
        <v>1.4</v>
      </c>
      <c r="F168" s="160">
        <v>-1.77</v>
      </c>
      <c r="G168" s="160">
        <v>0.09</v>
      </c>
      <c r="H168" s="161">
        <v>0.04</v>
      </c>
      <c r="I168" s="161">
        <v>0.01</v>
      </c>
      <c r="J168" s="160">
        <v>4.9800000000000004</v>
      </c>
      <c r="K168" s="160">
        <v>0.54</v>
      </c>
      <c r="L168" s="160">
        <v>132.82</v>
      </c>
      <c r="M168" s="163">
        <v>22</v>
      </c>
      <c r="N168" s="163" t="s">
        <v>42</v>
      </c>
      <c r="O168" s="163">
        <v>2</v>
      </c>
      <c r="P168" s="164"/>
      <c r="Q168" s="164"/>
      <c r="R168" s="164"/>
      <c r="S168" s="164"/>
    </row>
    <row r="169" spans="1:19" ht="15" x14ac:dyDescent="0.2">
      <c r="A169" s="159">
        <v>4</v>
      </c>
      <c r="B169" s="171">
        <v>62</v>
      </c>
      <c r="C169" s="159" t="s">
        <v>118</v>
      </c>
      <c r="D169" s="161">
        <v>10.36</v>
      </c>
      <c r="E169" s="161">
        <v>1.4</v>
      </c>
      <c r="F169" s="160"/>
      <c r="G169" s="160"/>
      <c r="H169" s="161">
        <v>0.05</v>
      </c>
      <c r="I169" s="161">
        <v>0.01</v>
      </c>
      <c r="J169" s="160"/>
      <c r="K169" s="160"/>
      <c r="L169" s="160"/>
      <c r="M169" s="163">
        <v>4</v>
      </c>
      <c r="N169" s="163" t="s">
        <v>42</v>
      </c>
      <c r="O169" s="163">
        <v>3</v>
      </c>
      <c r="P169" s="164"/>
      <c r="Q169" s="164"/>
      <c r="R169" s="164"/>
      <c r="S169" s="164"/>
    </row>
    <row r="170" spans="1:19" ht="15" x14ac:dyDescent="0.2">
      <c r="A170" s="159">
        <v>4</v>
      </c>
      <c r="B170" s="159">
        <v>63</v>
      </c>
      <c r="C170" s="159" t="s">
        <v>118</v>
      </c>
      <c r="D170" s="161">
        <v>6.92</v>
      </c>
      <c r="E170" s="161">
        <v>1.4</v>
      </c>
      <c r="F170" s="160">
        <v>-2.17</v>
      </c>
      <c r="G170" s="160">
        <v>0.09</v>
      </c>
      <c r="H170" s="161">
        <v>0.03</v>
      </c>
      <c r="I170" s="161">
        <v>0</v>
      </c>
      <c r="J170" s="160">
        <v>3.01</v>
      </c>
      <c r="K170" s="160">
        <v>0.33</v>
      </c>
      <c r="L170" s="160">
        <v>104.65</v>
      </c>
      <c r="M170" s="169">
        <v>24</v>
      </c>
      <c r="N170" s="169" t="s">
        <v>42</v>
      </c>
      <c r="O170" s="169">
        <v>3</v>
      </c>
      <c r="P170" s="164"/>
      <c r="Q170" s="164"/>
      <c r="R170" s="164"/>
      <c r="S170" s="164"/>
    </row>
    <row r="171" spans="1:19" ht="15" x14ac:dyDescent="0.2">
      <c r="A171" s="159">
        <v>4</v>
      </c>
      <c r="B171" s="159">
        <v>63</v>
      </c>
      <c r="C171" s="159" t="s">
        <v>118</v>
      </c>
      <c r="D171" s="161">
        <v>6.37</v>
      </c>
      <c r="E171" s="161">
        <v>1.4</v>
      </c>
      <c r="F171" s="160">
        <v>-3.22</v>
      </c>
      <c r="G171" s="160">
        <v>0.09</v>
      </c>
      <c r="H171" s="161">
        <v>0.03</v>
      </c>
      <c r="I171" s="161">
        <v>0</v>
      </c>
      <c r="J171" s="160">
        <v>3.86</v>
      </c>
      <c r="K171" s="160">
        <v>0.42</v>
      </c>
      <c r="L171" s="160">
        <v>136.09</v>
      </c>
      <c r="M171" s="169">
        <v>24</v>
      </c>
      <c r="N171" s="169" t="s">
        <v>42</v>
      </c>
      <c r="O171" s="169">
        <v>2</v>
      </c>
      <c r="P171" s="164"/>
      <c r="Q171" s="164"/>
      <c r="R171" s="164"/>
      <c r="S171" s="164"/>
    </row>
    <row r="172" spans="1:19" ht="15" x14ac:dyDescent="0.2">
      <c r="A172" s="159">
        <v>4</v>
      </c>
      <c r="B172" s="171">
        <v>64</v>
      </c>
      <c r="C172" s="159" t="s">
        <v>118</v>
      </c>
      <c r="D172" s="161">
        <v>8.7200000000000006</v>
      </c>
      <c r="E172" s="161">
        <v>0.38</v>
      </c>
      <c r="F172" s="160"/>
      <c r="G172" s="160"/>
      <c r="H172" s="161">
        <v>7.0000000000000007E-2</v>
      </c>
      <c r="I172" s="161">
        <v>0.01</v>
      </c>
      <c r="J172" s="160"/>
      <c r="K172" s="160"/>
      <c r="L172" s="160"/>
      <c r="M172" s="163">
        <v>10</v>
      </c>
      <c r="N172" s="163" t="s">
        <v>42</v>
      </c>
      <c r="O172" s="163">
        <v>2</v>
      </c>
      <c r="P172" s="164"/>
      <c r="Q172" s="164"/>
      <c r="R172" s="164"/>
      <c r="S172" s="164"/>
    </row>
    <row r="173" spans="1:19" ht="15" x14ac:dyDescent="0.2">
      <c r="A173" s="159">
        <v>4</v>
      </c>
      <c r="B173" s="159">
        <v>65</v>
      </c>
      <c r="C173" s="159" t="s">
        <v>118</v>
      </c>
      <c r="D173" s="161">
        <v>7.19</v>
      </c>
      <c r="E173" s="161">
        <v>1.4</v>
      </c>
      <c r="F173" s="160">
        <v>-5.24</v>
      </c>
      <c r="G173" s="160">
        <v>0.09</v>
      </c>
      <c r="H173" s="161">
        <v>0.02</v>
      </c>
      <c r="I173" s="161">
        <v>0</v>
      </c>
      <c r="J173" s="160">
        <v>1.05</v>
      </c>
      <c r="K173" s="160">
        <v>0.11</v>
      </c>
      <c r="L173" s="160">
        <v>70.209999999999994</v>
      </c>
      <c r="M173" s="163">
        <v>28</v>
      </c>
      <c r="N173" s="163" t="s">
        <v>42</v>
      </c>
      <c r="O173" s="163">
        <v>2</v>
      </c>
      <c r="P173" s="164"/>
      <c r="Q173" s="164"/>
      <c r="R173" s="164"/>
      <c r="S173" s="164"/>
    </row>
    <row r="174" spans="1:19" ht="15" x14ac:dyDescent="0.2">
      <c r="A174" s="159">
        <v>4</v>
      </c>
      <c r="B174" s="159">
        <v>66</v>
      </c>
      <c r="C174" s="159" t="s">
        <v>118</v>
      </c>
      <c r="D174" s="161">
        <v>9.35</v>
      </c>
      <c r="E174" s="161">
        <v>1.4</v>
      </c>
      <c r="F174" s="160">
        <v>-0.52</v>
      </c>
      <c r="G174" s="160">
        <v>0.09</v>
      </c>
      <c r="H174" s="161">
        <v>0.02</v>
      </c>
      <c r="I174" s="161">
        <v>0</v>
      </c>
      <c r="J174" s="160">
        <v>4.12</v>
      </c>
      <c r="K174" s="160">
        <v>0.45</v>
      </c>
      <c r="L174" s="160">
        <v>219.91</v>
      </c>
      <c r="M174" s="163">
        <v>25</v>
      </c>
      <c r="N174" s="163" t="s">
        <v>42</v>
      </c>
      <c r="O174" s="163">
        <v>1</v>
      </c>
      <c r="P174" s="164"/>
      <c r="Q174" s="164"/>
      <c r="R174" s="164"/>
      <c r="S174" s="164"/>
    </row>
    <row r="175" spans="1:19" ht="15" x14ac:dyDescent="0.2">
      <c r="A175" s="159">
        <v>4</v>
      </c>
      <c r="B175" s="159">
        <v>67</v>
      </c>
      <c r="C175" s="159" t="s">
        <v>118</v>
      </c>
      <c r="D175" s="161">
        <v>9.84</v>
      </c>
      <c r="E175" s="161">
        <v>1.4</v>
      </c>
      <c r="F175" s="160">
        <v>-0.68</v>
      </c>
      <c r="G175" s="160">
        <v>0.09</v>
      </c>
      <c r="H175" s="161">
        <v>0.03</v>
      </c>
      <c r="I175" s="161">
        <v>0</v>
      </c>
      <c r="J175" s="160">
        <v>3.46</v>
      </c>
      <c r="K175" s="160">
        <v>0.38</v>
      </c>
      <c r="L175" s="160">
        <v>160.53</v>
      </c>
      <c r="M175" s="163">
        <v>25</v>
      </c>
      <c r="N175" s="163" t="s">
        <v>42</v>
      </c>
      <c r="O175" s="163">
        <v>3</v>
      </c>
      <c r="P175" s="164"/>
      <c r="Q175" s="172"/>
      <c r="R175" s="172"/>
      <c r="S175" s="164"/>
    </row>
    <row r="176" spans="1:19" ht="15" x14ac:dyDescent="0.2">
      <c r="A176" s="159">
        <v>4</v>
      </c>
      <c r="B176" s="159">
        <v>68</v>
      </c>
      <c r="C176" s="159" t="s">
        <v>118</v>
      </c>
      <c r="D176" s="161">
        <v>8.6199999999999992</v>
      </c>
      <c r="E176" s="161">
        <v>1.4</v>
      </c>
      <c r="F176" s="160">
        <v>-5.27</v>
      </c>
      <c r="G176" s="160">
        <v>0.27</v>
      </c>
      <c r="H176" s="161">
        <v>0.02</v>
      </c>
      <c r="I176" s="161">
        <v>0</v>
      </c>
      <c r="J176" s="160">
        <v>0.64</v>
      </c>
      <c r="K176" s="160">
        <v>7.0000000000000007E-2</v>
      </c>
      <c r="L176" s="160">
        <v>31.79</v>
      </c>
      <c r="M176" s="163">
        <v>14</v>
      </c>
      <c r="N176" s="163" t="s">
        <v>42</v>
      </c>
      <c r="O176" s="163">
        <v>1</v>
      </c>
      <c r="P176" s="164"/>
      <c r="Q176" s="172"/>
      <c r="R176" s="172"/>
      <c r="S176" s="164"/>
    </row>
    <row r="177" spans="1:19" ht="15" x14ac:dyDescent="0.2">
      <c r="A177" s="159">
        <v>4</v>
      </c>
      <c r="B177" s="171">
        <v>69</v>
      </c>
      <c r="C177" s="159" t="s">
        <v>118</v>
      </c>
      <c r="D177" s="161">
        <v>9.2899999999999991</v>
      </c>
      <c r="E177" s="161">
        <v>1.4</v>
      </c>
      <c r="F177" s="160"/>
      <c r="G177" s="160"/>
      <c r="H177" s="161">
        <v>0.05</v>
      </c>
      <c r="I177" s="161">
        <v>0.01</v>
      </c>
      <c r="J177" s="160"/>
      <c r="K177" s="160"/>
      <c r="L177" s="160"/>
      <c r="M177" s="163">
        <v>2</v>
      </c>
      <c r="N177" s="163" t="s">
        <v>42</v>
      </c>
      <c r="O177" s="163">
        <v>1</v>
      </c>
      <c r="P177" s="164"/>
      <c r="Q177" s="164"/>
      <c r="R177" s="164"/>
      <c r="S177" s="164"/>
    </row>
    <row r="178" spans="1:19" ht="15" x14ac:dyDescent="0.2">
      <c r="A178" s="159">
        <v>4</v>
      </c>
      <c r="B178" s="159">
        <v>70</v>
      </c>
      <c r="C178" s="159" t="s">
        <v>118</v>
      </c>
      <c r="D178" s="161">
        <v>8.92</v>
      </c>
      <c r="E178" s="161">
        <v>1.4</v>
      </c>
      <c r="F178" s="160">
        <v>-6.26</v>
      </c>
      <c r="G178" s="160">
        <v>0.09</v>
      </c>
      <c r="H178" s="161">
        <v>0.05</v>
      </c>
      <c r="I178" s="161">
        <v>0.01</v>
      </c>
      <c r="J178" s="160">
        <v>5.83</v>
      </c>
      <c r="K178" s="160">
        <v>0.64</v>
      </c>
      <c r="L178" s="160">
        <v>131.04</v>
      </c>
      <c r="M178" s="163">
        <v>9</v>
      </c>
      <c r="N178" s="163" t="s">
        <v>42</v>
      </c>
      <c r="O178" s="163">
        <v>1</v>
      </c>
      <c r="P178" s="164"/>
      <c r="Q178" s="164"/>
      <c r="R178" s="164"/>
      <c r="S178" s="164"/>
    </row>
    <row r="179" spans="1:19" ht="15" x14ac:dyDescent="0.2">
      <c r="A179" s="159">
        <v>4</v>
      </c>
      <c r="B179" s="159">
        <v>71</v>
      </c>
      <c r="C179" s="159" t="s">
        <v>118</v>
      </c>
      <c r="D179" s="161">
        <v>10.1</v>
      </c>
      <c r="E179" s="161">
        <v>0.12</v>
      </c>
      <c r="F179" s="160">
        <v>-13.98</v>
      </c>
      <c r="G179" s="160">
        <v>0.09</v>
      </c>
      <c r="H179" s="161">
        <v>0.36</v>
      </c>
      <c r="I179" s="161">
        <v>0.05</v>
      </c>
      <c r="J179" s="160">
        <v>5.91</v>
      </c>
      <c r="K179" s="160">
        <v>0.64</v>
      </c>
      <c r="L179" s="160">
        <v>18.87</v>
      </c>
      <c r="M179" s="163">
        <v>23</v>
      </c>
      <c r="N179" s="163" t="s">
        <v>42</v>
      </c>
      <c r="O179" s="163">
        <v>3</v>
      </c>
      <c r="P179" s="164"/>
      <c r="Q179" s="164"/>
      <c r="R179" s="164"/>
      <c r="S179" s="164"/>
    </row>
    <row r="180" spans="1:19" ht="15" x14ac:dyDescent="0.2">
      <c r="A180" s="159">
        <v>4</v>
      </c>
      <c r="B180" s="159">
        <v>72</v>
      </c>
      <c r="C180" s="159" t="s">
        <v>118</v>
      </c>
      <c r="D180" s="161">
        <v>7.01</v>
      </c>
      <c r="E180" s="161">
        <v>1.4</v>
      </c>
      <c r="F180" s="160">
        <v>-2.37</v>
      </c>
      <c r="G180" s="160">
        <v>0.09</v>
      </c>
      <c r="H180" s="161">
        <v>0.04</v>
      </c>
      <c r="I180" s="161">
        <v>0.01</v>
      </c>
      <c r="J180" s="160">
        <v>5.03</v>
      </c>
      <c r="K180" s="160">
        <v>0.55000000000000004</v>
      </c>
      <c r="L180" s="160">
        <v>143.59</v>
      </c>
      <c r="M180" s="169">
        <v>19</v>
      </c>
      <c r="N180" s="169" t="s">
        <v>42</v>
      </c>
      <c r="O180" s="169">
        <v>1</v>
      </c>
      <c r="P180" s="164"/>
      <c r="Q180" s="164"/>
      <c r="R180" s="164"/>
      <c r="S180" s="164"/>
    </row>
    <row r="181" spans="1:19" ht="15" x14ac:dyDescent="0.2">
      <c r="A181" s="159">
        <v>4</v>
      </c>
      <c r="B181" s="159">
        <v>72</v>
      </c>
      <c r="C181" s="159" t="s">
        <v>118</v>
      </c>
      <c r="D181" s="161">
        <v>7.78</v>
      </c>
      <c r="E181" s="161">
        <v>1.4</v>
      </c>
      <c r="F181" s="160">
        <v>-28.85</v>
      </c>
      <c r="G181" s="160">
        <v>0.09</v>
      </c>
      <c r="H181" s="161">
        <v>7.0000000000000007E-2</v>
      </c>
      <c r="I181" s="161">
        <v>0.01</v>
      </c>
      <c r="J181" s="160">
        <v>6.61</v>
      </c>
      <c r="K181" s="160">
        <v>0.72</v>
      </c>
      <c r="L181" s="160">
        <v>116.09</v>
      </c>
      <c r="M181" s="169">
        <v>19</v>
      </c>
      <c r="N181" s="169" t="s">
        <v>42</v>
      </c>
      <c r="O181" s="169">
        <v>1</v>
      </c>
      <c r="P181" s="164"/>
      <c r="Q181" s="164"/>
      <c r="R181" s="164"/>
      <c r="S181" s="164"/>
    </row>
    <row r="182" spans="1:19" ht="15" x14ac:dyDescent="0.2">
      <c r="A182" s="159">
        <v>4</v>
      </c>
      <c r="B182" s="159">
        <v>73</v>
      </c>
      <c r="C182" s="159" t="s">
        <v>118</v>
      </c>
      <c r="D182" s="161">
        <v>10.09</v>
      </c>
      <c r="E182" s="161">
        <v>0.12</v>
      </c>
      <c r="F182" s="160">
        <v>-10.23</v>
      </c>
      <c r="G182" s="160">
        <v>0.09</v>
      </c>
      <c r="H182" s="161">
        <v>0.31</v>
      </c>
      <c r="I182" s="161">
        <v>0.04</v>
      </c>
      <c r="J182" s="160">
        <v>5.32</v>
      </c>
      <c r="K182" s="160">
        <v>0.57999999999999996</v>
      </c>
      <c r="L182" s="160">
        <v>19.72</v>
      </c>
      <c r="M182" s="163">
        <v>23</v>
      </c>
      <c r="N182" s="163" t="s">
        <v>42</v>
      </c>
      <c r="O182" s="163">
        <v>1</v>
      </c>
      <c r="P182" s="164"/>
      <c r="Q182" s="164"/>
      <c r="R182" s="164"/>
      <c r="S182" s="164"/>
    </row>
    <row r="183" spans="1:19" ht="15" x14ac:dyDescent="0.2">
      <c r="A183" s="159">
        <v>4</v>
      </c>
      <c r="B183" s="159">
        <v>74</v>
      </c>
      <c r="C183" s="159" t="s">
        <v>118</v>
      </c>
      <c r="D183" s="161">
        <v>11.78</v>
      </c>
      <c r="E183" s="161">
        <v>1.4</v>
      </c>
      <c r="F183" s="160">
        <v>-2.2599999999999998</v>
      </c>
      <c r="G183" s="160">
        <v>0.09</v>
      </c>
      <c r="H183" s="161">
        <v>0.03</v>
      </c>
      <c r="I183" s="161">
        <v>0</v>
      </c>
      <c r="J183" s="160">
        <v>3.85</v>
      </c>
      <c r="K183" s="160">
        <v>0.42</v>
      </c>
      <c r="L183" s="160">
        <v>176.47</v>
      </c>
      <c r="M183" s="163">
        <v>17</v>
      </c>
      <c r="N183" s="163" t="s">
        <v>42</v>
      </c>
      <c r="O183" s="163">
        <v>1</v>
      </c>
      <c r="P183" s="164"/>
      <c r="Q183" s="164"/>
      <c r="R183" s="164"/>
      <c r="S183" s="164"/>
    </row>
    <row r="184" spans="1:19" ht="15" x14ac:dyDescent="0.2">
      <c r="A184" s="159">
        <v>4</v>
      </c>
      <c r="B184" s="171">
        <v>75</v>
      </c>
      <c r="C184" s="159" t="s">
        <v>118</v>
      </c>
      <c r="D184" s="161">
        <v>7.01</v>
      </c>
      <c r="E184" s="161">
        <v>0.38</v>
      </c>
      <c r="F184" s="160"/>
      <c r="G184" s="160"/>
      <c r="H184" s="161">
        <v>0.16</v>
      </c>
      <c r="I184" s="161">
        <v>0.02</v>
      </c>
      <c r="J184" s="160"/>
      <c r="K184" s="160"/>
      <c r="L184" s="160"/>
      <c r="M184" s="163" t="s">
        <v>193</v>
      </c>
      <c r="N184" s="163" t="s">
        <v>42</v>
      </c>
      <c r="O184" s="163">
        <v>3</v>
      </c>
      <c r="P184" s="164"/>
      <c r="Q184" s="164"/>
      <c r="R184" s="164"/>
      <c r="S184" s="164"/>
    </row>
    <row r="185" spans="1:19" ht="15" x14ac:dyDescent="0.2">
      <c r="A185" s="159">
        <v>4</v>
      </c>
      <c r="B185" s="171">
        <v>76</v>
      </c>
      <c r="C185" s="159" t="s">
        <v>118</v>
      </c>
      <c r="D185" s="161">
        <v>8.99</v>
      </c>
      <c r="E185" s="161">
        <v>1.4</v>
      </c>
      <c r="F185" s="160"/>
      <c r="G185" s="160"/>
      <c r="H185" s="161">
        <v>0.06</v>
      </c>
      <c r="I185" s="161">
        <v>0.01</v>
      </c>
      <c r="J185" s="160"/>
      <c r="K185" s="160"/>
      <c r="L185" s="160"/>
      <c r="M185" s="163">
        <v>10</v>
      </c>
      <c r="N185" s="163" t="s">
        <v>42</v>
      </c>
      <c r="O185" s="163">
        <v>3</v>
      </c>
      <c r="P185" s="164"/>
      <c r="Q185" s="164"/>
      <c r="R185" s="164"/>
      <c r="S185" s="164"/>
    </row>
    <row r="186" spans="1:19" ht="15" x14ac:dyDescent="0.2">
      <c r="A186" s="159"/>
      <c r="B186" s="171"/>
      <c r="C186" s="159"/>
      <c r="D186" s="161"/>
      <c r="E186" s="161"/>
      <c r="F186" s="160"/>
      <c r="G186" s="160"/>
      <c r="H186" s="161"/>
      <c r="I186" s="161"/>
      <c r="J186" s="160"/>
      <c r="K186" s="160"/>
      <c r="L186" s="160"/>
      <c r="M186" s="163">
        <v>28</v>
      </c>
      <c r="N186" s="163" t="s">
        <v>42</v>
      </c>
      <c r="O186" s="163">
        <v>3</v>
      </c>
      <c r="P186" s="164"/>
      <c r="Q186" s="164"/>
      <c r="R186" s="164"/>
      <c r="S186" s="164"/>
    </row>
    <row r="187" spans="1:19" ht="15" x14ac:dyDescent="0.2">
      <c r="A187" s="159">
        <v>4</v>
      </c>
      <c r="B187" s="159">
        <v>78</v>
      </c>
      <c r="C187" s="159" t="s">
        <v>118</v>
      </c>
      <c r="D187" s="161">
        <v>10.34</v>
      </c>
      <c r="E187" s="161">
        <v>1.4</v>
      </c>
      <c r="F187" s="160">
        <v>-1.91</v>
      </c>
      <c r="G187" s="160">
        <v>0.09</v>
      </c>
      <c r="H187" s="161">
        <v>0.03</v>
      </c>
      <c r="I187" s="161">
        <v>0</v>
      </c>
      <c r="J187" s="160">
        <v>3.25</v>
      </c>
      <c r="K187" s="160">
        <v>0.35</v>
      </c>
      <c r="L187" s="160">
        <v>108.45</v>
      </c>
      <c r="M187" s="163">
        <v>25</v>
      </c>
      <c r="N187" s="163" t="s">
        <v>42</v>
      </c>
      <c r="O187" s="163">
        <v>2</v>
      </c>
      <c r="P187" s="164"/>
      <c r="Q187" s="164"/>
      <c r="R187" s="164"/>
      <c r="S187" s="164"/>
    </row>
    <row r="188" spans="1:19" ht="15" x14ac:dyDescent="0.2">
      <c r="A188" s="159">
        <v>4</v>
      </c>
      <c r="B188" s="159">
        <v>79</v>
      </c>
      <c r="C188" s="159" t="s">
        <v>118</v>
      </c>
      <c r="D188" s="161">
        <v>4.96</v>
      </c>
      <c r="E188" s="161">
        <v>1.4</v>
      </c>
      <c r="F188" s="160">
        <v>-8.36</v>
      </c>
      <c r="G188" s="160">
        <v>0.27</v>
      </c>
      <c r="H188" s="161">
        <v>7.0000000000000007E-2</v>
      </c>
      <c r="I188" s="161">
        <v>0.01</v>
      </c>
      <c r="J188" s="160">
        <v>6.36</v>
      </c>
      <c r="K188" s="160">
        <v>0.69</v>
      </c>
      <c r="L188" s="160">
        <v>108.4</v>
      </c>
      <c r="M188" s="169">
        <v>10</v>
      </c>
      <c r="N188" s="169" t="s">
        <v>42</v>
      </c>
      <c r="O188" s="169">
        <v>1</v>
      </c>
      <c r="P188" s="164"/>
      <c r="Q188" s="164"/>
      <c r="R188" s="164"/>
      <c r="S188" s="164"/>
    </row>
    <row r="189" spans="1:19" ht="15" x14ac:dyDescent="0.2">
      <c r="A189" s="159">
        <v>4</v>
      </c>
      <c r="B189" s="159">
        <v>79</v>
      </c>
      <c r="C189" s="159" t="s">
        <v>118</v>
      </c>
      <c r="D189" s="161">
        <v>8.09</v>
      </c>
      <c r="E189" s="161">
        <v>1.4</v>
      </c>
      <c r="F189" s="160">
        <v>-19.079999999999998</v>
      </c>
      <c r="G189" s="160">
        <v>0.09</v>
      </c>
      <c r="H189" s="161">
        <v>0.02</v>
      </c>
      <c r="I189" s="161">
        <v>0</v>
      </c>
      <c r="J189" s="160">
        <v>0.35</v>
      </c>
      <c r="K189" s="160">
        <v>0.04</v>
      </c>
      <c r="L189" s="160">
        <v>25</v>
      </c>
      <c r="M189" s="169">
        <v>10</v>
      </c>
      <c r="N189" s="169" t="s">
        <v>42</v>
      </c>
      <c r="O189" s="169">
        <v>1</v>
      </c>
      <c r="P189" s="164"/>
      <c r="Q189" s="164"/>
      <c r="R189" s="164"/>
      <c r="S189" s="164"/>
    </row>
    <row r="190" spans="1:19" ht="15" x14ac:dyDescent="0.2">
      <c r="A190" s="159">
        <v>4</v>
      </c>
      <c r="B190" s="171">
        <v>80</v>
      </c>
      <c r="C190" s="159" t="s">
        <v>118</v>
      </c>
      <c r="D190" s="161">
        <v>9.9600000000000009</v>
      </c>
      <c r="E190" s="161">
        <v>1.4</v>
      </c>
      <c r="F190" s="160"/>
      <c r="G190" s="160"/>
      <c r="H190" s="161">
        <v>0.05</v>
      </c>
      <c r="I190" s="161">
        <v>0.01</v>
      </c>
      <c r="J190" s="160"/>
      <c r="K190" s="160"/>
      <c r="L190" s="160"/>
      <c r="M190" s="163">
        <v>5</v>
      </c>
      <c r="N190" s="163" t="s">
        <v>42</v>
      </c>
      <c r="O190" s="163">
        <v>2</v>
      </c>
      <c r="P190" s="164"/>
      <c r="Q190" s="164"/>
      <c r="R190" s="164"/>
      <c r="S190" s="164"/>
    </row>
    <row r="191" spans="1:19" ht="15" x14ac:dyDescent="0.2">
      <c r="A191" s="159">
        <v>4</v>
      </c>
      <c r="B191" s="171">
        <v>81</v>
      </c>
      <c r="C191" s="159" t="s">
        <v>118</v>
      </c>
      <c r="D191" s="161">
        <v>6.76</v>
      </c>
      <c r="E191" s="161">
        <v>0.12</v>
      </c>
      <c r="F191" s="160"/>
      <c r="G191" s="160"/>
      <c r="H191" s="161">
        <v>0.27</v>
      </c>
      <c r="I191" s="161">
        <v>0.03</v>
      </c>
      <c r="J191" s="160"/>
      <c r="K191" s="160"/>
      <c r="L191" s="160"/>
      <c r="M191" s="163" t="s">
        <v>193</v>
      </c>
      <c r="N191" s="163" t="s">
        <v>42</v>
      </c>
      <c r="O191" s="163">
        <v>2</v>
      </c>
      <c r="P191" s="164"/>
      <c r="Q191" s="164"/>
      <c r="R191" s="164"/>
      <c r="S191" s="164"/>
    </row>
    <row r="192" spans="1:19" ht="15" x14ac:dyDescent="0.2">
      <c r="A192" s="159">
        <v>4</v>
      </c>
      <c r="B192" s="159">
        <v>82</v>
      </c>
      <c r="C192" s="159" t="s">
        <v>118</v>
      </c>
      <c r="D192" s="161">
        <v>9.69</v>
      </c>
      <c r="E192" s="161">
        <v>1.4</v>
      </c>
      <c r="F192" s="160">
        <v>-3.82</v>
      </c>
      <c r="G192" s="160">
        <v>0.09</v>
      </c>
      <c r="H192" s="161">
        <v>0.02</v>
      </c>
      <c r="I192" s="161">
        <v>0</v>
      </c>
      <c r="J192" s="160">
        <v>2.77</v>
      </c>
      <c r="K192" s="160">
        <v>0.3</v>
      </c>
      <c r="L192" s="160">
        <v>153.37</v>
      </c>
      <c r="M192" s="163">
        <v>17</v>
      </c>
      <c r="N192" s="163" t="s">
        <v>42</v>
      </c>
      <c r="O192" s="163">
        <v>3</v>
      </c>
      <c r="P192" s="164"/>
      <c r="Q192" s="164"/>
      <c r="R192" s="164"/>
      <c r="S192" s="164"/>
    </row>
    <row r="193" spans="1:19" ht="15" x14ac:dyDescent="0.2">
      <c r="A193" s="159">
        <v>4</v>
      </c>
      <c r="B193" s="159">
        <v>83</v>
      </c>
      <c r="C193" s="159" t="s">
        <v>118</v>
      </c>
      <c r="D193" s="161">
        <v>11.23</v>
      </c>
      <c r="E193" s="161">
        <v>1.4</v>
      </c>
      <c r="F193" s="160">
        <v>-2.06</v>
      </c>
      <c r="G193" s="160">
        <v>0.09</v>
      </c>
      <c r="H193" s="161">
        <v>0.03</v>
      </c>
      <c r="I193" s="161">
        <v>0</v>
      </c>
      <c r="J193" s="160">
        <v>3.71</v>
      </c>
      <c r="K193" s="160">
        <v>0.4</v>
      </c>
      <c r="L193" s="160">
        <v>125</v>
      </c>
      <c r="M193" s="163">
        <v>16</v>
      </c>
      <c r="N193" s="163" t="s">
        <v>42</v>
      </c>
      <c r="O193" s="163">
        <v>2</v>
      </c>
      <c r="P193" s="164"/>
      <c r="Q193" s="164"/>
      <c r="R193" s="164"/>
      <c r="S193" s="164"/>
    </row>
    <row r="194" spans="1:19" ht="15" x14ac:dyDescent="0.2">
      <c r="A194" s="159">
        <v>4</v>
      </c>
      <c r="B194" s="159">
        <v>84</v>
      </c>
      <c r="C194" s="159" t="s">
        <v>118</v>
      </c>
      <c r="D194" s="161">
        <v>9.32</v>
      </c>
      <c r="E194" s="161">
        <v>1.4</v>
      </c>
      <c r="F194" s="160">
        <v>-1.99</v>
      </c>
      <c r="G194" s="160">
        <v>0.09</v>
      </c>
      <c r="H194" s="161">
        <v>0.02</v>
      </c>
      <c r="I194" s="161">
        <v>0</v>
      </c>
      <c r="J194" s="160">
        <v>1.44</v>
      </c>
      <c r="K194" s="160">
        <v>0.16</v>
      </c>
      <c r="L194" s="160">
        <v>78.040000000000006</v>
      </c>
      <c r="M194" s="163">
        <v>27</v>
      </c>
      <c r="N194" s="163" t="s">
        <v>42</v>
      </c>
      <c r="O194" s="163">
        <v>1</v>
      </c>
      <c r="P194" s="164"/>
      <c r="Q194" s="164"/>
      <c r="R194" s="164"/>
      <c r="S194" s="164"/>
    </row>
    <row r="195" spans="1:19" ht="15" x14ac:dyDescent="0.2">
      <c r="A195" s="159">
        <v>4</v>
      </c>
      <c r="B195" s="159">
        <v>85</v>
      </c>
      <c r="C195" s="159" t="s">
        <v>118</v>
      </c>
      <c r="D195" s="161">
        <v>4.5599999999999996</v>
      </c>
      <c r="E195" s="161">
        <v>1.4</v>
      </c>
      <c r="F195" s="160">
        <v>-5.32</v>
      </c>
      <c r="G195" s="160">
        <v>0.27</v>
      </c>
      <c r="H195" s="161">
        <v>0.03</v>
      </c>
      <c r="I195" s="161">
        <v>0</v>
      </c>
      <c r="J195" s="160">
        <v>0.94</v>
      </c>
      <c r="K195" s="160">
        <v>0.1</v>
      </c>
      <c r="L195" s="160">
        <v>36.56</v>
      </c>
      <c r="M195" s="163">
        <v>14</v>
      </c>
      <c r="N195" s="163" t="s">
        <v>42</v>
      </c>
      <c r="O195" s="163">
        <v>3</v>
      </c>
      <c r="P195" s="164"/>
      <c r="Q195" s="164"/>
      <c r="R195" s="164"/>
      <c r="S195" s="164"/>
    </row>
    <row r="196" spans="1:19" ht="15" x14ac:dyDescent="0.2">
      <c r="A196" s="159">
        <v>4</v>
      </c>
      <c r="B196" s="159">
        <v>86</v>
      </c>
      <c r="C196" s="159" t="s">
        <v>118</v>
      </c>
      <c r="D196" s="161">
        <v>4.1100000000000003</v>
      </c>
      <c r="E196" s="161">
        <v>1.4</v>
      </c>
      <c r="F196" s="160">
        <v>-2.09</v>
      </c>
      <c r="G196" s="160">
        <v>0.09</v>
      </c>
      <c r="H196" s="161">
        <v>0.04</v>
      </c>
      <c r="I196" s="161">
        <v>0</v>
      </c>
      <c r="J196" s="160">
        <v>1.47</v>
      </c>
      <c r="K196" s="160">
        <v>0.16</v>
      </c>
      <c r="L196" s="160">
        <v>48.6</v>
      </c>
      <c r="M196" s="163">
        <v>26</v>
      </c>
      <c r="N196" s="163" t="s">
        <v>42</v>
      </c>
      <c r="O196" s="163">
        <v>2</v>
      </c>
      <c r="P196" s="164"/>
      <c r="Q196" s="164"/>
      <c r="R196" s="164"/>
      <c r="S196" s="164"/>
    </row>
    <row r="197" spans="1:19" ht="15" x14ac:dyDescent="0.2">
      <c r="A197" s="159">
        <v>4</v>
      </c>
      <c r="B197" s="159">
        <v>87</v>
      </c>
      <c r="C197" s="159" t="s">
        <v>118</v>
      </c>
      <c r="D197" s="161">
        <v>10.75</v>
      </c>
      <c r="E197" s="161">
        <v>0.12</v>
      </c>
      <c r="F197" s="160">
        <v>-10.130000000000001</v>
      </c>
      <c r="G197" s="160">
        <v>0.09</v>
      </c>
      <c r="H197" s="161">
        <v>0.26</v>
      </c>
      <c r="I197" s="161">
        <v>0.03</v>
      </c>
      <c r="J197" s="160">
        <v>4.26</v>
      </c>
      <c r="K197" s="160">
        <v>0.46</v>
      </c>
      <c r="L197" s="160">
        <v>18.809999999999999</v>
      </c>
      <c r="M197" s="163">
        <v>23</v>
      </c>
      <c r="N197" s="163" t="s">
        <v>42</v>
      </c>
      <c r="O197" s="163">
        <v>2</v>
      </c>
      <c r="P197" s="164"/>
      <c r="Q197" s="164"/>
      <c r="R197" s="164"/>
      <c r="S197" s="164"/>
    </row>
    <row r="198" spans="1:19" ht="15" x14ac:dyDescent="0.2">
      <c r="A198" s="159">
        <v>4</v>
      </c>
      <c r="B198" s="159">
        <v>88</v>
      </c>
      <c r="C198" s="159" t="s">
        <v>118</v>
      </c>
      <c r="D198" s="161">
        <v>13.81</v>
      </c>
      <c r="E198" s="161">
        <v>1.4</v>
      </c>
      <c r="F198" s="160">
        <v>-6.9</v>
      </c>
      <c r="G198" s="160">
        <v>0.27</v>
      </c>
      <c r="H198" s="161">
        <v>0.01</v>
      </c>
      <c r="I198" s="161">
        <v>0</v>
      </c>
      <c r="J198" s="160">
        <v>0.45</v>
      </c>
      <c r="K198" s="160">
        <v>0.05</v>
      </c>
      <c r="L198" s="160">
        <v>35.21</v>
      </c>
      <c r="M198" s="169">
        <v>29</v>
      </c>
      <c r="N198" s="169" t="s">
        <v>42</v>
      </c>
      <c r="O198" s="169">
        <v>2</v>
      </c>
      <c r="P198" s="164"/>
      <c r="Q198" s="164"/>
      <c r="R198" s="164"/>
      <c r="S198" s="164"/>
    </row>
    <row r="199" spans="1:19" ht="15" x14ac:dyDescent="0.2">
      <c r="A199" s="159">
        <v>4</v>
      </c>
      <c r="B199" s="170">
        <v>88</v>
      </c>
      <c r="C199" s="159" t="s">
        <v>118</v>
      </c>
      <c r="D199" s="161"/>
      <c r="E199" s="161"/>
      <c r="F199" s="160"/>
      <c r="G199" s="160"/>
      <c r="H199" s="161"/>
      <c r="I199" s="161"/>
      <c r="J199" s="160"/>
      <c r="K199" s="160"/>
      <c r="L199" s="160"/>
      <c r="M199" s="169">
        <v>29</v>
      </c>
      <c r="N199" s="169" t="s">
        <v>42</v>
      </c>
      <c r="O199" s="169">
        <v>2</v>
      </c>
      <c r="P199" s="164"/>
      <c r="Q199" s="164"/>
      <c r="R199" s="164"/>
      <c r="S199" s="164"/>
    </row>
    <row r="200" spans="1:19" ht="15" x14ac:dyDescent="0.2">
      <c r="A200" s="159">
        <v>4</v>
      </c>
      <c r="B200" s="171">
        <v>89</v>
      </c>
      <c r="C200" s="159" t="s">
        <v>118</v>
      </c>
      <c r="D200" s="161">
        <v>12.23</v>
      </c>
      <c r="E200" s="161">
        <v>1.4</v>
      </c>
      <c r="F200" s="160"/>
      <c r="G200" s="160"/>
      <c r="H200" s="161">
        <v>0.04</v>
      </c>
      <c r="I200" s="161">
        <v>0.01</v>
      </c>
      <c r="J200" s="160"/>
      <c r="K200" s="160"/>
      <c r="L200" s="160"/>
      <c r="M200" s="163">
        <v>4</v>
      </c>
      <c r="N200" s="163" t="s">
        <v>42</v>
      </c>
      <c r="O200" s="163">
        <v>2</v>
      </c>
      <c r="P200" s="164"/>
      <c r="Q200" s="164"/>
      <c r="R200" s="164"/>
      <c r="S200" s="164"/>
    </row>
    <row r="201" spans="1:19" ht="15" x14ac:dyDescent="0.2">
      <c r="A201" s="159">
        <v>4</v>
      </c>
      <c r="B201" s="171">
        <v>90</v>
      </c>
      <c r="C201" s="159" t="s">
        <v>118</v>
      </c>
      <c r="D201" s="161">
        <v>6.25</v>
      </c>
      <c r="E201" s="161">
        <v>0.12</v>
      </c>
      <c r="F201" s="160"/>
      <c r="G201" s="160"/>
      <c r="H201" s="161">
        <v>0.79</v>
      </c>
      <c r="I201" s="161">
        <v>0.1</v>
      </c>
      <c r="J201" s="160"/>
      <c r="K201" s="160"/>
      <c r="L201" s="160"/>
      <c r="M201" s="163">
        <v>21</v>
      </c>
      <c r="N201" s="163" t="s">
        <v>42</v>
      </c>
      <c r="O201" s="163">
        <v>2</v>
      </c>
      <c r="P201" s="164"/>
      <c r="Q201" s="164"/>
      <c r="R201" s="164"/>
      <c r="S201" s="164"/>
    </row>
    <row r="202" spans="1:19" ht="15" x14ac:dyDescent="0.2">
      <c r="A202" s="159">
        <v>4</v>
      </c>
      <c r="B202" s="159">
        <v>91</v>
      </c>
      <c r="C202" s="159" t="s">
        <v>118</v>
      </c>
      <c r="D202" s="161">
        <v>6.89</v>
      </c>
      <c r="E202" s="161">
        <v>1.4</v>
      </c>
      <c r="F202" s="160">
        <v>-0.73</v>
      </c>
      <c r="G202" s="160">
        <v>0.09</v>
      </c>
      <c r="H202" s="161">
        <v>0.06</v>
      </c>
      <c r="I202" s="161">
        <v>0.01</v>
      </c>
      <c r="J202" s="160">
        <v>4.75</v>
      </c>
      <c r="K202" s="160">
        <v>0.52</v>
      </c>
      <c r="L202" s="160">
        <v>96.61</v>
      </c>
      <c r="M202" s="163">
        <v>12</v>
      </c>
      <c r="N202" s="163" t="s">
        <v>42</v>
      </c>
      <c r="O202" s="163">
        <v>3</v>
      </c>
      <c r="P202" s="164"/>
      <c r="Q202" s="164"/>
      <c r="R202" s="164"/>
      <c r="S202" s="164"/>
    </row>
    <row r="203" spans="1:19" ht="15" x14ac:dyDescent="0.2">
      <c r="A203" s="159">
        <v>4</v>
      </c>
      <c r="B203" s="171">
        <v>92</v>
      </c>
      <c r="C203" s="159" t="s">
        <v>118</v>
      </c>
      <c r="D203" s="161">
        <v>6.53</v>
      </c>
      <c r="E203" s="161">
        <v>0.12</v>
      </c>
      <c r="F203" s="160"/>
      <c r="G203" s="160"/>
      <c r="H203" s="161">
        <v>0.26</v>
      </c>
      <c r="I203" s="161">
        <v>0.03</v>
      </c>
      <c r="J203" s="160"/>
      <c r="K203" s="160"/>
      <c r="L203" s="160"/>
      <c r="M203" s="163" t="s">
        <v>193</v>
      </c>
      <c r="N203" s="163" t="s">
        <v>42</v>
      </c>
      <c r="O203" s="163">
        <v>1</v>
      </c>
      <c r="P203" s="164"/>
      <c r="Q203" s="164"/>
      <c r="R203" s="164"/>
      <c r="S203" s="164"/>
    </row>
    <row r="204" spans="1:19" ht="15" x14ac:dyDescent="0.2">
      <c r="A204" s="159">
        <v>4</v>
      </c>
      <c r="B204" s="159">
        <v>93</v>
      </c>
      <c r="C204" s="159" t="s">
        <v>118</v>
      </c>
      <c r="D204" s="161">
        <v>6.83</v>
      </c>
      <c r="E204" s="161">
        <v>1.4</v>
      </c>
      <c r="F204" s="160">
        <v>-1.46</v>
      </c>
      <c r="G204" s="160">
        <v>0.09</v>
      </c>
      <c r="H204" s="161">
        <v>0.05</v>
      </c>
      <c r="I204" s="161">
        <v>0.01</v>
      </c>
      <c r="J204" s="160">
        <v>4.76</v>
      </c>
      <c r="K204" s="160">
        <v>0.52</v>
      </c>
      <c r="L204" s="160">
        <v>113.88</v>
      </c>
      <c r="M204" s="163">
        <v>22</v>
      </c>
      <c r="N204" s="163" t="s">
        <v>42</v>
      </c>
      <c r="O204" s="163">
        <v>1</v>
      </c>
      <c r="P204" s="164"/>
      <c r="Q204" s="164"/>
      <c r="R204" s="164"/>
      <c r="S204" s="164"/>
    </row>
    <row r="205" spans="1:19" ht="15" x14ac:dyDescent="0.2">
      <c r="A205" s="159">
        <v>4</v>
      </c>
      <c r="B205" s="159">
        <v>94</v>
      </c>
      <c r="C205" s="159" t="s">
        <v>118</v>
      </c>
      <c r="D205" s="161">
        <v>7.88</v>
      </c>
      <c r="E205" s="161">
        <v>1.4</v>
      </c>
      <c r="F205" s="160">
        <v>-3.6</v>
      </c>
      <c r="G205" s="160">
        <v>0.09</v>
      </c>
      <c r="H205" s="161">
        <v>0.02</v>
      </c>
      <c r="I205" s="161">
        <v>0</v>
      </c>
      <c r="J205" s="160">
        <v>1.43</v>
      </c>
      <c r="K205" s="160">
        <v>0.16</v>
      </c>
      <c r="L205" s="160">
        <v>73.33</v>
      </c>
      <c r="M205" s="163">
        <v>27</v>
      </c>
      <c r="N205" s="163" t="s">
        <v>42</v>
      </c>
      <c r="O205" s="163">
        <v>3</v>
      </c>
      <c r="P205" s="164"/>
      <c r="Q205" s="164"/>
      <c r="R205" s="164"/>
      <c r="S205" s="164"/>
    </row>
    <row r="206" spans="1:19" ht="15" x14ac:dyDescent="0.2">
      <c r="A206" s="159">
        <v>4</v>
      </c>
      <c r="B206" s="159">
        <v>95</v>
      </c>
      <c r="C206" s="159" t="s">
        <v>118</v>
      </c>
      <c r="D206" s="161">
        <v>9.43</v>
      </c>
      <c r="E206" s="161">
        <v>1.4</v>
      </c>
      <c r="F206" s="160">
        <v>-2.76</v>
      </c>
      <c r="G206" s="160">
        <v>0.09</v>
      </c>
      <c r="H206" s="161">
        <v>0.04</v>
      </c>
      <c r="I206" s="161">
        <v>0.01</v>
      </c>
      <c r="J206" s="160">
        <v>3.55</v>
      </c>
      <c r="K206" s="160">
        <v>0.39</v>
      </c>
      <c r="L206" s="160">
        <v>98.26</v>
      </c>
      <c r="M206" s="163">
        <v>24</v>
      </c>
      <c r="N206" s="163" t="s">
        <v>42</v>
      </c>
      <c r="O206" s="163">
        <v>1</v>
      </c>
      <c r="P206" s="164"/>
      <c r="Q206" s="164"/>
      <c r="R206" s="164"/>
      <c r="S206" s="164"/>
    </row>
    <row r="207" spans="1:19" ht="15" x14ac:dyDescent="0.2">
      <c r="A207" s="159">
        <v>4</v>
      </c>
      <c r="B207" s="171">
        <v>96</v>
      </c>
      <c r="C207" s="159" t="s">
        <v>118</v>
      </c>
      <c r="D207" s="161">
        <v>8.6</v>
      </c>
      <c r="E207" s="161">
        <v>0.38</v>
      </c>
      <c r="F207" s="160"/>
      <c r="G207" s="160"/>
      <c r="H207" s="161">
        <v>0.08</v>
      </c>
      <c r="I207" s="161">
        <v>0.01</v>
      </c>
      <c r="J207" s="160"/>
      <c r="K207" s="160"/>
      <c r="L207" s="160"/>
      <c r="M207" s="163">
        <v>26</v>
      </c>
      <c r="N207" s="163" t="s">
        <v>42</v>
      </c>
      <c r="O207" s="163">
        <v>3</v>
      </c>
      <c r="P207" s="164"/>
      <c r="Q207" s="164"/>
      <c r="R207" s="164"/>
      <c r="S207" s="164"/>
    </row>
    <row r="208" spans="1:19" ht="15" x14ac:dyDescent="0.2">
      <c r="A208" s="159">
        <v>4</v>
      </c>
      <c r="B208" s="159">
        <v>97</v>
      </c>
      <c r="C208" s="159" t="s">
        <v>118</v>
      </c>
      <c r="D208" s="161">
        <v>8.9600000000000009</v>
      </c>
      <c r="E208" s="161">
        <v>1.4</v>
      </c>
      <c r="F208" s="160">
        <v>-1.75</v>
      </c>
      <c r="G208" s="160">
        <v>0.09</v>
      </c>
      <c r="H208" s="161">
        <v>0.05</v>
      </c>
      <c r="I208" s="161">
        <v>0.01</v>
      </c>
      <c r="J208" s="160">
        <v>4.54</v>
      </c>
      <c r="K208" s="160">
        <v>0.49</v>
      </c>
      <c r="L208" s="160">
        <v>104.88</v>
      </c>
      <c r="M208" s="163">
        <v>9</v>
      </c>
      <c r="N208" s="163" t="s">
        <v>42</v>
      </c>
      <c r="O208" s="163">
        <v>3</v>
      </c>
      <c r="P208" s="164"/>
      <c r="Q208" s="164"/>
      <c r="R208" s="164"/>
      <c r="S208" s="164"/>
    </row>
    <row r="209" spans="1:19" ht="15" x14ac:dyDescent="0.2">
      <c r="A209" s="159"/>
      <c r="B209" s="159"/>
      <c r="C209" s="159"/>
      <c r="D209" s="161"/>
      <c r="E209" s="161"/>
      <c r="F209" s="161"/>
      <c r="G209" s="161"/>
      <c r="H209" s="161"/>
      <c r="I209" s="161"/>
      <c r="J209" s="161"/>
      <c r="K209" s="161"/>
      <c r="L209" s="161"/>
      <c r="M209" s="163"/>
      <c r="N209" s="163"/>
      <c r="O209" s="163"/>
      <c r="P209" s="164"/>
      <c r="Q209" s="164"/>
      <c r="R209" s="164"/>
      <c r="S209" s="164"/>
    </row>
    <row r="210" spans="1:19" ht="15" x14ac:dyDescent="0.2">
      <c r="A210" s="159"/>
      <c r="B210" s="159"/>
      <c r="C210" s="159"/>
      <c r="D210" s="161"/>
      <c r="E210" s="161"/>
      <c r="F210" s="161"/>
      <c r="G210" s="161"/>
      <c r="H210" s="161"/>
      <c r="I210" s="161"/>
      <c r="J210" s="161"/>
      <c r="K210" s="161"/>
      <c r="L210" s="161"/>
      <c r="M210" s="163"/>
      <c r="N210" s="163"/>
      <c r="O210" s="163"/>
      <c r="P210" s="164"/>
      <c r="Q210" s="164"/>
      <c r="R210" s="164"/>
      <c r="S210" s="164"/>
    </row>
    <row r="211" spans="1:19" ht="15" x14ac:dyDescent="0.2">
      <c r="A211" s="159"/>
      <c r="B211" s="159"/>
      <c r="C211" s="159"/>
      <c r="D211" s="161"/>
      <c r="E211" s="161"/>
      <c r="F211" s="161"/>
      <c r="G211" s="161"/>
      <c r="H211" s="161"/>
      <c r="I211" s="161"/>
      <c r="J211" s="161"/>
      <c r="K211" s="161"/>
      <c r="L211" s="161"/>
      <c r="M211" s="163"/>
      <c r="N211" s="163"/>
      <c r="O211" s="163"/>
      <c r="P211" s="164"/>
      <c r="Q211" s="164"/>
      <c r="R211" s="164"/>
      <c r="S211" s="164"/>
    </row>
    <row r="212" spans="1:19" ht="15" x14ac:dyDescent="0.2">
      <c r="A212" s="159"/>
      <c r="B212" s="159"/>
      <c r="C212" s="159"/>
      <c r="D212" s="161"/>
      <c r="E212" s="161"/>
      <c r="F212" s="161"/>
      <c r="G212" s="161"/>
      <c r="H212" s="161"/>
      <c r="I212" s="161"/>
      <c r="J212" s="161"/>
      <c r="K212" s="161"/>
      <c r="L212" s="161"/>
      <c r="M212" s="163"/>
      <c r="N212" s="163"/>
      <c r="O212" s="163"/>
      <c r="P212" s="164"/>
      <c r="Q212" s="164"/>
      <c r="R212" s="164"/>
      <c r="S212" s="164"/>
    </row>
    <row r="213" spans="1:19" ht="15" x14ac:dyDescent="0.2">
      <c r="A213" s="159"/>
      <c r="B213" s="159"/>
      <c r="C213" s="159"/>
      <c r="D213" s="161"/>
      <c r="E213" s="161"/>
      <c r="F213" s="161"/>
      <c r="G213" s="161"/>
      <c r="H213" s="161"/>
      <c r="I213" s="161"/>
      <c r="J213" s="161"/>
      <c r="K213" s="161"/>
      <c r="L213" s="161"/>
      <c r="M213" s="163"/>
      <c r="N213" s="163"/>
      <c r="O213" s="163"/>
      <c r="P213" s="164"/>
      <c r="Q213" s="164"/>
      <c r="R213" s="164"/>
      <c r="S213" s="164"/>
    </row>
    <row r="214" spans="1:19" ht="15" x14ac:dyDescent="0.2">
      <c r="A214" s="159"/>
      <c r="B214" s="159"/>
      <c r="C214" s="159"/>
      <c r="D214" s="161"/>
      <c r="E214" s="161"/>
      <c r="F214" s="161"/>
      <c r="G214" s="161"/>
      <c r="H214" s="161"/>
      <c r="I214" s="161"/>
      <c r="J214" s="161"/>
      <c r="K214" s="161"/>
      <c r="L214" s="161"/>
      <c r="M214" s="163"/>
      <c r="N214" s="163"/>
      <c r="O214" s="163"/>
      <c r="P214" s="164"/>
      <c r="Q214" s="164"/>
      <c r="R214" s="164"/>
      <c r="S214" s="164"/>
    </row>
    <row r="215" spans="1:19" ht="15" x14ac:dyDescent="0.2">
      <c r="A215" s="159"/>
      <c r="B215" s="159"/>
      <c r="C215" s="159"/>
      <c r="D215" s="161"/>
      <c r="E215" s="161"/>
      <c r="F215" s="161"/>
      <c r="G215" s="161"/>
      <c r="H215" s="161"/>
      <c r="I215" s="161"/>
      <c r="J215" s="161"/>
      <c r="K215" s="161"/>
      <c r="L215" s="161"/>
      <c r="M215" s="163"/>
      <c r="N215" s="163"/>
      <c r="O215" s="163"/>
      <c r="P215" s="164"/>
      <c r="Q215" s="164"/>
      <c r="R215" s="164"/>
      <c r="S215" s="164"/>
    </row>
    <row r="216" spans="1:19" ht="15" x14ac:dyDescent="0.2">
      <c r="A216" s="159"/>
      <c r="B216" s="159"/>
      <c r="C216" s="159"/>
      <c r="D216" s="161"/>
      <c r="E216" s="161"/>
      <c r="F216" s="161"/>
      <c r="G216" s="161"/>
      <c r="H216" s="161"/>
      <c r="I216" s="161"/>
      <c r="J216" s="161"/>
      <c r="K216" s="161"/>
      <c r="L216" s="161"/>
      <c r="M216" s="163"/>
      <c r="N216" s="163"/>
      <c r="O216" s="163"/>
      <c r="P216" s="164"/>
      <c r="Q216" s="164"/>
      <c r="R216" s="164"/>
      <c r="S216" s="164"/>
    </row>
    <row r="217" spans="1:19" ht="15" x14ac:dyDescent="0.2">
      <c r="A217" s="159"/>
      <c r="B217" s="159"/>
      <c r="C217" s="159"/>
      <c r="D217" s="161"/>
      <c r="E217" s="161"/>
      <c r="F217" s="161"/>
      <c r="G217" s="161"/>
      <c r="H217" s="161"/>
      <c r="I217" s="161"/>
      <c r="J217" s="161"/>
      <c r="K217" s="161"/>
      <c r="L217" s="161"/>
      <c r="M217" s="163"/>
      <c r="N217" s="163"/>
      <c r="O217" s="163"/>
      <c r="P217" s="164"/>
      <c r="Q217" s="164"/>
      <c r="R217" s="164"/>
      <c r="S217" s="164"/>
    </row>
    <row r="218" spans="1:19" ht="15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3"/>
      <c r="N218" s="163"/>
      <c r="O218" s="163"/>
      <c r="P218" s="164"/>
      <c r="Q218" s="164"/>
      <c r="R218" s="164"/>
      <c r="S218" s="164"/>
    </row>
    <row r="219" spans="1:19" ht="15" x14ac:dyDescent="0.2">
      <c r="A219" s="159"/>
      <c r="B219" s="159"/>
      <c r="C219" s="159"/>
      <c r="D219" s="161"/>
      <c r="E219" s="161"/>
      <c r="F219" s="161"/>
      <c r="G219" s="161"/>
      <c r="H219" s="161"/>
      <c r="I219" s="161"/>
      <c r="J219" s="161"/>
      <c r="K219" s="161"/>
      <c r="L219" s="161"/>
      <c r="M219" s="163"/>
      <c r="N219" s="163"/>
      <c r="O219" s="163"/>
      <c r="P219" s="164"/>
      <c r="Q219" s="164"/>
      <c r="R219" s="164"/>
      <c r="S219" s="164"/>
    </row>
    <row r="220" spans="1:19" ht="15" x14ac:dyDescent="0.2">
      <c r="A220" s="159"/>
      <c r="B220" s="159"/>
      <c r="C220" s="159"/>
      <c r="D220" s="161"/>
      <c r="E220" s="161"/>
      <c r="F220" s="161"/>
      <c r="G220" s="161"/>
      <c r="H220" s="161"/>
      <c r="I220" s="161"/>
      <c r="J220" s="161"/>
      <c r="K220" s="161"/>
      <c r="L220" s="161"/>
      <c r="M220" s="163"/>
      <c r="N220" s="163"/>
      <c r="O220" s="163"/>
      <c r="P220" s="164"/>
      <c r="Q220" s="164"/>
      <c r="R220" s="164"/>
      <c r="S220" s="164"/>
    </row>
    <row r="221" spans="1:19" ht="15" x14ac:dyDescent="0.2">
      <c r="A221" s="159"/>
      <c r="B221" s="159"/>
      <c r="C221" s="159"/>
      <c r="D221" s="161"/>
      <c r="E221" s="161"/>
      <c r="F221" s="161"/>
      <c r="G221" s="161"/>
      <c r="H221" s="161"/>
      <c r="I221" s="161"/>
      <c r="J221" s="161"/>
      <c r="K221" s="161"/>
      <c r="L221" s="161"/>
      <c r="M221" s="163"/>
      <c r="N221" s="163"/>
      <c r="O221" s="163"/>
      <c r="P221" s="164"/>
      <c r="Q221" s="164"/>
      <c r="R221" s="164"/>
      <c r="S221" s="164"/>
    </row>
    <row r="222" spans="1:19" ht="15" x14ac:dyDescent="0.2">
      <c r="A222" s="159"/>
      <c r="B222" s="159"/>
      <c r="C222" s="159"/>
      <c r="D222" s="161"/>
      <c r="E222" s="161"/>
      <c r="F222" s="161"/>
      <c r="G222" s="161"/>
      <c r="H222" s="161"/>
      <c r="I222" s="161"/>
      <c r="J222" s="161"/>
      <c r="K222" s="161"/>
      <c r="L222" s="161"/>
      <c r="M222" s="163"/>
      <c r="N222" s="163"/>
      <c r="O222" s="163"/>
      <c r="P222" s="164"/>
      <c r="Q222" s="164"/>
      <c r="R222" s="164"/>
      <c r="S222" s="164"/>
    </row>
    <row r="223" spans="1:19" ht="15" x14ac:dyDescent="0.2">
      <c r="A223" s="159"/>
      <c r="B223" s="159"/>
      <c r="C223" s="159"/>
      <c r="D223" s="161"/>
      <c r="E223" s="161"/>
      <c r="F223" s="161"/>
      <c r="G223" s="161"/>
      <c r="H223" s="161"/>
      <c r="I223" s="161"/>
      <c r="J223" s="161"/>
      <c r="K223" s="161"/>
      <c r="L223" s="161"/>
      <c r="M223" s="163"/>
      <c r="N223" s="163"/>
      <c r="O223" s="163"/>
      <c r="P223" s="164"/>
      <c r="Q223" s="164"/>
      <c r="R223" s="164"/>
      <c r="S223" s="164"/>
    </row>
    <row r="224" spans="1:19" ht="15" x14ac:dyDescent="0.2">
      <c r="A224" s="159"/>
      <c r="B224" s="159"/>
      <c r="C224" s="159"/>
      <c r="D224" s="161"/>
      <c r="E224" s="161"/>
      <c r="F224" s="161"/>
      <c r="G224" s="161"/>
      <c r="H224" s="161"/>
      <c r="I224" s="161"/>
      <c r="J224" s="161"/>
      <c r="K224" s="161"/>
      <c r="L224" s="161"/>
      <c r="M224" s="163"/>
      <c r="N224" s="163"/>
      <c r="O224" s="163"/>
      <c r="P224" s="164"/>
      <c r="Q224" s="164"/>
      <c r="R224" s="164"/>
      <c r="S224" s="164"/>
    </row>
    <row r="225" spans="1:19" ht="15" x14ac:dyDescent="0.2">
      <c r="A225" s="159"/>
      <c r="B225" s="159"/>
      <c r="C225" s="159"/>
      <c r="D225" s="161"/>
      <c r="E225" s="161"/>
      <c r="F225" s="161"/>
      <c r="G225" s="161"/>
      <c r="H225" s="161"/>
      <c r="I225" s="161"/>
      <c r="J225" s="161"/>
      <c r="K225" s="161"/>
      <c r="L225" s="161"/>
      <c r="M225" s="163"/>
      <c r="N225" s="163"/>
      <c r="O225" s="163"/>
      <c r="P225" s="164"/>
      <c r="Q225" s="164"/>
      <c r="R225" s="164"/>
      <c r="S225" s="164"/>
    </row>
    <row r="226" spans="1:19" ht="15" x14ac:dyDescent="0.2">
      <c r="A226" s="159"/>
      <c r="B226" s="159"/>
      <c r="C226" s="159"/>
      <c r="D226" s="161"/>
      <c r="E226" s="161"/>
      <c r="F226" s="161"/>
      <c r="G226" s="161"/>
      <c r="H226" s="161"/>
      <c r="I226" s="161"/>
      <c r="J226" s="161"/>
      <c r="K226" s="161"/>
      <c r="L226" s="161"/>
      <c r="M226" s="163"/>
      <c r="N226" s="163"/>
      <c r="O226" s="163"/>
      <c r="P226" s="164"/>
      <c r="Q226" s="164"/>
      <c r="R226" s="164"/>
      <c r="S226" s="164"/>
    </row>
    <row r="227" spans="1:19" ht="15" x14ac:dyDescent="0.2">
      <c r="A227" s="159"/>
      <c r="B227" s="159"/>
      <c r="C227" s="159"/>
      <c r="D227" s="161"/>
      <c r="E227" s="161"/>
      <c r="F227" s="161"/>
      <c r="G227" s="161"/>
      <c r="H227" s="161"/>
      <c r="I227" s="161"/>
      <c r="J227" s="161"/>
      <c r="K227" s="161"/>
      <c r="L227" s="161"/>
      <c r="M227" s="163"/>
      <c r="N227" s="163"/>
      <c r="O227" s="163"/>
      <c r="P227" s="164"/>
      <c r="Q227" s="164"/>
      <c r="R227" s="164"/>
      <c r="S227" s="164"/>
    </row>
    <row r="228" spans="1:19" ht="15" x14ac:dyDescent="0.2">
      <c r="A228" s="159"/>
      <c r="B228" s="159"/>
      <c r="C228" s="159"/>
      <c r="D228" s="161"/>
      <c r="E228" s="161"/>
      <c r="F228" s="161"/>
      <c r="G228" s="161"/>
      <c r="H228" s="161"/>
      <c r="I228" s="161"/>
      <c r="J228" s="161"/>
      <c r="K228" s="161"/>
      <c r="L228" s="161"/>
      <c r="M228" s="163"/>
      <c r="N228" s="163"/>
      <c r="O228" s="163"/>
      <c r="P228" s="164"/>
      <c r="Q228" s="164"/>
      <c r="R228" s="164"/>
      <c r="S228" s="164"/>
    </row>
    <row r="229" spans="1:19" ht="15" x14ac:dyDescent="0.2">
      <c r="A229" s="159"/>
      <c r="B229" s="159"/>
      <c r="C229" s="159"/>
      <c r="D229" s="161"/>
      <c r="E229" s="161"/>
      <c r="F229" s="161"/>
      <c r="G229" s="161"/>
      <c r="H229" s="161"/>
      <c r="I229" s="161"/>
      <c r="J229" s="161"/>
      <c r="K229" s="161"/>
      <c r="L229" s="161"/>
      <c r="M229" s="163"/>
      <c r="N229" s="163"/>
      <c r="O229" s="163"/>
      <c r="P229" s="164"/>
      <c r="Q229" s="164"/>
      <c r="R229" s="164"/>
      <c r="S229" s="164"/>
    </row>
    <row r="230" spans="1:19" ht="15" x14ac:dyDescent="0.2">
      <c r="A230" s="159"/>
      <c r="B230" s="159"/>
      <c r="C230" s="159"/>
      <c r="D230" s="161"/>
      <c r="E230" s="161"/>
      <c r="F230" s="161"/>
      <c r="G230" s="161"/>
      <c r="H230" s="161"/>
      <c r="I230" s="161"/>
      <c r="J230" s="161"/>
      <c r="K230" s="161"/>
      <c r="L230" s="161"/>
      <c r="M230" s="163"/>
      <c r="N230" s="163"/>
      <c r="O230" s="163"/>
      <c r="P230" s="164"/>
      <c r="Q230" s="164"/>
      <c r="R230" s="164"/>
      <c r="S230" s="164"/>
    </row>
    <row r="231" spans="1:19" ht="15" x14ac:dyDescent="0.2">
      <c r="A231" s="159"/>
      <c r="B231" s="159"/>
      <c r="C231" s="159"/>
      <c r="D231" s="161"/>
      <c r="E231" s="161"/>
      <c r="F231" s="161"/>
      <c r="G231" s="161"/>
      <c r="H231" s="161"/>
      <c r="I231" s="161"/>
      <c r="J231" s="161"/>
      <c r="K231" s="161"/>
      <c r="L231" s="161"/>
      <c r="M231" s="163"/>
      <c r="N231" s="163"/>
      <c r="O231" s="163"/>
      <c r="P231" s="164"/>
      <c r="Q231" s="164"/>
      <c r="R231" s="164"/>
      <c r="S231" s="164"/>
    </row>
    <row r="232" spans="1:19" ht="15" x14ac:dyDescent="0.2">
      <c r="A232" s="159"/>
      <c r="B232" s="159"/>
      <c r="C232" s="159"/>
      <c r="D232" s="161"/>
      <c r="E232" s="161"/>
      <c r="F232" s="161"/>
      <c r="G232" s="161"/>
      <c r="H232" s="161"/>
      <c r="I232" s="161"/>
      <c r="J232" s="161"/>
      <c r="K232" s="161"/>
      <c r="L232" s="161"/>
      <c r="M232" s="163"/>
      <c r="N232" s="163"/>
      <c r="O232" s="163"/>
      <c r="P232" s="164"/>
      <c r="Q232" s="164"/>
      <c r="R232" s="164"/>
      <c r="S232" s="164"/>
    </row>
    <row r="233" spans="1:19" ht="15" x14ac:dyDescent="0.2">
      <c r="A233" s="159"/>
      <c r="B233" s="159"/>
      <c r="C233" s="159"/>
      <c r="D233" s="161"/>
      <c r="E233" s="161"/>
      <c r="F233" s="161"/>
      <c r="G233" s="161"/>
      <c r="H233" s="161"/>
      <c r="I233" s="161"/>
      <c r="J233" s="161"/>
      <c r="K233" s="161"/>
      <c r="L233" s="161"/>
      <c r="M233" s="163"/>
      <c r="N233" s="163"/>
      <c r="O233" s="163"/>
      <c r="P233" s="164"/>
      <c r="Q233" s="164"/>
      <c r="R233" s="164"/>
      <c r="S233" s="164"/>
    </row>
    <row r="234" spans="1:19" ht="15" x14ac:dyDescent="0.2">
      <c r="A234" s="159"/>
      <c r="B234" s="159"/>
      <c r="C234" s="159"/>
      <c r="D234" s="161"/>
      <c r="E234" s="161"/>
      <c r="F234" s="161"/>
      <c r="G234" s="161"/>
      <c r="H234" s="161"/>
      <c r="I234" s="161"/>
      <c r="J234" s="161"/>
      <c r="K234" s="161"/>
      <c r="L234" s="161"/>
      <c r="M234" s="163"/>
      <c r="N234" s="163"/>
      <c r="O234" s="163"/>
      <c r="P234" s="164"/>
      <c r="Q234" s="164"/>
      <c r="R234" s="164"/>
      <c r="S234" s="164"/>
    </row>
    <row r="235" spans="1:19" ht="15" x14ac:dyDescent="0.2">
      <c r="A235" s="159"/>
      <c r="B235" s="159"/>
      <c r="C235" s="159"/>
      <c r="D235" s="161"/>
      <c r="E235" s="161"/>
      <c r="F235" s="161"/>
      <c r="G235" s="161"/>
      <c r="H235" s="161"/>
      <c r="I235" s="161"/>
      <c r="J235" s="161"/>
      <c r="K235" s="161"/>
      <c r="L235" s="161"/>
      <c r="M235" s="163"/>
      <c r="N235" s="163"/>
      <c r="O235" s="163"/>
      <c r="P235" s="164"/>
      <c r="Q235" s="164"/>
      <c r="R235" s="164"/>
      <c r="S235" s="164"/>
    </row>
    <row r="236" spans="1:19" ht="15" x14ac:dyDescent="0.2">
      <c r="A236" s="159"/>
      <c r="B236" s="159"/>
      <c r="C236" s="159"/>
      <c r="D236" s="161"/>
      <c r="E236" s="161"/>
      <c r="F236" s="161"/>
      <c r="G236" s="161"/>
      <c r="H236" s="161"/>
      <c r="I236" s="161"/>
      <c r="J236" s="161"/>
      <c r="K236" s="161"/>
      <c r="L236" s="161"/>
      <c r="M236" s="163"/>
      <c r="N236" s="163"/>
      <c r="O236" s="163"/>
      <c r="P236" s="164"/>
      <c r="Q236" s="164"/>
      <c r="R236" s="164"/>
      <c r="S236" s="164"/>
    </row>
    <row r="237" spans="1:19" ht="15" x14ac:dyDescent="0.2">
      <c r="A237" s="159"/>
      <c r="B237" s="159"/>
      <c r="C237" s="159"/>
      <c r="D237" s="161"/>
      <c r="E237" s="161"/>
      <c r="F237" s="161"/>
      <c r="G237" s="161"/>
      <c r="H237" s="161"/>
      <c r="I237" s="161"/>
      <c r="J237" s="161"/>
      <c r="K237" s="161"/>
      <c r="L237" s="161"/>
      <c r="M237" s="163"/>
      <c r="N237" s="163"/>
      <c r="O237" s="163"/>
      <c r="P237" s="164"/>
      <c r="Q237" s="164"/>
      <c r="R237" s="164"/>
      <c r="S237" s="164"/>
    </row>
    <row r="238" spans="1:19" ht="15" x14ac:dyDescent="0.2">
      <c r="A238" s="159"/>
      <c r="B238" s="159"/>
      <c r="C238" s="159"/>
      <c r="D238" s="161"/>
      <c r="E238" s="161"/>
      <c r="F238" s="161"/>
      <c r="G238" s="161"/>
      <c r="H238" s="161"/>
      <c r="I238" s="161"/>
      <c r="J238" s="161"/>
      <c r="K238" s="161"/>
      <c r="L238" s="161"/>
      <c r="M238" s="163"/>
      <c r="N238" s="163"/>
      <c r="O238" s="163"/>
      <c r="P238" s="164"/>
      <c r="Q238" s="164"/>
      <c r="R238" s="164"/>
      <c r="S238" s="164"/>
    </row>
    <row r="239" spans="1:19" ht="15" x14ac:dyDescent="0.2">
      <c r="A239" s="159"/>
      <c r="B239" s="159"/>
      <c r="C239" s="159"/>
      <c r="D239" s="161"/>
      <c r="E239" s="161"/>
      <c r="F239" s="161"/>
      <c r="G239" s="161"/>
      <c r="H239" s="161"/>
      <c r="I239" s="161"/>
      <c r="J239" s="161"/>
      <c r="K239" s="161"/>
      <c r="L239" s="161"/>
      <c r="M239" s="163"/>
      <c r="N239" s="163"/>
      <c r="O239" s="163"/>
      <c r="P239" s="164"/>
      <c r="Q239" s="164"/>
      <c r="R239" s="164"/>
      <c r="S239" s="164"/>
    </row>
    <row r="240" spans="1:19" ht="15" x14ac:dyDescent="0.2">
      <c r="A240" s="159"/>
      <c r="B240" s="159"/>
      <c r="C240" s="159"/>
      <c r="D240" s="161"/>
      <c r="E240" s="161"/>
      <c r="F240" s="161"/>
      <c r="G240" s="161"/>
      <c r="H240" s="161"/>
      <c r="I240" s="161"/>
      <c r="J240" s="161"/>
      <c r="K240" s="161"/>
      <c r="L240" s="161"/>
      <c r="M240" s="163"/>
      <c r="N240" s="163"/>
      <c r="O240" s="163"/>
      <c r="P240" s="164"/>
      <c r="Q240" s="164"/>
      <c r="R240" s="164"/>
      <c r="S240" s="164"/>
    </row>
    <row r="241" spans="1:19" ht="15" x14ac:dyDescent="0.2">
      <c r="A241" s="159"/>
      <c r="B241" s="159"/>
      <c r="C241" s="159"/>
      <c r="D241" s="161"/>
      <c r="E241" s="161"/>
      <c r="F241" s="161"/>
      <c r="G241" s="161"/>
      <c r="H241" s="161"/>
      <c r="I241" s="161"/>
      <c r="J241" s="161"/>
      <c r="K241" s="161"/>
      <c r="L241" s="161"/>
      <c r="M241" s="163"/>
      <c r="N241" s="163"/>
      <c r="O241" s="163"/>
      <c r="P241" s="164"/>
      <c r="Q241" s="164"/>
      <c r="R241" s="164"/>
      <c r="S241" s="164"/>
    </row>
    <row r="242" spans="1:19" ht="15" x14ac:dyDescent="0.2">
      <c r="A242" s="159"/>
      <c r="B242" s="159"/>
      <c r="C242" s="159"/>
      <c r="D242" s="161"/>
      <c r="E242" s="161"/>
      <c r="F242" s="161"/>
      <c r="G242" s="161"/>
      <c r="H242" s="161"/>
      <c r="I242" s="161"/>
      <c r="J242" s="161"/>
      <c r="K242" s="161"/>
      <c r="L242" s="161"/>
      <c r="M242" s="163"/>
      <c r="N242" s="163"/>
      <c r="O242" s="163"/>
      <c r="P242" s="164"/>
      <c r="Q242" s="164"/>
      <c r="R242" s="164"/>
      <c r="S242" s="164"/>
    </row>
    <row r="243" spans="1:19" ht="15" x14ac:dyDescent="0.2">
      <c r="A243" s="159"/>
      <c r="B243" s="159"/>
      <c r="C243" s="159"/>
      <c r="D243" s="161"/>
      <c r="E243" s="161"/>
      <c r="F243" s="161"/>
      <c r="G243" s="161"/>
      <c r="H243" s="161"/>
      <c r="I243" s="161"/>
      <c r="J243" s="161"/>
      <c r="K243" s="161"/>
      <c r="L243" s="161"/>
      <c r="M243" s="163"/>
      <c r="N243" s="163"/>
      <c r="O243" s="163"/>
      <c r="P243" s="164"/>
      <c r="Q243" s="164"/>
      <c r="R243" s="164"/>
      <c r="S243" s="164"/>
    </row>
    <row r="244" spans="1:19" ht="15" x14ac:dyDescent="0.2">
      <c r="A244" s="159"/>
      <c r="B244" s="159"/>
      <c r="C244" s="159"/>
      <c r="D244" s="161"/>
      <c r="E244" s="161"/>
      <c r="F244" s="161"/>
      <c r="G244" s="161"/>
      <c r="H244" s="161"/>
      <c r="I244" s="161"/>
      <c r="J244" s="161"/>
      <c r="K244" s="161"/>
      <c r="L244" s="161"/>
      <c r="M244" s="163"/>
      <c r="N244" s="163"/>
      <c r="O244" s="163"/>
      <c r="P244" s="164"/>
      <c r="Q244" s="164"/>
      <c r="R244" s="164"/>
      <c r="S244" s="164"/>
    </row>
    <row r="245" spans="1:19" ht="15" x14ac:dyDescent="0.2">
      <c r="A245" s="159"/>
      <c r="B245" s="159"/>
      <c r="C245" s="159"/>
      <c r="D245" s="161"/>
      <c r="E245" s="161"/>
      <c r="F245" s="161"/>
      <c r="G245" s="161"/>
      <c r="H245" s="161"/>
      <c r="I245" s="161"/>
      <c r="J245" s="161"/>
      <c r="K245" s="161"/>
      <c r="L245" s="161"/>
      <c r="M245" s="163"/>
      <c r="N245" s="163"/>
      <c r="O245" s="163"/>
      <c r="P245" s="164"/>
      <c r="Q245" s="164"/>
      <c r="R245" s="164"/>
      <c r="S245" s="164"/>
    </row>
    <row r="246" spans="1:19" ht="15" x14ac:dyDescent="0.2">
      <c r="A246" s="159"/>
      <c r="B246" s="159"/>
      <c r="C246" s="159"/>
      <c r="D246" s="161"/>
      <c r="E246" s="161"/>
      <c r="F246" s="161"/>
      <c r="G246" s="161"/>
      <c r="H246" s="161"/>
      <c r="I246" s="161"/>
      <c r="J246" s="161"/>
      <c r="K246" s="161"/>
      <c r="L246" s="161"/>
      <c r="M246" s="163"/>
      <c r="N246" s="163"/>
      <c r="O246" s="163"/>
      <c r="P246" s="164"/>
      <c r="Q246" s="164"/>
      <c r="R246" s="164"/>
      <c r="S246" s="164"/>
    </row>
    <row r="247" spans="1:19" ht="15" x14ac:dyDescent="0.2">
      <c r="A247" s="159"/>
      <c r="B247" s="159"/>
      <c r="C247" s="159"/>
      <c r="D247" s="161"/>
      <c r="E247" s="161"/>
      <c r="F247" s="161"/>
      <c r="G247" s="161"/>
      <c r="H247" s="161"/>
      <c r="I247" s="161"/>
      <c r="J247" s="161"/>
      <c r="K247" s="161"/>
      <c r="L247" s="161"/>
      <c r="M247" s="163"/>
      <c r="N247" s="163"/>
      <c r="O247" s="163"/>
      <c r="P247" s="164"/>
      <c r="Q247" s="164"/>
      <c r="R247" s="164"/>
      <c r="S247" s="164"/>
    </row>
    <row r="248" spans="1:19" ht="15" x14ac:dyDescent="0.2">
      <c r="A248" s="159"/>
      <c r="B248" s="159"/>
      <c r="C248" s="159"/>
      <c r="D248" s="161"/>
      <c r="E248" s="161"/>
      <c r="F248" s="161"/>
      <c r="G248" s="161"/>
      <c r="H248" s="161"/>
      <c r="I248" s="161"/>
      <c r="J248" s="161"/>
      <c r="K248" s="161"/>
      <c r="L248" s="161"/>
      <c r="M248" s="163"/>
      <c r="N248" s="163"/>
      <c r="O248" s="163"/>
      <c r="P248" s="164"/>
      <c r="Q248" s="164"/>
      <c r="R248" s="164"/>
      <c r="S248" s="164"/>
    </row>
    <row r="249" spans="1:19" ht="15" x14ac:dyDescent="0.2">
      <c r="A249" s="159"/>
      <c r="B249" s="159"/>
      <c r="C249" s="159"/>
      <c r="D249" s="161"/>
      <c r="E249" s="161"/>
      <c r="F249" s="161"/>
      <c r="G249" s="161"/>
      <c r="H249" s="161"/>
      <c r="I249" s="161"/>
      <c r="J249" s="161"/>
      <c r="K249" s="161"/>
      <c r="L249" s="161"/>
      <c r="M249" s="163"/>
      <c r="N249" s="163"/>
      <c r="O249" s="163"/>
      <c r="P249" s="164"/>
      <c r="Q249" s="164"/>
      <c r="R249" s="164"/>
      <c r="S249" s="164"/>
    </row>
    <row r="250" spans="1:19" ht="15" x14ac:dyDescent="0.2">
      <c r="A250" s="159"/>
      <c r="B250" s="159"/>
      <c r="C250" s="159"/>
      <c r="D250" s="161"/>
      <c r="E250" s="161"/>
      <c r="F250" s="161"/>
      <c r="G250" s="161"/>
      <c r="H250" s="161"/>
      <c r="I250" s="161"/>
      <c r="J250" s="161"/>
      <c r="K250" s="161"/>
      <c r="L250" s="161"/>
      <c r="M250" s="163"/>
      <c r="N250" s="163"/>
      <c r="O250" s="163"/>
      <c r="P250" s="164"/>
      <c r="Q250" s="164"/>
      <c r="R250" s="164"/>
      <c r="S250" s="164"/>
    </row>
    <row r="251" spans="1:19" ht="15" x14ac:dyDescent="0.2">
      <c r="A251" s="159"/>
      <c r="B251" s="159"/>
      <c r="C251" s="159"/>
      <c r="D251" s="161"/>
      <c r="E251" s="161"/>
      <c r="F251" s="161"/>
      <c r="G251" s="161"/>
      <c r="H251" s="161"/>
      <c r="I251" s="161"/>
      <c r="J251" s="161"/>
      <c r="K251" s="161"/>
      <c r="L251" s="161"/>
      <c r="M251" s="163"/>
      <c r="N251" s="163"/>
      <c r="O251" s="163"/>
      <c r="P251" s="164"/>
      <c r="Q251" s="164"/>
      <c r="R251" s="164"/>
      <c r="S251" s="164"/>
    </row>
    <row r="252" spans="1:19" ht="15" x14ac:dyDescent="0.2">
      <c r="A252" s="159"/>
      <c r="B252" s="159"/>
      <c r="C252" s="159"/>
      <c r="D252" s="161"/>
      <c r="E252" s="161"/>
      <c r="F252" s="161"/>
      <c r="G252" s="161"/>
      <c r="H252" s="161"/>
      <c r="I252" s="161"/>
      <c r="J252" s="161"/>
      <c r="K252" s="161"/>
      <c r="L252" s="161"/>
      <c r="M252" s="163"/>
      <c r="N252" s="163"/>
      <c r="O252" s="163"/>
      <c r="P252" s="164"/>
      <c r="Q252" s="164"/>
      <c r="R252" s="164"/>
      <c r="S252" s="164"/>
    </row>
    <row r="253" spans="1:19" ht="15" x14ac:dyDescent="0.2">
      <c r="A253" s="159"/>
      <c r="B253" s="159"/>
      <c r="C253" s="159"/>
      <c r="D253" s="161"/>
      <c r="E253" s="161"/>
      <c r="F253" s="161"/>
      <c r="G253" s="161"/>
      <c r="H253" s="161"/>
      <c r="I253" s="161"/>
      <c r="J253" s="161"/>
      <c r="K253" s="161"/>
      <c r="L253" s="161"/>
      <c r="M253" s="163"/>
      <c r="N253" s="163"/>
      <c r="O253" s="163"/>
      <c r="P253" s="164"/>
      <c r="Q253" s="164"/>
      <c r="R253" s="164"/>
      <c r="S253" s="164"/>
    </row>
    <row r="254" spans="1:19" ht="15" x14ac:dyDescent="0.2">
      <c r="A254" s="159"/>
      <c r="B254" s="159"/>
      <c r="C254" s="159"/>
      <c r="D254" s="161"/>
      <c r="E254" s="161"/>
      <c r="F254" s="161"/>
      <c r="G254" s="161"/>
      <c r="H254" s="161"/>
      <c r="I254" s="161"/>
      <c r="J254" s="161"/>
      <c r="K254" s="161"/>
      <c r="L254" s="161"/>
      <c r="M254" s="163"/>
      <c r="N254" s="163"/>
      <c r="O254" s="163"/>
      <c r="P254" s="164"/>
      <c r="Q254" s="164"/>
      <c r="R254" s="164"/>
      <c r="S254" s="164"/>
    </row>
    <row r="255" spans="1:19" ht="15" x14ac:dyDescent="0.2">
      <c r="A255" s="159"/>
      <c r="B255" s="159"/>
      <c r="C255" s="159"/>
      <c r="D255" s="161"/>
      <c r="E255" s="161"/>
      <c r="F255" s="161"/>
      <c r="G255" s="161"/>
      <c r="H255" s="161"/>
      <c r="I255" s="161"/>
      <c r="J255" s="161"/>
      <c r="K255" s="161"/>
      <c r="L255" s="161"/>
      <c r="M255" s="163"/>
      <c r="N255" s="163"/>
      <c r="O255" s="163"/>
      <c r="P255" s="164"/>
      <c r="Q255" s="164"/>
      <c r="R255" s="164"/>
      <c r="S255" s="164"/>
    </row>
    <row r="256" spans="1:19" ht="15" x14ac:dyDescent="0.2">
      <c r="A256" s="159"/>
      <c r="B256" s="159"/>
      <c r="C256" s="159"/>
      <c r="D256" s="161"/>
      <c r="E256" s="161"/>
      <c r="F256" s="161"/>
      <c r="G256" s="161"/>
      <c r="H256" s="161"/>
      <c r="I256" s="161"/>
      <c r="J256" s="161"/>
      <c r="K256" s="161"/>
      <c r="L256" s="161"/>
      <c r="M256" s="163"/>
      <c r="N256" s="163"/>
      <c r="O256" s="163"/>
      <c r="P256" s="164"/>
      <c r="Q256" s="164"/>
      <c r="R256" s="164"/>
      <c r="S256" s="164"/>
    </row>
    <row r="257" spans="1:19" ht="15" x14ac:dyDescent="0.2">
      <c r="A257" s="159"/>
      <c r="B257" s="159"/>
      <c r="C257" s="159"/>
      <c r="D257" s="161"/>
      <c r="E257" s="161"/>
      <c r="F257" s="161"/>
      <c r="G257" s="161"/>
      <c r="H257" s="161"/>
      <c r="I257" s="161"/>
      <c r="J257" s="161"/>
      <c r="K257" s="161"/>
      <c r="L257" s="161"/>
      <c r="M257" s="163"/>
      <c r="N257" s="163"/>
      <c r="O257" s="163"/>
      <c r="P257" s="164"/>
      <c r="Q257" s="164"/>
      <c r="R257" s="164"/>
      <c r="S257" s="164"/>
    </row>
    <row r="258" spans="1:19" ht="15" x14ac:dyDescent="0.2">
      <c r="A258" s="159"/>
      <c r="B258" s="159"/>
      <c r="C258" s="159"/>
      <c r="D258" s="161"/>
      <c r="E258" s="161"/>
      <c r="F258" s="161"/>
      <c r="G258" s="161"/>
      <c r="H258" s="161"/>
      <c r="I258" s="161"/>
      <c r="J258" s="161"/>
      <c r="K258" s="161"/>
      <c r="L258" s="161"/>
      <c r="M258" s="163"/>
      <c r="N258" s="163"/>
      <c r="O258" s="163"/>
      <c r="P258" s="164"/>
      <c r="Q258" s="164"/>
      <c r="R258" s="164"/>
      <c r="S258" s="164"/>
    </row>
    <row r="259" spans="1:19" ht="15" x14ac:dyDescent="0.2">
      <c r="A259" s="159"/>
      <c r="B259" s="159"/>
      <c r="C259" s="159"/>
      <c r="D259" s="161"/>
      <c r="E259" s="161"/>
      <c r="F259" s="161"/>
      <c r="G259" s="161"/>
      <c r="H259" s="161"/>
      <c r="I259" s="161"/>
      <c r="J259" s="161"/>
      <c r="K259" s="161"/>
      <c r="L259" s="161"/>
      <c r="M259" s="163"/>
      <c r="N259" s="163"/>
      <c r="O259" s="163"/>
      <c r="P259" s="164"/>
      <c r="Q259" s="164"/>
      <c r="R259" s="164"/>
      <c r="S259" s="164"/>
    </row>
    <row r="260" spans="1:19" ht="15" x14ac:dyDescent="0.2">
      <c r="A260" s="159"/>
      <c r="B260" s="159"/>
      <c r="C260" s="159"/>
      <c r="D260" s="161"/>
      <c r="E260" s="161"/>
      <c r="F260" s="161"/>
      <c r="G260" s="161"/>
      <c r="H260" s="161"/>
      <c r="I260" s="161"/>
      <c r="J260" s="161"/>
      <c r="K260" s="161"/>
      <c r="L260" s="161"/>
      <c r="M260" s="163"/>
      <c r="N260" s="163"/>
      <c r="O260" s="163"/>
      <c r="P260" s="164"/>
      <c r="Q260" s="164"/>
      <c r="R260" s="164"/>
      <c r="S260" s="164"/>
    </row>
    <row r="261" spans="1:19" ht="15" x14ac:dyDescent="0.2">
      <c r="A261" s="159"/>
      <c r="B261" s="159"/>
      <c r="C261" s="159"/>
      <c r="D261" s="161"/>
      <c r="E261" s="161"/>
      <c r="F261" s="161"/>
      <c r="G261" s="161"/>
      <c r="H261" s="161"/>
      <c r="I261" s="161"/>
      <c r="J261" s="161"/>
      <c r="K261" s="161"/>
      <c r="L261" s="161"/>
      <c r="M261" s="163"/>
      <c r="N261" s="163"/>
      <c r="O261" s="163"/>
      <c r="P261" s="164"/>
      <c r="Q261" s="164"/>
      <c r="R261" s="164"/>
      <c r="S261" s="164"/>
    </row>
    <row r="262" spans="1:19" ht="15" x14ac:dyDescent="0.2">
      <c r="A262" s="159"/>
      <c r="B262" s="159"/>
      <c r="C262" s="159"/>
      <c r="D262" s="161"/>
      <c r="E262" s="161"/>
      <c r="F262" s="161"/>
      <c r="G262" s="161"/>
      <c r="H262" s="161"/>
      <c r="I262" s="161"/>
      <c r="J262" s="161"/>
      <c r="K262" s="161"/>
      <c r="L262" s="161"/>
      <c r="M262" s="163"/>
      <c r="N262" s="163"/>
      <c r="O262" s="163"/>
      <c r="P262" s="164"/>
      <c r="Q262" s="164"/>
      <c r="R262" s="164"/>
      <c r="S262" s="164"/>
    </row>
    <row r="263" spans="1:19" ht="15" x14ac:dyDescent="0.2">
      <c r="A263" s="159"/>
      <c r="B263" s="159"/>
      <c r="C263" s="159"/>
      <c r="D263" s="161"/>
      <c r="E263" s="161"/>
      <c r="F263" s="161"/>
      <c r="G263" s="161"/>
      <c r="H263" s="161"/>
      <c r="I263" s="161"/>
      <c r="J263" s="161"/>
      <c r="K263" s="161"/>
      <c r="L263" s="161"/>
      <c r="M263" s="163"/>
      <c r="N263" s="163"/>
      <c r="O263" s="163"/>
      <c r="P263" s="164"/>
      <c r="Q263" s="164"/>
      <c r="R263" s="164"/>
      <c r="S263" s="164"/>
    </row>
    <row r="264" spans="1:19" ht="15" x14ac:dyDescent="0.2">
      <c r="A264" s="159"/>
      <c r="B264" s="159"/>
      <c r="C264" s="159"/>
      <c r="D264" s="161"/>
      <c r="E264" s="161"/>
      <c r="F264" s="161"/>
      <c r="G264" s="161"/>
      <c r="H264" s="161"/>
      <c r="I264" s="161"/>
      <c r="J264" s="161"/>
      <c r="K264" s="161"/>
      <c r="L264" s="161"/>
      <c r="M264" s="163"/>
      <c r="N264" s="163"/>
      <c r="O264" s="163"/>
      <c r="P264" s="164"/>
      <c r="Q264" s="164"/>
      <c r="R264" s="164"/>
      <c r="S264" s="164"/>
    </row>
    <row r="265" spans="1:19" ht="15" x14ac:dyDescent="0.2">
      <c r="A265" s="159"/>
      <c r="B265" s="159"/>
      <c r="C265" s="159"/>
      <c r="D265" s="161"/>
      <c r="E265" s="161"/>
      <c r="F265" s="161"/>
      <c r="G265" s="161"/>
      <c r="H265" s="161"/>
      <c r="I265" s="161"/>
      <c r="J265" s="161"/>
      <c r="K265" s="161"/>
      <c r="L265" s="161"/>
      <c r="M265" s="163"/>
      <c r="N265" s="163"/>
      <c r="O265" s="163"/>
      <c r="P265" s="164"/>
      <c r="Q265" s="164"/>
      <c r="R265" s="164"/>
      <c r="S265" s="164"/>
    </row>
    <row r="266" spans="1:19" ht="15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3"/>
      <c r="N266" s="163"/>
      <c r="O266" s="163"/>
      <c r="P266" s="164"/>
      <c r="Q266" s="164"/>
      <c r="R266" s="164"/>
      <c r="S266" s="164"/>
    </row>
    <row r="267" spans="1:19" ht="15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3"/>
      <c r="N267" s="163"/>
      <c r="O267" s="163"/>
      <c r="P267" s="164"/>
      <c r="Q267" s="164"/>
      <c r="R267" s="164"/>
      <c r="S267" s="164"/>
    </row>
    <row r="268" spans="1:19" ht="15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3"/>
      <c r="N268" s="163"/>
      <c r="O268" s="163"/>
      <c r="P268" s="164"/>
      <c r="Q268" s="164"/>
      <c r="R268" s="164"/>
      <c r="S268" s="164"/>
    </row>
    <row r="269" spans="1:19" ht="15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3"/>
      <c r="N269" s="163"/>
      <c r="O269" s="163"/>
      <c r="P269" s="164"/>
      <c r="Q269" s="164"/>
      <c r="R269" s="164"/>
      <c r="S269" s="164"/>
    </row>
    <row r="270" spans="1:19" ht="15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3"/>
      <c r="N270" s="163"/>
      <c r="O270" s="163"/>
      <c r="P270" s="164"/>
      <c r="Q270" s="164"/>
      <c r="R270" s="164"/>
      <c r="S270" s="164"/>
    </row>
    <row r="271" spans="1:19" ht="15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3"/>
      <c r="N271" s="163"/>
      <c r="O271" s="163"/>
      <c r="P271" s="164"/>
      <c r="Q271" s="164"/>
      <c r="R271" s="164"/>
      <c r="S271" s="164"/>
    </row>
    <row r="272" spans="1:19" ht="15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3"/>
      <c r="N272" s="163"/>
      <c r="O272" s="163"/>
      <c r="P272" s="164"/>
      <c r="Q272" s="164"/>
      <c r="R272" s="164"/>
      <c r="S272" s="164"/>
    </row>
    <row r="273" spans="1:19" ht="15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3"/>
      <c r="N273" s="163"/>
      <c r="O273" s="163"/>
      <c r="P273" s="164"/>
      <c r="Q273" s="164"/>
      <c r="R273" s="164"/>
      <c r="S273" s="164"/>
    </row>
    <row r="274" spans="1:19" ht="15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3"/>
      <c r="N274" s="163"/>
      <c r="O274" s="163"/>
      <c r="P274" s="164"/>
      <c r="Q274" s="164"/>
      <c r="R274" s="164"/>
      <c r="S274" s="164"/>
    </row>
    <row r="275" spans="1:19" ht="15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3"/>
      <c r="N275" s="163"/>
      <c r="O275" s="163"/>
      <c r="P275" s="164"/>
      <c r="Q275" s="164"/>
      <c r="R275" s="164"/>
      <c r="S275" s="164"/>
    </row>
    <row r="276" spans="1:19" ht="15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3"/>
      <c r="N276" s="163"/>
      <c r="O276" s="163"/>
      <c r="P276" s="164"/>
      <c r="Q276" s="164"/>
      <c r="R276" s="164"/>
      <c r="S276" s="164"/>
    </row>
    <row r="277" spans="1:19" ht="15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3"/>
      <c r="N277" s="163"/>
      <c r="O277" s="163"/>
      <c r="P277" s="164"/>
      <c r="Q277" s="164"/>
      <c r="R277" s="164"/>
      <c r="S277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edit</vt:lpstr>
      <vt:lpstr>P calc</vt:lpstr>
      <vt:lpstr>sample ID</vt:lpstr>
      <vt:lpstr>client results</vt:lpstr>
      <vt:lpstr>Isotopes 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Beech</dc:creator>
  <cp:lastModifiedBy>MW</cp:lastModifiedBy>
  <cp:lastPrinted>2017-04-28T07:24:48Z</cp:lastPrinted>
  <dcterms:created xsi:type="dcterms:W3CDTF">2005-06-17T00:03:53Z</dcterms:created>
  <dcterms:modified xsi:type="dcterms:W3CDTF">2022-06-16T14:45:54Z</dcterms:modified>
</cp:coreProperties>
</file>