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jc165081/Dropbox/Ruppia research/Ruppia experiments/Ruppia salinity experiment/"/>
    </mc:Choice>
  </mc:AlternateContent>
  <bookViews>
    <workbookView xWindow="660" yWindow="460" windowWidth="30620" windowHeight="17340" activeTab="2"/>
  </bookViews>
  <sheets>
    <sheet name="cell length shading" sheetId="1" r:id="rId1"/>
    <sheet name="cell length salinity" sheetId="2" r:id="rId2"/>
    <sheet name="shading leaf width" sheetId="3" r:id="rId3"/>
    <sheet name="salinity leaf width" sheetId="4" r:id="rId4"/>
    <sheet name="35-80" sheetId="5" r:id="rId5"/>
  </sheets>
  <definedNames>
    <definedName name="_xlnm._FilterDatabase" localSheetId="1" hidden="1">'cell length salinity'!$A$4:$H$93</definedName>
    <definedName name="_xlnm._FilterDatabase" localSheetId="0" hidden="1">'cell length shading'!$A$4:$E$61</definedName>
    <definedName name="_xlnm._FilterDatabase" localSheetId="3" hidden="1">'salinity leaf width'!$A$4:$E$48</definedName>
  </definedNames>
  <calcPr calcId="150001" concurrentCalc="0"/>
  <pivotCaches>
    <pivotCache cacheId="76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2" l="1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K65" i="2"/>
  <c r="K66" i="2"/>
  <c r="K67" i="2"/>
  <c r="K68" i="2"/>
  <c r="K69" i="2"/>
  <c r="K64" i="2"/>
  <c r="I9" i="5"/>
  <c r="I8" i="5"/>
  <c r="I7" i="5"/>
  <c r="I6" i="5"/>
  <c r="I5" i="5"/>
  <c r="H9" i="5"/>
  <c r="H8" i="5"/>
  <c r="H7" i="5"/>
  <c r="H6" i="5"/>
  <c r="H5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P17" i="5"/>
  <c r="P16" i="5"/>
  <c r="P15" i="5"/>
  <c r="P14" i="5"/>
  <c r="P13" i="5"/>
  <c r="P12" i="5"/>
  <c r="P9" i="5"/>
  <c r="P8" i="5"/>
  <c r="P7" i="5"/>
  <c r="P6" i="5"/>
  <c r="T8" i="5"/>
  <c r="P5" i="5"/>
  <c r="P4" i="5"/>
  <c r="S6" i="5"/>
  <c r="P3" i="5"/>
  <c r="S5" i="5"/>
  <c r="P2" i="5"/>
  <c r="T4" i="5"/>
  <c r="O11" i="5"/>
  <c r="P10" i="5"/>
  <c r="D23" i="4"/>
  <c r="J12" i="4"/>
  <c r="M16" i="4"/>
  <c r="N13" i="4"/>
  <c r="N17" i="4"/>
  <c r="N15" i="4"/>
  <c r="N14" i="4"/>
  <c r="M17" i="4"/>
  <c r="M15" i="4"/>
  <c r="M14" i="4"/>
  <c r="M13" i="4"/>
  <c r="N8" i="4"/>
  <c r="N6" i="4"/>
  <c r="M8" i="4"/>
  <c r="M6" i="4"/>
  <c r="N5" i="4"/>
  <c r="M5" i="4"/>
  <c r="N4" i="4"/>
  <c r="M4" i="4"/>
  <c r="J23" i="4"/>
  <c r="J22" i="4"/>
  <c r="J21" i="4"/>
  <c r="J20" i="4"/>
  <c r="J19" i="4"/>
  <c r="J18" i="4"/>
  <c r="J17" i="4"/>
  <c r="J16" i="4"/>
  <c r="J15" i="4"/>
  <c r="J14" i="4"/>
  <c r="J13" i="4"/>
  <c r="J11" i="4"/>
  <c r="J10" i="4"/>
  <c r="J9" i="4"/>
  <c r="J6" i="4"/>
  <c r="J5" i="4"/>
  <c r="J8" i="4"/>
  <c r="J7" i="4"/>
  <c r="J4" i="4"/>
  <c r="S4" i="5"/>
  <c r="S8" i="5"/>
  <c r="S7" i="5"/>
  <c r="T7" i="5"/>
  <c r="T6" i="5"/>
  <c r="T5" i="5"/>
  <c r="N7" i="4"/>
  <c r="N16" i="4"/>
  <c r="M7" i="4"/>
</calcChain>
</file>

<file path=xl/sharedStrings.xml><?xml version="1.0" encoding="utf-8"?>
<sst xmlns="http://schemas.openxmlformats.org/spreadsheetml/2006/main" count="510" uniqueCount="63">
  <si>
    <t>cell length shading experiment</t>
  </si>
  <si>
    <t>treatment</t>
  </si>
  <si>
    <t>tank</t>
  </si>
  <si>
    <t>Length of 10 cells (µm)</t>
  </si>
  <si>
    <t>Length of Single Cell (µm)</t>
  </si>
  <si>
    <t>position</t>
  </si>
  <si>
    <t>control</t>
  </si>
  <si>
    <t>top</t>
  </si>
  <si>
    <t>bottom</t>
  </si>
  <si>
    <t>38%(1)</t>
  </si>
  <si>
    <t>38%(2)</t>
  </si>
  <si>
    <t>flyscreen</t>
  </si>
  <si>
    <t>curtain</t>
  </si>
  <si>
    <t>Cell length salinity expeirment</t>
  </si>
  <si>
    <t xml:space="preserve">top </t>
  </si>
  <si>
    <t>control(1)</t>
  </si>
  <si>
    <t>control (new)</t>
  </si>
  <si>
    <t>5%(new)</t>
  </si>
  <si>
    <t>16%(new)</t>
  </si>
  <si>
    <t>38%(new)</t>
  </si>
  <si>
    <t>flyscreen(new)</t>
  </si>
  <si>
    <t>38%A</t>
  </si>
  <si>
    <t>38%B</t>
  </si>
  <si>
    <t>*283.31</t>
  </si>
  <si>
    <t>*228.93</t>
  </si>
  <si>
    <t>*186.15</t>
  </si>
  <si>
    <t>*229.96</t>
  </si>
  <si>
    <t>*370.09</t>
  </si>
  <si>
    <t>*333.84</t>
  </si>
  <si>
    <t>shading leaf width</t>
  </si>
  <si>
    <t>Leaf Width (µm)</t>
  </si>
  <si>
    <t>salinity leaf width</t>
  </si>
  <si>
    <t>difference between old and new</t>
  </si>
  <si>
    <t>salinity</t>
  </si>
  <si>
    <t>average</t>
  </si>
  <si>
    <t>SE</t>
  </si>
  <si>
    <t>leaf width different from t3</t>
  </si>
  <si>
    <t>old</t>
  </si>
  <si>
    <t>new</t>
  </si>
  <si>
    <t>difference between old and new across all tanks</t>
  </si>
  <si>
    <t>difference between old and newjust high salinity tanks</t>
  </si>
  <si>
    <t>new= newly shaded at the start of the salinity experiment</t>
  </si>
  <si>
    <t>old= previously shaded i.e. pre- adapted to shading conditions</t>
  </si>
  <si>
    <t>Light treatment</t>
  </si>
  <si>
    <t>exposure</t>
  </si>
  <si>
    <t>short</t>
  </si>
  <si>
    <t>long</t>
  </si>
  <si>
    <t>Row Labels</t>
  </si>
  <si>
    <t>Column Labels</t>
  </si>
  <si>
    <t>Average of Length of 10 cells (µm)</t>
  </si>
  <si>
    <t>Salinity</t>
  </si>
  <si>
    <t>StdDev of Length of 10 cells (µm)</t>
  </si>
  <si>
    <t>SD</t>
  </si>
  <si>
    <t>Long_Bottom</t>
  </si>
  <si>
    <t>Long_top</t>
  </si>
  <si>
    <t>Short_top</t>
  </si>
  <si>
    <t>Short_bottom</t>
  </si>
  <si>
    <t>SE_Long_Bottom</t>
  </si>
  <si>
    <t>SE_Long_top</t>
  </si>
  <si>
    <t>SE_Short_bottom</t>
  </si>
  <si>
    <t>SE_Short_top</t>
  </si>
  <si>
    <t>Light</t>
  </si>
  <si>
    <t>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</si>
</sst>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9" fontId="0" fillId="0" borderId="0" xfId="0" applyNumberFormat="1"/>
    <xf numFmtId="0" fontId="1" fillId="0" borderId="0" xfId="0" applyFont="1" applyFill="1"/>
    <xf numFmtId="0" fontId="0" fillId="0" borderId="0" xfId="0" applyFont="1" applyFill="1"/>
    <xf numFmtId="1" fontId="0" fillId="0" borderId="0" xfId="0" applyNumberFormat="1"/>
    <xf numFmtId="1" fontId="1" fillId="0" borderId="0" xfId="0" applyNumberFormat="1" applyFon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0" xfId="0" applyFont="1" applyFill="1"/>
    <xf numFmtId="1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4" Type="http://schemas.openxmlformats.org/officeDocument/2006/relationships/image" Target="../media/image8.emf"/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Relationship Id="rId2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4" Type="http://schemas.openxmlformats.org/officeDocument/2006/relationships/image" Target="../media/image14.emf"/><Relationship Id="rId1" Type="http://schemas.openxmlformats.org/officeDocument/2006/relationships/image" Target="../media/image11.emf"/><Relationship Id="rId2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330200</xdr:colOff>
          <xdr:row>2</xdr:row>
          <xdr:rowOff>101600</xdr:rowOff>
        </xdr:from>
        <xdr:to>
          <xdr:col>13</xdr:col>
          <xdr:colOff>292100</xdr:colOff>
          <xdr:row>34</xdr:row>
          <xdr:rowOff>139700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38</xdr:row>
          <xdr:rowOff>101600</xdr:rowOff>
        </xdr:from>
        <xdr:to>
          <xdr:col>13</xdr:col>
          <xdr:colOff>419100</xdr:colOff>
          <xdr:row>67</xdr:row>
          <xdr:rowOff>25400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406400</xdr:colOff>
          <xdr:row>1</xdr:row>
          <xdr:rowOff>152400</xdr:rowOff>
        </xdr:from>
        <xdr:to>
          <xdr:col>22</xdr:col>
          <xdr:colOff>292100</xdr:colOff>
          <xdr:row>32</xdr:row>
          <xdr:rowOff>38100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38</xdr:row>
          <xdr:rowOff>63500</xdr:rowOff>
        </xdr:from>
        <xdr:to>
          <xdr:col>22</xdr:col>
          <xdr:colOff>342900</xdr:colOff>
          <xdr:row>66</xdr:row>
          <xdr:rowOff>177800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0</xdr:row>
          <xdr:rowOff>0</xdr:rowOff>
        </xdr:from>
        <xdr:to>
          <xdr:col>13</xdr:col>
          <xdr:colOff>76200</xdr:colOff>
          <xdr:row>17</xdr:row>
          <xdr:rowOff>101600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2</xdr:row>
          <xdr:rowOff>101600</xdr:rowOff>
        </xdr:from>
        <xdr:to>
          <xdr:col>26</xdr:col>
          <xdr:colOff>419100</xdr:colOff>
          <xdr:row>18</xdr:row>
          <xdr:rowOff>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17</xdr:row>
          <xdr:rowOff>177800</xdr:rowOff>
        </xdr:from>
        <xdr:to>
          <xdr:col>12</xdr:col>
          <xdr:colOff>482600</xdr:colOff>
          <xdr:row>33</xdr:row>
          <xdr:rowOff>50800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406400</xdr:colOff>
          <xdr:row>46</xdr:row>
          <xdr:rowOff>114300</xdr:rowOff>
        </xdr:from>
        <xdr:to>
          <xdr:col>25</xdr:col>
          <xdr:colOff>546100</xdr:colOff>
          <xdr:row>66</xdr:row>
          <xdr:rowOff>165100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14</xdr:col>
          <xdr:colOff>546100</xdr:colOff>
          <xdr:row>17</xdr:row>
          <xdr:rowOff>88900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13</xdr:col>
          <xdr:colOff>406400</xdr:colOff>
          <xdr:row>33</xdr:row>
          <xdr:rowOff>88900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1</xdr:row>
          <xdr:rowOff>177800</xdr:rowOff>
        </xdr:from>
        <xdr:to>
          <xdr:col>24</xdr:col>
          <xdr:colOff>355600</xdr:colOff>
          <xdr:row>18</xdr:row>
          <xdr:rowOff>12700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19</xdr:row>
          <xdr:rowOff>0</xdr:rowOff>
        </xdr:from>
        <xdr:to>
          <xdr:col>25</xdr:col>
          <xdr:colOff>571500</xdr:colOff>
          <xdr:row>41</xdr:row>
          <xdr:rowOff>139700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0</xdr:rowOff>
        </xdr:from>
        <xdr:to>
          <xdr:col>24</xdr:col>
          <xdr:colOff>419100</xdr:colOff>
          <xdr:row>59</xdr:row>
          <xdr:rowOff>139700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0</xdr:rowOff>
        </xdr:from>
        <xdr:to>
          <xdr:col>25</xdr:col>
          <xdr:colOff>279400</xdr:colOff>
          <xdr:row>78</xdr:row>
          <xdr:rowOff>139700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571500</xdr:colOff>
          <xdr:row>5</xdr:row>
          <xdr:rowOff>25400</xdr:rowOff>
        </xdr:from>
        <xdr:to>
          <xdr:col>29</xdr:col>
          <xdr:colOff>520700</xdr:colOff>
          <xdr:row>24</xdr:row>
          <xdr:rowOff>101600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therine Collier" refreshedDate="42855.598831481482" createdVersion="4" refreshedVersion="4" minRefreshableVersion="3" recordCount="90">
  <cacheSource type="worksheet">
    <worksheetSource ref="A3:H93" sheet="cell length salinity"/>
  </cacheSource>
  <cacheFields count="8">
    <cacheField name="treatment" numFmtId="0">
      <sharedItems containsMixedTypes="1" containsNumber="1" minValue="0.01" maxValue="0.38"/>
    </cacheField>
    <cacheField name="Light treatment" numFmtId="1">
      <sharedItems containsSemiMixedTypes="0" containsString="0" containsNumber="1" containsInteger="1" minValue="1" maxValue="100" count="6">
        <n v="100"/>
        <n v="1"/>
        <n v="5"/>
        <n v="16"/>
        <n v="38"/>
        <n v="63"/>
      </sharedItems>
    </cacheField>
    <cacheField name="exposure" numFmtId="9">
      <sharedItems count="2">
        <s v="long"/>
        <s v="short"/>
      </sharedItems>
    </cacheField>
    <cacheField name="Salinity" numFmtId="1">
      <sharedItems containsSemiMixedTypes="0" containsString="0" containsNumber="1" containsInteger="1" minValue="40" maxValue="80" count="2">
        <n v="80"/>
        <n v="40"/>
      </sharedItems>
    </cacheField>
    <cacheField name="tank" numFmtId="0">
      <sharedItems containsSemiMixedTypes="0" containsString="0" containsNumber="1" containsInteger="1" minValue="1" maxValue="5"/>
    </cacheField>
    <cacheField name="position" numFmtId="0">
      <sharedItems count="2">
        <s v="top "/>
        <s v="bottom"/>
      </sharedItems>
    </cacheField>
    <cacheField name="Length of 10 cells (µm)" numFmtId="0">
      <sharedItems containsMixedTypes="1" containsNumber="1" minValue="152.66" maxValue="436.93"/>
    </cacheField>
    <cacheField name="Length of Single Cell (µm)" numFmtId="0">
      <sharedItems containsSemiMixedTypes="0" containsString="0" containsNumber="1" minValue="15.29" maxValue="92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control(1)"/>
    <x v="0"/>
    <x v="0"/>
    <x v="0"/>
    <n v="1"/>
    <x v="0"/>
    <n v="268.06"/>
    <n v="28.63"/>
  </r>
  <r>
    <s v="control(1)"/>
    <x v="0"/>
    <x v="0"/>
    <x v="0"/>
    <n v="1"/>
    <x v="1"/>
    <n v="286.14"/>
    <n v="25.75"/>
  </r>
  <r>
    <s v="control (new)"/>
    <x v="0"/>
    <x v="1"/>
    <x v="0"/>
    <n v="1"/>
    <x v="0"/>
    <n v="233.69"/>
    <n v="21.94"/>
  </r>
  <r>
    <s v="control (new)"/>
    <x v="0"/>
    <x v="1"/>
    <x v="0"/>
    <n v="1"/>
    <x v="1"/>
    <n v="180.27"/>
    <n v="16.239999999999998"/>
  </r>
  <r>
    <n v="0.01"/>
    <x v="1"/>
    <x v="0"/>
    <x v="0"/>
    <n v="1"/>
    <x v="0"/>
    <n v="248.94"/>
    <n v="27.68"/>
  </r>
  <r>
    <n v="0.01"/>
    <x v="1"/>
    <x v="0"/>
    <x v="0"/>
    <n v="1"/>
    <x v="1"/>
    <n v="253.74"/>
    <n v="28.61"/>
  </r>
  <r>
    <n v="0.05"/>
    <x v="2"/>
    <x v="0"/>
    <x v="0"/>
    <n v="1"/>
    <x v="0"/>
    <n v="152.66"/>
    <n v="17.170000000000002"/>
  </r>
  <r>
    <n v="0.05"/>
    <x v="2"/>
    <x v="0"/>
    <x v="0"/>
    <n v="1"/>
    <x v="1"/>
    <n v="202.22"/>
    <n v="24.8"/>
  </r>
  <r>
    <s v="5%(new)"/>
    <x v="2"/>
    <x v="1"/>
    <x v="0"/>
    <n v="1"/>
    <x v="0"/>
    <n v="225.12"/>
    <n v="23.85"/>
  </r>
  <r>
    <s v="5%(new)"/>
    <x v="2"/>
    <x v="1"/>
    <x v="0"/>
    <n v="1"/>
    <x v="1"/>
    <n v="210.79"/>
    <n v="23.86"/>
  </r>
  <r>
    <n v="0.16"/>
    <x v="3"/>
    <x v="0"/>
    <x v="0"/>
    <n v="1"/>
    <x v="0"/>
    <n v="246.11"/>
    <n v="20.03"/>
  </r>
  <r>
    <n v="0.16"/>
    <x v="3"/>
    <x v="0"/>
    <x v="0"/>
    <n v="1"/>
    <x v="1"/>
    <n v="233.68"/>
    <n v="34.340000000000003"/>
  </r>
  <r>
    <s v="16%(new)"/>
    <x v="3"/>
    <x v="1"/>
    <x v="0"/>
    <n v="1"/>
    <x v="0"/>
    <n v="194.58"/>
    <n v="16.239999999999998"/>
  </r>
  <r>
    <s v="16%(new)"/>
    <x v="3"/>
    <x v="1"/>
    <x v="0"/>
    <n v="1"/>
    <x v="1"/>
    <n v="224.15"/>
    <n v="25.77"/>
  </r>
  <r>
    <n v="0.38"/>
    <x v="4"/>
    <x v="0"/>
    <x v="0"/>
    <n v="1"/>
    <x v="0"/>
    <n v="247.1"/>
    <n v="33.4"/>
  </r>
  <r>
    <n v="0.38"/>
    <x v="4"/>
    <x v="0"/>
    <x v="0"/>
    <n v="1"/>
    <x v="1"/>
    <n v="233.68"/>
    <n v="21.94"/>
  </r>
  <r>
    <s v="38%(new)"/>
    <x v="4"/>
    <x v="1"/>
    <x v="0"/>
    <n v="1"/>
    <x v="0"/>
    <n v="235.64"/>
    <n v="22.91"/>
  </r>
  <r>
    <s v="38%(new)"/>
    <x v="4"/>
    <x v="1"/>
    <x v="0"/>
    <n v="1"/>
    <x v="1"/>
    <n v="240.41"/>
    <n v="25.75"/>
  </r>
  <r>
    <s v="flyscreen"/>
    <x v="5"/>
    <x v="0"/>
    <x v="0"/>
    <n v="1"/>
    <x v="0"/>
    <n v="412.06"/>
    <n v="38.159999999999997"/>
  </r>
  <r>
    <s v="flyscreen"/>
    <x v="5"/>
    <x v="0"/>
    <x v="0"/>
    <n v="1"/>
    <x v="1"/>
    <n v="436.93"/>
    <n v="49.68"/>
  </r>
  <r>
    <s v="flyscreen(new)"/>
    <x v="5"/>
    <x v="1"/>
    <x v="0"/>
    <n v="1"/>
    <x v="0"/>
    <n v="282.35000000000002"/>
    <n v="26.77"/>
  </r>
  <r>
    <s v="flyscreen(new)"/>
    <x v="5"/>
    <x v="1"/>
    <x v="0"/>
    <n v="1"/>
    <x v="1"/>
    <n v="310.95999999999998"/>
    <n v="31.49"/>
  </r>
  <r>
    <s v="control(1)"/>
    <x v="0"/>
    <x v="0"/>
    <x v="0"/>
    <n v="2"/>
    <x v="0"/>
    <n v="302.48"/>
    <n v="22.91"/>
  </r>
  <r>
    <s v="control(1)"/>
    <x v="0"/>
    <x v="0"/>
    <x v="0"/>
    <n v="2"/>
    <x v="1"/>
    <n v="244.27"/>
    <n v="30.54"/>
  </r>
  <r>
    <s v="control (new)"/>
    <x v="0"/>
    <x v="1"/>
    <x v="0"/>
    <n v="2"/>
    <x v="0"/>
    <n v="185.1"/>
    <n v="18.149999999999999"/>
  </r>
  <r>
    <s v="control (new)"/>
    <x v="0"/>
    <x v="1"/>
    <x v="0"/>
    <n v="2"/>
    <x v="1"/>
    <n v="188.88"/>
    <n v="20.05"/>
  </r>
  <r>
    <n v="0.01"/>
    <x v="1"/>
    <x v="0"/>
    <x v="0"/>
    <n v="2"/>
    <x v="0"/>
    <n v="283.27999999999997"/>
    <n v="29.57"/>
  </r>
  <r>
    <n v="0.01"/>
    <x v="1"/>
    <x v="0"/>
    <x v="0"/>
    <n v="2"/>
    <x v="1"/>
    <n v="297.58999999999997"/>
    <n v="31.53"/>
  </r>
  <r>
    <n v="0.05"/>
    <x v="2"/>
    <x v="0"/>
    <x v="0"/>
    <n v="2"/>
    <x v="0"/>
    <n v="195.55"/>
    <n v="23.92"/>
  </r>
  <r>
    <n v="0.05"/>
    <x v="2"/>
    <x v="0"/>
    <x v="0"/>
    <n v="2"/>
    <x v="1"/>
    <n v="253.74"/>
    <n v="24.82"/>
  </r>
  <r>
    <s v="5%(new)"/>
    <x v="2"/>
    <x v="1"/>
    <x v="0"/>
    <n v="2"/>
    <x v="0"/>
    <n v="183.14"/>
    <n v="18.12"/>
  </r>
  <r>
    <s v="5%(new)"/>
    <x v="2"/>
    <x v="1"/>
    <x v="0"/>
    <n v="2"/>
    <x v="1"/>
    <n v="167.87"/>
    <n v="18.12"/>
  </r>
  <r>
    <n v="0.16"/>
    <x v="3"/>
    <x v="0"/>
    <x v="0"/>
    <n v="2"/>
    <x v="0"/>
    <n v="199.37"/>
    <n v="20.12"/>
  </r>
  <r>
    <n v="0.16"/>
    <x v="3"/>
    <x v="0"/>
    <x v="0"/>
    <n v="2"/>
    <x v="1"/>
    <n v="211.75"/>
    <n v="23.85"/>
  </r>
  <r>
    <s v="16%(new)"/>
    <x v="3"/>
    <x v="1"/>
    <x v="0"/>
    <n v="2"/>
    <x v="0"/>
    <n v="256.58"/>
    <n v="21.96"/>
  </r>
  <r>
    <s v="16%(new)"/>
    <x v="3"/>
    <x v="1"/>
    <x v="0"/>
    <n v="2"/>
    <x v="1"/>
    <n v="227.06"/>
    <n v="33.4"/>
  </r>
  <r>
    <s v="38%A"/>
    <x v="4"/>
    <x v="0"/>
    <x v="0"/>
    <n v="2"/>
    <x v="0"/>
    <s v="*283.31"/>
    <n v="26.71"/>
  </r>
  <r>
    <s v="38%A"/>
    <x v="4"/>
    <x v="0"/>
    <x v="0"/>
    <n v="2"/>
    <x v="1"/>
    <s v="*228.93"/>
    <n v="20.03"/>
  </r>
  <r>
    <s v="38%B"/>
    <x v="4"/>
    <x v="0"/>
    <x v="0"/>
    <n v="2"/>
    <x v="0"/>
    <s v="*186.15"/>
    <n v="19.100000000000001"/>
  </r>
  <r>
    <s v="38%B"/>
    <x v="4"/>
    <x v="0"/>
    <x v="0"/>
    <n v="2"/>
    <x v="1"/>
    <s v="*229.96"/>
    <n v="20.12"/>
  </r>
  <r>
    <s v="38%(new)"/>
    <x v="4"/>
    <x v="1"/>
    <x v="0"/>
    <n v="2"/>
    <x v="0"/>
    <n v="253.73"/>
    <n v="25.75"/>
  </r>
  <r>
    <s v="38%(new)"/>
    <x v="4"/>
    <x v="1"/>
    <x v="0"/>
    <n v="2"/>
    <x v="1"/>
    <n v="273.74"/>
    <n v="33.51"/>
  </r>
  <r>
    <s v="flyscreen"/>
    <x v="5"/>
    <x v="0"/>
    <x v="0"/>
    <n v="2"/>
    <x v="0"/>
    <n v="199.4"/>
    <n v="21.96"/>
  </r>
  <r>
    <s v="flyscreen"/>
    <x v="5"/>
    <x v="0"/>
    <x v="0"/>
    <n v="2"/>
    <x v="1"/>
    <n v="207.08"/>
    <n v="22.02"/>
  </r>
  <r>
    <s v="flyscreen(new)"/>
    <x v="5"/>
    <x v="1"/>
    <x v="0"/>
    <n v="2"/>
    <x v="0"/>
    <n v="217.64"/>
    <n v="24.02"/>
  </r>
  <r>
    <s v="flyscreen(new)"/>
    <x v="5"/>
    <x v="1"/>
    <x v="0"/>
    <n v="2"/>
    <x v="1"/>
    <n v="251"/>
    <n v="22.02"/>
  </r>
  <r>
    <s v="control(1)"/>
    <x v="0"/>
    <x v="0"/>
    <x v="1"/>
    <n v="3"/>
    <x v="0"/>
    <n v="165.02"/>
    <n v="15.29"/>
  </r>
  <r>
    <s v="control(1)"/>
    <x v="0"/>
    <x v="0"/>
    <x v="1"/>
    <n v="3"/>
    <x v="1"/>
    <n v="199.35"/>
    <n v="17.190000000000001"/>
  </r>
  <r>
    <s v="control (new)"/>
    <x v="0"/>
    <x v="1"/>
    <x v="1"/>
    <n v="3"/>
    <x v="0"/>
    <n v="167.87"/>
    <n v="20.05"/>
  </r>
  <r>
    <s v="control (new)"/>
    <x v="0"/>
    <x v="1"/>
    <x v="1"/>
    <n v="3"/>
    <x v="1"/>
    <n v="211.76"/>
    <n v="17.190000000000001"/>
  </r>
  <r>
    <n v="0.01"/>
    <x v="1"/>
    <x v="0"/>
    <x v="1"/>
    <n v="3"/>
    <x v="0"/>
    <n v="345.34"/>
    <n v="35.340000000000003"/>
  </r>
  <r>
    <n v="0.01"/>
    <x v="1"/>
    <x v="0"/>
    <x v="1"/>
    <n v="3"/>
    <x v="1"/>
    <n v="340.56"/>
    <n v="32.44"/>
  </r>
  <r>
    <n v="0.05"/>
    <x v="2"/>
    <x v="0"/>
    <x v="1"/>
    <n v="3"/>
    <x v="0"/>
    <s v="*370.09"/>
    <n v="81.12"/>
  </r>
  <r>
    <n v="0.05"/>
    <x v="2"/>
    <x v="0"/>
    <x v="1"/>
    <n v="3"/>
    <x v="1"/>
    <s v="*333.84"/>
    <n v="92.56"/>
  </r>
  <r>
    <s v="5%(new)"/>
    <x v="2"/>
    <x v="1"/>
    <x v="1"/>
    <n v="3"/>
    <x v="0"/>
    <n v="294.73"/>
    <n v="30.54"/>
  </r>
  <r>
    <s v="5%(new)"/>
    <x v="2"/>
    <x v="1"/>
    <x v="1"/>
    <n v="3"/>
    <x v="1"/>
    <n v="272.8"/>
    <n v="36.29"/>
  </r>
  <r>
    <n v="0.16"/>
    <x v="3"/>
    <x v="0"/>
    <x v="1"/>
    <n v="3"/>
    <x v="0"/>
    <n v="181.26"/>
    <n v="20.98"/>
  </r>
  <r>
    <n v="0.16"/>
    <x v="3"/>
    <x v="0"/>
    <x v="1"/>
    <n v="3"/>
    <x v="1"/>
    <n v="223.2"/>
    <n v="22.91"/>
  </r>
  <r>
    <s v="16%(new)"/>
    <x v="3"/>
    <x v="1"/>
    <x v="1"/>
    <n v="3"/>
    <x v="0"/>
    <n v="346.26"/>
    <n v="33.44"/>
  </r>
  <r>
    <s v="16%(new)"/>
    <x v="3"/>
    <x v="1"/>
    <x v="1"/>
    <n v="3"/>
    <x v="1"/>
    <n v="280.44"/>
    <n v="30.58"/>
  </r>
  <r>
    <n v="0.38"/>
    <x v="4"/>
    <x v="0"/>
    <x v="1"/>
    <n v="3"/>
    <x v="0"/>
    <n v="169.78"/>
    <n v="21.01"/>
  </r>
  <r>
    <n v="0.38"/>
    <x v="4"/>
    <x v="0"/>
    <x v="1"/>
    <n v="3"/>
    <x v="1"/>
    <n v="189.83"/>
    <n v="24.96"/>
  </r>
  <r>
    <s v="38%(new)"/>
    <x v="4"/>
    <x v="1"/>
    <x v="1"/>
    <n v="3"/>
    <x v="0"/>
    <n v="281.37"/>
    <n v="19.079999999999998"/>
  </r>
  <r>
    <s v="38%(new)"/>
    <x v="4"/>
    <x v="1"/>
    <x v="1"/>
    <n v="3"/>
    <x v="1"/>
    <n v="202.22"/>
    <n v="17.27"/>
  </r>
  <r>
    <s v="flyscreen"/>
    <x v="5"/>
    <x v="0"/>
    <x v="1"/>
    <n v="3"/>
    <x v="0"/>
    <n v="281.43"/>
    <n v="31.53"/>
  </r>
  <r>
    <s v="flyscreen"/>
    <x v="5"/>
    <x v="0"/>
    <x v="1"/>
    <n v="3"/>
    <x v="1"/>
    <n v="270.88"/>
    <n v="30.66"/>
  </r>
  <r>
    <s v="flyscreen(new)"/>
    <x v="5"/>
    <x v="1"/>
    <x v="1"/>
    <n v="3"/>
    <x v="0"/>
    <n v="242.27"/>
    <n v="23.85"/>
  </r>
  <r>
    <s v="flyscreen(new)"/>
    <x v="5"/>
    <x v="1"/>
    <x v="1"/>
    <n v="3"/>
    <x v="1"/>
    <n v="189.81"/>
    <n v="22.02"/>
  </r>
  <r>
    <s v="control(1)"/>
    <x v="0"/>
    <x v="0"/>
    <x v="0"/>
    <n v="5"/>
    <x v="0"/>
    <n v="376.83"/>
    <n v="32.43"/>
  </r>
  <r>
    <s v="control(1)"/>
    <x v="0"/>
    <x v="0"/>
    <x v="0"/>
    <n v="5"/>
    <x v="1"/>
    <n v="314.77"/>
    <n v="36.26"/>
  </r>
  <r>
    <s v="control (new)"/>
    <x v="0"/>
    <x v="1"/>
    <x v="0"/>
    <n v="5"/>
    <x v="0"/>
    <n v="267.08999999999997"/>
    <n v="31.53"/>
  </r>
  <r>
    <s v="control (new)"/>
    <x v="0"/>
    <x v="1"/>
    <x v="0"/>
    <n v="5"/>
    <x v="1"/>
    <n v="214.61"/>
    <n v="27.68"/>
  </r>
  <r>
    <n v="0.01"/>
    <x v="1"/>
    <x v="0"/>
    <x v="0"/>
    <n v="5"/>
    <x v="0"/>
    <n v="299.5"/>
    <n v="32.43"/>
  </r>
  <r>
    <n v="0.01"/>
    <x v="1"/>
    <x v="0"/>
    <x v="0"/>
    <n v="5"/>
    <x v="1"/>
    <n v="331.95"/>
    <n v="29.63"/>
  </r>
  <r>
    <n v="0.05"/>
    <x v="2"/>
    <x v="0"/>
    <x v="0"/>
    <n v="5"/>
    <x v="0"/>
    <n v="284.31"/>
    <n v="21.96"/>
  </r>
  <r>
    <n v="0.05"/>
    <x v="2"/>
    <x v="0"/>
    <x v="0"/>
    <n v="5"/>
    <x v="1"/>
    <n v="244.24"/>
    <n v="23.85"/>
  </r>
  <r>
    <s v="5%(new)"/>
    <x v="2"/>
    <x v="1"/>
    <x v="0"/>
    <n v="5"/>
    <x v="0"/>
    <n v="227.96"/>
    <n v="15.38"/>
  </r>
  <r>
    <s v="5%(new)"/>
    <x v="2"/>
    <x v="1"/>
    <x v="0"/>
    <n v="5"/>
    <x v="1"/>
    <n v="175.51"/>
    <n v="16.239999999999998"/>
  </r>
  <r>
    <n v="0.16"/>
    <x v="3"/>
    <x v="0"/>
    <x v="0"/>
    <n v="5"/>
    <x v="0"/>
    <n v="277.60000000000002"/>
    <n v="26.71"/>
  </r>
  <r>
    <n v="0.16"/>
    <x v="3"/>
    <x v="0"/>
    <x v="0"/>
    <n v="5"/>
    <x v="1"/>
    <n v="287.2"/>
    <n v="27.68"/>
  </r>
  <r>
    <s v="16%(new)"/>
    <x v="3"/>
    <x v="1"/>
    <x v="0"/>
    <n v="5"/>
    <x v="0"/>
    <n v="303.33"/>
    <n v="40.07"/>
  </r>
  <r>
    <s v="16%(new)"/>
    <x v="3"/>
    <x v="1"/>
    <x v="0"/>
    <n v="5"/>
    <x v="1"/>
    <n v="241.31"/>
    <n v="24.15"/>
  </r>
  <r>
    <n v="0.38"/>
    <x v="4"/>
    <x v="0"/>
    <x v="0"/>
    <n v="5"/>
    <x v="0"/>
    <n v="198.41"/>
    <n v="18.12"/>
  </r>
  <r>
    <n v="0.38"/>
    <x v="4"/>
    <x v="0"/>
    <x v="0"/>
    <n v="5"/>
    <x v="1"/>
    <n v="259.44"/>
    <n v="32.44"/>
  </r>
  <r>
    <s v="38%(new)"/>
    <x v="4"/>
    <x v="1"/>
    <x v="0"/>
    <n v="5"/>
    <x v="0"/>
    <n v="298.64"/>
    <n v="31.48"/>
  </r>
  <r>
    <s v="38%(new)"/>
    <x v="4"/>
    <x v="1"/>
    <x v="0"/>
    <n v="5"/>
    <x v="1"/>
    <n v="287.14999999999998"/>
    <n v="30.54"/>
  </r>
  <r>
    <s v="flyscreen"/>
    <x v="5"/>
    <x v="0"/>
    <x v="0"/>
    <n v="5"/>
    <x v="0"/>
    <n v="287.10000000000002"/>
    <n v="27.73"/>
  </r>
  <r>
    <s v="flyscreen"/>
    <x v="5"/>
    <x v="0"/>
    <x v="0"/>
    <n v="5"/>
    <x v="1"/>
    <n v="244.18"/>
    <n v="23.86"/>
  </r>
  <r>
    <s v="flyscreen(new)"/>
    <x v="5"/>
    <x v="1"/>
    <x v="0"/>
    <n v="5"/>
    <x v="0"/>
    <n v="332.24"/>
    <n v="23.86"/>
  </r>
  <r>
    <s v="flyscreen(new)"/>
    <x v="5"/>
    <x v="1"/>
    <x v="0"/>
    <n v="5"/>
    <x v="1"/>
    <n v="323.45"/>
    <n v="26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7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36:N45" firstHeaderRow="1" firstDataRow="3" firstDataCol="1"/>
  <pivotFields count="8">
    <pivotField showAll="0" defaultSubtotal="0"/>
    <pivotField axis="axisRow" numFmtId="1" showAll="0" defaultSubtotal="0">
      <items count="6">
        <item x="1"/>
        <item x="2"/>
        <item x="3"/>
        <item x="4"/>
        <item x="5"/>
        <item x="0"/>
      </items>
    </pivotField>
    <pivotField axis="axisCol" showAll="0" defaultSubtotal="0">
      <items count="2">
        <item x="0"/>
        <item x="1"/>
      </items>
    </pivotField>
    <pivotField axis="axisRow" numFmtId="1" showAll="0" defaultSubtotal="0">
      <items count="2">
        <item h="1" x="1"/>
        <item x="0"/>
      </items>
    </pivotField>
    <pivotField showAll="0" defaultSubtotal="0"/>
    <pivotField axis="axisCol" showAll="0" defaultSubtotal="0">
      <items count="2">
        <item x="1"/>
        <item x="0"/>
      </items>
    </pivotField>
    <pivotField dataField="1" showAll="0" defaultSubtotal="0"/>
    <pivotField showAll="0" defaultSubtotal="0"/>
  </pivotFields>
  <rowFields count="2">
    <field x="3"/>
    <field x="1"/>
  </rowFields>
  <rowItems count="7">
    <i>
      <x v="1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2">
    <field x="2"/>
    <field x="5"/>
  </colFields>
  <colItems count="4">
    <i>
      <x/>
      <x/>
    </i>
    <i r="1">
      <x v="1"/>
    </i>
    <i>
      <x v="1"/>
      <x/>
    </i>
    <i r="1">
      <x v="1"/>
    </i>
  </colItems>
  <dataFields count="1">
    <dataField name="Average of Length of 10 cells (µm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7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48:N57" firstHeaderRow="1" firstDataRow="3" firstDataCol="1"/>
  <pivotFields count="8">
    <pivotField showAll="0" defaultSubtotal="0"/>
    <pivotField axis="axisRow" numFmtId="1" showAll="0" defaultSubtotal="0">
      <items count="6">
        <item x="1"/>
        <item x="2"/>
        <item x="3"/>
        <item x="4"/>
        <item x="5"/>
        <item x="0"/>
      </items>
    </pivotField>
    <pivotField axis="axisCol" showAll="0" defaultSubtotal="0">
      <items count="2">
        <item x="0"/>
        <item x="1"/>
      </items>
    </pivotField>
    <pivotField axis="axisRow" numFmtId="1" showAll="0" defaultSubtotal="0">
      <items count="2">
        <item h="1" x="1"/>
        <item x="0"/>
      </items>
    </pivotField>
    <pivotField showAll="0" defaultSubtotal="0"/>
    <pivotField axis="axisCol" showAll="0" defaultSubtotal="0">
      <items count="2">
        <item x="1"/>
        <item x="0"/>
      </items>
    </pivotField>
    <pivotField dataField="1" showAll="0" defaultSubtotal="0"/>
    <pivotField showAll="0" defaultSubtotal="0"/>
  </pivotFields>
  <rowFields count="2">
    <field x="3"/>
    <field x="1"/>
  </rowFields>
  <rowItems count="7">
    <i>
      <x v="1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2">
    <field x="2"/>
    <field x="5"/>
  </colFields>
  <colItems count="4">
    <i>
      <x/>
      <x/>
    </i>
    <i r="1">
      <x v="1"/>
    </i>
    <i>
      <x v="1"/>
      <x/>
    </i>
    <i r="1">
      <x v="1"/>
    </i>
  </colItems>
  <dataFields count="1">
    <dataField name="StdDev of Length of 10 cells (µm)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2.emf"/><Relationship Id="rId7" Type="http://schemas.openxmlformats.org/officeDocument/2006/relationships/oleObject" Target="../embeddings/oleObject3.bin"/><Relationship Id="rId8" Type="http://schemas.openxmlformats.org/officeDocument/2006/relationships/image" Target="../media/image3.emf"/><Relationship Id="rId9" Type="http://schemas.openxmlformats.org/officeDocument/2006/relationships/oleObject" Target="../embeddings/oleObject4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oleObject" Target="../embeddings/oleObject8.bin"/><Relationship Id="rId12" Type="http://schemas.openxmlformats.org/officeDocument/2006/relationships/image" Target="../media/image8.emf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oleObject" Target="../embeddings/oleObject5.bin"/><Relationship Id="rId6" Type="http://schemas.openxmlformats.org/officeDocument/2006/relationships/image" Target="../media/image5.emf"/><Relationship Id="rId7" Type="http://schemas.openxmlformats.org/officeDocument/2006/relationships/oleObject" Target="../embeddings/oleObject6.bin"/><Relationship Id="rId8" Type="http://schemas.openxmlformats.org/officeDocument/2006/relationships/image" Target="../media/image6.emf"/><Relationship Id="rId9" Type="http://schemas.openxmlformats.org/officeDocument/2006/relationships/oleObject" Target="../embeddings/oleObject7.bin"/><Relationship Id="rId10" Type="http://schemas.openxmlformats.org/officeDocument/2006/relationships/image" Target="../media/image7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4" Type="http://schemas.openxmlformats.org/officeDocument/2006/relationships/image" Target="../media/image9.emf"/><Relationship Id="rId5" Type="http://schemas.openxmlformats.org/officeDocument/2006/relationships/oleObject" Target="../embeddings/oleObject10.bin"/><Relationship Id="rId6" Type="http://schemas.openxmlformats.org/officeDocument/2006/relationships/image" Target="../media/image10.emf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4" Type="http://schemas.openxmlformats.org/officeDocument/2006/relationships/image" Target="../media/image11.emf"/><Relationship Id="rId5" Type="http://schemas.openxmlformats.org/officeDocument/2006/relationships/oleObject" Target="../embeddings/oleObject12.bin"/><Relationship Id="rId6" Type="http://schemas.openxmlformats.org/officeDocument/2006/relationships/image" Target="../media/image12.emf"/><Relationship Id="rId7" Type="http://schemas.openxmlformats.org/officeDocument/2006/relationships/oleObject" Target="../embeddings/oleObject13.bin"/><Relationship Id="rId8" Type="http://schemas.openxmlformats.org/officeDocument/2006/relationships/image" Target="../media/image13.emf"/><Relationship Id="rId9" Type="http://schemas.openxmlformats.org/officeDocument/2006/relationships/oleObject" Target="../embeddings/oleObject14.bin"/><Relationship Id="rId10" Type="http://schemas.openxmlformats.org/officeDocument/2006/relationships/image" Target="../media/image14.emf"/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5.bin"/><Relationship Id="rId4" Type="http://schemas.openxmlformats.org/officeDocument/2006/relationships/image" Target="../media/image15.emf"/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E61"/>
  <sheetViews>
    <sheetView workbookViewId="0">
      <selection activeCell="A3" sqref="A3:E3"/>
    </sheetView>
  </sheetViews>
  <sheetFormatPr baseColWidth="10" defaultColWidth="8.83203125" defaultRowHeight="15" x14ac:dyDescent="0.2"/>
  <cols>
    <col min="1" max="1" width="10.1640625" customWidth="1"/>
    <col min="4" max="4" width="22" customWidth="1"/>
    <col min="5" max="5" width="24.33203125" customWidth="1"/>
  </cols>
  <sheetData>
    <row r="1" spans="1:5" x14ac:dyDescent="0.2">
      <c r="A1" s="1" t="s">
        <v>0</v>
      </c>
      <c r="B1" s="1"/>
      <c r="C1" s="1"/>
    </row>
    <row r="2" spans="1:5" x14ac:dyDescent="0.2">
      <c r="A2" s="1"/>
      <c r="B2" s="1"/>
      <c r="C2" s="1"/>
    </row>
    <row r="3" spans="1:5" x14ac:dyDescent="0.2">
      <c r="A3" s="1" t="s">
        <v>1</v>
      </c>
      <c r="B3" s="1" t="s">
        <v>2</v>
      </c>
      <c r="C3" s="1" t="s">
        <v>5</v>
      </c>
      <c r="D3" s="1" t="s">
        <v>3</v>
      </c>
      <c r="E3" s="1" t="s">
        <v>4</v>
      </c>
    </row>
    <row r="4" spans="1:5" x14ac:dyDescent="0.2">
      <c r="A4" t="s">
        <v>6</v>
      </c>
      <c r="B4">
        <v>1</v>
      </c>
      <c r="C4" t="s">
        <v>7</v>
      </c>
      <c r="D4" s="2">
        <v>255.64</v>
      </c>
      <c r="E4" s="2">
        <v>21.94</v>
      </c>
    </row>
    <row r="5" spans="1:5" x14ac:dyDescent="0.2">
      <c r="A5" t="s">
        <v>6</v>
      </c>
      <c r="B5">
        <v>1</v>
      </c>
      <c r="C5" t="s">
        <v>8</v>
      </c>
      <c r="D5" s="2">
        <v>291.87</v>
      </c>
      <c r="E5" s="2">
        <v>31.49</v>
      </c>
    </row>
    <row r="6" spans="1:5" hidden="1" x14ac:dyDescent="0.2">
      <c r="A6" s="3">
        <v>0.05</v>
      </c>
      <c r="B6">
        <v>1</v>
      </c>
      <c r="C6" t="s">
        <v>7</v>
      </c>
      <c r="D6" s="2">
        <v>192.71</v>
      </c>
      <c r="E6" s="2">
        <v>24.8</v>
      </c>
    </row>
    <row r="7" spans="1:5" x14ac:dyDescent="0.2">
      <c r="A7" s="3">
        <v>0.05</v>
      </c>
      <c r="B7">
        <v>1</v>
      </c>
      <c r="C7" t="s">
        <v>8</v>
      </c>
      <c r="D7" s="2">
        <v>146.88999999999999</v>
      </c>
      <c r="E7" s="2">
        <v>17.190000000000001</v>
      </c>
    </row>
    <row r="8" spans="1:5" hidden="1" x14ac:dyDescent="0.2">
      <c r="A8" s="3">
        <v>0.16</v>
      </c>
      <c r="B8">
        <v>1</v>
      </c>
      <c r="C8" t="s">
        <v>7</v>
      </c>
      <c r="D8" s="2">
        <v>228.2</v>
      </c>
      <c r="E8" s="2">
        <v>18.12</v>
      </c>
    </row>
    <row r="9" spans="1:5" x14ac:dyDescent="0.2">
      <c r="A9" s="3">
        <v>0.16</v>
      </c>
      <c r="B9">
        <v>1</v>
      </c>
      <c r="C9" t="s">
        <v>8</v>
      </c>
      <c r="D9" s="2">
        <v>192.9</v>
      </c>
      <c r="E9" s="2">
        <v>24.82</v>
      </c>
    </row>
    <row r="10" spans="1:5" hidden="1" x14ac:dyDescent="0.2">
      <c r="A10" s="3" t="s">
        <v>9</v>
      </c>
      <c r="B10">
        <v>1</v>
      </c>
      <c r="C10" t="s">
        <v>7</v>
      </c>
      <c r="D10" s="2">
        <v>199.37</v>
      </c>
      <c r="E10" s="2">
        <v>22.91</v>
      </c>
    </row>
    <row r="11" spans="1:5" x14ac:dyDescent="0.2">
      <c r="A11" s="3" t="s">
        <v>9</v>
      </c>
      <c r="B11">
        <v>1</v>
      </c>
      <c r="C11" t="s">
        <v>8</v>
      </c>
      <c r="D11" s="2">
        <v>200.36</v>
      </c>
      <c r="E11" s="2">
        <v>22.89</v>
      </c>
    </row>
    <row r="12" spans="1:5" hidden="1" x14ac:dyDescent="0.2">
      <c r="A12" t="s">
        <v>10</v>
      </c>
      <c r="B12">
        <v>1</v>
      </c>
      <c r="C12" t="s">
        <v>7</v>
      </c>
      <c r="D12" s="2">
        <v>186.96</v>
      </c>
      <c r="E12" s="2">
        <v>20.05</v>
      </c>
    </row>
    <row r="13" spans="1:5" x14ac:dyDescent="0.2">
      <c r="A13" t="s">
        <v>10</v>
      </c>
      <c r="B13">
        <v>1</v>
      </c>
      <c r="C13" t="s">
        <v>8</v>
      </c>
      <c r="D13" s="2">
        <v>232.74</v>
      </c>
      <c r="E13" s="2">
        <v>25.77</v>
      </c>
    </row>
    <row r="14" spans="1:5" hidden="1" x14ac:dyDescent="0.2">
      <c r="A14" s="3" t="s">
        <v>11</v>
      </c>
      <c r="B14">
        <v>1</v>
      </c>
      <c r="C14" t="s">
        <v>7</v>
      </c>
      <c r="D14" s="2">
        <v>181.23</v>
      </c>
      <c r="E14" s="2">
        <v>17.190000000000001</v>
      </c>
    </row>
    <row r="15" spans="1:5" x14ac:dyDescent="0.2">
      <c r="A15" s="3" t="s">
        <v>11</v>
      </c>
      <c r="B15">
        <v>1</v>
      </c>
      <c r="C15" t="s">
        <v>8</v>
      </c>
      <c r="D15" s="2">
        <v>188.86</v>
      </c>
      <c r="E15" s="2">
        <v>19.100000000000001</v>
      </c>
    </row>
    <row r="16" spans="1:5" hidden="1" x14ac:dyDescent="0.2">
      <c r="A16" s="3" t="s">
        <v>12</v>
      </c>
      <c r="B16">
        <v>1</v>
      </c>
      <c r="C16" t="s">
        <v>7</v>
      </c>
      <c r="D16" s="2">
        <v>227.01</v>
      </c>
      <c r="E16" s="2">
        <v>30.52</v>
      </c>
    </row>
    <row r="17" spans="1:5" x14ac:dyDescent="0.2">
      <c r="A17" s="3" t="s">
        <v>12</v>
      </c>
      <c r="B17">
        <v>1</v>
      </c>
      <c r="C17" t="s">
        <v>8</v>
      </c>
      <c r="D17" s="2">
        <v>242.33</v>
      </c>
      <c r="E17" s="2">
        <v>29.58</v>
      </c>
    </row>
    <row r="18" spans="1:5" hidden="1" x14ac:dyDescent="0.2">
      <c r="A18" s="3" t="s">
        <v>6</v>
      </c>
      <c r="B18">
        <v>2</v>
      </c>
      <c r="C18" t="s">
        <v>7</v>
      </c>
      <c r="D18" s="2">
        <v>194.61</v>
      </c>
      <c r="E18" s="2">
        <v>22.91</v>
      </c>
    </row>
    <row r="19" spans="1:5" x14ac:dyDescent="0.2">
      <c r="A19" s="3" t="s">
        <v>6</v>
      </c>
      <c r="B19">
        <v>2</v>
      </c>
      <c r="C19" t="s">
        <v>8</v>
      </c>
      <c r="D19" s="2">
        <v>217.49</v>
      </c>
      <c r="E19" s="2">
        <v>21.01</v>
      </c>
    </row>
    <row r="20" spans="1:5" hidden="1" x14ac:dyDescent="0.2">
      <c r="A20" s="3" t="s">
        <v>12</v>
      </c>
      <c r="B20">
        <v>2</v>
      </c>
      <c r="C20" t="s">
        <v>7</v>
      </c>
      <c r="D20" s="2">
        <v>213.69</v>
      </c>
      <c r="E20" s="2">
        <v>22.02</v>
      </c>
    </row>
    <row r="21" spans="1:5" x14ac:dyDescent="0.2">
      <c r="A21" s="3" t="s">
        <v>12</v>
      </c>
      <c r="B21">
        <v>2</v>
      </c>
      <c r="C21" t="s">
        <v>8</v>
      </c>
      <c r="D21" s="2">
        <v>194.59</v>
      </c>
      <c r="E21" s="2">
        <v>19.29</v>
      </c>
    </row>
    <row r="22" spans="1:5" hidden="1" x14ac:dyDescent="0.2">
      <c r="A22" s="3">
        <v>0.05</v>
      </c>
      <c r="B22">
        <v>2</v>
      </c>
      <c r="C22" t="s">
        <v>7</v>
      </c>
      <c r="D22" s="2">
        <v>279.23</v>
      </c>
      <c r="E22" s="2">
        <v>24.96</v>
      </c>
    </row>
    <row r="23" spans="1:5" x14ac:dyDescent="0.2">
      <c r="A23" s="3">
        <v>0.05</v>
      </c>
      <c r="B23">
        <v>2</v>
      </c>
      <c r="C23" t="s">
        <v>8</v>
      </c>
      <c r="D23" s="2">
        <v>239.95</v>
      </c>
      <c r="E23" s="2">
        <v>22.12</v>
      </c>
    </row>
    <row r="24" spans="1:5" hidden="1" x14ac:dyDescent="0.2">
      <c r="A24" s="3">
        <v>0.16</v>
      </c>
      <c r="B24">
        <v>2</v>
      </c>
      <c r="C24" t="s">
        <v>7</v>
      </c>
      <c r="D24" s="2">
        <v>243.22</v>
      </c>
      <c r="E24" s="2">
        <v>31.48</v>
      </c>
    </row>
    <row r="25" spans="1:5" x14ac:dyDescent="0.2">
      <c r="A25" s="3">
        <v>0.16</v>
      </c>
      <c r="B25">
        <v>2</v>
      </c>
      <c r="C25" t="s">
        <v>8</v>
      </c>
      <c r="D25" s="2">
        <v>209.92</v>
      </c>
      <c r="E25" s="2">
        <v>25.75</v>
      </c>
    </row>
    <row r="26" spans="1:5" hidden="1" x14ac:dyDescent="0.2">
      <c r="A26" s="3">
        <v>0.38</v>
      </c>
      <c r="B26">
        <v>2</v>
      </c>
      <c r="C26" t="s">
        <v>7</v>
      </c>
      <c r="D26" s="2">
        <v>180.28</v>
      </c>
      <c r="E26" s="2">
        <v>18.149999999999999</v>
      </c>
    </row>
    <row r="27" spans="1:5" x14ac:dyDescent="0.2">
      <c r="A27" s="3">
        <v>0.38</v>
      </c>
      <c r="B27">
        <v>2</v>
      </c>
      <c r="C27" t="s">
        <v>8</v>
      </c>
      <c r="D27" s="2">
        <v>145.94</v>
      </c>
      <c r="E27" s="2">
        <v>18.149999999999999</v>
      </c>
    </row>
    <row r="28" spans="1:5" hidden="1" x14ac:dyDescent="0.2">
      <c r="A28" s="3" t="s">
        <v>6</v>
      </c>
      <c r="B28">
        <v>3</v>
      </c>
      <c r="C28" t="s">
        <v>7</v>
      </c>
      <c r="D28" s="2">
        <v>179.32</v>
      </c>
      <c r="E28" s="2">
        <v>20.05</v>
      </c>
    </row>
    <row r="29" spans="1:5" x14ac:dyDescent="0.2">
      <c r="A29" s="3" t="s">
        <v>6</v>
      </c>
      <c r="B29">
        <v>3</v>
      </c>
      <c r="C29" t="s">
        <v>8</v>
      </c>
      <c r="D29" s="2">
        <v>198.54</v>
      </c>
      <c r="E29" s="2">
        <v>23.92</v>
      </c>
    </row>
    <row r="30" spans="1:5" hidden="1" x14ac:dyDescent="0.2">
      <c r="A30" s="3">
        <v>0.05</v>
      </c>
      <c r="B30">
        <v>3</v>
      </c>
      <c r="C30" t="s">
        <v>7</v>
      </c>
      <c r="D30" s="2">
        <v>206.98</v>
      </c>
      <c r="E30" s="2">
        <v>28.61</v>
      </c>
    </row>
    <row r="31" spans="1:5" x14ac:dyDescent="0.2">
      <c r="A31" s="3">
        <v>0.05</v>
      </c>
      <c r="B31">
        <v>3</v>
      </c>
      <c r="C31" t="s">
        <v>8</v>
      </c>
      <c r="D31" s="2">
        <v>197.47</v>
      </c>
      <c r="E31" s="2">
        <v>24.82</v>
      </c>
    </row>
    <row r="32" spans="1:5" hidden="1" x14ac:dyDescent="0.2">
      <c r="A32" s="3">
        <v>0.16</v>
      </c>
      <c r="B32">
        <v>3</v>
      </c>
      <c r="C32" t="s">
        <v>7</v>
      </c>
      <c r="D32" s="2">
        <v>170.74</v>
      </c>
      <c r="E32" s="2">
        <v>19.079999999999998</v>
      </c>
    </row>
    <row r="33" spans="1:5" x14ac:dyDescent="0.2">
      <c r="A33" s="3">
        <v>0.16</v>
      </c>
      <c r="B33">
        <v>3</v>
      </c>
      <c r="C33" t="s">
        <v>8</v>
      </c>
      <c r="D33" s="2">
        <v>196.49</v>
      </c>
      <c r="E33" s="2">
        <v>16.239999999999998</v>
      </c>
    </row>
    <row r="34" spans="1:5" hidden="1" x14ac:dyDescent="0.2">
      <c r="A34" s="3">
        <v>0.38</v>
      </c>
      <c r="B34">
        <v>3</v>
      </c>
      <c r="C34" t="s">
        <v>7</v>
      </c>
      <c r="D34" s="2">
        <v>217.47</v>
      </c>
      <c r="E34" s="2">
        <v>25.82</v>
      </c>
    </row>
    <row r="35" spans="1:5" x14ac:dyDescent="0.2">
      <c r="A35" s="3">
        <v>0.38</v>
      </c>
      <c r="B35">
        <v>3</v>
      </c>
      <c r="C35" t="s">
        <v>8</v>
      </c>
      <c r="D35" s="2">
        <v>225.1</v>
      </c>
      <c r="E35" s="2">
        <v>32.44</v>
      </c>
    </row>
    <row r="36" spans="1:5" hidden="1" x14ac:dyDescent="0.2">
      <c r="A36" t="s">
        <v>11</v>
      </c>
      <c r="B36">
        <v>3</v>
      </c>
      <c r="C36" t="s">
        <v>7</v>
      </c>
      <c r="D36" s="2">
        <v>222.25</v>
      </c>
      <c r="E36" s="2">
        <v>25.75</v>
      </c>
    </row>
    <row r="37" spans="1:5" x14ac:dyDescent="0.2">
      <c r="A37" t="s">
        <v>11</v>
      </c>
      <c r="B37">
        <v>3</v>
      </c>
      <c r="C37" t="s">
        <v>8</v>
      </c>
      <c r="D37" s="2">
        <v>199.35</v>
      </c>
      <c r="E37" s="2">
        <v>20.12</v>
      </c>
    </row>
    <row r="38" spans="1:5" hidden="1" x14ac:dyDescent="0.2">
      <c r="A38" s="3" t="s">
        <v>6</v>
      </c>
      <c r="B38">
        <v>4</v>
      </c>
      <c r="C38" t="s">
        <v>7</v>
      </c>
      <c r="D38" s="2">
        <v>159.31</v>
      </c>
      <c r="E38" s="2">
        <v>15.26</v>
      </c>
    </row>
    <row r="39" spans="1:5" x14ac:dyDescent="0.2">
      <c r="A39" s="3" t="s">
        <v>6</v>
      </c>
      <c r="B39">
        <v>4</v>
      </c>
      <c r="C39" t="s">
        <v>8</v>
      </c>
      <c r="D39" s="2">
        <v>181.23</v>
      </c>
      <c r="E39" s="2">
        <v>13.39</v>
      </c>
    </row>
    <row r="40" spans="1:5" hidden="1" x14ac:dyDescent="0.2">
      <c r="A40" s="3">
        <v>0.05</v>
      </c>
      <c r="B40">
        <v>4</v>
      </c>
      <c r="C40" t="s">
        <v>7</v>
      </c>
      <c r="D40" s="2">
        <v>149.76</v>
      </c>
      <c r="E40" s="2">
        <v>22.02</v>
      </c>
    </row>
    <row r="41" spans="1:5" x14ac:dyDescent="0.2">
      <c r="A41" s="3">
        <v>0.05</v>
      </c>
      <c r="B41">
        <v>4</v>
      </c>
      <c r="C41" t="s">
        <v>8</v>
      </c>
      <c r="D41" s="2">
        <v>168.89</v>
      </c>
      <c r="E41" s="2">
        <v>14.31</v>
      </c>
    </row>
    <row r="42" spans="1:5" hidden="1" x14ac:dyDescent="0.2">
      <c r="A42" s="3">
        <v>0.16</v>
      </c>
      <c r="B42">
        <v>4</v>
      </c>
      <c r="C42" t="s">
        <v>7</v>
      </c>
      <c r="D42" s="2">
        <v>282.37</v>
      </c>
      <c r="E42" s="2">
        <v>22.02</v>
      </c>
    </row>
    <row r="43" spans="1:5" x14ac:dyDescent="0.2">
      <c r="A43" s="3">
        <v>0.16</v>
      </c>
      <c r="B43">
        <v>4</v>
      </c>
      <c r="C43" t="s">
        <v>8</v>
      </c>
      <c r="D43" s="2">
        <v>211.75</v>
      </c>
      <c r="E43" s="2">
        <v>23.86</v>
      </c>
    </row>
    <row r="44" spans="1:5" hidden="1" x14ac:dyDescent="0.2">
      <c r="A44" s="3">
        <v>0.38</v>
      </c>
      <c r="B44">
        <v>4</v>
      </c>
      <c r="C44" t="s">
        <v>7</v>
      </c>
      <c r="D44" s="2">
        <v>205.08</v>
      </c>
      <c r="E44" s="2">
        <v>22.97</v>
      </c>
    </row>
    <row r="45" spans="1:5" x14ac:dyDescent="0.2">
      <c r="A45" s="3">
        <v>0.38</v>
      </c>
      <c r="B45">
        <v>4</v>
      </c>
      <c r="C45" t="s">
        <v>8</v>
      </c>
      <c r="D45" s="2">
        <v>310.02</v>
      </c>
      <c r="E45" s="2">
        <v>27.68</v>
      </c>
    </row>
    <row r="46" spans="1:5" hidden="1" x14ac:dyDescent="0.2">
      <c r="A46" t="s">
        <v>11</v>
      </c>
      <c r="B46">
        <v>4</v>
      </c>
      <c r="C46" t="s">
        <v>7</v>
      </c>
      <c r="D46" s="2">
        <v>179.28</v>
      </c>
      <c r="E46" s="2">
        <v>16.239999999999998</v>
      </c>
    </row>
    <row r="47" spans="1:5" x14ac:dyDescent="0.2">
      <c r="A47" t="s">
        <v>11</v>
      </c>
      <c r="B47">
        <v>4</v>
      </c>
      <c r="C47" t="s">
        <v>8</v>
      </c>
      <c r="D47" s="2">
        <v>162.88</v>
      </c>
      <c r="E47" s="2">
        <v>19.100000000000001</v>
      </c>
    </row>
    <row r="48" spans="1:5" hidden="1" x14ac:dyDescent="0.2">
      <c r="A48" t="s">
        <v>12</v>
      </c>
      <c r="B48">
        <v>4</v>
      </c>
      <c r="C48" t="s">
        <v>7</v>
      </c>
      <c r="D48" s="2">
        <v>188.02</v>
      </c>
      <c r="E48" s="2">
        <v>26.72</v>
      </c>
    </row>
    <row r="49" spans="1:5" x14ac:dyDescent="0.2">
      <c r="A49" t="s">
        <v>12</v>
      </c>
      <c r="B49">
        <v>4</v>
      </c>
      <c r="C49" t="s">
        <v>8</v>
      </c>
      <c r="D49" s="2">
        <v>216.59</v>
      </c>
      <c r="E49" s="2">
        <v>19.100000000000001</v>
      </c>
    </row>
    <row r="50" spans="1:5" hidden="1" x14ac:dyDescent="0.2">
      <c r="A50" s="3" t="s">
        <v>6</v>
      </c>
      <c r="B50">
        <v>5</v>
      </c>
      <c r="C50" t="s">
        <v>7</v>
      </c>
      <c r="D50" s="2">
        <v>289.98</v>
      </c>
      <c r="E50" s="2">
        <v>30.52</v>
      </c>
    </row>
    <row r="51" spans="1:5" x14ac:dyDescent="0.2">
      <c r="A51" s="3" t="s">
        <v>6</v>
      </c>
      <c r="B51">
        <v>5</v>
      </c>
      <c r="C51" t="s">
        <v>8</v>
      </c>
      <c r="D51" s="2">
        <v>302.45</v>
      </c>
      <c r="E51" s="2">
        <v>33.44</v>
      </c>
    </row>
    <row r="52" spans="1:5" hidden="1" x14ac:dyDescent="0.2">
      <c r="A52" s="3">
        <v>0.05</v>
      </c>
      <c r="B52">
        <v>5</v>
      </c>
      <c r="C52" t="s">
        <v>7</v>
      </c>
      <c r="D52" s="2">
        <v>175.67</v>
      </c>
      <c r="E52" s="2">
        <v>16.239999999999998</v>
      </c>
    </row>
    <row r="53" spans="1:5" x14ac:dyDescent="0.2">
      <c r="A53" s="3">
        <v>0.05</v>
      </c>
      <c r="B53">
        <v>5</v>
      </c>
      <c r="C53" t="s">
        <v>8</v>
      </c>
      <c r="D53" s="2">
        <v>205.1</v>
      </c>
      <c r="E53" s="2">
        <v>19.079999999999998</v>
      </c>
    </row>
    <row r="54" spans="1:5" hidden="1" x14ac:dyDescent="0.2">
      <c r="A54" s="3">
        <v>0.16</v>
      </c>
      <c r="B54">
        <v>5</v>
      </c>
      <c r="C54" t="s">
        <v>7</v>
      </c>
      <c r="D54" s="2">
        <v>244.22</v>
      </c>
      <c r="E54" s="2">
        <v>24.82</v>
      </c>
    </row>
    <row r="55" spans="1:5" x14ac:dyDescent="0.2">
      <c r="A55" s="3">
        <v>0.16</v>
      </c>
      <c r="B55">
        <v>5</v>
      </c>
      <c r="C55" t="s">
        <v>8</v>
      </c>
      <c r="D55" s="2">
        <v>292.83</v>
      </c>
      <c r="E55" s="2">
        <v>30.54</v>
      </c>
    </row>
    <row r="56" spans="1:5" hidden="1" x14ac:dyDescent="0.2">
      <c r="A56" s="3">
        <v>0.38</v>
      </c>
      <c r="B56">
        <v>5</v>
      </c>
      <c r="C56" t="s">
        <v>7</v>
      </c>
      <c r="D56" s="2">
        <v>155.52000000000001</v>
      </c>
      <c r="E56" s="2">
        <v>12.55</v>
      </c>
    </row>
    <row r="57" spans="1:5" x14ac:dyDescent="0.2">
      <c r="A57" s="3">
        <v>0.38</v>
      </c>
      <c r="B57">
        <v>5</v>
      </c>
      <c r="C57" t="s">
        <v>8</v>
      </c>
      <c r="D57" s="2">
        <v>246.17</v>
      </c>
      <c r="E57" s="2">
        <v>29.71</v>
      </c>
    </row>
    <row r="58" spans="1:5" hidden="1" x14ac:dyDescent="0.2">
      <c r="A58" t="s">
        <v>11</v>
      </c>
      <c r="B58">
        <v>5</v>
      </c>
      <c r="C58" t="s">
        <v>7</v>
      </c>
      <c r="D58" s="2">
        <v>274.76</v>
      </c>
      <c r="E58" s="2">
        <v>34.39</v>
      </c>
    </row>
    <row r="59" spans="1:5" x14ac:dyDescent="0.2">
      <c r="A59" t="s">
        <v>11</v>
      </c>
      <c r="B59">
        <v>5</v>
      </c>
      <c r="C59" t="s">
        <v>8</v>
      </c>
      <c r="D59" s="2">
        <v>294.77999999999997</v>
      </c>
      <c r="E59" s="2">
        <v>30.54</v>
      </c>
    </row>
    <row r="60" spans="1:5" hidden="1" x14ac:dyDescent="0.2">
      <c r="A60" t="s">
        <v>12</v>
      </c>
      <c r="B60">
        <v>5</v>
      </c>
      <c r="C60" t="s">
        <v>7</v>
      </c>
      <c r="D60" s="2">
        <v>258.58999999999997</v>
      </c>
      <c r="E60" s="2">
        <v>24.87</v>
      </c>
    </row>
    <row r="61" spans="1:5" x14ac:dyDescent="0.2">
      <c r="A61" t="s">
        <v>12</v>
      </c>
      <c r="B61">
        <v>5</v>
      </c>
      <c r="C61" t="s">
        <v>8</v>
      </c>
      <c r="D61" s="2">
        <v>253.72</v>
      </c>
      <c r="E61" s="2">
        <v>31.49</v>
      </c>
    </row>
  </sheetData>
  <autoFilter ref="A4:E61">
    <filterColumn colId="2">
      <filters>
        <filter val="bottom"/>
      </filters>
    </filterColumn>
  </autoFilter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1039" r:id="rId3">
          <objectPr defaultSize="0" autoPict="0" r:id="rId4">
            <anchor moveWithCells="1">
              <from>
                <xdr:col>5</xdr:col>
                <xdr:colOff>330200</xdr:colOff>
                <xdr:row>2</xdr:row>
                <xdr:rowOff>101600</xdr:rowOff>
              </from>
              <to>
                <xdr:col>13</xdr:col>
                <xdr:colOff>292100</xdr:colOff>
                <xdr:row>34</xdr:row>
                <xdr:rowOff>139700</xdr:rowOff>
              </to>
            </anchor>
          </objectPr>
        </oleObject>
      </mc:Choice>
      <mc:Fallback>
        <oleObject progId="Prism7.Document" shapeId="1039" r:id="rId3"/>
      </mc:Fallback>
    </mc:AlternateContent>
    <mc:AlternateContent xmlns:mc="http://schemas.openxmlformats.org/markup-compatibility/2006">
      <mc:Choice Requires="x14">
        <oleObject progId="Prism7.Document" shapeId="1040" r:id="rId5">
          <objectPr defaultSize="0" autoPict="0" r:id="rId6">
            <anchor moveWithCells="1">
              <from>
                <xdr:col>5</xdr:col>
                <xdr:colOff>228600</xdr:colOff>
                <xdr:row>38</xdr:row>
                <xdr:rowOff>101600</xdr:rowOff>
              </from>
              <to>
                <xdr:col>13</xdr:col>
                <xdr:colOff>419100</xdr:colOff>
                <xdr:row>67</xdr:row>
                <xdr:rowOff>25400</xdr:rowOff>
              </to>
            </anchor>
          </objectPr>
        </oleObject>
      </mc:Choice>
      <mc:Fallback>
        <oleObject progId="Prism7.Document" shapeId="1040" r:id="rId5"/>
      </mc:Fallback>
    </mc:AlternateContent>
    <mc:AlternateContent xmlns:mc="http://schemas.openxmlformats.org/markup-compatibility/2006">
      <mc:Choice Requires="x14">
        <oleObject progId="Prism7.Document" shapeId="1041" r:id="rId7">
          <objectPr defaultSize="0" autoPict="0" r:id="rId8">
            <anchor moveWithCells="1">
              <from>
                <xdr:col>14</xdr:col>
                <xdr:colOff>406400</xdr:colOff>
                <xdr:row>1</xdr:row>
                <xdr:rowOff>152400</xdr:rowOff>
              </from>
              <to>
                <xdr:col>22</xdr:col>
                <xdr:colOff>292100</xdr:colOff>
                <xdr:row>32</xdr:row>
                <xdr:rowOff>38100</xdr:rowOff>
              </to>
            </anchor>
          </objectPr>
        </oleObject>
      </mc:Choice>
      <mc:Fallback>
        <oleObject progId="Prism7.Document" shapeId="1041" r:id="rId7"/>
      </mc:Fallback>
    </mc:AlternateContent>
    <mc:AlternateContent xmlns:mc="http://schemas.openxmlformats.org/markup-compatibility/2006">
      <mc:Choice Requires="x14">
        <oleObject progId="Prism7.Document" shapeId="1042" r:id="rId9">
          <objectPr defaultSize="0" autoPict="0" r:id="rId10">
            <anchor moveWithCells="1">
              <from>
                <xdr:col>14</xdr:col>
                <xdr:colOff>114300</xdr:colOff>
                <xdr:row>38</xdr:row>
                <xdr:rowOff>63500</xdr:rowOff>
              </from>
              <to>
                <xdr:col>22</xdr:col>
                <xdr:colOff>342900</xdr:colOff>
                <xdr:row>66</xdr:row>
                <xdr:rowOff>177800</xdr:rowOff>
              </to>
            </anchor>
          </objectPr>
        </oleObject>
      </mc:Choice>
      <mc:Fallback>
        <oleObject progId="Prism7.Document" shapeId="1042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3"/>
  <sheetViews>
    <sheetView zoomScale="98" zoomScaleNormal="98" zoomScalePageLayoutView="98" workbookViewId="0">
      <selection activeCell="G69" sqref="G69"/>
    </sheetView>
  </sheetViews>
  <sheetFormatPr baseColWidth="10" defaultColWidth="8.83203125" defaultRowHeight="15" x14ac:dyDescent="0.2"/>
  <cols>
    <col min="1" max="1" width="16.5" customWidth="1"/>
    <col min="2" max="2" width="16.5" style="6" customWidth="1"/>
    <col min="3" max="3" width="10.83203125" customWidth="1"/>
    <col min="4" max="4" width="7.5" style="6" customWidth="1"/>
    <col min="5" max="5" width="5.6640625" customWidth="1"/>
    <col min="7" max="7" width="21.83203125" customWidth="1"/>
    <col min="8" max="8" width="24.6640625" customWidth="1"/>
    <col min="10" max="10" width="26.6640625" customWidth="1"/>
    <col min="11" max="11" width="15.1640625" customWidth="1"/>
    <col min="12" max="14" width="12.33203125" customWidth="1"/>
    <col min="15" max="15" width="18" customWidth="1"/>
    <col min="16" max="16" width="12.83203125" customWidth="1"/>
    <col min="17" max="17" width="15.6640625" customWidth="1"/>
    <col min="18" max="18" width="12.83203125" bestFit="1" customWidth="1"/>
  </cols>
  <sheetData>
    <row r="1" spans="1:8" x14ac:dyDescent="0.2">
      <c r="A1" t="s">
        <v>13</v>
      </c>
    </row>
    <row r="3" spans="1:8" x14ac:dyDescent="0.2">
      <c r="A3" s="1" t="s">
        <v>1</v>
      </c>
      <c r="B3" s="7" t="s">
        <v>43</v>
      </c>
      <c r="C3" s="1" t="s">
        <v>44</v>
      </c>
      <c r="D3" s="7" t="s">
        <v>50</v>
      </c>
      <c r="E3" s="1" t="s">
        <v>2</v>
      </c>
      <c r="F3" s="1" t="s">
        <v>5</v>
      </c>
      <c r="G3" s="1" t="s">
        <v>3</v>
      </c>
      <c r="H3" s="1" t="s">
        <v>4</v>
      </c>
    </row>
    <row r="4" spans="1:8" x14ac:dyDescent="0.2">
      <c r="A4" s="3" t="s">
        <v>15</v>
      </c>
      <c r="B4" s="6">
        <v>100</v>
      </c>
      <c r="C4" s="3" t="s">
        <v>46</v>
      </c>
      <c r="D4" s="6">
        <v>80</v>
      </c>
      <c r="E4">
        <v>1</v>
      </c>
      <c r="F4" t="s">
        <v>14</v>
      </c>
      <c r="G4" s="2">
        <v>268.06</v>
      </c>
      <c r="H4" s="2">
        <v>28.63</v>
      </c>
    </row>
    <row r="5" spans="1:8" x14ac:dyDescent="0.2">
      <c r="A5" s="3" t="s">
        <v>15</v>
      </c>
      <c r="B5" s="6">
        <v>100</v>
      </c>
      <c r="C5" s="3" t="s">
        <v>46</v>
      </c>
      <c r="D5" s="6">
        <v>80</v>
      </c>
      <c r="E5">
        <v>1</v>
      </c>
      <c r="F5" t="s">
        <v>8</v>
      </c>
      <c r="G5" s="2">
        <v>286.14</v>
      </c>
      <c r="H5" s="2">
        <v>25.75</v>
      </c>
    </row>
    <row r="6" spans="1:8" x14ac:dyDescent="0.2">
      <c r="A6" s="3" t="s">
        <v>16</v>
      </c>
      <c r="B6" s="6">
        <v>100</v>
      </c>
      <c r="C6" s="3" t="s">
        <v>45</v>
      </c>
      <c r="D6" s="6">
        <v>80</v>
      </c>
      <c r="E6">
        <v>1</v>
      </c>
      <c r="F6" t="s">
        <v>14</v>
      </c>
      <c r="G6" s="2">
        <v>233.69</v>
      </c>
      <c r="H6" s="2">
        <v>21.94</v>
      </c>
    </row>
    <row r="7" spans="1:8" x14ac:dyDescent="0.2">
      <c r="A7" s="3" t="s">
        <v>16</v>
      </c>
      <c r="B7" s="6">
        <v>100</v>
      </c>
      <c r="C7" s="3" t="s">
        <v>45</v>
      </c>
      <c r="D7" s="6">
        <v>80</v>
      </c>
      <c r="E7">
        <v>1</v>
      </c>
      <c r="F7" t="s">
        <v>8</v>
      </c>
      <c r="G7" s="2">
        <v>180.27</v>
      </c>
      <c r="H7" s="2">
        <v>16.239999999999998</v>
      </c>
    </row>
    <row r="8" spans="1:8" x14ac:dyDescent="0.2">
      <c r="A8" s="3">
        <v>0.01</v>
      </c>
      <c r="B8" s="6">
        <v>1</v>
      </c>
      <c r="C8" s="3" t="s">
        <v>46</v>
      </c>
      <c r="D8" s="6">
        <v>80</v>
      </c>
      <c r="E8">
        <v>1</v>
      </c>
      <c r="F8" t="s">
        <v>14</v>
      </c>
      <c r="G8" s="2">
        <v>248.94</v>
      </c>
      <c r="H8" s="2">
        <v>27.68</v>
      </c>
    </row>
    <row r="9" spans="1:8" x14ac:dyDescent="0.2">
      <c r="A9" s="3">
        <v>0.01</v>
      </c>
      <c r="B9" s="6">
        <v>1</v>
      </c>
      <c r="C9" s="3" t="s">
        <v>46</v>
      </c>
      <c r="D9" s="6">
        <v>80</v>
      </c>
      <c r="E9">
        <v>1</v>
      </c>
      <c r="F9" t="s">
        <v>8</v>
      </c>
      <c r="G9" s="2">
        <v>253.74</v>
      </c>
      <c r="H9" s="2">
        <v>28.61</v>
      </c>
    </row>
    <row r="10" spans="1:8" x14ac:dyDescent="0.2">
      <c r="A10" s="3">
        <v>0.05</v>
      </c>
      <c r="B10" s="6">
        <v>5</v>
      </c>
      <c r="C10" s="3" t="s">
        <v>46</v>
      </c>
      <c r="D10" s="6">
        <v>80</v>
      </c>
      <c r="E10">
        <v>1</v>
      </c>
      <c r="F10" t="s">
        <v>14</v>
      </c>
      <c r="G10" s="2">
        <v>152.66</v>
      </c>
      <c r="H10" s="2">
        <v>17.170000000000002</v>
      </c>
    </row>
    <row r="11" spans="1:8" x14ac:dyDescent="0.2">
      <c r="A11" s="3">
        <v>0.05</v>
      </c>
      <c r="B11" s="6">
        <v>5</v>
      </c>
      <c r="C11" s="3" t="s">
        <v>46</v>
      </c>
      <c r="D11" s="6">
        <v>80</v>
      </c>
      <c r="E11">
        <v>1</v>
      </c>
      <c r="F11" t="s">
        <v>8</v>
      </c>
      <c r="G11" s="2">
        <v>202.22</v>
      </c>
      <c r="H11" s="2">
        <v>24.8</v>
      </c>
    </row>
    <row r="12" spans="1:8" x14ac:dyDescent="0.2">
      <c r="A12" s="3" t="s">
        <v>17</v>
      </c>
      <c r="B12" s="6">
        <v>5</v>
      </c>
      <c r="C12" s="3" t="s">
        <v>45</v>
      </c>
      <c r="D12" s="6">
        <v>80</v>
      </c>
      <c r="E12">
        <v>1</v>
      </c>
      <c r="F12" t="s">
        <v>14</v>
      </c>
      <c r="G12" s="2">
        <v>225.12</v>
      </c>
      <c r="H12" s="2">
        <v>23.85</v>
      </c>
    </row>
    <row r="13" spans="1:8" x14ac:dyDescent="0.2">
      <c r="A13" s="3" t="s">
        <v>17</v>
      </c>
      <c r="B13" s="6">
        <v>5</v>
      </c>
      <c r="C13" s="3" t="s">
        <v>45</v>
      </c>
      <c r="D13" s="6">
        <v>80</v>
      </c>
      <c r="E13">
        <v>1</v>
      </c>
      <c r="F13" t="s">
        <v>8</v>
      </c>
      <c r="G13" s="2">
        <v>210.79</v>
      </c>
      <c r="H13" s="2">
        <v>23.86</v>
      </c>
    </row>
    <row r="14" spans="1:8" x14ac:dyDescent="0.2">
      <c r="A14" s="3">
        <v>0.16</v>
      </c>
      <c r="B14" s="6">
        <v>16</v>
      </c>
      <c r="C14" s="3" t="s">
        <v>46</v>
      </c>
      <c r="D14" s="6">
        <v>80</v>
      </c>
      <c r="E14">
        <v>1</v>
      </c>
      <c r="F14" t="s">
        <v>14</v>
      </c>
      <c r="G14" s="2">
        <v>246.11</v>
      </c>
      <c r="H14" s="2">
        <v>20.03</v>
      </c>
    </row>
    <row r="15" spans="1:8" x14ac:dyDescent="0.2">
      <c r="A15" s="3">
        <v>0.16</v>
      </c>
      <c r="B15" s="6">
        <v>16</v>
      </c>
      <c r="C15" s="3" t="s">
        <v>46</v>
      </c>
      <c r="D15" s="6">
        <v>80</v>
      </c>
      <c r="E15">
        <v>1</v>
      </c>
      <c r="F15" t="s">
        <v>8</v>
      </c>
      <c r="G15" s="2">
        <v>233.68</v>
      </c>
      <c r="H15" s="2">
        <v>34.340000000000003</v>
      </c>
    </row>
    <row r="16" spans="1:8" x14ac:dyDescent="0.2">
      <c r="A16" s="3" t="s">
        <v>18</v>
      </c>
      <c r="B16" s="6">
        <v>16</v>
      </c>
      <c r="C16" s="3" t="s">
        <v>45</v>
      </c>
      <c r="D16" s="6">
        <v>80</v>
      </c>
      <c r="E16">
        <v>1</v>
      </c>
      <c r="F16" t="s">
        <v>14</v>
      </c>
      <c r="G16" s="2">
        <v>194.58</v>
      </c>
      <c r="H16" s="2">
        <v>16.239999999999998</v>
      </c>
    </row>
    <row r="17" spans="1:8" x14ac:dyDescent="0.2">
      <c r="A17" s="3" t="s">
        <v>18</v>
      </c>
      <c r="B17" s="6">
        <v>16</v>
      </c>
      <c r="C17" s="3" t="s">
        <v>45</v>
      </c>
      <c r="D17" s="6">
        <v>80</v>
      </c>
      <c r="E17">
        <v>1</v>
      </c>
      <c r="F17" t="s">
        <v>8</v>
      </c>
      <c r="G17" s="2">
        <v>224.15</v>
      </c>
      <c r="H17" s="2">
        <v>25.77</v>
      </c>
    </row>
    <row r="18" spans="1:8" x14ac:dyDescent="0.2">
      <c r="A18" s="3">
        <v>0.38</v>
      </c>
      <c r="B18" s="6">
        <v>38</v>
      </c>
      <c r="C18" s="3" t="s">
        <v>46</v>
      </c>
      <c r="D18" s="6">
        <v>80</v>
      </c>
      <c r="E18">
        <v>1</v>
      </c>
      <c r="F18" t="s">
        <v>14</v>
      </c>
      <c r="G18" s="2">
        <v>247.1</v>
      </c>
      <c r="H18" s="2">
        <v>33.4</v>
      </c>
    </row>
    <row r="19" spans="1:8" x14ac:dyDescent="0.2">
      <c r="A19" s="3">
        <v>0.38</v>
      </c>
      <c r="B19" s="6">
        <v>38</v>
      </c>
      <c r="C19" s="3" t="s">
        <v>46</v>
      </c>
      <c r="D19" s="6">
        <v>80</v>
      </c>
      <c r="E19">
        <v>1</v>
      </c>
      <c r="F19" t="s">
        <v>8</v>
      </c>
      <c r="G19" s="2">
        <v>233.68</v>
      </c>
      <c r="H19" s="2">
        <v>21.94</v>
      </c>
    </row>
    <row r="20" spans="1:8" x14ac:dyDescent="0.2">
      <c r="A20" s="3" t="s">
        <v>19</v>
      </c>
      <c r="B20" s="6">
        <v>38</v>
      </c>
      <c r="C20" s="3" t="s">
        <v>45</v>
      </c>
      <c r="D20" s="6">
        <v>80</v>
      </c>
      <c r="E20">
        <v>1</v>
      </c>
      <c r="F20" t="s">
        <v>14</v>
      </c>
      <c r="G20" s="2">
        <v>235.64</v>
      </c>
      <c r="H20" s="2">
        <v>22.91</v>
      </c>
    </row>
    <row r="21" spans="1:8" x14ac:dyDescent="0.2">
      <c r="A21" s="3" t="s">
        <v>19</v>
      </c>
      <c r="B21" s="6">
        <v>38</v>
      </c>
      <c r="C21" s="3" t="s">
        <v>45</v>
      </c>
      <c r="D21" s="6">
        <v>80</v>
      </c>
      <c r="E21">
        <v>1</v>
      </c>
      <c r="F21" t="s">
        <v>8</v>
      </c>
      <c r="G21" s="2">
        <v>240.41</v>
      </c>
      <c r="H21" s="2">
        <v>25.75</v>
      </c>
    </row>
    <row r="22" spans="1:8" x14ac:dyDescent="0.2">
      <c r="A22" t="s">
        <v>11</v>
      </c>
      <c r="B22" s="6">
        <v>63</v>
      </c>
      <c r="C22" s="3" t="s">
        <v>46</v>
      </c>
      <c r="D22" s="6">
        <v>80</v>
      </c>
      <c r="E22">
        <v>1</v>
      </c>
      <c r="F22" t="s">
        <v>14</v>
      </c>
      <c r="G22" s="2">
        <v>412.06</v>
      </c>
      <c r="H22" s="2">
        <v>38.159999999999997</v>
      </c>
    </row>
    <row r="23" spans="1:8" x14ac:dyDescent="0.2">
      <c r="A23" t="s">
        <v>11</v>
      </c>
      <c r="B23" s="6">
        <v>63</v>
      </c>
      <c r="C23" s="3" t="s">
        <v>46</v>
      </c>
      <c r="D23" s="6">
        <v>80</v>
      </c>
      <c r="E23">
        <v>1</v>
      </c>
      <c r="F23" t="s">
        <v>8</v>
      </c>
      <c r="G23" s="2">
        <v>436.93</v>
      </c>
      <c r="H23" s="2">
        <v>49.68</v>
      </c>
    </row>
    <row r="24" spans="1:8" x14ac:dyDescent="0.2">
      <c r="A24" t="s">
        <v>20</v>
      </c>
      <c r="B24" s="6">
        <v>63</v>
      </c>
      <c r="C24" s="3" t="s">
        <v>45</v>
      </c>
      <c r="D24" s="6">
        <v>80</v>
      </c>
      <c r="E24">
        <v>1</v>
      </c>
      <c r="F24" t="s">
        <v>14</v>
      </c>
      <c r="G24" s="2">
        <v>282.35000000000002</v>
      </c>
      <c r="H24" s="2">
        <v>26.77</v>
      </c>
    </row>
    <row r="25" spans="1:8" x14ac:dyDescent="0.2">
      <c r="A25" t="s">
        <v>20</v>
      </c>
      <c r="B25" s="6">
        <v>63</v>
      </c>
      <c r="C25" s="3" t="s">
        <v>45</v>
      </c>
      <c r="D25" s="6">
        <v>80</v>
      </c>
      <c r="E25">
        <v>1</v>
      </c>
      <c r="F25" t="s">
        <v>8</v>
      </c>
      <c r="G25" s="2">
        <v>310.95999999999998</v>
      </c>
      <c r="H25" s="2">
        <v>31.49</v>
      </c>
    </row>
    <row r="26" spans="1:8" x14ac:dyDescent="0.2">
      <c r="A26" s="3" t="s">
        <v>15</v>
      </c>
      <c r="B26" s="6">
        <v>100</v>
      </c>
      <c r="C26" s="3" t="s">
        <v>46</v>
      </c>
      <c r="D26" s="6">
        <v>80</v>
      </c>
      <c r="E26">
        <v>2</v>
      </c>
      <c r="F26" t="s">
        <v>14</v>
      </c>
      <c r="G26" s="2">
        <v>302.48</v>
      </c>
      <c r="H26" s="2">
        <v>22.91</v>
      </c>
    </row>
    <row r="27" spans="1:8" x14ac:dyDescent="0.2">
      <c r="A27" s="3" t="s">
        <v>15</v>
      </c>
      <c r="B27" s="6">
        <v>100</v>
      </c>
      <c r="C27" s="3" t="s">
        <v>46</v>
      </c>
      <c r="D27" s="6">
        <v>80</v>
      </c>
      <c r="E27">
        <v>2</v>
      </c>
      <c r="F27" t="s">
        <v>8</v>
      </c>
      <c r="G27" s="2">
        <v>244.27</v>
      </c>
      <c r="H27" s="2">
        <v>30.54</v>
      </c>
    </row>
    <row r="28" spans="1:8" x14ac:dyDescent="0.2">
      <c r="A28" s="3" t="s">
        <v>16</v>
      </c>
      <c r="B28" s="6">
        <v>100</v>
      </c>
      <c r="C28" s="3" t="s">
        <v>45</v>
      </c>
      <c r="D28" s="6">
        <v>80</v>
      </c>
      <c r="E28">
        <v>2</v>
      </c>
      <c r="F28" t="s">
        <v>14</v>
      </c>
      <c r="G28" s="2">
        <v>185.1</v>
      </c>
      <c r="H28" s="2">
        <v>18.149999999999999</v>
      </c>
    </row>
    <row r="29" spans="1:8" x14ac:dyDescent="0.2">
      <c r="A29" s="3" t="s">
        <v>16</v>
      </c>
      <c r="B29" s="6">
        <v>100</v>
      </c>
      <c r="C29" s="3" t="s">
        <v>45</v>
      </c>
      <c r="D29" s="6">
        <v>80</v>
      </c>
      <c r="E29">
        <v>2</v>
      </c>
      <c r="F29" t="s">
        <v>8</v>
      </c>
      <c r="G29" s="2">
        <v>188.88</v>
      </c>
      <c r="H29" s="2">
        <v>20.05</v>
      </c>
    </row>
    <row r="30" spans="1:8" x14ac:dyDescent="0.2">
      <c r="A30" s="3">
        <v>0.01</v>
      </c>
      <c r="B30" s="6">
        <v>1</v>
      </c>
      <c r="C30" s="3" t="s">
        <v>46</v>
      </c>
      <c r="D30" s="6">
        <v>80</v>
      </c>
      <c r="E30">
        <v>2</v>
      </c>
      <c r="F30" t="s">
        <v>14</v>
      </c>
      <c r="G30" s="2">
        <v>283.27999999999997</v>
      </c>
      <c r="H30" s="2">
        <v>29.57</v>
      </c>
    </row>
    <row r="31" spans="1:8" x14ac:dyDescent="0.2">
      <c r="A31" s="3">
        <v>0.01</v>
      </c>
      <c r="B31" s="6">
        <v>1</v>
      </c>
      <c r="C31" s="3" t="s">
        <v>46</v>
      </c>
      <c r="D31" s="6">
        <v>80</v>
      </c>
      <c r="E31">
        <v>2</v>
      </c>
      <c r="F31" t="s">
        <v>8</v>
      </c>
      <c r="G31" s="2">
        <v>297.58999999999997</v>
      </c>
      <c r="H31" s="2">
        <v>31.53</v>
      </c>
    </row>
    <row r="32" spans="1:8" x14ac:dyDescent="0.2">
      <c r="A32" s="3">
        <v>0.05</v>
      </c>
      <c r="B32" s="6">
        <v>5</v>
      </c>
      <c r="C32" s="3" t="s">
        <v>46</v>
      </c>
      <c r="D32" s="6">
        <v>80</v>
      </c>
      <c r="E32">
        <v>2</v>
      </c>
      <c r="F32" t="s">
        <v>14</v>
      </c>
      <c r="G32" s="2">
        <v>195.55</v>
      </c>
      <c r="H32" s="2">
        <v>23.92</v>
      </c>
    </row>
    <row r="33" spans="1:14" x14ac:dyDescent="0.2">
      <c r="A33" s="3">
        <v>0.05</v>
      </c>
      <c r="B33" s="6">
        <v>5</v>
      </c>
      <c r="C33" s="3" t="s">
        <v>46</v>
      </c>
      <c r="D33" s="6">
        <v>80</v>
      </c>
      <c r="E33">
        <v>2</v>
      </c>
      <c r="F33" t="s">
        <v>8</v>
      </c>
      <c r="G33" s="2">
        <v>253.74</v>
      </c>
      <c r="H33" s="2">
        <v>24.82</v>
      </c>
    </row>
    <row r="34" spans="1:14" x14ac:dyDescent="0.2">
      <c r="A34" s="3" t="s">
        <v>17</v>
      </c>
      <c r="B34" s="6">
        <v>5</v>
      </c>
      <c r="C34" s="3" t="s">
        <v>45</v>
      </c>
      <c r="D34" s="6">
        <v>80</v>
      </c>
      <c r="E34">
        <v>2</v>
      </c>
      <c r="F34" t="s">
        <v>14</v>
      </c>
      <c r="G34" s="2">
        <v>183.14</v>
      </c>
      <c r="H34" s="2">
        <v>18.12</v>
      </c>
    </row>
    <row r="35" spans="1:14" x14ac:dyDescent="0.2">
      <c r="A35" s="3" t="s">
        <v>17</v>
      </c>
      <c r="B35" s="6">
        <v>5</v>
      </c>
      <c r="C35" s="3" t="s">
        <v>45</v>
      </c>
      <c r="D35" s="6">
        <v>80</v>
      </c>
      <c r="E35">
        <v>2</v>
      </c>
      <c r="F35" t="s">
        <v>8</v>
      </c>
      <c r="G35" s="2">
        <v>167.87</v>
      </c>
      <c r="H35" s="2">
        <v>18.12</v>
      </c>
    </row>
    <row r="36" spans="1:14" x14ac:dyDescent="0.2">
      <c r="A36" s="3">
        <v>0.16</v>
      </c>
      <c r="B36" s="6">
        <v>16</v>
      </c>
      <c r="C36" s="3" t="s">
        <v>46</v>
      </c>
      <c r="D36" s="6">
        <v>80</v>
      </c>
      <c r="E36">
        <v>2</v>
      </c>
      <c r="F36" t="s">
        <v>14</v>
      </c>
      <c r="G36" s="2">
        <v>199.37</v>
      </c>
      <c r="H36" s="2">
        <v>20.12</v>
      </c>
      <c r="J36" s="8" t="s">
        <v>49</v>
      </c>
      <c r="K36" s="8" t="s">
        <v>48</v>
      </c>
    </row>
    <row r="37" spans="1:14" x14ac:dyDescent="0.2">
      <c r="A37" s="3">
        <v>0.16</v>
      </c>
      <c r="B37" s="6">
        <v>16</v>
      </c>
      <c r="C37" s="3" t="s">
        <v>46</v>
      </c>
      <c r="D37" s="6">
        <v>80</v>
      </c>
      <c r="E37">
        <v>2</v>
      </c>
      <c r="F37" t="s">
        <v>8</v>
      </c>
      <c r="G37" s="2">
        <v>211.75</v>
      </c>
      <c r="H37" s="2">
        <v>23.85</v>
      </c>
      <c r="K37" t="s">
        <v>46</v>
      </c>
      <c r="M37" t="s">
        <v>45</v>
      </c>
    </row>
    <row r="38" spans="1:14" x14ac:dyDescent="0.2">
      <c r="A38" s="3" t="s">
        <v>18</v>
      </c>
      <c r="B38" s="6">
        <v>16</v>
      </c>
      <c r="C38" s="3" t="s">
        <v>45</v>
      </c>
      <c r="D38" s="6">
        <v>80</v>
      </c>
      <c r="E38">
        <v>2</v>
      </c>
      <c r="F38" t="s">
        <v>14</v>
      </c>
      <c r="G38" s="2">
        <v>256.58</v>
      </c>
      <c r="H38" s="2">
        <v>21.96</v>
      </c>
      <c r="J38" s="8" t="s">
        <v>47</v>
      </c>
      <c r="K38" t="s">
        <v>8</v>
      </c>
      <c r="L38" t="s">
        <v>14</v>
      </c>
      <c r="M38" t="s">
        <v>8</v>
      </c>
      <c r="N38" t="s">
        <v>14</v>
      </c>
    </row>
    <row r="39" spans="1:14" x14ac:dyDescent="0.2">
      <c r="A39" s="3" t="s">
        <v>18</v>
      </c>
      <c r="B39" s="6">
        <v>16</v>
      </c>
      <c r="C39" s="3" t="s">
        <v>45</v>
      </c>
      <c r="D39" s="6">
        <v>80</v>
      </c>
      <c r="E39">
        <v>2</v>
      </c>
      <c r="F39" t="s">
        <v>8</v>
      </c>
      <c r="G39" s="2">
        <v>227.06</v>
      </c>
      <c r="H39" s="2">
        <v>33.4</v>
      </c>
      <c r="J39" s="9">
        <v>80</v>
      </c>
      <c r="K39" s="10"/>
      <c r="L39" s="10"/>
      <c r="M39" s="10"/>
      <c r="N39" s="10"/>
    </row>
    <row r="40" spans="1:14" x14ac:dyDescent="0.2">
      <c r="A40" s="3" t="s">
        <v>21</v>
      </c>
      <c r="B40" s="6">
        <v>38</v>
      </c>
      <c r="C40" s="3" t="s">
        <v>46</v>
      </c>
      <c r="D40" s="6">
        <v>80</v>
      </c>
      <c r="E40">
        <v>2</v>
      </c>
      <c r="F40" t="s">
        <v>14</v>
      </c>
      <c r="G40" s="2" t="s">
        <v>23</v>
      </c>
      <c r="H40" s="2">
        <v>26.71</v>
      </c>
      <c r="J40" s="13">
        <v>1</v>
      </c>
      <c r="K40" s="10">
        <v>294.42666666666668</v>
      </c>
      <c r="L40" s="10">
        <v>277.24</v>
      </c>
      <c r="M40" s="10"/>
      <c r="N40" s="10"/>
    </row>
    <row r="41" spans="1:14" x14ac:dyDescent="0.2">
      <c r="A41" s="3" t="s">
        <v>21</v>
      </c>
      <c r="B41" s="6">
        <v>38</v>
      </c>
      <c r="C41" s="3" t="s">
        <v>46</v>
      </c>
      <c r="D41" s="6">
        <v>80</v>
      </c>
      <c r="E41">
        <v>2</v>
      </c>
      <c r="F41" t="s">
        <v>8</v>
      </c>
      <c r="G41" s="2" t="s">
        <v>24</v>
      </c>
      <c r="H41" s="2">
        <v>20.03</v>
      </c>
      <c r="J41" s="13">
        <v>5</v>
      </c>
      <c r="K41" s="10">
        <v>233.4</v>
      </c>
      <c r="L41" s="10">
        <v>210.84</v>
      </c>
      <c r="M41" s="10">
        <v>184.72333333333333</v>
      </c>
      <c r="N41" s="10">
        <v>212.07333333333335</v>
      </c>
    </row>
    <row r="42" spans="1:14" x14ac:dyDescent="0.2">
      <c r="A42" s="3" t="s">
        <v>22</v>
      </c>
      <c r="B42" s="6">
        <v>38</v>
      </c>
      <c r="C42" s="3" t="s">
        <v>46</v>
      </c>
      <c r="D42" s="6">
        <v>80</v>
      </c>
      <c r="E42">
        <v>2</v>
      </c>
      <c r="F42" t="s">
        <v>14</v>
      </c>
      <c r="G42" s="2" t="s">
        <v>25</v>
      </c>
      <c r="H42" s="2">
        <v>19.100000000000001</v>
      </c>
      <c r="J42" s="13">
        <v>16</v>
      </c>
      <c r="K42" s="10">
        <v>244.21</v>
      </c>
      <c r="L42" s="10">
        <v>241.02666666666667</v>
      </c>
      <c r="M42" s="10">
        <v>230.84</v>
      </c>
      <c r="N42" s="10">
        <v>251.49666666666667</v>
      </c>
    </row>
    <row r="43" spans="1:14" x14ac:dyDescent="0.2">
      <c r="A43" s="3" t="s">
        <v>22</v>
      </c>
      <c r="B43" s="6">
        <v>38</v>
      </c>
      <c r="C43" s="3" t="s">
        <v>46</v>
      </c>
      <c r="D43" s="6">
        <v>80</v>
      </c>
      <c r="E43">
        <v>2</v>
      </c>
      <c r="F43" t="s">
        <v>8</v>
      </c>
      <c r="G43" s="2" t="s">
        <v>26</v>
      </c>
      <c r="H43" s="2">
        <v>20.12</v>
      </c>
      <c r="J43" s="13">
        <v>38</v>
      </c>
      <c r="K43" s="10">
        <v>246.56</v>
      </c>
      <c r="L43" s="10">
        <v>222.755</v>
      </c>
      <c r="M43" s="10">
        <v>267.09999999999997</v>
      </c>
      <c r="N43" s="10">
        <v>262.67</v>
      </c>
    </row>
    <row r="44" spans="1:14" x14ac:dyDescent="0.2">
      <c r="A44" s="3" t="s">
        <v>19</v>
      </c>
      <c r="B44" s="6">
        <v>38</v>
      </c>
      <c r="C44" s="3" t="s">
        <v>45</v>
      </c>
      <c r="D44" s="6">
        <v>80</v>
      </c>
      <c r="E44">
        <v>2</v>
      </c>
      <c r="F44" t="s">
        <v>14</v>
      </c>
      <c r="G44" s="2">
        <v>253.73</v>
      </c>
      <c r="H44" s="2">
        <v>25.75</v>
      </c>
      <c r="J44" s="13">
        <v>63</v>
      </c>
      <c r="K44" s="10">
        <v>296.06333333333333</v>
      </c>
      <c r="L44" s="10">
        <v>299.52000000000004</v>
      </c>
      <c r="M44" s="10">
        <v>295.13666666666671</v>
      </c>
      <c r="N44" s="10">
        <v>277.41000000000003</v>
      </c>
    </row>
    <row r="45" spans="1:14" x14ac:dyDescent="0.2">
      <c r="A45" s="3" t="s">
        <v>19</v>
      </c>
      <c r="B45" s="6">
        <v>38</v>
      </c>
      <c r="C45" s="3" t="s">
        <v>45</v>
      </c>
      <c r="D45" s="6">
        <v>80</v>
      </c>
      <c r="E45">
        <v>2</v>
      </c>
      <c r="F45" t="s">
        <v>8</v>
      </c>
      <c r="G45" s="2">
        <v>273.74</v>
      </c>
      <c r="H45" s="2">
        <v>33.51</v>
      </c>
      <c r="J45" s="13">
        <v>100</v>
      </c>
      <c r="K45" s="10">
        <v>281.72666666666663</v>
      </c>
      <c r="L45" s="10">
        <v>315.78999999999996</v>
      </c>
      <c r="M45" s="10">
        <v>194.58666666666667</v>
      </c>
      <c r="N45" s="10">
        <v>228.62666666666664</v>
      </c>
    </row>
    <row r="46" spans="1:14" x14ac:dyDescent="0.2">
      <c r="A46" t="s">
        <v>11</v>
      </c>
      <c r="B46" s="6">
        <v>63</v>
      </c>
      <c r="C46" s="3" t="s">
        <v>46</v>
      </c>
      <c r="D46" s="6">
        <v>80</v>
      </c>
      <c r="E46">
        <v>2</v>
      </c>
      <c r="F46" t="s">
        <v>14</v>
      </c>
      <c r="G46" s="2">
        <v>199.4</v>
      </c>
      <c r="H46" s="2">
        <v>21.96</v>
      </c>
    </row>
    <row r="47" spans="1:14" x14ac:dyDescent="0.2">
      <c r="A47" t="s">
        <v>11</v>
      </c>
      <c r="B47" s="6">
        <v>63</v>
      </c>
      <c r="C47" s="3" t="s">
        <v>46</v>
      </c>
      <c r="D47" s="6">
        <v>80</v>
      </c>
      <c r="E47">
        <v>2</v>
      </c>
      <c r="F47" t="s">
        <v>8</v>
      </c>
      <c r="G47" s="2">
        <v>207.08</v>
      </c>
      <c r="H47" s="2">
        <v>22.02</v>
      </c>
    </row>
    <row r="48" spans="1:14" x14ac:dyDescent="0.2">
      <c r="A48" t="s">
        <v>20</v>
      </c>
      <c r="B48" s="6">
        <v>63</v>
      </c>
      <c r="C48" s="3" t="s">
        <v>45</v>
      </c>
      <c r="D48" s="6">
        <v>80</v>
      </c>
      <c r="E48">
        <v>2</v>
      </c>
      <c r="F48" t="s">
        <v>14</v>
      </c>
      <c r="G48" s="2">
        <v>217.64</v>
      </c>
      <c r="H48" s="2">
        <v>24.02</v>
      </c>
      <c r="J48" s="8" t="s">
        <v>51</v>
      </c>
      <c r="K48" s="8" t="s">
        <v>48</v>
      </c>
    </row>
    <row r="49" spans="1:14" x14ac:dyDescent="0.2">
      <c r="A49" t="s">
        <v>20</v>
      </c>
      <c r="B49" s="6">
        <v>63</v>
      </c>
      <c r="C49" s="3" t="s">
        <v>45</v>
      </c>
      <c r="D49" s="6">
        <v>80</v>
      </c>
      <c r="E49">
        <v>2</v>
      </c>
      <c r="F49" t="s">
        <v>8</v>
      </c>
      <c r="G49" s="2">
        <v>251</v>
      </c>
      <c r="H49" s="2">
        <v>22.02</v>
      </c>
      <c r="K49" t="s">
        <v>46</v>
      </c>
      <c r="M49" t="s">
        <v>45</v>
      </c>
    </row>
    <row r="50" spans="1:14" x14ac:dyDescent="0.2">
      <c r="A50" s="3" t="s">
        <v>15</v>
      </c>
      <c r="B50" s="6">
        <v>100</v>
      </c>
      <c r="C50" s="3" t="s">
        <v>46</v>
      </c>
      <c r="D50" s="6">
        <v>40</v>
      </c>
      <c r="E50">
        <v>3</v>
      </c>
      <c r="F50" t="s">
        <v>14</v>
      </c>
      <c r="G50" s="2">
        <v>165.02</v>
      </c>
      <c r="H50" s="2">
        <v>15.29</v>
      </c>
      <c r="J50" s="8" t="s">
        <v>47</v>
      </c>
      <c r="K50" t="s">
        <v>8</v>
      </c>
      <c r="L50" t="s">
        <v>14</v>
      </c>
      <c r="M50" t="s">
        <v>8</v>
      </c>
      <c r="N50" t="s">
        <v>14</v>
      </c>
    </row>
    <row r="51" spans="1:14" x14ac:dyDescent="0.2">
      <c r="A51" s="3" t="s">
        <v>15</v>
      </c>
      <c r="B51" s="6">
        <v>100</v>
      </c>
      <c r="C51" s="3" t="s">
        <v>46</v>
      </c>
      <c r="D51" s="6">
        <v>40</v>
      </c>
      <c r="E51">
        <v>3</v>
      </c>
      <c r="F51" t="s">
        <v>8</v>
      </c>
      <c r="G51" s="2">
        <v>199.35</v>
      </c>
      <c r="H51" s="2">
        <v>17.190000000000001</v>
      </c>
      <c r="J51" s="9">
        <v>80</v>
      </c>
      <c r="K51" s="10"/>
      <c r="L51" s="10"/>
      <c r="M51" s="10"/>
      <c r="N51" s="10"/>
    </row>
    <row r="52" spans="1:14" x14ac:dyDescent="0.2">
      <c r="A52" s="3" t="s">
        <v>16</v>
      </c>
      <c r="B52" s="6">
        <v>100</v>
      </c>
      <c r="C52" s="3" t="s">
        <v>45</v>
      </c>
      <c r="D52" s="6">
        <v>40</v>
      </c>
      <c r="E52">
        <v>3</v>
      </c>
      <c r="F52" t="s">
        <v>14</v>
      </c>
      <c r="G52" s="2">
        <v>167.87</v>
      </c>
      <c r="H52" s="2">
        <v>20.05</v>
      </c>
      <c r="J52" s="13">
        <v>1</v>
      </c>
      <c r="K52" s="10">
        <v>39.200842252856454</v>
      </c>
      <c r="L52" s="10">
        <v>25.815491473143965</v>
      </c>
      <c r="M52" s="10"/>
      <c r="N52" s="10"/>
    </row>
    <row r="53" spans="1:14" x14ac:dyDescent="0.2">
      <c r="A53" s="3" t="s">
        <v>16</v>
      </c>
      <c r="B53" s="6">
        <v>100</v>
      </c>
      <c r="C53" s="3" t="s">
        <v>45</v>
      </c>
      <c r="D53" s="6">
        <v>40</v>
      </c>
      <c r="E53">
        <v>3</v>
      </c>
      <c r="F53" t="s">
        <v>8</v>
      </c>
      <c r="G53" s="2">
        <v>211.76</v>
      </c>
      <c r="H53" s="2">
        <v>17.190000000000001</v>
      </c>
      <c r="J53" s="13">
        <v>5</v>
      </c>
      <c r="K53" s="10">
        <v>27.417271928475767</v>
      </c>
      <c r="L53" s="10">
        <v>67.143642290242312</v>
      </c>
      <c r="M53" s="10">
        <v>22.895321210529918</v>
      </c>
      <c r="N53" s="10">
        <v>25.097205687751888</v>
      </c>
    </row>
    <row r="54" spans="1:14" x14ac:dyDescent="0.2">
      <c r="A54" s="3">
        <v>0.01</v>
      </c>
      <c r="B54" s="6">
        <v>1</v>
      </c>
      <c r="C54" s="3" t="s">
        <v>46</v>
      </c>
      <c r="D54" s="6">
        <v>40</v>
      </c>
      <c r="E54">
        <v>3</v>
      </c>
      <c r="F54" t="s">
        <v>14</v>
      </c>
      <c r="G54" s="2">
        <v>345.34</v>
      </c>
      <c r="H54" s="2">
        <v>35.340000000000003</v>
      </c>
      <c r="J54" s="13">
        <v>16</v>
      </c>
      <c r="K54" s="10">
        <v>38.811548539062386</v>
      </c>
      <c r="L54" s="10">
        <v>39.361954135095125</v>
      </c>
      <c r="M54" s="10">
        <v>9.1832837264237366</v>
      </c>
      <c r="N54" s="10">
        <v>54.552917734373551</v>
      </c>
    </row>
    <row r="55" spans="1:14" x14ac:dyDescent="0.2">
      <c r="A55" s="3">
        <v>0.01</v>
      </c>
      <c r="B55" s="6">
        <v>1</v>
      </c>
      <c r="C55" s="3" t="s">
        <v>46</v>
      </c>
      <c r="D55" s="6">
        <v>40</v>
      </c>
      <c r="E55">
        <v>3</v>
      </c>
      <c r="F55" t="s">
        <v>8</v>
      </c>
      <c r="G55" s="2">
        <v>340.56</v>
      </c>
      <c r="H55" s="2">
        <v>32.44</v>
      </c>
      <c r="J55" s="13">
        <v>38</v>
      </c>
      <c r="K55" s="10">
        <v>18.21507068336572</v>
      </c>
      <c r="L55" s="10">
        <v>34.429029175973142</v>
      </c>
      <c r="M55" s="10">
        <v>24.067075019619484</v>
      </c>
      <c r="N55" s="10">
        <v>32.437519942190399</v>
      </c>
    </row>
    <row r="56" spans="1:14" x14ac:dyDescent="0.2">
      <c r="A56" s="3">
        <v>0.05</v>
      </c>
      <c r="B56" s="6">
        <v>5</v>
      </c>
      <c r="C56" s="3" t="s">
        <v>46</v>
      </c>
      <c r="D56" s="6">
        <v>40</v>
      </c>
      <c r="E56">
        <v>3</v>
      </c>
      <c r="F56" t="s">
        <v>14</v>
      </c>
      <c r="G56" s="4" t="s">
        <v>27</v>
      </c>
      <c r="H56" s="5">
        <v>81.12</v>
      </c>
      <c r="J56" s="13">
        <v>63</v>
      </c>
      <c r="K56" s="10">
        <v>123.39637690521279</v>
      </c>
      <c r="L56" s="10">
        <v>106.87264009090437</v>
      </c>
      <c r="M56" s="10">
        <v>38.730272828025441</v>
      </c>
      <c r="N56" s="10">
        <v>57.459487467258256</v>
      </c>
    </row>
    <row r="57" spans="1:14" x14ac:dyDescent="0.2">
      <c r="A57" s="3">
        <v>0.05</v>
      </c>
      <c r="B57" s="6">
        <v>5</v>
      </c>
      <c r="C57" s="3" t="s">
        <v>46</v>
      </c>
      <c r="D57" s="6">
        <v>40</v>
      </c>
      <c r="E57">
        <v>3</v>
      </c>
      <c r="F57" t="s">
        <v>8</v>
      </c>
      <c r="G57" s="4" t="s">
        <v>28</v>
      </c>
      <c r="H57" s="5">
        <v>92.56</v>
      </c>
      <c r="J57" s="13">
        <v>100</v>
      </c>
      <c r="K57" s="10">
        <v>35.456602112065703</v>
      </c>
      <c r="L57" s="10">
        <v>55.593122776113375</v>
      </c>
      <c r="M57" s="10">
        <v>17.867104783185628</v>
      </c>
      <c r="N57" s="10">
        <v>41.228849527161906</v>
      </c>
    </row>
    <row r="58" spans="1:14" x14ac:dyDescent="0.2">
      <c r="A58" s="3" t="s">
        <v>17</v>
      </c>
      <c r="B58" s="6">
        <v>5</v>
      </c>
      <c r="C58" s="3" t="s">
        <v>45</v>
      </c>
      <c r="D58" s="6">
        <v>40</v>
      </c>
      <c r="E58">
        <v>3</v>
      </c>
      <c r="F58" t="s">
        <v>14</v>
      </c>
      <c r="G58" s="2">
        <v>294.73</v>
      </c>
      <c r="H58" s="2">
        <v>30.54</v>
      </c>
      <c r="J58" t="s">
        <v>52</v>
      </c>
      <c r="K58" s="10">
        <v>39.200842252856454</v>
      </c>
      <c r="L58" s="10">
        <v>25.815491473143965</v>
      </c>
      <c r="M58" s="10"/>
      <c r="N58" s="10"/>
    </row>
    <row r="59" spans="1:14" x14ac:dyDescent="0.2">
      <c r="A59" s="3" t="s">
        <v>17</v>
      </c>
      <c r="B59" s="6">
        <v>5</v>
      </c>
      <c r="C59" s="3" t="s">
        <v>45</v>
      </c>
      <c r="D59" s="6">
        <v>40</v>
      </c>
      <c r="E59">
        <v>3</v>
      </c>
      <c r="F59" t="s">
        <v>8</v>
      </c>
      <c r="G59" s="2">
        <v>272.8</v>
      </c>
      <c r="H59" s="2">
        <v>36.29</v>
      </c>
      <c r="K59" s="10">
        <v>27.417271928475767</v>
      </c>
      <c r="L59" s="10">
        <v>67.143642290242312</v>
      </c>
      <c r="M59" s="10">
        <v>22.895321210529918</v>
      </c>
      <c r="N59" s="10">
        <v>25.097205687751888</v>
      </c>
    </row>
    <row r="60" spans="1:14" x14ac:dyDescent="0.2">
      <c r="A60" s="3">
        <v>0.16</v>
      </c>
      <c r="B60" s="6">
        <v>16</v>
      </c>
      <c r="C60" s="3" t="s">
        <v>46</v>
      </c>
      <c r="D60" s="6">
        <v>40</v>
      </c>
      <c r="E60">
        <v>3</v>
      </c>
      <c r="F60" t="s">
        <v>14</v>
      </c>
      <c r="G60" s="2">
        <v>181.26</v>
      </c>
      <c r="H60" s="2">
        <v>20.98</v>
      </c>
      <c r="K60" s="10">
        <v>38.811548539062386</v>
      </c>
      <c r="L60" s="10">
        <v>39.361954135095125</v>
      </c>
      <c r="M60" s="10">
        <v>9.1832837264237366</v>
      </c>
      <c r="N60" s="10">
        <v>54.552917734373551</v>
      </c>
    </row>
    <row r="61" spans="1:14" x14ac:dyDescent="0.2">
      <c r="A61" s="3">
        <v>0.16</v>
      </c>
      <c r="B61" s="6">
        <v>16</v>
      </c>
      <c r="C61" s="3" t="s">
        <v>46</v>
      </c>
      <c r="D61" s="6">
        <v>40</v>
      </c>
      <c r="E61">
        <v>3</v>
      </c>
      <c r="F61" t="s">
        <v>8</v>
      </c>
      <c r="G61" s="2">
        <v>223.2</v>
      </c>
      <c r="H61" s="2">
        <v>22.91</v>
      </c>
      <c r="K61" s="10">
        <v>18.21507068336572</v>
      </c>
      <c r="L61" s="10">
        <v>34.429029175973142</v>
      </c>
      <c r="M61" s="10">
        <v>24.067075019619484</v>
      </c>
      <c r="N61" s="10">
        <v>32.437519942190399</v>
      </c>
    </row>
    <row r="62" spans="1:14" x14ac:dyDescent="0.2">
      <c r="A62" s="3" t="s">
        <v>18</v>
      </c>
      <c r="B62" s="6">
        <v>16</v>
      </c>
      <c r="C62" s="3" t="s">
        <v>45</v>
      </c>
      <c r="D62" s="6">
        <v>40</v>
      </c>
      <c r="E62">
        <v>3</v>
      </c>
      <c r="F62" t="s">
        <v>14</v>
      </c>
      <c r="G62" s="2">
        <v>346.26</v>
      </c>
      <c r="H62" s="2">
        <v>33.44</v>
      </c>
      <c r="K62" s="10">
        <v>123.39637690521279</v>
      </c>
      <c r="L62" s="10">
        <v>106.87264009090437</v>
      </c>
      <c r="M62" s="10">
        <v>38.730272828025441</v>
      </c>
      <c r="N62" s="10">
        <v>57.459487467258256</v>
      </c>
    </row>
    <row r="63" spans="1:14" x14ac:dyDescent="0.2">
      <c r="A63" s="3" t="s">
        <v>18</v>
      </c>
      <c r="B63" s="6">
        <v>16</v>
      </c>
      <c r="C63" s="3" t="s">
        <v>45</v>
      </c>
      <c r="D63" s="6">
        <v>40</v>
      </c>
      <c r="E63">
        <v>3</v>
      </c>
      <c r="F63" t="s">
        <v>8</v>
      </c>
      <c r="G63" s="2">
        <v>280.44</v>
      </c>
      <c r="H63" s="2">
        <v>30.58</v>
      </c>
      <c r="K63" s="10">
        <v>35.456602112065703</v>
      </c>
      <c r="L63" s="10">
        <v>55.593122776113375</v>
      </c>
      <c r="M63" s="10">
        <v>17.867104783185628</v>
      </c>
      <c r="N63" s="10">
        <v>41.228849527161906</v>
      </c>
    </row>
    <row r="64" spans="1:14" x14ac:dyDescent="0.2">
      <c r="A64" s="3">
        <v>0.38</v>
      </c>
      <c r="B64" s="6">
        <v>38</v>
      </c>
      <c r="C64" s="3" t="s">
        <v>46</v>
      </c>
      <c r="D64" s="6">
        <v>40</v>
      </c>
      <c r="E64">
        <v>3</v>
      </c>
      <c r="F64" t="s">
        <v>14</v>
      </c>
      <c r="G64" s="2">
        <v>169.78</v>
      </c>
      <c r="H64" s="2">
        <v>21.01</v>
      </c>
      <c r="J64" t="s">
        <v>35</v>
      </c>
      <c r="K64">
        <f>K58/SQRT(3)</f>
        <v>22.63261682714673</v>
      </c>
      <c r="L64">
        <f t="shared" ref="L64" si="0">L58/SQRT(3)</f>
        <v>14.904580951282158</v>
      </c>
    </row>
    <row r="65" spans="1:18" x14ac:dyDescent="0.2">
      <c r="A65" s="3">
        <v>0.38</v>
      </c>
      <c r="B65" s="6">
        <v>38</v>
      </c>
      <c r="C65" s="3" t="s">
        <v>46</v>
      </c>
      <c r="D65" s="6">
        <v>40</v>
      </c>
      <c r="E65">
        <v>3</v>
      </c>
      <c r="F65" t="s">
        <v>8</v>
      </c>
      <c r="G65" s="2">
        <v>189.83</v>
      </c>
      <c r="H65" s="2">
        <v>24.96</v>
      </c>
      <c r="K65">
        <f t="shared" ref="K65:N69" si="1">K59/SQRT(3)</f>
        <v>15.829369328350655</v>
      </c>
      <c r="L65">
        <f t="shared" si="1"/>
        <v>38.765399950643342</v>
      </c>
      <c r="M65">
        <f t="shared" si="1"/>
        <v>13.218619864082397</v>
      </c>
      <c r="N65">
        <f t="shared" si="1"/>
        <v>14.48987845973096</v>
      </c>
    </row>
    <row r="66" spans="1:18" x14ac:dyDescent="0.2">
      <c r="A66" s="3" t="s">
        <v>19</v>
      </c>
      <c r="B66" s="6">
        <v>38</v>
      </c>
      <c r="C66" s="3" t="s">
        <v>45</v>
      </c>
      <c r="D66" s="6">
        <v>40</v>
      </c>
      <c r="E66">
        <v>3</v>
      </c>
      <c r="F66" t="s">
        <v>14</v>
      </c>
      <c r="G66" s="2">
        <v>281.37</v>
      </c>
      <c r="H66" s="2">
        <v>19.079999999999998</v>
      </c>
      <c r="K66">
        <f t="shared" si="1"/>
        <v>22.407857996693895</v>
      </c>
      <c r="L66">
        <f t="shared" si="1"/>
        <v>22.725634815726874</v>
      </c>
      <c r="M66">
        <f t="shared" si="1"/>
        <v>5.3019713314954542</v>
      </c>
      <c r="N66">
        <f t="shared" si="1"/>
        <v>31.496141739020082</v>
      </c>
    </row>
    <row r="67" spans="1:18" x14ac:dyDescent="0.2">
      <c r="A67" s="3" t="s">
        <v>19</v>
      </c>
      <c r="B67" s="6">
        <v>38</v>
      </c>
      <c r="C67" s="3" t="s">
        <v>45</v>
      </c>
      <c r="D67" s="6">
        <v>40</v>
      </c>
      <c r="E67">
        <v>3</v>
      </c>
      <c r="F67" t="s">
        <v>8</v>
      </c>
      <c r="G67" s="2">
        <v>202.22</v>
      </c>
      <c r="H67" s="2">
        <v>17.27</v>
      </c>
      <c r="K67">
        <f t="shared" si="1"/>
        <v>10.51647596234926</v>
      </c>
      <c r="L67">
        <f t="shared" si="1"/>
        <v>19.877609262685574</v>
      </c>
      <c r="M67">
        <f t="shared" si="1"/>
        <v>13.895132241184228</v>
      </c>
      <c r="N67">
        <f t="shared" si="1"/>
        <v>18.727810870467483</v>
      </c>
    </row>
    <row r="68" spans="1:18" x14ac:dyDescent="0.2">
      <c r="A68" t="s">
        <v>11</v>
      </c>
      <c r="B68" s="6">
        <v>63</v>
      </c>
      <c r="C68" s="3" t="s">
        <v>46</v>
      </c>
      <c r="D68" s="6">
        <v>40</v>
      </c>
      <c r="E68">
        <v>3</v>
      </c>
      <c r="F68" t="s">
        <v>14</v>
      </c>
      <c r="G68" s="2">
        <v>281.43</v>
      </c>
      <c r="H68" s="2">
        <v>31.53</v>
      </c>
      <c r="K68">
        <f t="shared" si="1"/>
        <v>71.242931423249132</v>
      </c>
      <c r="L68">
        <f t="shared" si="1"/>
        <v>61.702947525489634</v>
      </c>
      <c r="M68">
        <f t="shared" si="1"/>
        <v>22.36093344304814</v>
      </c>
      <c r="N68">
        <f t="shared" si="1"/>
        <v>33.174250556719485</v>
      </c>
    </row>
    <row r="69" spans="1:18" x14ac:dyDescent="0.2">
      <c r="A69" t="s">
        <v>11</v>
      </c>
      <c r="B69" s="6">
        <v>63</v>
      </c>
      <c r="C69" s="3" t="s">
        <v>46</v>
      </c>
      <c r="D69" s="6">
        <v>40</v>
      </c>
      <c r="E69">
        <v>3</v>
      </c>
      <c r="F69" t="s">
        <v>8</v>
      </c>
      <c r="G69" s="2">
        <v>270.88</v>
      </c>
      <c r="H69" s="2">
        <v>30.66</v>
      </c>
      <c r="K69">
        <f t="shared" si="1"/>
        <v>20.470878773950588</v>
      </c>
      <c r="L69">
        <f t="shared" si="1"/>
        <v>32.096704399880977</v>
      </c>
      <c r="M69">
        <f t="shared" si="1"/>
        <v>10.315577756211473</v>
      </c>
      <c r="N69">
        <f t="shared" si="1"/>
        <v>23.803487372885503</v>
      </c>
    </row>
    <row r="70" spans="1:18" x14ac:dyDescent="0.2">
      <c r="A70" t="s">
        <v>20</v>
      </c>
      <c r="B70" s="6">
        <v>63</v>
      </c>
      <c r="C70" s="3" t="s">
        <v>45</v>
      </c>
      <c r="D70" s="6">
        <v>40</v>
      </c>
      <c r="E70">
        <v>3</v>
      </c>
      <c r="F70" t="s">
        <v>14</v>
      </c>
      <c r="G70" s="2">
        <v>242.27</v>
      </c>
      <c r="H70" s="2">
        <v>23.85</v>
      </c>
    </row>
    <row r="71" spans="1:18" x14ac:dyDescent="0.2">
      <c r="A71" t="s">
        <v>20</v>
      </c>
      <c r="B71" s="6">
        <v>63</v>
      </c>
      <c r="C71" s="3" t="s">
        <v>45</v>
      </c>
      <c r="D71" s="6">
        <v>40</v>
      </c>
      <c r="E71">
        <v>3</v>
      </c>
      <c r="F71" t="s">
        <v>8</v>
      </c>
      <c r="G71" s="2">
        <v>189.81</v>
      </c>
      <c r="H71" s="2">
        <v>22.02</v>
      </c>
      <c r="K71" s="12"/>
      <c r="L71" s="12"/>
      <c r="M71" s="12"/>
      <c r="N71" s="12"/>
    </row>
    <row r="72" spans="1:18" x14ac:dyDescent="0.2">
      <c r="A72" s="3" t="s">
        <v>15</v>
      </c>
      <c r="B72" s="6">
        <v>100</v>
      </c>
      <c r="C72" s="3" t="s">
        <v>46</v>
      </c>
      <c r="D72" s="6">
        <v>80</v>
      </c>
      <c r="E72">
        <v>5</v>
      </c>
      <c r="F72" t="s">
        <v>14</v>
      </c>
      <c r="G72" s="2">
        <v>376.83</v>
      </c>
      <c r="H72" s="2">
        <v>32.43</v>
      </c>
      <c r="J72" t="s">
        <v>61</v>
      </c>
      <c r="K72" s="11" t="s">
        <v>53</v>
      </c>
      <c r="L72" s="11" t="s">
        <v>54</v>
      </c>
      <c r="M72" s="11" t="s">
        <v>56</v>
      </c>
      <c r="N72" s="11" t="s">
        <v>55</v>
      </c>
      <c r="O72" s="11" t="s">
        <v>57</v>
      </c>
      <c r="P72" s="11" t="s">
        <v>58</v>
      </c>
      <c r="Q72" s="11" t="s">
        <v>59</v>
      </c>
      <c r="R72" s="11" t="s">
        <v>60</v>
      </c>
    </row>
    <row r="73" spans="1:18" x14ac:dyDescent="0.2">
      <c r="A73" s="3" t="s">
        <v>15</v>
      </c>
      <c r="B73" s="6">
        <v>100</v>
      </c>
      <c r="C73" s="3" t="s">
        <v>46</v>
      </c>
      <c r="D73" s="6">
        <v>80</v>
      </c>
      <c r="E73">
        <v>5</v>
      </c>
      <c r="F73" t="s">
        <v>8</v>
      </c>
      <c r="G73" s="2">
        <v>314.77</v>
      </c>
      <c r="H73" s="2">
        <v>36.26</v>
      </c>
      <c r="J73" s="13">
        <v>1</v>
      </c>
      <c r="K73" s="10">
        <v>294.42666666666668</v>
      </c>
      <c r="L73" s="10">
        <v>277.24</v>
      </c>
      <c r="M73" s="10"/>
      <c r="N73" s="10"/>
      <c r="O73">
        <v>22.63261682714673</v>
      </c>
      <c r="P73">
        <v>14.904580951282158</v>
      </c>
    </row>
    <row r="74" spans="1:18" x14ac:dyDescent="0.2">
      <c r="A74" s="3" t="s">
        <v>16</v>
      </c>
      <c r="B74" s="6">
        <v>100</v>
      </c>
      <c r="C74" s="3" t="s">
        <v>45</v>
      </c>
      <c r="D74" s="6">
        <v>80</v>
      </c>
      <c r="E74">
        <v>5</v>
      </c>
      <c r="F74" t="s">
        <v>14</v>
      </c>
      <c r="G74" s="2">
        <v>267.08999999999997</v>
      </c>
      <c r="H74" s="2">
        <v>31.53</v>
      </c>
      <c r="J74" s="13">
        <v>5</v>
      </c>
      <c r="K74" s="10">
        <v>233.4</v>
      </c>
      <c r="L74" s="10">
        <v>210.84</v>
      </c>
      <c r="M74" s="10">
        <v>184.72333333333333</v>
      </c>
      <c r="N74" s="10">
        <v>212.07333333333335</v>
      </c>
      <c r="O74">
        <v>15.829369328350655</v>
      </c>
      <c r="P74">
        <v>38.765399950643342</v>
      </c>
      <c r="Q74">
        <v>13.218619864082397</v>
      </c>
      <c r="R74">
        <v>14.48987845973096</v>
      </c>
    </row>
    <row r="75" spans="1:18" x14ac:dyDescent="0.2">
      <c r="A75" s="3" t="s">
        <v>16</v>
      </c>
      <c r="B75" s="6">
        <v>100</v>
      </c>
      <c r="C75" s="3" t="s">
        <v>45</v>
      </c>
      <c r="D75" s="6">
        <v>80</v>
      </c>
      <c r="E75">
        <v>5</v>
      </c>
      <c r="F75" t="s">
        <v>8</v>
      </c>
      <c r="G75" s="2">
        <v>214.61</v>
      </c>
      <c r="H75" s="2">
        <v>27.68</v>
      </c>
      <c r="J75" s="13">
        <v>16</v>
      </c>
      <c r="K75" s="10">
        <v>244.21</v>
      </c>
      <c r="L75" s="10">
        <v>241.02666666666667</v>
      </c>
      <c r="M75" s="10">
        <v>230.84</v>
      </c>
      <c r="N75" s="10">
        <v>251.49666666666667</v>
      </c>
      <c r="O75">
        <v>22.407857996693895</v>
      </c>
      <c r="P75">
        <v>22.725634815726874</v>
      </c>
      <c r="Q75">
        <v>5.3019713314954542</v>
      </c>
      <c r="R75">
        <v>31.496141739020082</v>
      </c>
    </row>
    <row r="76" spans="1:18" x14ac:dyDescent="0.2">
      <c r="A76" s="3">
        <v>0.01</v>
      </c>
      <c r="B76" s="6">
        <v>1</v>
      </c>
      <c r="C76" s="3" t="s">
        <v>46</v>
      </c>
      <c r="D76" s="6">
        <v>80</v>
      </c>
      <c r="E76">
        <v>5</v>
      </c>
      <c r="F76" t="s">
        <v>14</v>
      </c>
      <c r="G76" s="2">
        <v>299.5</v>
      </c>
      <c r="H76" s="2">
        <v>32.43</v>
      </c>
      <c r="J76" s="13">
        <v>38</v>
      </c>
      <c r="K76" s="10">
        <v>246.56</v>
      </c>
      <c r="L76" s="10">
        <v>222.755</v>
      </c>
      <c r="M76" s="10">
        <v>267.09999999999997</v>
      </c>
      <c r="N76" s="10">
        <v>262.67</v>
      </c>
      <c r="O76">
        <v>10.51647596234926</v>
      </c>
      <c r="P76">
        <v>19.877609262685574</v>
      </c>
      <c r="Q76">
        <v>13.895132241184228</v>
      </c>
      <c r="R76">
        <v>18.727810870467483</v>
      </c>
    </row>
    <row r="77" spans="1:18" x14ac:dyDescent="0.2">
      <c r="A77" s="3">
        <v>0.01</v>
      </c>
      <c r="B77" s="6">
        <v>1</v>
      </c>
      <c r="C77" s="3" t="s">
        <v>46</v>
      </c>
      <c r="D77" s="6">
        <v>80</v>
      </c>
      <c r="E77">
        <v>5</v>
      </c>
      <c r="F77" t="s">
        <v>8</v>
      </c>
      <c r="G77" s="2">
        <v>331.95</v>
      </c>
      <c r="H77" s="2">
        <v>29.63</v>
      </c>
      <c r="J77" s="13">
        <v>63</v>
      </c>
      <c r="K77" s="10">
        <v>296.06333333333333</v>
      </c>
      <c r="L77" s="10">
        <v>299.52000000000004</v>
      </c>
      <c r="M77" s="10">
        <v>295.13666666666671</v>
      </c>
      <c r="N77" s="10">
        <v>277.41000000000003</v>
      </c>
      <c r="O77">
        <v>71.242931423249132</v>
      </c>
      <c r="P77">
        <v>61.702947525489634</v>
      </c>
      <c r="Q77">
        <v>22.36093344304814</v>
      </c>
      <c r="R77">
        <v>33.174250556719485</v>
      </c>
    </row>
    <row r="78" spans="1:18" x14ac:dyDescent="0.2">
      <c r="A78" s="3">
        <v>0.05</v>
      </c>
      <c r="B78" s="6">
        <v>5</v>
      </c>
      <c r="C78" s="3" t="s">
        <v>46</v>
      </c>
      <c r="D78" s="6">
        <v>80</v>
      </c>
      <c r="E78">
        <v>5</v>
      </c>
      <c r="F78" t="s">
        <v>14</v>
      </c>
      <c r="G78" s="2">
        <v>284.31</v>
      </c>
      <c r="H78" s="2">
        <v>21.96</v>
      </c>
      <c r="J78" s="13">
        <v>100</v>
      </c>
      <c r="K78" s="10">
        <v>281.72666666666663</v>
      </c>
      <c r="L78" s="10">
        <v>315.78999999999996</v>
      </c>
      <c r="M78" s="10">
        <v>194.58666666666667</v>
      </c>
      <c r="N78" s="10">
        <v>228.62666666666664</v>
      </c>
      <c r="O78">
        <v>20.470878773950588</v>
      </c>
      <c r="P78">
        <v>32.096704399880977</v>
      </c>
      <c r="Q78">
        <v>10.315577756211473</v>
      </c>
      <c r="R78">
        <v>23.803487372885503</v>
      </c>
    </row>
    <row r="79" spans="1:18" x14ac:dyDescent="0.2">
      <c r="A79" s="3">
        <v>0.05</v>
      </c>
      <c r="B79" s="6">
        <v>5</v>
      </c>
      <c r="C79" s="3" t="s">
        <v>46</v>
      </c>
      <c r="D79" s="6">
        <v>80</v>
      </c>
      <c r="E79">
        <v>5</v>
      </c>
      <c r="F79" t="s">
        <v>8</v>
      </c>
      <c r="G79" s="2">
        <v>244.24</v>
      </c>
      <c r="H79" s="2">
        <v>23.85</v>
      </c>
    </row>
    <row r="80" spans="1:18" x14ac:dyDescent="0.2">
      <c r="A80" s="3" t="s">
        <v>17</v>
      </c>
      <c r="B80" s="6">
        <v>5</v>
      </c>
      <c r="C80" s="3" t="s">
        <v>45</v>
      </c>
      <c r="D80" s="6">
        <v>80</v>
      </c>
      <c r="E80">
        <v>5</v>
      </c>
      <c r="F80" t="s">
        <v>14</v>
      </c>
      <c r="G80" s="2">
        <v>227.96</v>
      </c>
      <c r="H80" s="2">
        <v>15.38</v>
      </c>
    </row>
    <row r="81" spans="1:8" x14ac:dyDescent="0.2">
      <c r="A81" s="3" t="s">
        <v>17</v>
      </c>
      <c r="B81" s="6">
        <v>5</v>
      </c>
      <c r="C81" s="3" t="s">
        <v>45</v>
      </c>
      <c r="D81" s="6">
        <v>80</v>
      </c>
      <c r="E81">
        <v>5</v>
      </c>
      <c r="F81" t="s">
        <v>8</v>
      </c>
      <c r="G81" s="2">
        <v>175.51</v>
      </c>
      <c r="H81" s="2">
        <v>16.239999999999998</v>
      </c>
    </row>
    <row r="82" spans="1:8" x14ac:dyDescent="0.2">
      <c r="A82" s="3">
        <v>0.16</v>
      </c>
      <c r="B82" s="6">
        <v>16</v>
      </c>
      <c r="C82" s="3" t="s">
        <v>46</v>
      </c>
      <c r="D82" s="6">
        <v>80</v>
      </c>
      <c r="E82">
        <v>5</v>
      </c>
      <c r="F82" t="s">
        <v>14</v>
      </c>
      <c r="G82" s="2">
        <v>277.60000000000002</v>
      </c>
      <c r="H82" s="2">
        <v>26.71</v>
      </c>
    </row>
    <row r="83" spans="1:8" x14ac:dyDescent="0.2">
      <c r="A83" s="3">
        <v>0.16</v>
      </c>
      <c r="B83" s="6">
        <v>16</v>
      </c>
      <c r="C83" s="3" t="s">
        <v>46</v>
      </c>
      <c r="D83" s="6">
        <v>80</v>
      </c>
      <c r="E83">
        <v>5</v>
      </c>
      <c r="F83" t="s">
        <v>8</v>
      </c>
      <c r="G83" s="2">
        <v>287.2</v>
      </c>
      <c r="H83" s="2">
        <v>27.68</v>
      </c>
    </row>
    <row r="84" spans="1:8" x14ac:dyDescent="0.2">
      <c r="A84" s="3" t="s">
        <v>18</v>
      </c>
      <c r="B84" s="6">
        <v>16</v>
      </c>
      <c r="C84" s="3" t="s">
        <v>45</v>
      </c>
      <c r="D84" s="6">
        <v>80</v>
      </c>
      <c r="E84">
        <v>5</v>
      </c>
      <c r="F84" t="s">
        <v>14</v>
      </c>
      <c r="G84" s="2">
        <v>303.33</v>
      </c>
      <c r="H84" s="2">
        <v>40.07</v>
      </c>
    </row>
    <row r="85" spans="1:8" x14ac:dyDescent="0.2">
      <c r="A85" s="3" t="s">
        <v>18</v>
      </c>
      <c r="B85" s="6">
        <v>16</v>
      </c>
      <c r="C85" s="3" t="s">
        <v>45</v>
      </c>
      <c r="D85" s="6">
        <v>80</v>
      </c>
      <c r="E85">
        <v>5</v>
      </c>
      <c r="F85" t="s">
        <v>8</v>
      </c>
      <c r="G85" s="2">
        <v>241.31</v>
      </c>
      <c r="H85" s="2">
        <v>24.15</v>
      </c>
    </row>
    <row r="86" spans="1:8" x14ac:dyDescent="0.2">
      <c r="A86" s="3">
        <v>0.38</v>
      </c>
      <c r="B86" s="6">
        <v>38</v>
      </c>
      <c r="C86" s="3" t="s">
        <v>46</v>
      </c>
      <c r="D86" s="6">
        <v>80</v>
      </c>
      <c r="E86">
        <v>5</v>
      </c>
      <c r="F86" t="s">
        <v>14</v>
      </c>
      <c r="G86" s="2">
        <v>198.41</v>
      </c>
      <c r="H86" s="2">
        <v>18.12</v>
      </c>
    </row>
    <row r="87" spans="1:8" x14ac:dyDescent="0.2">
      <c r="A87" s="3">
        <v>0.38</v>
      </c>
      <c r="B87" s="6">
        <v>38</v>
      </c>
      <c r="C87" s="3" t="s">
        <v>46</v>
      </c>
      <c r="D87" s="6">
        <v>80</v>
      </c>
      <c r="E87">
        <v>5</v>
      </c>
      <c r="F87" t="s">
        <v>8</v>
      </c>
      <c r="G87" s="2">
        <v>259.44</v>
      </c>
      <c r="H87" s="2">
        <v>32.44</v>
      </c>
    </row>
    <row r="88" spans="1:8" x14ac:dyDescent="0.2">
      <c r="A88" s="3" t="s">
        <v>19</v>
      </c>
      <c r="B88" s="6">
        <v>38</v>
      </c>
      <c r="C88" s="3" t="s">
        <v>45</v>
      </c>
      <c r="D88" s="6">
        <v>80</v>
      </c>
      <c r="E88">
        <v>5</v>
      </c>
      <c r="F88" t="s">
        <v>14</v>
      </c>
      <c r="G88" s="2">
        <v>298.64</v>
      </c>
      <c r="H88" s="2">
        <v>31.48</v>
      </c>
    </row>
    <row r="89" spans="1:8" x14ac:dyDescent="0.2">
      <c r="A89" s="3" t="s">
        <v>19</v>
      </c>
      <c r="B89" s="6">
        <v>38</v>
      </c>
      <c r="C89" s="3" t="s">
        <v>45</v>
      </c>
      <c r="D89" s="6">
        <v>80</v>
      </c>
      <c r="E89">
        <v>5</v>
      </c>
      <c r="F89" t="s">
        <v>8</v>
      </c>
      <c r="G89" s="2">
        <v>287.14999999999998</v>
      </c>
      <c r="H89" s="2">
        <v>30.54</v>
      </c>
    </row>
    <row r="90" spans="1:8" x14ac:dyDescent="0.2">
      <c r="A90" t="s">
        <v>11</v>
      </c>
      <c r="B90" s="6">
        <v>63</v>
      </c>
      <c r="C90" s="3" t="s">
        <v>46</v>
      </c>
      <c r="D90" s="6">
        <v>80</v>
      </c>
      <c r="E90">
        <v>5</v>
      </c>
      <c r="F90" t="s">
        <v>14</v>
      </c>
      <c r="G90" s="2">
        <v>287.10000000000002</v>
      </c>
      <c r="H90" s="2">
        <v>27.73</v>
      </c>
    </row>
    <row r="91" spans="1:8" x14ac:dyDescent="0.2">
      <c r="A91" t="s">
        <v>11</v>
      </c>
      <c r="B91" s="6">
        <v>63</v>
      </c>
      <c r="C91" s="3" t="s">
        <v>46</v>
      </c>
      <c r="D91" s="6">
        <v>80</v>
      </c>
      <c r="E91">
        <v>5</v>
      </c>
      <c r="F91" t="s">
        <v>8</v>
      </c>
      <c r="G91" s="2">
        <v>244.18</v>
      </c>
      <c r="H91" s="2">
        <v>23.86</v>
      </c>
    </row>
    <row r="92" spans="1:8" x14ac:dyDescent="0.2">
      <c r="A92" t="s">
        <v>20</v>
      </c>
      <c r="B92" s="6">
        <v>63</v>
      </c>
      <c r="C92" s="3" t="s">
        <v>45</v>
      </c>
      <c r="D92" s="6">
        <v>80</v>
      </c>
      <c r="E92">
        <v>5</v>
      </c>
      <c r="F92" t="s">
        <v>14</v>
      </c>
      <c r="G92" s="2">
        <v>332.24</v>
      </c>
      <c r="H92" s="2">
        <v>23.86</v>
      </c>
    </row>
    <row r="93" spans="1:8" x14ac:dyDescent="0.2">
      <c r="A93" t="s">
        <v>20</v>
      </c>
      <c r="B93" s="6">
        <v>63</v>
      </c>
      <c r="C93" s="3" t="s">
        <v>45</v>
      </c>
      <c r="D93" s="6">
        <v>80</v>
      </c>
      <c r="E93">
        <v>5</v>
      </c>
      <c r="F93" t="s">
        <v>8</v>
      </c>
      <c r="G93" s="2">
        <v>323.45</v>
      </c>
      <c r="H93" s="2">
        <v>26.72</v>
      </c>
    </row>
  </sheetData>
  <pageMargins left="0.7" right="0.7" top="0.75" bottom="0.75" header="0.3" footer="0.3"/>
  <drawing r:id="rId3"/>
  <legacyDrawing r:id="rId4"/>
  <oleObjects>
    <mc:AlternateContent xmlns:mc="http://schemas.openxmlformats.org/markup-compatibility/2006">
      <mc:Choice Requires="x14">
        <oleObject progId="Prism7.Document" shapeId="2059" r:id="rId5">
          <objectPr defaultSize="0" autoPict="0" r:id="rId6">
            <anchor moveWithCells="1">
              <from>
                <xdr:col>9</xdr:col>
                <xdr:colOff>25400</xdr:colOff>
                <xdr:row>0</xdr:row>
                <xdr:rowOff>0</xdr:rowOff>
              </from>
              <to>
                <xdr:col>13</xdr:col>
                <xdr:colOff>76200</xdr:colOff>
                <xdr:row>17</xdr:row>
                <xdr:rowOff>101600</xdr:rowOff>
              </to>
            </anchor>
          </objectPr>
        </oleObject>
      </mc:Choice>
      <mc:Fallback>
        <oleObject progId="Prism7.Document" shapeId="2059" r:id="rId5"/>
      </mc:Fallback>
    </mc:AlternateContent>
    <mc:AlternateContent xmlns:mc="http://schemas.openxmlformats.org/markup-compatibility/2006">
      <mc:Choice Requires="x14">
        <oleObject progId="Prism7.Document" shapeId="2060" r:id="rId7">
          <objectPr defaultSize="0" autoPict="0" r:id="rId8">
            <anchor moveWithCells="1">
              <from>
                <xdr:col>18</xdr:col>
                <xdr:colOff>25400</xdr:colOff>
                <xdr:row>2</xdr:row>
                <xdr:rowOff>101600</xdr:rowOff>
              </from>
              <to>
                <xdr:col>26</xdr:col>
                <xdr:colOff>419100</xdr:colOff>
                <xdr:row>18</xdr:row>
                <xdr:rowOff>0</xdr:rowOff>
              </to>
            </anchor>
          </objectPr>
        </oleObject>
      </mc:Choice>
      <mc:Fallback>
        <oleObject progId="Prism7.Document" shapeId="2060" r:id="rId7"/>
      </mc:Fallback>
    </mc:AlternateContent>
    <mc:AlternateContent xmlns:mc="http://schemas.openxmlformats.org/markup-compatibility/2006">
      <mc:Choice Requires="x14">
        <oleObject progId="Prism7.Document" shapeId="2061" r:id="rId9">
          <objectPr defaultSize="0" autoPict="0" r:id="rId10">
            <anchor moveWithCells="1">
              <from>
                <xdr:col>9</xdr:col>
                <xdr:colOff>25400</xdr:colOff>
                <xdr:row>17</xdr:row>
                <xdr:rowOff>177800</xdr:rowOff>
              </from>
              <to>
                <xdr:col>12</xdr:col>
                <xdr:colOff>482600</xdr:colOff>
                <xdr:row>33</xdr:row>
                <xdr:rowOff>50800</xdr:rowOff>
              </to>
            </anchor>
          </objectPr>
        </oleObject>
      </mc:Choice>
      <mc:Fallback>
        <oleObject progId="Prism7.Document" shapeId="2061" r:id="rId9"/>
      </mc:Fallback>
    </mc:AlternateContent>
    <mc:AlternateContent xmlns:mc="http://schemas.openxmlformats.org/markup-compatibility/2006">
      <mc:Choice Requires="x14">
        <oleObject progId="Prism7.Document" shapeId="2062" r:id="rId11">
          <objectPr defaultSize="0" autoPict="0" r:id="rId12">
            <anchor moveWithCells="1">
              <from>
                <xdr:col>16</xdr:col>
                <xdr:colOff>406400</xdr:colOff>
                <xdr:row>46</xdr:row>
                <xdr:rowOff>114300</xdr:rowOff>
              </from>
              <to>
                <xdr:col>25</xdr:col>
                <xdr:colOff>546100</xdr:colOff>
                <xdr:row>66</xdr:row>
                <xdr:rowOff>165100</xdr:rowOff>
              </to>
            </anchor>
          </objectPr>
        </oleObject>
      </mc:Choice>
      <mc:Fallback>
        <oleObject progId="Prism7.Document" shapeId="2062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E22" sqref="E22"/>
    </sheetView>
  </sheetViews>
  <sheetFormatPr baseColWidth="10" defaultColWidth="8.83203125" defaultRowHeight="15" x14ac:dyDescent="0.2"/>
  <cols>
    <col min="1" max="1" width="12.5" customWidth="1"/>
    <col min="6" max="6" width="20.83203125" customWidth="1"/>
    <col min="7" max="7" width="24.1640625" customWidth="1"/>
  </cols>
  <sheetData>
    <row r="1" spans="1:7" x14ac:dyDescent="0.2">
      <c r="A1" s="1" t="s">
        <v>29</v>
      </c>
    </row>
    <row r="3" spans="1:7" x14ac:dyDescent="0.2">
      <c r="A3" s="1" t="s">
        <v>1</v>
      </c>
      <c r="B3" s="1" t="s">
        <v>2</v>
      </c>
      <c r="C3" s="1" t="s">
        <v>61</v>
      </c>
      <c r="D3" s="1" t="s">
        <v>50</v>
      </c>
      <c r="E3" s="1" t="s">
        <v>62</v>
      </c>
      <c r="F3" s="1" t="s">
        <v>30</v>
      </c>
      <c r="G3" s="1"/>
    </row>
    <row r="4" spans="1:7" x14ac:dyDescent="0.2">
      <c r="A4" t="s">
        <v>6</v>
      </c>
      <c r="B4">
        <v>1</v>
      </c>
      <c r="C4">
        <v>100</v>
      </c>
      <c r="D4">
        <v>80</v>
      </c>
      <c r="F4" s="2">
        <v>214.61</v>
      </c>
    </row>
    <row r="5" spans="1:7" x14ac:dyDescent="0.2">
      <c r="A5" s="3">
        <v>0.05</v>
      </c>
      <c r="B5">
        <v>1</v>
      </c>
      <c r="C5">
        <v>5</v>
      </c>
      <c r="D5">
        <v>80</v>
      </c>
      <c r="F5" s="2">
        <v>243.24</v>
      </c>
    </row>
    <row r="6" spans="1:7" x14ac:dyDescent="0.2">
      <c r="A6" s="3">
        <v>0.16</v>
      </c>
      <c r="B6">
        <v>1</v>
      </c>
      <c r="C6">
        <v>16</v>
      </c>
      <c r="D6">
        <v>80</v>
      </c>
      <c r="F6" s="2">
        <v>312.73</v>
      </c>
    </row>
    <row r="7" spans="1:7" x14ac:dyDescent="0.2">
      <c r="A7" s="3">
        <v>0.38</v>
      </c>
      <c r="B7">
        <v>1</v>
      </c>
      <c r="C7">
        <v>38</v>
      </c>
      <c r="D7">
        <v>80</v>
      </c>
      <c r="F7" s="2">
        <v>347.23</v>
      </c>
    </row>
    <row r="8" spans="1:7" x14ac:dyDescent="0.2">
      <c r="A8" t="s">
        <v>10</v>
      </c>
      <c r="B8">
        <v>1</v>
      </c>
      <c r="C8">
        <v>38</v>
      </c>
      <c r="D8">
        <v>80</v>
      </c>
      <c r="F8" s="2">
        <v>206.98</v>
      </c>
    </row>
    <row r="9" spans="1:7" x14ac:dyDescent="0.2">
      <c r="A9" t="s">
        <v>11</v>
      </c>
      <c r="B9">
        <v>1</v>
      </c>
      <c r="C9">
        <v>63</v>
      </c>
      <c r="D9">
        <v>80</v>
      </c>
      <c r="F9" s="2">
        <v>233.71</v>
      </c>
    </row>
    <row r="10" spans="1:7" x14ac:dyDescent="0.2">
      <c r="A10" t="s">
        <v>12</v>
      </c>
      <c r="B10">
        <v>1</v>
      </c>
      <c r="D10">
        <v>80</v>
      </c>
      <c r="F10" s="2">
        <v>310.01</v>
      </c>
    </row>
    <row r="11" spans="1:7" x14ac:dyDescent="0.2">
      <c r="A11" t="s">
        <v>6</v>
      </c>
      <c r="B11">
        <v>2</v>
      </c>
      <c r="C11">
        <v>100</v>
      </c>
      <c r="D11">
        <v>80</v>
      </c>
      <c r="F11">
        <v>264.20999999999998</v>
      </c>
    </row>
    <row r="12" spans="1:7" x14ac:dyDescent="0.2">
      <c r="A12" t="s">
        <v>12</v>
      </c>
      <c r="B12">
        <v>2</v>
      </c>
      <c r="D12">
        <v>80</v>
      </c>
      <c r="F12">
        <v>275.69</v>
      </c>
    </row>
    <row r="13" spans="1:7" x14ac:dyDescent="0.2">
      <c r="A13" s="3">
        <v>0.05</v>
      </c>
      <c r="B13">
        <v>2</v>
      </c>
      <c r="C13">
        <v>5</v>
      </c>
      <c r="D13">
        <v>80</v>
      </c>
      <c r="F13">
        <v>207.09</v>
      </c>
    </row>
    <row r="14" spans="1:7" x14ac:dyDescent="0.2">
      <c r="A14" s="3">
        <v>0.16</v>
      </c>
      <c r="B14">
        <v>2</v>
      </c>
      <c r="C14">
        <v>16</v>
      </c>
      <c r="D14">
        <v>80</v>
      </c>
      <c r="F14">
        <v>311.89999999999998</v>
      </c>
    </row>
    <row r="15" spans="1:7" x14ac:dyDescent="0.2">
      <c r="A15" s="3">
        <v>0.38</v>
      </c>
      <c r="B15">
        <v>2</v>
      </c>
      <c r="C15">
        <v>38</v>
      </c>
      <c r="D15">
        <v>80</v>
      </c>
      <c r="F15">
        <v>214.61</v>
      </c>
    </row>
    <row r="16" spans="1:7" x14ac:dyDescent="0.2">
      <c r="A16" t="s">
        <v>6</v>
      </c>
      <c r="B16">
        <v>3</v>
      </c>
      <c r="C16">
        <v>100</v>
      </c>
      <c r="D16">
        <v>35</v>
      </c>
      <c r="F16">
        <v>227.01</v>
      </c>
    </row>
    <row r="17" spans="1:6" x14ac:dyDescent="0.2">
      <c r="A17" s="3">
        <v>0.05</v>
      </c>
      <c r="B17">
        <v>3</v>
      </c>
      <c r="C17">
        <v>5</v>
      </c>
      <c r="D17">
        <v>35</v>
      </c>
      <c r="F17">
        <v>343.45</v>
      </c>
    </row>
    <row r="18" spans="1:6" x14ac:dyDescent="0.2">
      <c r="A18" s="3">
        <v>0.16</v>
      </c>
      <c r="B18">
        <v>3</v>
      </c>
      <c r="C18">
        <v>16</v>
      </c>
      <c r="D18">
        <v>35</v>
      </c>
      <c r="F18">
        <v>272.83</v>
      </c>
    </row>
    <row r="19" spans="1:6" x14ac:dyDescent="0.2">
      <c r="A19" s="3">
        <v>0.38</v>
      </c>
      <c r="B19">
        <v>3</v>
      </c>
      <c r="C19">
        <v>38</v>
      </c>
      <c r="D19">
        <v>35</v>
      </c>
      <c r="F19">
        <v>300.45</v>
      </c>
    </row>
    <row r="20" spans="1:6" x14ac:dyDescent="0.2">
      <c r="A20" t="s">
        <v>11</v>
      </c>
      <c r="B20">
        <v>3</v>
      </c>
      <c r="C20">
        <v>63</v>
      </c>
      <c r="D20">
        <v>35</v>
      </c>
      <c r="F20">
        <v>279.45999999999998</v>
      </c>
    </row>
    <row r="21" spans="1:6" x14ac:dyDescent="0.2">
      <c r="A21" t="s">
        <v>6</v>
      </c>
      <c r="B21">
        <v>4</v>
      </c>
      <c r="C21">
        <v>100</v>
      </c>
      <c r="D21">
        <v>80</v>
      </c>
      <c r="F21">
        <v>239.53</v>
      </c>
    </row>
    <row r="22" spans="1:6" x14ac:dyDescent="0.2">
      <c r="A22" s="3">
        <v>0.05</v>
      </c>
      <c r="B22">
        <v>4</v>
      </c>
      <c r="C22">
        <v>5</v>
      </c>
      <c r="D22">
        <v>80</v>
      </c>
      <c r="F22">
        <v>227.99</v>
      </c>
    </row>
    <row r="23" spans="1:6" x14ac:dyDescent="0.2">
      <c r="A23" s="3">
        <v>0.16</v>
      </c>
      <c r="B23">
        <v>4</v>
      </c>
      <c r="C23">
        <v>16</v>
      </c>
      <c r="D23">
        <v>80</v>
      </c>
      <c r="F23">
        <v>331.95</v>
      </c>
    </row>
    <row r="24" spans="1:6" x14ac:dyDescent="0.2">
      <c r="A24" s="3">
        <v>0.38</v>
      </c>
      <c r="B24">
        <v>4</v>
      </c>
      <c r="C24">
        <v>38</v>
      </c>
      <c r="D24">
        <v>80</v>
      </c>
      <c r="F24">
        <v>318.58</v>
      </c>
    </row>
    <row r="25" spans="1:6" x14ac:dyDescent="0.2">
      <c r="A25" t="s">
        <v>11</v>
      </c>
      <c r="B25">
        <v>4</v>
      </c>
      <c r="C25">
        <v>63</v>
      </c>
      <c r="D25">
        <v>80</v>
      </c>
      <c r="F25">
        <v>280.58</v>
      </c>
    </row>
    <row r="26" spans="1:6" x14ac:dyDescent="0.2">
      <c r="A26" t="s">
        <v>12</v>
      </c>
      <c r="B26">
        <v>4</v>
      </c>
      <c r="D26">
        <v>80</v>
      </c>
      <c r="F26">
        <v>342.48</v>
      </c>
    </row>
    <row r="27" spans="1:6" x14ac:dyDescent="0.2">
      <c r="A27" t="s">
        <v>6</v>
      </c>
      <c r="B27">
        <v>5</v>
      </c>
      <c r="C27">
        <v>100</v>
      </c>
      <c r="D27">
        <v>80</v>
      </c>
      <c r="F27" s="2">
        <v>257.64</v>
      </c>
    </row>
    <row r="28" spans="1:6" x14ac:dyDescent="0.2">
      <c r="A28" s="3">
        <v>0.05</v>
      </c>
      <c r="B28">
        <v>5</v>
      </c>
      <c r="C28">
        <v>5</v>
      </c>
      <c r="D28">
        <v>80</v>
      </c>
      <c r="F28" s="2">
        <v>294.12</v>
      </c>
    </row>
    <row r="29" spans="1:6" x14ac:dyDescent="0.2">
      <c r="A29" s="3">
        <v>0.16</v>
      </c>
      <c r="B29">
        <v>5</v>
      </c>
      <c r="C29">
        <v>16</v>
      </c>
      <c r="D29">
        <v>80</v>
      </c>
      <c r="F29" s="2">
        <v>296.66000000000003</v>
      </c>
    </row>
    <row r="30" spans="1:6" x14ac:dyDescent="0.2">
      <c r="A30" s="3">
        <v>0.38</v>
      </c>
      <c r="B30">
        <v>5</v>
      </c>
      <c r="C30">
        <v>38</v>
      </c>
      <c r="D30">
        <v>80</v>
      </c>
      <c r="F30" s="2">
        <v>275.66000000000003</v>
      </c>
    </row>
    <row r="31" spans="1:6" x14ac:dyDescent="0.2">
      <c r="A31" t="s">
        <v>11</v>
      </c>
      <c r="B31">
        <v>5</v>
      </c>
      <c r="C31">
        <v>63</v>
      </c>
      <c r="D31">
        <v>80</v>
      </c>
      <c r="F31" s="2">
        <v>192.82</v>
      </c>
    </row>
    <row r="32" spans="1:6" x14ac:dyDescent="0.2">
      <c r="A32" t="s">
        <v>12</v>
      </c>
      <c r="B32">
        <v>5</v>
      </c>
      <c r="D32">
        <v>80</v>
      </c>
      <c r="F32" s="2">
        <v>219.39</v>
      </c>
    </row>
    <row r="34" spans="6:6" x14ac:dyDescent="0.2">
      <c r="F34" s="2"/>
    </row>
    <row r="36" spans="6:6" x14ac:dyDescent="0.2">
      <c r="F36" s="2"/>
    </row>
    <row r="38" spans="6:6" x14ac:dyDescent="0.2">
      <c r="F38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3073" r:id="rId3">
          <objectPr defaultSize="0" r:id="rId4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14</xdr:col>
                <xdr:colOff>546100</xdr:colOff>
                <xdr:row>17</xdr:row>
                <xdr:rowOff>88900</xdr:rowOff>
              </to>
            </anchor>
          </objectPr>
        </oleObject>
      </mc:Choice>
      <mc:Fallback>
        <oleObject progId="Prism7.Document" shapeId="3073" r:id="rId3"/>
      </mc:Fallback>
    </mc:AlternateContent>
    <mc:AlternateContent xmlns:mc="http://schemas.openxmlformats.org/markup-compatibility/2006">
      <mc:Choice Requires="x14">
        <oleObject progId="Prism7.Document" shapeId="3074" r:id="rId5">
          <objectPr defaultSize="0" r:id="rId6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13</xdr:col>
                <xdr:colOff>406400</xdr:colOff>
                <xdr:row>33</xdr:row>
                <xdr:rowOff>88900</xdr:rowOff>
              </to>
            </anchor>
          </objectPr>
        </oleObject>
      </mc:Choice>
      <mc:Fallback>
        <oleObject progId="Prism7.Document"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opLeftCell="F1" zoomScale="70" zoomScaleNormal="70" zoomScalePageLayoutView="70" workbookViewId="0">
      <selection activeCell="J5" sqref="J5"/>
    </sheetView>
  </sheetViews>
  <sheetFormatPr baseColWidth="10" defaultColWidth="8.83203125" defaultRowHeight="15" x14ac:dyDescent="0.2"/>
  <cols>
    <col min="1" max="1" width="14.5" customWidth="1"/>
    <col min="7" max="7" width="9.83203125" customWidth="1"/>
    <col min="10" max="10" width="31.5" customWidth="1"/>
    <col min="12" max="12" width="20.6640625" customWidth="1"/>
    <col min="13" max="13" width="15.83203125" customWidth="1"/>
    <col min="14" max="14" width="19.6640625" customWidth="1"/>
  </cols>
  <sheetData>
    <row r="1" spans="1:14" x14ac:dyDescent="0.2">
      <c r="A1" s="1" t="s">
        <v>31</v>
      </c>
    </row>
    <row r="2" spans="1:14" x14ac:dyDescent="0.2">
      <c r="L2" s="14" t="s">
        <v>39</v>
      </c>
      <c r="M2" s="14"/>
      <c r="N2" s="14"/>
    </row>
    <row r="3" spans="1:14" x14ac:dyDescent="0.2">
      <c r="A3" s="1" t="s">
        <v>1</v>
      </c>
      <c r="B3" s="1" t="s">
        <v>2</v>
      </c>
      <c r="C3" s="1" t="s">
        <v>30</v>
      </c>
      <c r="E3" s="1" t="s">
        <v>33</v>
      </c>
      <c r="F3" s="1"/>
      <c r="G3" s="1" t="s">
        <v>1</v>
      </c>
      <c r="H3" s="1" t="s">
        <v>2</v>
      </c>
      <c r="I3" s="1" t="s">
        <v>33</v>
      </c>
      <c r="J3" s="1" t="s">
        <v>32</v>
      </c>
      <c r="L3" s="1" t="s">
        <v>1</v>
      </c>
      <c r="M3" s="1" t="s">
        <v>34</v>
      </c>
      <c r="N3" s="1" t="s">
        <v>35</v>
      </c>
    </row>
    <row r="4" spans="1:14" x14ac:dyDescent="0.2">
      <c r="A4" s="3" t="s">
        <v>15</v>
      </c>
      <c r="B4">
        <v>1</v>
      </c>
      <c r="C4" s="2">
        <v>290.91000000000003</v>
      </c>
      <c r="E4">
        <v>80</v>
      </c>
      <c r="G4" t="s">
        <v>6</v>
      </c>
      <c r="H4">
        <v>1</v>
      </c>
      <c r="I4">
        <v>80</v>
      </c>
      <c r="J4">
        <f>C4-C5</f>
        <v>61.04000000000002</v>
      </c>
      <c r="L4" t="s">
        <v>6</v>
      </c>
      <c r="M4">
        <f>AVERAGE(J4,J9,J14,J19)</f>
        <v>3.8600000000000065</v>
      </c>
      <c r="N4">
        <f>_xlfn.STDEV.S(J4,J9,J14,J19)/SQRT(5)</f>
        <v>25.072833372663201</v>
      </c>
    </row>
    <row r="5" spans="1:14" x14ac:dyDescent="0.2">
      <c r="A5" s="3" t="s">
        <v>16</v>
      </c>
      <c r="B5">
        <v>1</v>
      </c>
      <c r="C5" s="2">
        <v>229.87</v>
      </c>
      <c r="E5">
        <v>80</v>
      </c>
      <c r="G5" s="3">
        <v>0.05</v>
      </c>
      <c r="H5">
        <v>1</v>
      </c>
      <c r="I5">
        <v>80</v>
      </c>
      <c r="J5">
        <f>C7-C8</f>
        <v>-38.94</v>
      </c>
      <c r="L5" s="3">
        <v>0.05</v>
      </c>
      <c r="M5">
        <f>AVERAGE(J5,J10,J15,J20)</f>
        <v>-34.267499999999998</v>
      </c>
      <c r="N5">
        <f>_xlfn.STDEV.S(J5,J10,J15,J20)/SQRT(4)</f>
        <v>13.283727749267769</v>
      </c>
    </row>
    <row r="6" spans="1:14" x14ac:dyDescent="0.2">
      <c r="A6" s="3">
        <v>0.01</v>
      </c>
      <c r="B6">
        <v>1</v>
      </c>
      <c r="C6" s="2">
        <v>271.83999999999997</v>
      </c>
      <c r="E6">
        <v>80</v>
      </c>
      <c r="G6" s="3">
        <v>0.16</v>
      </c>
      <c r="H6">
        <v>1</v>
      </c>
      <c r="I6">
        <v>80</v>
      </c>
      <c r="J6">
        <f>C9-C10</f>
        <v>-71.539999999999964</v>
      </c>
      <c r="L6" s="3">
        <v>0.16</v>
      </c>
      <c r="M6">
        <f>AVERAGE(J6,J11,J16,J21)</f>
        <v>-4.0050000000000026</v>
      </c>
      <c r="N6">
        <f>_xlfn.STDEV.S(J6,J11,J16,J21)/SQRT(4)</f>
        <v>28.390804996218982</v>
      </c>
    </row>
    <row r="7" spans="1:14" x14ac:dyDescent="0.2">
      <c r="A7" s="3">
        <v>0.05</v>
      </c>
      <c r="B7">
        <v>1</v>
      </c>
      <c r="C7" s="2">
        <v>273.91000000000003</v>
      </c>
      <c r="E7">
        <v>80</v>
      </c>
      <c r="G7" s="3">
        <v>0.38</v>
      </c>
      <c r="H7">
        <v>1</v>
      </c>
      <c r="I7">
        <v>80</v>
      </c>
      <c r="J7">
        <f>C11-C12</f>
        <v>43.819999999999965</v>
      </c>
      <c r="L7" s="3">
        <v>0.38</v>
      </c>
      <c r="M7">
        <f>AVERAGE(J7,J17,J12,J22)</f>
        <v>-17.390000000000015</v>
      </c>
      <c r="N7">
        <f>_xlfn.STDEV.S(J7,J12,J17,J22)/SQRT(4)</f>
        <v>23.68456635307755</v>
      </c>
    </row>
    <row r="8" spans="1:14" x14ac:dyDescent="0.2">
      <c r="A8" s="3" t="s">
        <v>17</v>
      </c>
      <c r="B8">
        <v>1</v>
      </c>
      <c r="C8" s="2">
        <v>312.85000000000002</v>
      </c>
      <c r="E8">
        <v>80</v>
      </c>
      <c r="G8" t="s">
        <v>11</v>
      </c>
      <c r="H8">
        <v>1</v>
      </c>
      <c r="I8">
        <v>80</v>
      </c>
      <c r="J8">
        <f>C13-C14</f>
        <v>60.129999999999995</v>
      </c>
      <c r="L8" t="s">
        <v>11</v>
      </c>
      <c r="M8">
        <f>AVERAGE(J8,J13,J18,J23)</f>
        <v>46.992500000000007</v>
      </c>
      <c r="N8">
        <f>_xlfn.STDEV.S(J8,J13,J18,J23)/SQRT(4)</f>
        <v>16.339156636232282</v>
      </c>
    </row>
    <row r="9" spans="1:14" x14ac:dyDescent="0.2">
      <c r="A9" s="3">
        <v>0.16</v>
      </c>
      <c r="B9">
        <v>1</v>
      </c>
      <c r="C9" s="2">
        <v>258.48</v>
      </c>
      <c r="E9">
        <v>80</v>
      </c>
      <c r="G9" t="s">
        <v>6</v>
      </c>
      <c r="H9">
        <v>2</v>
      </c>
      <c r="I9">
        <v>80</v>
      </c>
      <c r="J9">
        <f>C15-C16</f>
        <v>-69.62</v>
      </c>
    </row>
    <row r="10" spans="1:14" x14ac:dyDescent="0.2">
      <c r="A10" s="3" t="s">
        <v>18</v>
      </c>
      <c r="B10">
        <v>1</v>
      </c>
      <c r="C10" s="2">
        <v>330.02</v>
      </c>
      <c r="E10">
        <v>80</v>
      </c>
      <c r="G10" s="3">
        <v>0.05</v>
      </c>
      <c r="H10">
        <v>2</v>
      </c>
      <c r="I10">
        <v>80</v>
      </c>
      <c r="J10">
        <f>C18-C19</f>
        <v>-38.099999999999966</v>
      </c>
    </row>
    <row r="11" spans="1:14" x14ac:dyDescent="0.2">
      <c r="A11" s="3">
        <v>0.38</v>
      </c>
      <c r="B11">
        <v>1</v>
      </c>
      <c r="C11" s="2">
        <v>288.08999999999997</v>
      </c>
      <c r="E11">
        <v>80</v>
      </c>
      <c r="G11" s="3">
        <v>0.16</v>
      </c>
      <c r="H11">
        <v>2</v>
      </c>
      <c r="I11">
        <v>80</v>
      </c>
      <c r="J11">
        <f>C20-C21</f>
        <v>53.569999999999993</v>
      </c>
      <c r="L11" s="14" t="s">
        <v>40</v>
      </c>
      <c r="M11" s="14"/>
      <c r="N11" s="14"/>
    </row>
    <row r="12" spans="1:14" x14ac:dyDescent="0.2">
      <c r="A12" s="3" t="s">
        <v>19</v>
      </c>
      <c r="B12">
        <v>1</v>
      </c>
      <c r="C12" s="2">
        <v>244.27</v>
      </c>
      <c r="E12">
        <v>80</v>
      </c>
      <c r="G12" s="3">
        <v>0.38</v>
      </c>
      <c r="H12">
        <v>2</v>
      </c>
      <c r="I12">
        <v>80</v>
      </c>
      <c r="J12">
        <f>D23-C24</f>
        <v>-58.650000000000034</v>
      </c>
      <c r="L12" s="1" t="s">
        <v>1</v>
      </c>
      <c r="M12" s="1" t="s">
        <v>34</v>
      </c>
      <c r="N12" s="1" t="s">
        <v>35</v>
      </c>
    </row>
    <row r="13" spans="1:14" x14ac:dyDescent="0.2">
      <c r="A13" t="s">
        <v>11</v>
      </c>
      <c r="B13">
        <v>1</v>
      </c>
      <c r="C13" s="2">
        <v>316.73</v>
      </c>
      <c r="E13">
        <v>80</v>
      </c>
      <c r="G13" t="s">
        <v>11</v>
      </c>
      <c r="H13">
        <v>2</v>
      </c>
      <c r="I13">
        <v>80</v>
      </c>
      <c r="J13">
        <f>C25-C26</f>
        <v>36.27000000000001</v>
      </c>
      <c r="L13" t="s">
        <v>6</v>
      </c>
      <c r="M13">
        <f>AVERAGE(J4,J9,J19)</f>
        <v>7.0500000000000114</v>
      </c>
      <c r="N13">
        <f>_xlfn.STDEV.S(J4,J9,J19)/SQRT(3)</f>
        <v>39.386104571705673</v>
      </c>
    </row>
    <row r="14" spans="1:14" x14ac:dyDescent="0.2">
      <c r="A14" t="s">
        <v>20</v>
      </c>
      <c r="B14">
        <v>1</v>
      </c>
      <c r="C14" s="2">
        <v>256.60000000000002</v>
      </c>
      <c r="E14">
        <v>80</v>
      </c>
      <c r="G14" t="s">
        <v>6</v>
      </c>
      <c r="H14">
        <v>3</v>
      </c>
      <c r="I14">
        <v>35</v>
      </c>
      <c r="J14">
        <f>C27-C28</f>
        <v>-5.710000000000008</v>
      </c>
      <c r="L14" s="3">
        <v>0.05</v>
      </c>
      <c r="M14">
        <f>AVERAGE(J5,J10,J20)</f>
        <v>-25.02666666666666</v>
      </c>
      <c r="N14">
        <f>_xlfn.STDEV.S(J5,J10,J20)/SQRT(3)</f>
        <v>13.495512011200022</v>
      </c>
    </row>
    <row r="15" spans="1:14" x14ac:dyDescent="0.2">
      <c r="A15" s="3" t="s">
        <v>15</v>
      </c>
      <c r="B15">
        <v>2</v>
      </c>
      <c r="C15" s="2">
        <v>237.51</v>
      </c>
      <c r="E15">
        <v>80</v>
      </c>
      <c r="G15" s="3">
        <v>0.05</v>
      </c>
      <c r="H15">
        <v>3</v>
      </c>
      <c r="I15">
        <v>35</v>
      </c>
      <c r="J15">
        <f>C30-C31</f>
        <v>-61.990000000000009</v>
      </c>
      <c r="L15" s="3">
        <v>0.16</v>
      </c>
      <c r="M15">
        <f>AVERAGE(J6,J11,J21)</f>
        <v>4.1866666666666674</v>
      </c>
      <c r="N15">
        <f>_xlfn.STDEV.S(J6,J11,J21)/SQRT(3)</f>
        <v>38.443059335998612</v>
      </c>
    </row>
    <row r="16" spans="1:14" x14ac:dyDescent="0.2">
      <c r="A16" s="3" t="s">
        <v>16</v>
      </c>
      <c r="B16">
        <v>2</v>
      </c>
      <c r="C16" s="2">
        <v>307.13</v>
      </c>
      <c r="E16">
        <v>80</v>
      </c>
      <c r="G16" s="3">
        <v>0.16</v>
      </c>
      <c r="H16">
        <v>3</v>
      </c>
      <c r="I16">
        <v>35</v>
      </c>
      <c r="J16">
        <f>C32-C33</f>
        <v>-28.580000000000013</v>
      </c>
      <c r="L16" s="3">
        <v>0.38</v>
      </c>
      <c r="M16">
        <f>AVERAGE(J7,J12,J22)</f>
        <v>-6.3066666666666906</v>
      </c>
      <c r="N16">
        <f>_xlfn.STDEV.S(J7,J12,J22)/SQRT(3)</f>
        <v>29.601297456549286</v>
      </c>
    </row>
    <row r="17" spans="1:14" x14ac:dyDescent="0.2">
      <c r="A17" s="3">
        <v>0.01</v>
      </c>
      <c r="B17">
        <v>2</v>
      </c>
      <c r="C17" s="2">
        <v>356.73</v>
      </c>
      <c r="E17">
        <v>80</v>
      </c>
      <c r="G17" s="3">
        <v>0.38</v>
      </c>
      <c r="H17">
        <v>3</v>
      </c>
      <c r="I17">
        <v>35</v>
      </c>
      <c r="J17">
        <f>C34-C35</f>
        <v>-50.639999999999986</v>
      </c>
      <c r="L17" t="s">
        <v>11</v>
      </c>
      <c r="M17">
        <f>AVERAGE(J8,J13,J23)</f>
        <v>34.673333333333339</v>
      </c>
      <c r="N17">
        <f>_xlfn.STDEV.S(J8,J13,J23)/SQRT(3)</f>
        <v>15.179339394204362</v>
      </c>
    </row>
    <row r="18" spans="1:14" x14ac:dyDescent="0.2">
      <c r="A18" s="3">
        <v>0.05</v>
      </c>
      <c r="B18">
        <v>2</v>
      </c>
      <c r="C18" s="2">
        <v>261.41000000000003</v>
      </c>
      <c r="E18">
        <v>80</v>
      </c>
      <c r="G18" t="s">
        <v>11</v>
      </c>
      <c r="H18">
        <v>3</v>
      </c>
      <c r="I18">
        <v>35</v>
      </c>
      <c r="J18">
        <f>C36-C37</f>
        <v>83.950000000000017</v>
      </c>
    </row>
    <row r="19" spans="1:14" x14ac:dyDescent="0.2">
      <c r="A19" s="3" t="s">
        <v>17</v>
      </c>
      <c r="B19">
        <v>2</v>
      </c>
      <c r="C19" s="2">
        <v>299.51</v>
      </c>
      <c r="E19">
        <v>80</v>
      </c>
      <c r="G19" t="s">
        <v>6</v>
      </c>
      <c r="H19">
        <v>5</v>
      </c>
      <c r="I19">
        <v>80</v>
      </c>
      <c r="J19">
        <f>C38-C39</f>
        <v>29.730000000000018</v>
      </c>
    </row>
    <row r="20" spans="1:14" x14ac:dyDescent="0.2">
      <c r="A20" s="3">
        <v>0.16</v>
      </c>
      <c r="B20">
        <v>2</v>
      </c>
      <c r="C20" s="2">
        <v>294.88</v>
      </c>
      <c r="E20">
        <v>80</v>
      </c>
      <c r="G20" s="3">
        <v>0.05</v>
      </c>
      <c r="H20">
        <v>5</v>
      </c>
      <c r="I20">
        <v>80</v>
      </c>
      <c r="J20">
        <f>C41-C42</f>
        <v>1.9599999999999795</v>
      </c>
    </row>
    <row r="21" spans="1:14" x14ac:dyDescent="0.2">
      <c r="A21" s="3" t="s">
        <v>18</v>
      </c>
      <c r="B21">
        <v>2</v>
      </c>
      <c r="C21" s="2">
        <v>241.31</v>
      </c>
      <c r="E21">
        <v>80</v>
      </c>
      <c r="G21" s="3">
        <v>0.16</v>
      </c>
      <c r="H21">
        <v>5</v>
      </c>
      <c r="I21">
        <v>80</v>
      </c>
      <c r="J21">
        <f>C43-C44</f>
        <v>30.529999999999973</v>
      </c>
    </row>
    <row r="22" spans="1:14" x14ac:dyDescent="0.2">
      <c r="A22" s="3">
        <v>0.38</v>
      </c>
      <c r="B22">
        <v>2</v>
      </c>
      <c r="C22" s="2">
        <v>341.53</v>
      </c>
      <c r="E22">
        <v>80</v>
      </c>
      <c r="G22" s="3">
        <v>0.38</v>
      </c>
      <c r="H22">
        <v>5</v>
      </c>
      <c r="I22">
        <v>80</v>
      </c>
      <c r="J22">
        <f>C45-C46</f>
        <v>-4.0900000000000034</v>
      </c>
    </row>
    <row r="23" spans="1:14" x14ac:dyDescent="0.2">
      <c r="A23" s="3">
        <v>0.38</v>
      </c>
      <c r="B23">
        <v>2</v>
      </c>
      <c r="C23" s="2">
        <v>214.63</v>
      </c>
      <c r="D23">
        <f>AVERAGE(C22:C23)</f>
        <v>278.08</v>
      </c>
      <c r="E23">
        <v>80</v>
      </c>
      <c r="G23" t="s">
        <v>11</v>
      </c>
      <c r="H23">
        <v>5</v>
      </c>
      <c r="I23">
        <v>80</v>
      </c>
      <c r="J23">
        <f>C47-C48</f>
        <v>7.6200000000000045</v>
      </c>
    </row>
    <row r="24" spans="1:14" x14ac:dyDescent="0.2">
      <c r="A24" s="3" t="s">
        <v>19</v>
      </c>
      <c r="B24">
        <v>2</v>
      </c>
      <c r="C24" s="2">
        <v>336.73</v>
      </c>
      <c r="E24">
        <v>80</v>
      </c>
    </row>
    <row r="25" spans="1:14" x14ac:dyDescent="0.2">
      <c r="A25" t="s">
        <v>11</v>
      </c>
      <c r="B25">
        <v>2</v>
      </c>
      <c r="C25" s="2">
        <v>267.11</v>
      </c>
      <c r="E25">
        <v>80</v>
      </c>
    </row>
    <row r="26" spans="1:14" x14ac:dyDescent="0.2">
      <c r="A26" t="s">
        <v>20</v>
      </c>
      <c r="B26">
        <v>2</v>
      </c>
      <c r="C26" s="2">
        <v>230.84</v>
      </c>
      <c r="E26">
        <v>80</v>
      </c>
    </row>
    <row r="27" spans="1:14" x14ac:dyDescent="0.2">
      <c r="A27" s="3" t="s">
        <v>15</v>
      </c>
      <c r="B27">
        <v>3</v>
      </c>
      <c r="C27">
        <v>218.45</v>
      </c>
      <c r="E27">
        <v>35</v>
      </c>
    </row>
    <row r="28" spans="1:14" x14ac:dyDescent="0.2">
      <c r="A28" s="3" t="s">
        <v>16</v>
      </c>
      <c r="B28">
        <v>3</v>
      </c>
      <c r="C28">
        <v>224.16</v>
      </c>
      <c r="E28">
        <v>35</v>
      </c>
    </row>
    <row r="29" spans="1:14" x14ac:dyDescent="0.2">
      <c r="A29" s="3">
        <v>0.01</v>
      </c>
      <c r="B29">
        <v>3</v>
      </c>
      <c r="C29">
        <v>262.55</v>
      </c>
      <c r="E29">
        <v>35</v>
      </c>
    </row>
    <row r="30" spans="1:14" x14ac:dyDescent="0.2">
      <c r="A30" s="3">
        <v>0.05</v>
      </c>
      <c r="B30">
        <v>3</v>
      </c>
      <c r="C30" s="1">
        <v>244.18</v>
      </c>
      <c r="E30">
        <v>35</v>
      </c>
    </row>
    <row r="31" spans="1:14" x14ac:dyDescent="0.2">
      <c r="A31" s="3" t="s">
        <v>17</v>
      </c>
      <c r="B31">
        <v>3</v>
      </c>
      <c r="C31">
        <v>306.17</v>
      </c>
      <c r="E31">
        <v>35</v>
      </c>
    </row>
    <row r="32" spans="1:14" x14ac:dyDescent="0.2">
      <c r="A32" s="3">
        <v>0.16</v>
      </c>
      <c r="B32">
        <v>3</v>
      </c>
      <c r="C32">
        <v>244.22</v>
      </c>
      <c r="E32">
        <v>35</v>
      </c>
    </row>
    <row r="33" spans="1:5" x14ac:dyDescent="0.2">
      <c r="A33" s="3" t="s">
        <v>18</v>
      </c>
      <c r="B33">
        <v>3</v>
      </c>
      <c r="C33">
        <v>272.8</v>
      </c>
      <c r="E33">
        <v>35</v>
      </c>
    </row>
    <row r="34" spans="1:5" x14ac:dyDescent="0.2">
      <c r="A34" s="3">
        <v>0.38</v>
      </c>
      <c r="B34">
        <v>3</v>
      </c>
      <c r="C34">
        <v>260.39</v>
      </c>
      <c r="E34">
        <v>35</v>
      </c>
    </row>
    <row r="35" spans="1:5" x14ac:dyDescent="0.2">
      <c r="A35" s="3" t="s">
        <v>19</v>
      </c>
      <c r="B35">
        <v>3</v>
      </c>
      <c r="C35">
        <v>311.02999999999997</v>
      </c>
      <c r="E35">
        <v>35</v>
      </c>
    </row>
    <row r="36" spans="1:5" x14ac:dyDescent="0.2">
      <c r="A36" t="s">
        <v>11</v>
      </c>
      <c r="B36">
        <v>3</v>
      </c>
      <c r="C36">
        <v>315.73</v>
      </c>
      <c r="E36">
        <v>35</v>
      </c>
    </row>
    <row r="37" spans="1:5" x14ac:dyDescent="0.2">
      <c r="A37" t="s">
        <v>20</v>
      </c>
      <c r="B37">
        <v>3</v>
      </c>
      <c r="C37">
        <v>231.78</v>
      </c>
      <c r="E37">
        <v>35</v>
      </c>
    </row>
    <row r="38" spans="1:5" x14ac:dyDescent="0.2">
      <c r="A38" s="3" t="s">
        <v>15</v>
      </c>
      <c r="B38">
        <v>5</v>
      </c>
      <c r="C38">
        <v>286.37</v>
      </c>
      <c r="E38">
        <v>80</v>
      </c>
    </row>
    <row r="39" spans="1:5" x14ac:dyDescent="0.2">
      <c r="A39" s="3" t="s">
        <v>16</v>
      </c>
      <c r="B39">
        <v>5</v>
      </c>
      <c r="C39">
        <v>256.64</v>
      </c>
      <c r="E39">
        <v>80</v>
      </c>
    </row>
    <row r="40" spans="1:5" x14ac:dyDescent="0.2">
      <c r="A40" s="3">
        <v>0.01</v>
      </c>
      <c r="B40">
        <v>5</v>
      </c>
      <c r="C40">
        <v>252.85</v>
      </c>
      <c r="E40">
        <v>80</v>
      </c>
    </row>
    <row r="41" spans="1:5" x14ac:dyDescent="0.2">
      <c r="A41" s="3">
        <v>0.05</v>
      </c>
      <c r="B41">
        <v>5</v>
      </c>
      <c r="C41">
        <v>322.44</v>
      </c>
      <c r="E41">
        <v>80</v>
      </c>
    </row>
    <row r="42" spans="1:5" x14ac:dyDescent="0.2">
      <c r="A42" s="3" t="s">
        <v>17</v>
      </c>
      <c r="B42">
        <v>5</v>
      </c>
      <c r="C42">
        <v>320.48</v>
      </c>
      <c r="E42">
        <v>80</v>
      </c>
    </row>
    <row r="43" spans="1:5" x14ac:dyDescent="0.2">
      <c r="A43" s="3">
        <v>0.16</v>
      </c>
      <c r="B43">
        <v>5</v>
      </c>
      <c r="C43">
        <v>245.14</v>
      </c>
      <c r="E43">
        <v>80</v>
      </c>
    </row>
    <row r="44" spans="1:5" x14ac:dyDescent="0.2">
      <c r="A44" s="3" t="s">
        <v>18</v>
      </c>
      <c r="B44">
        <v>5</v>
      </c>
      <c r="C44">
        <v>214.61</v>
      </c>
      <c r="E44">
        <v>80</v>
      </c>
    </row>
    <row r="45" spans="1:5" x14ac:dyDescent="0.2">
      <c r="A45" s="3">
        <v>0.38</v>
      </c>
      <c r="B45">
        <v>5</v>
      </c>
      <c r="C45">
        <v>234.68</v>
      </c>
      <c r="E45">
        <v>80</v>
      </c>
    </row>
    <row r="46" spans="1:5" x14ac:dyDescent="0.2">
      <c r="A46" s="3" t="s">
        <v>19</v>
      </c>
      <c r="B46">
        <v>5</v>
      </c>
      <c r="C46">
        <v>238.77</v>
      </c>
      <c r="E46">
        <v>80</v>
      </c>
    </row>
    <row r="47" spans="1:5" x14ac:dyDescent="0.2">
      <c r="A47" t="s">
        <v>11</v>
      </c>
      <c r="B47">
        <v>5</v>
      </c>
      <c r="C47">
        <v>246.08</v>
      </c>
      <c r="E47">
        <v>80</v>
      </c>
    </row>
    <row r="48" spans="1:5" x14ac:dyDescent="0.2">
      <c r="A48" t="s">
        <v>20</v>
      </c>
      <c r="B48">
        <v>5</v>
      </c>
      <c r="C48">
        <v>238.46</v>
      </c>
      <c r="E48">
        <v>80</v>
      </c>
    </row>
  </sheetData>
  <mergeCells count="2">
    <mergeCell ref="L2:N2"/>
    <mergeCell ref="L11:N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4097" r:id="rId3">
          <objectPr defaultSize="0" r:id="rId4">
            <anchor moveWithCells="1">
              <from>
                <xdr:col>16</xdr:col>
                <xdr:colOff>38100</xdr:colOff>
                <xdr:row>1</xdr:row>
                <xdr:rowOff>177800</xdr:rowOff>
              </from>
              <to>
                <xdr:col>24</xdr:col>
                <xdr:colOff>355600</xdr:colOff>
                <xdr:row>18</xdr:row>
                <xdr:rowOff>12700</xdr:rowOff>
              </to>
            </anchor>
          </objectPr>
        </oleObject>
      </mc:Choice>
      <mc:Fallback>
        <oleObject progId="Prism7.Document" shapeId="4097" r:id="rId3"/>
      </mc:Fallback>
    </mc:AlternateContent>
    <mc:AlternateContent xmlns:mc="http://schemas.openxmlformats.org/markup-compatibility/2006">
      <mc:Choice Requires="x14">
        <oleObject progId="Prism7.Document" shapeId="4098" r:id="rId5">
          <objectPr defaultSize="0" r:id="rId6">
            <anchor moveWithCells="1">
              <from>
                <xdr:col>15</xdr:col>
                <xdr:colOff>0</xdr:colOff>
                <xdr:row>19</xdr:row>
                <xdr:rowOff>0</xdr:rowOff>
              </from>
              <to>
                <xdr:col>25</xdr:col>
                <xdr:colOff>571500</xdr:colOff>
                <xdr:row>41</xdr:row>
                <xdr:rowOff>139700</xdr:rowOff>
              </to>
            </anchor>
          </objectPr>
        </oleObject>
      </mc:Choice>
      <mc:Fallback>
        <oleObject progId="Prism7.Document" shapeId="4098" r:id="rId5"/>
      </mc:Fallback>
    </mc:AlternateContent>
    <mc:AlternateContent xmlns:mc="http://schemas.openxmlformats.org/markup-compatibility/2006">
      <mc:Choice Requires="x14">
        <oleObject progId="Prism7.Document" shapeId="4099" r:id="rId7">
          <objectPr defaultSize="0" r:id="rId8">
            <anchor moveWithCells="1">
              <from>
                <xdr:col>15</xdr:col>
                <xdr:colOff>0</xdr:colOff>
                <xdr:row>43</xdr:row>
                <xdr:rowOff>0</xdr:rowOff>
              </from>
              <to>
                <xdr:col>24</xdr:col>
                <xdr:colOff>419100</xdr:colOff>
                <xdr:row>59</xdr:row>
                <xdr:rowOff>139700</xdr:rowOff>
              </to>
            </anchor>
          </objectPr>
        </oleObject>
      </mc:Choice>
      <mc:Fallback>
        <oleObject progId="Prism7.Document" shapeId="4099" r:id="rId7"/>
      </mc:Fallback>
    </mc:AlternateContent>
    <mc:AlternateContent xmlns:mc="http://schemas.openxmlformats.org/markup-compatibility/2006">
      <mc:Choice Requires="x14">
        <oleObject progId="Prism7.Document" shapeId="4101" r:id="rId9">
          <objectPr defaultSize="0" r:id="rId10">
            <anchor moveWithCells="1">
              <from>
                <xdr:col>15</xdr:col>
                <xdr:colOff>0</xdr:colOff>
                <xdr:row>61</xdr:row>
                <xdr:rowOff>0</xdr:rowOff>
              </from>
              <to>
                <xdr:col>25</xdr:col>
                <xdr:colOff>279400</xdr:colOff>
                <xdr:row>78</xdr:row>
                <xdr:rowOff>139700</xdr:rowOff>
              </to>
            </anchor>
          </objectPr>
        </oleObject>
      </mc:Choice>
      <mc:Fallback>
        <oleObject progId="Prism7.Document" shapeId="4101" r:id="rId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topLeftCell="I1" zoomScale="80" zoomScaleNormal="80" zoomScalePageLayoutView="80" workbookViewId="0">
      <selection activeCell="Q16" sqref="Q16"/>
    </sheetView>
  </sheetViews>
  <sheetFormatPr baseColWidth="10" defaultColWidth="8.83203125" defaultRowHeight="15" x14ac:dyDescent="0.2"/>
  <cols>
    <col min="1" max="1" width="14.6640625" customWidth="1"/>
    <col min="3" max="3" width="19.6640625" customWidth="1"/>
    <col min="4" max="4" width="28.1640625" customWidth="1"/>
    <col min="7" max="7" width="14.83203125" customWidth="1"/>
    <col min="16" max="16" width="28.1640625" customWidth="1"/>
    <col min="18" max="18" width="11.5" customWidth="1"/>
  </cols>
  <sheetData>
    <row r="1" spans="1:22" x14ac:dyDescent="0.2">
      <c r="A1" s="1" t="s">
        <v>1</v>
      </c>
      <c r="B1" s="1" t="s">
        <v>2</v>
      </c>
      <c r="C1" s="1" t="s">
        <v>30</v>
      </c>
      <c r="D1" s="1" t="s">
        <v>36</v>
      </c>
      <c r="E1" s="1" t="s">
        <v>33</v>
      </c>
      <c r="F1" s="1"/>
      <c r="G1" s="1"/>
      <c r="H1" s="1"/>
      <c r="I1" s="1"/>
      <c r="J1" s="1"/>
      <c r="L1" s="1" t="s">
        <v>1</v>
      </c>
      <c r="M1" s="1" t="s">
        <v>2</v>
      </c>
      <c r="N1" s="1" t="s">
        <v>30</v>
      </c>
      <c r="O1" s="1"/>
      <c r="P1" s="1" t="s">
        <v>36</v>
      </c>
      <c r="Q1" s="1"/>
      <c r="V1" t="s">
        <v>42</v>
      </c>
    </row>
    <row r="2" spans="1:22" x14ac:dyDescent="0.2">
      <c r="A2" s="3" t="s">
        <v>16</v>
      </c>
      <c r="B2">
        <v>1</v>
      </c>
      <c r="C2" s="2">
        <v>229.87</v>
      </c>
      <c r="D2">
        <f>C17-C2</f>
        <v>-5.710000000000008</v>
      </c>
      <c r="E2">
        <v>80</v>
      </c>
      <c r="L2" s="3" t="s">
        <v>15</v>
      </c>
      <c r="M2">
        <v>1</v>
      </c>
      <c r="N2" s="2">
        <v>290.91000000000003</v>
      </c>
      <c r="O2" s="2"/>
      <c r="P2">
        <f>N18-N2</f>
        <v>-72.460000000000036</v>
      </c>
      <c r="R2" s="14" t="s">
        <v>37</v>
      </c>
      <c r="S2" s="14"/>
      <c r="T2" s="14"/>
      <c r="V2" t="s">
        <v>41</v>
      </c>
    </row>
    <row r="3" spans="1:22" x14ac:dyDescent="0.2">
      <c r="A3" s="3" t="s">
        <v>17</v>
      </c>
      <c r="B3">
        <v>1</v>
      </c>
      <c r="C3" s="2">
        <v>312.85000000000002</v>
      </c>
      <c r="D3">
        <f>C18-C3</f>
        <v>-6.6800000000000068</v>
      </c>
      <c r="E3">
        <v>80</v>
      </c>
      <c r="G3" s="14" t="s">
        <v>38</v>
      </c>
      <c r="H3" s="14"/>
      <c r="I3" s="14"/>
      <c r="L3" s="3">
        <v>0.05</v>
      </c>
      <c r="M3">
        <v>1</v>
      </c>
      <c r="N3" s="2">
        <v>273.91000000000003</v>
      </c>
      <c r="O3" s="2"/>
      <c r="P3">
        <f>N19-N3</f>
        <v>-29.730000000000018</v>
      </c>
      <c r="R3" s="1" t="s">
        <v>1</v>
      </c>
      <c r="S3" s="1" t="s">
        <v>34</v>
      </c>
      <c r="T3" s="1" t="s">
        <v>35</v>
      </c>
    </row>
    <row r="4" spans="1:22" x14ac:dyDescent="0.2">
      <c r="A4" s="3" t="s">
        <v>18</v>
      </c>
      <c r="B4">
        <v>1</v>
      </c>
      <c r="C4" s="2">
        <v>330.02</v>
      </c>
      <c r="D4">
        <f>C19-C4</f>
        <v>-57.21999999999997</v>
      </c>
      <c r="E4">
        <v>80</v>
      </c>
      <c r="G4" s="1" t="s">
        <v>1</v>
      </c>
      <c r="H4" s="1" t="s">
        <v>34</v>
      </c>
      <c r="I4" s="1" t="s">
        <v>35</v>
      </c>
      <c r="L4" s="3">
        <v>0.16</v>
      </c>
      <c r="M4">
        <v>1</v>
      </c>
      <c r="N4" s="2">
        <v>258.48</v>
      </c>
      <c r="O4" s="2"/>
      <c r="P4">
        <f>N20-N4</f>
        <v>-14.260000000000019</v>
      </c>
      <c r="R4" s="3" t="s">
        <v>15</v>
      </c>
      <c r="S4">
        <f>AVERAGE(P2,P7,P13)</f>
        <v>-53.146666666666682</v>
      </c>
      <c r="T4">
        <f>_xlfn.STDEV.S(P2,P7,P13)/SQRT(3)</f>
        <v>17.093649243050614</v>
      </c>
    </row>
    <row r="5" spans="1:22" x14ac:dyDescent="0.2">
      <c r="A5" s="3" t="s">
        <v>19</v>
      </c>
      <c r="B5">
        <v>1</v>
      </c>
      <c r="C5" s="2">
        <v>244.27</v>
      </c>
      <c r="D5">
        <f>C20-C5</f>
        <v>66.759999999999962</v>
      </c>
      <c r="E5">
        <v>80</v>
      </c>
      <c r="G5" s="3" t="s">
        <v>16</v>
      </c>
      <c r="H5">
        <f>AVERAGE(D2,D7,D12)</f>
        <v>-40.386666666666663</v>
      </c>
      <c r="I5">
        <f>_xlfn.STDEV.S(D2,D7,D12)/SQRT(3)</f>
        <v>22.650705900209335</v>
      </c>
      <c r="L5" s="3">
        <v>0.38</v>
      </c>
      <c r="M5">
        <v>1</v>
      </c>
      <c r="N5" s="2">
        <v>288.08999999999997</v>
      </c>
      <c r="O5" s="2"/>
      <c r="P5">
        <f>N21-N5</f>
        <v>-27.699999999999989</v>
      </c>
      <c r="R5" s="3">
        <v>0.05</v>
      </c>
      <c r="S5">
        <f>AVERAGE(P3,P8,P14)</f>
        <v>-41.740000000000009</v>
      </c>
      <c r="T5">
        <f>_xlfn.STDEV.S(P3,P8,P14)/SQRT(3)</f>
        <v>18.613125297309239</v>
      </c>
    </row>
    <row r="6" spans="1:22" x14ac:dyDescent="0.2">
      <c r="A6" t="s">
        <v>20</v>
      </c>
      <c r="B6">
        <v>1</v>
      </c>
      <c r="C6" s="2">
        <v>256.60000000000002</v>
      </c>
      <c r="D6">
        <f>C21-C6</f>
        <v>-24.820000000000022</v>
      </c>
      <c r="E6">
        <v>80</v>
      </c>
      <c r="G6" s="3" t="s">
        <v>17</v>
      </c>
      <c r="H6">
        <f>AVERAGE(D3,D8,D13)</f>
        <v>-4.7766666666666611</v>
      </c>
      <c r="I6">
        <f>_xlfn.STDEV.S(D3,D8,D13)/SQRT(3)</f>
        <v>6.1278662227927727</v>
      </c>
      <c r="L6" t="s">
        <v>11</v>
      </c>
      <c r="M6">
        <v>1</v>
      </c>
      <c r="N6" s="2">
        <v>316.73</v>
      </c>
      <c r="O6" s="2"/>
      <c r="P6">
        <f>N22-N6</f>
        <v>-1</v>
      </c>
      <c r="R6" s="3">
        <v>0.16</v>
      </c>
      <c r="S6">
        <f>AVERAGE(P4,P9,P15)</f>
        <v>-21.946666666666669</v>
      </c>
      <c r="T6">
        <f>_xlfn.STDEV.S(P4,P9,P15)/SQRT(3)</f>
        <v>14.864168698958956</v>
      </c>
    </row>
    <row r="7" spans="1:22" x14ac:dyDescent="0.2">
      <c r="A7" s="3" t="s">
        <v>16</v>
      </c>
      <c r="B7">
        <v>2</v>
      </c>
      <c r="C7" s="2">
        <v>307.13</v>
      </c>
      <c r="D7">
        <f>C17-C7</f>
        <v>-82.97</v>
      </c>
      <c r="E7">
        <v>80</v>
      </c>
      <c r="G7" s="3" t="s">
        <v>18</v>
      </c>
      <c r="H7">
        <f>AVERAGE(D4,D9,D14)</f>
        <v>10.820000000000013</v>
      </c>
      <c r="I7">
        <f>_xlfn.STDEV.S(D4,D9,D14)/SQRT(3)</f>
        <v>34.88220033197446</v>
      </c>
      <c r="L7" s="3" t="s">
        <v>15</v>
      </c>
      <c r="M7">
        <v>2</v>
      </c>
      <c r="N7" s="2">
        <v>237.51</v>
      </c>
      <c r="O7" s="2"/>
      <c r="P7">
        <f>N18-N7</f>
        <v>-19.060000000000002</v>
      </c>
      <c r="R7" s="3">
        <v>0.38</v>
      </c>
      <c r="S7">
        <f>AVERAGE(P5,P10,P16)</f>
        <v>-6.5600000000000023</v>
      </c>
      <c r="T7">
        <f>_xlfn.STDEV.S(P5,P10,P16)/SQRT(3)</f>
        <v>16.391712336828419</v>
      </c>
    </row>
    <row r="8" spans="1:22" x14ac:dyDescent="0.2">
      <c r="A8" s="3" t="s">
        <v>17</v>
      </c>
      <c r="B8">
        <v>2</v>
      </c>
      <c r="C8" s="2">
        <v>299.51</v>
      </c>
      <c r="D8">
        <f>C18-C8</f>
        <v>6.660000000000025</v>
      </c>
      <c r="E8">
        <v>80</v>
      </c>
      <c r="G8" s="3" t="s">
        <v>19</v>
      </c>
      <c r="H8">
        <f>AVERAGE(D5,D10,D15)</f>
        <v>37.773333333333291</v>
      </c>
      <c r="I8">
        <f>_xlfn.STDEV.S(D5,D10,D15)/SQRT(3)</f>
        <v>31.776356689281496</v>
      </c>
      <c r="L8" s="3">
        <v>0.05</v>
      </c>
      <c r="M8">
        <v>2</v>
      </c>
      <c r="N8" s="2">
        <v>261.41000000000003</v>
      </c>
      <c r="O8" s="2"/>
      <c r="P8">
        <f>N19-N8</f>
        <v>-17.230000000000018</v>
      </c>
      <c r="R8" t="s">
        <v>11</v>
      </c>
      <c r="S8">
        <f>AVERAGE(P6,P12,P17)</f>
        <v>39.090000000000003</v>
      </c>
      <c r="T8">
        <f>_xlfn.STDEV.S(P6,P12,P17)/SQRT(3)</f>
        <v>20.944142379195192</v>
      </c>
    </row>
    <row r="9" spans="1:22" x14ac:dyDescent="0.2">
      <c r="A9" s="3" t="s">
        <v>18</v>
      </c>
      <c r="B9">
        <v>2</v>
      </c>
      <c r="C9" s="2">
        <v>241.31</v>
      </c>
      <c r="D9">
        <f>C19-C9</f>
        <v>31.490000000000009</v>
      </c>
      <c r="E9">
        <v>80</v>
      </c>
      <c r="G9" t="s">
        <v>20</v>
      </c>
      <c r="H9">
        <f>AVERAGE(D6,D11,D16)</f>
        <v>-10.186666666666676</v>
      </c>
      <c r="I9">
        <f>_xlfn.STDEV.S(D6,D11,D16)/SQRT(3)</f>
        <v>7.6401774266774201</v>
      </c>
      <c r="L9" s="3">
        <v>0.16</v>
      </c>
      <c r="M9">
        <v>2</v>
      </c>
      <c r="N9" s="2">
        <v>294.88</v>
      </c>
      <c r="O9" s="2"/>
      <c r="P9">
        <f>N20-N9</f>
        <v>-50.66</v>
      </c>
    </row>
    <row r="10" spans="1:22" x14ac:dyDescent="0.2">
      <c r="A10" s="3" t="s">
        <v>19</v>
      </c>
      <c r="B10">
        <v>2</v>
      </c>
      <c r="C10" s="2">
        <v>336.73</v>
      </c>
      <c r="D10">
        <f>C20-C10</f>
        <v>-25.700000000000045</v>
      </c>
      <c r="E10">
        <v>80</v>
      </c>
      <c r="L10" s="3">
        <v>0.38</v>
      </c>
      <c r="M10">
        <v>2</v>
      </c>
      <c r="N10" s="2">
        <v>341.53</v>
      </c>
      <c r="O10" s="2"/>
      <c r="P10">
        <f>N21-O11</f>
        <v>-17.689999999999998</v>
      </c>
    </row>
    <row r="11" spans="1:22" x14ac:dyDescent="0.2">
      <c r="A11" t="s">
        <v>20</v>
      </c>
      <c r="B11">
        <v>2</v>
      </c>
      <c r="C11" s="2">
        <v>230.84</v>
      </c>
      <c r="D11">
        <f>C21-C11</f>
        <v>0.93999999999999773</v>
      </c>
      <c r="E11">
        <v>80</v>
      </c>
      <c r="L11" s="3">
        <v>0.38</v>
      </c>
      <c r="M11">
        <v>2</v>
      </c>
      <c r="N11" s="2">
        <v>214.63</v>
      </c>
      <c r="O11">
        <f>AVERAGE(N10:N11)</f>
        <v>278.08</v>
      </c>
    </row>
    <row r="12" spans="1:22" x14ac:dyDescent="0.2">
      <c r="A12" s="3" t="s">
        <v>16</v>
      </c>
      <c r="B12">
        <v>5</v>
      </c>
      <c r="C12">
        <v>256.64</v>
      </c>
      <c r="D12">
        <f>C17-C12</f>
        <v>-32.47999999999999</v>
      </c>
      <c r="E12">
        <v>35</v>
      </c>
      <c r="L12" t="s">
        <v>11</v>
      </c>
      <c r="M12">
        <v>2</v>
      </c>
      <c r="N12" s="2">
        <v>267.11</v>
      </c>
      <c r="O12" s="2"/>
      <c r="P12">
        <f>N22-N12</f>
        <v>48.620000000000005</v>
      </c>
    </row>
    <row r="13" spans="1:22" x14ac:dyDescent="0.2">
      <c r="A13" s="3" t="s">
        <v>17</v>
      </c>
      <c r="B13">
        <v>5</v>
      </c>
      <c r="C13">
        <v>320.48</v>
      </c>
      <c r="D13">
        <f>C18-C13</f>
        <v>-14.310000000000002</v>
      </c>
      <c r="E13">
        <v>35</v>
      </c>
      <c r="L13" s="3" t="s">
        <v>15</v>
      </c>
      <c r="M13">
        <v>5</v>
      </c>
      <c r="N13">
        <v>286.37</v>
      </c>
      <c r="P13">
        <f>N18-N13</f>
        <v>-67.920000000000016</v>
      </c>
    </row>
    <row r="14" spans="1:22" x14ac:dyDescent="0.2">
      <c r="A14" s="3" t="s">
        <v>18</v>
      </c>
      <c r="B14">
        <v>5</v>
      </c>
      <c r="C14">
        <v>214.61</v>
      </c>
      <c r="D14">
        <f>C19-C14</f>
        <v>58.19</v>
      </c>
      <c r="E14">
        <v>35</v>
      </c>
      <c r="L14" s="3">
        <v>0.05</v>
      </c>
      <c r="M14">
        <v>5</v>
      </c>
      <c r="N14">
        <v>322.44</v>
      </c>
      <c r="O14" s="1"/>
      <c r="P14">
        <f>N19-N14</f>
        <v>-78.259999999999991</v>
      </c>
    </row>
    <row r="15" spans="1:22" x14ac:dyDescent="0.2">
      <c r="A15" s="3" t="s">
        <v>19</v>
      </c>
      <c r="B15">
        <v>5</v>
      </c>
      <c r="C15">
        <v>238.77</v>
      </c>
      <c r="D15">
        <f>C20-C15</f>
        <v>72.259999999999962</v>
      </c>
      <c r="E15">
        <v>35</v>
      </c>
      <c r="L15" s="3">
        <v>0.16</v>
      </c>
      <c r="M15">
        <v>5</v>
      </c>
      <c r="N15">
        <v>245.14</v>
      </c>
      <c r="P15">
        <f>N20-N15</f>
        <v>-0.91999999999998749</v>
      </c>
    </row>
    <row r="16" spans="1:22" x14ac:dyDescent="0.2">
      <c r="A16" t="s">
        <v>20</v>
      </c>
      <c r="B16">
        <v>5</v>
      </c>
      <c r="C16">
        <v>238.46</v>
      </c>
      <c r="D16">
        <f>C21-C16</f>
        <v>-6.6800000000000068</v>
      </c>
      <c r="E16">
        <v>35</v>
      </c>
      <c r="L16" s="3">
        <v>0.38</v>
      </c>
      <c r="M16">
        <v>5</v>
      </c>
      <c r="N16">
        <v>234.68</v>
      </c>
      <c r="P16">
        <f>N21-N16</f>
        <v>25.70999999999998</v>
      </c>
    </row>
    <row r="17" spans="1:16" x14ac:dyDescent="0.2">
      <c r="A17" s="3" t="s">
        <v>16</v>
      </c>
      <c r="B17">
        <v>3</v>
      </c>
      <c r="C17">
        <v>224.16</v>
      </c>
      <c r="E17">
        <v>80</v>
      </c>
      <c r="L17" t="s">
        <v>11</v>
      </c>
      <c r="M17">
        <v>5</v>
      </c>
      <c r="N17">
        <v>246.08</v>
      </c>
      <c r="P17">
        <f>N22-N17</f>
        <v>69.650000000000006</v>
      </c>
    </row>
    <row r="18" spans="1:16" x14ac:dyDescent="0.2">
      <c r="A18" s="3" t="s">
        <v>17</v>
      </c>
      <c r="B18">
        <v>3</v>
      </c>
      <c r="C18">
        <v>306.17</v>
      </c>
      <c r="E18">
        <v>80</v>
      </c>
      <c r="L18" s="3" t="s">
        <v>15</v>
      </c>
      <c r="M18">
        <v>3</v>
      </c>
      <c r="N18">
        <v>218.45</v>
      </c>
    </row>
    <row r="19" spans="1:16" x14ac:dyDescent="0.2">
      <c r="A19" s="3" t="s">
        <v>18</v>
      </c>
      <c r="B19">
        <v>3</v>
      </c>
      <c r="C19">
        <v>272.8</v>
      </c>
      <c r="E19">
        <v>80</v>
      </c>
      <c r="L19" s="3">
        <v>0.05</v>
      </c>
      <c r="M19">
        <v>3</v>
      </c>
      <c r="N19" s="1">
        <v>244.18</v>
      </c>
    </row>
    <row r="20" spans="1:16" x14ac:dyDescent="0.2">
      <c r="A20" s="3" t="s">
        <v>19</v>
      </c>
      <c r="B20">
        <v>3</v>
      </c>
      <c r="C20">
        <v>311.02999999999997</v>
      </c>
      <c r="E20">
        <v>80</v>
      </c>
      <c r="L20" s="3">
        <v>0.16</v>
      </c>
      <c r="M20">
        <v>3</v>
      </c>
      <c r="N20">
        <v>244.22</v>
      </c>
    </row>
    <row r="21" spans="1:16" x14ac:dyDescent="0.2">
      <c r="A21" t="s">
        <v>20</v>
      </c>
      <c r="B21">
        <v>3</v>
      </c>
      <c r="C21">
        <v>231.78</v>
      </c>
      <c r="E21">
        <v>80</v>
      </c>
      <c r="L21" s="3">
        <v>0.38</v>
      </c>
      <c r="M21">
        <v>3</v>
      </c>
      <c r="N21">
        <v>260.39</v>
      </c>
    </row>
    <row r="22" spans="1:16" x14ac:dyDescent="0.2">
      <c r="L22" t="s">
        <v>11</v>
      </c>
      <c r="M22">
        <v>3</v>
      </c>
      <c r="N22">
        <v>315.73</v>
      </c>
    </row>
    <row r="38" spans="1:1" x14ac:dyDescent="0.2">
      <c r="A38" s="3"/>
    </row>
  </sheetData>
  <mergeCells count="2">
    <mergeCell ref="R2:T2"/>
    <mergeCell ref="G3:I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5121" r:id="rId3">
          <objectPr defaultSize="0" r:id="rId4">
            <anchor moveWithCells="1">
              <from>
                <xdr:col>20</xdr:col>
                <xdr:colOff>571500</xdr:colOff>
                <xdr:row>5</xdr:row>
                <xdr:rowOff>25400</xdr:rowOff>
              </from>
              <to>
                <xdr:col>29</xdr:col>
                <xdr:colOff>520700</xdr:colOff>
                <xdr:row>24</xdr:row>
                <xdr:rowOff>101600</xdr:rowOff>
              </to>
            </anchor>
          </objectPr>
        </oleObject>
      </mc:Choice>
      <mc:Fallback>
        <oleObject progId="Prism7.Document" shapeId="512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cell length shading</vt:lpstr>
      <vt:lpstr>cell length salinity</vt:lpstr>
      <vt:lpstr>shading leaf width</vt:lpstr>
      <vt:lpstr>salinity leaf width</vt:lpstr>
      <vt:lpstr>35-80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Catherine Collier</cp:lastModifiedBy>
  <dcterms:created xsi:type="dcterms:W3CDTF">2017-04-17T10:22:02Z</dcterms:created>
  <dcterms:modified xsi:type="dcterms:W3CDTF">2017-04-30T05:07:36Z</dcterms:modified>
</cp:coreProperties>
</file>