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S:\Science\BiologicalSciences\Ecol_and_Env_Sci\HCHB_waterbirds\Habitat fieldwork photos and data\Sediment sampling\Fieldtrip 1 Apr 11-17\Results\"/>
    </mc:Choice>
  </mc:AlternateContent>
  <xr:revisionPtr revIDLastSave="0" documentId="13_ncr:1_{10C8836D-EB10-4190-8A77-AE6617F8E4EB}" xr6:coauthVersionLast="36" xr6:coauthVersionMax="47" xr10:uidLastSave="{00000000-0000-0000-0000-000000000000}"/>
  <bookViews>
    <workbookView xWindow="0" yWindow="460" windowWidth="28800" windowHeight="12300" activeTab="1" xr2:uid="{00000000-000D-0000-FFFF-FFFF00000000}"/>
  </bookViews>
  <sheets>
    <sheet name="Sieve data" sheetId="6" r:id="rId1"/>
    <sheet name="Sample GPS coordinates" sheetId="7" r:id="rId2"/>
  </sheets>
  <calcPr calcId="191029"/>
</workbook>
</file>

<file path=xl/calcChain.xml><?xml version="1.0" encoding="utf-8"?>
<calcChain xmlns="http://schemas.openxmlformats.org/spreadsheetml/2006/main">
  <c r="A22" i="6" l="1"/>
  <c r="A23" i="6" s="1"/>
  <c r="A24" i="6" s="1"/>
  <c r="T12" i="6"/>
  <c r="P12" i="6"/>
  <c r="Q12" i="6"/>
  <c r="R12" i="6"/>
  <c r="S12" i="6"/>
  <c r="U12" i="6"/>
  <c r="C12" i="6" s="1"/>
  <c r="V12" i="6"/>
  <c r="W12" i="6"/>
  <c r="X12" i="6"/>
  <c r="Y12" i="6"/>
  <c r="Z12" i="6"/>
  <c r="T13" i="6"/>
  <c r="P13" i="6"/>
  <c r="Q13" i="6"/>
  <c r="R13" i="6"/>
  <c r="S13" i="6"/>
  <c r="U13" i="6"/>
  <c r="C13" i="6" s="1"/>
  <c r="V13" i="6"/>
  <c r="W13" i="6"/>
  <c r="X13" i="6"/>
  <c r="Y13" i="6"/>
  <c r="Z13" i="6"/>
  <c r="T14" i="6"/>
  <c r="P14" i="6"/>
  <c r="Q14" i="6"/>
  <c r="R14" i="6"/>
  <c r="S14" i="6"/>
  <c r="U14" i="6"/>
  <c r="C14" i="6" s="1"/>
  <c r="V14" i="6"/>
  <c r="W14" i="6"/>
  <c r="X14" i="6"/>
  <c r="Y14" i="6"/>
  <c r="Z14" i="6"/>
  <c r="T15" i="6"/>
  <c r="P15" i="6"/>
  <c r="Q15" i="6"/>
  <c r="R15" i="6"/>
  <c r="S15" i="6"/>
  <c r="U15" i="6"/>
  <c r="C15" i="6" s="1"/>
  <c r="V15" i="6"/>
  <c r="W15" i="6"/>
  <c r="X15" i="6"/>
  <c r="Y15" i="6"/>
  <c r="Z15" i="6"/>
  <c r="T16" i="6"/>
  <c r="P16" i="6"/>
  <c r="Q16" i="6"/>
  <c r="R16" i="6"/>
  <c r="S16" i="6"/>
  <c r="U16" i="6"/>
  <c r="C16" i="6" s="1"/>
  <c r="V16" i="6"/>
  <c r="W16" i="6"/>
  <c r="X16" i="6"/>
  <c r="Y16" i="6"/>
  <c r="Z16" i="6"/>
  <c r="T17" i="6"/>
  <c r="P17" i="6"/>
  <c r="Q17" i="6"/>
  <c r="R17" i="6"/>
  <c r="S17" i="6"/>
  <c r="U17" i="6"/>
  <c r="C17" i="6" s="1"/>
  <c r="V17" i="6"/>
  <c r="W17" i="6"/>
  <c r="X17" i="6"/>
  <c r="Y17" i="6"/>
  <c r="Z17" i="6"/>
  <c r="P11" i="6"/>
  <c r="Q11" i="6"/>
  <c r="R11" i="6"/>
  <c r="Z11" i="6"/>
  <c r="V11" i="6"/>
  <c r="Y11" i="6"/>
  <c r="U11" i="6"/>
  <c r="X11" i="6"/>
  <c r="S11" i="6"/>
  <c r="W11" i="6"/>
  <c r="T11" i="6"/>
  <c r="C11" i="6"/>
</calcChain>
</file>

<file path=xl/sharedStrings.xml><?xml version="1.0" encoding="utf-8"?>
<sst xmlns="http://schemas.openxmlformats.org/spreadsheetml/2006/main" count="90" uniqueCount="61">
  <si>
    <t>SAMPLE ID</t>
  </si>
  <si>
    <t>Lab Code</t>
  </si>
  <si>
    <t xml:space="preserve">Note: </t>
  </si>
  <si>
    <t>Sand</t>
  </si>
  <si>
    <t>check</t>
  </si>
  <si>
    <t>total</t>
  </si>
  <si>
    <t>Very</t>
  </si>
  <si>
    <t xml:space="preserve">Coarse </t>
  </si>
  <si>
    <t>Medium</t>
  </si>
  <si>
    <t>Fine</t>
  </si>
  <si>
    <t>Mud</t>
  </si>
  <si>
    <t>(Silt/Clay)</t>
  </si>
  <si>
    <t>1000-2000 µm</t>
  </si>
  <si>
    <t>500 -1000 µm</t>
  </si>
  <si>
    <t>250-500 µm</t>
  </si>
  <si>
    <t>125-250 µm</t>
  </si>
  <si>
    <t>63-125 µm</t>
  </si>
  <si>
    <t>&lt; 63 µm</t>
  </si>
  <si>
    <t>Very Fine</t>
  </si>
  <si>
    <r>
      <t>63</t>
    </r>
    <r>
      <rPr>
        <b/>
        <sz val="10"/>
        <rFont val="Calibri"/>
        <family val="2"/>
      </rPr>
      <t>–</t>
    </r>
    <r>
      <rPr>
        <b/>
        <sz val="10"/>
        <rFont val="Roboto"/>
      </rPr>
      <t>125 µm</t>
    </r>
  </si>
  <si>
    <t>125–250 µm</t>
  </si>
  <si>
    <t>250–500 µm</t>
  </si>
  <si>
    <t>500 µm–1 mm</t>
  </si>
  <si>
    <t>1–2 mm</t>
  </si>
  <si>
    <t>Gravel</t>
  </si>
  <si>
    <t xml:space="preserve"> Gravel</t>
  </si>
  <si>
    <t>1. The Dry Sieving Analysis method was used for this grain size determination (Method of: Lewis and McConchie, 1994. Analytical Sedimentology. Chapman and Hall, USA.)</t>
  </si>
  <si>
    <t>hidecol</t>
  </si>
  <si>
    <t>GRAIN SIZE ANALYSIS (sieving technique)</t>
  </si>
  <si>
    <t>&gt; 4000 µm</t>
  </si>
  <si>
    <t>3350-4000 µm</t>
  </si>
  <si>
    <t>2360-3350 µm</t>
  </si>
  <si>
    <t>2000-2360 µm</t>
  </si>
  <si>
    <t>&gt; 2000 µm</t>
  </si>
  <si>
    <t>&gt; 4 mm</t>
  </si>
  <si>
    <t>3.35–4 mm</t>
  </si>
  <si>
    <t>2.36–3.35 mm</t>
  </si>
  <si>
    <t>2–2.36 mm</t>
  </si>
  <si>
    <t>&gt; 2 mm</t>
  </si>
  <si>
    <r>
      <rPr>
        <sz val="10"/>
        <rFont val="Roboto"/>
      </rPr>
      <t xml:space="preserve">5. All services undertaken by EAL are covered by the EAL Laboratory Services Terms and Conditions (refer </t>
    </r>
    <r>
      <rPr>
        <u/>
        <sz val="10"/>
        <color theme="10"/>
        <rFont val="Roboto"/>
      </rPr>
      <t>SCU.edu.au/eal/t&amp;cs</t>
    </r>
    <r>
      <rPr>
        <sz val="10"/>
        <rFont val="Roboto"/>
      </rPr>
      <t xml:space="preserve"> or on request).</t>
    </r>
  </si>
  <si>
    <t>7 samples supplied by University of Adelaide on the 19th May, 2021. Lab Job No. K7109</t>
  </si>
  <si>
    <r>
      <t xml:space="preserve">Analysis requested by Thomas Prowse. </t>
    </r>
    <r>
      <rPr>
        <b/>
        <sz val="10"/>
        <rFont val="Roboto"/>
      </rPr>
      <t>Your Reference: Sediment Analysis</t>
    </r>
  </si>
  <si>
    <t>Benham Building UNIVERSITY OF ADELAIDE SA 5005</t>
  </si>
  <si>
    <t>K7109/1</t>
  </si>
  <si>
    <t>K7109/2</t>
  </si>
  <si>
    <t>K7109/3</t>
  </si>
  <si>
    <t>K7109/4</t>
  </si>
  <si>
    <t>K7109/5</t>
  </si>
  <si>
    <t>K7109/6</t>
  </si>
  <si>
    <t>K7109/7</t>
  </si>
  <si>
    <t>N39E</t>
  </si>
  <si>
    <t>S06E</t>
  </si>
  <si>
    <t>S02E</t>
  </si>
  <si>
    <t>N04E</t>
  </si>
  <si>
    <t>SC</t>
  </si>
  <si>
    <t>S21E</t>
  </si>
  <si>
    <t>N52E</t>
  </si>
  <si>
    <t>6. This report was issued on 09/06/2021.</t>
  </si>
  <si>
    <t>Site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</si>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</sst>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9"/>
      <name val="Geneva"/>
    </font>
    <font>
      <sz val="9"/>
      <name val="Geneva"/>
    </font>
    <font>
      <sz val="8"/>
      <name val="Geneva"/>
    </font>
    <font>
      <b/>
      <sz val="18"/>
      <name val="Roboto"/>
    </font>
    <font>
      <sz val="18"/>
      <name val="Roboto"/>
    </font>
    <font>
      <i/>
      <sz val="18"/>
      <name val="Roboto"/>
    </font>
    <font>
      <sz val="10"/>
      <name val="Roboto"/>
    </font>
    <font>
      <i/>
      <sz val="10"/>
      <name val="Roboto"/>
    </font>
    <font>
      <b/>
      <sz val="10"/>
      <name val="Roboto"/>
    </font>
    <font>
      <b/>
      <i/>
      <sz val="10"/>
      <name val="Roboto"/>
    </font>
    <font>
      <sz val="12"/>
      <name val="Roboto"/>
    </font>
    <font>
      <i/>
      <sz val="12"/>
      <name val="Roboto"/>
    </font>
    <font>
      <b/>
      <sz val="12"/>
      <name val="Roboto"/>
    </font>
    <font>
      <sz val="9"/>
      <name val="Roboto"/>
    </font>
    <font>
      <b/>
      <sz val="10"/>
      <name val="Calibri"/>
      <family val="2"/>
    </font>
    <font>
      <u/>
      <sz val="9"/>
      <color theme="10"/>
      <name val="Geneva"/>
    </font>
    <font>
      <u/>
      <sz val="10"/>
      <color theme="10"/>
      <name val="Roboto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3" xfId="0" applyFont="1" applyFill="1" applyBorder="1"/>
    <xf numFmtId="0" fontId="6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6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0" xfId="0" applyFont="1"/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0" fontId="12" fillId="0" borderId="2" xfId="0" applyFont="1" applyBorder="1"/>
    <xf numFmtId="0" fontId="6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0" fontId="10" fillId="0" borderId="2" xfId="1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6" fillId="0" borderId="0" xfId="0" quotePrefix="1" applyFont="1"/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164" fontId="10" fillId="0" borderId="1" xfId="1" applyNumberFormat="1" applyFont="1" applyBorder="1" applyAlignment="1">
      <alignment horizontal="center"/>
    </xf>
    <xf numFmtId="0" fontId="6" fillId="0" borderId="0" xfId="0" quotePrefix="1" applyFont="1" applyAlignment="1"/>
    <xf numFmtId="0" fontId="16" fillId="0" borderId="0" xfId="2" quotePrefix="1" applyFont="1" applyAlignment="1"/>
    <xf numFmtId="0" fontId="17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u.edu.au/media/scueduau/eal/documents/EAL-Laboratory-Services-Terms-and-Conditions-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75"/>
  <sheetViews>
    <sheetView workbookViewId="0">
      <selection activeCell="A11" sqref="A11:A17"/>
    </sheetView>
  </sheetViews>
  <sheetFormatPr defaultColWidth="10.796875" defaultRowHeight="13"/>
  <cols>
    <col min="1" max="1" width="29.796875" style="5" customWidth="1"/>
    <col min="2" max="2" width="8.69921875" style="6" customWidth="1"/>
    <col min="3" max="3" width="11.796875" style="7" hidden="1" customWidth="1"/>
    <col min="4" max="4" width="10.5" style="6" hidden="1" customWidth="1"/>
    <col min="5" max="9" width="12.5" style="6" hidden="1" customWidth="1"/>
    <col min="10" max="10" width="12" style="6" hidden="1" customWidth="1"/>
    <col min="11" max="14" width="10.5" style="6" hidden="1" customWidth="1"/>
    <col min="15" max="15" width="10" style="6" hidden="1" customWidth="1"/>
    <col min="16" max="19" width="15.796875" style="6" hidden="1" customWidth="1"/>
    <col min="20" max="26" width="15.796875" style="6" customWidth="1"/>
    <col min="27" max="16384" width="10.796875" style="5"/>
  </cols>
  <sheetData>
    <row r="1" spans="1:26" s="4" customFormat="1" ht="23">
      <c r="A1" s="1" t="s">
        <v>28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5" t="s">
        <v>40</v>
      </c>
    </row>
    <row r="3" spans="1:26">
      <c r="A3" s="5" t="s">
        <v>41</v>
      </c>
    </row>
    <row r="4" spans="1:26">
      <c r="A4" s="5" t="s">
        <v>42</v>
      </c>
      <c r="C4" s="7" t="s">
        <v>27</v>
      </c>
      <c r="D4" s="6" t="s">
        <v>27</v>
      </c>
      <c r="E4" s="6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6" t="s">
        <v>27</v>
      </c>
    </row>
    <row r="5" spans="1:26">
      <c r="A5" s="8"/>
      <c r="B5" s="9"/>
      <c r="C5" s="11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5" customFormat="1">
      <c r="A6" s="12"/>
      <c r="B6" s="13"/>
      <c r="C6" s="14" t="s">
        <v>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2" t="s">
        <v>34</v>
      </c>
      <c r="Q6" s="12" t="s">
        <v>35</v>
      </c>
      <c r="R6" s="12" t="s">
        <v>36</v>
      </c>
      <c r="S6" s="12" t="s">
        <v>37</v>
      </c>
      <c r="T6" s="12" t="s">
        <v>38</v>
      </c>
      <c r="U6" s="12" t="s">
        <v>23</v>
      </c>
      <c r="V6" s="12" t="s">
        <v>22</v>
      </c>
      <c r="W6" s="12" t="s">
        <v>21</v>
      </c>
      <c r="X6" s="12" t="s">
        <v>20</v>
      </c>
      <c r="Y6" s="12" t="s">
        <v>19</v>
      </c>
      <c r="Z6" s="12" t="s">
        <v>17</v>
      </c>
    </row>
    <row r="7" spans="1:26" s="15" customFormat="1">
      <c r="A7" s="12" t="s">
        <v>0</v>
      </c>
      <c r="B7" s="13" t="s">
        <v>1</v>
      </c>
      <c r="C7" s="14" t="s">
        <v>5</v>
      </c>
      <c r="D7" s="13" t="s">
        <v>29</v>
      </c>
      <c r="E7" s="13" t="s">
        <v>30</v>
      </c>
      <c r="F7" s="13" t="s">
        <v>31</v>
      </c>
      <c r="G7" s="13" t="s">
        <v>32</v>
      </c>
      <c r="H7" s="13" t="s">
        <v>33</v>
      </c>
      <c r="I7" s="13" t="s">
        <v>12</v>
      </c>
      <c r="J7" s="13" t="s">
        <v>13</v>
      </c>
      <c r="K7" s="13" t="s">
        <v>14</v>
      </c>
      <c r="L7" s="13" t="s">
        <v>15</v>
      </c>
      <c r="M7" s="13" t="s">
        <v>16</v>
      </c>
      <c r="N7" s="13" t="s">
        <v>17</v>
      </c>
      <c r="O7" s="13" t="s">
        <v>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24</v>
      </c>
      <c r="U7" s="12" t="s">
        <v>6</v>
      </c>
      <c r="V7" s="12" t="s">
        <v>7</v>
      </c>
      <c r="W7" s="12" t="s">
        <v>8</v>
      </c>
      <c r="X7" s="12" t="s">
        <v>9</v>
      </c>
      <c r="Y7" s="12" t="s">
        <v>18</v>
      </c>
      <c r="Z7" s="12" t="s">
        <v>10</v>
      </c>
    </row>
    <row r="8" spans="1:26" s="15" customFormat="1">
      <c r="A8" s="12"/>
      <c r="B8" s="13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12"/>
      <c r="Q8" s="12"/>
      <c r="R8" s="12"/>
      <c r="S8" s="12"/>
      <c r="T8" s="12"/>
      <c r="U8" s="12" t="s">
        <v>7</v>
      </c>
      <c r="V8" s="12" t="s">
        <v>3</v>
      </c>
      <c r="W8" s="12" t="s">
        <v>3</v>
      </c>
      <c r="X8" s="12" t="s">
        <v>3</v>
      </c>
      <c r="Y8" s="12" t="s">
        <v>3</v>
      </c>
      <c r="Z8" s="12" t="s">
        <v>11</v>
      </c>
    </row>
    <row r="9" spans="1:26" s="15" customFormat="1" ht="13.5" thickBot="1">
      <c r="A9" s="16"/>
      <c r="B9" s="17"/>
      <c r="C9" s="18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 t="s">
        <v>3</v>
      </c>
      <c r="V9" s="16"/>
      <c r="W9" s="16"/>
      <c r="X9" s="16"/>
      <c r="Y9" s="16"/>
      <c r="Z9" s="16"/>
    </row>
    <row r="10" spans="1:26" s="22" customFormat="1" ht="16" thickTop="1">
      <c r="A10" s="19"/>
      <c r="B10" s="20"/>
      <c r="C10" s="21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s="22" customFormat="1" ht="15.5">
      <c r="A11" s="23" t="s">
        <v>50</v>
      </c>
      <c r="B11" s="24" t="s">
        <v>43</v>
      </c>
      <c r="C11" s="25">
        <f>IF(_xlfn.ISFORMULA(H11), SUM(P11:S11,U11:Z11),SUM(T11:Z11))</f>
        <v>0.99999999999999989</v>
      </c>
      <c r="D11" s="20"/>
      <c r="E11" s="20"/>
      <c r="F11" s="20"/>
      <c r="G11" s="20"/>
      <c r="H11" s="20">
        <v>0.1</v>
      </c>
      <c r="I11" s="20">
        <v>1.9</v>
      </c>
      <c r="J11" s="20">
        <v>34.479999999999997</v>
      </c>
      <c r="K11" s="20">
        <v>22.63</v>
      </c>
      <c r="L11" s="20">
        <v>2.1800000000000002</v>
      </c>
      <c r="M11" s="20">
        <v>0.13</v>
      </c>
      <c r="N11" s="20">
        <v>0.01</v>
      </c>
      <c r="O11" s="20">
        <v>61.43</v>
      </c>
      <c r="P11" s="39">
        <f t="shared" ref="P11:Z11" si="0">D11/$O11</f>
        <v>0</v>
      </c>
      <c r="Q11" s="39">
        <f t="shared" si="0"/>
        <v>0</v>
      </c>
      <c r="R11" s="39">
        <f t="shared" si="0"/>
        <v>0</v>
      </c>
      <c r="S11" s="39">
        <f t="shared" si="0"/>
        <v>0</v>
      </c>
      <c r="T11" s="39">
        <f t="shared" si="0"/>
        <v>1.6278691193228065E-3</v>
      </c>
      <c r="U11" s="39">
        <f t="shared" si="0"/>
        <v>3.0929513267133321E-2</v>
      </c>
      <c r="V11" s="39">
        <f t="shared" si="0"/>
        <v>0.56128927234250359</v>
      </c>
      <c r="W11" s="39">
        <f t="shared" si="0"/>
        <v>0.36838678170275108</v>
      </c>
      <c r="X11" s="39">
        <f t="shared" si="0"/>
        <v>3.5487546801237183E-2</v>
      </c>
      <c r="Y11" s="39">
        <f t="shared" si="0"/>
        <v>2.1162298551196486E-3</v>
      </c>
      <c r="Z11" s="39">
        <f t="shared" si="0"/>
        <v>1.6278691193228066E-4</v>
      </c>
    </row>
    <row r="12" spans="1:26" s="22" customFormat="1" ht="15.5">
      <c r="A12" s="23" t="s">
        <v>51</v>
      </c>
      <c r="B12" s="24" t="s">
        <v>44</v>
      </c>
      <c r="C12" s="25">
        <f t="shared" ref="C12:C17" si="1">IF(_xlfn.ISFORMULA(H12), SUM(P12:S12,U12:Z12),SUM(T12:Z12))</f>
        <v>1.0000000000000002</v>
      </c>
      <c r="D12" s="20"/>
      <c r="E12" s="20"/>
      <c r="F12" s="20"/>
      <c r="G12" s="20"/>
      <c r="H12" s="20">
        <v>0.31</v>
      </c>
      <c r="I12" s="20">
        <v>2.79</v>
      </c>
      <c r="J12" s="20">
        <v>6.2</v>
      </c>
      <c r="K12" s="20">
        <v>12.27</v>
      </c>
      <c r="L12" s="20">
        <v>28.62</v>
      </c>
      <c r="M12" s="20">
        <v>2.19</v>
      </c>
      <c r="N12" s="20">
        <v>0.11</v>
      </c>
      <c r="O12" s="20">
        <v>52.489999999999995</v>
      </c>
      <c r="P12" s="39">
        <f t="shared" ref="P12:P17" si="2">D12/$O12</f>
        <v>0</v>
      </c>
      <c r="Q12" s="39">
        <f t="shared" ref="Q12:Q17" si="3">E12/$O12</f>
        <v>0</v>
      </c>
      <c r="R12" s="39">
        <f t="shared" ref="R12:R17" si="4">F12/$O12</f>
        <v>0</v>
      </c>
      <c r="S12" s="39">
        <f t="shared" ref="S12:S17" si="5">G12/$O12</f>
        <v>0</v>
      </c>
      <c r="T12" s="39">
        <f t="shared" ref="T12:T17" si="6">H12/$O12</f>
        <v>5.9058868355877318E-3</v>
      </c>
      <c r="U12" s="39">
        <f t="shared" ref="U12:U17" si="7">I12/$O12</f>
        <v>5.3152981520289584E-2</v>
      </c>
      <c r="V12" s="39">
        <f t="shared" ref="V12:V17" si="8">J12/$O12</f>
        <v>0.11811773671175463</v>
      </c>
      <c r="W12" s="39">
        <f t="shared" ref="W12:W17" si="9">K12/$O12</f>
        <v>0.23375881120213376</v>
      </c>
      <c r="X12" s="39">
        <f t="shared" ref="X12:X17" si="10">L12/$O12</f>
        <v>0.54524671365974475</v>
      </c>
      <c r="Y12" s="39">
        <f t="shared" ref="Y12:Y17" si="11">M12/$O12</f>
        <v>4.1722232806248816E-2</v>
      </c>
      <c r="Z12" s="39">
        <f t="shared" ref="Z12:Z17" si="12">N12/$O12</f>
        <v>2.0956372642408081E-3</v>
      </c>
    </row>
    <row r="13" spans="1:26" s="22" customFormat="1" ht="15.5">
      <c r="A13" s="23" t="s">
        <v>52</v>
      </c>
      <c r="B13" s="24" t="s">
        <v>45</v>
      </c>
      <c r="C13" s="25">
        <f t="shared" si="1"/>
        <v>0.99999999999999978</v>
      </c>
      <c r="D13" s="20"/>
      <c r="E13" s="20"/>
      <c r="F13" s="20"/>
      <c r="G13" s="20"/>
      <c r="H13" s="20">
        <v>1.07</v>
      </c>
      <c r="I13" s="20">
        <v>2.87</v>
      </c>
      <c r="J13" s="20">
        <v>3.6</v>
      </c>
      <c r="K13" s="20">
        <v>8.6</v>
      </c>
      <c r="L13" s="20">
        <v>12.6</v>
      </c>
      <c r="M13" s="20">
        <v>2.95</v>
      </c>
      <c r="N13" s="20">
        <v>1.01</v>
      </c>
      <c r="O13" s="20">
        <v>32.700000000000003</v>
      </c>
      <c r="P13" s="39">
        <f t="shared" si="2"/>
        <v>0</v>
      </c>
      <c r="Q13" s="39">
        <f t="shared" si="3"/>
        <v>0</v>
      </c>
      <c r="R13" s="39">
        <f t="shared" si="4"/>
        <v>0</v>
      </c>
      <c r="S13" s="39">
        <f t="shared" si="5"/>
        <v>0</v>
      </c>
      <c r="T13" s="39">
        <f t="shared" si="6"/>
        <v>3.2721712538226297E-2</v>
      </c>
      <c r="U13" s="39">
        <f t="shared" si="7"/>
        <v>8.7767584097859327E-2</v>
      </c>
      <c r="V13" s="39">
        <f t="shared" si="8"/>
        <v>0.11009174311926605</v>
      </c>
      <c r="W13" s="39">
        <f t="shared" si="9"/>
        <v>0.26299694189602441</v>
      </c>
      <c r="X13" s="39">
        <f t="shared" si="10"/>
        <v>0.38532110091743116</v>
      </c>
      <c r="Y13" s="39">
        <f t="shared" si="11"/>
        <v>9.0214067278287458E-2</v>
      </c>
      <c r="Z13" s="39">
        <f t="shared" si="12"/>
        <v>3.0886850152905196E-2</v>
      </c>
    </row>
    <row r="14" spans="1:26" s="22" customFormat="1" ht="15.5">
      <c r="A14" s="23" t="s">
        <v>53</v>
      </c>
      <c r="B14" s="24" t="s">
        <v>46</v>
      </c>
      <c r="C14" s="25">
        <f t="shared" si="1"/>
        <v>1</v>
      </c>
      <c r="D14" s="20"/>
      <c r="E14" s="20"/>
      <c r="F14" s="20"/>
      <c r="G14" s="20"/>
      <c r="H14" s="20">
        <v>1.07</v>
      </c>
      <c r="I14" s="20">
        <v>2.13</v>
      </c>
      <c r="J14" s="20">
        <v>3.91</v>
      </c>
      <c r="K14" s="20">
        <v>11.65</v>
      </c>
      <c r="L14" s="20">
        <v>36.630000000000003</v>
      </c>
      <c r="M14" s="20">
        <v>1.23</v>
      </c>
      <c r="N14" s="20">
        <v>0.06</v>
      </c>
      <c r="O14" s="20">
        <v>56.68</v>
      </c>
      <c r="P14" s="39">
        <f t="shared" si="2"/>
        <v>0</v>
      </c>
      <c r="Q14" s="39">
        <f t="shared" si="3"/>
        <v>0</v>
      </c>
      <c r="R14" s="39">
        <f t="shared" si="4"/>
        <v>0</v>
      </c>
      <c r="S14" s="39">
        <f t="shared" si="5"/>
        <v>0</v>
      </c>
      <c r="T14" s="39">
        <f t="shared" si="6"/>
        <v>1.8877911079745943E-2</v>
      </c>
      <c r="U14" s="39">
        <f t="shared" si="7"/>
        <v>3.7579393083980235E-2</v>
      </c>
      <c r="V14" s="39">
        <f t="shared" si="8"/>
        <v>6.8983768525052933E-2</v>
      </c>
      <c r="W14" s="39">
        <f t="shared" si="9"/>
        <v>0.20553987297106563</v>
      </c>
      <c r="X14" s="39">
        <f t="shared" si="10"/>
        <v>0.64625970359915319</v>
      </c>
      <c r="Y14" s="39">
        <f t="shared" si="11"/>
        <v>2.1700776287932252E-2</v>
      </c>
      <c r="Z14" s="39">
        <f t="shared" si="12"/>
        <v>1.058574453069866E-3</v>
      </c>
    </row>
    <row r="15" spans="1:26" s="22" customFormat="1" ht="15.5">
      <c r="A15" s="23" t="s">
        <v>54</v>
      </c>
      <c r="B15" s="24" t="s">
        <v>47</v>
      </c>
      <c r="C15" s="25">
        <f t="shared" si="1"/>
        <v>0.99999999999999978</v>
      </c>
      <c r="D15" s="20"/>
      <c r="E15" s="20"/>
      <c r="F15" s="20"/>
      <c r="G15" s="20"/>
      <c r="H15" s="20">
        <v>4.01</v>
      </c>
      <c r="I15" s="20">
        <v>11.18</v>
      </c>
      <c r="J15" s="20">
        <v>9.3000000000000007</v>
      </c>
      <c r="K15" s="20">
        <v>13.43</v>
      </c>
      <c r="L15" s="20">
        <v>7.6</v>
      </c>
      <c r="M15" s="20">
        <v>2.2000000000000002</v>
      </c>
      <c r="N15" s="20">
        <v>7.0000000000000007E-2</v>
      </c>
      <c r="O15" s="20">
        <v>47.790000000000006</v>
      </c>
      <c r="P15" s="39">
        <f t="shared" si="2"/>
        <v>0</v>
      </c>
      <c r="Q15" s="39">
        <f t="shared" si="3"/>
        <v>0</v>
      </c>
      <c r="R15" s="39">
        <f t="shared" si="4"/>
        <v>0</v>
      </c>
      <c r="S15" s="39">
        <f t="shared" si="5"/>
        <v>0</v>
      </c>
      <c r="T15" s="39">
        <f t="shared" si="6"/>
        <v>8.3908767524586717E-2</v>
      </c>
      <c r="U15" s="39">
        <f t="shared" si="7"/>
        <v>0.2339401548441096</v>
      </c>
      <c r="V15" s="39">
        <f t="shared" si="8"/>
        <v>0.19460138104205899</v>
      </c>
      <c r="W15" s="39">
        <f t="shared" si="9"/>
        <v>0.28102113412847873</v>
      </c>
      <c r="X15" s="39">
        <f t="shared" si="10"/>
        <v>0.15902908558275788</v>
      </c>
      <c r="Y15" s="39">
        <f t="shared" si="11"/>
        <v>4.6034735300272023E-2</v>
      </c>
      <c r="Z15" s="39">
        <f t="shared" si="12"/>
        <v>1.464741577735928E-3</v>
      </c>
    </row>
    <row r="16" spans="1:26" s="22" customFormat="1" ht="15.5">
      <c r="A16" s="23" t="s">
        <v>55</v>
      </c>
      <c r="B16" s="24" t="s">
        <v>48</v>
      </c>
      <c r="C16" s="25">
        <f t="shared" si="1"/>
        <v>1</v>
      </c>
      <c r="D16" s="20"/>
      <c r="E16" s="20"/>
      <c r="F16" s="20"/>
      <c r="G16" s="20"/>
      <c r="H16" s="20">
        <v>3.22</v>
      </c>
      <c r="I16" s="20">
        <v>3.41</v>
      </c>
      <c r="J16" s="20">
        <v>5.17</v>
      </c>
      <c r="K16" s="20">
        <v>14.98</v>
      </c>
      <c r="L16" s="20">
        <v>20.98</v>
      </c>
      <c r="M16" s="20">
        <v>4.33</v>
      </c>
      <c r="N16" s="20">
        <v>0.15</v>
      </c>
      <c r="O16" s="20">
        <v>52.24</v>
      </c>
      <c r="P16" s="39">
        <f t="shared" si="2"/>
        <v>0</v>
      </c>
      <c r="Q16" s="39">
        <f t="shared" si="3"/>
        <v>0</v>
      </c>
      <c r="R16" s="39">
        <f t="shared" si="4"/>
        <v>0</v>
      </c>
      <c r="S16" s="39">
        <f t="shared" si="5"/>
        <v>0</v>
      </c>
      <c r="T16" s="39">
        <f t="shared" si="6"/>
        <v>6.1638591117917307E-2</v>
      </c>
      <c r="U16" s="39">
        <f t="shared" si="7"/>
        <v>6.5275650842266469E-2</v>
      </c>
      <c r="V16" s="39">
        <f t="shared" si="8"/>
        <v>9.8966309341500761E-2</v>
      </c>
      <c r="W16" s="39">
        <f t="shared" si="9"/>
        <v>0.28675344563552835</v>
      </c>
      <c r="X16" s="39">
        <f t="shared" si="10"/>
        <v>0.40160796324655434</v>
      </c>
      <c r="Y16" s="39">
        <f t="shared" si="11"/>
        <v>8.2886676875957119E-2</v>
      </c>
      <c r="Z16" s="39">
        <f t="shared" si="12"/>
        <v>2.8713629402756504E-3</v>
      </c>
    </row>
    <row r="17" spans="1:26" s="22" customFormat="1" ht="15.5">
      <c r="A17" s="23" t="s">
        <v>56</v>
      </c>
      <c r="B17" s="24" t="s">
        <v>49</v>
      </c>
      <c r="C17" s="25">
        <f t="shared" si="1"/>
        <v>1</v>
      </c>
      <c r="D17" s="20"/>
      <c r="E17" s="20"/>
      <c r="F17" s="20"/>
      <c r="G17" s="20"/>
      <c r="H17" s="20">
        <v>4</v>
      </c>
      <c r="I17" s="20">
        <v>8.0500000000000007</v>
      </c>
      <c r="J17" s="20">
        <v>4.49</v>
      </c>
      <c r="K17" s="20">
        <v>3.55</v>
      </c>
      <c r="L17" s="20">
        <v>5.68</v>
      </c>
      <c r="M17" s="20">
        <v>2.52</v>
      </c>
      <c r="N17" s="20">
        <v>1.01</v>
      </c>
      <c r="O17" s="20">
        <v>29.3</v>
      </c>
      <c r="P17" s="39">
        <f t="shared" si="2"/>
        <v>0</v>
      </c>
      <c r="Q17" s="39">
        <f t="shared" si="3"/>
        <v>0</v>
      </c>
      <c r="R17" s="39">
        <f t="shared" si="4"/>
        <v>0</v>
      </c>
      <c r="S17" s="39">
        <f t="shared" si="5"/>
        <v>0</v>
      </c>
      <c r="T17" s="39">
        <f t="shared" si="6"/>
        <v>0.13651877133105803</v>
      </c>
      <c r="U17" s="39">
        <f t="shared" si="7"/>
        <v>0.2747440273037543</v>
      </c>
      <c r="V17" s="39">
        <f t="shared" si="8"/>
        <v>0.15324232081911263</v>
      </c>
      <c r="W17" s="39">
        <f t="shared" si="9"/>
        <v>0.12116040955631398</v>
      </c>
      <c r="X17" s="39">
        <f t="shared" si="10"/>
        <v>0.19385665529010238</v>
      </c>
      <c r="Y17" s="39">
        <f t="shared" si="11"/>
        <v>8.6006825938566553E-2</v>
      </c>
      <c r="Z17" s="39">
        <f t="shared" si="12"/>
        <v>3.4470989761092148E-2</v>
      </c>
    </row>
    <row r="18" spans="1:26" s="22" customFormat="1" ht="15.5">
      <c r="A18" s="26"/>
      <c r="B18" s="27"/>
      <c r="C18" s="3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22" customFormat="1" ht="15.5">
      <c r="B19" s="31"/>
      <c r="C19" s="32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5">
      <c r="A20" s="5" t="s">
        <v>2</v>
      </c>
      <c r="C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.75" customHeight="1">
      <c r="A21" s="5" t="s">
        <v>26</v>
      </c>
      <c r="C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s="37" customFormat="1" ht="18.75" customHeight="1">
      <c r="A22" s="34" t="str">
        <f ca="1">IF(OFFSET(A22,-1,,,)="Notes: ","1. Analysis conducted between sample arrival date and reporting date.",
IF(NOT(ISERROR(VALUE(LEFT(OFFSET(A22,-1,,,),2)))),VALUE(LEFT(OFFSET(A22,-1,,,),2))+1&amp;". Analysis conducted between sample arrival date and reporting date.",
IF(NOT(ISERROR(VALUE(LEFT(OFFSET(A22,-1,,,),1)))),VALUE(LEFT(OFFSET(A22,-1,,,),1))+1&amp;". Analysis conducted between sample arrival date and reporting date.",
IF(NOT(ISERROR(VALUE(LEFT(OFFSET(A22,-2,,,),2)))),VALUE(LEFT(OFFSET(A22,-2,,,),2))+1&amp;". Analysis conducted between sample arrival date and reporting date.",
IF(NOT(ISERROR(VALUE(LEFT(OFFSET(A22,-2,,,),1)))),VALUE(LEFT(OFFSET(A22,-2,,,),1))+1&amp;". Analysis conducted between sample arrival date and reporting date.",
IF(NOT(ISERROR(VALUE(LEFT(OFFSET(A22,-3,,,),2)))),VALUE(LEFT(OFFSET(A22,-3,,,),2))+1&amp;". Analysis conducted between sample arrival date and reporting date.",
IF(NOT(ISERROR(VALUE(LEFT(OFFSET(A22,-3,,,),1)))),VALUE(LEFT(OFFSET(A22,-3,,,),1))+1&amp;". Analysis conducted between sample arrival date and reporting date.",
IF(NOT(ISERROR(VALUE(LEFT(OFFSET(A22,-4,,,),2)))),VALUE(LEFT(OFFSET(A22,-4,,,),2))+1&amp;". Analysis conducted between sample arrival date and reporting date.",
IF(NOT(ISERROR(VALUE(LEFT(OFFSET(A22,-4,,,),1)))),VALUE(LEFT(OFFSET(A22,-4,,,),1))+1&amp;". Analysis conducted between sample arrival date and reporting date.",
IF(NOT(ISERROR(VALUE(LEFT(OFFSET(A22,-5,,,),2)))),VALUE(LEFT(OFFSET(A22,-5,,,),2))+1&amp;". Analysis conducted between sample arrival date and reporting date.",
IF(NOT(ISERROR(VALUE(LEFT(OFFSET(A22,-5,,,),1)))),VALUE(LEFT(OFFSET(A22,-5,,,),1))+1&amp;". Analysis conducted between sample arrival date and reporting date.",
"ERROR: NOTES ABOVE ARE NOT NUMBERED (searches within 5 rows for a number)")))))))))))</f>
        <v>2. Analysis conducted between sample arrival date and reporting date.</v>
      </c>
      <c r="B22" s="35"/>
      <c r="C22" s="36"/>
    </row>
    <row r="23" spans="1:26" s="37" customFormat="1" ht="18.75" customHeight="1">
      <c r="A23" s="34" t="str">
        <f ca="1">IF(OFFSET(A23,-1,,,)="Notes: ","1. .. Denotes not requested.",
IF(NOT(ISERROR(VALUE(LEFT(OFFSET(A23,-1,,,),2)))),VALUE(LEFT(OFFSET(A23,-1,,,),2))+1&amp;". .. Denotes not requested.",
IF(NOT(ISERROR(VALUE(LEFT(OFFSET(A23,-1,,,),1)))),VALUE(LEFT(OFFSET(A23,-1,,,),1))+1&amp;". .. Denotes not requested.",
IF(NOT(ISERROR(VALUE(LEFT(OFFSET(A23,-2,,,),2)))),VALUE(LEFT(OFFSET(A23,-2,,,),2))+1&amp;". .. Denotes not requested.",
IF(NOT(ISERROR(VALUE(LEFT(OFFSET(A23,-2,,,),1)))),VALUE(LEFT(OFFSET(A23,-2,,,),1))+1&amp;". .. Denotes not requested.",
IF(NOT(ISERROR(VALUE(LEFT(OFFSET(A23,-3,,,),2)))),VALUE(LEFT(OFFSET(A23,-3,,,),2))+1&amp;". .. Denotes not requested.",
IF(NOT(ISERROR(VALUE(LEFT(OFFSET(A23,-3,,,),1)))),VALUE(LEFT(OFFSET(A23,-3,,,),1))+1&amp;". .. Denotes not requested.",
IF(NOT(ISERROR(VALUE(LEFT(OFFSET(A23,-4,,,),2)))),VALUE(LEFT(OFFSET(A23,-4,,,),2))+1&amp;". .. Denotes not requested.",
IF(NOT(ISERROR(VALUE(LEFT(OFFSET(A23,-4,,,),1)))),VALUE(LEFT(OFFSET(A23,-4,,,),1))+1&amp;". .. Denotes not requested.",
IF(NOT(ISERROR(VALUE(LEFT(OFFSET(A23,-5,,,),2)))),VALUE(LEFT(OFFSET(A23,-5,,,),2))+1&amp;". .. Denotes not requested.",
IF(NOT(ISERROR(VALUE(LEFT(OFFSET(A23,-5,,,),1)))),VALUE(LEFT(OFFSET(A23,-5,,,),1))+1&amp;". .. Denotes not requested.",
"ERROR: NOTES ABOVE ARE NOT NUMBERED (searches within 5 rows for a number)")))))))))))</f>
        <v>3. .. Denotes not requested.</v>
      </c>
      <c r="B23" s="35"/>
      <c r="C23" s="36"/>
    </row>
    <row r="24" spans="1:26" s="37" customFormat="1" ht="18.75" customHeight="1">
      <c r="A24" s="34" t="str">
        <f ca="1">IF(OFFSET(A24,-1,,,)="Notes: ","1. This report is not to be reproduced except in full.",
IF(NOT(ISERROR(VALUE(LEFT(OFFSET(A24,-1,,,),2)))),VALUE(LEFT(OFFSET(A24,-1,,,),2))+1&amp;". This report is not to be reproduced except in full.",
IF(NOT(ISERROR(VALUE(LEFT(OFFSET(A24,-1,,,),1)))),VALUE(LEFT(OFFSET(A24,-1,,,),1))+1&amp;". This report is not to be reproduced except in full.",
IF(NOT(ISERROR(VALUE(LEFT(OFFSET(A24,-2,,,),2)))),VALUE(LEFT(OFFSET(A24,-2,,,),2))+1&amp;". This report is not to be reproduced except in full.",
IF(NOT(ISERROR(VALUE(LEFT(OFFSET(A24,-2,,,),1)))),VALUE(LEFT(OFFSET(A24,-2,,,),1))+1&amp;". This report is not to be reproduced except in full.",
IF(NOT(ISERROR(VALUE(LEFT(OFFSET(A24,-3,,,),2)))),VALUE(LEFT(OFFSET(A24,-3,,,),2))+1&amp;". This report is not to be reproduced except in full.",
IF(NOT(ISERROR(VALUE(LEFT(OFFSET(A24,-3,,,),1)))),VALUE(LEFT(OFFSET(A24,-3,,,),1))+1&amp;". This report is not to be reproduced except in full.",
IF(NOT(ISERROR(VALUE(LEFT(OFFSET(A24,-4,,,),2)))),VALUE(LEFT(OFFSET(A24,-4,,,),2))+1&amp;". This report is not to be reproduced except in full.",
IF(NOT(ISERROR(VALUE(LEFT(OFFSET(A24,-4,,,),1)))),VALUE(LEFT(OFFSET(A24,-4,,,),1))+1&amp;". This report is not to be reproduced except in full.",
IF(NOT(ISERROR(VALUE(LEFT(OFFSET(A24,-5,,,),2)))),VALUE(LEFT(OFFSET(A24,-5,,,),2))+1&amp;". This report is not to be reproduced except in full.",
IF(NOT(ISERROR(VALUE(LEFT(OFFSET(A24,-5,,,),1)))),VALUE(LEFT(OFFSET(A24,-5,,,),1))+1&amp;". This report is not to be reproduced except in full.",
"ERROR: NOTES ABOVE ARE NOT NUMBERED (searches within 5 rows for a number)")))))))))))</f>
        <v>4. This report is not to be reproduced except in full.</v>
      </c>
      <c r="B24" s="35"/>
      <c r="C24" s="36"/>
    </row>
    <row r="25" spans="1:26" ht="18.75" customHeight="1">
      <c r="A25" s="41" t="s">
        <v>39</v>
      </c>
      <c r="B25" s="33"/>
      <c r="C25" s="3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s="22" customFormat="1" ht="18.75" customHeight="1">
      <c r="A26" s="40" t="s">
        <v>57</v>
      </c>
      <c r="B26" s="31"/>
      <c r="C26" s="32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s="22" customFormat="1" ht="15.5">
      <c r="B27" s="31"/>
      <c r="C27" s="3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s="22" customFormat="1" ht="15.5"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s="22" customFormat="1" ht="15.5"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s="22" customFormat="1" ht="15.5">
      <c r="B30" s="31"/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s="22" customFormat="1" ht="15.5"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s="22" customFormat="1" ht="15.5">
      <c r="B32" s="31"/>
      <c r="C32" s="3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2:26" s="22" customFormat="1" ht="15.5">
      <c r="B33" s="31"/>
      <c r="C33" s="3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2:26" s="22" customFormat="1" ht="15.5">
      <c r="B34" s="31"/>
      <c r="C34" s="3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2:26" s="22" customFormat="1" ht="15.5">
      <c r="B35" s="31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2:26" s="22" customFormat="1" ht="15.5">
      <c r="B36" s="31"/>
      <c r="C36" s="3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2:26" s="22" customFormat="1" ht="15.5">
      <c r="B37" s="31"/>
      <c r="C37" s="3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2:26" s="22" customFormat="1" ht="15.5">
      <c r="B38" s="31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2:26" s="22" customFormat="1" ht="15.5">
      <c r="B39" s="31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2:26" s="22" customFormat="1" ht="15.5">
      <c r="B40" s="31"/>
      <c r="C40" s="32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2:26" s="22" customFormat="1" ht="15.5">
      <c r="B41" s="31"/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2:26" s="22" customFormat="1" ht="15.5">
      <c r="B42" s="31"/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2:26" s="22" customFormat="1" ht="15.5">
      <c r="B43" s="31"/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2:26" s="22" customFormat="1" ht="15.5">
      <c r="B44" s="31"/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2:26" s="22" customFormat="1" ht="15.5">
      <c r="B45" s="31"/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2:26" s="22" customFormat="1" ht="15.5">
      <c r="B46" s="31"/>
      <c r="C46" s="3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2:26" s="22" customFormat="1" ht="15.5">
      <c r="B47" s="31"/>
      <c r="C47" s="32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2:26" s="22" customFormat="1" ht="15.5">
      <c r="B48" s="31"/>
      <c r="C48" s="32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2:26" s="22" customFormat="1" ht="15.5">
      <c r="B49" s="31"/>
      <c r="C49" s="32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2:26" s="22" customFormat="1" ht="15.5">
      <c r="B50" s="31"/>
      <c r="C50" s="32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2:26" s="22" customFormat="1" ht="15.5">
      <c r="B51" s="31"/>
      <c r="C51" s="32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2:26" s="22" customFormat="1" ht="15.5">
      <c r="B52" s="31"/>
      <c r="C52" s="32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2:26" s="22" customFormat="1" ht="15.5">
      <c r="B53" s="31"/>
      <c r="C53" s="32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2:26" s="22" customFormat="1" ht="15.5">
      <c r="B54" s="31"/>
      <c r="C54" s="32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2:26" s="22" customFormat="1" ht="15.5">
      <c r="B55" s="31"/>
      <c r="C55" s="32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2:26" s="22" customFormat="1" ht="15.5">
      <c r="B56" s="31"/>
      <c r="C56" s="32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2:26" s="22" customFormat="1" ht="15.5">
      <c r="B57" s="31"/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2:26" s="22" customFormat="1" ht="15.5">
      <c r="B58" s="31"/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2:26" s="22" customFormat="1" ht="15.5">
      <c r="B59" s="31"/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2:26" s="22" customFormat="1" ht="15.5">
      <c r="B60" s="31"/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2:26" s="22" customFormat="1" ht="15.5">
      <c r="B61" s="31"/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2:26" s="22" customFormat="1" ht="15.5">
      <c r="B62" s="31"/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2:26" s="22" customFormat="1" ht="15.5">
      <c r="B63" s="31"/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2:26" s="22" customFormat="1" ht="15.5">
      <c r="B64" s="31"/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2:26" s="22" customFormat="1" ht="15.5">
      <c r="B65" s="31"/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2:26" s="22" customFormat="1" ht="15.5">
      <c r="B66" s="31"/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2:26" s="22" customFormat="1" ht="15.5">
      <c r="B67" s="31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2:26" s="22" customFormat="1" ht="15.5">
      <c r="B68" s="31"/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2:26" s="22" customFormat="1" ht="15.5">
      <c r="B69" s="31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2:26" s="22" customFormat="1" ht="15.5">
      <c r="B70" s="31"/>
      <c r="C70" s="32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2:26" s="22" customFormat="1" ht="15.5">
      <c r="B71" s="31"/>
      <c r="C71" s="32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2:26" s="22" customFormat="1" ht="15.5"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2:26" s="22" customFormat="1" ht="15.5">
      <c r="B73" s="31"/>
      <c r="C73" s="32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2:26" s="22" customFormat="1" ht="15.5">
      <c r="B74" s="31"/>
      <c r="C74" s="32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2:26" s="22" customFormat="1" ht="15.5">
      <c r="B75" s="31"/>
      <c r="C75" s="32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</sheetData>
  <phoneticPr fontId="2" type="noConversion"/>
  <conditionalFormatting sqref="A26">
    <cfRule type="expression" dxfId="0" priority="1">
      <formula>_xlfn.ISFORMULA(A26)</formula>
    </cfRule>
  </conditionalFormatting>
  <hyperlinks>
    <hyperlink ref="A25" r:id="rId1" display="9. All services undertaken by EAL are covered by the EAL Laboratory Services Terms and Conditions (refer scu.edu.au/eal or on request)." xr:uid="{00000000-0004-0000-0000-000000000000}"/>
  </hyperlinks>
  <printOptions horizontalCentered="1" verticalCentered="1"/>
  <pageMargins left="0.59" right="0.59" top="0.59" bottom="0.59" header="0.51" footer="0.51"/>
  <pageSetup paperSize="9" scale="84" orientation="landscape" horizontalDpi="4294967292" verticalDpi="4294967292" r:id="rId2"/>
  <headerFooter alignWithMargins="0">
    <oddFooter xml:space="preserve">&amp;C&amp;12&amp;K008000Environmental Analysis Laboratory, Southern Cross University, 
Tel. 02 6620 3678, website: scu.edu.au/eal
&amp;R&amp;10&amp;K000000&amp;G
checked: ...............
Graham Lancaster
Laboratory Manager&amp;12
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1767-13B8-45F4-8BE9-F7121313B490}">
  <dimension ref="A1:C18"/>
  <sheetViews>
    <sheetView tabSelected="1" workbookViewId="0">
      <selection sqref="A1:C8"/>
    </sheetView>
  </sheetViews>
  <sheetFormatPr defaultRowHeight="11.5"/>
  <sheetData>
    <row r="1" spans="1:3">
      <c r="A1" t="s">
        <v>58</v>
      </c>
      <c r="B1" t="s">
        <v>59</v>
      </c>
      <c r="C1" t="s">
        <v>60</v>
      </c>
    </row>
    <row r="2" spans="1:3">
      <c r="A2" t="s">
        <v>50</v>
      </c>
      <c r="B2">
        <v>-35.628599999999999</v>
      </c>
      <c r="C2">
        <v>139.078</v>
      </c>
    </row>
    <row r="3" spans="1:3">
      <c r="A3" t="s">
        <v>51</v>
      </c>
      <c r="B3">
        <v>-35.908099999999997</v>
      </c>
      <c r="C3">
        <v>139.44900000000001</v>
      </c>
    </row>
    <row r="4" spans="1:3">
      <c r="A4" t="s">
        <v>52</v>
      </c>
      <c r="B4">
        <v>-35.880099999999999</v>
      </c>
      <c r="C4">
        <v>139.417</v>
      </c>
    </row>
    <row r="5" spans="1:3">
      <c r="A5" t="s">
        <v>53</v>
      </c>
      <c r="B5">
        <v>-35.845999999999997</v>
      </c>
      <c r="C5">
        <v>139.38300000000001</v>
      </c>
    </row>
    <row r="6" spans="1:3">
      <c r="A6" t="s">
        <v>54</v>
      </c>
      <c r="B6">
        <v>-36.133705999999997</v>
      </c>
      <c r="C6">
        <v>139.63935000000001</v>
      </c>
    </row>
    <row r="7" spans="1:3">
      <c r="A7" t="s">
        <v>55</v>
      </c>
      <c r="B7">
        <v>-36.014800000000001</v>
      </c>
      <c r="C7">
        <v>139.559</v>
      </c>
    </row>
    <row r="8" spans="1:3">
      <c r="A8" t="s">
        <v>56</v>
      </c>
      <c r="B8">
        <v>-35.558999999999997</v>
      </c>
      <c r="C8">
        <v>138.94800000000001</v>
      </c>
    </row>
    <row r="11" spans="1:3" ht="15.5">
      <c r="A11" s="42"/>
    </row>
    <row r="12" spans="1:3" ht="15.5">
      <c r="A12" s="42"/>
    </row>
    <row r="13" spans="1:3" ht="15.5">
      <c r="A13" s="42"/>
    </row>
    <row r="14" spans="1:3" ht="15.5">
      <c r="A14" s="42"/>
    </row>
    <row r="15" spans="1:3" ht="15.5">
      <c r="A15" s="42"/>
    </row>
    <row r="16" spans="1:3" ht="15.5">
      <c r="A16" s="42"/>
    </row>
    <row r="17" spans="1:1" ht="15.5">
      <c r="A17" s="42"/>
    </row>
    <row r="18" spans="1:1" ht="15.5">
      <c r="A18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Sieve data</vt:lpstr>
      <vt:lpstr>Sample GPS coordinates</vt:lpstr>
    </vt:vector>
  </TitlesOfParts>
  <Company>SCU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</dc:creator>
  <cp:lastModifiedBy>Micha Jackson</cp:lastModifiedBy>
  <cp:lastPrinted>2021-06-24T11:47:07Z</cp:lastPrinted>
  <dcterms:created xsi:type="dcterms:W3CDTF">1999-04-30T06:22:54Z</dcterms:created>
  <dcterms:modified xsi:type="dcterms:W3CDTF">2021-08-03T06:47:45Z</dcterms:modified>
</cp:coreProperties>
</file>