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Users\a1675510\Box\Coorong Project - Team share folder\DEW Share Files and Photos\Sediment Data\"/>
    </mc:Choice>
  </mc:AlternateContent>
  <bookViews>
    <workbookView xWindow="0" yWindow="0" windowWidth="28800" windowHeight="13200"/>
  </bookViews>
  <sheets>
    <sheet name="SitesMetaData" sheetId="18" r:id="rId1"/>
    <sheet name="Data" sheetId="17" r:id="rId2"/>
    <sheet name="Data2" sheetId="19" r:id="rId3"/>
  </sheets>
  <calcPr calcId="162913"/>
</workbook>
</file>

<file path=xl/calcChain.xml><?xml version="1.0" encoding="utf-8"?>
<calcChain xmlns="http://schemas.openxmlformats.org/spreadsheetml/2006/main">
  <c r="A31" i="19" l="1"/>
  <c r="A32" i="19" s="1"/>
  <c r="A33" i="19" s="1"/>
  <c r="A34" i="19" s="1"/>
  <c r="A35" i="19" s="1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A46" i="17" l="1"/>
  <c r="A47" i="17" s="1"/>
  <c r="A48" i="17" s="1"/>
  <c r="A49" i="17" s="1"/>
  <c r="A50" i="17" s="1"/>
</calcChain>
</file>

<file path=xl/sharedStrings.xml><?xml version="1.0" encoding="utf-8"?>
<sst xmlns="http://schemas.openxmlformats.org/spreadsheetml/2006/main" count="280" uniqueCount="171">
  <si>
    <t>Job No.</t>
  </si>
  <si>
    <t>SAMPLE ID</t>
  </si>
  <si>
    <t>Method</t>
  </si>
  <si>
    <t xml:space="preserve">    pretreatment for soluble salts. When Conductivity ≥0.25 dS/m soluble salts are removed (Method 15E2).</t>
  </si>
  <si>
    <t xml:space="preserve">    However for calculation purposes a value of 0 is used.</t>
  </si>
  <si>
    <t xml:space="preserve">       230 for Sodium; 391 for Potassium; 200 for Calcium; 122 for Magnesium; 90 for Aluminium </t>
  </si>
  <si>
    <t>20 samples supplied by University of Adelaide on 16/04/2021. Lab Job No. K5799.</t>
  </si>
  <si>
    <t>K5799/1</t>
  </si>
  <si>
    <t>K5799/2</t>
  </si>
  <si>
    <t>K5799/3</t>
  </si>
  <si>
    <t>K5799/4</t>
  </si>
  <si>
    <t>K5799/5</t>
  </si>
  <si>
    <t>K5799/6</t>
  </si>
  <si>
    <t>K5799/7</t>
  </si>
  <si>
    <t>K5799/8</t>
  </si>
  <si>
    <t>K5799/9</t>
  </si>
  <si>
    <t>K5799/10</t>
  </si>
  <si>
    <t>K5799/11</t>
  </si>
  <si>
    <t>K5799/12</t>
  </si>
  <si>
    <t>K5799/13</t>
  </si>
  <si>
    <t>K5799/14</t>
  </si>
  <si>
    <t>K5799/15</t>
  </si>
  <si>
    <t>K5799/16</t>
  </si>
  <si>
    <t>K5799/17</t>
  </si>
  <si>
    <t>K5799/18</t>
  </si>
  <si>
    <t>K5799/19</t>
  </si>
  <si>
    <t>K5799/20</t>
  </si>
  <si>
    <t>PK A</t>
  </si>
  <si>
    <t>PK B</t>
  </si>
  <si>
    <t>PK C</t>
  </si>
  <si>
    <t>PK D</t>
  </si>
  <si>
    <t>PK E</t>
  </si>
  <si>
    <t>PM A</t>
  </si>
  <si>
    <t>PM B</t>
  </si>
  <si>
    <t>PM C</t>
  </si>
  <si>
    <t>PM D</t>
  </si>
  <si>
    <t>PM E</t>
  </si>
  <si>
    <t>GS A</t>
  </si>
  <si>
    <t>GS B</t>
  </si>
  <si>
    <t>GS C</t>
  </si>
  <si>
    <t>GS D</t>
  </si>
  <si>
    <t>GS E</t>
  </si>
  <si>
    <t>SC A</t>
  </si>
  <si>
    <t>SC B</t>
  </si>
  <si>
    <t>SC C</t>
  </si>
  <si>
    <t>SC D</t>
  </si>
  <si>
    <t>SC E</t>
  </si>
  <si>
    <t>Faculty of Sciences GLEN OSMOND SA 5064</t>
  </si>
  <si>
    <t>Samples submitted by Luke Mosley. Your Job: Marine sediment.</t>
  </si>
  <si>
    <t>RESULTS OF SEDIMENT ANALYSIS</t>
  </si>
  <si>
    <t>Soil pH</t>
  </si>
  <si>
    <t>(1:5 water)</t>
  </si>
  <si>
    <t>Soil Conductivity</t>
  </si>
  <si>
    <t>(1:5 water dS/m )</t>
  </si>
  <si>
    <t>Total Phosphorus</t>
  </si>
  <si>
    <t>(% P)</t>
  </si>
  <si>
    <t>Total Nitrogen</t>
  </si>
  <si>
    <t>(% N)</t>
  </si>
  <si>
    <t>Total Organic Carbon</t>
  </si>
  <si>
    <t>(% C)</t>
  </si>
  <si>
    <t>Rayment and Lyons 4A1</t>
  </si>
  <si>
    <t>Rayment and Lyons 4B1</t>
  </si>
  <si>
    <t>Rayment and Lyons</t>
  </si>
  <si>
    <t>LECO CNS TruMAC Analyser</t>
  </si>
  <si>
    <t>HCL treatment- LECO Analyser</t>
  </si>
  <si>
    <t>..</t>
  </si>
  <si>
    <r>
      <t>Notes:</t>
    </r>
    <r>
      <rPr>
        <sz val="9"/>
        <rFont val="Roboto"/>
      </rPr>
      <t xml:space="preserve"> </t>
    </r>
  </si>
  <si>
    <t>1: ECEC = Effective Cation Exchange Capacity = sum of the exchangeable Mg, Ca, Na, K, H and Al</t>
  </si>
  <si>
    <t xml:space="preserve">2: Exchangeable bases determined using standard Gilman and Sumpter (1989) digest (Method 15E1) with no </t>
  </si>
  <si>
    <t>3. ppm = mg/kg dried sample</t>
  </si>
  <si>
    <t>4. Exchangeable sodium percentage (ESP) is calculated as sodium (cmol+/kg) divided by ECEC</t>
  </si>
  <si>
    <r>
      <t>5. All results as dry weight DW - samples were dried at 6O</t>
    </r>
    <r>
      <rPr>
        <vertAlign val="superscript"/>
        <sz val="9"/>
        <rFont val="Roboto"/>
      </rPr>
      <t>o</t>
    </r>
    <r>
      <rPr>
        <sz val="9"/>
        <rFont val="Roboto"/>
      </rPr>
      <t>C for 48hrs prior to crushing and analysis.</t>
    </r>
  </si>
  <si>
    <t xml:space="preserve">6. Aluminium detection limit is 0.05 cmol+/kg; Hydrogen detection limit is 0.1 cmol+/kg. </t>
  </si>
  <si>
    <t>7. For conductivity 1 dS/m = 1 mS/cm = 1000 µS/cm</t>
  </si>
  <si>
    <t>8. 1 cmol+/kg = 1 meq/100g</t>
  </si>
  <si>
    <r>
      <t xml:space="preserve">9. Methods from Rayment and Higginson, 1992. </t>
    </r>
    <r>
      <rPr>
        <u/>
        <sz val="9"/>
        <rFont val="Roboto"/>
      </rPr>
      <t>Australian Laboratory Handbook of Soil and Water Chemical Methods.</t>
    </r>
  </si>
  <si>
    <t>10.  Conversion of cmol+/kg to mg/kg multiply cmol+/kg by:</t>
  </si>
  <si>
    <t xml:space="preserve">11. Metals analysed be ICP-MS (Inductively Coupled Plasma - Mass Spectrometry) or ICP-OES (Inductively Coupled Plasma - Optical Emission Spectrometry) </t>
  </si>
  <si>
    <r>
      <t>Site</t>
    </r>
    <r>
      <rPr>
        <sz val="10"/>
        <color rgb="FFFFFFFF"/>
        <rFont val="Calibri"/>
        <family val="2"/>
      </rPr>
      <t xml:space="preserve"> </t>
    </r>
  </si>
  <si>
    <r>
      <t>Month</t>
    </r>
    <r>
      <rPr>
        <sz val="10"/>
        <color rgb="FFFFFFFF"/>
        <rFont val="Calibri"/>
        <family val="2"/>
      </rPr>
      <t xml:space="preserve"> </t>
    </r>
  </si>
  <si>
    <r>
      <t xml:space="preserve">Water depth </t>
    </r>
    <r>
      <rPr>
        <sz val="10"/>
        <color rgb="FFFFFFFF"/>
        <rFont val="Calibri"/>
        <family val="2"/>
      </rPr>
      <t xml:space="preserve"> </t>
    </r>
  </si>
  <si>
    <r>
      <t>Sediment description</t>
    </r>
    <r>
      <rPr>
        <sz val="10"/>
        <color rgb="FFFFFFFF"/>
        <rFont val="Calibri"/>
        <family val="2"/>
      </rPr>
      <t xml:space="preserve"> </t>
    </r>
  </si>
  <si>
    <t>Latitude</t>
  </si>
  <si>
    <t>Longitude</t>
  </si>
  <si>
    <t xml:space="preserve">Noonameena </t>
  </si>
  <si>
    <t xml:space="preserve">Shallow,  ≤5 cm </t>
  </si>
  <si>
    <t xml:space="preserve">Sandy, burrowing organisms </t>
  </si>
  <si>
    <t xml:space="preserve">Parnka Point </t>
  </si>
  <si>
    <t xml:space="preserve">Shallow,  10-40 cm </t>
  </si>
  <si>
    <r>
      <t xml:space="preserve">Colonised by </t>
    </r>
    <r>
      <rPr>
        <i/>
        <sz val="10"/>
        <rFont val="Calibri"/>
        <family val="2"/>
      </rPr>
      <t>Ruppia</t>
    </r>
    <r>
      <rPr>
        <sz val="10"/>
        <rFont val="Calibri"/>
        <family val="2"/>
      </rPr>
      <t xml:space="preserve">,1-2 cm hard shell grit layer in the middle, muddy at the bottom  </t>
    </r>
  </si>
  <si>
    <t xml:space="preserve">Policeman’s Point </t>
  </si>
  <si>
    <t xml:space="preserve">Shallow,  40-50 cm </t>
  </si>
  <si>
    <r>
      <t xml:space="preserve">Colonised by </t>
    </r>
    <r>
      <rPr>
        <i/>
        <sz val="10"/>
        <rFont val="Calibri"/>
        <family val="2"/>
      </rPr>
      <t>Ruppia</t>
    </r>
    <r>
      <rPr>
        <sz val="10"/>
        <rFont val="Calibri"/>
        <family val="2"/>
      </rPr>
      <t xml:space="preserve">, muddy sediment  </t>
    </r>
  </si>
  <si>
    <t xml:space="preserve">Muddy sediment, 1-2 cm hard shell grit layer in the middle. Many cores with more than 5 cm jet black layer. </t>
  </si>
  <si>
    <r>
      <t xml:space="preserve">Fine sand and no </t>
    </r>
    <r>
      <rPr>
        <i/>
        <sz val="10"/>
        <rFont val="Calibri"/>
        <family val="2"/>
      </rPr>
      <t>Ruppia</t>
    </r>
    <r>
      <rPr>
        <sz val="10"/>
        <rFont val="Calibri"/>
        <family val="2"/>
      </rPr>
      <t xml:space="preserve">. Sediment cores have 0.5-1 cm yellow oxic layer, followed by 3-5 cm jet black colour sediment, then grey colour to the bottom </t>
    </r>
  </si>
  <si>
    <t xml:space="preserve">3 km south of Salt creek   </t>
  </si>
  <si>
    <t xml:space="preserve">Deep, 150 cm  </t>
  </si>
  <si>
    <t xml:space="preserve">Black muddy sediment and very soft.  </t>
  </si>
  <si>
    <t xml:space="preserve">Near Swan Island </t>
  </si>
  <si>
    <t xml:space="preserve">Deep, 100 cm </t>
  </si>
  <si>
    <t xml:space="preserve">Black muddy sediment and very soft. </t>
  </si>
  <si>
    <t xml:space="preserve"> </t>
  </si>
  <si>
    <t>From Annual Report - Need to Cross Check with Leslie Site Names</t>
  </si>
  <si>
    <t>RESULTS OF SOIL ANALYSIS</t>
  </si>
  <si>
    <t>17 samples supplied by University of Adelaide on 16/04/2021. Lab Job No. K5798.</t>
  </si>
  <si>
    <t>Chromium Reducible Sulfur</t>
  </si>
  <si>
    <t>Acid Volatile Sulfide</t>
  </si>
  <si>
    <t xml:space="preserve">Silver </t>
  </si>
  <si>
    <t xml:space="preserve">Arsenic </t>
  </si>
  <si>
    <t xml:space="preserve">Lead </t>
  </si>
  <si>
    <t xml:space="preserve">Cadmium </t>
  </si>
  <si>
    <t xml:space="preserve">Chromium </t>
  </si>
  <si>
    <t xml:space="preserve">Copper </t>
  </si>
  <si>
    <t xml:space="preserve">Manganese </t>
  </si>
  <si>
    <t xml:space="preserve">Nickel </t>
  </si>
  <si>
    <t xml:space="preserve">Selenium </t>
  </si>
  <si>
    <t xml:space="preserve">Zinc </t>
  </si>
  <si>
    <t xml:space="preserve">Mercury </t>
  </si>
  <si>
    <t>Iron</t>
  </si>
  <si>
    <t>Aluminium</t>
  </si>
  <si>
    <r>
      <t>(% S</t>
    </r>
    <r>
      <rPr>
        <b/>
        <vertAlign val="subscript"/>
        <sz val="10"/>
        <rFont val="Roboto"/>
      </rPr>
      <t>CR</t>
    </r>
    <r>
      <rPr>
        <b/>
        <sz val="10"/>
        <rFont val="Roboto"/>
      </rPr>
      <t>)</t>
    </r>
  </si>
  <si>
    <r>
      <t>(mol H</t>
    </r>
    <r>
      <rPr>
        <b/>
        <vertAlign val="superscript"/>
        <sz val="10"/>
        <rFont val="Roboto"/>
      </rPr>
      <t>+</t>
    </r>
    <r>
      <rPr>
        <b/>
        <sz val="10"/>
        <rFont val="Roboto"/>
      </rPr>
      <t>/t)</t>
    </r>
  </si>
  <si>
    <t>(mg P/kg)</t>
  </si>
  <si>
    <r>
      <t>(% S</t>
    </r>
    <r>
      <rPr>
        <b/>
        <vertAlign val="subscript"/>
        <sz val="10"/>
        <rFont val="Roboto"/>
      </rPr>
      <t>av</t>
    </r>
    <r>
      <rPr>
        <b/>
        <sz val="10"/>
        <rFont val="Roboto"/>
      </rPr>
      <t xml:space="preserve"> WW)</t>
    </r>
  </si>
  <si>
    <t>(mg/kg)</t>
  </si>
  <si>
    <t>In-house method S20</t>
  </si>
  <si>
    <t>**inhouse</t>
  </si>
  <si>
    <t xml:space="preserve">1M HCL Extract - APHA 3125 ICPMS </t>
  </si>
  <si>
    <t>Parrnka A 0-3 cm</t>
  </si>
  <si>
    <t>K5798/1</t>
  </si>
  <si>
    <t>&lt;0.5</t>
  </si>
  <si>
    <t>&lt;0.1</t>
  </si>
  <si>
    <t>&lt;0.05</t>
  </si>
  <si>
    <t>Parrnka A 3-10cm</t>
  </si>
  <si>
    <t>K5798/2</t>
  </si>
  <si>
    <t>Parrnka B 0-3 cm</t>
  </si>
  <si>
    <t>K5798/3</t>
  </si>
  <si>
    <t>Parrnka B 3-10cm</t>
  </si>
  <si>
    <t>K5798/4</t>
  </si>
  <si>
    <t>Parrnka C 0-3 cm</t>
  </si>
  <si>
    <t>K5798/5</t>
  </si>
  <si>
    <t>Parrnka C 3-10cm</t>
  </si>
  <si>
    <t>K5798/6</t>
  </si>
  <si>
    <t>Parrnka D 0-3 cm</t>
  </si>
  <si>
    <t>K5798/7</t>
  </si>
  <si>
    <t>Parrnka D 3-10cm</t>
  </si>
  <si>
    <t>K5798/8</t>
  </si>
  <si>
    <t>Parrnka E 0-3 cm</t>
  </si>
  <si>
    <t>K5798/9</t>
  </si>
  <si>
    <t>Parrnka E 3-10cm</t>
  </si>
  <si>
    <t>K5798/10</t>
  </si>
  <si>
    <t>Policemans 0-3cm</t>
  </si>
  <si>
    <t>K5798/11</t>
  </si>
  <si>
    <t>Policemans 3-10cm</t>
  </si>
  <si>
    <t>K5798/12</t>
  </si>
  <si>
    <t>Policemans 10-20cm</t>
  </si>
  <si>
    <t>K5798/13</t>
  </si>
  <si>
    <t>Parnka Pt 0-3cm</t>
  </si>
  <si>
    <t>K5798/14</t>
  </si>
  <si>
    <t>Parnka Pt 3-10cm</t>
  </si>
  <si>
    <t>K5798/15</t>
  </si>
  <si>
    <t>Parnka Pt 10-20cm</t>
  </si>
  <si>
    <t>K5798/16</t>
  </si>
  <si>
    <t>Villa de Yumpa</t>
  </si>
  <si>
    <t>K5798/17</t>
  </si>
  <si>
    <r>
      <t>Notes:</t>
    </r>
    <r>
      <rPr>
        <sz val="10"/>
        <rFont val="Roboto"/>
      </rPr>
      <t xml:space="preserve"> </t>
    </r>
    <r>
      <rPr>
        <b/>
        <vertAlign val="superscript"/>
        <sz val="10"/>
        <rFont val="Geneva"/>
        <family val="2"/>
      </rPr>
      <t/>
    </r>
  </si>
  <si>
    <r>
      <t>1. All results as dry weight DW - samples were dried at 40</t>
    </r>
    <r>
      <rPr>
        <vertAlign val="superscript"/>
        <sz val="9"/>
        <rFont val="Roboto"/>
      </rPr>
      <t>o</t>
    </r>
    <r>
      <rPr>
        <sz val="9"/>
        <rFont val="Roboto"/>
      </rPr>
      <t>C for 24-48hrs prior to crushing and analysis.</t>
    </r>
  </si>
  <si>
    <t>2. Methods from Rayment and Lyons, Soil Chemical Methods - Australasia</t>
  </si>
  <si>
    <t>8. This report was issued on 17/05/2021.</t>
  </si>
  <si>
    <t xml:space="preserve">QC Data is available in the following: </t>
  </si>
  <si>
    <t>HideRow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</si>
</sst>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"/>
    <numFmt numFmtId="170" formatCode="#,##0.000"/>
    <numFmt numFmtId="171" formatCode="#,##0.0"/>
  </numFmts>
  <fonts count="26">
    <font>
      <sz val="10"/>
      <name val="Geneva"/>
    </font>
    <font>
      <sz val="11"/>
      <color theme="1"/>
      <name val="Calibri"/>
      <family val="2"/>
      <scheme val="minor"/>
    </font>
    <font>
      <sz val="10"/>
      <name val="Geneva"/>
    </font>
    <font>
      <sz val="8"/>
      <name val="Geneva"/>
      <family val="2"/>
    </font>
    <font>
      <b/>
      <sz val="18"/>
      <name val="Roboto"/>
    </font>
    <font>
      <b/>
      <i/>
      <sz val="18"/>
      <name val="Roboto"/>
    </font>
    <font>
      <sz val="10"/>
      <name val="Roboto"/>
    </font>
    <font>
      <i/>
      <sz val="10"/>
      <name val="Roboto"/>
    </font>
    <font>
      <b/>
      <sz val="10"/>
      <name val="Roboto"/>
    </font>
    <font>
      <sz val="8"/>
      <name val="Roboto"/>
    </font>
    <font>
      <b/>
      <i/>
      <sz val="10"/>
      <name val="Roboto"/>
    </font>
    <font>
      <i/>
      <sz val="9"/>
      <name val="Roboto"/>
    </font>
    <font>
      <sz val="12"/>
      <name val="Roboto"/>
    </font>
    <font>
      <sz val="9"/>
      <name val="Roboto"/>
    </font>
    <font>
      <b/>
      <sz val="9"/>
      <name val="Roboto"/>
    </font>
    <font>
      <vertAlign val="superscript"/>
      <sz val="9"/>
      <name val="Roboto"/>
    </font>
    <font>
      <u/>
      <sz val="9"/>
      <name val="Roboto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i/>
      <sz val="10"/>
      <name val="Calibri"/>
      <family val="2"/>
    </font>
    <font>
      <b/>
      <sz val="12"/>
      <name val="Roboto"/>
    </font>
    <font>
      <b/>
      <vertAlign val="subscript"/>
      <sz val="10"/>
      <name val="Roboto"/>
    </font>
    <font>
      <b/>
      <vertAlign val="superscript"/>
      <sz val="10"/>
      <name val="Roboto"/>
    </font>
    <font>
      <b/>
      <vertAlign val="superscript"/>
      <sz val="10"/>
      <name val="Geneva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75">
    <xf numFmtId="0" fontId="0" fillId="0" borderId="0" xfId="0"/>
    <xf numFmtId="0" fontId="4" fillId="0" borderId="0" xfId="0" applyFont="1" applyAlignment="1">
      <alignment horizontal="left"/>
    </xf>
    <xf numFmtId="0" fontId="5" fillId="0" borderId="0" xfId="0" applyFont="1" applyBorder="1" applyAlignment="1">
      <alignment horizontal="center"/>
    </xf>
    <xf numFmtId="0" fontId="6" fillId="0" borderId="0" xfId="0" applyFont="1"/>
    <xf numFmtId="0" fontId="6" fillId="0" borderId="0" xfId="0" applyNumberFormat="1" applyFont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6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6" fillId="2" borderId="6" xfId="0" applyFont="1" applyFill="1" applyBorder="1"/>
    <xf numFmtId="0" fontId="7" fillId="2" borderId="7" xfId="0" applyFont="1" applyFill="1" applyBorder="1" applyAlignment="1">
      <alignment horizontal="right"/>
    </xf>
    <xf numFmtId="0" fontId="6" fillId="0" borderId="6" xfId="0" applyFont="1" applyBorder="1"/>
    <xf numFmtId="2" fontId="11" fillId="0" borderId="7" xfId="0" applyNumberFormat="1" applyFont="1" applyBorder="1" applyAlignment="1">
      <alignment horizontal="center"/>
    </xf>
    <xf numFmtId="0" fontId="12" fillId="0" borderId="6" xfId="0" applyFont="1" applyBorder="1"/>
    <xf numFmtId="0" fontId="7" fillId="0" borderId="6" xfId="0" applyFont="1" applyBorder="1" applyAlignment="1">
      <alignment horizontal="center"/>
    </xf>
    <xf numFmtId="0" fontId="13" fillId="0" borderId="0" xfId="0" applyFont="1"/>
    <xf numFmtId="0" fontId="6" fillId="0" borderId="8" xfId="0" applyFont="1" applyBorder="1"/>
    <xf numFmtId="0" fontId="7" fillId="0" borderId="9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8" fillId="3" borderId="3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/>
    </xf>
    <xf numFmtId="2" fontId="12" fillId="0" borderId="7" xfId="0" applyNumberFormat="1" applyFont="1" applyFill="1" applyBorder="1" applyAlignment="1">
      <alignment horizontal="center" vertical="center"/>
    </xf>
    <xf numFmtId="0" fontId="12" fillId="0" borderId="8" xfId="0" applyFont="1" applyBorder="1" applyAlignment="1">
      <alignment vertical="center"/>
    </xf>
    <xf numFmtId="0" fontId="6" fillId="0" borderId="0" xfId="0" quotePrefix="1" applyFont="1"/>
    <xf numFmtId="0" fontId="6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8" fillId="3" borderId="5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164" fontId="12" fillId="0" borderId="7" xfId="0" applyNumberFormat="1" applyFont="1" applyFill="1" applyBorder="1" applyAlignment="1">
      <alignment horizontal="center" vertical="center"/>
    </xf>
    <xf numFmtId="165" fontId="12" fillId="0" borderId="7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17" fillId="4" borderId="10" xfId="0" applyFont="1" applyFill="1" applyBorder="1" applyAlignment="1">
      <alignment horizontal="justify" vertical="center" wrapText="1"/>
    </xf>
    <xf numFmtId="0" fontId="17" fillId="4" borderId="11" xfId="0" applyFont="1" applyFill="1" applyBorder="1" applyAlignment="1">
      <alignment horizontal="justify" vertical="center" wrapText="1"/>
    </xf>
    <xf numFmtId="0" fontId="19" fillId="0" borderId="12" xfId="0" applyFont="1" applyBorder="1" applyAlignment="1">
      <alignment horizontal="justify" vertical="center" wrapText="1"/>
    </xf>
    <xf numFmtId="17" fontId="19" fillId="0" borderId="13" xfId="0" applyNumberFormat="1" applyFont="1" applyBorder="1" applyAlignment="1">
      <alignment horizontal="justify" vertical="center" wrapText="1"/>
    </xf>
    <xf numFmtId="0" fontId="19" fillId="0" borderId="13" xfId="0" applyFont="1" applyBorder="1" applyAlignment="1">
      <alignment horizontal="justify" vertical="center" wrapText="1"/>
    </xf>
    <xf numFmtId="0" fontId="19" fillId="0" borderId="13" xfId="0" applyFont="1" applyBorder="1" applyAlignment="1">
      <alignment vertical="center" wrapText="1"/>
    </xf>
    <xf numFmtId="0" fontId="20" fillId="0" borderId="13" xfId="0" applyFont="1" applyBorder="1" applyAlignment="1">
      <alignment horizontal="justify" vertical="center" wrapText="1"/>
    </xf>
    <xf numFmtId="0" fontId="20" fillId="0" borderId="14" xfId="0" applyFont="1" applyBorder="1" applyAlignment="1">
      <alignment horizontal="justify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justify" vertical="center" wrapText="1"/>
    </xf>
    <xf numFmtId="0" fontId="19" fillId="0" borderId="12" xfId="0" applyFont="1" applyBorder="1" applyAlignment="1">
      <alignment horizontal="justify" vertical="center" wrapText="1"/>
    </xf>
    <xf numFmtId="17" fontId="19" fillId="0" borderId="15" xfId="0" applyNumberFormat="1" applyFont="1" applyBorder="1" applyAlignment="1">
      <alignment horizontal="justify" vertical="center" wrapText="1"/>
    </xf>
    <xf numFmtId="17" fontId="19" fillId="0" borderId="12" xfId="0" applyNumberFormat="1" applyFont="1" applyBorder="1" applyAlignment="1">
      <alignment horizontal="justify" vertical="center" wrapText="1"/>
    </xf>
    <xf numFmtId="0" fontId="19" fillId="0" borderId="15" xfId="0" applyFont="1" applyBorder="1" applyAlignment="1">
      <alignment vertical="center" wrapText="1"/>
    </xf>
    <xf numFmtId="0" fontId="19" fillId="0" borderId="12" xfId="0" applyFont="1" applyBorder="1" applyAlignment="1">
      <alignment vertical="center" wrapText="1"/>
    </xf>
    <xf numFmtId="0" fontId="20" fillId="0" borderId="15" xfId="0" applyFont="1" applyBorder="1" applyAlignment="1">
      <alignment horizontal="justify" vertical="center" wrapText="1"/>
    </xf>
    <xf numFmtId="0" fontId="20" fillId="0" borderId="12" xfId="0" applyFont="1" applyBorder="1" applyAlignment="1">
      <alignment horizontal="justify" vertical="center" wrapText="1"/>
    </xf>
    <xf numFmtId="0" fontId="6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wrapText="1"/>
    </xf>
    <xf numFmtId="0" fontId="10" fillId="2" borderId="7" xfId="0" applyFont="1" applyFill="1" applyBorder="1" applyAlignment="1">
      <alignment horizontal="center" wrapText="1"/>
    </xf>
    <xf numFmtId="2" fontId="12" fillId="0" borderId="7" xfId="0" applyNumberFormat="1" applyFont="1" applyBorder="1" applyAlignment="1">
      <alignment horizontal="center"/>
    </xf>
    <xf numFmtId="4" fontId="12" fillId="0" borderId="7" xfId="0" applyNumberFormat="1" applyFont="1" applyBorder="1" applyAlignment="1">
      <alignment horizontal="center"/>
    </xf>
    <xf numFmtId="3" fontId="12" fillId="0" borderId="7" xfId="0" applyNumberFormat="1" applyFont="1" applyBorder="1" applyAlignment="1">
      <alignment horizontal="center"/>
    </xf>
    <xf numFmtId="170" fontId="12" fillId="0" borderId="7" xfId="0" applyNumberFormat="1" applyFont="1" applyBorder="1" applyAlignment="1">
      <alignment horizontal="center"/>
    </xf>
    <xf numFmtId="171" fontId="12" fillId="0" borderId="7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8" fillId="0" borderId="0" xfId="0" applyFont="1"/>
  </cellXfs>
  <cellStyles count="3">
    <cellStyle name="Normal" xfId="0" builtinId="0"/>
    <cellStyle name="Normal 2" xfId="1"/>
    <cellStyle name="Normal 4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239891</xdr:colOff>
      <xdr:row>33</xdr:row>
      <xdr:rowOff>71055</xdr:rowOff>
    </xdr:from>
    <xdr:to>
      <xdr:col>6</xdr:col>
      <xdr:colOff>185682</xdr:colOff>
      <xdr:row>38</xdr:row>
      <xdr:rowOff>167691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5185" y="8228937"/>
          <a:ext cx="1350262" cy="1217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930920</xdr:colOff>
      <xdr:row>28</xdr:row>
      <xdr:rowOff>168173</xdr:rowOff>
    </xdr:from>
    <xdr:to>
      <xdr:col>7</xdr:col>
      <xdr:colOff>983914</xdr:colOff>
      <xdr:row>33</xdr:row>
      <xdr:rowOff>197574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0770" y="7311923"/>
          <a:ext cx="1034069" cy="1220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2"/>
  <sheetViews>
    <sheetView tabSelected="1" workbookViewId="0">
      <selection activeCell="C18" sqref="C18"/>
    </sheetView>
  </sheetViews>
  <sheetFormatPr defaultColWidth="29.5703125" defaultRowHeight="12.75"/>
  <cols>
    <col min="1" max="1" width="19.85546875" bestFit="1" customWidth="1"/>
    <col min="2" max="2" width="6.5703125" bestFit="1" customWidth="1"/>
    <col min="3" max="3" width="16" bestFit="1" customWidth="1"/>
    <col min="4" max="4" width="30.28515625" bestFit="1" customWidth="1"/>
    <col min="5" max="5" width="11" bestFit="1" customWidth="1"/>
    <col min="6" max="6" width="11.42578125" bestFit="1" customWidth="1"/>
  </cols>
  <sheetData>
    <row r="3" spans="1:6" ht="13.5" thickBot="1">
      <c r="A3" t="s">
        <v>102</v>
      </c>
    </row>
    <row r="4" spans="1:6" ht="13.5" thickBot="1">
      <c r="A4" s="38" t="s">
        <v>78</v>
      </c>
      <c r="B4" s="39" t="s">
        <v>79</v>
      </c>
      <c r="C4" s="39" t="s">
        <v>80</v>
      </c>
      <c r="D4" s="39" t="s">
        <v>81</v>
      </c>
      <c r="E4" s="39" t="s">
        <v>82</v>
      </c>
      <c r="F4" s="39" t="s">
        <v>83</v>
      </c>
    </row>
    <row r="5" spans="1:6" ht="13.5" thickBot="1">
      <c r="A5" s="40" t="s">
        <v>84</v>
      </c>
      <c r="B5" s="41">
        <v>42674</v>
      </c>
      <c r="C5" s="42" t="s">
        <v>85</v>
      </c>
      <c r="D5" s="43" t="s">
        <v>86</v>
      </c>
      <c r="E5" s="44">
        <v>-35.758099999999999</v>
      </c>
      <c r="F5" s="44">
        <v>139.2621833</v>
      </c>
    </row>
    <row r="6" spans="1:6" ht="39" thickBot="1">
      <c r="A6" s="40" t="s">
        <v>87</v>
      </c>
      <c r="B6" s="41">
        <v>42674</v>
      </c>
      <c r="C6" s="42" t="s">
        <v>88</v>
      </c>
      <c r="D6" s="43" t="s">
        <v>89</v>
      </c>
      <c r="E6" s="44">
        <v>-35.902659999999997</v>
      </c>
      <c r="F6" s="44">
        <v>139.39676</v>
      </c>
    </row>
    <row r="7" spans="1:6" ht="26.25" thickBot="1">
      <c r="A7" s="40" t="s">
        <v>90</v>
      </c>
      <c r="B7" s="41">
        <v>42674</v>
      </c>
      <c r="C7" s="42" t="s">
        <v>91</v>
      </c>
      <c r="D7" s="43" t="s">
        <v>92</v>
      </c>
      <c r="E7" s="44">
        <v>-36.057830000000003</v>
      </c>
      <c r="F7" s="44">
        <v>139.58403000000001</v>
      </c>
    </row>
    <row r="8" spans="1:6" ht="39" thickBot="1">
      <c r="A8" s="40" t="s">
        <v>87</v>
      </c>
      <c r="B8" s="41">
        <v>42766</v>
      </c>
      <c r="C8" s="42" t="s">
        <v>91</v>
      </c>
      <c r="D8" s="43" t="s">
        <v>93</v>
      </c>
      <c r="E8" s="44">
        <v>-35.907383000000003</v>
      </c>
      <c r="F8" s="44">
        <v>139.39743200000001</v>
      </c>
    </row>
    <row r="9" spans="1:6" ht="64.5" thickBot="1">
      <c r="A9" s="40" t="s">
        <v>90</v>
      </c>
      <c r="B9" s="41">
        <v>42766</v>
      </c>
      <c r="C9" s="42" t="s">
        <v>91</v>
      </c>
      <c r="D9" s="43" t="s">
        <v>94</v>
      </c>
      <c r="E9" s="44">
        <v>-36.058266199999998</v>
      </c>
      <c r="F9" s="44">
        <v>139.58401720000001</v>
      </c>
    </row>
    <row r="10" spans="1:6" ht="26.25" thickBot="1">
      <c r="A10" s="40" t="s">
        <v>95</v>
      </c>
      <c r="B10" s="41">
        <v>42766</v>
      </c>
      <c r="C10" s="42" t="s">
        <v>96</v>
      </c>
      <c r="D10" s="43" t="s">
        <v>97</v>
      </c>
      <c r="E10" s="44">
        <v>-36.132800000000003</v>
      </c>
      <c r="F10" s="44">
        <v>139.6114</v>
      </c>
    </row>
    <row r="11" spans="1:6">
      <c r="A11" s="47" t="s">
        <v>98</v>
      </c>
      <c r="B11" s="49">
        <v>42766</v>
      </c>
      <c r="C11" s="47" t="s">
        <v>99</v>
      </c>
      <c r="D11" s="51" t="s">
        <v>100</v>
      </c>
      <c r="E11" s="45">
        <v>-35.951599999999999</v>
      </c>
      <c r="F11" s="53">
        <v>139.49170000000001</v>
      </c>
    </row>
    <row r="12" spans="1:6" ht="13.5" thickBot="1">
      <c r="A12" s="48"/>
      <c r="B12" s="50"/>
      <c r="C12" s="48"/>
      <c r="D12" s="52"/>
      <c r="E12" s="46" t="s">
        <v>101</v>
      </c>
      <c r="F12" s="54"/>
    </row>
  </sheetData>
  <mergeCells count="5">
    <mergeCell ref="A11:A12"/>
    <mergeCell ref="B11:B12"/>
    <mergeCell ref="C11:C12"/>
    <mergeCell ref="D11:D12"/>
    <mergeCell ref="F11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50"/>
  <sheetViews>
    <sheetView zoomScale="85" zoomScaleNormal="85" workbookViewId="0">
      <selection activeCell="K32" sqref="K32"/>
    </sheetView>
  </sheetViews>
  <sheetFormatPr defaultColWidth="11.42578125" defaultRowHeight="12.75"/>
  <cols>
    <col min="1" max="1" width="24.7109375" style="3" customWidth="1"/>
    <col min="2" max="2" width="12.7109375" style="21" customWidth="1"/>
    <col min="3" max="7" width="15.7109375" style="3" customWidth="1"/>
    <col min="8" max="16384" width="11.42578125" style="3"/>
  </cols>
  <sheetData>
    <row r="1" spans="1:7" ht="23.25">
      <c r="A1" s="1" t="s">
        <v>49</v>
      </c>
      <c r="B1" s="2"/>
    </row>
    <row r="2" spans="1:7">
      <c r="A2" s="4" t="s">
        <v>6</v>
      </c>
      <c r="B2" s="5"/>
    </row>
    <row r="3" spans="1:7">
      <c r="A3" s="6" t="s">
        <v>48</v>
      </c>
      <c r="B3" s="5"/>
    </row>
    <row r="4" spans="1:7">
      <c r="A4" s="7" t="s">
        <v>47</v>
      </c>
      <c r="B4" s="5"/>
    </row>
    <row r="5" spans="1:7" ht="42.75" customHeight="1">
      <c r="A5" s="8"/>
      <c r="B5" s="9"/>
      <c r="C5" s="23" t="s">
        <v>50</v>
      </c>
      <c r="D5" s="23" t="s">
        <v>52</v>
      </c>
      <c r="E5" s="23" t="s">
        <v>54</v>
      </c>
      <c r="F5" s="23" t="s">
        <v>56</v>
      </c>
      <c r="G5" s="23" t="s">
        <v>58</v>
      </c>
    </row>
    <row r="6" spans="1:7" ht="26.25" thickBot="1">
      <c r="A6" s="10" t="s">
        <v>1</v>
      </c>
      <c r="B6" s="11" t="s">
        <v>0</v>
      </c>
      <c r="C6" s="30" t="s">
        <v>51</v>
      </c>
      <c r="D6" s="30" t="s">
        <v>53</v>
      </c>
      <c r="E6" s="30" t="s">
        <v>55</v>
      </c>
      <c r="F6" s="30" t="s">
        <v>57</v>
      </c>
      <c r="G6" s="30" t="s">
        <v>59</v>
      </c>
    </row>
    <row r="7" spans="1:7" ht="46.5" customHeight="1" thickTop="1">
      <c r="A7" s="12"/>
      <c r="B7" s="13" t="s">
        <v>2</v>
      </c>
      <c r="C7" s="31" t="s">
        <v>60</v>
      </c>
      <c r="D7" s="31" t="s">
        <v>61</v>
      </c>
      <c r="E7" s="31" t="s">
        <v>62</v>
      </c>
      <c r="F7" s="31" t="s">
        <v>63</v>
      </c>
      <c r="G7" s="31" t="s">
        <v>64</v>
      </c>
    </row>
    <row r="8" spans="1:7">
      <c r="A8" s="14"/>
      <c r="B8" s="15"/>
      <c r="C8" s="24"/>
      <c r="D8" s="24"/>
      <c r="E8" s="24"/>
      <c r="F8" s="24"/>
      <c r="G8" s="24"/>
    </row>
    <row r="9" spans="1:7" ht="20.100000000000001" customHeight="1">
      <c r="A9" s="16" t="s">
        <v>27</v>
      </c>
      <c r="B9" s="17" t="s">
        <v>7</v>
      </c>
      <c r="C9" s="25">
        <v>8.11</v>
      </c>
      <c r="D9" s="32">
        <v>59.77</v>
      </c>
      <c r="E9" s="33">
        <v>1.0500000000000001E-2</v>
      </c>
      <c r="F9" s="25">
        <v>7.0000000000000007E-2</v>
      </c>
      <c r="G9" s="25">
        <v>0.31</v>
      </c>
    </row>
    <row r="10" spans="1:7" ht="20.100000000000001" customHeight="1">
      <c r="A10" s="16" t="s">
        <v>28</v>
      </c>
      <c r="B10" s="17" t="s">
        <v>8</v>
      </c>
      <c r="C10" s="25">
        <v>9.33</v>
      </c>
      <c r="D10" s="32">
        <v>49.37</v>
      </c>
      <c r="E10" s="33">
        <v>1.3899999999999999E-2</v>
      </c>
      <c r="F10" s="25">
        <v>0.08</v>
      </c>
      <c r="G10" s="25">
        <v>0.4</v>
      </c>
    </row>
    <row r="11" spans="1:7" ht="20.100000000000001" customHeight="1">
      <c r="A11" s="16" t="s">
        <v>29</v>
      </c>
      <c r="B11" s="17" t="s">
        <v>9</v>
      </c>
      <c r="C11" s="25">
        <v>9.09</v>
      </c>
      <c r="D11" s="32">
        <v>11.54</v>
      </c>
      <c r="E11" s="33">
        <v>1.9800000000000002E-2</v>
      </c>
      <c r="F11" s="25">
        <v>6.61</v>
      </c>
      <c r="G11" s="25" t="s">
        <v>65</v>
      </c>
    </row>
    <row r="12" spans="1:7" ht="20.100000000000001" customHeight="1">
      <c r="A12" s="16" t="s">
        <v>30</v>
      </c>
      <c r="B12" s="17" t="s">
        <v>10</v>
      </c>
      <c r="C12" s="25">
        <v>9.1300000000000008</v>
      </c>
      <c r="D12" s="32">
        <v>11.82</v>
      </c>
      <c r="E12" s="33">
        <v>1.66E-2</v>
      </c>
      <c r="F12" s="25">
        <v>0.11</v>
      </c>
      <c r="G12" s="25">
        <v>1.01</v>
      </c>
    </row>
    <row r="13" spans="1:7" ht="20.100000000000001" customHeight="1">
      <c r="A13" s="16" t="s">
        <v>31</v>
      </c>
      <c r="B13" s="17" t="s">
        <v>11</v>
      </c>
      <c r="C13" s="25">
        <v>8.99</v>
      </c>
      <c r="D13" s="32">
        <v>12.63</v>
      </c>
      <c r="E13" s="33">
        <v>1.7100000000000001E-2</v>
      </c>
      <c r="F13" s="25">
        <v>0.13</v>
      </c>
      <c r="G13" s="25">
        <v>1.1599999999999999</v>
      </c>
    </row>
    <row r="14" spans="1:7" ht="20.100000000000001" customHeight="1">
      <c r="A14" s="16" t="s">
        <v>32</v>
      </c>
      <c r="B14" s="17" t="s">
        <v>12</v>
      </c>
      <c r="C14" s="25">
        <v>9.6</v>
      </c>
      <c r="D14" s="32">
        <v>13.36</v>
      </c>
      <c r="E14" s="33">
        <v>4.4000000000000003E-3</v>
      </c>
      <c r="F14" s="25">
        <v>7.0000000000000007E-2</v>
      </c>
      <c r="G14" s="25">
        <v>0.2</v>
      </c>
    </row>
    <row r="15" spans="1:7" ht="20.100000000000001" customHeight="1">
      <c r="A15" s="16" t="s">
        <v>33</v>
      </c>
      <c r="B15" s="17" t="s">
        <v>13</v>
      </c>
      <c r="C15" s="25">
        <v>9.65</v>
      </c>
      <c r="D15" s="32">
        <v>14.2</v>
      </c>
      <c r="E15" s="33">
        <v>2.3999999999999998E-3</v>
      </c>
      <c r="F15" s="25" t="s">
        <v>65</v>
      </c>
      <c r="G15" s="25" t="s">
        <v>65</v>
      </c>
    </row>
    <row r="16" spans="1:7" ht="20.100000000000001" customHeight="1">
      <c r="A16" s="16" t="s">
        <v>34</v>
      </c>
      <c r="B16" s="17" t="s">
        <v>14</v>
      </c>
      <c r="C16" s="25">
        <v>9.6199999999999992</v>
      </c>
      <c r="D16" s="32">
        <v>10.98</v>
      </c>
      <c r="E16" s="33">
        <v>2.3999999999999998E-3</v>
      </c>
      <c r="F16" s="25">
        <v>0.04</v>
      </c>
      <c r="G16" s="25">
        <v>0.15</v>
      </c>
    </row>
    <row r="17" spans="1:10" ht="20.100000000000001" customHeight="1">
      <c r="A17" s="16" t="s">
        <v>35</v>
      </c>
      <c r="B17" s="17" t="s">
        <v>15</v>
      </c>
      <c r="C17" s="25">
        <v>9.65</v>
      </c>
      <c r="D17" s="32">
        <v>11</v>
      </c>
      <c r="E17" s="33">
        <v>1.6999999999999999E-3</v>
      </c>
      <c r="F17" s="25">
        <v>0.14000000000000001</v>
      </c>
      <c r="G17" s="25" t="s">
        <v>65</v>
      </c>
    </row>
    <row r="18" spans="1:10" ht="20.100000000000001" customHeight="1">
      <c r="A18" s="16" t="s">
        <v>36</v>
      </c>
      <c r="B18" s="17" t="s">
        <v>16</v>
      </c>
      <c r="C18" s="25">
        <v>9.4600000000000009</v>
      </c>
      <c r="D18" s="32">
        <v>10.16</v>
      </c>
      <c r="E18" s="33">
        <v>4.0000000000000001E-3</v>
      </c>
      <c r="F18" s="25" t="s">
        <v>65</v>
      </c>
      <c r="G18" s="25" t="s">
        <v>65</v>
      </c>
    </row>
    <row r="19" spans="1:10" ht="20.100000000000001" customHeight="1">
      <c r="A19" s="16" t="s">
        <v>37</v>
      </c>
      <c r="B19" s="17" t="s">
        <v>17</v>
      </c>
      <c r="C19" s="25">
        <v>8.52</v>
      </c>
      <c r="D19" s="32">
        <v>60.8</v>
      </c>
      <c r="E19" s="33">
        <v>4.87E-2</v>
      </c>
      <c r="F19" s="25">
        <v>1.31</v>
      </c>
      <c r="G19" s="25" t="s">
        <v>65</v>
      </c>
    </row>
    <row r="20" spans="1:10" ht="20.100000000000001" customHeight="1">
      <c r="A20" s="16" t="s">
        <v>38</v>
      </c>
      <c r="B20" s="17" t="s">
        <v>18</v>
      </c>
      <c r="C20" s="25">
        <v>8.61</v>
      </c>
      <c r="D20" s="32">
        <v>65.400000000000006</v>
      </c>
      <c r="E20" s="33">
        <v>5.1900000000000002E-2</v>
      </c>
      <c r="F20" s="25">
        <v>0.69</v>
      </c>
      <c r="G20" s="25" t="s">
        <v>65</v>
      </c>
    </row>
    <row r="21" spans="1:10" ht="20.100000000000001" customHeight="1">
      <c r="A21" s="16" t="s">
        <v>39</v>
      </c>
      <c r="B21" s="17" t="s">
        <v>19</v>
      </c>
      <c r="C21" s="25">
        <v>8.66</v>
      </c>
      <c r="D21" s="32">
        <v>48.4</v>
      </c>
      <c r="E21" s="33">
        <v>5.1900000000000002E-2</v>
      </c>
      <c r="F21" s="25">
        <v>0.69</v>
      </c>
      <c r="G21" s="25">
        <v>5.56</v>
      </c>
    </row>
    <row r="22" spans="1:10" ht="20.100000000000001" customHeight="1">
      <c r="A22" s="16" t="s">
        <v>40</v>
      </c>
      <c r="B22" s="17" t="s">
        <v>20</v>
      </c>
      <c r="C22" s="25">
        <v>8.56</v>
      </c>
      <c r="D22" s="32">
        <v>68.099999999999994</v>
      </c>
      <c r="E22" s="33">
        <v>5.5800000000000002E-2</v>
      </c>
      <c r="F22" s="25" t="s">
        <v>65</v>
      </c>
      <c r="G22" s="25" t="s">
        <v>65</v>
      </c>
    </row>
    <row r="23" spans="1:10" ht="20.100000000000001" customHeight="1">
      <c r="A23" s="16" t="s">
        <v>41</v>
      </c>
      <c r="B23" s="17" t="s">
        <v>21</v>
      </c>
      <c r="C23" s="25">
        <v>8.52</v>
      </c>
      <c r="D23" s="32">
        <v>69.900000000000006</v>
      </c>
      <c r="E23" s="33">
        <v>5.7200000000000001E-2</v>
      </c>
      <c r="F23" s="25">
        <v>0.82</v>
      </c>
      <c r="G23" s="25">
        <v>5.6</v>
      </c>
    </row>
    <row r="24" spans="1:10" ht="20.100000000000001" customHeight="1">
      <c r="A24" s="16" t="s">
        <v>42</v>
      </c>
      <c r="B24" s="17" t="s">
        <v>22</v>
      </c>
      <c r="C24" s="25">
        <v>8.8699999999999992</v>
      </c>
      <c r="D24" s="32">
        <v>65.5</v>
      </c>
      <c r="E24" s="33">
        <v>7.4399999999999994E-2</v>
      </c>
      <c r="F24" s="25">
        <v>0.99</v>
      </c>
      <c r="G24" s="25">
        <v>7.98</v>
      </c>
    </row>
    <row r="25" spans="1:10" ht="20.100000000000001" customHeight="1">
      <c r="A25" s="16" t="s">
        <v>43</v>
      </c>
      <c r="B25" s="17" t="s">
        <v>23</v>
      </c>
      <c r="C25" s="25">
        <v>8.91</v>
      </c>
      <c r="D25" s="32">
        <v>63.5</v>
      </c>
      <c r="E25" s="33">
        <v>6.9400000000000003E-2</v>
      </c>
      <c r="F25" s="25">
        <v>1</v>
      </c>
      <c r="G25" s="25" t="s">
        <v>65</v>
      </c>
    </row>
    <row r="26" spans="1:10" ht="20.100000000000001" customHeight="1">
      <c r="A26" s="16" t="s">
        <v>44</v>
      </c>
      <c r="B26" s="17" t="s">
        <v>24</v>
      </c>
      <c r="C26" s="25">
        <v>8.8800000000000008</v>
      </c>
      <c r="D26" s="32">
        <v>64.3</v>
      </c>
      <c r="E26" s="33">
        <v>7.1599999999999997E-2</v>
      </c>
      <c r="F26" s="25">
        <v>0.89</v>
      </c>
      <c r="G26" s="25">
        <v>7.29</v>
      </c>
    </row>
    <row r="27" spans="1:10" ht="20.100000000000001" customHeight="1">
      <c r="A27" s="16" t="s">
        <v>45</v>
      </c>
      <c r="B27" s="17" t="s">
        <v>25</v>
      </c>
      <c r="C27" s="25">
        <v>8.8800000000000008</v>
      </c>
      <c r="D27" s="32">
        <v>60.5</v>
      </c>
      <c r="E27" s="33">
        <v>8.5000000000000006E-2</v>
      </c>
      <c r="F27" s="25">
        <v>0.94</v>
      </c>
      <c r="G27" s="25">
        <v>7.69</v>
      </c>
    </row>
    <row r="28" spans="1:10" ht="20.100000000000001" customHeight="1">
      <c r="A28" s="16" t="s">
        <v>46</v>
      </c>
      <c r="B28" s="17" t="s">
        <v>26</v>
      </c>
      <c r="C28" s="25">
        <v>8.84</v>
      </c>
      <c r="D28" s="32">
        <v>62.9</v>
      </c>
      <c r="E28" s="33">
        <v>8.0500000000000002E-2</v>
      </c>
      <c r="F28" s="25">
        <v>0.9</v>
      </c>
      <c r="G28" s="25">
        <v>7.7</v>
      </c>
    </row>
    <row r="29" spans="1:10" ht="15">
      <c r="A29" s="19"/>
      <c r="B29" s="20"/>
      <c r="C29" s="26"/>
      <c r="D29" s="26"/>
      <c r="E29" s="26"/>
      <c r="F29" s="26"/>
      <c r="G29" s="26"/>
    </row>
    <row r="30" spans="1:10" ht="6.95" customHeight="1">
      <c r="C30" s="22"/>
      <c r="D30" s="22"/>
      <c r="E30" s="22"/>
      <c r="F30" s="22"/>
      <c r="G30" s="22"/>
    </row>
    <row r="31" spans="1:10">
      <c r="A31" s="34" t="s">
        <v>66</v>
      </c>
      <c r="B31" s="35"/>
      <c r="C31" s="28"/>
      <c r="D31" s="28"/>
      <c r="E31" s="28"/>
      <c r="F31" s="28"/>
      <c r="G31" s="28"/>
      <c r="H31" s="28"/>
      <c r="I31" s="28"/>
      <c r="J31" s="28"/>
    </row>
    <row r="32" spans="1:10" s="22" customFormat="1" ht="18" customHeight="1">
      <c r="A32" s="27" t="s">
        <v>67</v>
      </c>
      <c r="B32" s="29"/>
      <c r="C32" s="36"/>
    </row>
    <row r="33" spans="1:3" s="22" customFormat="1" ht="18" customHeight="1">
      <c r="A33" s="27" t="s">
        <v>68</v>
      </c>
      <c r="B33" s="29"/>
      <c r="C33" s="36"/>
    </row>
    <row r="34" spans="1:3" s="22" customFormat="1" ht="18" customHeight="1">
      <c r="A34" s="27" t="s">
        <v>3</v>
      </c>
      <c r="B34" s="29"/>
      <c r="C34" s="36"/>
    </row>
    <row r="35" spans="1:3" s="22" customFormat="1" ht="18" customHeight="1">
      <c r="A35" s="27" t="s">
        <v>69</v>
      </c>
      <c r="B35" s="29"/>
      <c r="C35" s="36"/>
    </row>
    <row r="36" spans="1:3" s="22" customFormat="1" ht="18" customHeight="1">
      <c r="A36" s="27" t="s">
        <v>70</v>
      </c>
      <c r="B36" s="29"/>
      <c r="C36" s="36"/>
    </row>
    <row r="37" spans="1:3" s="22" customFormat="1" ht="18" customHeight="1">
      <c r="A37" s="27" t="s">
        <v>71</v>
      </c>
      <c r="B37" s="29"/>
      <c r="C37" s="36"/>
    </row>
    <row r="38" spans="1:3" s="22" customFormat="1" ht="18" customHeight="1">
      <c r="A38" s="27" t="s">
        <v>72</v>
      </c>
      <c r="B38" s="29"/>
      <c r="C38" s="36"/>
    </row>
    <row r="39" spans="1:3" s="22" customFormat="1" ht="18" customHeight="1">
      <c r="A39" s="27" t="s">
        <v>4</v>
      </c>
      <c r="B39" s="29"/>
      <c r="C39" s="36"/>
    </row>
    <row r="40" spans="1:3" s="22" customFormat="1" ht="18" customHeight="1">
      <c r="A40" s="27" t="s">
        <v>73</v>
      </c>
      <c r="B40" s="29"/>
      <c r="C40" s="36"/>
    </row>
    <row r="41" spans="1:3" s="22" customFormat="1" ht="18" customHeight="1">
      <c r="A41" s="27" t="s">
        <v>74</v>
      </c>
      <c r="B41" s="29"/>
      <c r="C41" s="36"/>
    </row>
    <row r="42" spans="1:3" s="22" customFormat="1" ht="18" customHeight="1">
      <c r="A42" s="27" t="s">
        <v>75</v>
      </c>
      <c r="B42" s="29"/>
      <c r="C42" s="36"/>
    </row>
    <row r="43" spans="1:3" s="22" customFormat="1" ht="18" customHeight="1">
      <c r="A43" s="27" t="s">
        <v>76</v>
      </c>
      <c r="B43" s="29"/>
      <c r="C43" s="36"/>
    </row>
    <row r="44" spans="1:3" s="22" customFormat="1" ht="18" customHeight="1">
      <c r="A44" s="27" t="s">
        <v>5</v>
      </c>
      <c r="B44" s="29"/>
      <c r="C44" s="36"/>
    </row>
    <row r="45" spans="1:3" s="22" customFormat="1" ht="18" customHeight="1">
      <c r="A45" s="27" t="s">
        <v>77</v>
      </c>
      <c r="B45" s="29"/>
      <c r="C45" s="36"/>
    </row>
    <row r="46" spans="1:3" s="22" customFormat="1" ht="18" customHeight="1">
      <c r="A46" s="27" t="str">
        <f ca="1">IF(OFFSET(A46,-1,,,)="Notes: ","1. Analysis conducted between sample arrival date and reporting date.",
IF(NOT(ISERROR(VALUE(LEFT(OFFSET(A46,-1,,,),2)))),VALUE(LEFT(OFFSET(A46,-1,,,),2))+1&amp;". Analysis conducted between sample arrival date and reporting date.",
IF(NOT(ISERROR(VALUE(LEFT(OFFSET(A46,-1,,,),1)))),VALUE(LEFT(OFFSET(A46,-1,,,),1))+1&amp;". Analysis conducted between sample arrival date and reporting date.",
IF(NOT(ISERROR(VALUE(LEFT(OFFSET(A46,-2,,,),2)))),VALUE(LEFT(OFFSET(A46,-2,,,),2))+1&amp;". Analysis conducted between sample arrival date and reporting date.",
IF(NOT(ISERROR(VALUE(LEFT(OFFSET(A46,-2,,,),1)))),VALUE(LEFT(OFFSET(A46,-2,,,),1))+1&amp;". Analysis conducted between sample arrival date and reporting date.",
IF(NOT(ISERROR(VALUE(LEFT(OFFSET(A46,-3,,,),2)))),VALUE(LEFT(OFFSET(A46,-3,,,),2))+1&amp;". Analysis conducted between sample arrival date and reporting date.",
IF(NOT(ISERROR(VALUE(LEFT(OFFSET(A46,-3,,,),1)))),VALUE(LEFT(OFFSET(A46,-3,,,),1))+1&amp;". Analysis conducted between sample arrival date and reporting date.",
IF(NOT(ISERROR(VALUE(LEFT(OFFSET(A46,-4,,,),2)))),VALUE(LEFT(OFFSET(A46,-4,,,),2))+1&amp;". Analysis conducted between sample arrival date and reporting date.",
IF(NOT(ISERROR(VALUE(LEFT(OFFSET(A46,-4,,,),1)))),VALUE(LEFT(OFFSET(A46,-4,,,),1))+1&amp;". Analysis conducted between sample arrival date and reporting date.",
IF(NOT(ISERROR(VALUE(LEFT(OFFSET(A46,-5,,,),2)))),VALUE(LEFT(OFFSET(A46,-5,,,),2))+1&amp;". Analysis conducted between sample arrival date and reporting date.",
IF(NOT(ISERROR(VALUE(LEFT(OFFSET(A46,-5,,,),1)))),VALUE(LEFT(OFFSET(A46,-5,,,),1))+1&amp;". Analysis conducted between sample arrival date and reporting date.",
"ERROR: NOTES ABOVE ARE NOT NUMBERED (searches within 5 rows for a number)")))))))))))</f>
        <v>12. Analysis conducted between sample arrival date and reporting date.</v>
      </c>
      <c r="B46" s="29"/>
      <c r="C46" s="36"/>
    </row>
    <row r="47" spans="1:3" s="22" customFormat="1" ht="18" customHeight="1">
      <c r="A47" s="27" t="str">
        <f ca="1">IF(OFFSET(A47,-1,,,)="Notes: ","1. ** NATA accreditation does not cover the performance of this service.",
IF(NOT(ISERROR(VALUE(LEFT(OFFSET(A47,-1,,,),2)))),VALUE(LEFT(OFFSET(A47,-1,,,),2))+1&amp;". ** NATA accreditation does not cover the performance of this service.",
IF(NOT(ISERROR(VALUE(LEFT(OFFSET(A47,-1,,,),1)))),VALUE(LEFT(OFFSET(A47,-1,,,),1))+1&amp;". ** NATA accreditation does not cover the performance of this service.",
IF(NOT(ISERROR(VALUE(LEFT(OFFSET(A47,-2,,,),2)))),VALUE(LEFT(OFFSET(A47,-2,,,),2))+1&amp;". ** NATA accreditation does not cover the performance of this service.",
IF(NOT(ISERROR(VALUE(LEFT(OFFSET(A47,-2,,,),1)))),VALUE(LEFT(OFFSET(A47,-2,,,),1))+1&amp;". ** NATA accreditation does not cover the performance of this service.",
IF(NOT(ISERROR(VALUE(LEFT(OFFSET(A47,-3,,,),2)))),VALUE(LEFT(OFFSET(A47,-3,,,),2))+1&amp;". ** NATA accreditation does not cover the performance of this service.",
IF(NOT(ISERROR(VALUE(LEFT(OFFSET(A47,-3,,,),1)))),VALUE(LEFT(OFFSET(A47,-3,,,),1))+1&amp;". ** NATA accreditation does not cover the performance of this service.",
IF(NOT(ISERROR(VALUE(LEFT(OFFSET(A47,-4,,,),2)))),VALUE(LEFT(OFFSET(A47,-4,,,),2))+1&amp;". ** NATA accreditation does not cover the performance of this service.",
IF(NOT(ISERROR(VALUE(LEFT(OFFSET(A47,-4,,,),1)))),VALUE(LEFT(OFFSET(A47,-4,,,),1))+1&amp;". ** NATA accreditation does not cover the performance of this service.",
IF(NOT(ISERROR(VALUE(LEFT(OFFSET(A47,-5,,,),2)))),VALUE(LEFT(OFFSET(A47,-5,,,),2))+1&amp;". ** NATA accreditation does not cover the performance of this service.",
IF(NOT(ISERROR(VALUE(LEFT(OFFSET(A47,-5,,,),1)))),VALUE(LEFT(OFFSET(A47,-5,,,),1))+1&amp;". ** NATA accreditation does not cover the performance of this service.",
"ERROR: NOTES ABOVE ARE NOT NUMBERED (searches within 5 rows for a number)")))))))))))</f>
        <v>13. ** NATA accreditation does not cover the performance of this service.</v>
      </c>
      <c r="B47" s="29"/>
      <c r="C47" s="36"/>
    </row>
    <row r="48" spans="1:3" s="22" customFormat="1" ht="18" customHeight="1">
      <c r="A48" s="27" t="str">
        <f ca="1">IF(OFFSET(A48,-1,,,)="Notes: ","1. .. Denotes not requested.",
IF(NOT(ISERROR(VALUE(LEFT(OFFSET(A48,-1,,,),2)))),VALUE(LEFT(OFFSET(A48,-1,,,),2))+1&amp;". .. Denotes not requested.",
IF(NOT(ISERROR(VALUE(LEFT(OFFSET(A48,-1,,,),1)))),VALUE(LEFT(OFFSET(A48,-1,,,),1))+1&amp;". .. Denotes not requested.",
IF(NOT(ISERROR(VALUE(LEFT(OFFSET(A48,-2,,,),2)))),VALUE(LEFT(OFFSET(A48,-2,,,),2))+1&amp;". .. Denotes not requested.",
IF(NOT(ISERROR(VALUE(LEFT(OFFSET(A48,-2,,,),1)))),VALUE(LEFT(OFFSET(A48,-2,,,),1))+1&amp;". .. Denotes not requested.",
IF(NOT(ISERROR(VALUE(LEFT(OFFSET(A48,-3,,,),2)))),VALUE(LEFT(OFFSET(A48,-3,,,),2))+1&amp;". .. Denotes not requested.",
IF(NOT(ISERROR(VALUE(LEFT(OFFSET(A48,-3,,,),1)))),VALUE(LEFT(OFFSET(A48,-3,,,),1))+1&amp;". .. Denotes not requested.",
IF(NOT(ISERROR(VALUE(LEFT(OFFSET(A48,-4,,,),2)))),VALUE(LEFT(OFFSET(A48,-4,,,),2))+1&amp;". .. Denotes not requested.",
IF(NOT(ISERROR(VALUE(LEFT(OFFSET(A48,-4,,,),1)))),VALUE(LEFT(OFFSET(A48,-4,,,),1))+1&amp;". .. Denotes not requested.",
IF(NOT(ISERROR(VALUE(LEFT(OFFSET(A48,-5,,,),2)))),VALUE(LEFT(OFFSET(A48,-5,,,),2))+1&amp;". .. Denotes not requested.",
IF(NOT(ISERROR(VALUE(LEFT(OFFSET(A48,-5,,,),1)))),VALUE(LEFT(OFFSET(A48,-5,,,),1))+1&amp;". .. Denotes not requested.",
"ERROR: NOTES ABOVE ARE NOT NUMBERED (searches within 5 rows for a number)")))))))))))</f>
        <v>14. .. Denotes not requested.</v>
      </c>
      <c r="B48" s="29"/>
      <c r="C48" s="36"/>
    </row>
    <row r="49" spans="1:3" s="22" customFormat="1" ht="18" customHeight="1">
      <c r="A49" s="27" t="str">
        <f ca="1">IF(OFFSET(A49,-1,,,)="Notes: ","1. This report is not to be reproduced except in full.",
IF(NOT(ISERROR(VALUE(LEFT(OFFSET(A49,-1,,,),2)))),VALUE(LEFT(OFFSET(A49,-1,,,),2))+1&amp;". This report is not to be reproduced except in full.",
IF(NOT(ISERROR(VALUE(LEFT(OFFSET(A49,-1,,,),1)))),VALUE(LEFT(OFFSET(A49,-1,,,),1))+1&amp;". This report is not to be reproduced except in full.",
IF(NOT(ISERROR(VALUE(LEFT(OFFSET(A49,-2,,,),2)))),VALUE(LEFT(OFFSET(A49,-2,,,),2))+1&amp;". This report is not to be reproduced except in full.",
IF(NOT(ISERROR(VALUE(LEFT(OFFSET(A49,-2,,,),1)))),VALUE(LEFT(OFFSET(A49,-2,,,),1))+1&amp;". This report is not to be reproduced except in full.",
IF(NOT(ISERROR(VALUE(LEFT(OFFSET(A49,-3,,,),2)))),VALUE(LEFT(OFFSET(A49,-3,,,),2))+1&amp;". This report is not to be reproduced except in full.",
IF(NOT(ISERROR(VALUE(LEFT(OFFSET(A49,-3,,,),1)))),VALUE(LEFT(OFFSET(A49,-3,,,),1))+1&amp;". This report is not to be reproduced except in full.",
IF(NOT(ISERROR(VALUE(LEFT(OFFSET(A49,-4,,,),2)))),VALUE(LEFT(OFFSET(A49,-4,,,),2))+1&amp;". This report is not to be reproduced except in full.",
IF(NOT(ISERROR(VALUE(LEFT(OFFSET(A49,-4,,,),1)))),VALUE(LEFT(OFFSET(A49,-4,,,),1))+1&amp;". This report is not to be reproduced except in full.",
IF(NOT(ISERROR(VALUE(LEFT(OFFSET(A49,-5,,,),2)))),VALUE(LEFT(OFFSET(A49,-5,,,),2))+1&amp;". This report is not to be reproduced except in full.",
IF(NOT(ISERROR(VALUE(LEFT(OFFSET(A49,-5,,,),1)))),VALUE(LEFT(OFFSET(A49,-5,,,),1))+1&amp;". This report is not to be reproduced except in full.",
"ERROR: NOTES ABOVE ARE NOT NUMBERED (searches within 5 rows for a number)")))))))))))</f>
        <v>15. This report is not to be reproduced except in full.</v>
      </c>
      <c r="B49" s="29"/>
      <c r="C49" s="36"/>
    </row>
    <row r="50" spans="1:3" ht="18" customHeight="1">
      <c r="A50" s="27" t="str">
        <f ca="1">IF(OFFSET(A50,-1,,,)="Notes: ","1. All services undertaken by EAL are covered by the EAL Laboratory Services Terms and Conditions (refer scu.edu.au/eal or on request).",
IF(NOT(ISERROR(VALUE(LEFT(OFFSET(A50,-1,,,),2)))),VALUE(LEFT(OFFSET(A50,-1,,,),2))+1&amp;". All services undertaken by EAL are covered by the EAL Laboratory Services Terms and Conditions (refer scu.edu.au/eal or on request).",
IF(NOT(ISERROR(VALUE(LEFT(OFFSET(A50,-1,,,),1)))),VALUE(LEFT(OFFSET(A50,-1,,,),1))+1&amp;". All services undertaken by EAL are covered by the EAL Laboratory Services Terms and Conditions (refer scu.edu.au/eal or on request).",
IF(NOT(ISERROR(VALUE(LEFT(OFFSET(A50,-2,,,),2)))),VALUE(LEFT(OFFSET(A50,-2,,,),2))+1&amp;". All services undertaken by EAL are covered by the EAL Laboratory Services Terms and Conditions (refer scu.edu.au/eal or on request).",
IF(NOT(ISERROR(VALUE(LEFT(OFFSET(A50,-2,,,),1)))),VALUE(LEFT(OFFSET(A50,-2,,,),1))+1&amp;". All services undertaken by EAL are covered by the EAL Laboratory Services Terms and Conditions (refer scu.edu.au/eal or on request).",
IF(NOT(ISERROR(VALUE(LEFT(OFFSET(A50,-3,,,),2)))),VALUE(LEFT(OFFSET(A50,-3,,,),2))+1&amp;". All services undertaken by EAL are covered by the EAL Laboratory Services Terms and Conditions (refer scu.edu.au/eal or on request).",
IF(NOT(ISERROR(VALUE(LEFT(OFFSET(A50,-3,,,),1)))),VALUE(LEFT(OFFSET(A50,-3,,,),1))+1&amp;". All services undertaken by EAL are covered by the EAL Laboratory Services Terms and Conditions (refer scu.edu.au/eal or on request).",
IF(NOT(ISERROR(VALUE(LEFT(OFFSET(A50,-4,,,),2)))),VALUE(LEFT(OFFSET(A50,-4,,,),2))+1&amp;". All services undertaken by EAL are covered by the EAL Laboratory Services Terms and Conditions (refer scu.edu.au/eal or on request).",
IF(NOT(ISERROR(VALUE(LEFT(OFFSET(A50,-4,,,),1)))),VALUE(LEFT(OFFSET(A50,-4,,,),1))+1&amp;". All services undertaken by EAL are covered by the EAL Laboratory Services Terms and Conditions (refer scu.edu.au/eal or on request).",
IF(NOT(ISERROR(VALUE(LEFT(OFFSET(A50,-5,,,),2)))),VALUE(LEFT(OFFSET(A50,-5,,,),2))+1&amp;". All services undertaken by EAL are covered by the EAL Laboratory Services Terms and Conditions (refer scu.edu.au/eal or on request).",
IF(NOT(ISERROR(VALUE(LEFT(OFFSET(A50,-5,,,),1)))),VALUE(LEFT(OFFSET(A50,-5,,,),1))+1&amp;". All services undertaken by EAL are covered by the EAL Laboratory Services Terms and Conditions (refer scu.edu.au/eal or on request).",
"ERROR: NOTES ABOVE ARE NOT NUMBERED (searches within 5 rows for a number)")))))))))))</f>
        <v>16. All services undertaken by EAL are covered by the EAL Laboratory Services Terms and Conditions (refer scu.edu.au/eal or on request).</v>
      </c>
      <c r="B50" s="18"/>
      <c r="C50" s="37"/>
    </row>
  </sheetData>
  <phoneticPr fontId="3" type="noConversion"/>
  <printOptions horizontalCentered="1" verticalCentered="1"/>
  <pageMargins left="0.51" right="0.51" top="0.51" bottom="1.3737007874015748" header="0.39000000000000007" footer="0.39000000000000007"/>
  <pageSetup paperSize="9" scale="64" orientation="portrait" horizontalDpi="4294967292" verticalDpi="4294967292" r:id="rId1"/>
  <headerFooter alignWithMargins="0">
    <oddHeader>&amp;C&amp;12PAGE &amp;P OF &amp;N</oddHeader>
    <oddFooter>&amp;C&amp;12&amp;K008000Environmental Analysis Laboratory, Southern Cross University, 
Tel. 02 6620 3678, website: scu.edu.au/eal
&amp;R&amp;K000000&amp;G
checked:...............
Graham Lancaster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7"/>
  <sheetViews>
    <sheetView zoomScale="85" zoomScaleNormal="85" workbookViewId="0">
      <selection activeCell="K32" sqref="K32"/>
    </sheetView>
  </sheetViews>
  <sheetFormatPr defaultColWidth="11.42578125" defaultRowHeight="12.75"/>
  <cols>
    <col min="1" max="1" width="24.7109375" style="3" customWidth="1"/>
    <col min="2" max="2" width="12.7109375" style="21" customWidth="1"/>
    <col min="3" max="23" width="14.7109375" style="55" customWidth="1"/>
    <col min="24" max="16384" width="11.42578125" style="3"/>
  </cols>
  <sheetData>
    <row r="1" spans="1:23" ht="23.25">
      <c r="A1" s="1" t="s">
        <v>103</v>
      </c>
      <c r="B1" s="2"/>
    </row>
    <row r="2" spans="1:23" ht="15.75">
      <c r="A2" s="4" t="s">
        <v>104</v>
      </c>
      <c r="B2" s="5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</row>
    <row r="3" spans="1:23" ht="14.1" customHeight="1">
      <c r="A3" s="6" t="s">
        <v>48</v>
      </c>
      <c r="B3" s="5"/>
    </row>
    <row r="4" spans="1:23">
      <c r="A4" s="7" t="s">
        <v>47</v>
      </c>
      <c r="B4" s="5"/>
    </row>
    <row r="5" spans="1:23" ht="42.75" customHeight="1">
      <c r="A5" s="8"/>
      <c r="B5" s="9"/>
      <c r="C5" s="57" t="s">
        <v>105</v>
      </c>
      <c r="D5" s="58"/>
      <c r="E5" s="59" t="s">
        <v>50</v>
      </c>
      <c r="F5" s="59" t="s">
        <v>52</v>
      </c>
      <c r="G5" s="59" t="s">
        <v>54</v>
      </c>
      <c r="H5" s="59" t="s">
        <v>106</v>
      </c>
      <c r="I5" s="59" t="s">
        <v>58</v>
      </c>
      <c r="J5" s="59" t="s">
        <v>56</v>
      </c>
      <c r="K5" s="59" t="s">
        <v>107</v>
      </c>
      <c r="L5" s="59" t="s">
        <v>108</v>
      </c>
      <c r="M5" s="59" t="s">
        <v>109</v>
      </c>
      <c r="N5" s="59" t="s">
        <v>110</v>
      </c>
      <c r="O5" s="59" t="s">
        <v>111</v>
      </c>
      <c r="P5" s="59" t="s">
        <v>112</v>
      </c>
      <c r="Q5" s="59" t="s">
        <v>113</v>
      </c>
      <c r="R5" s="59" t="s">
        <v>114</v>
      </c>
      <c r="S5" s="59" t="s">
        <v>115</v>
      </c>
      <c r="T5" s="59" t="s">
        <v>116</v>
      </c>
      <c r="U5" s="59" t="s">
        <v>117</v>
      </c>
      <c r="V5" s="59" t="s">
        <v>118</v>
      </c>
      <c r="W5" s="59" t="s">
        <v>119</v>
      </c>
    </row>
    <row r="6" spans="1:23" s="22" customFormat="1" ht="36.950000000000003" customHeight="1" thickBot="1">
      <c r="A6" s="60" t="s">
        <v>1</v>
      </c>
      <c r="B6" s="61" t="s">
        <v>0</v>
      </c>
      <c r="C6" s="62" t="s">
        <v>120</v>
      </c>
      <c r="D6" s="62" t="s">
        <v>121</v>
      </c>
      <c r="E6" s="62" t="s">
        <v>51</v>
      </c>
      <c r="F6" s="62" t="s">
        <v>53</v>
      </c>
      <c r="G6" s="62" t="s">
        <v>122</v>
      </c>
      <c r="H6" s="62" t="s">
        <v>123</v>
      </c>
      <c r="I6" s="62" t="s">
        <v>59</v>
      </c>
      <c r="J6" s="62" t="s">
        <v>57</v>
      </c>
      <c r="K6" s="62" t="s">
        <v>124</v>
      </c>
      <c r="L6" s="62" t="s">
        <v>124</v>
      </c>
      <c r="M6" s="62" t="s">
        <v>124</v>
      </c>
      <c r="N6" s="62" t="s">
        <v>124</v>
      </c>
      <c r="O6" s="62" t="s">
        <v>124</v>
      </c>
      <c r="P6" s="62" t="s">
        <v>124</v>
      </c>
      <c r="Q6" s="62" t="s">
        <v>124</v>
      </c>
      <c r="R6" s="62" t="s">
        <v>124</v>
      </c>
      <c r="S6" s="62" t="s">
        <v>124</v>
      </c>
      <c r="T6" s="62" t="s">
        <v>124</v>
      </c>
      <c r="U6" s="62" t="s">
        <v>124</v>
      </c>
      <c r="V6" s="62" t="s">
        <v>124</v>
      </c>
      <c r="W6" s="62" t="s">
        <v>124</v>
      </c>
    </row>
    <row r="7" spans="1:23" ht="33.950000000000003" customHeight="1" thickTop="1">
      <c r="A7" s="12"/>
      <c r="B7" s="13" t="s">
        <v>2</v>
      </c>
      <c r="C7" s="63" t="s">
        <v>125</v>
      </c>
      <c r="D7" s="63" t="s">
        <v>125</v>
      </c>
      <c r="E7" s="63" t="s">
        <v>60</v>
      </c>
      <c r="F7" s="63" t="s">
        <v>61</v>
      </c>
      <c r="G7" s="63" t="s">
        <v>62</v>
      </c>
      <c r="H7" s="63" t="s">
        <v>126</v>
      </c>
      <c r="I7" s="63" t="s">
        <v>63</v>
      </c>
      <c r="J7" s="63" t="s">
        <v>63</v>
      </c>
      <c r="K7" s="64" t="s">
        <v>127</v>
      </c>
      <c r="L7" s="64" t="s">
        <v>127</v>
      </c>
      <c r="M7" s="64" t="s">
        <v>127</v>
      </c>
      <c r="N7" s="64" t="s">
        <v>127</v>
      </c>
      <c r="O7" s="64" t="s">
        <v>127</v>
      </c>
      <c r="P7" s="64" t="s">
        <v>127</v>
      </c>
      <c r="Q7" s="64" t="s">
        <v>127</v>
      </c>
      <c r="R7" s="64" t="s">
        <v>127</v>
      </c>
      <c r="S7" s="64" t="s">
        <v>127</v>
      </c>
      <c r="T7" s="64" t="s">
        <v>127</v>
      </c>
      <c r="U7" s="64" t="s">
        <v>127</v>
      </c>
      <c r="V7" s="64" t="s">
        <v>127</v>
      </c>
      <c r="W7" s="64" t="s">
        <v>127</v>
      </c>
    </row>
    <row r="8" spans="1:23" ht="15">
      <c r="A8" s="14"/>
      <c r="B8" s="1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</row>
    <row r="9" spans="1:23" ht="20.100000000000001" customHeight="1">
      <c r="A9" s="16" t="s">
        <v>128</v>
      </c>
      <c r="B9" s="17" t="s">
        <v>129</v>
      </c>
      <c r="C9" s="66">
        <v>9.0888016927064094E-2</v>
      </c>
      <c r="D9" s="67">
        <f>C9*623.7</f>
        <v>56.686856157409878</v>
      </c>
      <c r="E9" s="66">
        <v>8.76</v>
      </c>
      <c r="F9" s="66">
        <v>10.834149999999999</v>
      </c>
      <c r="G9" s="67">
        <v>228</v>
      </c>
      <c r="H9" s="68">
        <v>1.8083182640144663E-3</v>
      </c>
      <c r="I9" s="66">
        <v>0.66600000000000004</v>
      </c>
      <c r="J9" s="66">
        <v>3.7999999999999999E-2</v>
      </c>
      <c r="K9" s="66" t="s">
        <v>130</v>
      </c>
      <c r="L9" s="69">
        <v>2.1073582315994499</v>
      </c>
      <c r="M9" s="69">
        <v>1.2775810941399299</v>
      </c>
      <c r="N9" s="66" t="s">
        <v>131</v>
      </c>
      <c r="O9" s="69">
        <v>1.2515548788814499</v>
      </c>
      <c r="P9" s="69">
        <v>0.93770927667857396</v>
      </c>
      <c r="Q9" s="67">
        <v>38.345805552445299</v>
      </c>
      <c r="R9" s="69">
        <v>0.54042676037583603</v>
      </c>
      <c r="S9" s="69" t="s">
        <v>131</v>
      </c>
      <c r="T9" s="69">
        <v>2.5612860508124098</v>
      </c>
      <c r="U9" s="66" t="s">
        <v>132</v>
      </c>
      <c r="V9" s="67">
        <v>651.56022203834402</v>
      </c>
      <c r="W9" s="67">
        <v>388.48800538156797</v>
      </c>
    </row>
    <row r="10" spans="1:23" ht="20.100000000000001" customHeight="1">
      <c r="A10" s="16" t="s">
        <v>133</v>
      </c>
      <c r="B10" s="17" t="s">
        <v>134</v>
      </c>
      <c r="C10" s="66">
        <v>0.12163413706081386</v>
      </c>
      <c r="D10" s="67">
        <f t="shared" ref="D10:D25" si="0">C10*623.7</f>
        <v>75.863211284829603</v>
      </c>
      <c r="E10" s="66">
        <v>8.9499999999999993</v>
      </c>
      <c r="F10" s="66">
        <v>10.06892</v>
      </c>
      <c r="G10" s="67">
        <v>154</v>
      </c>
      <c r="H10" s="68">
        <v>4.6965903882091571E-3</v>
      </c>
      <c r="I10" s="66">
        <v>0.69499999999999995</v>
      </c>
      <c r="J10" s="66">
        <v>0.06</v>
      </c>
      <c r="K10" s="66" t="s">
        <v>130</v>
      </c>
      <c r="L10" s="69">
        <v>1.10429448950885</v>
      </c>
      <c r="M10" s="69">
        <v>1.38452406803081</v>
      </c>
      <c r="N10" s="66" t="s">
        <v>131</v>
      </c>
      <c r="O10" s="69">
        <v>1.6995844542360901</v>
      </c>
      <c r="P10" s="69">
        <v>1.06629721271845</v>
      </c>
      <c r="Q10" s="67">
        <v>46.184048557559301</v>
      </c>
      <c r="R10" s="69">
        <v>0.61270532594702898</v>
      </c>
      <c r="S10" s="69">
        <v>0.71007322115271099</v>
      </c>
      <c r="T10" s="69">
        <v>2.24500289454086</v>
      </c>
      <c r="U10" s="66" t="s">
        <v>132</v>
      </c>
      <c r="V10" s="67">
        <v>856.92303872641696</v>
      </c>
      <c r="W10" s="67">
        <v>617.90541480867603</v>
      </c>
    </row>
    <row r="11" spans="1:23" ht="20.100000000000001" customHeight="1">
      <c r="A11" s="16" t="s">
        <v>135</v>
      </c>
      <c r="B11" s="17" t="s">
        <v>136</v>
      </c>
      <c r="C11" s="66">
        <v>0.16003424345101497</v>
      </c>
      <c r="D11" s="67">
        <f t="shared" si="0"/>
        <v>99.813357640398038</v>
      </c>
      <c r="E11" s="66">
        <v>9.0299999999999994</v>
      </c>
      <c r="F11" s="66">
        <v>12.28612</v>
      </c>
      <c r="G11" s="67">
        <v>131</v>
      </c>
      <c r="H11" s="68">
        <v>4.9716553996359538E-3</v>
      </c>
      <c r="I11" s="66">
        <v>0.90500000000000003</v>
      </c>
      <c r="J11" s="66">
        <v>7.0000000000000007E-2</v>
      </c>
      <c r="K11" s="66" t="s">
        <v>130</v>
      </c>
      <c r="L11" s="69">
        <v>1.0688983750630701</v>
      </c>
      <c r="M11" s="69">
        <v>1.6963798576315601</v>
      </c>
      <c r="N11" s="66" t="s">
        <v>131</v>
      </c>
      <c r="O11" s="69">
        <v>1.7898015220424399</v>
      </c>
      <c r="P11" s="69">
        <v>1.4620475197677101</v>
      </c>
      <c r="Q11" s="67">
        <v>42.794082187255398</v>
      </c>
      <c r="R11" s="69">
        <v>0.87660564230765803</v>
      </c>
      <c r="S11" s="69">
        <v>0.48968469692882099</v>
      </c>
      <c r="T11" s="69">
        <v>2.7076682799454801</v>
      </c>
      <c r="U11" s="66" t="s">
        <v>132</v>
      </c>
      <c r="V11" s="67">
        <v>969.69870932374101</v>
      </c>
      <c r="W11" s="67">
        <v>791.12258816261897</v>
      </c>
    </row>
    <row r="12" spans="1:23" ht="20.100000000000001" customHeight="1">
      <c r="A12" s="16" t="s">
        <v>137</v>
      </c>
      <c r="B12" s="17" t="s">
        <v>138</v>
      </c>
      <c r="C12" s="66">
        <v>8.2951592858909351E-2</v>
      </c>
      <c r="D12" s="67">
        <f t="shared" si="0"/>
        <v>51.736908466101767</v>
      </c>
      <c r="E12" s="66">
        <v>9.14</v>
      </c>
      <c r="F12" s="66">
        <v>9.5783899999999988</v>
      </c>
      <c r="G12" s="67">
        <v>106</v>
      </c>
      <c r="H12" s="68">
        <v>4.7700972628908437E-3</v>
      </c>
      <c r="I12" s="66">
        <v>0.55699999999999994</v>
      </c>
      <c r="J12" s="66">
        <v>4.4999999999999998E-2</v>
      </c>
      <c r="K12" s="66" t="s">
        <v>130</v>
      </c>
      <c r="L12" s="69">
        <v>1.5452700407097699</v>
      </c>
      <c r="M12" s="69">
        <v>1.10387479324325</v>
      </c>
      <c r="N12" s="66" t="s">
        <v>131</v>
      </c>
      <c r="O12" s="69">
        <v>1.45328051622726</v>
      </c>
      <c r="P12" s="69">
        <v>0.92066869971913201</v>
      </c>
      <c r="Q12" s="67">
        <v>39.971397160340501</v>
      </c>
      <c r="R12" s="69">
        <v>0.55271042180598096</v>
      </c>
      <c r="S12" s="69">
        <v>0.371050338154369</v>
      </c>
      <c r="T12" s="69">
        <v>1.55995745621841</v>
      </c>
      <c r="U12" s="66" t="s">
        <v>132</v>
      </c>
      <c r="V12" s="67">
        <v>609.28477326594998</v>
      </c>
      <c r="W12" s="67">
        <v>443.78859589141098</v>
      </c>
    </row>
    <row r="13" spans="1:23" ht="20.100000000000001" customHeight="1">
      <c r="A13" s="16" t="s">
        <v>139</v>
      </c>
      <c r="B13" s="17" t="s">
        <v>140</v>
      </c>
      <c r="C13" s="66">
        <v>7.210099759443879E-2</v>
      </c>
      <c r="D13" s="67">
        <f t="shared" si="0"/>
        <v>44.969392199651473</v>
      </c>
      <c r="E13" s="66">
        <v>9.1199999999999992</v>
      </c>
      <c r="F13" s="66">
        <v>10.137600000000001</v>
      </c>
      <c r="G13" s="67">
        <v>142</v>
      </c>
      <c r="H13" s="68">
        <v>7.2713311315617266E-3</v>
      </c>
      <c r="I13" s="66">
        <v>0.71299999999999997</v>
      </c>
      <c r="J13" s="66">
        <v>5.45E-2</v>
      </c>
      <c r="K13" s="66" t="s">
        <v>130</v>
      </c>
      <c r="L13" s="69">
        <v>2.2769533440983301</v>
      </c>
      <c r="M13" s="69">
        <v>1.2053071363332499</v>
      </c>
      <c r="N13" s="66" t="s">
        <v>131</v>
      </c>
      <c r="O13" s="69">
        <v>1.36727271304084</v>
      </c>
      <c r="P13" s="69">
        <v>1.0936609778269499</v>
      </c>
      <c r="Q13" s="67">
        <v>38.461325493359702</v>
      </c>
      <c r="R13" s="69">
        <v>0.463882063032661</v>
      </c>
      <c r="S13" s="69">
        <v>0.147813265223321</v>
      </c>
      <c r="T13" s="69">
        <v>2.1959705511680099</v>
      </c>
      <c r="U13" s="66" t="s">
        <v>132</v>
      </c>
      <c r="V13" s="67">
        <v>636.66004015713997</v>
      </c>
      <c r="W13" s="67">
        <v>405.97465627023598</v>
      </c>
    </row>
    <row r="14" spans="1:23" ht="20.100000000000001" customHeight="1">
      <c r="A14" s="16" t="s">
        <v>141</v>
      </c>
      <c r="B14" s="17" t="s">
        <v>142</v>
      </c>
      <c r="C14" s="66">
        <v>0.18190572762883001</v>
      </c>
      <c r="D14" s="67">
        <f t="shared" si="0"/>
        <v>113.45460232210128</v>
      </c>
      <c r="E14" s="66">
        <v>8.93</v>
      </c>
      <c r="F14" s="66">
        <v>11.412979999999999</v>
      </c>
      <c r="G14" s="67">
        <v>133</v>
      </c>
      <c r="H14" s="68">
        <v>4.6264765975435052E-3</v>
      </c>
      <c r="I14" s="66">
        <v>1.23</v>
      </c>
      <c r="J14" s="66">
        <v>0.105</v>
      </c>
      <c r="K14" s="66" t="s">
        <v>130</v>
      </c>
      <c r="L14" s="69">
        <v>1.4750843373946401</v>
      </c>
      <c r="M14" s="69">
        <v>2.25696388228112</v>
      </c>
      <c r="N14" s="66" t="s">
        <v>131</v>
      </c>
      <c r="O14" s="69">
        <v>2.1243373762412201</v>
      </c>
      <c r="P14" s="69">
        <v>2.1551806614341502</v>
      </c>
      <c r="Q14" s="67">
        <v>48.210506545132901</v>
      </c>
      <c r="R14" s="69">
        <v>1.1774457632059101</v>
      </c>
      <c r="S14" s="69">
        <v>5.9373490512371098E-2</v>
      </c>
      <c r="T14" s="69">
        <v>3.3071805644466199</v>
      </c>
      <c r="U14" s="66" t="s">
        <v>132</v>
      </c>
      <c r="V14" s="67">
        <v>1282.07420527217</v>
      </c>
      <c r="W14" s="67">
        <v>1079.4301766947101</v>
      </c>
    </row>
    <row r="15" spans="1:23" ht="20.100000000000001" customHeight="1">
      <c r="A15" s="16" t="s">
        <v>143</v>
      </c>
      <c r="B15" s="17" t="s">
        <v>144</v>
      </c>
      <c r="C15" s="66">
        <v>0.16390493286617805</v>
      </c>
      <c r="D15" s="67">
        <f t="shared" si="0"/>
        <v>102.22750662863525</v>
      </c>
      <c r="E15" s="66">
        <v>8.9499999999999993</v>
      </c>
      <c r="F15" s="66">
        <v>16.74015</v>
      </c>
      <c r="G15" s="67">
        <v>159</v>
      </c>
      <c r="H15" s="68">
        <v>4.0000000000000001E-3</v>
      </c>
      <c r="I15" s="66">
        <v>1.44</v>
      </c>
      <c r="J15" s="66">
        <v>0.13900000000000001</v>
      </c>
      <c r="K15" s="66" t="s">
        <v>130</v>
      </c>
      <c r="L15" s="69">
        <v>3.5760332751059298</v>
      </c>
      <c r="M15" s="69">
        <v>2.6292268388284201</v>
      </c>
      <c r="N15" s="66" t="s">
        <v>131</v>
      </c>
      <c r="O15" s="69">
        <v>2.1214158153973601</v>
      </c>
      <c r="P15" s="69">
        <v>2.1522642320085699</v>
      </c>
      <c r="Q15" s="67">
        <v>48.674706972594798</v>
      </c>
      <c r="R15" s="69">
        <v>1.2283963264537601</v>
      </c>
      <c r="S15" s="69" t="s">
        <v>131</v>
      </c>
      <c r="T15" s="69">
        <v>5.4451257497991596</v>
      </c>
      <c r="U15" s="66" t="s">
        <v>132</v>
      </c>
      <c r="V15" s="67">
        <v>1334.8365088732101</v>
      </c>
      <c r="W15" s="67">
        <v>1071.69627350664</v>
      </c>
    </row>
    <row r="16" spans="1:23" ht="20.100000000000001" customHeight="1">
      <c r="A16" s="16" t="s">
        <v>145</v>
      </c>
      <c r="B16" s="17" t="s">
        <v>146</v>
      </c>
      <c r="C16" s="66">
        <v>0.13755708635630201</v>
      </c>
      <c r="D16" s="67">
        <f t="shared" si="0"/>
        <v>85.794354760425577</v>
      </c>
      <c r="E16" s="66">
        <v>9.0399999999999991</v>
      </c>
      <c r="F16" s="66">
        <v>12.29594</v>
      </c>
      <c r="G16" s="67">
        <v>131</v>
      </c>
      <c r="H16" s="68">
        <v>2.5591362915016167E-3</v>
      </c>
      <c r="I16" s="66">
        <v>0.80400000000000005</v>
      </c>
      <c r="J16" s="66">
        <v>7.4999999999999997E-2</v>
      </c>
      <c r="K16" s="66" t="s">
        <v>130</v>
      </c>
      <c r="L16" s="69">
        <v>1.3771867981000101</v>
      </c>
      <c r="M16" s="69">
        <v>1.7106868645080799</v>
      </c>
      <c r="N16" s="66" t="s">
        <v>131</v>
      </c>
      <c r="O16" s="69">
        <v>1.7626712227760299</v>
      </c>
      <c r="P16" s="69">
        <v>1.2204338989442101</v>
      </c>
      <c r="Q16" s="67">
        <v>45.645506291878398</v>
      </c>
      <c r="R16" s="69">
        <v>0.68859344211075602</v>
      </c>
      <c r="S16" s="69">
        <v>1.0716785380426299</v>
      </c>
      <c r="T16" s="69">
        <v>2.4440667414997699</v>
      </c>
      <c r="U16" s="66" t="s">
        <v>132</v>
      </c>
      <c r="V16" s="67">
        <v>808.04554156204495</v>
      </c>
      <c r="W16" s="67">
        <v>691.90043977269102</v>
      </c>
    </row>
    <row r="17" spans="1:23" ht="20.100000000000001" customHeight="1">
      <c r="A17" s="16" t="s">
        <v>147</v>
      </c>
      <c r="B17" s="17" t="s">
        <v>148</v>
      </c>
      <c r="C17" s="66">
        <v>7.2820712084301437E-2</v>
      </c>
      <c r="D17" s="67">
        <f t="shared" si="0"/>
        <v>45.418278126978812</v>
      </c>
      <c r="E17" s="66">
        <v>9.16</v>
      </c>
      <c r="F17" s="66">
        <v>9.6176299999999983</v>
      </c>
      <c r="G17" s="67">
        <v>94</v>
      </c>
      <c r="H17" s="68">
        <v>4.8889096485901541E-3</v>
      </c>
      <c r="I17" s="66">
        <v>0.498</v>
      </c>
      <c r="J17" s="66">
        <v>6.2E-2</v>
      </c>
      <c r="K17" s="66" t="s">
        <v>130</v>
      </c>
      <c r="L17" s="69">
        <v>1.91615824372271</v>
      </c>
      <c r="M17" s="69">
        <v>1.00846286779506</v>
      </c>
      <c r="N17" s="66" t="s">
        <v>131</v>
      </c>
      <c r="O17" s="69">
        <v>1.6508560629165301</v>
      </c>
      <c r="P17" s="69">
        <v>0.876992751375542</v>
      </c>
      <c r="Q17" s="67">
        <v>35.718952044786</v>
      </c>
      <c r="R17" s="69">
        <v>0.45660301592788299</v>
      </c>
      <c r="S17" s="69">
        <v>0.21255657969849501</v>
      </c>
      <c r="T17" s="69">
        <v>2.1743751557159299</v>
      </c>
      <c r="U17" s="66" t="s">
        <v>132</v>
      </c>
      <c r="V17" s="67">
        <v>531.39461251699697</v>
      </c>
      <c r="W17" s="67">
        <v>333.44539134222299</v>
      </c>
    </row>
    <row r="18" spans="1:23" ht="20.100000000000001" customHeight="1">
      <c r="A18" s="16" t="s">
        <v>149</v>
      </c>
      <c r="B18" s="17" t="s">
        <v>150</v>
      </c>
      <c r="C18" s="66">
        <v>0.11799999999999999</v>
      </c>
      <c r="D18" s="67">
        <f t="shared" si="0"/>
        <v>73.596599999999995</v>
      </c>
      <c r="E18" s="66">
        <v>9.07</v>
      </c>
      <c r="F18" s="66">
        <v>9.8334700000000002</v>
      </c>
      <c r="G18" s="67">
        <v>105</v>
      </c>
      <c r="H18" s="68">
        <v>6.4081038062009012E-3</v>
      </c>
      <c r="I18" s="66">
        <v>0.84599999999999997</v>
      </c>
      <c r="J18" s="66">
        <v>7.6999999999999999E-2</v>
      </c>
      <c r="K18" s="66" t="s">
        <v>130</v>
      </c>
      <c r="L18" s="69">
        <v>1.2967854716739451</v>
      </c>
      <c r="M18" s="69">
        <v>1.6651827584696051</v>
      </c>
      <c r="N18" s="66" t="s">
        <v>131</v>
      </c>
      <c r="O18" s="69">
        <v>1.7564883769297599</v>
      </c>
      <c r="P18" s="69">
        <v>1.30049682050844</v>
      </c>
      <c r="Q18" s="67">
        <v>46.241081793096399</v>
      </c>
      <c r="R18" s="69">
        <v>0.89393402598546601</v>
      </c>
      <c r="S18" s="69">
        <v>0.58531574895362004</v>
      </c>
      <c r="T18" s="69">
        <v>2.3195561528830599</v>
      </c>
      <c r="U18" s="66" t="s">
        <v>132</v>
      </c>
      <c r="V18" s="67">
        <v>945.25629287186507</v>
      </c>
      <c r="W18" s="67">
        <v>741.47910610500401</v>
      </c>
    </row>
    <row r="19" spans="1:23" ht="20.100000000000001" customHeight="1">
      <c r="A19" s="16" t="s">
        <v>151</v>
      </c>
      <c r="B19" s="17" t="s">
        <v>152</v>
      </c>
      <c r="C19" s="66">
        <v>3.0202027508653907E-2</v>
      </c>
      <c r="D19" s="67">
        <f t="shared" si="0"/>
        <v>18.837004557147441</v>
      </c>
      <c r="E19" s="66">
        <v>9.15</v>
      </c>
      <c r="F19" s="66">
        <v>11.452219999999999</v>
      </c>
      <c r="G19" s="67">
        <v>105</v>
      </c>
      <c r="H19" s="68">
        <v>1.7077055898053233E-2</v>
      </c>
      <c r="I19" s="66">
        <v>0.83</v>
      </c>
      <c r="J19" s="66">
        <v>0.11</v>
      </c>
      <c r="K19" s="66" t="s">
        <v>130</v>
      </c>
      <c r="L19" s="69">
        <v>7.0245446586945999</v>
      </c>
      <c r="M19" s="69">
        <v>0.97941407127864799</v>
      </c>
      <c r="N19" s="66" t="s">
        <v>131</v>
      </c>
      <c r="O19" s="69">
        <v>0.718923197854207</v>
      </c>
      <c r="P19" s="69">
        <v>0.63974662113902303</v>
      </c>
      <c r="Q19" s="67">
        <v>16.551068661364301</v>
      </c>
      <c r="R19" s="69">
        <v>0.47030881185877998</v>
      </c>
      <c r="S19" s="69">
        <v>0.271575612230602</v>
      </c>
      <c r="T19" s="69">
        <v>1.28345207295728</v>
      </c>
      <c r="U19" s="66" t="s">
        <v>132</v>
      </c>
      <c r="V19" s="67">
        <v>720.28980585241402</v>
      </c>
      <c r="W19" s="67">
        <v>337.69358232652797</v>
      </c>
    </row>
    <row r="20" spans="1:23" ht="20.100000000000001" customHeight="1">
      <c r="A20" s="16" t="s">
        <v>153</v>
      </c>
      <c r="B20" s="17" t="s">
        <v>154</v>
      </c>
      <c r="C20" s="66">
        <v>3.5944003309607307E-2</v>
      </c>
      <c r="D20" s="67">
        <f t="shared" si="0"/>
        <v>22.418274864202079</v>
      </c>
      <c r="E20" s="66">
        <v>9.17</v>
      </c>
      <c r="F20" s="66">
        <v>6.5076599999999996</v>
      </c>
      <c r="G20" s="67">
        <v>30</v>
      </c>
      <c r="H20" s="68">
        <v>2.2658800618592122E-2</v>
      </c>
      <c r="I20" s="66">
        <v>0.27</v>
      </c>
      <c r="J20" s="66">
        <v>4.2999999999999997E-2</v>
      </c>
      <c r="K20" s="66" t="s">
        <v>130</v>
      </c>
      <c r="L20" s="69">
        <v>1.2322388177005501</v>
      </c>
      <c r="M20" s="69">
        <v>0.702089555932218</v>
      </c>
      <c r="N20" s="66" t="s">
        <v>131</v>
      </c>
      <c r="O20" s="69">
        <v>0.52457713332045697</v>
      </c>
      <c r="P20" s="69">
        <v>0.29611941056316798</v>
      </c>
      <c r="Q20" s="67">
        <v>13.220298933374901</v>
      </c>
      <c r="R20" s="69">
        <v>0.12815919755703201</v>
      </c>
      <c r="S20" s="69">
        <v>0.77691543569315702</v>
      </c>
      <c r="T20" s="69">
        <v>0.59462687121101898</v>
      </c>
      <c r="U20" s="66" t="s">
        <v>132</v>
      </c>
      <c r="V20" s="67">
        <v>488.53812615076703</v>
      </c>
      <c r="W20" s="67">
        <v>249.97651740093099</v>
      </c>
    </row>
    <row r="21" spans="1:23" ht="20.100000000000001" customHeight="1">
      <c r="A21" s="16" t="s">
        <v>155</v>
      </c>
      <c r="B21" s="17" t="s">
        <v>156</v>
      </c>
      <c r="C21" s="66">
        <v>3.1096924160320834E-2</v>
      </c>
      <c r="D21" s="67">
        <f t="shared" si="0"/>
        <v>19.395151598792104</v>
      </c>
      <c r="E21" s="66">
        <v>9.16</v>
      </c>
      <c r="F21" s="66">
        <v>7.80267</v>
      </c>
      <c r="G21" s="67">
        <v>38</v>
      </c>
      <c r="H21" s="68">
        <v>1.0794792231033178E-2</v>
      </c>
      <c r="I21" s="66">
        <v>0.29599999999999999</v>
      </c>
      <c r="J21" s="66">
        <v>5.5E-2</v>
      </c>
      <c r="K21" s="66" t="s">
        <v>130</v>
      </c>
      <c r="L21" s="69">
        <v>1.1643336675989699</v>
      </c>
      <c r="M21" s="69">
        <v>0.63279001194044404</v>
      </c>
      <c r="N21" s="66" t="s">
        <v>131</v>
      </c>
      <c r="O21" s="69">
        <v>0.46634706396213099</v>
      </c>
      <c r="P21" s="69">
        <v>0.37507190657484901</v>
      </c>
      <c r="Q21" s="67">
        <v>10.360115031825201</v>
      </c>
      <c r="R21" s="69">
        <v>0.16874401122045901</v>
      </c>
      <c r="S21" s="69">
        <v>0.78772770621289701</v>
      </c>
      <c r="T21" s="69">
        <v>0.454074777269866</v>
      </c>
      <c r="U21" s="66" t="s">
        <v>132</v>
      </c>
      <c r="V21" s="67">
        <v>484.032965517913</v>
      </c>
      <c r="W21" s="67">
        <v>257.88992371906602</v>
      </c>
    </row>
    <row r="22" spans="1:23" ht="20.100000000000001" customHeight="1">
      <c r="A22" s="16" t="s">
        <v>157</v>
      </c>
      <c r="B22" s="17" t="s">
        <v>158</v>
      </c>
      <c r="C22" s="66">
        <v>7.9405319091762502E-2</v>
      </c>
      <c r="D22" s="67">
        <f t="shared" si="0"/>
        <v>49.525097517532274</v>
      </c>
      <c r="E22" s="66">
        <v>9.1</v>
      </c>
      <c r="F22" s="66">
        <v>11.27563</v>
      </c>
      <c r="G22" s="67">
        <v>119</v>
      </c>
      <c r="H22" s="68">
        <v>1.0354892780764112E-2</v>
      </c>
      <c r="I22" s="66">
        <v>0.80900000000000005</v>
      </c>
      <c r="J22" s="66">
        <v>8.8999999999999996E-2</v>
      </c>
      <c r="K22" s="66" t="s">
        <v>130</v>
      </c>
      <c r="L22" s="69">
        <v>2.72764747230935</v>
      </c>
      <c r="M22" s="69">
        <v>1.45961334900535</v>
      </c>
      <c r="N22" s="66" t="s">
        <v>131</v>
      </c>
      <c r="O22" s="69">
        <v>1.4407694685627599</v>
      </c>
      <c r="P22" s="69">
        <v>1.31435862140282</v>
      </c>
      <c r="Q22" s="67">
        <v>37.566001980104502</v>
      </c>
      <c r="R22" s="69">
        <v>0.65482382507480497</v>
      </c>
      <c r="S22" s="69">
        <v>0.92491901667315302</v>
      </c>
      <c r="T22" s="69">
        <v>2.26440281809306</v>
      </c>
      <c r="U22" s="66" t="s">
        <v>132</v>
      </c>
      <c r="V22" s="67">
        <v>747.09904434894099</v>
      </c>
      <c r="W22" s="67">
        <v>484.71645920348499</v>
      </c>
    </row>
    <row r="23" spans="1:23" ht="20.100000000000001" customHeight="1">
      <c r="A23" s="16" t="s">
        <v>159</v>
      </c>
      <c r="B23" s="17" t="s">
        <v>160</v>
      </c>
      <c r="C23" s="66">
        <v>9.398160324751717E-2</v>
      </c>
      <c r="D23" s="67">
        <f t="shared" si="0"/>
        <v>58.616325945476461</v>
      </c>
      <c r="E23" s="66">
        <v>9.18</v>
      </c>
      <c r="F23" s="66">
        <v>7.80267</v>
      </c>
      <c r="G23" s="67">
        <v>98</v>
      </c>
      <c r="H23" s="68">
        <v>3.4287377107106464E-3</v>
      </c>
      <c r="I23" s="66">
        <v>0.53500000000000003</v>
      </c>
      <c r="J23" s="66">
        <v>5.2999999999999999E-2</v>
      </c>
      <c r="K23" s="66" t="s">
        <v>130</v>
      </c>
      <c r="L23" s="69">
        <v>1.3720608964846499</v>
      </c>
      <c r="M23" s="69">
        <v>1.1958110872549399</v>
      </c>
      <c r="N23" s="66" t="s">
        <v>131</v>
      </c>
      <c r="O23" s="69">
        <v>1.2179411085780001</v>
      </c>
      <c r="P23" s="69">
        <v>0.64414145630695796</v>
      </c>
      <c r="Q23" s="67">
        <v>39.430151356215198</v>
      </c>
      <c r="R23" s="69">
        <v>0.52084568302767098</v>
      </c>
      <c r="S23" s="69">
        <v>1.6297174169008599</v>
      </c>
      <c r="T23" s="69">
        <v>1.4803398730307999</v>
      </c>
      <c r="U23" s="66" t="s">
        <v>132</v>
      </c>
      <c r="V23" s="67">
        <v>557.10493581988896</v>
      </c>
      <c r="W23" s="67">
        <v>400.91998923722298</v>
      </c>
    </row>
    <row r="24" spans="1:23" ht="20.100000000000001" customHeight="1">
      <c r="A24" s="16" t="s">
        <v>161</v>
      </c>
      <c r="B24" s="17" t="s">
        <v>162</v>
      </c>
      <c r="C24" s="66">
        <v>0.39148074291205415</v>
      </c>
      <c r="D24" s="67">
        <f t="shared" si="0"/>
        <v>244.16653935424819</v>
      </c>
      <c r="E24" s="66">
        <v>8.6999999999999993</v>
      </c>
      <c r="F24" s="66">
        <v>22.214490000000001</v>
      </c>
      <c r="G24" s="67">
        <v>184</v>
      </c>
      <c r="H24" s="68">
        <v>8.8635224370739608E-3</v>
      </c>
      <c r="I24" s="66">
        <v>3.11</v>
      </c>
      <c r="J24" s="66">
        <v>0.32300000000000001</v>
      </c>
      <c r="K24" s="66" t="s">
        <v>130</v>
      </c>
      <c r="L24" s="69">
        <v>1.5426911156721901</v>
      </c>
      <c r="M24" s="69">
        <v>3.5399806235861901</v>
      </c>
      <c r="N24" s="66" t="s">
        <v>131</v>
      </c>
      <c r="O24" s="69">
        <v>2.49680550904207</v>
      </c>
      <c r="P24" s="69">
        <v>3.4772505621278902</v>
      </c>
      <c r="Q24" s="67">
        <v>51.711905605203903</v>
      </c>
      <c r="R24" s="69">
        <v>1.77037757925062</v>
      </c>
      <c r="S24" s="69">
        <v>0.66679575104565703</v>
      </c>
      <c r="T24" s="69">
        <v>4.6559536175050402</v>
      </c>
      <c r="U24" s="66" t="s">
        <v>132</v>
      </c>
      <c r="V24" s="67">
        <v>1714.0693617813399</v>
      </c>
      <c r="W24" s="67">
        <v>1553.85018188402</v>
      </c>
    </row>
    <row r="25" spans="1:23" ht="20.100000000000001" customHeight="1">
      <c r="A25" s="16" t="s">
        <v>163</v>
      </c>
      <c r="B25" s="17" t="s">
        <v>164</v>
      </c>
      <c r="C25" s="66">
        <v>9.5557081789423903E-2</v>
      </c>
      <c r="D25" s="67">
        <f t="shared" si="0"/>
        <v>59.59895191206369</v>
      </c>
      <c r="E25" s="66">
        <v>9.06</v>
      </c>
      <c r="F25" s="66">
        <v>21.82206</v>
      </c>
      <c r="G25" s="67">
        <v>266</v>
      </c>
      <c r="H25" s="68">
        <v>3.4000000000000002E-2</v>
      </c>
      <c r="I25" s="66">
        <v>1.81</v>
      </c>
      <c r="J25" s="66">
        <v>0.221</v>
      </c>
      <c r="K25" s="66" t="s">
        <v>130</v>
      </c>
      <c r="L25" s="69">
        <v>6.7677874291210802</v>
      </c>
      <c r="M25" s="69">
        <v>2.3666928051530398</v>
      </c>
      <c r="N25" s="66" t="s">
        <v>131</v>
      </c>
      <c r="O25" s="69">
        <v>1.70289293591274</v>
      </c>
      <c r="P25" s="69">
        <v>2.4722438786933201</v>
      </c>
      <c r="Q25" s="67">
        <v>84.103989326398704</v>
      </c>
      <c r="R25" s="69">
        <v>1.27677870710454</v>
      </c>
      <c r="S25" s="69">
        <v>1.3369819851325699</v>
      </c>
      <c r="T25" s="69">
        <v>3.5293196856631899</v>
      </c>
      <c r="U25" s="66" t="s">
        <v>132</v>
      </c>
      <c r="V25" s="67">
        <v>2778.00626260541</v>
      </c>
      <c r="W25" s="67">
        <v>1034.2822572547</v>
      </c>
    </row>
    <row r="26" spans="1:23">
      <c r="A26" s="19"/>
      <c r="B26" s="2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</row>
    <row r="27" spans="1:23" ht="6.95" customHeight="1"/>
    <row r="28" spans="1:23" ht="18" customHeight="1">
      <c r="A28" s="71" t="s">
        <v>165</v>
      </c>
      <c r="B28" s="18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</row>
    <row r="29" spans="1:23" ht="18.95" customHeight="1">
      <c r="A29" s="72" t="s">
        <v>166</v>
      </c>
      <c r="B29" s="73"/>
      <c r="C29" s="28"/>
      <c r="D29" s="28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8.95" customHeight="1">
      <c r="A30" s="18" t="s">
        <v>167</v>
      </c>
      <c r="B30" s="73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3"/>
      <c r="W30" s="3"/>
    </row>
    <row r="31" spans="1:23" s="22" customFormat="1" ht="18.95" customHeight="1">
      <c r="A31" s="27" t="str">
        <f ca="1">IF(OFFSET(A31,-1,,,)="Notes: ","1. Analysis conducted between sample arrival date and reporting date.",
IF(NOT(ISERROR(VALUE(LEFT(OFFSET(A31,-1,,,),2)))),VALUE(LEFT(OFFSET(A31,-1,,,),2))+1&amp;". Analysis conducted between sample arrival date and reporting date.",
IF(NOT(ISERROR(VALUE(LEFT(OFFSET(A31,-1,,,),1)))),VALUE(LEFT(OFFSET(A31,-1,,,),1))+1&amp;". Analysis conducted between sample arrival date and reporting date.",
IF(NOT(ISERROR(VALUE(LEFT(OFFSET(A31,-2,,,),2)))),VALUE(LEFT(OFFSET(A31,-2,,,),2))+1&amp;". Analysis conducted between sample arrival date and reporting date.",
IF(NOT(ISERROR(VALUE(LEFT(OFFSET(A31,-2,,,),1)))),VALUE(LEFT(OFFSET(A31,-2,,,),1))+1&amp;". Analysis conducted between sample arrival date and reporting date.",
IF(NOT(ISERROR(VALUE(LEFT(OFFSET(A31,-3,,,),2)))),VALUE(LEFT(OFFSET(A31,-3,,,),2))+1&amp;". Analysis conducted between sample arrival date and reporting date.",
IF(NOT(ISERROR(VALUE(LEFT(OFFSET(A31,-3,,,),1)))),VALUE(LEFT(OFFSET(A31,-3,,,),1))+1&amp;". Analysis conducted between sample arrival date and reporting date.",
IF(NOT(ISERROR(VALUE(LEFT(OFFSET(A31,-4,,,),2)))),VALUE(LEFT(OFFSET(A31,-4,,,),2))+1&amp;". Analysis conducted between sample arrival date and reporting date.",
IF(NOT(ISERROR(VALUE(LEFT(OFFSET(A31,-4,,,),1)))),VALUE(LEFT(OFFSET(A31,-4,,,),1))+1&amp;". Analysis conducted between sample arrival date and reporting date.",
IF(NOT(ISERROR(VALUE(LEFT(OFFSET(A31,-5,,,),2)))),VALUE(LEFT(OFFSET(A31,-5,,,),2))+1&amp;". Analysis conducted between sample arrival date and reporting date.",
IF(NOT(ISERROR(VALUE(LEFT(OFFSET(A31,-5,,,),1)))),VALUE(LEFT(OFFSET(A31,-5,,,),1))+1&amp;". Analysis conducted between sample arrival date and reporting date.",
"ERROR: NOTES ABOVE ARE NOT NUMBERED (searches within 5 rows for a number)")))))))))))</f>
        <v>3. Analysis conducted between sample arrival date and reporting date.</v>
      </c>
      <c r="B31" s="29"/>
      <c r="C31" s="36"/>
      <c r="D31" s="36"/>
    </row>
    <row r="32" spans="1:23" s="22" customFormat="1" ht="18.95" customHeight="1">
      <c r="A32" s="27" t="str">
        <f ca="1">IF(OFFSET(A32,-1,,,)="Notes: ","1. ** NATA accreditation does not cover the performance of this service.",
IF(NOT(ISERROR(VALUE(LEFT(OFFSET(A32,-1,,,),2)))),VALUE(LEFT(OFFSET(A32,-1,,,),2))+1&amp;". ** NATA accreditation does not cover the performance of this service.",
IF(NOT(ISERROR(VALUE(LEFT(OFFSET(A32,-1,,,),1)))),VALUE(LEFT(OFFSET(A32,-1,,,),1))+1&amp;". ** NATA accreditation does not cover the performance of this service.",
IF(NOT(ISERROR(VALUE(LEFT(OFFSET(A32,-2,,,),2)))),VALUE(LEFT(OFFSET(A32,-2,,,),2))+1&amp;". ** NATA accreditation does not cover the performance of this service.",
IF(NOT(ISERROR(VALUE(LEFT(OFFSET(A32,-2,,,),1)))),VALUE(LEFT(OFFSET(A32,-2,,,),1))+1&amp;". ** NATA accreditation does not cover the performance of this service.",
IF(NOT(ISERROR(VALUE(LEFT(OFFSET(A32,-3,,,),2)))),VALUE(LEFT(OFFSET(A32,-3,,,),2))+1&amp;". ** NATA accreditation does not cover the performance of this service.",
IF(NOT(ISERROR(VALUE(LEFT(OFFSET(A32,-3,,,),1)))),VALUE(LEFT(OFFSET(A32,-3,,,),1))+1&amp;". ** NATA accreditation does not cover the performance of this service.",
IF(NOT(ISERROR(VALUE(LEFT(OFFSET(A32,-4,,,),2)))),VALUE(LEFT(OFFSET(A32,-4,,,),2))+1&amp;". ** NATA accreditation does not cover the performance of this service.",
IF(NOT(ISERROR(VALUE(LEFT(OFFSET(A32,-4,,,),1)))),VALUE(LEFT(OFFSET(A32,-4,,,),1))+1&amp;". ** NATA accreditation does not cover the performance of this service.",
IF(NOT(ISERROR(VALUE(LEFT(OFFSET(A32,-5,,,),2)))),VALUE(LEFT(OFFSET(A32,-5,,,),2))+1&amp;". ** NATA accreditation does not cover the performance of this service.",
IF(NOT(ISERROR(VALUE(LEFT(OFFSET(A32,-5,,,),1)))),VALUE(LEFT(OFFSET(A32,-5,,,),1))+1&amp;". ** NATA accreditation does not cover the performance of this service.",
"ERROR: NOTES ABOVE ARE NOT NUMBERED (searches within 5 rows for a number)")))))))))))</f>
        <v>4. ** NATA accreditation does not cover the performance of this service.</v>
      </c>
      <c r="B32" s="29"/>
      <c r="C32" s="36"/>
      <c r="D32" s="36"/>
    </row>
    <row r="33" spans="1:23" s="22" customFormat="1" ht="18.95" customHeight="1">
      <c r="A33" s="27" t="str">
        <f ca="1">IF(OFFSET(A33,-1,,,)="Notes: ","1. .. Denotes not requested.",
IF(NOT(ISERROR(VALUE(LEFT(OFFSET(A33,-1,,,),2)))),VALUE(LEFT(OFFSET(A33,-1,,,),2))+1&amp;". .. Denotes not requested.",
IF(NOT(ISERROR(VALUE(LEFT(OFFSET(A33,-1,,,),1)))),VALUE(LEFT(OFFSET(A33,-1,,,),1))+1&amp;". .. Denotes not requested.",
IF(NOT(ISERROR(VALUE(LEFT(OFFSET(A33,-2,,,),2)))),VALUE(LEFT(OFFSET(A33,-2,,,),2))+1&amp;". .. Denotes not requested.",
IF(NOT(ISERROR(VALUE(LEFT(OFFSET(A33,-2,,,),1)))),VALUE(LEFT(OFFSET(A33,-2,,,),1))+1&amp;". .. Denotes not requested.",
IF(NOT(ISERROR(VALUE(LEFT(OFFSET(A33,-3,,,),2)))),VALUE(LEFT(OFFSET(A33,-3,,,),2))+1&amp;". .. Denotes not requested.",
IF(NOT(ISERROR(VALUE(LEFT(OFFSET(A33,-3,,,),1)))),VALUE(LEFT(OFFSET(A33,-3,,,),1))+1&amp;". .. Denotes not requested.",
IF(NOT(ISERROR(VALUE(LEFT(OFFSET(A33,-4,,,),2)))),VALUE(LEFT(OFFSET(A33,-4,,,),2))+1&amp;". .. Denotes not requested.",
IF(NOT(ISERROR(VALUE(LEFT(OFFSET(A33,-4,,,),1)))),VALUE(LEFT(OFFSET(A33,-4,,,),1))+1&amp;". .. Denotes not requested.",
IF(NOT(ISERROR(VALUE(LEFT(OFFSET(A33,-5,,,),2)))),VALUE(LEFT(OFFSET(A33,-5,,,),2))+1&amp;". .. Denotes not requested.",
IF(NOT(ISERROR(VALUE(LEFT(OFFSET(A33,-5,,,),1)))),VALUE(LEFT(OFFSET(A33,-5,,,),1))+1&amp;". .. Denotes not requested.",
"ERROR: NOTES ABOVE ARE NOT NUMBERED (searches within 5 rows for a number)")))))))))))</f>
        <v>5. .. Denotes not requested.</v>
      </c>
      <c r="B33" s="29"/>
      <c r="C33" s="36"/>
      <c r="D33" s="36"/>
    </row>
    <row r="34" spans="1:23" s="22" customFormat="1" ht="18.95" customHeight="1">
      <c r="A34" s="27" t="str">
        <f ca="1">IF(OFFSET(A34,-1,,,)="Notes: ","1. This report is not to be reproduced except in full.",
IF(NOT(ISERROR(VALUE(LEFT(OFFSET(A34,-1,,,),2)))),VALUE(LEFT(OFFSET(A34,-1,,,),2))+1&amp;". This report is not to be reproduced except in full.",
IF(NOT(ISERROR(VALUE(LEFT(OFFSET(A34,-1,,,),1)))),VALUE(LEFT(OFFSET(A34,-1,,,),1))+1&amp;". This report is not to be reproduced except in full.",
IF(NOT(ISERROR(VALUE(LEFT(OFFSET(A34,-2,,,),2)))),VALUE(LEFT(OFFSET(A34,-2,,,),2))+1&amp;". This report is not to be reproduced except in full.",
IF(NOT(ISERROR(VALUE(LEFT(OFFSET(A34,-2,,,),1)))),VALUE(LEFT(OFFSET(A34,-2,,,),1))+1&amp;". This report is not to be reproduced except in full.",
IF(NOT(ISERROR(VALUE(LEFT(OFFSET(A34,-3,,,),2)))),VALUE(LEFT(OFFSET(A34,-3,,,),2))+1&amp;". This report is not to be reproduced except in full.",
IF(NOT(ISERROR(VALUE(LEFT(OFFSET(A34,-3,,,),1)))),VALUE(LEFT(OFFSET(A34,-3,,,),1))+1&amp;". This report is not to be reproduced except in full.",
IF(NOT(ISERROR(VALUE(LEFT(OFFSET(A34,-4,,,),2)))),VALUE(LEFT(OFFSET(A34,-4,,,),2))+1&amp;". This report is not to be reproduced except in full.",
IF(NOT(ISERROR(VALUE(LEFT(OFFSET(A34,-4,,,),1)))),VALUE(LEFT(OFFSET(A34,-4,,,),1))+1&amp;". This report is not to be reproduced except in full.",
IF(NOT(ISERROR(VALUE(LEFT(OFFSET(A34,-5,,,),2)))),VALUE(LEFT(OFFSET(A34,-5,,,),2))+1&amp;". This report is not to be reproduced except in full.",
IF(NOT(ISERROR(VALUE(LEFT(OFFSET(A34,-5,,,),1)))),VALUE(LEFT(OFFSET(A34,-5,,,),1))+1&amp;". This report is not to be reproduced except in full.",
"ERROR: NOTES ABOVE ARE NOT NUMBERED (searches within 5 rows for a number)")))))))))))</f>
        <v>6. This report is not to be reproduced except in full.</v>
      </c>
      <c r="B34" s="29"/>
      <c r="C34" s="36"/>
      <c r="D34" s="36"/>
    </row>
    <row r="35" spans="1:23" ht="18.95" customHeight="1">
      <c r="A35" s="27" t="str">
        <f ca="1">IF(OFFSET(A35,-1,,,)="Notes: ","1. All services undertaken by EAL are covered by the EAL Laboratory Services Terms and Conditions (refer scu.edu.au/eal or on request).",
IF(NOT(ISERROR(VALUE(LEFT(OFFSET(A35,-1,,,),2)))),VALUE(LEFT(OFFSET(A35,-1,,,),2))+1&amp;". All services undertaken by EAL are covered by the EAL Laboratory Services Terms and Conditions (refer scu.edu.au/eal or on request).",
IF(NOT(ISERROR(VALUE(LEFT(OFFSET(A35,-1,,,),1)))),VALUE(LEFT(OFFSET(A35,-1,,,),1))+1&amp;". All services undertaken by EAL are covered by the EAL Laboratory Services Terms and Conditions (refer scu.edu.au/eal or on request).",
IF(NOT(ISERROR(VALUE(LEFT(OFFSET(A35,-2,,,),2)))),VALUE(LEFT(OFFSET(A35,-2,,,),2))+1&amp;". All services undertaken by EAL are covered by the EAL Laboratory Services Terms and Conditions (refer scu.edu.au/eal or on request).",
IF(NOT(ISERROR(VALUE(LEFT(OFFSET(A35,-2,,,),1)))),VALUE(LEFT(OFFSET(A35,-2,,,),1))+1&amp;". All services undertaken by EAL are covered by the EAL Laboratory Services Terms and Conditions (refer scu.edu.au/eal or on request).",
IF(NOT(ISERROR(VALUE(LEFT(OFFSET(A35,-3,,,),2)))),VALUE(LEFT(OFFSET(A35,-3,,,),2))+1&amp;". All services undertaken by EAL are covered by the EAL Laboratory Services Terms and Conditions (refer scu.edu.au/eal or on request).",
IF(NOT(ISERROR(VALUE(LEFT(OFFSET(A35,-3,,,),1)))),VALUE(LEFT(OFFSET(A35,-3,,,),1))+1&amp;". All services undertaken by EAL are covered by the EAL Laboratory Services Terms and Conditions (refer scu.edu.au/eal or on request).",
IF(NOT(ISERROR(VALUE(LEFT(OFFSET(A35,-4,,,),2)))),VALUE(LEFT(OFFSET(A35,-4,,,),2))+1&amp;". All services undertaken by EAL are covered by the EAL Laboratory Services Terms and Conditions (refer scu.edu.au/eal or on request).",
IF(NOT(ISERROR(VALUE(LEFT(OFFSET(A35,-4,,,),1)))),VALUE(LEFT(OFFSET(A35,-4,,,),1))+1&amp;". All services undertaken by EAL are covered by the EAL Laboratory Services Terms and Conditions (refer scu.edu.au/eal or on request).",
IF(NOT(ISERROR(VALUE(LEFT(OFFSET(A35,-5,,,),2)))),VALUE(LEFT(OFFSET(A35,-5,,,),2))+1&amp;". All services undertaken by EAL are covered by the EAL Laboratory Services Terms and Conditions (refer scu.edu.au/eal or on request).",
IF(NOT(ISERROR(VALUE(LEFT(OFFSET(A35,-5,,,),1)))),VALUE(LEFT(OFFSET(A35,-5,,,),1))+1&amp;". All services undertaken by EAL are covered by the EAL Laboratory Services Terms and Conditions (refer scu.edu.au/eal or on request).",
"ERROR: NOTES ABOVE ARE NOT NUMBERED (searches within 5 rows for a number)")))))))))))</f>
        <v>7. All services undertaken by EAL are covered by the EAL Laboratory Services Terms and Conditions (refer scu.edu.au/eal or on request).</v>
      </c>
      <c r="B35" s="18"/>
      <c r="C35" s="37"/>
      <c r="D35" s="3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8.95" customHeight="1">
      <c r="A36" s="27" t="s">
        <v>168</v>
      </c>
      <c r="B36" s="18"/>
      <c r="C36" s="37"/>
      <c r="D36" s="3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idden="1">
      <c r="A37" s="74" t="s">
        <v>169</v>
      </c>
      <c r="B37" s="28"/>
      <c r="C37" s="28" t="s">
        <v>170</v>
      </c>
      <c r="D37" s="28" t="s">
        <v>170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</row>
  </sheetData>
  <mergeCells count="1">
    <mergeCell ref="C5:D5"/>
  </mergeCells>
  <printOptions horizontalCentered="1" verticalCentered="1"/>
  <pageMargins left="0.51" right="0.51" top="0.51" bottom="1.3737007874015748" header="0.39000000000000007" footer="0.39000000000000007"/>
  <pageSetup paperSize="9" scale="62" fitToWidth="2" orientation="landscape" horizontalDpi="4294967292" verticalDpi="4294967292" r:id="rId1"/>
  <headerFooter alignWithMargins="0">
    <oddHeader>&amp;C&amp;12PAGE &amp;P OF &amp;N</oddHeader>
    <oddFooter>&amp;C&amp;12&amp;K008000Environmental Analysis Laboratory, Southern Cross University, 
Tel. 02 6620 3678, website: scu.edu.au/eal
&amp;R&amp;K000000&amp;G
checked:...............
Graham Lancaster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SitesMetaData</vt:lpstr>
      <vt:lpstr>Data</vt:lpstr>
      <vt:lpstr>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Luke Mosley</cp:lastModifiedBy>
  <cp:lastPrinted>2021-05-31T10:23:48Z</cp:lastPrinted>
  <dcterms:created xsi:type="dcterms:W3CDTF">1999-08-02T01:25:16Z</dcterms:created>
  <dcterms:modified xsi:type="dcterms:W3CDTF">2021-07-29T02:52:50Z</dcterms:modified>
</cp:coreProperties>
</file>