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B8938AC6-5D9E-40FB-AB85-EFC074786B05}" xr6:coauthVersionLast="45" xr6:coauthVersionMax="45" xr10:uidLastSave="{00000000-0000-0000-0000-000000000000}"/>
  <bookViews>
    <workbookView xWindow="31515" yWindow="-2970" windowWidth="26205" windowHeight="16440" tabRatio="744" activeTab="12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ed_sed_candi" sheetId="13" r:id="rId10"/>
    <sheet name="hidden" sheetId="14" r:id="rId11"/>
    <sheet name="AllParams" sheetId="6" r:id="rId12"/>
    <sheet name="lookup" sheetId="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4" i="2" l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B38" i="14" s="1"/>
  <c r="D366" i="2"/>
  <c r="D367" i="2"/>
  <c r="D368" i="2"/>
  <c r="D369" i="2"/>
  <c r="D370" i="2"/>
  <c r="D371" i="2"/>
  <c r="D330" i="2"/>
  <c r="D331" i="2"/>
  <c r="D332" i="2"/>
  <c r="D333" i="2"/>
  <c r="B7" i="14"/>
  <c r="B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9" i="14"/>
  <c r="B40" i="14"/>
  <c r="B41" i="14"/>
  <c r="B42" i="14"/>
  <c r="B43" i="14"/>
  <c r="B44" i="14"/>
  <c r="B3" i="14"/>
  <c r="B4" i="14"/>
  <c r="B5" i="14"/>
  <c r="B6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B39" i="13" s="1"/>
  <c r="D328" i="2"/>
  <c r="D329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B35" i="13"/>
  <c r="B36" i="13"/>
  <c r="B37" i="13"/>
  <c r="B38" i="13"/>
  <c r="B40" i="13"/>
  <c r="B6" i="13"/>
  <c r="B7" i="13"/>
  <c r="B8" i="13"/>
  <c r="B9" i="13"/>
  <c r="B10" i="13"/>
  <c r="B11" i="13"/>
  <c r="B13" i="13"/>
  <c r="B14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D293" i="2"/>
  <c r="B2" i="13"/>
  <c r="B12" i="9" l="1"/>
  <c r="D290" i="2"/>
  <c r="B19" i="13" s="1"/>
  <c r="D289" i="2"/>
  <c r="B16" i="13" s="1"/>
  <c r="B4" i="8"/>
  <c r="B7" i="8"/>
  <c r="D281" i="2"/>
  <c r="D282" i="2"/>
  <c r="D283" i="2"/>
  <c r="B5" i="13" s="1"/>
  <c r="D284" i="2"/>
  <c r="B4" i="13" s="1"/>
  <c r="D285" i="2"/>
  <c r="D286" i="2"/>
  <c r="B6" i="8" s="1"/>
  <c r="D287" i="2"/>
  <c r="D288" i="2"/>
  <c r="B15" i="13" s="1"/>
  <c r="E1" i="10"/>
  <c r="C13" i="6"/>
  <c r="C21" i="6"/>
  <c r="C30" i="6"/>
  <c r="C38" i="6"/>
  <c r="C46" i="6"/>
  <c r="C54" i="6"/>
  <c r="C86" i="6"/>
  <c r="C94" i="6"/>
  <c r="C102" i="6"/>
  <c r="B127" i="6"/>
  <c r="C150" i="6"/>
  <c r="C158" i="6"/>
  <c r="C166" i="6"/>
  <c r="C174" i="6"/>
  <c r="C182" i="6"/>
  <c r="C190" i="6"/>
  <c r="C198" i="6"/>
  <c r="C206" i="6"/>
  <c r="B208" i="6"/>
  <c r="C214" i="6"/>
  <c r="B215" i="6"/>
  <c r="C222" i="6"/>
  <c r="C230" i="6"/>
  <c r="C238" i="6"/>
  <c r="C246" i="6"/>
  <c r="C254" i="6"/>
  <c r="B262" i="6"/>
  <c r="C262" i="6"/>
  <c r="C270" i="6"/>
  <c r="B271" i="6"/>
  <c r="C278" i="6"/>
  <c r="C152" i="2"/>
  <c r="C151" i="2"/>
  <c r="D151" i="2" s="1"/>
  <c r="C10" i="7"/>
  <c r="C150" i="2"/>
  <c r="D150" i="2" s="1"/>
  <c r="C17" i="5"/>
  <c r="C18" i="5"/>
  <c r="B17" i="5"/>
  <c r="C154" i="2"/>
  <c r="C88" i="2"/>
  <c r="C87" i="2"/>
  <c r="D87" i="2" s="1"/>
  <c r="B87" i="6" s="1"/>
  <c r="C86" i="2"/>
  <c r="D86" i="2" s="1"/>
  <c r="B19" i="5" s="1"/>
  <c r="C53" i="2"/>
  <c r="D53" i="2" s="1"/>
  <c r="B5" i="5" s="1"/>
  <c r="C54" i="2"/>
  <c r="D54" i="2" s="1"/>
  <c r="C55" i="2"/>
  <c r="D55" i="2" s="1"/>
  <c r="C56" i="2"/>
  <c r="C57" i="2"/>
  <c r="C58" i="2"/>
  <c r="C59" i="2"/>
  <c r="D59" i="2" s="1"/>
  <c r="B11" i="5" s="1"/>
  <c r="C60" i="2"/>
  <c r="D60" i="2" s="1"/>
  <c r="C61" i="2"/>
  <c r="C62" i="2"/>
  <c r="C63" i="2"/>
  <c r="D63" i="2" s="1"/>
  <c r="B63" i="6" s="1"/>
  <c r="C64" i="2"/>
  <c r="D64" i="2" s="1"/>
  <c r="B64" i="6" s="1"/>
  <c r="C65" i="2"/>
  <c r="D65" i="2" s="1"/>
  <c r="B65" i="6" s="1"/>
  <c r="C66" i="2"/>
  <c r="D66" i="2" s="1"/>
  <c r="C52" i="2"/>
  <c r="D52" i="2" s="1"/>
  <c r="C16" i="2"/>
  <c r="D16" i="2" s="1"/>
  <c r="B16" i="6" s="1"/>
  <c r="C15" i="2"/>
  <c r="D15" i="2" s="1"/>
  <c r="B15" i="6" s="1"/>
  <c r="C10" i="2"/>
  <c r="D10" i="2" s="1"/>
  <c r="B10" i="10" s="1"/>
  <c r="C7" i="2"/>
  <c r="D7" i="2" s="1"/>
  <c r="B8" i="10" s="1"/>
  <c r="C6" i="2"/>
  <c r="C277" i="2"/>
  <c r="C273" i="2"/>
  <c r="D273" i="2" s="1"/>
  <c r="B273" i="6" s="1"/>
  <c r="C272" i="2"/>
  <c r="D272" i="2" s="1"/>
  <c r="C271" i="2"/>
  <c r="C262" i="2"/>
  <c r="D262" i="2" s="1"/>
  <c r="B10" i="9" s="1"/>
  <c r="C258" i="2"/>
  <c r="D258" i="2" s="1"/>
  <c r="B258" i="6" s="1"/>
  <c r="C255" i="2"/>
  <c r="D255" i="2" s="1"/>
  <c r="C256" i="2"/>
  <c r="D256" i="2" s="1"/>
  <c r="C204" i="2"/>
  <c r="C203" i="2"/>
  <c r="C202" i="2"/>
  <c r="D202" i="2" s="1"/>
  <c r="B5" i="4" s="1"/>
  <c r="C201" i="2"/>
  <c r="D201" i="2" s="1"/>
  <c r="B4" i="4" s="1"/>
  <c r="C200" i="2"/>
  <c r="D200" i="2" s="1"/>
  <c r="B3" i="4" s="1"/>
  <c r="C199" i="2"/>
  <c r="D199" i="2" s="1"/>
  <c r="C153" i="2"/>
  <c r="D153" i="2" s="1"/>
  <c r="B9" i="12" s="1"/>
  <c r="C149" i="2"/>
  <c r="C141" i="2"/>
  <c r="C140" i="2"/>
  <c r="D140" i="2" s="1"/>
  <c r="C138" i="2"/>
  <c r="D138" i="2" s="1"/>
  <c r="C134" i="2"/>
  <c r="C132" i="2"/>
  <c r="D4" i="2"/>
  <c r="B4" i="6" s="1"/>
  <c r="D5" i="2"/>
  <c r="B5" i="6" s="1"/>
  <c r="D6" i="2"/>
  <c r="B7" i="10" s="1"/>
  <c r="D8" i="2"/>
  <c r="D9" i="2"/>
  <c r="B9" i="10" s="1"/>
  <c r="D11" i="2"/>
  <c r="B7" i="9" s="1"/>
  <c r="D12" i="2"/>
  <c r="B5" i="9" s="1"/>
  <c r="D13" i="2"/>
  <c r="B13" i="6" s="1"/>
  <c r="D14" i="2"/>
  <c r="B14" i="6" s="1"/>
  <c r="D17" i="2"/>
  <c r="B17" i="6" s="1"/>
  <c r="D18" i="2"/>
  <c r="D19" i="2"/>
  <c r="D20" i="2"/>
  <c r="D21" i="2"/>
  <c r="B21" i="6" s="1"/>
  <c r="D22" i="2"/>
  <c r="D23" i="2"/>
  <c r="B4" i="10" s="1"/>
  <c r="D24" i="2"/>
  <c r="B5" i="10" s="1"/>
  <c r="D25" i="2"/>
  <c r="B6" i="10" s="1"/>
  <c r="D26" i="2"/>
  <c r="D27" i="2"/>
  <c r="D28" i="2"/>
  <c r="B3" i="5" s="1"/>
  <c r="D29" i="2"/>
  <c r="B2" i="5" s="1"/>
  <c r="D30" i="2"/>
  <c r="B30" i="6" s="1"/>
  <c r="D31" i="2"/>
  <c r="B31" i="6" s="1"/>
  <c r="D32" i="2"/>
  <c r="B32" i="6" s="1"/>
  <c r="D33" i="2"/>
  <c r="B33" i="6" s="1"/>
  <c r="D34" i="2"/>
  <c r="D35" i="2"/>
  <c r="D36" i="2"/>
  <c r="D37" i="2"/>
  <c r="D38" i="2"/>
  <c r="D39" i="2"/>
  <c r="B39" i="6" s="1"/>
  <c r="D40" i="2"/>
  <c r="D41" i="2"/>
  <c r="D42" i="2"/>
  <c r="D43" i="2"/>
  <c r="D44" i="2"/>
  <c r="D45" i="2"/>
  <c r="B2" i="7" s="1"/>
  <c r="D46" i="2"/>
  <c r="B46" i="6" s="1"/>
  <c r="D47" i="2"/>
  <c r="B47" i="6" s="1"/>
  <c r="D48" i="2"/>
  <c r="B48" i="6" s="1"/>
  <c r="D49" i="2"/>
  <c r="B49" i="6" s="1"/>
  <c r="D50" i="2"/>
  <c r="D51" i="2"/>
  <c r="D56" i="2"/>
  <c r="D57" i="2"/>
  <c r="B9" i="5" s="1"/>
  <c r="D58" i="2"/>
  <c r="D61" i="2"/>
  <c r="B13" i="5" s="1"/>
  <c r="D62" i="2"/>
  <c r="B62" i="6" s="1"/>
  <c r="D67" i="2"/>
  <c r="D68" i="2"/>
  <c r="D69" i="2"/>
  <c r="D70" i="2"/>
  <c r="D71" i="2"/>
  <c r="B71" i="6" s="1"/>
  <c r="D72" i="2"/>
  <c r="D73" i="2"/>
  <c r="D74" i="2"/>
  <c r="D75" i="2"/>
  <c r="D76" i="2"/>
  <c r="D77" i="2"/>
  <c r="D78" i="2"/>
  <c r="B78" i="6" s="1"/>
  <c r="D79" i="2"/>
  <c r="B79" i="6" s="1"/>
  <c r="D80" i="2"/>
  <c r="B80" i="6" s="1"/>
  <c r="D81" i="2"/>
  <c r="B81" i="6" s="1"/>
  <c r="D82" i="2"/>
  <c r="D83" i="2"/>
  <c r="D84" i="2"/>
  <c r="D85" i="2"/>
  <c r="D88" i="2"/>
  <c r="B21" i="5" s="1"/>
  <c r="D89" i="2"/>
  <c r="D90" i="2"/>
  <c r="D91" i="2"/>
  <c r="D92" i="2"/>
  <c r="D93" i="2"/>
  <c r="D94" i="2"/>
  <c r="B94" i="6" s="1"/>
  <c r="D95" i="2"/>
  <c r="B95" i="6" s="1"/>
  <c r="D96" i="2"/>
  <c r="B96" i="6" s="1"/>
  <c r="D97" i="2"/>
  <c r="B97" i="6" s="1"/>
  <c r="D98" i="2"/>
  <c r="D99" i="2"/>
  <c r="D100" i="2"/>
  <c r="D101" i="2"/>
  <c r="D102" i="2"/>
  <c r="D103" i="2"/>
  <c r="B103" i="6" s="1"/>
  <c r="D104" i="2"/>
  <c r="D105" i="2"/>
  <c r="D106" i="2"/>
  <c r="D107" i="2"/>
  <c r="D108" i="2"/>
  <c r="D109" i="2"/>
  <c r="D110" i="2"/>
  <c r="B110" i="6" s="1"/>
  <c r="D111" i="2"/>
  <c r="B111" i="6" s="1"/>
  <c r="D112" i="2"/>
  <c r="B112" i="6" s="1"/>
  <c r="D113" i="2"/>
  <c r="B113" i="6" s="1"/>
  <c r="D114" i="2"/>
  <c r="D115" i="2"/>
  <c r="D116" i="2"/>
  <c r="D117" i="2"/>
  <c r="D118" i="2"/>
  <c r="D119" i="2"/>
  <c r="B119" i="6" s="1"/>
  <c r="D120" i="2"/>
  <c r="D121" i="2"/>
  <c r="D122" i="2"/>
  <c r="D123" i="2"/>
  <c r="D124" i="2"/>
  <c r="D125" i="2"/>
  <c r="D126" i="2"/>
  <c r="B126" i="6" s="1"/>
  <c r="D127" i="2"/>
  <c r="D128" i="2"/>
  <c r="B128" i="6" s="1"/>
  <c r="D129" i="2"/>
  <c r="B129" i="6" s="1"/>
  <c r="D130" i="2"/>
  <c r="D131" i="2"/>
  <c r="D132" i="2"/>
  <c r="D133" i="2"/>
  <c r="D134" i="2"/>
  <c r="B4" i="12" s="1"/>
  <c r="D135" i="2"/>
  <c r="B135" i="6" s="1"/>
  <c r="D136" i="2"/>
  <c r="D137" i="2"/>
  <c r="D139" i="2"/>
  <c r="D141" i="2"/>
  <c r="D142" i="2"/>
  <c r="B142" i="6" s="1"/>
  <c r="D143" i="2"/>
  <c r="B143" i="6" s="1"/>
  <c r="D144" i="2"/>
  <c r="B144" i="6" s="1"/>
  <c r="D145" i="2"/>
  <c r="B145" i="6" s="1"/>
  <c r="D146" i="2"/>
  <c r="D147" i="2"/>
  <c r="B8" i="7" s="1"/>
  <c r="D148" i="2"/>
  <c r="B9" i="7" s="1"/>
  <c r="D149" i="2"/>
  <c r="B5" i="12" s="1"/>
  <c r="D152" i="2"/>
  <c r="B8" i="12" s="1"/>
  <c r="D154" i="2"/>
  <c r="B10" i="12" s="1"/>
  <c r="D155" i="2"/>
  <c r="D156" i="2"/>
  <c r="D157" i="2"/>
  <c r="D158" i="2"/>
  <c r="B158" i="6" s="1"/>
  <c r="D159" i="2"/>
  <c r="B159" i="6" s="1"/>
  <c r="D160" i="2"/>
  <c r="B160" i="6" s="1"/>
  <c r="D161" i="2"/>
  <c r="B161" i="6" s="1"/>
  <c r="D162" i="2"/>
  <c r="D163" i="2"/>
  <c r="D164" i="2"/>
  <c r="D165" i="2"/>
  <c r="D166" i="2"/>
  <c r="D167" i="2"/>
  <c r="B167" i="6" s="1"/>
  <c r="D168" i="2"/>
  <c r="D169" i="2"/>
  <c r="D170" i="2"/>
  <c r="D171" i="2"/>
  <c r="D172" i="2"/>
  <c r="D173" i="2"/>
  <c r="B173" i="6" s="1"/>
  <c r="D174" i="2"/>
  <c r="B174" i="6" s="1"/>
  <c r="D175" i="2"/>
  <c r="B175" i="6" s="1"/>
  <c r="D176" i="2"/>
  <c r="B176" i="6" s="1"/>
  <c r="D177" i="2"/>
  <c r="B177" i="6" s="1"/>
  <c r="D178" i="2"/>
  <c r="D179" i="2"/>
  <c r="D180" i="2"/>
  <c r="D181" i="2"/>
  <c r="D182" i="2"/>
  <c r="D183" i="2"/>
  <c r="B183" i="6" s="1"/>
  <c r="D184" i="2"/>
  <c r="D185" i="2"/>
  <c r="D186" i="2"/>
  <c r="D187" i="2"/>
  <c r="D188" i="2"/>
  <c r="D189" i="2"/>
  <c r="B189" i="6" s="1"/>
  <c r="D190" i="2"/>
  <c r="B190" i="6" s="1"/>
  <c r="D191" i="2"/>
  <c r="B191" i="6" s="1"/>
  <c r="D192" i="2"/>
  <c r="B192" i="6" s="1"/>
  <c r="D193" i="2"/>
  <c r="B193" i="6" s="1"/>
  <c r="D194" i="2"/>
  <c r="D195" i="2"/>
  <c r="D196" i="2"/>
  <c r="D197" i="2"/>
  <c r="D198" i="2"/>
  <c r="D203" i="2"/>
  <c r="B6" i="4" s="1"/>
  <c r="D204" i="2"/>
  <c r="B7" i="4" s="1"/>
  <c r="D205" i="2"/>
  <c r="B205" i="6" s="1"/>
  <c r="D206" i="2"/>
  <c r="B206" i="6" s="1"/>
  <c r="D207" i="2"/>
  <c r="B207" i="6" s="1"/>
  <c r="D208" i="2"/>
  <c r="D209" i="2"/>
  <c r="B209" i="6" s="1"/>
  <c r="D210" i="2"/>
  <c r="B2" i="11" s="1"/>
  <c r="D211" i="2"/>
  <c r="D212" i="2"/>
  <c r="D213" i="2"/>
  <c r="D214" i="2"/>
  <c r="D215" i="2"/>
  <c r="D216" i="2"/>
  <c r="D217" i="2"/>
  <c r="D218" i="2"/>
  <c r="D219" i="2"/>
  <c r="D220" i="2"/>
  <c r="D221" i="2"/>
  <c r="B221" i="6" s="1"/>
  <c r="D222" i="2"/>
  <c r="B222" i="6" s="1"/>
  <c r="D223" i="2"/>
  <c r="B223" i="6" s="1"/>
  <c r="D224" i="2"/>
  <c r="B224" i="6" s="1"/>
  <c r="D225" i="2"/>
  <c r="B225" i="6" s="1"/>
  <c r="D226" i="2"/>
  <c r="B226" i="6" s="1"/>
  <c r="D227" i="2"/>
  <c r="D228" i="2"/>
  <c r="D229" i="2"/>
  <c r="D230" i="2"/>
  <c r="D231" i="2"/>
  <c r="B231" i="6" s="1"/>
  <c r="D232" i="2"/>
  <c r="D233" i="2"/>
  <c r="D234" i="2"/>
  <c r="D235" i="2"/>
  <c r="D236" i="2"/>
  <c r="D237" i="2"/>
  <c r="B237" i="6" s="1"/>
  <c r="D238" i="2"/>
  <c r="B238" i="6" s="1"/>
  <c r="D239" i="2"/>
  <c r="B239" i="6" s="1"/>
  <c r="D240" i="2"/>
  <c r="B240" i="6" s="1"/>
  <c r="D241" i="2"/>
  <c r="B241" i="6" s="1"/>
  <c r="D242" i="2"/>
  <c r="B242" i="6" s="1"/>
  <c r="D243" i="2"/>
  <c r="B4" i="7" s="1"/>
  <c r="D244" i="2"/>
  <c r="B5" i="7" s="1"/>
  <c r="D245" i="2"/>
  <c r="D246" i="2"/>
  <c r="D247" i="2"/>
  <c r="B247" i="6" s="1"/>
  <c r="D248" i="2"/>
  <c r="D249" i="2"/>
  <c r="B10" i="7" s="1"/>
  <c r="D250" i="2"/>
  <c r="D251" i="2"/>
  <c r="D252" i="2"/>
  <c r="D253" i="2"/>
  <c r="B253" i="6" s="1"/>
  <c r="D254" i="2"/>
  <c r="B254" i="6" s="1"/>
  <c r="D257" i="2"/>
  <c r="B257" i="6" s="1"/>
  <c r="D259" i="2"/>
  <c r="D260" i="2"/>
  <c r="B8" i="9" s="1"/>
  <c r="D261" i="2"/>
  <c r="B9" i="9" s="1"/>
  <c r="D263" i="2"/>
  <c r="B263" i="6" s="1"/>
  <c r="D264" i="2"/>
  <c r="D265" i="2"/>
  <c r="D266" i="2"/>
  <c r="D267" i="2"/>
  <c r="B4" i="9" s="1"/>
  <c r="D268" i="2"/>
  <c r="D269" i="2"/>
  <c r="B269" i="6" s="1"/>
  <c r="D270" i="2"/>
  <c r="B270" i="6" s="1"/>
  <c r="D271" i="2"/>
  <c r="D274" i="2"/>
  <c r="B274" i="6" s="1"/>
  <c r="D275" i="2"/>
  <c r="D276" i="2"/>
  <c r="D277" i="2"/>
  <c r="D278" i="2"/>
  <c r="D279" i="2"/>
  <c r="B279" i="6" s="1"/>
  <c r="D280" i="2"/>
  <c r="B6" i="7" s="1"/>
  <c r="D3" i="2"/>
  <c r="B6" i="9" s="1"/>
  <c r="C409" i="2"/>
  <c r="C408" i="2" s="1"/>
  <c r="C407" i="2" s="1"/>
  <c r="C406" i="2" s="1"/>
  <c r="C405" i="2" s="1"/>
  <c r="C404" i="2" s="1"/>
  <c r="C403" i="2" s="1"/>
  <c r="C402" i="2" s="1"/>
  <c r="C401" i="2" s="1"/>
  <c r="C400" i="2" s="1"/>
  <c r="C399" i="2" s="1"/>
  <c r="C398" i="2" s="1"/>
  <c r="C397" i="2" s="1"/>
  <c r="C396" i="2" s="1"/>
  <c r="C395" i="2" s="1"/>
  <c r="C394" i="2" s="1"/>
  <c r="C393" i="2" s="1"/>
  <c r="C392" i="2" s="1"/>
  <c r="C391" i="2" s="1"/>
  <c r="C390" i="2" s="1"/>
  <c r="C389" i="2" s="1"/>
  <c r="C388" i="2" s="1"/>
  <c r="C387" i="2" s="1"/>
  <c r="C386" i="2" s="1"/>
  <c r="C385" i="2" s="1"/>
  <c r="C384" i="2" s="1"/>
  <c r="A387" i="2"/>
  <c r="A390" i="2" s="1"/>
  <c r="A393" i="2" s="1"/>
  <c r="A396" i="2" s="1"/>
  <c r="A399" i="2" s="1"/>
  <c r="A402" i="2" s="1"/>
  <c r="A405" i="2" s="1"/>
  <c r="A408" i="2" s="1"/>
  <c r="A386" i="2"/>
  <c r="A389" i="2" s="1"/>
  <c r="A392" i="2" s="1"/>
  <c r="A395" i="2" s="1"/>
  <c r="A398" i="2" s="1"/>
  <c r="A401" i="2" s="1"/>
  <c r="A404" i="2" s="1"/>
  <c r="A407" i="2" s="1"/>
  <c r="A410" i="2" s="1"/>
  <c r="A385" i="2"/>
  <c r="A281" i="6"/>
  <c r="A280" i="6"/>
  <c r="B280" i="6" s="1"/>
  <c r="A279" i="6"/>
  <c r="A278" i="6"/>
  <c r="A277" i="6"/>
  <c r="A276" i="6"/>
  <c r="B276" i="6" s="1"/>
  <c r="A275" i="6"/>
  <c r="A274" i="6"/>
  <c r="C274" i="6" s="1"/>
  <c r="A273" i="6"/>
  <c r="A272" i="6"/>
  <c r="A271" i="6"/>
  <c r="A270" i="6"/>
  <c r="A269" i="6"/>
  <c r="C269" i="6" s="1"/>
  <c r="A268" i="6"/>
  <c r="A267" i="6"/>
  <c r="A266" i="6"/>
  <c r="A265" i="6"/>
  <c r="B265" i="6" s="1"/>
  <c r="A264" i="6"/>
  <c r="B264" i="6" s="1"/>
  <c r="A263" i="6"/>
  <c r="A262" i="6"/>
  <c r="A261" i="6"/>
  <c r="A260" i="6"/>
  <c r="B260" i="6" s="1"/>
  <c r="A259" i="6"/>
  <c r="A258" i="6"/>
  <c r="C258" i="6" s="1"/>
  <c r="A257" i="6"/>
  <c r="A256" i="6"/>
  <c r="A255" i="6"/>
  <c r="A254" i="6"/>
  <c r="A253" i="6"/>
  <c r="C253" i="6" s="1"/>
  <c r="A252" i="6"/>
  <c r="A251" i="6"/>
  <c r="A250" i="6"/>
  <c r="A249" i="6"/>
  <c r="B249" i="6" s="1"/>
  <c r="A248" i="6"/>
  <c r="A247" i="6"/>
  <c r="A246" i="6"/>
  <c r="B246" i="6" s="1"/>
  <c r="A245" i="6"/>
  <c r="B245" i="6" s="1"/>
  <c r="A244" i="6"/>
  <c r="B244" i="6" s="1"/>
  <c r="A243" i="6"/>
  <c r="A242" i="6"/>
  <c r="C242" i="6" s="1"/>
  <c r="A241" i="6"/>
  <c r="A240" i="6"/>
  <c r="A239" i="6"/>
  <c r="A238" i="6"/>
  <c r="A237" i="6"/>
  <c r="C237" i="6" s="1"/>
  <c r="A236" i="6"/>
  <c r="A235" i="6"/>
  <c r="A234" i="6"/>
  <c r="A233" i="6"/>
  <c r="B233" i="6" s="1"/>
  <c r="A232" i="6"/>
  <c r="A231" i="6"/>
  <c r="A230" i="6"/>
  <c r="B230" i="6" s="1"/>
  <c r="A229" i="6"/>
  <c r="B229" i="6" s="1"/>
  <c r="A228" i="6"/>
  <c r="B228" i="6" s="1"/>
  <c r="A227" i="6"/>
  <c r="A226" i="6"/>
  <c r="C226" i="6" s="1"/>
  <c r="A225" i="6"/>
  <c r="A224" i="6"/>
  <c r="A223" i="6"/>
  <c r="A222" i="6"/>
  <c r="A221" i="6"/>
  <c r="C221" i="6" s="1"/>
  <c r="A220" i="6"/>
  <c r="A219" i="6"/>
  <c r="A218" i="6"/>
  <c r="A217" i="6"/>
  <c r="B217" i="6" s="1"/>
  <c r="A216" i="6"/>
  <c r="B216" i="6" s="1"/>
  <c r="A215" i="6"/>
  <c r="A214" i="6"/>
  <c r="B214" i="6" s="1"/>
  <c r="A213" i="6"/>
  <c r="B213" i="6" s="1"/>
  <c r="A212" i="6"/>
  <c r="B212" i="6" s="1"/>
  <c r="A211" i="6"/>
  <c r="A210" i="6"/>
  <c r="B210" i="6" s="1"/>
  <c r="A209" i="6"/>
  <c r="A208" i="6"/>
  <c r="A207" i="6"/>
  <c r="A206" i="6"/>
  <c r="A205" i="6"/>
  <c r="C205" i="6" s="1"/>
  <c r="A204" i="6"/>
  <c r="A203" i="6"/>
  <c r="A202" i="6"/>
  <c r="A201" i="6"/>
  <c r="A200" i="6"/>
  <c r="A199" i="6"/>
  <c r="A198" i="6"/>
  <c r="B198" i="6" s="1"/>
  <c r="A197" i="6"/>
  <c r="B197" i="6" s="1"/>
  <c r="A196" i="6"/>
  <c r="B196" i="6" s="1"/>
  <c r="A195" i="6"/>
  <c r="A194" i="6"/>
  <c r="B194" i="6" s="1"/>
  <c r="A193" i="6"/>
  <c r="A192" i="6"/>
  <c r="A191" i="6"/>
  <c r="A190" i="6"/>
  <c r="A189" i="6"/>
  <c r="C189" i="6" s="1"/>
  <c r="A188" i="6"/>
  <c r="A187" i="6"/>
  <c r="A186" i="6"/>
  <c r="A185" i="6"/>
  <c r="B185" i="6" s="1"/>
  <c r="A184" i="6"/>
  <c r="B184" i="6" s="1"/>
  <c r="A183" i="6"/>
  <c r="A182" i="6"/>
  <c r="B182" i="6" s="1"/>
  <c r="A181" i="6"/>
  <c r="B181" i="6" s="1"/>
  <c r="A180" i="6"/>
  <c r="B180" i="6" s="1"/>
  <c r="A179" i="6"/>
  <c r="A178" i="6"/>
  <c r="B178" i="6" s="1"/>
  <c r="A177" i="6"/>
  <c r="A176" i="6"/>
  <c r="A175" i="6"/>
  <c r="A174" i="6"/>
  <c r="A173" i="6"/>
  <c r="C173" i="6" s="1"/>
  <c r="A172" i="6"/>
  <c r="A171" i="6"/>
  <c r="A170" i="6"/>
  <c r="A169" i="6"/>
  <c r="B169" i="6" s="1"/>
  <c r="A168" i="6"/>
  <c r="B168" i="6" s="1"/>
  <c r="A167" i="6"/>
  <c r="A166" i="6"/>
  <c r="B166" i="6" s="1"/>
  <c r="A165" i="6"/>
  <c r="B165" i="6" s="1"/>
  <c r="A164" i="6"/>
  <c r="B164" i="6" s="1"/>
  <c r="A163" i="6"/>
  <c r="A162" i="6"/>
  <c r="B162" i="6" s="1"/>
  <c r="A161" i="6"/>
  <c r="A160" i="6"/>
  <c r="A159" i="6"/>
  <c r="A158" i="6"/>
  <c r="A157" i="6"/>
  <c r="B157" i="6" s="1"/>
  <c r="A156" i="6"/>
  <c r="A155" i="6"/>
  <c r="A154" i="6"/>
  <c r="A153" i="6"/>
  <c r="A152" i="6"/>
  <c r="B152" i="6" s="1"/>
  <c r="A151" i="6"/>
  <c r="A150" i="6"/>
  <c r="A149" i="6"/>
  <c r="B149" i="6" s="1"/>
  <c r="A148" i="6"/>
  <c r="B148" i="6" s="1"/>
  <c r="A147" i="6"/>
  <c r="A146" i="6"/>
  <c r="B146" i="6" s="1"/>
  <c r="A145" i="6"/>
  <c r="A144" i="6"/>
  <c r="A143" i="6"/>
  <c r="A142" i="6"/>
  <c r="A141" i="6"/>
  <c r="B141" i="6" s="1"/>
  <c r="A140" i="6"/>
  <c r="A139" i="6"/>
  <c r="A138" i="6"/>
  <c r="A137" i="6"/>
  <c r="B137" i="6" s="1"/>
  <c r="A136" i="6"/>
  <c r="B136" i="6" s="1"/>
  <c r="A135" i="6"/>
  <c r="A134" i="6"/>
  <c r="A133" i="6"/>
  <c r="B133" i="6" s="1"/>
  <c r="A132" i="6"/>
  <c r="B132" i="6" s="1"/>
  <c r="A131" i="6"/>
  <c r="A130" i="6"/>
  <c r="B130" i="6" s="1"/>
  <c r="A129" i="6"/>
  <c r="A128" i="6"/>
  <c r="A127" i="6"/>
  <c r="A126" i="6"/>
  <c r="A125" i="6"/>
  <c r="B125" i="6" s="1"/>
  <c r="A124" i="6"/>
  <c r="A123" i="6"/>
  <c r="A122" i="6"/>
  <c r="A121" i="6"/>
  <c r="B121" i="6" s="1"/>
  <c r="A120" i="6"/>
  <c r="B120" i="6" s="1"/>
  <c r="A119" i="6"/>
  <c r="A118" i="6"/>
  <c r="A117" i="6"/>
  <c r="B117" i="6" s="1"/>
  <c r="A116" i="6"/>
  <c r="B116" i="6" s="1"/>
  <c r="A115" i="6"/>
  <c r="A114" i="6"/>
  <c r="B114" i="6" s="1"/>
  <c r="A113" i="6"/>
  <c r="A112" i="6"/>
  <c r="A111" i="6"/>
  <c r="A110" i="6"/>
  <c r="A109" i="6"/>
  <c r="B109" i="6" s="1"/>
  <c r="A108" i="6"/>
  <c r="A107" i="6"/>
  <c r="A106" i="6"/>
  <c r="A105" i="6"/>
  <c r="B105" i="6" s="1"/>
  <c r="A104" i="6"/>
  <c r="B104" i="6" s="1"/>
  <c r="A103" i="6"/>
  <c r="A102" i="6"/>
  <c r="A101" i="6"/>
  <c r="B101" i="6" s="1"/>
  <c r="A100" i="6"/>
  <c r="B100" i="6" s="1"/>
  <c r="A99" i="6"/>
  <c r="A98" i="6"/>
  <c r="B98" i="6" s="1"/>
  <c r="A97" i="6"/>
  <c r="A96" i="6"/>
  <c r="A95" i="6"/>
  <c r="A94" i="6"/>
  <c r="A93" i="6"/>
  <c r="B93" i="6" s="1"/>
  <c r="A92" i="6"/>
  <c r="A91" i="6"/>
  <c r="A90" i="6"/>
  <c r="A89" i="6"/>
  <c r="B89" i="6" s="1"/>
  <c r="A88" i="6"/>
  <c r="B88" i="6" s="1"/>
  <c r="A87" i="6"/>
  <c r="A86" i="6"/>
  <c r="B86" i="6" s="1"/>
  <c r="A85" i="6"/>
  <c r="A84" i="6"/>
  <c r="B84" i="6" s="1"/>
  <c r="A83" i="6"/>
  <c r="B83" i="6" s="1"/>
  <c r="A82" i="6"/>
  <c r="B82" i="6" s="1"/>
  <c r="A81" i="6"/>
  <c r="A80" i="6"/>
  <c r="A79" i="6"/>
  <c r="A78" i="6"/>
  <c r="A77" i="6"/>
  <c r="B77" i="6" s="1"/>
  <c r="A76" i="6"/>
  <c r="B76" i="6" s="1"/>
  <c r="A75" i="6"/>
  <c r="A74" i="6"/>
  <c r="A73" i="6"/>
  <c r="B73" i="6" s="1"/>
  <c r="A72" i="6"/>
  <c r="B72" i="6" s="1"/>
  <c r="A71" i="6"/>
  <c r="A70" i="6"/>
  <c r="B70" i="6" s="1"/>
  <c r="A69" i="6"/>
  <c r="A68" i="6"/>
  <c r="B68" i="6" s="1"/>
  <c r="A67" i="6"/>
  <c r="B67" i="6" s="1"/>
  <c r="A66" i="6"/>
  <c r="B66" i="6" s="1"/>
  <c r="A65" i="6"/>
  <c r="A64" i="6"/>
  <c r="A63" i="6"/>
  <c r="A62" i="6"/>
  <c r="A61" i="6"/>
  <c r="B61" i="6" s="1"/>
  <c r="A60" i="6"/>
  <c r="B60" i="6" s="1"/>
  <c r="A59" i="6"/>
  <c r="A58" i="6"/>
  <c r="A57" i="6"/>
  <c r="B57" i="6" s="1"/>
  <c r="A56" i="6"/>
  <c r="B56" i="6" s="1"/>
  <c r="A55" i="6"/>
  <c r="A54" i="6"/>
  <c r="A53" i="6"/>
  <c r="A52" i="6"/>
  <c r="A51" i="6"/>
  <c r="B51" i="6" s="1"/>
  <c r="A50" i="6"/>
  <c r="B50" i="6" s="1"/>
  <c r="A49" i="6"/>
  <c r="A48" i="6"/>
  <c r="A47" i="6"/>
  <c r="A46" i="6"/>
  <c r="A45" i="6"/>
  <c r="A44" i="6"/>
  <c r="A43" i="6"/>
  <c r="A42" i="6"/>
  <c r="A41" i="6"/>
  <c r="B41" i="6" s="1"/>
  <c r="A40" i="6"/>
  <c r="B40" i="6" s="1"/>
  <c r="A39" i="6"/>
  <c r="A38" i="6"/>
  <c r="B38" i="6" s="1"/>
  <c r="A37" i="6"/>
  <c r="A36" i="6"/>
  <c r="B36" i="6" s="1"/>
  <c r="A35" i="6"/>
  <c r="B35" i="6" s="1"/>
  <c r="A34" i="6"/>
  <c r="B34" i="6" s="1"/>
  <c r="A33" i="6"/>
  <c r="A32" i="6"/>
  <c r="A31" i="6"/>
  <c r="A30" i="6"/>
  <c r="A29" i="6"/>
  <c r="A28" i="6"/>
  <c r="C28" i="6" s="1"/>
  <c r="A27" i="6"/>
  <c r="A26" i="6"/>
  <c r="A25" i="6"/>
  <c r="B25" i="6" s="1"/>
  <c r="A24" i="6"/>
  <c r="B24" i="6" s="1"/>
  <c r="A23" i="6"/>
  <c r="A22" i="6"/>
  <c r="B22" i="6" s="1"/>
  <c r="A21" i="6"/>
  <c r="A20" i="6"/>
  <c r="B20" i="6" s="1"/>
  <c r="A19" i="6"/>
  <c r="B19" i="6" s="1"/>
  <c r="A18" i="6"/>
  <c r="B18" i="6" s="1"/>
  <c r="A17" i="6"/>
  <c r="A16" i="6"/>
  <c r="A15" i="6"/>
  <c r="A14" i="6"/>
  <c r="A13" i="6"/>
  <c r="A12" i="6"/>
  <c r="C12" i="6" s="1"/>
  <c r="A11" i="6"/>
  <c r="C11" i="6" s="1"/>
  <c r="A10" i="6"/>
  <c r="A9" i="6"/>
  <c r="C9" i="6" s="1"/>
  <c r="A8" i="6"/>
  <c r="B8" i="6" s="1"/>
  <c r="A7" i="6"/>
  <c r="A6" i="6"/>
  <c r="B6" i="6" s="1"/>
  <c r="A5" i="6"/>
  <c r="C5" i="6" s="1"/>
  <c r="A4" i="6"/>
  <c r="A3" i="6"/>
  <c r="A2" i="6"/>
  <c r="B2" i="6" s="1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62" i="6" s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C2" i="11" s="1"/>
  <c r="B278" i="6" l="1"/>
  <c r="B85" i="6"/>
  <c r="B261" i="6"/>
  <c r="B5" i="8"/>
  <c r="B3" i="13"/>
  <c r="B102" i="6"/>
  <c r="B134" i="6"/>
  <c r="B69" i="6"/>
  <c r="B118" i="6"/>
  <c r="B200" i="6"/>
  <c r="B52" i="6"/>
  <c r="A388" i="2"/>
  <c r="A391" i="2" s="1"/>
  <c r="A394" i="2" s="1"/>
  <c r="A397" i="2" s="1"/>
  <c r="A400" i="2" s="1"/>
  <c r="A403" i="2" s="1"/>
  <c r="A406" i="2" s="1"/>
  <c r="A409" i="2" s="1"/>
  <c r="B12" i="13"/>
  <c r="B45" i="6"/>
  <c r="B2" i="9"/>
  <c r="B29" i="6"/>
  <c r="B11" i="9"/>
  <c r="B9" i="4"/>
  <c r="B256" i="6"/>
  <c r="B8" i="4"/>
  <c r="B255" i="6"/>
  <c r="B23" i="5"/>
  <c r="B272" i="6"/>
  <c r="B7" i="7"/>
  <c r="B6" i="12"/>
  <c r="B2" i="12"/>
  <c r="B7" i="12"/>
  <c r="B151" i="6"/>
  <c r="B7" i="5"/>
  <c r="B55" i="6"/>
  <c r="B2" i="4"/>
  <c r="B199" i="6"/>
  <c r="B99" i="6"/>
  <c r="B115" i="6"/>
  <c r="B131" i="6"/>
  <c r="B147" i="6"/>
  <c r="B163" i="6"/>
  <c r="B179" i="6"/>
  <c r="B195" i="6"/>
  <c r="B211" i="6"/>
  <c r="B227" i="6"/>
  <c r="B259" i="6"/>
  <c r="B275" i="6"/>
  <c r="B3" i="7"/>
  <c r="B37" i="6"/>
  <c r="B277" i="6"/>
  <c r="B15" i="5"/>
  <c r="B150" i="6"/>
  <c r="B2" i="10"/>
  <c r="B53" i="6"/>
  <c r="B54" i="6"/>
  <c r="B7" i="6"/>
  <c r="B3" i="10"/>
  <c r="B232" i="6"/>
  <c r="B248" i="6"/>
  <c r="E4" i="10"/>
  <c r="B3" i="12"/>
  <c r="B3" i="9"/>
  <c r="B44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01" i="6"/>
  <c r="B153" i="6"/>
  <c r="B281" i="6"/>
  <c r="B243" i="6"/>
  <c r="B10" i="6"/>
  <c r="C10" i="6"/>
  <c r="B26" i="6"/>
  <c r="C26" i="6"/>
  <c r="B42" i="6"/>
  <c r="C42" i="6"/>
  <c r="B58" i="6"/>
  <c r="C58" i="6"/>
  <c r="B74" i="6"/>
  <c r="C74" i="6"/>
  <c r="B90" i="6"/>
  <c r="C90" i="6"/>
  <c r="B106" i="6"/>
  <c r="C106" i="6"/>
  <c r="B122" i="6"/>
  <c r="C122" i="6"/>
  <c r="B138" i="6"/>
  <c r="C138" i="6"/>
  <c r="B154" i="6"/>
  <c r="C154" i="6"/>
  <c r="B170" i="6"/>
  <c r="C170" i="6"/>
  <c r="B186" i="6"/>
  <c r="C186" i="6"/>
  <c r="B202" i="6"/>
  <c r="C202" i="6"/>
  <c r="B218" i="6"/>
  <c r="C218" i="6"/>
  <c r="B234" i="6"/>
  <c r="C234" i="6"/>
  <c r="B250" i="6"/>
  <c r="C250" i="6"/>
  <c r="B266" i="6"/>
  <c r="C266" i="6"/>
  <c r="C27" i="6"/>
  <c r="B27" i="6"/>
  <c r="B43" i="6"/>
  <c r="C43" i="6"/>
  <c r="B59" i="6"/>
  <c r="C59" i="6"/>
  <c r="B75" i="6"/>
  <c r="C75" i="6"/>
  <c r="B91" i="6"/>
  <c r="C91" i="6"/>
  <c r="B107" i="6"/>
  <c r="C107" i="6"/>
  <c r="B123" i="6"/>
  <c r="C123" i="6"/>
  <c r="B139" i="6"/>
  <c r="C139" i="6"/>
  <c r="B155" i="6"/>
  <c r="C155" i="6"/>
  <c r="B171" i="6"/>
  <c r="C171" i="6"/>
  <c r="B187" i="6"/>
  <c r="C187" i="6"/>
  <c r="B203" i="6"/>
  <c r="C203" i="6"/>
  <c r="B219" i="6"/>
  <c r="C219" i="6"/>
  <c r="B235" i="6"/>
  <c r="C235" i="6"/>
  <c r="B251" i="6"/>
  <c r="C251" i="6"/>
  <c r="B267" i="6"/>
  <c r="C267" i="6"/>
  <c r="C9" i="4"/>
  <c r="C11" i="5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8" i="6"/>
  <c r="C6" i="7"/>
  <c r="D2" i="10"/>
  <c r="E7" i="10"/>
  <c r="C8" i="12"/>
  <c r="B12" i="6"/>
  <c r="C8" i="4"/>
  <c r="C10" i="5"/>
  <c r="C8" i="6"/>
  <c r="C3" i="12"/>
  <c r="D10" i="10"/>
  <c r="C118" i="6"/>
  <c r="B11" i="6"/>
  <c r="C7" i="4"/>
  <c r="C2" i="5"/>
  <c r="C9" i="5"/>
  <c r="C210" i="6"/>
  <c r="C194" i="6"/>
  <c r="C178" i="6"/>
  <c r="C162" i="6"/>
  <c r="C146" i="6"/>
  <c r="C130" i="6"/>
  <c r="C114" i="6"/>
  <c r="C98" i="6"/>
  <c r="C82" i="6"/>
  <c r="C66" i="6"/>
  <c r="C50" i="6"/>
  <c r="C34" i="6"/>
  <c r="C17" i="6"/>
  <c r="D9" i="10"/>
  <c r="E8" i="10"/>
  <c r="C9" i="12"/>
  <c r="C6" i="4"/>
  <c r="C24" i="5"/>
  <c r="C8" i="5"/>
  <c r="C2" i="6"/>
  <c r="C25" i="6"/>
  <c r="C7" i="6"/>
  <c r="D8" i="10"/>
  <c r="B9" i="6"/>
  <c r="C5" i="4"/>
  <c r="C23" i="5"/>
  <c r="C7" i="5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16" i="6"/>
  <c r="C5" i="7"/>
  <c r="D7" i="10"/>
  <c r="E9" i="10"/>
  <c r="C10" i="12"/>
  <c r="C4" i="4"/>
  <c r="C22" i="5"/>
  <c r="C6" i="5"/>
  <c r="C24" i="6"/>
  <c r="C6" i="6"/>
  <c r="D6" i="10"/>
  <c r="C2" i="9"/>
  <c r="C3" i="4"/>
  <c r="C21" i="5"/>
  <c r="C5" i="5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15" i="6"/>
  <c r="C4" i="7"/>
  <c r="D5" i="10"/>
  <c r="E10" i="10"/>
  <c r="E2" i="10"/>
  <c r="C10" i="9"/>
  <c r="C20" i="5"/>
  <c r="C4" i="5"/>
  <c r="C23" i="6"/>
  <c r="D4" i="10"/>
  <c r="C9" i="9"/>
  <c r="C19" i="5"/>
  <c r="C7" i="7"/>
  <c r="C279" i="6"/>
  <c r="C271" i="6"/>
  <c r="C263" i="6"/>
  <c r="C255" i="6"/>
  <c r="C247" i="6"/>
  <c r="C239" i="6"/>
  <c r="C231" i="6"/>
  <c r="C223" i="6"/>
  <c r="C215" i="6"/>
  <c r="C207" i="6"/>
  <c r="C199" i="6"/>
  <c r="C191" i="6"/>
  <c r="C183" i="6"/>
  <c r="C175" i="6"/>
  <c r="C167" i="6"/>
  <c r="C159" i="6"/>
  <c r="C151" i="6"/>
  <c r="C143" i="6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2" i="6"/>
  <c r="C14" i="6"/>
  <c r="D3" i="10"/>
  <c r="E3" i="10"/>
  <c r="C4" i="12"/>
  <c r="C8" i="9"/>
  <c r="C4" i="6"/>
  <c r="C7" i="9"/>
  <c r="C6" i="9"/>
  <c r="C78" i="6"/>
  <c r="C16" i="5"/>
  <c r="C110" i="6"/>
  <c r="C3" i="6"/>
  <c r="C5" i="9"/>
  <c r="C15" i="5"/>
  <c r="C9" i="7"/>
  <c r="C277" i="6"/>
  <c r="C261" i="6"/>
  <c r="C245" i="6"/>
  <c r="C229" i="6"/>
  <c r="C213" i="6"/>
  <c r="C197" i="6"/>
  <c r="C181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0" i="6"/>
  <c r="C3" i="7"/>
  <c r="E5" i="10"/>
  <c r="C6" i="12"/>
  <c r="C4" i="9"/>
  <c r="C126" i="6"/>
  <c r="C70" i="6"/>
  <c r="C14" i="5"/>
  <c r="C3" i="5"/>
  <c r="C3" i="9"/>
  <c r="C134" i="6"/>
  <c r="C5" i="12"/>
  <c r="C13" i="5"/>
  <c r="C8" i="7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19" i="6"/>
  <c r="C2" i="7"/>
  <c r="E6" i="10"/>
  <c r="C7" i="12"/>
  <c r="C142" i="6"/>
  <c r="C2" i="4"/>
  <c r="C12" i="5"/>
  <c r="C2" i="12"/>
  <c r="B28" i="6"/>
  <c r="B23" i="6"/>
  <c r="C383" i="2"/>
  <c r="B3" i="6"/>
  <c r="C382" i="2" l="1"/>
  <c r="C381" i="2" l="1"/>
  <c r="C380" i="2" l="1"/>
</calcChain>
</file>

<file path=xl/sharedStrings.xml><?xml version="1.0" encoding="utf-8"?>
<sst xmlns="http://schemas.openxmlformats.org/spreadsheetml/2006/main" count="818" uniqueCount="563">
  <si>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</si>
  <si>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</si>
  <si>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</si>
  <si>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</si>
  <si>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</si>
  <si>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</si>
  <si>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</si>
  <si>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</si>
  <si>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</si>
  <si>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</si>
  <si>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</si>
  <si>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</si>
  <si>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</si>
  <si>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</si>
  <si>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</si>
  <si>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</si>
  <si>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</si>
  <si>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</si>
  <si>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</si>
  <si>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</si>
  <si>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</si>
  <si>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</si>
  <si>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</si>
  <si>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</si>
  <si>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</si>
  <si>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</si>
  <si>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</si>
  <si>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</si>
  <si>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</si>
  <si>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</si>
  <si>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</si>
  <si>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</si>
  <si>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</si>
  <si>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</si>
  <si>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</si>
  <si>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</si>
  <si>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</si>
  <si>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</si>
  <si>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</si>
  <si>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</si>
  <si>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</si>
  <si>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</si>
  <si>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</si>
  <si>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</si>
  <si>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</si>
  <si>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</si>
  <si>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</si>
  <si>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</si>
  <si>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</si>
  <si>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</si>
  <si>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</si>
  <si>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</si>
  <si>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</si>
  <si>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</si>
  <si>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</si>
  <si>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</si>
  <si>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</si>
  <si>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</si>
  <si>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</si>
  <si>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</si>
  <si>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</si>
  <si>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</si>
  <si>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</si>
  <si>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</si>
  <si>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</si>
  <si>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</si>
  <si>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</si>
  <si>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</si>
  <si>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</si>
  <si>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</si>
  <si>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</si>
  <si>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</si>
  <si>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</si>
  <si>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</si>
  <si>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</si>
  <si>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</si>
  <si>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</si>
  <si>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</si>
  <si>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</si>
  <si>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</si>
  <si>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</si>
  <si>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</si>
  <si>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</si>
  <si>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</si>
  <si>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</si>
  <si>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</si>
  <si>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</si>
  <si>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</si>
  <si>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</si>
  <si>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</si>
  <si>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</si>
  <si>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</si>
  <si>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</si>
  <si>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</si>
  <si>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</si>
  <si>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</si>
  <si>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</si>
  <si>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</si>
  <si>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</si>
  <si>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</si>
  <si>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</si>
  <si>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</si>
  <si>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</si>
  <si>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</si>
  <si>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</si>
  <si>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</si>
  <si>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</si>
  <si>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</si>
  <si>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</si>
  <si>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</si>
  <si>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</si>
  <si>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</si>
  <si>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</si>
  <si>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</si>
  <si>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</si>
  <si>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</si>
  <si>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</si>
  <si>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</si>
  <si>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</si>
  <si>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</si>
  <si>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</si>
  <si>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</si>
  <si>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</si>
  <si>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</si>
  <si>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</si>
  <si>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</si>
  <si>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</si>
  <si>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</si>
  <si>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</si>
  <si>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</si>
  <si>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</si>
  <si>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</si>
  <si>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</si>
  <si>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</si>
  <si>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</si>
  <si>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</si>
  <si>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</si>
  <si>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</si>
  <si>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</si>
  <si>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</si>
  <si>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</si>
  <si>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</si>
  <si>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</si>
  <si>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</si>
  <si>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</si>
  <si>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</si>
  <si>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</si>
  <si>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</si>
  <si>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</si>
  <si>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</si>
  <si>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</si>
  <si>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</si>
  <si>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</si>
  <si>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</si>
  <si>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</si>
  <si>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</si>
  <si>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</si>
  <si>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</si>
  <si>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</si>
  <si>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</si>
  <si>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</si>
  <si>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</si>
  <si>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</si>
  <si>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</si>
  <si>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</si>
  <si>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</si>
  <si>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</si>
  <si>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</si>
  <si>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</si>
  <si>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</si>
  <si>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</si>
  <si>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</si>
  <si>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</si>
  <si>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</si>
  <si>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</si>
  <si>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</si>
  <si>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</si>
  <si>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</si>
  <si>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</si>
  <si>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</si>
  <si>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</si>
  <si>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</si>
  <si>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</si>
  <si>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</si>
  <si>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</si>
  <si>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</si>
  <si>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</si>
  <si>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</si>
  <si>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</si>
  <si>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</si>
  <si>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</si>
  <si>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</si>
  <si>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</si>
  <si>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</si>
  <si>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</si>
  <si>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</si>
  <si>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</si>
  <si>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</si>
  <si>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</si>
  <si>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</si>
  <si>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</si>
  <si>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</si>
  <si>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</si>
  <si>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</si>
  <si>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</si>
  <si>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</si>
  <si>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</si>
  <si>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</si>
  <si>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</si>
  <si>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</si>
  <si>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</si>
  <si>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</si>
  <si>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</si>
  <si>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</si>
  <si>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</si>
  <si>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</si>
  <si>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</si>
  <si>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</si>
  <si>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</si>
  <si>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</si>
  <si>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</si>
  <si>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</si>
  <si>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</si>
  <si>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</si>
  <si>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</si>
  <si>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</si>
  <si>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</si>
  <si>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</si>
  <si>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</si>
  <si>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</si>
  <si>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</si>
  <si>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</si>
  <si>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</si>
  <si>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</si>
  <si>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</si>
  <si>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</si>
  <si>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</si>
  <si>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</si>
  <si>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</si>
  <si>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</si>
  <si>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</si>
  <si>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</si>
  <si>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</si>
  <si>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</si>
  <si>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</si>
  <si>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</si>
  <si>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</si>
  <si>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</si>
  <si>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</si>
  <si>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</si>
  <si>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</si>
  <si>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</si>
  <si>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</si>
  <si>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</si>
  <si>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</si>
  <si>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</si>
  <si>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</si>
  <si>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</si>
  <si>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</si>
  <si>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</si>
  <si>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</si>
  <si>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</si>
  <si>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</si>
  <si>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</si>
  <si>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</si>
  <si>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</si>
  <si>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</si>
  <si>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</si>
  <si>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</si>
  <si>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</si>
  <si>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</si>
  <si>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</si>
  <si>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</si>
  <si>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</si>
  <si>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</si>
  <si>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</si>
  <si>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</si>
  <si>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</si>
  <si>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</si>
  <si>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</si>
  <si>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</si>
  <si>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</si>
  <si>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</si>
  <si>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</si>
  <si>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</si>
  <si>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</si>
  <si>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</si>
  <si>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</si>
  <si>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</si>
  <si>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</si>
  <si>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</si>
  <si>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</si>
  <si>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</si>
  <si>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</si>
  <si>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</si>
  <si>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</si>
  <si>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</si>
  <si>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</si>
  <si>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</si>
  <si>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</si>
  <si>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</si>
  <si>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</si>
  <si>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</si>
  <si>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</si>
  <si>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</si>
  <si>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</si>
  <si>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</si>
  <si>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</si>
  <si>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</si>
  <si>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</si>
  <si>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</si>
  <si>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</si>
  <si>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</si>
  <si>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</si>
  <si>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</si>
  <si>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</si>
  <si>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</si>
  <si>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</si>
  <si>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</si>
  <si>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</si>
  <si>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</si>
  <si>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</si>
  <si>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</si>
  <si>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</si>
  <si>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</si>
  <si>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</si>
  <si>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</si>
  <si>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</si>
  <si>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</si>
  <si>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</si>
  <si>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</si>
  <si>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</si>
  <si>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</si>
  <si>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</si>
  <si>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</si>
  <si>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</si>
  <si>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</si>
  <si>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</si>
  <si>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</si>
  <si>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</si>
  <si>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</si>
  <si>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</si>
  <si>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</si>
  <si>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</si>
  <si>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</si>
  <si>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</si>
  <si>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</si>
  <si>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</si>
  <si>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</si>
  <si>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</si>
  <si>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</si>
  <si>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</si>
  <si>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</si>
  <si>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</si>
  <si>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</si>
  <si>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</si>
  <si>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</si>
  <si>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</si>
  <si>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</si>
  <si>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</si>
  <si>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</si>
  <si>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</si>
  <si>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</si>
  <si>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</si>
  <si>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</si>
  <si>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</si>
  <si>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</si>
  <si>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</si>
  <si>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</si>
  <si>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</si>
  <si>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</si>
  <si>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</si>
  <si>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</si>
  <si>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</si>
  <si>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</si>
  <si>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</si>
  <si>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</si>
  <si>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</si>
  <si>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</si>
  <si>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</si>
  <si>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</si>
  <si>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</si>
  <si>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</si>
  <si>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</si>
  <si>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</si>
  <si>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</si>
  <si>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</si>
  <si>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</si>
  <si>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</si>
  <si>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</si>
  <si>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</si>
  <si>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</si>
  <si>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</si>
  <si>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</si>
  <si>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</si>
  <si>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</si>
  <si>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</si>
  <si>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</si>
  <si>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</si>
  <si>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</si>
  <si>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</si>
  <si>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</si>
  <si>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</si>
  <si>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</si>
  <si>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</si>
  <si>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</si>
  <si>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</si>
  <si>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</si>
  <si>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</si>
  <si>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</si>
  <si>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</si>
  <si>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</si>
  <si>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</si>
  <si>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</si>
  <si>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</si>
  <si>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</si>
  <si>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</si>
  <si>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</si>
  <si>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</si>
  <si>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</si>
  <si>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</si>
  <si>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</si>
  <si>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</si>
  <si>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</si>
  <si>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</si>
  <si>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</si>
  <si>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</si>
  <si>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</si>
  <si>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</si>
  <si>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</si>
  <si>
    <t>(integer)</t>
  </si>
  <si>
    <t>Switch for PO~4~^3-^ adsorption options</t>
  </si>
  <si>
    <t>PO~4~^3-^ adsorption constant for PO4AdsoprtionModel = 1</t>
  </si>
  <si>
    <t>Example value</t>
  </si>
  <si>
    <t>…</t>
  </si>
  <si>
    <t>n_zones</t>
  </si>
  <si>
    <t>active_zones</t>
  </si>
  <si>
    <t>1,3,4,6,7,8,30,31</t>
  </si>
  <si>
    <t>zone_types</t>
  </si>
  <si>
    <t>1,1,1,1,1,1,1,1,1,1,1,1,1,1,1,1</t>
  </si>
  <si>
    <t>dbase</t>
  </si>
  <si>
    <t>'../../external/AED/aed_candi_params.csv'</t>
  </si>
  <si>
    <t>vars_files</t>
  </si>
  <si>
    <t>'../../external/AED/sdg_vars.csv'</t>
  </si>
  <si>
    <t>geochem_file</t>
  </si>
  <si>
    <t>'../../external/AED/aed_geochem_pars.dat'</t>
  </si>
  <si>
    <t>swibc_file</t>
  </si>
  <si>
    <t>deepbc_file</t>
  </si>
  <si>
    <t>'poml'</t>
  </si>
  <si>
    <t>SolidInitialUnit</t>
  </si>
  <si>
    <t>'mmolLsolid'</t>
  </si>
  <si>
    <t>OMInitMethodL</t>
  </si>
  <si>
    <t>'LI_I'</t>
  </si>
  <si>
    <t>OM_topL</t>
  </si>
  <si>
    <t>OM_minL</t>
  </si>
  <si>
    <t>OM_cfL</t>
  </si>
  <si>
    <t>InitMinDepthL</t>
  </si>
  <si>
    <t>OMInitMethodR</t>
  </si>
  <si>
    <t>OM_topR</t>
  </si>
  <si>
    <t>OM_minR</t>
  </si>
  <si>
    <t>OM_cfR</t>
  </si>
  <si>
    <t>InitMinDepthR</t>
  </si>
  <si>
    <t>POMVR</t>
  </si>
  <si>
    <t>diag_level</t>
  </si>
  <si>
    <t>output_profiles</t>
  </si>
  <si>
    <t>.TRUE.</t>
  </si>
  <si>
    <t>morevariables</t>
  </si>
  <si>
    <t>'FO2'</t>
  </si>
  <si>
    <t>output_diag_vars</t>
  </si>
  <si>
    <t>'oxy','amm','poml'</t>
  </si>
  <si>
    <t>n_ddpths</t>
  </si>
  <si>
    <t>output_diag_depths</t>
  </si>
  <si>
    <t>**Timing parameters**</t>
  </si>
  <si>
    <t>**Zone setup parameters**</t>
  </si>
  <si>
    <t>**Boundary condition parameters and files**</t>
  </si>
  <si>
    <t>**External parameter file paths**</t>
  </si>
  <si>
    <t>../../external/AED/aed_sediment_swibc.dat'</t>
  </si>
  <si>
    <t>../../external/AED/aed_sediment_deepbc.dat'</t>
  </si>
  <si>
    <t>'oxy','nit','amm','frp','poml'</t>
  </si>
  <si>
    <t>**Initial condition setup**</t>
  </si>
  <si>
    <t>**Output settings**</t>
  </si>
  <si>
    <t>Number of days of spinup before reactions start</t>
  </si>
  <si>
    <t>Number of zones to simulate. Zones are listed in `active_zones`</t>
  </si>
  <si>
    <t>Sequence of zones to be simulated</t>
  </si>
  <si>
    <t>Type of zone, as listed by header in aed_sdg_vars.csv</t>
  </si>
  <si>
    <t>External equilibrium chemistry solver parameter file path</t>
  </si>
  <si>
    <t>External candi parameter file path</t>
  </si>
  <si>
    <t>Switch for sediment-water boundary settings</t>
  </si>
  <si>
    <t>Switch for bottom boundary settings</t>
  </si>
  <si>
    <t>Sediment-water interface boundary file path</t>
  </si>
  <si>
    <t>Deep boundary file path</t>
  </si>
  <si>
    <t>Variables to take their boundary from the swibc_file</t>
  </si>
  <si>
    <t>Variables to take their boundary from the deepbc file</t>
  </si>
  <si>
    <t>Switch for labile organic matter initial profile (constant, linear or exponential)</t>
  </si>
  <si>
    <t>(0 to 1)</t>
  </si>
  <si>
    <t>Decay coefficient for labile organic matter initial profile using exponential option</t>
  </si>
  <si>
    <t>Depth at which the OM_minL percentage applies using the linear option</t>
  </si>
  <si>
    <t>Switch for refractory organic matter initial profile (constant, linear or exponential)</t>
  </si>
  <si>
    <t>Fraction of initial condition at the top of the refractory initial profile using linear option</t>
  </si>
  <si>
    <t>Fraction of initial condition at the top of the labile initial profile using linear option</t>
  </si>
  <si>
    <t>Depth at which the OM_minR percentage applies using the linear option</t>
  </si>
  <si>
    <t>Fraction of initial condition at the depth InitMinDepthR using linear option</t>
  </si>
  <si>
    <t>Fraction of initial condition at the depth InitMinDepthL using linear option</t>
  </si>
  <si>
    <t>Concentration of very refractory particulate organic matter</t>
  </si>
  <si>
    <t>(% solids)</t>
  </si>
  <si>
    <t>List of other variables to be written to output files e.g. rates, factors etc.</t>
  </si>
  <si>
    <t>List of variables to be written to diag files at `output_diag_depths`</t>
  </si>
  <si>
    <t>Depths to write diag files</t>
  </si>
  <si>
    <t>Number of depths to write diag outputs for. Depths are listed in `output_diag_depths`</t>
  </si>
  <si>
    <t>Switch to write .sed files</t>
  </si>
  <si>
    <t>Switch for which types of diags to write to files</t>
  </si>
  <si>
    <t>(text)</t>
  </si>
  <si>
    <t>(integer switch)</t>
  </si>
  <si>
    <t>(character switch)</t>
  </si>
  <si>
    <t>(logical)</t>
  </si>
  <si>
    <t>w00_min</t>
  </si>
  <si>
    <t>w00_max</t>
  </si>
  <si>
    <t>w00_link_scale</t>
  </si>
  <si>
    <t>theta_om</t>
  </si>
  <si>
    <t>kpo2n2o</t>
  </si>
  <si>
    <t>Temporary_proton</t>
  </si>
  <si>
    <t>knh4ox_to_N2O</t>
  </si>
  <si>
    <t>dG0ManH2</t>
  </si>
  <si>
    <t>YManH2</t>
  </si>
  <si>
    <t>klim_denitrit</t>
  </si>
  <si>
    <t>kpNO2</t>
  </si>
  <si>
    <t>kpN2O</t>
  </si>
  <si>
    <t>kpO2NO3</t>
  </si>
  <si>
    <t>kpO2NO2</t>
  </si>
  <si>
    <t>lNO2</t>
  </si>
  <si>
    <t>lpNO2</t>
  </si>
  <si>
    <t>lN2O</t>
  </si>
  <si>
    <t>lpN2O</t>
  </si>
  <si>
    <t>lpo2no2</t>
  </si>
  <si>
    <t>lpo2n2o</t>
  </si>
  <si>
    <t>DOMAdsorptionModel</t>
  </si>
  <si>
    <t>KDOMp</t>
  </si>
  <si>
    <t>kmn</t>
  </si>
  <si>
    <t>kpmn</t>
  </si>
  <si>
    <t>kfe</t>
  </si>
  <si>
    <t>kpfe</t>
  </si>
  <si>
    <t>lmn</t>
  </si>
  <si>
    <t>lpmn</t>
  </si>
  <si>
    <t>lfe</t>
  </si>
  <si>
    <t>lpfe</t>
  </si>
  <si>
    <t>kanh4</t>
  </si>
  <si>
    <t>kapo4</t>
  </si>
  <si>
    <t>Xgpp_n</t>
  </si>
  <si>
    <t>Xgpp_p</t>
  </si>
  <si>
    <t>Xrsp_n</t>
  </si>
  <si>
    <t>Xrsp_p</t>
  </si>
  <si>
    <t>Xrsp_co2</t>
  </si>
  <si>
    <t>Xrsp_doc</t>
  </si>
  <si>
    <t>Xrsp_poc</t>
  </si>
  <si>
    <t>smothbm</t>
  </si>
  <si>
    <t>Bioturbation function: 0-Gaussian; 1 – two-layer model</t>
  </si>
  <si>
    <t>Tortuosity calculation method switch: 1-Archie; 2-Burger; 3-Weissberg</t>
  </si>
  <si>
    <t xml:space="preserve">Porosity exponent for tortuosity (if Archie) </t>
  </si>
  <si>
    <t>Porosity exponent for tortuosity (if Burger)</t>
  </si>
  <si>
    <t>Porosity exponent for tortuosity (if Weissberg)</t>
  </si>
  <si>
    <t>(cm^-2^ y^-1^)</t>
  </si>
  <si>
    <t>(0 or 1)</t>
  </si>
  <si>
    <t>(1,2,3)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</si>
</sst>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!taubsensitivity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!taubsensitivity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B1EA-8267-4BD4-AE3F-8F599A64EE13}">
  <dimension ref="A1:C40"/>
  <sheetViews>
    <sheetView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B45" sqref="B45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472</v>
      </c>
      <c r="B2">
        <f>VLOOKUP($A2,lookup!$A$1:$D$499,4,FALSE)</f>
        <v>0</v>
      </c>
    </row>
    <row r="3" spans="1:3" x14ac:dyDescent="0.25">
      <c r="A3" t="s">
        <v>400</v>
      </c>
      <c r="B3" t="str">
        <f>VLOOKUP($A3,lookup!$A$1:$D$499,4,FALSE)</f>
        <v>Duration of spinup before flux (d)</v>
      </c>
      <c r="C3">
        <v>1</v>
      </c>
    </row>
    <row r="4" spans="1:3" x14ac:dyDescent="0.25">
      <c r="A4" t="s">
        <v>402</v>
      </c>
      <c r="B4" t="str">
        <f>VLOOKUP($A4,lookup!$A$1:$D$499,4,FALSE)</f>
        <v>Hydrodynamic model time step (s)</v>
      </c>
      <c r="C4">
        <v>900</v>
      </c>
    </row>
    <row r="5" spans="1:3" x14ac:dyDescent="0.25">
      <c r="A5" t="s">
        <v>399</v>
      </c>
      <c r="B5" t="str">
        <f>VLOOKUP($A5,lookup!$A$1:$D$499,4,FALSE)</f>
        <v>Sediment model substep (h)</v>
      </c>
      <c r="C5">
        <v>8</v>
      </c>
    </row>
    <row r="6" spans="1:3" x14ac:dyDescent="0.25">
      <c r="A6" t="s">
        <v>473</v>
      </c>
      <c r="B6" t="str">
        <f>VLOOKUP($A6,lookup!$A$1:$D$499,4,FALSE)</f>
        <v xml:space="preserve"> </v>
      </c>
    </row>
    <row r="7" spans="1:3" x14ac:dyDescent="0.25">
      <c r="A7" t="s">
        <v>435</v>
      </c>
      <c r="B7" t="str">
        <f>VLOOKUP($A7,lookup!$A$1:$D$499,4,FALSE)</f>
        <v>Number of zones to simulate. Zones are listed in `active_zones` (integer)</v>
      </c>
      <c r="C7">
        <v>5</v>
      </c>
    </row>
    <row r="8" spans="1:3" x14ac:dyDescent="0.25">
      <c r="A8" t="s">
        <v>436</v>
      </c>
      <c r="B8" t="str">
        <f>VLOOKUP($A8,lookup!$A$1:$D$499,4,FALSE)</f>
        <v>Sequence of zones to be simulated (integer)</v>
      </c>
      <c r="C8" t="s">
        <v>437</v>
      </c>
    </row>
    <row r="9" spans="1:3" x14ac:dyDescent="0.25">
      <c r="A9" t="s">
        <v>438</v>
      </c>
      <c r="B9" t="str">
        <f>VLOOKUP($A9,lookup!$A$1:$D$499,4,FALSE)</f>
        <v>Type of zone, as listed by header in aed_sdg_vars.csv (integer)</v>
      </c>
      <c r="C9" t="s">
        <v>439</v>
      </c>
    </row>
    <row r="10" spans="1:3" x14ac:dyDescent="0.25">
      <c r="A10" t="s">
        <v>475</v>
      </c>
      <c r="B10" t="str">
        <f>VLOOKUP($A10,lookup!$A$1:$D$499,4,FALSE)</f>
        <v xml:space="preserve"> </v>
      </c>
    </row>
    <row r="11" spans="1:3" x14ac:dyDescent="0.25">
      <c r="A11" t="s">
        <v>440</v>
      </c>
      <c r="B11" t="str">
        <f>VLOOKUP($A11,lookup!$A$1:$D$499,4,FALSE)</f>
        <v>External candi parameter file path (text)</v>
      </c>
      <c r="C11" t="s">
        <v>441</v>
      </c>
    </row>
    <row r="12" spans="1:3" x14ac:dyDescent="0.25">
      <c r="A12" t="s">
        <v>442</v>
      </c>
      <c r="B12" t="e">
        <f>VLOOKUP($A12,lookup!$A$1:$D$499,4,FALSE)</f>
        <v>#N/A</v>
      </c>
      <c r="C12" t="s">
        <v>443</v>
      </c>
    </row>
    <row r="13" spans="1:3" x14ac:dyDescent="0.25">
      <c r="A13" t="s">
        <v>444</v>
      </c>
      <c r="B13" t="str">
        <f>VLOOKUP($A13,lookup!$A$1:$D$499,4,FALSE)</f>
        <v>External equilibrium chemistry solver parameter file path (text)</v>
      </c>
      <c r="C13" t="s">
        <v>445</v>
      </c>
    </row>
    <row r="14" spans="1:3" x14ac:dyDescent="0.25">
      <c r="A14" t="s">
        <v>474</v>
      </c>
      <c r="B14" t="str">
        <f>VLOOKUP($A14,lookup!$A$1:$D$499,4,FALSE)</f>
        <v xml:space="preserve"> </v>
      </c>
    </row>
    <row r="15" spans="1:3" x14ac:dyDescent="0.25">
      <c r="A15" t="s">
        <v>418</v>
      </c>
      <c r="B15" t="str">
        <f>VLOOKUP($A15,lookup!$A$1:$D$499,4,FALSE)</f>
        <v xml:space="preserve">Sediment-water interface boundary switch </v>
      </c>
      <c r="C15">
        <v>0</v>
      </c>
    </row>
    <row r="16" spans="1:3" x14ac:dyDescent="0.25">
      <c r="A16" t="s">
        <v>419</v>
      </c>
      <c r="B16" t="str">
        <f>VLOOKUP($A16,lookup!$A$1:$D$499,4,FALSE)</f>
        <v xml:space="preserve">Bottom boundary switch </v>
      </c>
      <c r="C16">
        <v>1</v>
      </c>
    </row>
    <row r="17" spans="1:3" x14ac:dyDescent="0.25">
      <c r="A17" t="s">
        <v>446</v>
      </c>
      <c r="B17" t="str">
        <f>VLOOKUP($A17,lookup!$A$1:$D$499,4,FALSE)</f>
        <v>Sediment-water interface boundary file path (text)</v>
      </c>
      <c r="C17" s="8" t="s">
        <v>476</v>
      </c>
    </row>
    <row r="18" spans="1:3" x14ac:dyDescent="0.25">
      <c r="A18" t="s">
        <v>447</v>
      </c>
      <c r="B18" t="str">
        <f>VLOOKUP($A18,lookup!$A$1:$D$499,4,FALSE)</f>
        <v>Deep boundary file path (text)</v>
      </c>
      <c r="C18" s="8" t="s">
        <v>477</v>
      </c>
    </row>
    <row r="19" spans="1:3" x14ac:dyDescent="0.25">
      <c r="A19" t="s">
        <v>420</v>
      </c>
      <c r="B19" t="str">
        <f>VLOOKUP($A19,lookup!$A$1:$D$499,4,FALSE)</f>
        <v xml:space="preserve">Variables taken from external boundary file for sediment-water interface </v>
      </c>
      <c r="C19" s="8" t="s">
        <v>478</v>
      </c>
    </row>
    <row r="20" spans="1:3" x14ac:dyDescent="0.25">
      <c r="A20" t="s">
        <v>421</v>
      </c>
      <c r="B20">
        <f>VLOOKUP($A20,lookup!$A$1:$D$499,4,FALSE)</f>
        <v>0</v>
      </c>
      <c r="C20" s="8" t="s">
        <v>448</v>
      </c>
    </row>
    <row r="21" spans="1:3" x14ac:dyDescent="0.25">
      <c r="A21" t="s">
        <v>479</v>
      </c>
      <c r="B21" t="str">
        <f>VLOOKUP($A21,lookup!$A$1:$D$499,4,FALSE)</f>
        <v xml:space="preserve"> </v>
      </c>
    </row>
    <row r="22" spans="1:3" x14ac:dyDescent="0.25">
      <c r="A22" t="s">
        <v>449</v>
      </c>
      <c r="B22" t="str">
        <f>VLOOKUP($A22,lookup!$A$1:$D$499,4,FALSE)</f>
        <v xml:space="preserve"> </v>
      </c>
      <c r="C22" t="s">
        <v>450</v>
      </c>
    </row>
    <row r="23" spans="1:3" x14ac:dyDescent="0.25">
      <c r="A23" t="s">
        <v>451</v>
      </c>
      <c r="B23" t="str">
        <f>VLOOKUP($A23,lookup!$A$1:$D$499,4,FALSE)</f>
        <v>Switch for labile organic matter initial profile (constant, linear or exponential) (character switch)</v>
      </c>
      <c r="C23" t="s">
        <v>452</v>
      </c>
    </row>
    <row r="24" spans="1:3" x14ac:dyDescent="0.25">
      <c r="A24" t="s">
        <v>453</v>
      </c>
      <c r="B24" t="str">
        <f>VLOOKUP($A24,lookup!$A$1:$D$499,4,FALSE)</f>
        <v>Fraction of initial condition at the top of the labile initial profile using linear option (0 to 1)</v>
      </c>
      <c r="C24">
        <v>1</v>
      </c>
    </row>
    <row r="25" spans="1:3" x14ac:dyDescent="0.25">
      <c r="A25" t="s">
        <v>454</v>
      </c>
      <c r="B25" t="str">
        <f>VLOOKUP($A25,lookup!$A$1:$D$499,4,FALSE)</f>
        <v>Fraction of initial condition at the depth InitMinDepthL using linear option (0 to 1)</v>
      </c>
      <c r="C25">
        <v>0.9</v>
      </c>
    </row>
    <row r="26" spans="1:3" x14ac:dyDescent="0.25">
      <c r="A26" t="s">
        <v>455</v>
      </c>
      <c r="B26" t="str">
        <f>VLOOKUP($A26,lookup!$A$1:$D$499,4,FALSE)</f>
        <v>Decay coefficient for labile organic matter initial profile using exponential option (-)</v>
      </c>
      <c r="C26">
        <v>0.6</v>
      </c>
    </row>
    <row r="27" spans="1:3" x14ac:dyDescent="0.25">
      <c r="A27" t="s">
        <v>456</v>
      </c>
      <c r="B27" t="str">
        <f>VLOOKUP($A27,lookup!$A$1:$D$499,4,FALSE)</f>
        <v>Depth at which the OM_minL percentage applies using the linear option (cm)</v>
      </c>
      <c r="C27">
        <v>99</v>
      </c>
    </row>
    <row r="28" spans="1:3" x14ac:dyDescent="0.25">
      <c r="A28" t="s">
        <v>457</v>
      </c>
      <c r="B28" t="str">
        <f>VLOOKUP($A28,lookup!$A$1:$D$499,4,FALSE)</f>
        <v>Switch for refractory organic matter initial profile (constant, linear or exponential) (character switch)</v>
      </c>
      <c r="C28" t="s">
        <v>452</v>
      </c>
    </row>
    <row r="29" spans="1:3" x14ac:dyDescent="0.25">
      <c r="A29" t="s">
        <v>458</v>
      </c>
      <c r="B29" t="str">
        <f>VLOOKUP($A29,lookup!$A$1:$D$499,4,FALSE)</f>
        <v>Fraction of initial condition at the top of the refractory initial profile using linear option (0 to 1)</v>
      </c>
      <c r="C29">
        <v>1</v>
      </c>
    </row>
    <row r="30" spans="1:3" x14ac:dyDescent="0.25">
      <c r="A30" t="s">
        <v>459</v>
      </c>
      <c r="B30" t="str">
        <f>VLOOKUP($A30,lookup!$A$1:$D$499,4,FALSE)</f>
        <v>Fraction of initial condition at the depth InitMinDepthR using linear option (0 to 1)</v>
      </c>
      <c r="C30">
        <v>0.9</v>
      </c>
    </row>
    <row r="31" spans="1:3" x14ac:dyDescent="0.25">
      <c r="A31" t="s">
        <v>460</v>
      </c>
      <c r="B31" t="str">
        <f>VLOOKUP($A31,lookup!$A$1:$D$499,4,FALSE)</f>
        <v>Decay coefficient for labile organic matter initial profile using exponential option (-)</v>
      </c>
      <c r="C31">
        <v>0.6</v>
      </c>
    </row>
    <row r="32" spans="1:3" x14ac:dyDescent="0.25">
      <c r="A32" t="s">
        <v>461</v>
      </c>
      <c r="B32" t="str">
        <f>VLOOKUP($A32,lookup!$A$1:$D$499,4,FALSE)</f>
        <v>Depth at which the OM_minR percentage applies using the linear option (cm)</v>
      </c>
      <c r="C32">
        <v>99</v>
      </c>
    </row>
    <row r="33" spans="1:3" x14ac:dyDescent="0.25">
      <c r="A33" t="s">
        <v>462</v>
      </c>
      <c r="B33" t="str">
        <f>VLOOKUP($A33,lookup!$A$1:$D$499,4,FALSE)</f>
        <v>Concentration of very refractory particulate organic matter (% solids)</v>
      </c>
      <c r="C33">
        <v>0.3</v>
      </c>
    </row>
    <row r="34" spans="1:3" x14ac:dyDescent="0.25">
      <c r="A34" t="s">
        <v>480</v>
      </c>
      <c r="B34" t="str">
        <f>VLOOKUP($A34,lookup!$A$1:$D$499,4,FALSE)</f>
        <v xml:space="preserve"> </v>
      </c>
    </row>
    <row r="35" spans="1:3" x14ac:dyDescent="0.25">
      <c r="A35" t="s">
        <v>463</v>
      </c>
      <c r="B35" t="str">
        <f>VLOOKUP($A35,lookup!$A$1:$D$499,4,FALSE)</f>
        <v>Switch for which types of diags to write to files (integer)</v>
      </c>
      <c r="C35">
        <v>10</v>
      </c>
    </row>
    <row r="36" spans="1:3" x14ac:dyDescent="0.25">
      <c r="A36" t="s">
        <v>464</v>
      </c>
      <c r="B36" t="str">
        <f>VLOOKUP($A36,lookup!$A$1:$D$499,4,FALSE)</f>
        <v>Switch to write .sed files (logical)</v>
      </c>
      <c r="C36" t="s">
        <v>465</v>
      </c>
    </row>
    <row r="37" spans="1:3" x14ac:dyDescent="0.25">
      <c r="A37" t="s">
        <v>466</v>
      </c>
      <c r="B37" t="str">
        <f>VLOOKUP($A37,lookup!$A$1:$D$499,4,FALSE)</f>
        <v>List of other variables to be written to output files e.g. rates, factors etc. (text)</v>
      </c>
      <c r="C37" t="s">
        <v>467</v>
      </c>
    </row>
    <row r="38" spans="1:3" x14ac:dyDescent="0.25">
      <c r="A38" t="s">
        <v>468</v>
      </c>
      <c r="B38" t="str">
        <f>VLOOKUP($A38,lookup!$A$1:$D$499,4,FALSE)</f>
        <v>List of variables to be written to diag files at `output_diag_depths` (text)</v>
      </c>
      <c r="C38" t="s">
        <v>469</v>
      </c>
    </row>
    <row r="39" spans="1:3" x14ac:dyDescent="0.25">
      <c r="A39" t="s">
        <v>470</v>
      </c>
      <c r="B39" t="str">
        <f>VLOOKUP($A39,lookup!$A$1:$D$499,4,FALSE)</f>
        <v>Number of depths to write diag outputs for. Depths are listed in `output_diag_depths` (integer)</v>
      </c>
      <c r="C39">
        <v>1</v>
      </c>
    </row>
    <row r="40" spans="1:3" x14ac:dyDescent="0.25">
      <c r="A40" t="s">
        <v>471</v>
      </c>
      <c r="B40" t="str">
        <f>VLOOKUP($A40,lookup!$A$1:$D$499,4,FALSE)</f>
        <v>Depths to write diag files (cm)</v>
      </c>
      <c r="C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975F-2F9A-4730-8394-9C6926E5E9A4}">
  <dimension ref="A1:C4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2" x14ac:dyDescent="0.25">
      <c r="A1" t="s">
        <v>392</v>
      </c>
    </row>
    <row r="2" spans="1:2" x14ac:dyDescent="0.25">
      <c r="A2" t="s">
        <v>515</v>
      </c>
      <c r="B2" t="str">
        <f>VLOOKUP($A2,lookup!$A$1:$D$499,4,FALSE)</f>
        <v xml:space="preserve"> </v>
      </c>
    </row>
    <row r="3" spans="1:2" x14ac:dyDescent="0.25">
      <c r="A3" t="s">
        <v>516</v>
      </c>
      <c r="B3" t="str">
        <f>VLOOKUP($A3,lookup!$A$1:$D$499,4,FALSE)</f>
        <v xml:space="preserve"> </v>
      </c>
    </row>
    <row r="4" spans="1:2" x14ac:dyDescent="0.25">
      <c r="A4" t="s">
        <v>517</v>
      </c>
      <c r="B4" t="str">
        <f>VLOOKUP($A4,lookup!$A$1:$D$499,4,FALSE)</f>
        <v xml:space="preserve"> </v>
      </c>
    </row>
    <row r="5" spans="1:2" x14ac:dyDescent="0.25">
      <c r="A5" t="s">
        <v>449</v>
      </c>
      <c r="B5" t="str">
        <f>VLOOKUP($A5,lookup!$A$1:$D$499,4,FALSE)</f>
        <v xml:space="preserve"> </v>
      </c>
    </row>
    <row r="6" spans="1:2" x14ac:dyDescent="0.25">
      <c r="A6" t="s">
        <v>518</v>
      </c>
      <c r="B6" t="str">
        <f>VLOOKUP($A6,lookup!$A$1:$D$499,4,FALSE)</f>
        <v xml:space="preserve"> </v>
      </c>
    </row>
    <row r="7" spans="1:2" x14ac:dyDescent="0.25">
      <c r="A7" t="s">
        <v>519</v>
      </c>
      <c r="B7" t="str">
        <f>VLOOKUP($A7,lookup!$A$1:$D$499,4,FALSE)</f>
        <v xml:space="preserve"> </v>
      </c>
    </row>
    <row r="8" spans="1:2" x14ac:dyDescent="0.25">
      <c r="A8" t="s">
        <v>520</v>
      </c>
      <c r="B8" t="str">
        <f>VLOOKUP($A8,lookup!$A$1:$D$499,4,FALSE)</f>
        <v xml:space="preserve"> </v>
      </c>
    </row>
    <row r="9" spans="1:2" x14ac:dyDescent="0.25">
      <c r="A9" t="s">
        <v>521</v>
      </c>
      <c r="B9" t="str">
        <f>VLOOKUP($A9,lookup!$A$1:$D$499,4,FALSE)</f>
        <v xml:space="preserve"> </v>
      </c>
    </row>
    <row r="10" spans="1:2" x14ac:dyDescent="0.25">
      <c r="A10" t="s">
        <v>522</v>
      </c>
      <c r="B10" t="str">
        <f>VLOOKUP($A10,lookup!$A$1:$D$499,4,FALSE)</f>
        <v xml:space="preserve"> </v>
      </c>
    </row>
    <row r="11" spans="1:2" x14ac:dyDescent="0.25">
      <c r="A11" t="s">
        <v>523</v>
      </c>
      <c r="B11" t="str">
        <f>VLOOKUP($A11,lookup!$A$1:$D$499,4,FALSE)</f>
        <v xml:space="preserve"> </v>
      </c>
    </row>
    <row r="12" spans="1:2" x14ac:dyDescent="0.25">
      <c r="A12" t="s">
        <v>524</v>
      </c>
      <c r="B12" t="str">
        <f>VLOOKUP($A12,lookup!$A$1:$D$499,4,FALSE)</f>
        <v xml:space="preserve"> </v>
      </c>
    </row>
    <row r="13" spans="1:2" x14ac:dyDescent="0.25">
      <c r="A13" t="s">
        <v>525</v>
      </c>
      <c r="B13" t="str">
        <f>VLOOKUP($A13,lookup!$A$1:$D$499,4,FALSE)</f>
        <v xml:space="preserve"> </v>
      </c>
    </row>
    <row r="14" spans="1:2" x14ac:dyDescent="0.25">
      <c r="A14" t="s">
        <v>526</v>
      </c>
      <c r="B14" t="str">
        <f>VLOOKUP($A14,lookup!$A$1:$D$499,4,FALSE)</f>
        <v xml:space="preserve"> </v>
      </c>
    </row>
    <row r="15" spans="1:2" x14ac:dyDescent="0.25">
      <c r="A15" t="s">
        <v>527</v>
      </c>
      <c r="B15" t="str">
        <f>VLOOKUP($A15,lookup!$A$1:$D$499,4,FALSE)</f>
        <v xml:space="preserve"> </v>
      </c>
    </row>
    <row r="16" spans="1:2" x14ac:dyDescent="0.25">
      <c r="A16" t="s">
        <v>528</v>
      </c>
      <c r="B16" t="str">
        <f>VLOOKUP($A16,lookup!$A$1:$D$499,4,FALSE)</f>
        <v xml:space="preserve"> </v>
      </c>
    </row>
    <row r="17" spans="1:3" x14ac:dyDescent="0.25">
      <c r="A17" t="s">
        <v>529</v>
      </c>
      <c r="B17" t="str">
        <f>VLOOKUP($A17,lookup!$A$1:$D$499,4,FALSE)</f>
        <v xml:space="preserve"> </v>
      </c>
      <c r="C17" s="8"/>
    </row>
    <row r="18" spans="1:3" x14ac:dyDescent="0.25">
      <c r="A18" t="s">
        <v>530</v>
      </c>
      <c r="B18" t="str">
        <f>VLOOKUP($A18,lookup!$A$1:$D$499,4,FALSE)</f>
        <v xml:space="preserve"> </v>
      </c>
      <c r="C18" s="8"/>
    </row>
    <row r="19" spans="1:3" x14ac:dyDescent="0.25">
      <c r="A19" t="s">
        <v>531</v>
      </c>
      <c r="B19" t="str">
        <f>VLOOKUP($A19,lookup!$A$1:$D$499,4,FALSE)</f>
        <v xml:space="preserve"> </v>
      </c>
      <c r="C19" s="8"/>
    </row>
    <row r="20" spans="1:3" x14ac:dyDescent="0.25">
      <c r="A20" t="s">
        <v>532</v>
      </c>
      <c r="B20" t="str">
        <f>VLOOKUP($A20,lookup!$A$1:$D$499,4,FALSE)</f>
        <v xml:space="preserve"> </v>
      </c>
      <c r="C20" s="8"/>
    </row>
    <row r="21" spans="1:3" x14ac:dyDescent="0.25">
      <c r="A21" t="s">
        <v>533</v>
      </c>
      <c r="B21" t="str">
        <f>VLOOKUP($A21,lookup!$A$1:$D$499,4,FALSE)</f>
        <v xml:space="preserve"> </v>
      </c>
    </row>
    <row r="22" spans="1:3" x14ac:dyDescent="0.25">
      <c r="A22" t="s">
        <v>534</v>
      </c>
      <c r="B22" t="str">
        <f>VLOOKUP($A22,lookup!$A$1:$D$499,4,FALSE)</f>
        <v xml:space="preserve"> </v>
      </c>
    </row>
    <row r="23" spans="1:3" x14ac:dyDescent="0.25">
      <c r="A23" t="s">
        <v>386</v>
      </c>
      <c r="B23" t="str">
        <f>VLOOKUP($A23,lookup!$A$1:$D$499,4,FALSE)</f>
        <v xml:space="preserve"> </v>
      </c>
    </row>
    <row r="24" spans="1:3" x14ac:dyDescent="0.25">
      <c r="A24" t="s">
        <v>535</v>
      </c>
      <c r="B24" t="str">
        <f>VLOOKUP($A24,lookup!$A$1:$D$499,4,FALSE)</f>
        <v xml:space="preserve"> </v>
      </c>
    </row>
    <row r="25" spans="1:3" x14ac:dyDescent="0.25">
      <c r="A25" t="s">
        <v>536</v>
      </c>
      <c r="B25" t="str">
        <f>VLOOKUP($A25,lookup!$A$1:$D$499,4,FALSE)</f>
        <v xml:space="preserve"> </v>
      </c>
    </row>
    <row r="26" spans="1:3" x14ac:dyDescent="0.25">
      <c r="A26" t="s">
        <v>537</v>
      </c>
      <c r="B26" t="str">
        <f>VLOOKUP($A26,lookup!$A$1:$D$499,4,FALSE)</f>
        <v xml:space="preserve"> </v>
      </c>
    </row>
    <row r="27" spans="1:3" x14ac:dyDescent="0.25">
      <c r="A27" t="s">
        <v>538</v>
      </c>
      <c r="B27" t="str">
        <f>VLOOKUP($A27,lookup!$A$1:$D$499,4,FALSE)</f>
        <v xml:space="preserve"> </v>
      </c>
    </row>
    <row r="28" spans="1:3" x14ac:dyDescent="0.25">
      <c r="A28" t="s">
        <v>539</v>
      </c>
      <c r="B28" t="str">
        <f>VLOOKUP($A28,lookup!$A$1:$D$499,4,FALSE)</f>
        <v xml:space="preserve"> </v>
      </c>
    </row>
    <row r="29" spans="1:3" x14ac:dyDescent="0.25">
      <c r="A29" t="s">
        <v>540</v>
      </c>
      <c r="B29" t="str">
        <f>VLOOKUP($A29,lookup!$A$1:$D$499,4,FALSE)</f>
        <v xml:space="preserve"> </v>
      </c>
    </row>
    <row r="30" spans="1:3" x14ac:dyDescent="0.25">
      <c r="A30" t="s">
        <v>541</v>
      </c>
      <c r="B30" t="str">
        <f>VLOOKUP($A30,lookup!$A$1:$D$499,4,FALSE)</f>
        <v xml:space="preserve"> </v>
      </c>
    </row>
    <row r="31" spans="1:3" x14ac:dyDescent="0.25">
      <c r="A31" t="s">
        <v>542</v>
      </c>
      <c r="B31" t="str">
        <f>VLOOKUP($A31,lookup!$A$1:$D$499,4,FALSE)</f>
        <v xml:space="preserve"> </v>
      </c>
    </row>
    <row r="32" spans="1:3" x14ac:dyDescent="0.25">
      <c r="A32" t="s">
        <v>543</v>
      </c>
      <c r="B32" t="str">
        <f>VLOOKUP($A32,lookup!$A$1:$D$499,4,FALSE)</f>
        <v xml:space="preserve"> </v>
      </c>
    </row>
    <row r="33" spans="1:2" x14ac:dyDescent="0.25">
      <c r="A33" t="s">
        <v>544</v>
      </c>
      <c r="B33" t="str">
        <f>VLOOKUP($A33,lookup!$A$1:$D$499,4,FALSE)</f>
        <v xml:space="preserve"> </v>
      </c>
    </row>
    <row r="34" spans="1:2" x14ac:dyDescent="0.25">
      <c r="A34" t="s">
        <v>545</v>
      </c>
      <c r="B34" t="str">
        <f>VLOOKUP($A34,lookup!$A$1:$D$499,4,FALSE)</f>
        <v xml:space="preserve"> </v>
      </c>
    </row>
    <row r="35" spans="1:2" x14ac:dyDescent="0.25">
      <c r="A35" t="s">
        <v>546</v>
      </c>
      <c r="B35" t="str">
        <f>VLOOKUP($A35,lookup!$A$1:$D$499,4,FALSE)</f>
        <v xml:space="preserve"> </v>
      </c>
    </row>
    <row r="36" spans="1:2" x14ac:dyDescent="0.25">
      <c r="A36" t="s">
        <v>384</v>
      </c>
      <c r="B36" t="str">
        <f>VLOOKUP($A36,lookup!$A$1:$D$499,4,FALSE)</f>
        <v xml:space="preserve"> </v>
      </c>
    </row>
    <row r="37" spans="1:2" x14ac:dyDescent="0.25">
      <c r="A37" t="s">
        <v>547</v>
      </c>
      <c r="B37" t="str">
        <f>VLOOKUP($A37,lookup!$A$1:$D$499,4,FALSE)</f>
        <v xml:space="preserve"> </v>
      </c>
    </row>
    <row r="38" spans="1:2" x14ac:dyDescent="0.25">
      <c r="A38" t="s">
        <v>548</v>
      </c>
      <c r="B38" t="str">
        <f>VLOOKUP($A38,lookup!$A$1:$D$499,4,FALSE)</f>
        <v xml:space="preserve"> </v>
      </c>
    </row>
    <row r="39" spans="1:2" x14ac:dyDescent="0.25">
      <c r="A39" t="s">
        <v>549</v>
      </c>
      <c r="B39" t="str">
        <f>VLOOKUP($A39,lookup!$A$1:$D$499,4,FALSE)</f>
        <v xml:space="preserve"> </v>
      </c>
    </row>
    <row r="40" spans="1:2" x14ac:dyDescent="0.25">
      <c r="A40" t="s">
        <v>550</v>
      </c>
      <c r="B40" t="str">
        <f>VLOOKUP($A40,lookup!$A$1:$D$499,4,FALSE)</f>
        <v xml:space="preserve"> </v>
      </c>
    </row>
    <row r="41" spans="1:2" x14ac:dyDescent="0.25">
      <c r="A41" t="s">
        <v>551</v>
      </c>
      <c r="B41" t="str">
        <f>VLOOKUP($A41,lookup!$A$1:$D$499,4,FALSE)</f>
        <v xml:space="preserve"> </v>
      </c>
    </row>
    <row r="42" spans="1:2" x14ac:dyDescent="0.25">
      <c r="A42" t="s">
        <v>552</v>
      </c>
      <c r="B42" t="str">
        <f>VLOOKUP($A42,lookup!$A$1:$D$499,4,FALSE)</f>
        <v xml:space="preserve"> </v>
      </c>
    </row>
    <row r="43" spans="1:2" x14ac:dyDescent="0.25">
      <c r="A43" t="s">
        <v>553</v>
      </c>
      <c r="B43" t="str">
        <f>VLOOKUP($A43,lookup!$A$1:$D$499,4,FALSE)</f>
        <v xml:space="preserve"> </v>
      </c>
    </row>
    <row r="44" spans="1:2" x14ac:dyDescent="0.25">
      <c r="A44" t="s">
        <v>554</v>
      </c>
      <c r="B44" t="str">
        <f>VLOOKUP($A44,lookup!$A$1:$D$499,4,FALSE)</f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topLeftCell="A13" workbookViewId="0">
      <selection activeCell="J35" sqref="J35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433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(cm^-2^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>Bioturbation function: 0-Gaussian; 1 – two-layer model (0 or 1)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>Tortuosity calculation method switch: 1-Archie; 2-Burger; 3-Weissberg (1,2,3)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Porosity exponent for tortuosity (if Archie) 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Porosity exponent for tortuosity (if Burger)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Porosity exponent for tortuosity (if Weissberg)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>Switch for PO~4~^3-^ adsorption options (integer)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>PO~4~^3-^ adsorption constant for PO4AdsoprtionModel = 1 (-)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!taubsensitivity</v>
      </c>
      <c r="B267" t="e">
        <f>VLOOKUP($A267,lookup!$A$1:$D$281,4,FALSE)</f>
        <v>#N/A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N410"/>
  <sheetViews>
    <sheetView tabSelected="1" topLeftCell="A307" workbookViewId="0">
      <selection activeCell="B376" sqref="B376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  <col min="14" max="14" width="15.85546875" customWidth="1"/>
    <col min="16" max="16" width="64.42578125" bestFit="1" customWidth="1"/>
  </cols>
  <sheetData>
    <row r="1" spans="1:14" x14ac:dyDescent="0.25">
      <c r="A1" t="s">
        <v>120</v>
      </c>
    </row>
    <row r="2" spans="1:14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14" ht="16.5" thickTop="1" thickBot="1" x14ac:dyDescent="0.3">
      <c r="A3" t="s">
        <v>33</v>
      </c>
      <c r="B3" t="s">
        <v>41</v>
      </c>
      <c r="C3" t="s">
        <v>560</v>
      </c>
      <c r="D3" t="str">
        <f>B3&amp;" "&amp;C3</f>
        <v>Bioturbation rate (cm^-2^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14" ht="15.75" thickTop="1" x14ac:dyDescent="0.25">
      <c r="A4" t="s">
        <v>122</v>
      </c>
      <c r="B4" t="s">
        <v>555</v>
      </c>
      <c r="C4" t="s">
        <v>561</v>
      </c>
      <c r="D4" t="str">
        <f t="shared" ref="D4:D67" si="0">B4&amp;" "&amp;C4</f>
        <v>Bioturbation function: 0-Gaussian; 1 – two-layer model (0 or 1)</v>
      </c>
    </row>
    <row r="5" spans="1:14" x14ac:dyDescent="0.25">
      <c r="A5" t="s">
        <v>123</v>
      </c>
      <c r="D5" t="str">
        <f t="shared" si="0"/>
        <v xml:space="preserve"> </v>
      </c>
    </row>
    <row r="6" spans="1:14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14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14" x14ac:dyDescent="0.25">
      <c r="A8" t="s">
        <v>124</v>
      </c>
      <c r="D8" t="str">
        <f t="shared" si="0"/>
        <v xml:space="preserve"> </v>
      </c>
    </row>
    <row r="9" spans="1:14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14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14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14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14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14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14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14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  <c r="N16" s="9"/>
    </row>
    <row r="17" spans="1:7" x14ac:dyDescent="0.25">
      <c r="A17" t="s">
        <v>130</v>
      </c>
      <c r="D17" t="str">
        <f t="shared" si="0"/>
        <v xml:space="preserve"> </v>
      </c>
    </row>
    <row r="18" spans="1:7" x14ac:dyDescent="0.25">
      <c r="A18" t="s">
        <v>131</v>
      </c>
      <c r="D18" t="str">
        <f t="shared" si="0"/>
        <v xml:space="preserve"> </v>
      </c>
    </row>
    <row r="19" spans="1:7" x14ac:dyDescent="0.25">
      <c r="A19" t="s">
        <v>132</v>
      </c>
      <c r="B19" t="s">
        <v>556</v>
      </c>
      <c r="C19" t="s">
        <v>562</v>
      </c>
      <c r="D19" t="str">
        <f t="shared" si="0"/>
        <v>Tortuosity calculation method switch: 1-Archie; 2-Burger; 3-Weissberg (1,2,3)</v>
      </c>
    </row>
    <row r="20" spans="1:7" x14ac:dyDescent="0.25">
      <c r="A20" t="s">
        <v>133</v>
      </c>
      <c r="B20" t="s">
        <v>557</v>
      </c>
      <c r="D20" t="str">
        <f t="shared" si="0"/>
        <v xml:space="preserve">Porosity exponent for tortuosity (if Archie)  </v>
      </c>
    </row>
    <row r="21" spans="1:7" x14ac:dyDescent="0.25">
      <c r="A21" t="s">
        <v>134</v>
      </c>
      <c r="B21" t="s">
        <v>558</v>
      </c>
      <c r="D21" t="str">
        <f t="shared" si="0"/>
        <v xml:space="preserve">Porosity exponent for tortuosity (if Burger) </v>
      </c>
    </row>
    <row r="22" spans="1:7" x14ac:dyDescent="0.25">
      <c r="A22" t="s">
        <v>135</v>
      </c>
      <c r="B22" t="s">
        <v>559</v>
      </c>
      <c r="D22" t="str">
        <f t="shared" si="0"/>
        <v xml:space="preserve">Porosity exponent for tortuosity (if Weissberg) </v>
      </c>
    </row>
    <row r="23" spans="1:7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7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7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  <c r="G25" t="s">
        <v>356</v>
      </c>
    </row>
    <row r="26" spans="1:7" x14ac:dyDescent="0.25">
      <c r="A26" t="s">
        <v>139</v>
      </c>
      <c r="D26" t="str">
        <f t="shared" si="0"/>
        <v xml:space="preserve"> </v>
      </c>
      <c r="G26" t="s">
        <v>357</v>
      </c>
    </row>
    <row r="27" spans="1:7" x14ac:dyDescent="0.25">
      <c r="A27" t="s">
        <v>140</v>
      </c>
      <c r="D27" t="str">
        <f t="shared" si="0"/>
        <v xml:space="preserve"> </v>
      </c>
      <c r="G27" t="s">
        <v>358</v>
      </c>
    </row>
    <row r="28" spans="1:7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7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7" x14ac:dyDescent="0.25">
      <c r="A30" t="s">
        <v>143</v>
      </c>
      <c r="D30" t="str">
        <f t="shared" si="0"/>
        <v xml:space="preserve"> </v>
      </c>
    </row>
    <row r="31" spans="1:7" x14ac:dyDescent="0.25">
      <c r="A31" t="s">
        <v>144</v>
      </c>
      <c r="D31" t="str">
        <f t="shared" si="0"/>
        <v xml:space="preserve"> </v>
      </c>
    </row>
    <row r="32" spans="1:7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 t="shared" ref="C149:C154" si="6"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 t="shared" si="6"/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 t="shared" si="6"/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 t="shared" si="6"/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 t="shared" si="6"/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 t="shared" si="6"/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7">B196&amp;" "&amp;C196</f>
        <v xml:space="preserve"> </v>
      </c>
    </row>
    <row r="197" spans="1:4" x14ac:dyDescent="0.25">
      <c r="A197" t="s">
        <v>310</v>
      </c>
      <c r="D197" t="str">
        <f t="shared" si="7"/>
        <v xml:space="preserve"> </v>
      </c>
    </row>
    <row r="198" spans="1:4" x14ac:dyDescent="0.25">
      <c r="A198" t="s">
        <v>311</v>
      </c>
      <c r="D198" t="str">
        <f t="shared" si="7"/>
        <v xml:space="preserve"> </v>
      </c>
    </row>
    <row r="199" spans="1:4" x14ac:dyDescent="0.25">
      <c r="A199" t="s">
        <v>312</v>
      </c>
      <c r="B199" t="s">
        <v>92</v>
      </c>
      <c r="C199" t="str">
        <f t="shared" ref="C199:C204" si="8">$G$3</f>
        <v>(mmol L^-1^)</v>
      </c>
      <c r="D199" t="str">
        <f t="shared" si="7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 t="shared" si="8"/>
        <v>(mmol L^-1^)</v>
      </c>
      <c r="D200" t="str">
        <f t="shared" si="7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 t="shared" si="8"/>
        <v>(mmol L^-1^)</v>
      </c>
      <c r="D201" t="str">
        <f t="shared" si="7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 t="shared" si="8"/>
        <v>(mmol L^-1^)</v>
      </c>
      <c r="D202" t="str">
        <f t="shared" si="7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 t="shared" si="8"/>
        <v>(mmol L^-1^)</v>
      </c>
      <c r="D203" t="str">
        <f t="shared" si="7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 t="shared" si="8"/>
        <v>(mmol L^-1^)</v>
      </c>
      <c r="D204" t="str">
        <f t="shared" si="7"/>
        <v>Partitioning concentration of denitritation (mmol L^-1^)</v>
      </c>
    </row>
    <row r="205" spans="1:4" x14ac:dyDescent="0.25">
      <c r="A205" t="s">
        <v>318</v>
      </c>
      <c r="D205" t="str">
        <f t="shared" si="7"/>
        <v xml:space="preserve"> </v>
      </c>
    </row>
    <row r="206" spans="1:4" x14ac:dyDescent="0.25">
      <c r="A206" t="s">
        <v>319</v>
      </c>
      <c r="D206" t="str">
        <f t="shared" si="7"/>
        <v xml:space="preserve"> </v>
      </c>
    </row>
    <row r="207" spans="1:4" x14ac:dyDescent="0.25">
      <c r="A207" t="s">
        <v>320</v>
      </c>
      <c r="D207" t="str">
        <f t="shared" si="7"/>
        <v xml:space="preserve"> </v>
      </c>
    </row>
    <row r="208" spans="1:4" x14ac:dyDescent="0.25">
      <c r="A208" t="s">
        <v>321</v>
      </c>
      <c r="D208" t="str">
        <f t="shared" si="7"/>
        <v xml:space="preserve"> </v>
      </c>
    </row>
    <row r="209" spans="1:4" x14ac:dyDescent="0.25">
      <c r="A209" t="s">
        <v>322</v>
      </c>
      <c r="D209" t="str">
        <f t="shared" si="7"/>
        <v xml:space="preserve"> </v>
      </c>
    </row>
    <row r="210" spans="1:4" x14ac:dyDescent="0.25">
      <c r="A210" t="s">
        <v>323</v>
      </c>
      <c r="D210" t="str">
        <f t="shared" si="7"/>
        <v xml:space="preserve"> </v>
      </c>
    </row>
    <row r="211" spans="1:4" x14ac:dyDescent="0.25">
      <c r="A211" t="s">
        <v>324</v>
      </c>
      <c r="D211" t="str">
        <f t="shared" si="7"/>
        <v xml:space="preserve"> </v>
      </c>
    </row>
    <row r="212" spans="1:4" x14ac:dyDescent="0.25">
      <c r="A212" t="s">
        <v>325</v>
      </c>
      <c r="D212" t="str">
        <f t="shared" si="7"/>
        <v xml:space="preserve"> </v>
      </c>
    </row>
    <row r="213" spans="1:4" x14ac:dyDescent="0.25">
      <c r="A213" t="s">
        <v>326</v>
      </c>
      <c r="D213" t="str">
        <f t="shared" si="7"/>
        <v xml:space="preserve"> </v>
      </c>
    </row>
    <row r="214" spans="1:4" x14ac:dyDescent="0.25">
      <c r="A214" t="s">
        <v>327</v>
      </c>
      <c r="D214" t="str">
        <f t="shared" si="7"/>
        <v xml:space="preserve"> </v>
      </c>
    </row>
    <row r="215" spans="1:4" x14ac:dyDescent="0.25">
      <c r="A215" t="s">
        <v>328</v>
      </c>
      <c r="D215" t="str">
        <f t="shared" si="7"/>
        <v xml:space="preserve"> </v>
      </c>
    </row>
    <row r="216" spans="1:4" x14ac:dyDescent="0.25">
      <c r="A216" t="s">
        <v>329</v>
      </c>
      <c r="D216" t="str">
        <f t="shared" si="7"/>
        <v xml:space="preserve"> </v>
      </c>
    </row>
    <row r="217" spans="1:4" x14ac:dyDescent="0.25">
      <c r="A217" t="s">
        <v>330</v>
      </c>
      <c r="D217" t="str">
        <f t="shared" si="7"/>
        <v xml:space="preserve"> </v>
      </c>
    </row>
    <row r="218" spans="1:4" x14ac:dyDescent="0.25">
      <c r="A218" t="s">
        <v>331</v>
      </c>
      <c r="D218" t="str">
        <f t="shared" si="7"/>
        <v xml:space="preserve"> </v>
      </c>
    </row>
    <row r="219" spans="1:4" x14ac:dyDescent="0.25">
      <c r="A219" t="s">
        <v>332</v>
      </c>
      <c r="D219" t="str">
        <f t="shared" si="7"/>
        <v xml:space="preserve"> </v>
      </c>
    </row>
    <row r="220" spans="1:4" x14ac:dyDescent="0.25">
      <c r="A220" t="s">
        <v>333</v>
      </c>
      <c r="D220" t="str">
        <f t="shared" si="7"/>
        <v xml:space="preserve"> </v>
      </c>
    </row>
    <row r="221" spans="1:4" x14ac:dyDescent="0.25">
      <c r="A221" t="s">
        <v>334</v>
      </c>
      <c r="D221" t="str">
        <f t="shared" si="7"/>
        <v xml:space="preserve"> </v>
      </c>
    </row>
    <row r="222" spans="1:4" x14ac:dyDescent="0.25">
      <c r="A222" t="s">
        <v>335</v>
      </c>
      <c r="D222" t="str">
        <f t="shared" si="7"/>
        <v xml:space="preserve"> </v>
      </c>
    </row>
    <row r="223" spans="1:4" x14ac:dyDescent="0.25">
      <c r="A223" t="s">
        <v>336</v>
      </c>
      <c r="D223" t="str">
        <f t="shared" si="7"/>
        <v xml:space="preserve"> </v>
      </c>
    </row>
    <row r="224" spans="1:4" x14ac:dyDescent="0.25">
      <c r="A224" t="s">
        <v>337</v>
      </c>
      <c r="D224" t="str">
        <f t="shared" si="7"/>
        <v xml:space="preserve"> </v>
      </c>
    </row>
    <row r="225" spans="1:4" x14ac:dyDescent="0.25">
      <c r="A225" t="s">
        <v>338</v>
      </c>
      <c r="D225" t="str">
        <f t="shared" si="7"/>
        <v xml:space="preserve"> </v>
      </c>
    </row>
    <row r="226" spans="1:4" x14ac:dyDescent="0.25">
      <c r="A226" t="s">
        <v>339</v>
      </c>
      <c r="D226" t="str">
        <f t="shared" si="7"/>
        <v xml:space="preserve"> </v>
      </c>
    </row>
    <row r="227" spans="1:4" x14ac:dyDescent="0.25">
      <c r="A227" t="s">
        <v>340</v>
      </c>
      <c r="D227" t="str">
        <f t="shared" si="7"/>
        <v xml:space="preserve"> </v>
      </c>
    </row>
    <row r="228" spans="1:4" x14ac:dyDescent="0.25">
      <c r="A228" t="s">
        <v>341</v>
      </c>
      <c r="D228" t="str">
        <f t="shared" si="7"/>
        <v xml:space="preserve"> </v>
      </c>
    </row>
    <row r="229" spans="1:4" x14ac:dyDescent="0.25">
      <c r="A229" t="s">
        <v>342</v>
      </c>
      <c r="D229" t="str">
        <f t="shared" si="7"/>
        <v xml:space="preserve"> </v>
      </c>
    </row>
    <row r="230" spans="1:4" x14ac:dyDescent="0.25">
      <c r="A230" t="s">
        <v>343</v>
      </c>
      <c r="D230" t="str">
        <f t="shared" si="7"/>
        <v xml:space="preserve"> </v>
      </c>
    </row>
    <row r="231" spans="1:4" x14ac:dyDescent="0.25">
      <c r="A231" t="s">
        <v>344</v>
      </c>
      <c r="D231" t="str">
        <f t="shared" si="7"/>
        <v xml:space="preserve"> </v>
      </c>
    </row>
    <row r="232" spans="1:4" x14ac:dyDescent="0.25">
      <c r="A232" t="s">
        <v>345</v>
      </c>
      <c r="D232" t="str">
        <f t="shared" si="7"/>
        <v xml:space="preserve"> </v>
      </c>
    </row>
    <row r="233" spans="1:4" x14ac:dyDescent="0.25">
      <c r="A233" t="s">
        <v>346</v>
      </c>
      <c r="D233" t="str">
        <f t="shared" si="7"/>
        <v xml:space="preserve"> </v>
      </c>
    </row>
    <row r="234" spans="1:4" x14ac:dyDescent="0.25">
      <c r="A234" t="s">
        <v>347</v>
      </c>
      <c r="D234" t="str">
        <f t="shared" si="7"/>
        <v xml:space="preserve"> </v>
      </c>
    </row>
    <row r="235" spans="1:4" x14ac:dyDescent="0.25">
      <c r="A235" t="s">
        <v>348</v>
      </c>
      <c r="D235" t="str">
        <f t="shared" si="7"/>
        <v xml:space="preserve"> </v>
      </c>
    </row>
    <row r="236" spans="1:4" x14ac:dyDescent="0.25">
      <c r="A236" t="s">
        <v>349</v>
      </c>
      <c r="D236" t="str">
        <f t="shared" si="7"/>
        <v xml:space="preserve"> </v>
      </c>
    </row>
    <row r="237" spans="1:4" x14ac:dyDescent="0.25">
      <c r="A237" t="s">
        <v>350</v>
      </c>
      <c r="D237" t="str">
        <f t="shared" si="7"/>
        <v xml:space="preserve"> </v>
      </c>
    </row>
    <row r="238" spans="1:4" x14ac:dyDescent="0.25">
      <c r="A238" t="s">
        <v>351</v>
      </c>
      <c r="D238" t="str">
        <f t="shared" si="7"/>
        <v xml:space="preserve"> </v>
      </c>
    </row>
    <row r="239" spans="1:4" x14ac:dyDescent="0.25">
      <c r="A239" t="s">
        <v>352</v>
      </c>
      <c r="D239" t="str">
        <f t="shared" si="7"/>
        <v xml:space="preserve"> </v>
      </c>
    </row>
    <row r="240" spans="1:4" x14ac:dyDescent="0.25">
      <c r="A240" t="s">
        <v>353</v>
      </c>
      <c r="D240" t="str">
        <f t="shared" si="7"/>
        <v xml:space="preserve"> </v>
      </c>
    </row>
    <row r="241" spans="1:4" x14ac:dyDescent="0.25">
      <c r="A241" t="s">
        <v>354</v>
      </c>
      <c r="D241" t="str">
        <f t="shared" si="7"/>
        <v xml:space="preserve"> </v>
      </c>
    </row>
    <row r="242" spans="1:4" x14ac:dyDescent="0.25">
      <c r="A242" s="6" t="s">
        <v>355</v>
      </c>
      <c r="D242" t="str">
        <f t="shared" si="7"/>
        <v xml:space="preserve"> </v>
      </c>
    </row>
    <row r="243" spans="1:4" x14ac:dyDescent="0.25">
      <c r="A243" s="6" t="s">
        <v>356</v>
      </c>
      <c r="B243" t="s">
        <v>431</v>
      </c>
      <c r="C243" t="s">
        <v>430</v>
      </c>
      <c r="D243" t="str">
        <f t="shared" si="7"/>
        <v>Switch for PO~4~^3-^ adsorption options (integer)</v>
      </c>
    </row>
    <row r="244" spans="1:4" x14ac:dyDescent="0.25">
      <c r="A244" t="s">
        <v>357</v>
      </c>
      <c r="B244" t="s">
        <v>432</v>
      </c>
      <c r="C244" t="s">
        <v>46</v>
      </c>
      <c r="D244" t="str">
        <f t="shared" si="7"/>
        <v>PO~4~^3-^ adsorption constant for PO4AdsoprtionModel = 1 (-)</v>
      </c>
    </row>
    <row r="245" spans="1:4" x14ac:dyDescent="0.25">
      <c r="A245" t="s">
        <v>358</v>
      </c>
      <c r="D245" t="str">
        <f t="shared" si="7"/>
        <v xml:space="preserve"> </v>
      </c>
    </row>
    <row r="246" spans="1:4" x14ac:dyDescent="0.25">
      <c r="A246" t="s">
        <v>359</v>
      </c>
      <c r="D246" t="str">
        <f t="shared" si="7"/>
        <v xml:space="preserve"> </v>
      </c>
    </row>
    <row r="247" spans="1:4" x14ac:dyDescent="0.25">
      <c r="A247" t="s">
        <v>360</v>
      </c>
      <c r="D247" t="str">
        <f t="shared" si="7"/>
        <v xml:space="preserve"> </v>
      </c>
    </row>
    <row r="248" spans="1:4" x14ac:dyDescent="0.25">
      <c r="A248" t="s">
        <v>361</v>
      </c>
      <c r="D248" t="str">
        <f t="shared" si="7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7"/>
        <v>Equilibrium constant for FeS precipitation (-)</v>
      </c>
    </row>
    <row r="250" spans="1:4" x14ac:dyDescent="0.25">
      <c r="A250" t="s">
        <v>363</v>
      </c>
      <c r="D250" t="str">
        <f t="shared" si="7"/>
        <v xml:space="preserve"> </v>
      </c>
    </row>
    <row r="251" spans="1:4" x14ac:dyDescent="0.25">
      <c r="A251" t="s">
        <v>364</v>
      </c>
      <c r="D251" t="str">
        <f t="shared" si="7"/>
        <v xml:space="preserve"> </v>
      </c>
    </row>
    <row r="252" spans="1:4" x14ac:dyDescent="0.25">
      <c r="A252" t="s">
        <v>365</v>
      </c>
      <c r="D252" t="str">
        <f t="shared" si="7"/>
        <v xml:space="preserve"> </v>
      </c>
    </row>
    <row r="253" spans="1:4" x14ac:dyDescent="0.25">
      <c r="A253" t="s">
        <v>366</v>
      </c>
      <c r="D253" t="str">
        <f t="shared" si="7"/>
        <v xml:space="preserve"> </v>
      </c>
    </row>
    <row r="254" spans="1:4" x14ac:dyDescent="0.25">
      <c r="A254" t="s">
        <v>367</v>
      </c>
      <c r="D254" t="str">
        <f t="shared" si="7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7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7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7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7"/>
        <v>Limitation concentration of denitrousation (mmol L^-1^)</v>
      </c>
    </row>
    <row r="259" spans="1:5" x14ac:dyDescent="0.25">
      <c r="A259" t="s">
        <v>372</v>
      </c>
      <c r="D259" t="str">
        <f t="shared" si="7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9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9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9"/>
        <v>H~2~S concentration for K~Sul~ (mmol L^-1^)</v>
      </c>
    </row>
    <row r="263" spans="1:5" x14ac:dyDescent="0.25">
      <c r="A263" t="s">
        <v>373</v>
      </c>
      <c r="D263" t="str">
        <f t="shared" si="9"/>
        <v xml:space="preserve"> </v>
      </c>
    </row>
    <row r="264" spans="1:5" x14ac:dyDescent="0.25">
      <c r="A264" t="s">
        <v>374</v>
      </c>
      <c r="D264" t="str">
        <f t="shared" si="9"/>
        <v xml:space="preserve"> </v>
      </c>
    </row>
    <row r="265" spans="1:5" x14ac:dyDescent="0.25">
      <c r="A265" t="s">
        <v>375</v>
      </c>
      <c r="D265" t="str">
        <f t="shared" si="9"/>
        <v xml:space="preserve"> </v>
      </c>
    </row>
    <row r="266" spans="1:5" x14ac:dyDescent="0.25">
      <c r="A266" t="s">
        <v>376</v>
      </c>
      <c r="D266" t="str">
        <f t="shared" si="9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9"/>
        <v>Diffusion sensitivity to external transport (-)</v>
      </c>
    </row>
    <row r="268" spans="1:5" x14ac:dyDescent="0.25">
      <c r="A268" t="s">
        <v>377</v>
      </c>
      <c r="D268" t="str">
        <f t="shared" si="9"/>
        <v xml:space="preserve"> </v>
      </c>
    </row>
    <row r="269" spans="1:5" x14ac:dyDescent="0.25">
      <c r="A269" t="s">
        <v>378</v>
      </c>
      <c r="D269" t="str">
        <f t="shared" si="9"/>
        <v xml:space="preserve"> </v>
      </c>
    </row>
    <row r="270" spans="1:5" x14ac:dyDescent="0.25">
      <c r="A270" t="s">
        <v>379</v>
      </c>
      <c r="D270" t="str">
        <f t="shared" si="9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9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9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9"/>
        <v>Minimum concentration of refractory POP at which reactions stop (mmol L^-1^)</v>
      </c>
    </row>
    <row r="274" spans="1:4" x14ac:dyDescent="0.25">
      <c r="A274" t="s">
        <v>380</v>
      </c>
      <c r="D274" t="str">
        <f t="shared" si="9"/>
        <v xml:space="preserve"> </v>
      </c>
    </row>
    <row r="275" spans="1:4" x14ac:dyDescent="0.25">
      <c r="A275" t="s">
        <v>381</v>
      </c>
      <c r="D275" t="str">
        <f t="shared" si="9"/>
        <v xml:space="preserve"> </v>
      </c>
    </row>
    <row r="276" spans="1:4" x14ac:dyDescent="0.25">
      <c r="A276" t="s">
        <v>382</v>
      </c>
      <c r="D276" t="str">
        <f t="shared" si="9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9"/>
        <v>Macroalgae hydrolysis rate - C, N and P (y^-1^)</v>
      </c>
    </row>
    <row r="278" spans="1:4" x14ac:dyDescent="0.25">
      <c r="A278" t="s">
        <v>1</v>
      </c>
      <c r="D278" t="str">
        <f t="shared" si="9"/>
        <v xml:space="preserve"> </v>
      </c>
    </row>
    <row r="279" spans="1:4" x14ac:dyDescent="0.25">
      <c r="A279" t="s">
        <v>384</v>
      </c>
      <c r="D279" t="str">
        <f t="shared" si="9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9"/>
        <v xml:space="preserve">NH~4~^+^ adsorption model switch </v>
      </c>
    </row>
    <row r="281" spans="1:4" x14ac:dyDescent="0.25">
      <c r="A281" t="s">
        <v>386</v>
      </c>
      <c r="D281" t="str">
        <f t="shared" si="9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9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9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9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9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9"/>
        <v xml:space="preserve">Timestep during spinup period </v>
      </c>
    </row>
    <row r="287" spans="1:4" x14ac:dyDescent="0.25">
      <c r="D287" t="str">
        <f t="shared" si="9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9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9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9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292" spans="1:4" x14ac:dyDescent="0.25">
      <c r="A292" t="s">
        <v>472</v>
      </c>
    </row>
    <row r="293" spans="1:4" x14ac:dyDescent="0.25">
      <c r="A293" t="s">
        <v>400</v>
      </c>
      <c r="B293" t="s">
        <v>481</v>
      </c>
      <c r="C293" t="s">
        <v>407</v>
      </c>
      <c r="D293" t="str">
        <f t="shared" ref="D293:D356" si="10">B293&amp;" "&amp;C293</f>
        <v>Number of days of spinup before reactions start (d)</v>
      </c>
    </row>
    <row r="294" spans="1:4" x14ac:dyDescent="0.25">
      <c r="A294" t="s">
        <v>402</v>
      </c>
      <c r="B294" t="s">
        <v>410</v>
      </c>
      <c r="C294" t="s">
        <v>408</v>
      </c>
      <c r="D294" t="str">
        <f t="shared" si="10"/>
        <v>Hydrodynamic model time step (s)</v>
      </c>
    </row>
    <row r="295" spans="1:4" x14ac:dyDescent="0.25">
      <c r="A295" t="s">
        <v>399</v>
      </c>
      <c r="B295" t="s">
        <v>409</v>
      </c>
      <c r="C295" t="s">
        <v>417</v>
      </c>
      <c r="D295" t="str">
        <f t="shared" si="10"/>
        <v>Sediment model substep (h)</v>
      </c>
    </row>
    <row r="296" spans="1:4" x14ac:dyDescent="0.25">
      <c r="A296" t="s">
        <v>473</v>
      </c>
      <c r="D296" t="str">
        <f t="shared" si="10"/>
        <v xml:space="preserve"> </v>
      </c>
    </row>
    <row r="297" spans="1:4" x14ac:dyDescent="0.25">
      <c r="A297" t="s">
        <v>435</v>
      </c>
      <c r="B297" t="s">
        <v>482</v>
      </c>
      <c r="C297" t="s">
        <v>430</v>
      </c>
      <c r="D297" t="str">
        <f t="shared" si="10"/>
        <v>Number of zones to simulate. Zones are listed in `active_zones` (integer)</v>
      </c>
    </row>
    <row r="298" spans="1:4" x14ac:dyDescent="0.25">
      <c r="A298" t="s">
        <v>436</v>
      </c>
      <c r="B298" t="s">
        <v>483</v>
      </c>
      <c r="C298" t="s">
        <v>430</v>
      </c>
      <c r="D298" t="str">
        <f t="shared" si="10"/>
        <v>Sequence of zones to be simulated (integer)</v>
      </c>
    </row>
    <row r="299" spans="1:4" x14ac:dyDescent="0.25">
      <c r="A299" t="s">
        <v>438</v>
      </c>
      <c r="B299" t="s">
        <v>484</v>
      </c>
      <c r="C299" t="s">
        <v>430</v>
      </c>
      <c r="D299" t="str">
        <f t="shared" si="10"/>
        <v>Type of zone, as listed by header in aed_sdg_vars.csv (integer)</v>
      </c>
    </row>
    <row r="300" spans="1:4" x14ac:dyDescent="0.25">
      <c r="A300" t="s">
        <v>475</v>
      </c>
      <c r="D300" t="str">
        <f t="shared" si="10"/>
        <v xml:space="preserve"> </v>
      </c>
    </row>
    <row r="301" spans="1:4" x14ac:dyDescent="0.25">
      <c r="A301" t="s">
        <v>440</v>
      </c>
      <c r="B301" t="s">
        <v>486</v>
      </c>
      <c r="C301" s="8" t="s">
        <v>511</v>
      </c>
      <c r="D301" t="str">
        <f t="shared" si="10"/>
        <v>External candi parameter file path (text)</v>
      </c>
    </row>
    <row r="302" spans="1:4" x14ac:dyDescent="0.25">
      <c r="A302" t="s">
        <v>444</v>
      </c>
      <c r="B302" t="s">
        <v>485</v>
      </c>
      <c r="C302" s="8" t="s">
        <v>511</v>
      </c>
      <c r="D302" t="str">
        <f t="shared" si="10"/>
        <v>External equilibrium chemistry solver parameter file path (text)</v>
      </c>
    </row>
    <row r="303" spans="1:4" x14ac:dyDescent="0.25">
      <c r="A303" t="s">
        <v>474</v>
      </c>
      <c r="D303" t="str">
        <f t="shared" si="10"/>
        <v xml:space="preserve"> </v>
      </c>
    </row>
    <row r="304" spans="1:4" x14ac:dyDescent="0.25">
      <c r="A304" t="s">
        <v>418</v>
      </c>
      <c r="B304" t="s">
        <v>487</v>
      </c>
      <c r="C304" t="s">
        <v>512</v>
      </c>
      <c r="D304" t="str">
        <f t="shared" si="10"/>
        <v>Switch for sediment-water boundary settings (integer switch)</v>
      </c>
    </row>
    <row r="305" spans="1:4" x14ac:dyDescent="0.25">
      <c r="A305" t="s">
        <v>419</v>
      </c>
      <c r="B305" t="s">
        <v>488</v>
      </c>
      <c r="C305" t="s">
        <v>512</v>
      </c>
      <c r="D305" t="str">
        <f t="shared" si="10"/>
        <v>Switch for bottom boundary settings (integer switch)</v>
      </c>
    </row>
    <row r="306" spans="1:4" x14ac:dyDescent="0.25">
      <c r="A306" t="s">
        <v>446</v>
      </c>
      <c r="B306" t="s">
        <v>489</v>
      </c>
      <c r="C306" t="s">
        <v>511</v>
      </c>
      <c r="D306" t="str">
        <f t="shared" si="10"/>
        <v>Sediment-water interface boundary file path (text)</v>
      </c>
    </row>
    <row r="307" spans="1:4" x14ac:dyDescent="0.25">
      <c r="A307" t="s">
        <v>447</v>
      </c>
      <c r="B307" t="s">
        <v>490</v>
      </c>
      <c r="C307" t="s">
        <v>511</v>
      </c>
      <c r="D307" t="str">
        <f t="shared" si="10"/>
        <v>Deep boundary file path (text)</v>
      </c>
    </row>
    <row r="308" spans="1:4" x14ac:dyDescent="0.25">
      <c r="A308" t="s">
        <v>420</v>
      </c>
      <c r="B308" t="s">
        <v>491</v>
      </c>
      <c r="C308" t="s">
        <v>511</v>
      </c>
      <c r="D308" t="str">
        <f t="shared" si="10"/>
        <v>Variables to take their boundary from the swibc_file (text)</v>
      </c>
    </row>
    <row r="309" spans="1:4" x14ac:dyDescent="0.25">
      <c r="A309" t="s">
        <v>421</v>
      </c>
      <c r="B309" t="s">
        <v>492</v>
      </c>
      <c r="C309" t="s">
        <v>511</v>
      </c>
      <c r="D309" t="str">
        <f t="shared" si="10"/>
        <v>Variables to take their boundary from the deepbc file (text)</v>
      </c>
    </row>
    <row r="310" spans="1:4" x14ac:dyDescent="0.25">
      <c r="A310" t="s">
        <v>479</v>
      </c>
      <c r="D310" t="str">
        <f t="shared" si="10"/>
        <v xml:space="preserve"> </v>
      </c>
    </row>
    <row r="311" spans="1:4" x14ac:dyDescent="0.25">
      <c r="A311" t="s">
        <v>451</v>
      </c>
      <c r="B311" t="s">
        <v>493</v>
      </c>
      <c r="C311" t="s">
        <v>513</v>
      </c>
      <c r="D311" t="str">
        <f t="shared" si="10"/>
        <v>Switch for labile organic matter initial profile (constant, linear or exponential) (character switch)</v>
      </c>
    </row>
    <row r="312" spans="1:4" ht="30" x14ac:dyDescent="0.25">
      <c r="A312" t="s">
        <v>453</v>
      </c>
      <c r="B312" s="4" t="s">
        <v>499</v>
      </c>
      <c r="C312" t="s">
        <v>494</v>
      </c>
      <c r="D312" t="str">
        <f t="shared" si="10"/>
        <v>Fraction of initial condition at the top of the labile initial profile using linear option (0 to 1)</v>
      </c>
    </row>
    <row r="313" spans="1:4" ht="30" x14ac:dyDescent="0.25">
      <c r="A313" t="s">
        <v>454</v>
      </c>
      <c r="B313" s="4" t="s">
        <v>502</v>
      </c>
      <c r="C313" t="s">
        <v>494</v>
      </c>
      <c r="D313" t="str">
        <f t="shared" si="10"/>
        <v>Fraction of initial condition at the depth InitMinDepthL using linear option (0 to 1)</v>
      </c>
    </row>
    <row r="314" spans="1:4" ht="30" x14ac:dyDescent="0.25">
      <c r="A314" t="s">
        <v>455</v>
      </c>
      <c r="B314" s="4" t="s">
        <v>495</v>
      </c>
      <c r="C314" t="s">
        <v>46</v>
      </c>
      <c r="D314" t="str">
        <f t="shared" si="10"/>
        <v>Decay coefficient for labile organic matter initial profile using exponential option (-)</v>
      </c>
    </row>
    <row r="315" spans="1:4" ht="30" x14ac:dyDescent="0.25">
      <c r="A315" t="s">
        <v>456</v>
      </c>
      <c r="B315" s="4" t="s">
        <v>496</v>
      </c>
      <c r="C315" t="s">
        <v>43</v>
      </c>
      <c r="D315" t="str">
        <f t="shared" si="10"/>
        <v>Depth at which the OM_minL percentage applies using the linear option (cm)</v>
      </c>
    </row>
    <row r="316" spans="1:4" x14ac:dyDescent="0.25">
      <c r="A316" t="s">
        <v>457</v>
      </c>
      <c r="B316" t="s">
        <v>497</v>
      </c>
      <c r="C316" t="s">
        <v>513</v>
      </c>
      <c r="D316" t="str">
        <f t="shared" si="10"/>
        <v>Switch for refractory organic matter initial profile (constant, linear or exponential) (character switch)</v>
      </c>
    </row>
    <row r="317" spans="1:4" ht="30" x14ac:dyDescent="0.25">
      <c r="A317" t="s">
        <v>458</v>
      </c>
      <c r="B317" s="4" t="s">
        <v>498</v>
      </c>
      <c r="C317" t="s">
        <v>494</v>
      </c>
      <c r="D317" t="str">
        <f t="shared" si="10"/>
        <v>Fraction of initial condition at the top of the refractory initial profile using linear option (0 to 1)</v>
      </c>
    </row>
    <row r="318" spans="1:4" ht="30" x14ac:dyDescent="0.25">
      <c r="A318" t="s">
        <v>459</v>
      </c>
      <c r="B318" s="4" t="s">
        <v>501</v>
      </c>
      <c r="C318" t="s">
        <v>494</v>
      </c>
      <c r="D318" t="str">
        <f t="shared" si="10"/>
        <v>Fraction of initial condition at the depth InitMinDepthR using linear option (0 to 1)</v>
      </c>
    </row>
    <row r="319" spans="1:4" ht="30" x14ac:dyDescent="0.25">
      <c r="A319" t="s">
        <v>460</v>
      </c>
      <c r="B319" s="4" t="s">
        <v>495</v>
      </c>
      <c r="C319" t="s">
        <v>46</v>
      </c>
      <c r="D319" t="str">
        <f t="shared" si="10"/>
        <v>Decay coefficient for labile organic matter initial profile using exponential option (-)</v>
      </c>
    </row>
    <row r="320" spans="1:4" ht="30" x14ac:dyDescent="0.25">
      <c r="A320" t="s">
        <v>461</v>
      </c>
      <c r="B320" s="4" t="s">
        <v>500</v>
      </c>
      <c r="C320" t="s">
        <v>43</v>
      </c>
      <c r="D320" t="str">
        <f t="shared" si="10"/>
        <v>Depth at which the OM_minR percentage applies using the linear option (cm)</v>
      </c>
    </row>
    <row r="321" spans="1:4" x14ac:dyDescent="0.25">
      <c r="A321" t="s">
        <v>462</v>
      </c>
      <c r="B321" s="4" t="s">
        <v>503</v>
      </c>
      <c r="C321" t="s">
        <v>504</v>
      </c>
      <c r="D321" t="str">
        <f t="shared" si="10"/>
        <v>Concentration of very refractory particulate organic matter (% solids)</v>
      </c>
    </row>
    <row r="322" spans="1:4" x14ac:dyDescent="0.25">
      <c r="A322" t="s">
        <v>480</v>
      </c>
      <c r="D322" t="str">
        <f t="shared" si="10"/>
        <v xml:space="preserve"> </v>
      </c>
    </row>
    <row r="323" spans="1:4" x14ac:dyDescent="0.25">
      <c r="A323" t="s">
        <v>463</v>
      </c>
      <c r="B323" s="4" t="s">
        <v>510</v>
      </c>
      <c r="C323" t="s">
        <v>430</v>
      </c>
      <c r="D323" t="str">
        <f t="shared" si="10"/>
        <v>Switch for which types of diags to write to files (integer)</v>
      </c>
    </row>
    <row r="324" spans="1:4" x14ac:dyDescent="0.25">
      <c r="A324" t="s">
        <v>464</v>
      </c>
      <c r="B324" s="4" t="s">
        <v>509</v>
      </c>
      <c r="C324" t="s">
        <v>514</v>
      </c>
      <c r="D324" t="str">
        <f t="shared" si="10"/>
        <v>Switch to write .sed files (logical)</v>
      </c>
    </row>
    <row r="325" spans="1:4" x14ac:dyDescent="0.25">
      <c r="A325" t="s">
        <v>466</v>
      </c>
      <c r="B325" t="s">
        <v>505</v>
      </c>
      <c r="C325" t="s">
        <v>511</v>
      </c>
      <c r="D325" t="str">
        <f t="shared" si="10"/>
        <v>List of other variables to be written to output files e.g. rates, factors etc. (text)</v>
      </c>
    </row>
    <row r="326" spans="1:4" x14ac:dyDescent="0.25">
      <c r="A326" t="s">
        <v>468</v>
      </c>
      <c r="B326" t="s">
        <v>506</v>
      </c>
      <c r="C326" t="s">
        <v>511</v>
      </c>
      <c r="D326" t="str">
        <f t="shared" si="10"/>
        <v>List of variables to be written to diag files at `output_diag_depths` (text)</v>
      </c>
    </row>
    <row r="327" spans="1:4" x14ac:dyDescent="0.25">
      <c r="A327" t="s">
        <v>470</v>
      </c>
      <c r="B327" t="s">
        <v>508</v>
      </c>
      <c r="C327" t="s">
        <v>430</v>
      </c>
      <c r="D327" t="str">
        <f t="shared" si="10"/>
        <v>Number of depths to write diag outputs for. Depths are listed in `output_diag_depths` (integer)</v>
      </c>
    </row>
    <row r="328" spans="1:4" x14ac:dyDescent="0.25">
      <c r="A328" t="s">
        <v>471</v>
      </c>
      <c r="B328" t="s">
        <v>507</v>
      </c>
      <c r="C328" t="s">
        <v>43</v>
      </c>
      <c r="D328" t="str">
        <f t="shared" si="10"/>
        <v>Depths to write diag files (cm)</v>
      </c>
    </row>
    <row r="329" spans="1:4" x14ac:dyDescent="0.25">
      <c r="A329" t="s">
        <v>515</v>
      </c>
      <c r="D329" t="str">
        <f t="shared" si="10"/>
        <v xml:space="preserve"> </v>
      </c>
    </row>
    <row r="330" spans="1:4" x14ac:dyDescent="0.25">
      <c r="A330" t="s">
        <v>516</v>
      </c>
      <c r="D330" t="str">
        <f t="shared" si="10"/>
        <v xml:space="preserve"> </v>
      </c>
    </row>
    <row r="331" spans="1:4" x14ac:dyDescent="0.25">
      <c r="A331" t="s">
        <v>517</v>
      </c>
      <c r="D331" t="str">
        <f t="shared" si="10"/>
        <v xml:space="preserve"> </v>
      </c>
    </row>
    <row r="332" spans="1:4" x14ac:dyDescent="0.25">
      <c r="A332" t="s">
        <v>449</v>
      </c>
      <c r="D332" t="str">
        <f t="shared" si="10"/>
        <v xml:space="preserve"> </v>
      </c>
    </row>
    <row r="333" spans="1:4" x14ac:dyDescent="0.25">
      <c r="A333" t="s">
        <v>518</v>
      </c>
      <c r="D333" t="str">
        <f t="shared" si="10"/>
        <v xml:space="preserve"> </v>
      </c>
    </row>
    <row r="334" spans="1:4" x14ac:dyDescent="0.25">
      <c r="A334" t="s">
        <v>519</v>
      </c>
      <c r="D334" t="str">
        <f t="shared" si="10"/>
        <v xml:space="preserve"> </v>
      </c>
    </row>
    <row r="335" spans="1:4" x14ac:dyDescent="0.25">
      <c r="A335" t="s">
        <v>520</v>
      </c>
      <c r="D335" t="str">
        <f t="shared" si="10"/>
        <v xml:space="preserve"> </v>
      </c>
    </row>
    <row r="336" spans="1:4" x14ac:dyDescent="0.25">
      <c r="A336" t="s">
        <v>521</v>
      </c>
      <c r="D336" t="str">
        <f t="shared" si="10"/>
        <v xml:space="preserve"> </v>
      </c>
    </row>
    <row r="337" spans="1:4" x14ac:dyDescent="0.25">
      <c r="A337" t="s">
        <v>522</v>
      </c>
      <c r="D337" t="str">
        <f t="shared" si="10"/>
        <v xml:space="preserve"> </v>
      </c>
    </row>
    <row r="338" spans="1:4" x14ac:dyDescent="0.25">
      <c r="A338" t="s">
        <v>523</v>
      </c>
      <c r="D338" t="str">
        <f t="shared" si="10"/>
        <v xml:space="preserve"> </v>
      </c>
    </row>
    <row r="339" spans="1:4" x14ac:dyDescent="0.25">
      <c r="A339" t="s">
        <v>524</v>
      </c>
      <c r="D339" t="str">
        <f t="shared" si="10"/>
        <v xml:space="preserve"> </v>
      </c>
    </row>
    <row r="340" spans="1:4" x14ac:dyDescent="0.25">
      <c r="A340" t="s">
        <v>525</v>
      </c>
      <c r="D340" t="str">
        <f t="shared" si="10"/>
        <v xml:space="preserve"> </v>
      </c>
    </row>
    <row r="341" spans="1:4" x14ac:dyDescent="0.25">
      <c r="A341" t="s">
        <v>526</v>
      </c>
      <c r="D341" t="str">
        <f t="shared" si="10"/>
        <v xml:space="preserve"> </v>
      </c>
    </row>
    <row r="342" spans="1:4" x14ac:dyDescent="0.25">
      <c r="A342" t="s">
        <v>527</v>
      </c>
      <c r="D342" t="str">
        <f t="shared" si="10"/>
        <v xml:space="preserve"> </v>
      </c>
    </row>
    <row r="343" spans="1:4" x14ac:dyDescent="0.25">
      <c r="A343" t="s">
        <v>528</v>
      </c>
      <c r="D343" t="str">
        <f t="shared" si="10"/>
        <v xml:space="preserve"> </v>
      </c>
    </row>
    <row r="344" spans="1:4" x14ac:dyDescent="0.25">
      <c r="A344" t="s">
        <v>529</v>
      </c>
      <c r="D344" t="str">
        <f t="shared" si="10"/>
        <v xml:space="preserve"> </v>
      </c>
    </row>
    <row r="345" spans="1:4" x14ac:dyDescent="0.25">
      <c r="A345" t="s">
        <v>530</v>
      </c>
      <c r="D345" t="str">
        <f t="shared" si="10"/>
        <v xml:space="preserve"> </v>
      </c>
    </row>
    <row r="346" spans="1:4" x14ac:dyDescent="0.25">
      <c r="A346" t="s">
        <v>531</v>
      </c>
      <c r="D346" t="str">
        <f t="shared" si="10"/>
        <v xml:space="preserve"> </v>
      </c>
    </row>
    <row r="347" spans="1:4" x14ac:dyDescent="0.25">
      <c r="A347" t="s">
        <v>532</v>
      </c>
      <c r="D347" t="str">
        <f t="shared" si="10"/>
        <v xml:space="preserve"> </v>
      </c>
    </row>
    <row r="348" spans="1:4" x14ac:dyDescent="0.25">
      <c r="A348" t="s">
        <v>533</v>
      </c>
      <c r="D348" t="str">
        <f t="shared" si="10"/>
        <v xml:space="preserve"> </v>
      </c>
    </row>
    <row r="349" spans="1:4" x14ac:dyDescent="0.25">
      <c r="A349" t="s">
        <v>534</v>
      </c>
      <c r="D349" t="str">
        <f t="shared" si="10"/>
        <v xml:space="preserve"> </v>
      </c>
    </row>
    <row r="350" spans="1:4" x14ac:dyDescent="0.25">
      <c r="A350" t="s">
        <v>386</v>
      </c>
      <c r="D350" t="str">
        <f t="shared" si="10"/>
        <v xml:space="preserve"> </v>
      </c>
    </row>
    <row r="351" spans="1:4" x14ac:dyDescent="0.25">
      <c r="A351" t="s">
        <v>535</v>
      </c>
      <c r="D351" t="str">
        <f t="shared" si="10"/>
        <v xml:space="preserve"> </v>
      </c>
    </row>
    <row r="352" spans="1:4" x14ac:dyDescent="0.25">
      <c r="A352" t="s">
        <v>536</v>
      </c>
      <c r="D352" t="str">
        <f t="shared" si="10"/>
        <v xml:space="preserve"> </v>
      </c>
    </row>
    <row r="353" spans="1:4" x14ac:dyDescent="0.25">
      <c r="A353" t="s">
        <v>537</v>
      </c>
      <c r="D353" t="str">
        <f t="shared" si="10"/>
        <v xml:space="preserve"> </v>
      </c>
    </row>
    <row r="354" spans="1:4" x14ac:dyDescent="0.25">
      <c r="A354" t="s">
        <v>538</v>
      </c>
      <c r="D354" t="str">
        <f t="shared" si="10"/>
        <v xml:space="preserve"> </v>
      </c>
    </row>
    <row r="355" spans="1:4" x14ac:dyDescent="0.25">
      <c r="A355" t="s">
        <v>539</v>
      </c>
      <c r="D355" t="str">
        <f t="shared" si="10"/>
        <v xml:space="preserve"> </v>
      </c>
    </row>
    <row r="356" spans="1:4" x14ac:dyDescent="0.25">
      <c r="A356" t="s">
        <v>540</v>
      </c>
      <c r="D356" t="str">
        <f t="shared" si="10"/>
        <v xml:space="preserve"> </v>
      </c>
    </row>
    <row r="357" spans="1:4" x14ac:dyDescent="0.25">
      <c r="A357" t="s">
        <v>541</v>
      </c>
      <c r="D357" t="str">
        <f t="shared" ref="D357:D371" si="11">B357&amp;" "&amp;C357</f>
        <v xml:space="preserve"> </v>
      </c>
    </row>
    <row r="358" spans="1:4" x14ac:dyDescent="0.25">
      <c r="A358" t="s">
        <v>542</v>
      </c>
      <c r="D358" t="str">
        <f t="shared" si="11"/>
        <v xml:space="preserve"> </v>
      </c>
    </row>
    <row r="359" spans="1:4" x14ac:dyDescent="0.25">
      <c r="A359" t="s">
        <v>543</v>
      </c>
      <c r="D359" t="str">
        <f t="shared" si="11"/>
        <v xml:space="preserve"> </v>
      </c>
    </row>
    <row r="360" spans="1:4" x14ac:dyDescent="0.25">
      <c r="A360" t="s">
        <v>544</v>
      </c>
      <c r="D360" t="str">
        <f t="shared" si="11"/>
        <v xml:space="preserve"> </v>
      </c>
    </row>
    <row r="361" spans="1:4" x14ac:dyDescent="0.25">
      <c r="A361" t="s">
        <v>545</v>
      </c>
      <c r="D361" t="str">
        <f t="shared" si="11"/>
        <v xml:space="preserve"> </v>
      </c>
    </row>
    <row r="362" spans="1:4" x14ac:dyDescent="0.25">
      <c r="A362" t="s">
        <v>546</v>
      </c>
      <c r="D362" t="str">
        <f t="shared" si="11"/>
        <v xml:space="preserve"> </v>
      </c>
    </row>
    <row r="363" spans="1:4" x14ac:dyDescent="0.25">
      <c r="A363" t="s">
        <v>384</v>
      </c>
      <c r="D363" t="str">
        <f t="shared" si="11"/>
        <v xml:space="preserve"> </v>
      </c>
    </row>
    <row r="364" spans="1:4" x14ac:dyDescent="0.25">
      <c r="A364" t="s">
        <v>547</v>
      </c>
      <c r="D364" t="str">
        <f t="shared" si="11"/>
        <v xml:space="preserve"> </v>
      </c>
    </row>
    <row r="365" spans="1:4" x14ac:dyDescent="0.25">
      <c r="A365" t="s">
        <v>548</v>
      </c>
      <c r="D365" t="str">
        <f t="shared" si="11"/>
        <v xml:space="preserve"> </v>
      </c>
    </row>
    <row r="366" spans="1:4" x14ac:dyDescent="0.25">
      <c r="A366" t="s">
        <v>549</v>
      </c>
      <c r="D366" t="str">
        <f t="shared" si="11"/>
        <v xml:space="preserve"> </v>
      </c>
    </row>
    <row r="367" spans="1:4" x14ac:dyDescent="0.25">
      <c r="A367" t="s">
        <v>550</v>
      </c>
      <c r="D367" t="str">
        <f t="shared" si="11"/>
        <v xml:space="preserve"> </v>
      </c>
    </row>
    <row r="368" spans="1:4" x14ac:dyDescent="0.25">
      <c r="A368" t="s">
        <v>551</v>
      </c>
      <c r="D368" t="str">
        <f t="shared" si="11"/>
        <v xml:space="preserve"> </v>
      </c>
    </row>
    <row r="369" spans="1:4" x14ac:dyDescent="0.25">
      <c r="A369" t="s">
        <v>552</v>
      </c>
      <c r="D369" t="str">
        <f t="shared" si="11"/>
        <v xml:space="preserve"> </v>
      </c>
    </row>
    <row r="370" spans="1:4" x14ac:dyDescent="0.25">
      <c r="A370" t="s">
        <v>553</v>
      </c>
      <c r="D370" t="str">
        <f t="shared" si="11"/>
        <v xml:space="preserve"> </v>
      </c>
    </row>
    <row r="371" spans="1:4" x14ac:dyDescent="0.25">
      <c r="A371" t="s">
        <v>554</v>
      </c>
      <c r="D371" t="str">
        <f t="shared" si="11"/>
        <v xml:space="preserve"> </v>
      </c>
    </row>
    <row r="380" spans="1:4" x14ac:dyDescent="0.25">
      <c r="A380">
        <v>104</v>
      </c>
      <c r="B380" s="1" t="s">
        <v>2</v>
      </c>
      <c r="C380">
        <f t="shared" ref="C380:C408" si="12">C381+1</f>
        <v>32</v>
      </c>
    </row>
    <row r="381" spans="1:4" x14ac:dyDescent="0.25">
      <c r="A381">
        <v>103</v>
      </c>
      <c r="B381" s="1" t="s">
        <v>3</v>
      </c>
      <c r="C381">
        <f t="shared" si="12"/>
        <v>31</v>
      </c>
    </row>
    <row r="382" spans="1:4" x14ac:dyDescent="0.25">
      <c r="A382">
        <v>102</v>
      </c>
      <c r="B382" s="1" t="s">
        <v>4</v>
      </c>
      <c r="C382">
        <f t="shared" si="12"/>
        <v>30</v>
      </c>
    </row>
    <row r="383" spans="1:4" x14ac:dyDescent="0.25">
      <c r="A383">
        <v>101</v>
      </c>
      <c r="B383" s="1" t="s">
        <v>5</v>
      </c>
      <c r="C383">
        <f t="shared" si="12"/>
        <v>29</v>
      </c>
    </row>
    <row r="384" spans="1:4" x14ac:dyDescent="0.25">
      <c r="A384">
        <v>93</v>
      </c>
      <c r="B384" s="1" t="s">
        <v>6</v>
      </c>
      <c r="C384">
        <f t="shared" si="12"/>
        <v>28</v>
      </c>
    </row>
    <row r="385" spans="1:3" x14ac:dyDescent="0.25">
      <c r="A385">
        <f>A382-10</f>
        <v>92</v>
      </c>
      <c r="B385" s="1" t="s">
        <v>7</v>
      </c>
      <c r="C385">
        <f t="shared" si="12"/>
        <v>27</v>
      </c>
    </row>
    <row r="386" spans="1:3" x14ac:dyDescent="0.25">
      <c r="A386">
        <f t="shared" ref="A386:A410" si="13">A383-10</f>
        <v>91</v>
      </c>
      <c r="B386" s="1" t="s">
        <v>8</v>
      </c>
      <c r="C386">
        <f t="shared" si="12"/>
        <v>26</v>
      </c>
    </row>
    <row r="387" spans="1:3" x14ac:dyDescent="0.25">
      <c r="A387">
        <f t="shared" si="13"/>
        <v>83</v>
      </c>
      <c r="B387" s="1" t="s">
        <v>9</v>
      </c>
      <c r="C387">
        <f t="shared" si="12"/>
        <v>25</v>
      </c>
    </row>
    <row r="388" spans="1:3" x14ac:dyDescent="0.25">
      <c r="A388">
        <f t="shared" si="13"/>
        <v>82</v>
      </c>
      <c r="B388" s="1" t="s">
        <v>10</v>
      </c>
      <c r="C388">
        <f t="shared" si="12"/>
        <v>24</v>
      </c>
    </row>
    <row r="389" spans="1:3" x14ac:dyDescent="0.25">
      <c r="A389">
        <f t="shared" si="13"/>
        <v>81</v>
      </c>
      <c r="B389" s="1" t="s">
        <v>11</v>
      </c>
      <c r="C389">
        <f t="shared" si="12"/>
        <v>23</v>
      </c>
    </row>
    <row r="390" spans="1:3" x14ac:dyDescent="0.25">
      <c r="A390">
        <f t="shared" si="13"/>
        <v>73</v>
      </c>
      <c r="B390" s="1" t="s">
        <v>12</v>
      </c>
      <c r="C390">
        <f t="shared" si="12"/>
        <v>22</v>
      </c>
    </row>
    <row r="391" spans="1:3" x14ac:dyDescent="0.25">
      <c r="A391">
        <f t="shared" si="13"/>
        <v>72</v>
      </c>
      <c r="B391" s="1" t="s">
        <v>13</v>
      </c>
      <c r="C391">
        <f t="shared" si="12"/>
        <v>21</v>
      </c>
    </row>
    <row r="392" spans="1:3" x14ac:dyDescent="0.25">
      <c r="A392">
        <f t="shared" si="13"/>
        <v>71</v>
      </c>
      <c r="B392" s="1" t="s">
        <v>14</v>
      </c>
      <c r="C392">
        <f t="shared" si="12"/>
        <v>20</v>
      </c>
    </row>
    <row r="393" spans="1:3" x14ac:dyDescent="0.25">
      <c r="A393">
        <f t="shared" si="13"/>
        <v>63</v>
      </c>
      <c r="B393" s="1" t="s">
        <v>15</v>
      </c>
      <c r="C393">
        <f t="shared" si="12"/>
        <v>19</v>
      </c>
    </row>
    <row r="394" spans="1:3" x14ac:dyDescent="0.25">
      <c r="A394">
        <f t="shared" si="13"/>
        <v>62</v>
      </c>
      <c r="B394" s="1" t="s">
        <v>16</v>
      </c>
      <c r="C394">
        <f t="shared" si="12"/>
        <v>18</v>
      </c>
    </row>
    <row r="395" spans="1:3" x14ac:dyDescent="0.25">
      <c r="A395">
        <f t="shared" si="13"/>
        <v>61</v>
      </c>
      <c r="B395" s="1" t="s">
        <v>17</v>
      </c>
      <c r="C395">
        <f t="shared" si="12"/>
        <v>17</v>
      </c>
    </row>
    <row r="396" spans="1:3" x14ac:dyDescent="0.25">
      <c r="A396">
        <f t="shared" si="13"/>
        <v>53</v>
      </c>
      <c r="B396" s="1" t="s">
        <v>18</v>
      </c>
      <c r="C396">
        <f t="shared" si="12"/>
        <v>16</v>
      </c>
    </row>
    <row r="397" spans="1:3" x14ac:dyDescent="0.25">
      <c r="A397">
        <f t="shared" si="13"/>
        <v>52</v>
      </c>
      <c r="B397" s="1" t="s">
        <v>19</v>
      </c>
      <c r="C397">
        <f t="shared" si="12"/>
        <v>15</v>
      </c>
    </row>
    <row r="398" spans="1:3" x14ac:dyDescent="0.25">
      <c r="A398">
        <f t="shared" si="13"/>
        <v>51</v>
      </c>
      <c r="B398" s="1" t="s">
        <v>20</v>
      </c>
      <c r="C398">
        <f t="shared" si="12"/>
        <v>14</v>
      </c>
    </row>
    <row r="399" spans="1:3" x14ac:dyDescent="0.25">
      <c r="A399">
        <f t="shared" si="13"/>
        <v>43</v>
      </c>
      <c r="B399" s="1" t="s">
        <v>21</v>
      </c>
      <c r="C399">
        <f t="shared" si="12"/>
        <v>13</v>
      </c>
    </row>
    <row r="400" spans="1:3" x14ac:dyDescent="0.25">
      <c r="A400">
        <f t="shared" si="13"/>
        <v>42</v>
      </c>
      <c r="B400" s="1" t="s">
        <v>22</v>
      </c>
      <c r="C400">
        <f t="shared" si="12"/>
        <v>12</v>
      </c>
    </row>
    <row r="401" spans="1:3" x14ac:dyDescent="0.25">
      <c r="A401">
        <f t="shared" si="13"/>
        <v>41</v>
      </c>
      <c r="B401" s="1" t="s">
        <v>23</v>
      </c>
      <c r="C401">
        <f t="shared" si="12"/>
        <v>11</v>
      </c>
    </row>
    <row r="402" spans="1:3" x14ac:dyDescent="0.25">
      <c r="A402">
        <f t="shared" si="13"/>
        <v>33</v>
      </c>
      <c r="B402" s="1" t="s">
        <v>24</v>
      </c>
      <c r="C402">
        <f t="shared" si="12"/>
        <v>10</v>
      </c>
    </row>
    <row r="403" spans="1:3" x14ac:dyDescent="0.25">
      <c r="A403">
        <f t="shared" si="13"/>
        <v>32</v>
      </c>
      <c r="B403" s="1" t="s">
        <v>25</v>
      </c>
      <c r="C403">
        <f t="shared" si="12"/>
        <v>9</v>
      </c>
    </row>
    <row r="404" spans="1:3" x14ac:dyDescent="0.25">
      <c r="A404">
        <f t="shared" si="13"/>
        <v>31</v>
      </c>
      <c r="B404" s="1" t="s">
        <v>26</v>
      </c>
      <c r="C404">
        <f t="shared" si="12"/>
        <v>8</v>
      </c>
    </row>
    <row r="405" spans="1:3" x14ac:dyDescent="0.25">
      <c r="A405">
        <f t="shared" si="13"/>
        <v>23</v>
      </c>
      <c r="B405" s="1" t="s">
        <v>27</v>
      </c>
      <c r="C405">
        <f t="shared" si="12"/>
        <v>7</v>
      </c>
    </row>
    <row r="406" spans="1:3" x14ac:dyDescent="0.25">
      <c r="A406">
        <f t="shared" si="13"/>
        <v>22</v>
      </c>
      <c r="B406" s="1" t="s">
        <v>28</v>
      </c>
      <c r="C406">
        <f t="shared" si="12"/>
        <v>6</v>
      </c>
    </row>
    <row r="407" spans="1:3" x14ac:dyDescent="0.25">
      <c r="A407">
        <f t="shared" si="13"/>
        <v>21</v>
      </c>
      <c r="B407" s="1" t="s">
        <v>29</v>
      </c>
      <c r="C407">
        <f t="shared" si="12"/>
        <v>5</v>
      </c>
    </row>
    <row r="408" spans="1:3" x14ac:dyDescent="0.25">
      <c r="A408">
        <f t="shared" si="13"/>
        <v>13</v>
      </c>
      <c r="B408" s="1" t="s">
        <v>30</v>
      </c>
      <c r="C408">
        <f t="shared" si="12"/>
        <v>4</v>
      </c>
    </row>
    <row r="409" spans="1:3" x14ac:dyDescent="0.25">
      <c r="A409">
        <f t="shared" si="13"/>
        <v>12</v>
      </c>
      <c r="B409" s="1" t="s">
        <v>31</v>
      </c>
      <c r="C409">
        <f>C410+1</f>
        <v>3</v>
      </c>
    </row>
    <row r="410" spans="1:3" x14ac:dyDescent="0.25">
      <c r="A410">
        <f t="shared" si="13"/>
        <v>11</v>
      </c>
      <c r="B410" s="1" t="s">
        <v>32</v>
      </c>
      <c r="C410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A9" sqref="A9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433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C8" s="3"/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433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(cm^-2^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 t="s">
        <v>434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VLOOKUP($A2,Import!$A$1:$AF$281,VLOOKUP(D$1,lookup!$A$380:$C$410,3,FALSE),FALSE)</f>
        <v>0.9</v>
      </c>
      <c r="E2">
        <f>VLOOKUP($A2,Import!$A$1:$AF$281,VLOOKUP(E$1,lookup!$A$380:$C$410,3,FALSE),FALSE)</f>
        <v>0.9</v>
      </c>
      <c r="F2" s="1" t="s">
        <v>434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VLOOKUP($A3,Import!$A$1:$AF$281,VLOOKUP(D$1,lookup!$A$380:$C$410,3,FALSE),FALSE)</f>
        <v>0.39</v>
      </c>
      <c r="E3">
        <f>VLOOKUP($A3,Import!$A$1:$AF$281,VLOOKUP(E$1,lookup!$A$380:$C$410,3,FALSE),FALSE)</f>
        <v>0.39</v>
      </c>
      <c r="F3" s="1" t="s">
        <v>434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VLOOKUP($A4,Import!$A$1:$AF$281,VLOOKUP(D$1,lookup!$A$380:$C$410,3,FALSE),FALSE)</f>
        <v>80</v>
      </c>
      <c r="E4">
        <f>VLOOKUP($A4,Import!$A$1:$AF$281,VLOOKUP(E$1,lookup!$A$380:$C$410,3,FALSE),FALSE)</f>
        <v>80</v>
      </c>
      <c r="F4" s="1" t="s">
        <v>434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VLOOKUP($A5,Import!$A$1:$AF$281,VLOOKUP(D$1,lookup!$A$380:$C$410,3,FALSE),FALSE)</f>
        <v>50</v>
      </c>
      <c r="E5">
        <f>VLOOKUP($A5,Import!$A$1:$AF$281,VLOOKUP(E$1,lookup!$A$380:$C$410,3,FALSE),FALSE)</f>
        <v>50</v>
      </c>
      <c r="F5" s="1" t="s">
        <v>434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VLOOKUP($A6,Import!$A$1:$AF$281,VLOOKUP(D$1,lookup!$A$380:$C$410,3,FALSE),FALSE)</f>
        <v>2</v>
      </c>
      <c r="E6">
        <f>VLOOKUP($A6,Import!$A$1:$AF$281,VLOOKUP(E$1,lookup!$A$380:$C$410,3,FALSE),FALSE)</f>
        <v>2</v>
      </c>
      <c r="F6" s="1" t="s">
        <v>434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VLOOKUP($A7,Import!$A$1:$AF$281,VLOOKUP(D$1,lookup!$A$380:$C$410,3,FALSE),FALSE)</f>
        <v>0.5</v>
      </c>
      <c r="E7">
        <f>VLOOKUP($A7,Import!$A$1:$AF$281,VLOOKUP(E$1,lookup!$A$380:$C$410,3,FALSE),FALSE)</f>
        <v>0.5</v>
      </c>
      <c r="F7" s="1" t="s">
        <v>434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VLOOKUP($A8,Import!$A$1:$AF$281,VLOOKUP(D$1,lookup!$A$380:$C$410,3,FALSE),FALSE)</f>
        <v>1</v>
      </c>
      <c r="E8">
        <f>VLOOKUP($A8,Import!$A$1:$AF$281,VLOOKUP(E$1,lookup!$A$380:$C$410,3,FALSE),FALSE)</f>
        <v>1</v>
      </c>
      <c r="F8" s="1" t="s">
        <v>434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VLOOKUP($A9,Import!$A$1:$AF$281,VLOOKUP(D$1,lookup!$A$380:$C$410,3,FALSE),FALSE)</f>
        <v>200</v>
      </c>
      <c r="E9">
        <f>VLOOKUP($A9,Import!$A$1:$AF$281,VLOOKUP(E$1,lookup!$A$380:$C$410,3,FALSE),FALSE)</f>
        <v>200</v>
      </c>
      <c r="F9" s="1" t="s">
        <v>434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VLOOKUP($A10,Import!$A$1:$AF$281,VLOOKUP(D$1,lookup!$A$380:$C$410,3,FALSE),FALSE)</f>
        <v>1</v>
      </c>
      <c r="E10">
        <f>VLOOKUP($A10,Import!$A$1:$AF$281,VLOOKUP(E$1,lookup!$A$380:$C$410,3,FALSE),FALSE)</f>
        <v>1</v>
      </c>
      <c r="F10" s="1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activeCell="C1" sqref="C1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433</v>
      </c>
    </row>
    <row r="2" spans="1:3" x14ac:dyDescent="0.25">
      <c r="A2" t="s">
        <v>312</v>
      </c>
      <c r="B2" t="str">
        <f>VLOOKUP($A2,lookup!$A$1:$D$281,4,FALSE)</f>
        <v>Inhibition concentration of denitritation (mmol L^-1^)</v>
      </c>
      <c r="C2">
        <f>VLOOKUP($A2,Import!$A$1:$B$281,2,FALSE)</f>
        <v>2.9700000000000001E-4</v>
      </c>
    </row>
    <row r="3" spans="1:3" x14ac:dyDescent="0.25">
      <c r="A3" t="s">
        <v>313</v>
      </c>
      <c r="B3" t="str">
        <f>VLOOKUP($A3,lookup!$A$1:$D$281,4,FALSE)</f>
        <v>Inhibition concentration of ammonium oxidation (mmol L^-1^)</v>
      </c>
      <c r="C3">
        <f>VLOOKUP($A3,Import!$A$1:$B$281,2,FALSE)</f>
        <v>1E-3</v>
      </c>
    </row>
    <row r="4" spans="1:3" x14ac:dyDescent="0.25">
      <c r="A4" t="s">
        <v>314</v>
      </c>
      <c r="B4" t="str">
        <f>VLOOKUP($A4,lookup!$A$1:$D$281,4,FALSE)</f>
        <v>Inhibition concentration of denitrousation (mmol L^-1^)</v>
      </c>
      <c r="C4">
        <f>VLOOKUP($A4,Import!$A$1:$B$281,2,FALSE)</f>
        <v>2.05E-4</v>
      </c>
    </row>
    <row r="5" spans="1:3" x14ac:dyDescent="0.25">
      <c r="A5" t="s">
        <v>315</v>
      </c>
      <c r="B5" t="str">
        <f>VLOOKUP($A5,lookup!$A$1:$D$281,4,FALSE)</f>
        <v>Inhibition concentration of deammonification (mmol L^-1^)</v>
      </c>
      <c r="C5">
        <f>VLOOKUP($A5,Import!$A$1:$B$281,2,FALSE)</f>
        <v>8.8599999999999996E-4</v>
      </c>
    </row>
    <row r="6" spans="1:3" x14ac:dyDescent="0.25">
      <c r="A6" t="s">
        <v>316</v>
      </c>
      <c r="B6" t="str">
        <f>VLOOKUP($A6,lookup!$A$1:$D$281,4,FALSE)</f>
        <v>Limitation concentration of denitratation (mmol L^-1^)</v>
      </c>
      <c r="C6">
        <f>VLOOKUP($A6,Import!$A$1:$B$281,2,FALSE)</f>
        <v>1E-3</v>
      </c>
    </row>
    <row r="7" spans="1:3" x14ac:dyDescent="0.25">
      <c r="A7" t="s">
        <v>317</v>
      </c>
      <c r="B7" t="str">
        <f>VLOOKUP($A7,lookup!$A$1:$D$281,4,FALSE)</f>
        <v>Partitioning concentration of denitritation (mmol L^-1^)</v>
      </c>
      <c r="C7">
        <f>VLOOKUP($A7,Import!$A$1:$B$281,2,FALSE)</f>
        <v>6.0000000000000001E-3</v>
      </c>
    </row>
    <row r="8" spans="1:3" x14ac:dyDescent="0.25">
      <c r="A8" t="s">
        <v>368</v>
      </c>
      <c r="B8" t="str">
        <f>VLOOKUP($A8,lookup!$A$1:$D$281,4,FALSE)</f>
        <v>NH~$~^+^ oxidation by NO~2~^-^ kinetic rate (mmol^-1^ L y^-1^)</v>
      </c>
      <c r="C8">
        <f>VLOOKUP($A8,Import!$A$1:$B$281,2,FALSE)</f>
        <v>0.36499999999999999</v>
      </c>
    </row>
    <row r="9" spans="1:3" x14ac:dyDescent="0.25">
      <c r="A9" t="s">
        <v>369</v>
      </c>
      <c r="B9" t="str">
        <f>VLOOKUP($A9,lookup!$A$1:$D$281,4,FALSE)</f>
        <v>NO~2~ oxidation kinetic rate (mmol^-1^ L y^-1^)</v>
      </c>
      <c r="C9">
        <f>VLOOKUP($A9,Import!$A$1:$B$281,2,FALSE)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0"/>
  <sheetViews>
    <sheetView workbookViewId="0">
      <selection activeCell="B2" sqref="B2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>Switch for PO~4~^3-^ adsorption options (integer)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>PO~4~^3-^ adsorption constant for PO4AdsoprtionModel = 1 (-)</v>
      </c>
      <c r="C5">
        <f>VLOOKUP($A5,Import!$A$1:$B$281,2,FALSE)</f>
        <v>1.05</v>
      </c>
    </row>
    <row r="6" spans="1:3" x14ac:dyDescent="0.25">
      <c r="A6" t="s">
        <v>385</v>
      </c>
      <c r="B6" t="str">
        <f>VLOOKUP($A6,lookup!$A$1:$D$281,4,FALSE)</f>
        <v xml:space="preserve">NH~4~^+^ adsorption model switch </v>
      </c>
      <c r="C6">
        <f>VLOOKUP($A6,Import!$A$1:$B$281,2,FALSE)</f>
        <v>1</v>
      </c>
    </row>
    <row r="7" spans="1:3" x14ac:dyDescent="0.25">
      <c r="A7" t="s">
        <v>263</v>
      </c>
      <c r="B7" t="str">
        <f>VLOOKUP($A7,lookup!$A$1:$D$281,4,FALSE)</f>
        <v>FeS~2~ precipitation rate (mmol^-1^ L y^-1^)</v>
      </c>
      <c r="C7">
        <f>VLOOKUP($A7,Import!$A$1:$B$281,2,FALSE)</f>
        <v>2.3000000000000001E-4</v>
      </c>
    </row>
    <row r="8" spans="1:3" x14ac:dyDescent="0.25">
      <c r="A8" t="s">
        <v>260</v>
      </c>
      <c r="B8" t="str">
        <f>VLOOKUP($A8,lookup!$A$1:$D$281,4,FALSE)</f>
        <v xml:space="preserve">FeS precipitation kinetic rate </v>
      </c>
      <c r="C8">
        <f>VLOOKUP($A8,Import!$A$1:$B$281,2,FALSE)</f>
        <v>1E-3</v>
      </c>
    </row>
    <row r="9" spans="1:3" x14ac:dyDescent="0.25">
      <c r="A9" t="s">
        <v>261</v>
      </c>
      <c r="B9" t="str">
        <f>VLOOKUP($A9,lookup!$A$1:$D$281,4,FALSE)</f>
        <v xml:space="preserve">FeS dissolution kinetic rate </v>
      </c>
      <c r="C9">
        <f>VLOOKUP($A9,Import!$A$1:$B$281,2,FALSE)</f>
        <v>1E-3</v>
      </c>
    </row>
    <row r="10" spans="1:3" x14ac:dyDescent="0.25">
      <c r="A10" t="s">
        <v>362</v>
      </c>
      <c r="B10" t="str">
        <f>VLOOKUP($A10,lookup!$A$1:$D$281,4,FALSE)</f>
        <v>Equilibrium constant for FeS precipitation (-)</v>
      </c>
      <c r="C10">
        <f>VLOOKUP($A10,Import!$A$1:$B$281,2,FALSE)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aed_sed_candi</vt:lpstr>
      <vt:lpstr>hidden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2022-08-30T07:58:23Z</dcterms:modified>
</cp:coreProperties>
</file>