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cdm-science\tables\"/>
    </mc:Choice>
  </mc:AlternateContent>
  <xr:revisionPtr revIDLastSave="0" documentId="8_{3B951A6E-9488-4A15-82E7-F2FE28BB3A82}" xr6:coauthVersionLast="45" xr6:coauthVersionMax="45" xr10:uidLastSave="{00000000-0000-0000-0000-000000000000}"/>
  <bookViews>
    <workbookView xWindow="60135" yWindow="-1335" windowWidth="26385" windowHeight="16440" tabRatio="744" activeTab="3" xr2:uid="{D0F3A7CD-BCCC-46D9-BB4D-8BBA552EBE79}"/>
  </bookViews>
  <sheets>
    <sheet name="Import" sheetId="1" r:id="rId1"/>
    <sheet name="Timing" sheetId="8" r:id="rId2"/>
    <sheet name="Mixing" sheetId="9" r:id="rId3"/>
    <sheet name="Sediment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llParams" sheetId="6" r:id="rId10"/>
    <sheet name="lookup" sheetId="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B2" i="11"/>
  <c r="C3" i="9"/>
  <c r="C4" i="9"/>
  <c r="C5" i="9"/>
  <c r="C6" i="9"/>
  <c r="C7" i="9"/>
  <c r="C8" i="9"/>
  <c r="C9" i="9"/>
  <c r="C10" i="9"/>
  <c r="C2" i="9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3" i="10"/>
  <c r="D4" i="10"/>
  <c r="D5" i="10"/>
  <c r="D6" i="10"/>
  <c r="D7" i="10"/>
  <c r="D8" i="10"/>
  <c r="D9" i="10"/>
  <c r="D10" i="10"/>
  <c r="D2" i="10"/>
  <c r="B10" i="10"/>
  <c r="B9" i="10"/>
  <c r="B8" i="10"/>
  <c r="B7" i="10"/>
  <c r="B10" i="9"/>
  <c r="B9" i="9"/>
  <c r="B8" i="9"/>
  <c r="B7" i="9"/>
  <c r="B6" i="9"/>
  <c r="B12" i="9"/>
  <c r="B11" i="9"/>
  <c r="B5" i="9"/>
  <c r="B4" i="9"/>
  <c r="B3" i="9"/>
  <c r="B2" i="9"/>
  <c r="D290" i="2"/>
  <c r="D289" i="2"/>
  <c r="B4" i="8"/>
  <c r="B5" i="8"/>
  <c r="B6" i="8"/>
  <c r="B7" i="8"/>
  <c r="B8" i="8"/>
  <c r="D281" i="2"/>
  <c r="D282" i="2"/>
  <c r="D283" i="2"/>
  <c r="D284" i="2"/>
  <c r="D285" i="2"/>
  <c r="D286" i="2"/>
  <c r="D287" i="2"/>
  <c r="D288" i="2"/>
  <c r="C3" i="12"/>
  <c r="B3" i="12"/>
  <c r="C2" i="12"/>
  <c r="B2" i="12"/>
  <c r="C3" i="5"/>
  <c r="B5" i="10"/>
  <c r="B3" i="10"/>
  <c r="B2" i="10"/>
  <c r="G1" i="10"/>
  <c r="J1" i="10" s="1"/>
  <c r="M1" i="10" s="1"/>
  <c r="P1" i="10" s="1"/>
  <c r="S1" i="10" s="1"/>
  <c r="V1" i="10" s="1"/>
  <c r="Y1" i="10" s="1"/>
  <c r="AB1" i="10" s="1"/>
  <c r="AE1" i="10" s="1"/>
  <c r="E1" i="10"/>
  <c r="H1" i="10" s="1"/>
  <c r="K1" i="10" s="1"/>
  <c r="N1" i="10" s="1"/>
  <c r="Q1" i="10" s="1"/>
  <c r="T1" i="10" s="1"/>
  <c r="W1" i="10" s="1"/>
  <c r="Z1" i="10" s="1"/>
  <c r="AC1" i="10" s="1"/>
  <c r="AF1" i="10" s="1"/>
  <c r="B4" i="7"/>
  <c r="C4" i="7"/>
  <c r="B5" i="7"/>
  <c r="C5" i="7"/>
  <c r="B6" i="7"/>
  <c r="C6" i="7"/>
  <c r="B7" i="7"/>
  <c r="C7" i="7"/>
  <c r="B2" i="7"/>
  <c r="C2" i="7"/>
  <c r="B3" i="7"/>
  <c r="C3" i="7"/>
  <c r="C3" i="6"/>
  <c r="B4" i="6"/>
  <c r="C4" i="6"/>
  <c r="B5" i="6"/>
  <c r="C5" i="6"/>
  <c r="B6" i="6"/>
  <c r="C6" i="6"/>
  <c r="B7" i="6"/>
  <c r="C7" i="6"/>
  <c r="B8" i="6"/>
  <c r="C8" i="6"/>
  <c r="C9" i="6"/>
  <c r="B10" i="6"/>
  <c r="C10" i="6"/>
  <c r="C11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C23" i="6"/>
  <c r="B24" i="6"/>
  <c r="C24" i="6"/>
  <c r="B25" i="6"/>
  <c r="C25" i="6"/>
  <c r="B26" i="6"/>
  <c r="C26" i="6"/>
  <c r="B27" i="6"/>
  <c r="C27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C2" i="6"/>
  <c r="B2" i="6"/>
  <c r="C152" i="2"/>
  <c r="C151" i="2"/>
  <c r="B9" i="7"/>
  <c r="C9" i="7"/>
  <c r="B10" i="7"/>
  <c r="C10" i="7"/>
  <c r="B11" i="7"/>
  <c r="C11" i="7"/>
  <c r="C150" i="2"/>
  <c r="C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B5" i="5"/>
  <c r="B7" i="5"/>
  <c r="B9" i="5"/>
  <c r="B11" i="5"/>
  <c r="B13" i="5"/>
  <c r="B15" i="5"/>
  <c r="B17" i="5"/>
  <c r="B19" i="5"/>
  <c r="B21" i="5"/>
  <c r="B23" i="5"/>
  <c r="B2" i="5"/>
  <c r="C4" i="4"/>
  <c r="C5" i="4"/>
  <c r="C6" i="4"/>
  <c r="C7" i="4"/>
  <c r="C8" i="4"/>
  <c r="C9" i="4"/>
  <c r="C10" i="4"/>
  <c r="C3" i="4"/>
  <c r="B3" i="4"/>
  <c r="B4" i="4"/>
  <c r="B5" i="4"/>
  <c r="B6" i="4"/>
  <c r="B7" i="4"/>
  <c r="B8" i="4"/>
  <c r="B9" i="4"/>
  <c r="B10" i="4"/>
  <c r="C154" i="2"/>
  <c r="C88" i="2"/>
  <c r="C87" i="2"/>
  <c r="C86" i="2"/>
  <c r="D86" i="2" s="1"/>
  <c r="C53" i="2"/>
  <c r="C54" i="2"/>
  <c r="C55" i="2"/>
  <c r="C56" i="2"/>
  <c r="C57" i="2"/>
  <c r="C58" i="2"/>
  <c r="C59" i="2"/>
  <c r="D59" i="2" s="1"/>
  <c r="C60" i="2"/>
  <c r="D60" i="2" s="1"/>
  <c r="C61" i="2"/>
  <c r="C62" i="2"/>
  <c r="C63" i="2"/>
  <c r="D63" i="2" s="1"/>
  <c r="C64" i="2"/>
  <c r="D64" i="2" s="1"/>
  <c r="C65" i="2"/>
  <c r="D65" i="2" s="1"/>
  <c r="C66" i="2"/>
  <c r="D66" i="2" s="1"/>
  <c r="C52" i="2"/>
  <c r="C16" i="2"/>
  <c r="C15" i="2"/>
  <c r="C10" i="2"/>
  <c r="C7" i="2"/>
  <c r="C6" i="2"/>
  <c r="C277" i="2"/>
  <c r="C273" i="2"/>
  <c r="D273" i="2" s="1"/>
  <c r="C272" i="2"/>
  <c r="C271" i="2"/>
  <c r="C262" i="2"/>
  <c r="D262" i="2" s="1"/>
  <c r="C258" i="2"/>
  <c r="C255" i="2"/>
  <c r="C256" i="2"/>
  <c r="C204" i="2"/>
  <c r="C203" i="2"/>
  <c r="C202" i="2"/>
  <c r="C201" i="2"/>
  <c r="C200" i="2"/>
  <c r="C199" i="2"/>
  <c r="C153" i="2"/>
  <c r="C149" i="2"/>
  <c r="C141" i="2"/>
  <c r="C140" i="2"/>
  <c r="C138" i="2"/>
  <c r="C134" i="2"/>
  <c r="C132" i="2"/>
  <c r="D4" i="2"/>
  <c r="D5" i="2"/>
  <c r="D6" i="2"/>
  <c r="D7" i="2"/>
  <c r="D8" i="2"/>
  <c r="D9" i="2"/>
  <c r="B9" i="6" s="1"/>
  <c r="D10" i="2"/>
  <c r="D11" i="2"/>
  <c r="B11" i="6" s="1"/>
  <c r="D12" i="2"/>
  <c r="B12" i="6" s="1"/>
  <c r="D13" i="2"/>
  <c r="D14" i="2"/>
  <c r="D15" i="2"/>
  <c r="D16" i="2"/>
  <c r="D17" i="2"/>
  <c r="D18" i="2"/>
  <c r="D19" i="2"/>
  <c r="D20" i="2"/>
  <c r="D21" i="2"/>
  <c r="D22" i="2"/>
  <c r="D23" i="2"/>
  <c r="B4" i="10" s="1"/>
  <c r="D24" i="2"/>
  <c r="D25" i="2"/>
  <c r="B6" i="10" s="1"/>
  <c r="D26" i="2"/>
  <c r="D27" i="2"/>
  <c r="D28" i="2"/>
  <c r="B3" i="5" s="1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1" i="2"/>
  <c r="D62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B8" i="7" s="1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3" i="2"/>
  <c r="D264" i="2"/>
  <c r="D265" i="2"/>
  <c r="D266" i="2"/>
  <c r="D267" i="2"/>
  <c r="D268" i="2"/>
  <c r="D269" i="2"/>
  <c r="D270" i="2"/>
  <c r="D271" i="2"/>
  <c r="D272" i="2"/>
  <c r="D274" i="2"/>
  <c r="D275" i="2"/>
  <c r="D276" i="2"/>
  <c r="D277" i="2"/>
  <c r="D278" i="2"/>
  <c r="D279" i="2"/>
  <c r="D280" i="2"/>
  <c r="D3" i="2"/>
  <c r="C332" i="2"/>
  <c r="C331" i="2" s="1"/>
  <c r="C330" i="2" s="1"/>
  <c r="C329" i="2" s="1"/>
  <c r="C328" i="2" s="1"/>
  <c r="C327" i="2" s="1"/>
  <c r="C326" i="2" s="1"/>
  <c r="C325" i="2" s="1"/>
  <c r="C324" i="2" s="1"/>
  <c r="C323" i="2" s="1"/>
  <c r="C322" i="2" s="1"/>
  <c r="C321" i="2" s="1"/>
  <c r="C320" i="2" s="1"/>
  <c r="C319" i="2" s="1"/>
  <c r="C318" i="2" s="1"/>
  <c r="C317" i="2" s="1"/>
  <c r="C316" i="2" s="1"/>
  <c r="C315" i="2" s="1"/>
  <c r="C314" i="2" s="1"/>
  <c r="C313" i="2" s="1"/>
  <c r="C312" i="2" s="1"/>
  <c r="C311" i="2" s="1"/>
  <c r="C310" i="2" s="1"/>
  <c r="C309" i="2" s="1"/>
  <c r="C308" i="2" s="1"/>
  <c r="C307" i="2" s="1"/>
  <c r="A310" i="2"/>
  <c r="A313" i="2" s="1"/>
  <c r="A316" i="2" s="1"/>
  <c r="A319" i="2" s="1"/>
  <c r="A322" i="2" s="1"/>
  <c r="A325" i="2" s="1"/>
  <c r="A328" i="2" s="1"/>
  <c r="A331" i="2" s="1"/>
  <c r="A309" i="2"/>
  <c r="A312" i="2" s="1"/>
  <c r="A315" i="2" s="1"/>
  <c r="A318" i="2" s="1"/>
  <c r="A321" i="2" s="1"/>
  <c r="A324" i="2" s="1"/>
  <c r="A327" i="2" s="1"/>
  <c r="A330" i="2" s="1"/>
  <c r="A333" i="2" s="1"/>
  <c r="A308" i="2"/>
  <c r="A311" i="2" s="1"/>
  <c r="A314" i="2" s="1"/>
  <c r="A317" i="2" s="1"/>
  <c r="A320" i="2" s="1"/>
  <c r="A323" i="2" s="1"/>
  <c r="A326" i="2" s="1"/>
  <c r="A329" i="2" s="1"/>
  <c r="A332" i="2" s="1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28" i="6" l="1"/>
  <c r="B23" i="6"/>
  <c r="F1" i="10"/>
  <c r="I1" i="10" s="1"/>
  <c r="L1" i="10" s="1"/>
  <c r="O1" i="10" s="1"/>
  <c r="R1" i="10" s="1"/>
  <c r="U1" i="10" s="1"/>
  <c r="X1" i="10" s="1"/>
  <c r="AA1" i="10" s="1"/>
  <c r="AD1" i="10" s="1"/>
  <c r="AG1" i="10" s="1"/>
  <c r="C306" i="2"/>
  <c r="B3" i="6"/>
  <c r="C305" i="2" l="1"/>
  <c r="C304" i="2" l="1"/>
  <c r="C303" i="2" l="1"/>
</calcChain>
</file>

<file path=xl/sharedStrings.xml><?xml version="1.0" encoding="utf-8"?>
<sst xmlns="http://schemas.openxmlformats.org/spreadsheetml/2006/main" count="551" uniqueCount="428">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</sst>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14" fontId="0" fillId="0" borderId="0" xfId="0" applyNumberFormat="1"/>
    <xf numFmtId="2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workbookViewId="0">
      <selection activeCell="E9" sqref="E9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391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 xml:space="preserve"> 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 xml:space="preserve"> 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 xml:space="preserve"> 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 xml:space="preserve"> 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taubsensitivity</v>
      </c>
      <c r="B267" t="str">
        <f>VLOOKUP($A267,lookup!$A$1:$D$281,4,FALSE)</f>
        <v>Diffusion sensitivity to external transport (-)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100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I333"/>
  <sheetViews>
    <sheetView topLeftCell="A200" workbookViewId="0">
      <selection activeCell="A210" sqref="A210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</cols>
  <sheetData>
    <row r="1" spans="1:9" x14ac:dyDescent="0.25">
      <c r="A1" t="s">
        <v>120</v>
      </c>
    </row>
    <row r="2" spans="1:9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9" ht="16.5" thickTop="1" thickBot="1" x14ac:dyDescent="0.3">
      <c r="A3" t="s">
        <v>33</v>
      </c>
      <c r="B3" t="s">
        <v>41</v>
      </c>
      <c r="C3" t="s">
        <v>396</v>
      </c>
      <c r="D3" t="str">
        <f>B3&amp;" "&amp;C3</f>
        <v>Bioturbation rate (cm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9" ht="15.75" thickTop="1" x14ac:dyDescent="0.25">
      <c r="A4" t="s">
        <v>122</v>
      </c>
      <c r="D4" t="str">
        <f t="shared" ref="D4:D67" si="0">B4&amp;" "&amp;C4</f>
        <v xml:space="preserve"> </v>
      </c>
    </row>
    <row r="5" spans="1:9" x14ac:dyDescent="0.25">
      <c r="A5" t="s">
        <v>123</v>
      </c>
      <c r="D5" t="str">
        <f t="shared" si="0"/>
        <v xml:space="preserve"> </v>
      </c>
    </row>
    <row r="6" spans="1:9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9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9" x14ac:dyDescent="0.25">
      <c r="A8" t="s">
        <v>124</v>
      </c>
      <c r="D8" t="str">
        <f t="shared" si="0"/>
        <v xml:space="preserve"> </v>
      </c>
    </row>
    <row r="9" spans="1:9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9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9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9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9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9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9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9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</row>
    <row r="17" spans="1:4" x14ac:dyDescent="0.25">
      <c r="A17" t="s">
        <v>130</v>
      </c>
      <c r="D17" t="str">
        <f t="shared" si="0"/>
        <v xml:space="preserve"> </v>
      </c>
    </row>
    <row r="18" spans="1:4" x14ac:dyDescent="0.25">
      <c r="A18" t="s">
        <v>131</v>
      </c>
      <c r="D18" t="str">
        <f t="shared" si="0"/>
        <v xml:space="preserve"> </v>
      </c>
    </row>
    <row r="19" spans="1:4" x14ac:dyDescent="0.25">
      <c r="A19" t="s">
        <v>132</v>
      </c>
      <c r="D19" t="str">
        <f t="shared" si="0"/>
        <v xml:space="preserve"> </v>
      </c>
    </row>
    <row r="20" spans="1:4" x14ac:dyDescent="0.25">
      <c r="A20" t="s">
        <v>133</v>
      </c>
      <c r="D20" t="str">
        <f t="shared" si="0"/>
        <v xml:space="preserve"> </v>
      </c>
    </row>
    <row r="21" spans="1:4" x14ac:dyDescent="0.25">
      <c r="A21" t="s">
        <v>134</v>
      </c>
      <c r="D21" t="str">
        <f t="shared" si="0"/>
        <v xml:space="preserve"> </v>
      </c>
    </row>
    <row r="22" spans="1:4" x14ac:dyDescent="0.25">
      <c r="A22" t="s">
        <v>135</v>
      </c>
      <c r="D22" t="str">
        <f t="shared" si="0"/>
        <v xml:space="preserve"> </v>
      </c>
    </row>
    <row r="23" spans="1:4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4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4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</row>
    <row r="26" spans="1:4" x14ac:dyDescent="0.25">
      <c r="A26" t="s">
        <v>139</v>
      </c>
      <c r="D26" t="str">
        <f t="shared" si="0"/>
        <v xml:space="preserve"> </v>
      </c>
    </row>
    <row r="27" spans="1:4" x14ac:dyDescent="0.25">
      <c r="A27" t="s">
        <v>140</v>
      </c>
      <c r="D27" t="str">
        <f t="shared" si="0"/>
        <v xml:space="preserve"> </v>
      </c>
    </row>
    <row r="28" spans="1:4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4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4" x14ac:dyDescent="0.25">
      <c r="A30" t="s">
        <v>143</v>
      </c>
      <c r="D30" t="str">
        <f t="shared" si="0"/>
        <v xml:space="preserve"> </v>
      </c>
    </row>
    <row r="31" spans="1:4" x14ac:dyDescent="0.25">
      <c r="A31" t="s">
        <v>144</v>
      </c>
      <c r="D31" t="str">
        <f t="shared" si="0"/>
        <v xml:space="preserve"> </v>
      </c>
    </row>
    <row r="32" spans="1:4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>$F$3</f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>$F$3</f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>$F$3</f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>$F$3</f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>$F$3</f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6">B196&amp;" "&amp;C196</f>
        <v xml:space="preserve"> </v>
      </c>
    </row>
    <row r="197" spans="1:4" x14ac:dyDescent="0.25">
      <c r="A197" t="s">
        <v>310</v>
      </c>
      <c r="D197" t="str">
        <f t="shared" si="6"/>
        <v xml:space="preserve"> </v>
      </c>
    </row>
    <row r="198" spans="1:4" x14ac:dyDescent="0.25">
      <c r="A198" t="s">
        <v>311</v>
      </c>
      <c r="D198" t="str">
        <f t="shared" si="6"/>
        <v xml:space="preserve"> </v>
      </c>
    </row>
    <row r="199" spans="1:4" x14ac:dyDescent="0.25">
      <c r="A199" t="s">
        <v>312</v>
      </c>
      <c r="B199" t="s">
        <v>92</v>
      </c>
      <c r="C199" t="str">
        <f>$G$3</f>
        <v>(mmol L^-1^)</v>
      </c>
      <c r="D199" t="str">
        <f t="shared" si="6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>$G$3</f>
        <v>(mmol L^-1^)</v>
      </c>
      <c r="D200" t="str">
        <f t="shared" si="6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>$G$3</f>
        <v>(mmol L^-1^)</v>
      </c>
      <c r="D201" t="str">
        <f t="shared" si="6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>$G$3</f>
        <v>(mmol L^-1^)</v>
      </c>
      <c r="D202" t="str">
        <f t="shared" si="6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>$G$3</f>
        <v>(mmol L^-1^)</v>
      </c>
      <c r="D203" t="str">
        <f t="shared" si="6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>$G$3</f>
        <v>(mmol L^-1^)</v>
      </c>
      <c r="D204" t="str">
        <f t="shared" si="6"/>
        <v>Partitioning concentration of denitritation (mmol L^-1^)</v>
      </c>
    </row>
    <row r="205" spans="1:4" x14ac:dyDescent="0.25">
      <c r="A205" t="s">
        <v>318</v>
      </c>
      <c r="D205" t="str">
        <f t="shared" si="6"/>
        <v xml:space="preserve"> </v>
      </c>
    </row>
    <row r="206" spans="1:4" x14ac:dyDescent="0.25">
      <c r="A206" t="s">
        <v>319</v>
      </c>
      <c r="D206" t="str">
        <f t="shared" si="6"/>
        <v xml:space="preserve"> </v>
      </c>
    </row>
    <row r="207" spans="1:4" x14ac:dyDescent="0.25">
      <c r="A207" t="s">
        <v>320</v>
      </c>
      <c r="D207" t="str">
        <f t="shared" si="6"/>
        <v xml:space="preserve"> </v>
      </c>
    </row>
    <row r="208" spans="1:4" x14ac:dyDescent="0.25">
      <c r="A208" t="s">
        <v>321</v>
      </c>
      <c r="D208" t="str">
        <f t="shared" si="6"/>
        <v xml:space="preserve"> </v>
      </c>
    </row>
    <row r="209" spans="1:4" x14ac:dyDescent="0.25">
      <c r="A209" t="s">
        <v>322</v>
      </c>
      <c r="D209" t="str">
        <f t="shared" si="6"/>
        <v xml:space="preserve"> </v>
      </c>
    </row>
    <row r="210" spans="1:4" x14ac:dyDescent="0.25">
      <c r="A210" t="s">
        <v>323</v>
      </c>
      <c r="D210" t="str">
        <f t="shared" si="6"/>
        <v xml:space="preserve"> </v>
      </c>
    </row>
    <row r="211" spans="1:4" x14ac:dyDescent="0.25">
      <c r="A211" t="s">
        <v>324</v>
      </c>
      <c r="D211" t="str">
        <f t="shared" si="6"/>
        <v xml:space="preserve"> </v>
      </c>
    </row>
    <row r="212" spans="1:4" x14ac:dyDescent="0.25">
      <c r="A212" t="s">
        <v>325</v>
      </c>
      <c r="D212" t="str">
        <f t="shared" si="6"/>
        <v xml:space="preserve"> </v>
      </c>
    </row>
    <row r="213" spans="1:4" x14ac:dyDescent="0.25">
      <c r="A213" t="s">
        <v>326</v>
      </c>
      <c r="D213" t="str">
        <f t="shared" si="6"/>
        <v xml:space="preserve"> </v>
      </c>
    </row>
    <row r="214" spans="1:4" x14ac:dyDescent="0.25">
      <c r="A214" t="s">
        <v>327</v>
      </c>
      <c r="D214" t="str">
        <f t="shared" si="6"/>
        <v xml:space="preserve"> </v>
      </c>
    </row>
    <row r="215" spans="1:4" x14ac:dyDescent="0.25">
      <c r="A215" t="s">
        <v>328</v>
      </c>
      <c r="D215" t="str">
        <f t="shared" si="6"/>
        <v xml:space="preserve"> </v>
      </c>
    </row>
    <row r="216" spans="1:4" x14ac:dyDescent="0.25">
      <c r="A216" t="s">
        <v>329</v>
      </c>
      <c r="D216" t="str">
        <f t="shared" si="6"/>
        <v xml:space="preserve"> </v>
      </c>
    </row>
    <row r="217" spans="1:4" x14ac:dyDescent="0.25">
      <c r="A217" t="s">
        <v>330</v>
      </c>
      <c r="D217" t="str">
        <f t="shared" si="6"/>
        <v xml:space="preserve"> </v>
      </c>
    </row>
    <row r="218" spans="1:4" x14ac:dyDescent="0.25">
      <c r="A218" t="s">
        <v>331</v>
      </c>
      <c r="D218" t="str">
        <f t="shared" si="6"/>
        <v xml:space="preserve"> </v>
      </c>
    </row>
    <row r="219" spans="1:4" x14ac:dyDescent="0.25">
      <c r="A219" t="s">
        <v>332</v>
      </c>
      <c r="D219" t="str">
        <f t="shared" si="6"/>
        <v xml:space="preserve"> </v>
      </c>
    </row>
    <row r="220" spans="1:4" x14ac:dyDescent="0.25">
      <c r="A220" t="s">
        <v>333</v>
      </c>
      <c r="D220" t="str">
        <f t="shared" si="6"/>
        <v xml:space="preserve"> </v>
      </c>
    </row>
    <row r="221" spans="1:4" x14ac:dyDescent="0.25">
      <c r="A221" t="s">
        <v>334</v>
      </c>
      <c r="D221" t="str">
        <f t="shared" si="6"/>
        <v xml:space="preserve"> </v>
      </c>
    </row>
    <row r="222" spans="1:4" x14ac:dyDescent="0.25">
      <c r="A222" t="s">
        <v>335</v>
      </c>
      <c r="D222" t="str">
        <f t="shared" si="6"/>
        <v xml:space="preserve"> </v>
      </c>
    </row>
    <row r="223" spans="1:4" x14ac:dyDescent="0.25">
      <c r="A223" t="s">
        <v>336</v>
      </c>
      <c r="D223" t="str">
        <f t="shared" si="6"/>
        <v xml:space="preserve"> </v>
      </c>
    </row>
    <row r="224" spans="1:4" x14ac:dyDescent="0.25">
      <c r="A224" t="s">
        <v>337</v>
      </c>
      <c r="D224" t="str">
        <f t="shared" si="6"/>
        <v xml:space="preserve"> </v>
      </c>
    </row>
    <row r="225" spans="1:4" x14ac:dyDescent="0.25">
      <c r="A225" t="s">
        <v>338</v>
      </c>
      <c r="D225" t="str">
        <f t="shared" si="6"/>
        <v xml:space="preserve"> </v>
      </c>
    </row>
    <row r="226" spans="1:4" x14ac:dyDescent="0.25">
      <c r="A226" t="s">
        <v>339</v>
      </c>
      <c r="D226" t="str">
        <f t="shared" si="6"/>
        <v xml:space="preserve"> </v>
      </c>
    </row>
    <row r="227" spans="1:4" x14ac:dyDescent="0.25">
      <c r="A227" t="s">
        <v>340</v>
      </c>
      <c r="D227" t="str">
        <f t="shared" si="6"/>
        <v xml:space="preserve"> </v>
      </c>
    </row>
    <row r="228" spans="1:4" x14ac:dyDescent="0.25">
      <c r="A228" t="s">
        <v>341</v>
      </c>
      <c r="D228" t="str">
        <f t="shared" si="6"/>
        <v xml:space="preserve"> </v>
      </c>
    </row>
    <row r="229" spans="1:4" x14ac:dyDescent="0.25">
      <c r="A229" t="s">
        <v>342</v>
      </c>
      <c r="D229" t="str">
        <f t="shared" si="6"/>
        <v xml:space="preserve"> </v>
      </c>
    </row>
    <row r="230" spans="1:4" x14ac:dyDescent="0.25">
      <c r="A230" t="s">
        <v>343</v>
      </c>
      <c r="D230" t="str">
        <f t="shared" si="6"/>
        <v xml:space="preserve"> </v>
      </c>
    </row>
    <row r="231" spans="1:4" x14ac:dyDescent="0.25">
      <c r="A231" t="s">
        <v>344</v>
      </c>
      <c r="D231" t="str">
        <f t="shared" si="6"/>
        <v xml:space="preserve"> </v>
      </c>
    </row>
    <row r="232" spans="1:4" x14ac:dyDescent="0.25">
      <c r="A232" t="s">
        <v>345</v>
      </c>
      <c r="D232" t="str">
        <f t="shared" si="6"/>
        <v xml:space="preserve"> </v>
      </c>
    </row>
    <row r="233" spans="1:4" x14ac:dyDescent="0.25">
      <c r="A233" t="s">
        <v>346</v>
      </c>
      <c r="D233" t="str">
        <f t="shared" si="6"/>
        <v xml:space="preserve"> </v>
      </c>
    </row>
    <row r="234" spans="1:4" x14ac:dyDescent="0.25">
      <c r="A234" t="s">
        <v>347</v>
      </c>
      <c r="D234" t="str">
        <f t="shared" si="6"/>
        <v xml:space="preserve"> </v>
      </c>
    </row>
    <row r="235" spans="1:4" x14ac:dyDescent="0.25">
      <c r="A235" t="s">
        <v>348</v>
      </c>
      <c r="D235" t="str">
        <f t="shared" si="6"/>
        <v xml:space="preserve"> </v>
      </c>
    </row>
    <row r="236" spans="1:4" x14ac:dyDescent="0.25">
      <c r="A236" t="s">
        <v>349</v>
      </c>
      <c r="D236" t="str">
        <f t="shared" si="6"/>
        <v xml:space="preserve"> </v>
      </c>
    </row>
    <row r="237" spans="1:4" x14ac:dyDescent="0.25">
      <c r="A237" t="s">
        <v>350</v>
      </c>
      <c r="D237" t="str">
        <f t="shared" si="6"/>
        <v xml:space="preserve"> </v>
      </c>
    </row>
    <row r="238" spans="1:4" x14ac:dyDescent="0.25">
      <c r="A238" t="s">
        <v>351</v>
      </c>
      <c r="D238" t="str">
        <f t="shared" si="6"/>
        <v xml:space="preserve"> </v>
      </c>
    </row>
    <row r="239" spans="1:4" x14ac:dyDescent="0.25">
      <c r="A239" t="s">
        <v>352</v>
      </c>
      <c r="D239" t="str">
        <f t="shared" si="6"/>
        <v xml:space="preserve"> </v>
      </c>
    </row>
    <row r="240" spans="1:4" x14ac:dyDescent="0.25">
      <c r="A240" t="s">
        <v>353</v>
      </c>
      <c r="D240" t="str">
        <f t="shared" si="6"/>
        <v xml:space="preserve"> </v>
      </c>
    </row>
    <row r="241" spans="1:4" x14ac:dyDescent="0.25">
      <c r="A241" t="s">
        <v>354</v>
      </c>
      <c r="D241" t="str">
        <f t="shared" si="6"/>
        <v xml:space="preserve"> </v>
      </c>
    </row>
    <row r="242" spans="1:4" x14ac:dyDescent="0.25">
      <c r="A242" t="s">
        <v>355</v>
      </c>
      <c r="D242" t="str">
        <f t="shared" si="6"/>
        <v xml:space="preserve"> </v>
      </c>
    </row>
    <row r="243" spans="1:4" x14ac:dyDescent="0.25">
      <c r="A243" t="s">
        <v>356</v>
      </c>
      <c r="D243" t="str">
        <f t="shared" si="6"/>
        <v xml:space="preserve"> </v>
      </c>
    </row>
    <row r="244" spans="1:4" x14ac:dyDescent="0.25">
      <c r="A244" t="s">
        <v>357</v>
      </c>
      <c r="D244" t="str">
        <f t="shared" si="6"/>
        <v xml:space="preserve"> </v>
      </c>
    </row>
    <row r="245" spans="1:4" x14ac:dyDescent="0.25">
      <c r="A245" t="s">
        <v>358</v>
      </c>
      <c r="D245" t="str">
        <f t="shared" si="6"/>
        <v xml:space="preserve"> </v>
      </c>
    </row>
    <row r="246" spans="1:4" x14ac:dyDescent="0.25">
      <c r="A246" t="s">
        <v>359</v>
      </c>
      <c r="D246" t="str">
        <f t="shared" si="6"/>
        <v xml:space="preserve"> </v>
      </c>
    </row>
    <row r="247" spans="1:4" x14ac:dyDescent="0.25">
      <c r="A247" t="s">
        <v>360</v>
      </c>
      <c r="D247" t="str">
        <f t="shared" si="6"/>
        <v xml:space="preserve"> </v>
      </c>
    </row>
    <row r="248" spans="1:4" x14ac:dyDescent="0.25">
      <c r="A248" t="s">
        <v>361</v>
      </c>
      <c r="D248" t="str">
        <f t="shared" si="6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6"/>
        <v>Equilibrium constant for FeS precipitation (-)</v>
      </c>
    </row>
    <row r="250" spans="1:4" x14ac:dyDescent="0.25">
      <c r="A250" t="s">
        <v>363</v>
      </c>
      <c r="D250" t="str">
        <f t="shared" si="6"/>
        <v xml:space="preserve"> </v>
      </c>
    </row>
    <row r="251" spans="1:4" x14ac:dyDescent="0.25">
      <c r="A251" t="s">
        <v>364</v>
      </c>
      <c r="D251" t="str">
        <f t="shared" si="6"/>
        <v xml:space="preserve"> </v>
      </c>
    </row>
    <row r="252" spans="1:4" x14ac:dyDescent="0.25">
      <c r="A252" t="s">
        <v>365</v>
      </c>
      <c r="D252" t="str">
        <f t="shared" si="6"/>
        <v xml:space="preserve"> </v>
      </c>
    </row>
    <row r="253" spans="1:4" x14ac:dyDescent="0.25">
      <c r="A253" t="s">
        <v>366</v>
      </c>
      <c r="D253" t="str">
        <f t="shared" si="6"/>
        <v xml:space="preserve"> </v>
      </c>
    </row>
    <row r="254" spans="1:4" x14ac:dyDescent="0.25">
      <c r="A254" t="s">
        <v>367</v>
      </c>
      <c r="D254" t="str">
        <f t="shared" si="6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6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6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6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6"/>
        <v>Limitation concentration of denitrousation (mmol L^-1^)</v>
      </c>
    </row>
    <row r="259" spans="1:5" x14ac:dyDescent="0.25">
      <c r="A259" t="s">
        <v>372</v>
      </c>
      <c r="D259" t="str">
        <f t="shared" si="6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7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7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7"/>
        <v>H~2~S concentration for K~Sul~ (mmol L^-1^)</v>
      </c>
    </row>
    <row r="263" spans="1:5" x14ac:dyDescent="0.25">
      <c r="A263" t="s">
        <v>373</v>
      </c>
      <c r="D263" t="str">
        <f t="shared" si="7"/>
        <v xml:space="preserve"> </v>
      </c>
    </row>
    <row r="264" spans="1:5" x14ac:dyDescent="0.25">
      <c r="A264" t="s">
        <v>374</v>
      </c>
      <c r="D264" t="str">
        <f t="shared" si="7"/>
        <v xml:space="preserve"> </v>
      </c>
    </row>
    <row r="265" spans="1:5" x14ac:dyDescent="0.25">
      <c r="A265" t="s">
        <v>375</v>
      </c>
      <c r="D265" t="str">
        <f t="shared" si="7"/>
        <v xml:space="preserve"> </v>
      </c>
    </row>
    <row r="266" spans="1:5" x14ac:dyDescent="0.25">
      <c r="A266" t="s">
        <v>376</v>
      </c>
      <c r="D266" t="str">
        <f t="shared" si="7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7"/>
        <v>Diffusion sensitivity to external transport (-)</v>
      </c>
    </row>
    <row r="268" spans="1:5" x14ac:dyDescent="0.25">
      <c r="A268" t="s">
        <v>377</v>
      </c>
      <c r="D268" t="str">
        <f t="shared" si="7"/>
        <v xml:space="preserve"> </v>
      </c>
    </row>
    <row r="269" spans="1:5" x14ac:dyDescent="0.25">
      <c r="A269" t="s">
        <v>378</v>
      </c>
      <c r="D269" t="str">
        <f t="shared" si="7"/>
        <v xml:space="preserve"> </v>
      </c>
    </row>
    <row r="270" spans="1:5" x14ac:dyDescent="0.25">
      <c r="A270" t="s">
        <v>379</v>
      </c>
      <c r="D270" t="str">
        <f t="shared" si="7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7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7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7"/>
        <v>Minimum concentration of refractory POP at which reactions stop (mmol L^-1^)</v>
      </c>
    </row>
    <row r="274" spans="1:4" x14ac:dyDescent="0.25">
      <c r="A274" t="s">
        <v>380</v>
      </c>
      <c r="D274" t="str">
        <f t="shared" si="7"/>
        <v xml:space="preserve"> </v>
      </c>
    </row>
    <row r="275" spans="1:4" x14ac:dyDescent="0.25">
      <c r="A275" t="s">
        <v>381</v>
      </c>
      <c r="D275" t="str">
        <f t="shared" si="7"/>
        <v xml:space="preserve"> </v>
      </c>
    </row>
    <row r="276" spans="1:4" x14ac:dyDescent="0.25">
      <c r="A276" t="s">
        <v>382</v>
      </c>
      <c r="D276" t="str">
        <f t="shared" si="7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7"/>
        <v>Macroalgae hydrolysis rate - C, N and P (y^-1^)</v>
      </c>
    </row>
    <row r="278" spans="1:4" x14ac:dyDescent="0.25">
      <c r="A278" t="s">
        <v>1</v>
      </c>
      <c r="D278" t="str">
        <f t="shared" si="7"/>
        <v xml:space="preserve"> </v>
      </c>
    </row>
    <row r="279" spans="1:4" x14ac:dyDescent="0.25">
      <c r="A279" t="s">
        <v>384</v>
      </c>
      <c r="D279" t="str">
        <f t="shared" si="7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7"/>
        <v xml:space="preserve">NH~4~^+^ adsorption model switch </v>
      </c>
    </row>
    <row r="281" spans="1:4" x14ac:dyDescent="0.25">
      <c r="A281" t="s">
        <v>386</v>
      </c>
      <c r="D281" t="str">
        <f t="shared" si="7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7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7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7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7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7"/>
        <v xml:space="preserve">Timestep during spinup period </v>
      </c>
    </row>
    <row r="287" spans="1:4" x14ac:dyDescent="0.25">
      <c r="D287" t="str">
        <f t="shared" si="7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7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7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7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303" spans="1:4" x14ac:dyDescent="0.25">
      <c r="A303">
        <v>104</v>
      </c>
      <c r="B303" s="1" t="s">
        <v>2</v>
      </c>
      <c r="C303">
        <f t="shared" ref="C303:C331" si="8">C304+1</f>
        <v>32</v>
      </c>
    </row>
    <row r="304" spans="1:4" x14ac:dyDescent="0.25">
      <c r="A304">
        <v>103</v>
      </c>
      <c r="B304" s="1" t="s">
        <v>3</v>
      </c>
      <c r="C304">
        <f t="shared" si="8"/>
        <v>31</v>
      </c>
    </row>
    <row r="305" spans="1:3" x14ac:dyDescent="0.25">
      <c r="A305">
        <v>102</v>
      </c>
      <c r="B305" s="1" t="s">
        <v>4</v>
      </c>
      <c r="C305">
        <f t="shared" si="8"/>
        <v>30</v>
      </c>
    </row>
    <row r="306" spans="1:3" x14ac:dyDescent="0.25">
      <c r="A306">
        <v>101</v>
      </c>
      <c r="B306" s="1" t="s">
        <v>5</v>
      </c>
      <c r="C306">
        <f t="shared" si="8"/>
        <v>29</v>
      </c>
    </row>
    <row r="307" spans="1:3" x14ac:dyDescent="0.25">
      <c r="A307">
        <v>93</v>
      </c>
      <c r="B307" s="1" t="s">
        <v>6</v>
      </c>
      <c r="C307">
        <f t="shared" si="8"/>
        <v>28</v>
      </c>
    </row>
    <row r="308" spans="1:3" x14ac:dyDescent="0.25">
      <c r="A308">
        <f>A305-10</f>
        <v>92</v>
      </c>
      <c r="B308" s="1" t="s">
        <v>7</v>
      </c>
      <c r="C308">
        <f t="shared" si="8"/>
        <v>27</v>
      </c>
    </row>
    <row r="309" spans="1:3" x14ac:dyDescent="0.25">
      <c r="A309">
        <f t="shared" ref="A309:A333" si="9">A306-10</f>
        <v>91</v>
      </c>
      <c r="B309" s="1" t="s">
        <v>8</v>
      </c>
      <c r="C309">
        <f t="shared" si="8"/>
        <v>26</v>
      </c>
    </row>
    <row r="310" spans="1:3" x14ac:dyDescent="0.25">
      <c r="A310">
        <f t="shared" si="9"/>
        <v>83</v>
      </c>
      <c r="B310" s="1" t="s">
        <v>9</v>
      </c>
      <c r="C310">
        <f t="shared" si="8"/>
        <v>25</v>
      </c>
    </row>
    <row r="311" spans="1:3" x14ac:dyDescent="0.25">
      <c r="A311">
        <f t="shared" si="9"/>
        <v>82</v>
      </c>
      <c r="B311" s="1" t="s">
        <v>10</v>
      </c>
      <c r="C311">
        <f t="shared" si="8"/>
        <v>24</v>
      </c>
    </row>
    <row r="312" spans="1:3" x14ac:dyDescent="0.25">
      <c r="A312">
        <f t="shared" si="9"/>
        <v>81</v>
      </c>
      <c r="B312" s="1" t="s">
        <v>11</v>
      </c>
      <c r="C312">
        <f t="shared" si="8"/>
        <v>23</v>
      </c>
    </row>
    <row r="313" spans="1:3" x14ac:dyDescent="0.25">
      <c r="A313">
        <f t="shared" si="9"/>
        <v>73</v>
      </c>
      <c r="B313" s="1" t="s">
        <v>12</v>
      </c>
      <c r="C313">
        <f t="shared" si="8"/>
        <v>22</v>
      </c>
    </row>
    <row r="314" spans="1:3" x14ac:dyDescent="0.25">
      <c r="A314">
        <f t="shared" si="9"/>
        <v>72</v>
      </c>
      <c r="B314" s="1" t="s">
        <v>13</v>
      </c>
      <c r="C314">
        <f t="shared" si="8"/>
        <v>21</v>
      </c>
    </row>
    <row r="315" spans="1:3" x14ac:dyDescent="0.25">
      <c r="A315">
        <f t="shared" si="9"/>
        <v>71</v>
      </c>
      <c r="B315" s="1" t="s">
        <v>14</v>
      </c>
      <c r="C315">
        <f t="shared" si="8"/>
        <v>20</v>
      </c>
    </row>
    <row r="316" spans="1:3" x14ac:dyDescent="0.25">
      <c r="A316">
        <f t="shared" si="9"/>
        <v>63</v>
      </c>
      <c r="B316" s="1" t="s">
        <v>15</v>
      </c>
      <c r="C316">
        <f t="shared" si="8"/>
        <v>19</v>
      </c>
    </row>
    <row r="317" spans="1:3" x14ac:dyDescent="0.25">
      <c r="A317">
        <f t="shared" si="9"/>
        <v>62</v>
      </c>
      <c r="B317" s="1" t="s">
        <v>16</v>
      </c>
      <c r="C317">
        <f t="shared" si="8"/>
        <v>18</v>
      </c>
    </row>
    <row r="318" spans="1:3" x14ac:dyDescent="0.25">
      <c r="A318">
        <f t="shared" si="9"/>
        <v>61</v>
      </c>
      <c r="B318" s="1" t="s">
        <v>17</v>
      </c>
      <c r="C318">
        <f t="shared" si="8"/>
        <v>17</v>
      </c>
    </row>
    <row r="319" spans="1:3" x14ac:dyDescent="0.25">
      <c r="A319">
        <f t="shared" si="9"/>
        <v>53</v>
      </c>
      <c r="B319" s="1" t="s">
        <v>18</v>
      </c>
      <c r="C319">
        <f t="shared" si="8"/>
        <v>16</v>
      </c>
    </row>
    <row r="320" spans="1:3" x14ac:dyDescent="0.25">
      <c r="A320">
        <f t="shared" si="9"/>
        <v>52</v>
      </c>
      <c r="B320" s="1" t="s">
        <v>19</v>
      </c>
      <c r="C320">
        <f t="shared" si="8"/>
        <v>15</v>
      </c>
    </row>
    <row r="321" spans="1:3" x14ac:dyDescent="0.25">
      <c r="A321">
        <f t="shared" si="9"/>
        <v>51</v>
      </c>
      <c r="B321" s="1" t="s">
        <v>20</v>
      </c>
      <c r="C321">
        <f t="shared" si="8"/>
        <v>14</v>
      </c>
    </row>
    <row r="322" spans="1:3" x14ac:dyDescent="0.25">
      <c r="A322">
        <f t="shared" si="9"/>
        <v>43</v>
      </c>
      <c r="B322" s="1" t="s">
        <v>21</v>
      </c>
      <c r="C322">
        <f t="shared" si="8"/>
        <v>13</v>
      </c>
    </row>
    <row r="323" spans="1:3" x14ac:dyDescent="0.25">
      <c r="A323">
        <f t="shared" si="9"/>
        <v>42</v>
      </c>
      <c r="B323" s="1" t="s">
        <v>22</v>
      </c>
      <c r="C323">
        <f t="shared" si="8"/>
        <v>12</v>
      </c>
    </row>
    <row r="324" spans="1:3" x14ac:dyDescent="0.25">
      <c r="A324">
        <f t="shared" si="9"/>
        <v>41</v>
      </c>
      <c r="B324" s="1" t="s">
        <v>23</v>
      </c>
      <c r="C324">
        <f t="shared" si="8"/>
        <v>11</v>
      </c>
    </row>
    <row r="325" spans="1:3" x14ac:dyDescent="0.25">
      <c r="A325">
        <f t="shared" si="9"/>
        <v>33</v>
      </c>
      <c r="B325" s="1" t="s">
        <v>24</v>
      </c>
      <c r="C325">
        <f t="shared" si="8"/>
        <v>10</v>
      </c>
    </row>
    <row r="326" spans="1:3" x14ac:dyDescent="0.25">
      <c r="A326">
        <f t="shared" si="9"/>
        <v>32</v>
      </c>
      <c r="B326" s="1" t="s">
        <v>25</v>
      </c>
      <c r="C326">
        <f t="shared" si="8"/>
        <v>9</v>
      </c>
    </row>
    <row r="327" spans="1:3" x14ac:dyDescent="0.25">
      <c r="A327">
        <f t="shared" si="9"/>
        <v>31</v>
      </c>
      <c r="B327" s="1" t="s">
        <v>26</v>
      </c>
      <c r="C327">
        <f t="shared" si="8"/>
        <v>8</v>
      </c>
    </row>
    <row r="328" spans="1:3" x14ac:dyDescent="0.25">
      <c r="A328">
        <f t="shared" si="9"/>
        <v>23</v>
      </c>
      <c r="B328" s="1" t="s">
        <v>27</v>
      </c>
      <c r="C328">
        <f t="shared" si="8"/>
        <v>7</v>
      </c>
    </row>
    <row r="329" spans="1:3" x14ac:dyDescent="0.25">
      <c r="A329">
        <f t="shared" si="9"/>
        <v>22</v>
      </c>
      <c r="B329" s="1" t="s">
        <v>28</v>
      </c>
      <c r="C329">
        <f t="shared" si="8"/>
        <v>6</v>
      </c>
    </row>
    <row r="330" spans="1:3" x14ac:dyDescent="0.25">
      <c r="A330">
        <f t="shared" si="9"/>
        <v>21</v>
      </c>
      <c r="B330" s="1" t="s">
        <v>29</v>
      </c>
      <c r="C330">
        <f t="shared" si="8"/>
        <v>5</v>
      </c>
    </row>
    <row r="331" spans="1:3" x14ac:dyDescent="0.25">
      <c r="A331">
        <f t="shared" si="9"/>
        <v>13</v>
      </c>
      <c r="B331" s="1" t="s">
        <v>30</v>
      </c>
      <c r="C331">
        <f t="shared" si="8"/>
        <v>4</v>
      </c>
    </row>
    <row r="332" spans="1:3" x14ac:dyDescent="0.25">
      <c r="A332">
        <f t="shared" si="9"/>
        <v>12</v>
      </c>
      <c r="B332" s="1" t="s">
        <v>31</v>
      </c>
      <c r="C332">
        <f>C333+1</f>
        <v>3</v>
      </c>
    </row>
    <row r="333" spans="1:3" x14ac:dyDescent="0.25">
      <c r="A333">
        <f t="shared" si="9"/>
        <v>11</v>
      </c>
      <c r="B333" s="1" t="s">
        <v>32</v>
      </c>
      <c r="C333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C9" sqref="C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391</v>
      </c>
    </row>
    <row r="2" spans="1:5" x14ac:dyDescent="0.25">
      <c r="A2" t="s">
        <v>413</v>
      </c>
      <c r="B2" t="s">
        <v>415</v>
      </c>
      <c r="C2" s="5">
        <v>43770</v>
      </c>
    </row>
    <row r="3" spans="1:5" x14ac:dyDescent="0.25">
      <c r="A3" t="s">
        <v>414</v>
      </c>
      <c r="B3" t="s">
        <v>416</v>
      </c>
      <c r="C3" s="5">
        <v>44562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A8" t="s">
        <v>399</v>
      </c>
      <c r="B8" t="str">
        <f>VLOOKUP($A8,lookup!$A$1:$D$300,4,FALSE)</f>
        <v>Sediment model substep (h)</v>
      </c>
      <c r="C8" s="3">
        <v>8</v>
      </c>
      <c r="E8" s="6"/>
    </row>
    <row r="9" spans="1:5" x14ac:dyDescent="0.25">
      <c r="E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391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7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7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7" t="s">
        <v>1</v>
      </c>
      <c r="B4" t="str">
        <f>VLOOKUP($A4,lookup!$A$1:$D$300,4,FALSE)</f>
        <v>Diffusion sensitivity to external transport (-)</v>
      </c>
      <c r="C4">
        <f>VLOOKUP($A4,Import!$A$1:$B$281,2,FALSE)</f>
        <v>100</v>
      </c>
    </row>
    <row r="5" spans="1:33" x14ac:dyDescent="0.25">
      <c r="A5" s="7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7" t="s">
        <v>33</v>
      </c>
      <c r="B6" t="str">
        <f>VLOOKUP($A6,lookup!$A$1:$D$300,4,FALSE)</f>
        <v>Bioturbation rate (cm y^-1^)</v>
      </c>
      <c r="C6">
        <f>VLOOKUP($A6,Import!$A$1:$B$281,2,FALSE)</f>
        <v>40</v>
      </c>
    </row>
    <row r="7" spans="1:33" x14ac:dyDescent="0.25">
      <c r="A7" s="7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7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7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7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7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7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>
        <f>E1+1</f>
        <v>13</v>
      </c>
      <c r="G1" s="1">
        <f>D1+10</f>
        <v>21</v>
      </c>
      <c r="H1" s="1">
        <f t="shared" ref="H1:U1" si="0">E1+10</f>
        <v>22</v>
      </c>
      <c r="I1" s="1">
        <f t="shared" si="0"/>
        <v>23</v>
      </c>
      <c r="J1" s="1">
        <f t="shared" si="0"/>
        <v>31</v>
      </c>
      <c r="K1" s="1">
        <f t="shared" si="0"/>
        <v>32</v>
      </c>
      <c r="L1" s="1">
        <f t="shared" si="0"/>
        <v>33</v>
      </c>
      <c r="M1" s="1">
        <f t="shared" si="0"/>
        <v>41</v>
      </c>
      <c r="N1" s="1">
        <f t="shared" si="0"/>
        <v>42</v>
      </c>
      <c r="O1" s="1">
        <f t="shared" si="0"/>
        <v>43</v>
      </c>
      <c r="P1" s="1">
        <f t="shared" si="0"/>
        <v>51</v>
      </c>
      <c r="Q1" s="1">
        <f t="shared" si="0"/>
        <v>52</v>
      </c>
      <c r="R1" s="1">
        <f t="shared" si="0"/>
        <v>53</v>
      </c>
      <c r="S1" s="1">
        <f t="shared" si="0"/>
        <v>61</v>
      </c>
      <c r="T1" s="1">
        <f t="shared" si="0"/>
        <v>62</v>
      </c>
      <c r="U1" s="1">
        <f t="shared" si="0"/>
        <v>63</v>
      </c>
      <c r="V1" s="1">
        <f>S1+10</f>
        <v>71</v>
      </c>
      <c r="W1" s="1">
        <f t="shared" ref="W1:AF1" si="1">T1+10</f>
        <v>72</v>
      </c>
      <c r="X1" s="1">
        <f t="shared" si="1"/>
        <v>73</v>
      </c>
      <c r="Y1" s="1">
        <f t="shared" si="1"/>
        <v>81</v>
      </c>
      <c r="Z1" s="1">
        <f t="shared" si="1"/>
        <v>82</v>
      </c>
      <c r="AA1" s="1">
        <f t="shared" si="1"/>
        <v>83</v>
      </c>
      <c r="AB1" s="1">
        <f t="shared" si="1"/>
        <v>91</v>
      </c>
      <c r="AC1" s="1">
        <f t="shared" si="1"/>
        <v>92</v>
      </c>
      <c r="AD1" s="1">
        <f t="shared" si="1"/>
        <v>93</v>
      </c>
      <c r="AE1" s="1">
        <f t="shared" si="1"/>
        <v>101</v>
      </c>
      <c r="AF1" s="1">
        <f t="shared" si="1"/>
        <v>102</v>
      </c>
      <c r="AG1" s="1">
        <f>AD1+10</f>
        <v>103</v>
      </c>
      <c r="AH1" s="1">
        <v>104</v>
      </c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VLOOKUP($A2,Import!$A$1:$AF$281,VLOOKUP(D$1,lookup!$A$303:$C$333,3,FALSE),FALSE)</f>
        <v>0.9</v>
      </c>
      <c r="E2">
        <f>VLOOKUP($A2,Import!$A$1:$AF$281,VLOOKUP(E$1,lookup!$A$303:$C$333,3,FALSE),FALSE)</f>
        <v>0.9</v>
      </c>
      <c r="F2">
        <f>VLOOKUP($A2,Import!$A$1:$AF$281,VLOOKUP(F$1,lookup!$A$303:$C$333,3,FALSE),FALSE)</f>
        <v>0.9</v>
      </c>
      <c r="G2">
        <f>VLOOKUP($A2,Import!$A$1:$AF$281,VLOOKUP(G$1,lookup!$A$303:$C$333,3,FALSE),FALSE)</f>
        <v>0.9</v>
      </c>
      <c r="H2">
        <f>VLOOKUP($A2,Import!$A$1:$AF$281,VLOOKUP(H$1,lookup!$A$303:$C$333,3,FALSE),FALSE)</f>
        <v>0.9</v>
      </c>
      <c r="I2">
        <f>VLOOKUP($A2,Import!$A$1:$AF$281,VLOOKUP(I$1,lookup!$A$303:$C$333,3,FALSE),FALSE)</f>
        <v>0.9</v>
      </c>
      <c r="J2">
        <f>VLOOKUP($A2,Import!$A$1:$AF$281,VLOOKUP(J$1,lookup!$A$303:$C$333,3,FALSE),FALSE)</f>
        <v>0.9</v>
      </c>
      <c r="K2">
        <f>VLOOKUP($A2,Import!$A$1:$AF$281,VLOOKUP(K$1,lookup!$A$303:$C$333,3,FALSE),FALSE)</f>
        <v>0.9</v>
      </c>
      <c r="L2">
        <f>VLOOKUP($A2,Import!$A$1:$AF$281,VLOOKUP(L$1,lookup!$A$303:$C$333,3,FALSE),FALSE)</f>
        <v>0.9</v>
      </c>
      <c r="M2">
        <f>VLOOKUP($A2,Import!$A$1:$AF$281,VLOOKUP(M$1,lookup!$A$303:$C$333,3,FALSE),FALSE)</f>
        <v>0.9</v>
      </c>
      <c r="N2">
        <f>VLOOKUP($A2,Import!$A$1:$AF$281,VLOOKUP(N$1,lookup!$A$303:$C$333,3,FALSE),FALSE)</f>
        <v>0.9</v>
      </c>
      <c r="O2">
        <f>VLOOKUP($A2,Import!$A$1:$AF$281,VLOOKUP(O$1,lookup!$A$303:$C$333,3,FALSE),FALSE)</f>
        <v>0.9</v>
      </c>
      <c r="P2">
        <f>VLOOKUP($A2,Import!$A$1:$AF$281,VLOOKUP(P$1,lookup!$A$303:$C$333,3,FALSE),FALSE)</f>
        <v>0.9</v>
      </c>
      <c r="Q2">
        <f>VLOOKUP($A2,Import!$A$1:$AF$281,VLOOKUP(Q$1,lookup!$A$303:$C$333,3,FALSE),FALSE)</f>
        <v>0.9</v>
      </c>
      <c r="R2">
        <f>VLOOKUP($A2,Import!$A$1:$AF$281,VLOOKUP(R$1,lookup!$A$303:$C$333,3,FALSE),FALSE)</f>
        <v>0.9</v>
      </c>
      <c r="S2">
        <f>VLOOKUP($A2,Import!$A$1:$AF$281,VLOOKUP(S$1,lookup!$A$303:$C$333,3,FALSE),FALSE)</f>
        <v>0.9</v>
      </c>
      <c r="T2">
        <f>VLOOKUP($A2,Import!$A$1:$AF$281,VLOOKUP(T$1,lookup!$A$303:$C$333,3,FALSE),FALSE)</f>
        <v>0.9</v>
      </c>
      <c r="U2">
        <f>VLOOKUP($A2,Import!$A$1:$AF$281,VLOOKUP(U$1,lookup!$A$303:$C$333,3,FALSE),FALSE)</f>
        <v>0.9</v>
      </c>
      <c r="V2">
        <f>VLOOKUP($A2,Import!$A$1:$AF$281,VLOOKUP(V$1,lookup!$A$303:$C$333,3,FALSE),FALSE)</f>
        <v>0.9</v>
      </c>
      <c r="W2">
        <f>VLOOKUP($A2,Import!$A$1:$AF$281,VLOOKUP(W$1,lookup!$A$303:$C$333,3,FALSE),FALSE)</f>
        <v>0.9</v>
      </c>
      <c r="X2">
        <f>VLOOKUP($A2,Import!$A$1:$AF$281,VLOOKUP(X$1,lookup!$A$303:$C$333,3,FALSE),FALSE)</f>
        <v>0.9</v>
      </c>
      <c r="Y2">
        <f>VLOOKUP($A2,Import!$A$1:$AF$281,VLOOKUP(Y$1,lookup!$A$303:$C$333,3,FALSE),FALSE)</f>
        <v>0.9</v>
      </c>
      <c r="Z2">
        <f>VLOOKUP($A2,Import!$A$1:$AF$281,VLOOKUP(Z$1,lookup!$A$303:$C$333,3,FALSE),FALSE)</f>
        <v>0.9</v>
      </c>
      <c r="AA2">
        <f>VLOOKUP($A2,Import!$A$1:$AF$281,VLOOKUP(AA$1,lookup!$A$303:$C$333,3,FALSE),FALSE)</f>
        <v>0.9</v>
      </c>
      <c r="AB2">
        <f>VLOOKUP($A2,Import!$A$1:$AF$281,VLOOKUP(AB$1,lookup!$A$303:$C$333,3,FALSE),FALSE)</f>
        <v>0.9</v>
      </c>
      <c r="AC2">
        <f>VLOOKUP($A2,Import!$A$1:$AF$281,VLOOKUP(AC$1,lookup!$A$303:$C$333,3,FALSE),FALSE)</f>
        <v>0.9</v>
      </c>
      <c r="AD2">
        <f>VLOOKUP($A2,Import!$A$1:$AF$281,VLOOKUP(AD$1,lookup!$A$303:$C$333,3,FALSE),FALSE)</f>
        <v>0.9</v>
      </c>
      <c r="AE2">
        <f>VLOOKUP($A2,Import!$A$1:$AF$281,VLOOKUP(AE$1,lookup!$A$303:$C$333,3,FALSE),FALSE)</f>
        <v>0.9</v>
      </c>
      <c r="AF2">
        <f>VLOOKUP($A2,Import!$A$1:$AF$281,VLOOKUP(AF$1,lookup!$A$303:$C$333,3,FALSE),FALSE)</f>
        <v>0.9</v>
      </c>
      <c r="AG2">
        <f>VLOOKUP($A2,Import!$A$1:$AF$281,VLOOKUP(AG$1,lookup!$A$303:$C$333,3,FALSE),FALSE)</f>
        <v>0.9</v>
      </c>
      <c r="AH2">
        <f>VLOOKUP($A2,Import!$A$1:$AF$281,VLOOKUP(AH$1,lookup!$A$303:$C$333,3,FALSE),FALSE)</f>
        <v>0.9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VLOOKUP($A3,Import!$A$1:$AF$281,VLOOKUP(D$1,lookup!$A$303:$C$333,3,FALSE),FALSE)</f>
        <v>0.39</v>
      </c>
      <c r="E3">
        <f>VLOOKUP($A3,Import!$A$1:$AF$281,VLOOKUP(E$1,lookup!$A$303:$C$333,3,FALSE),FALSE)</f>
        <v>0.39</v>
      </c>
      <c r="F3">
        <f>VLOOKUP($A3,Import!$A$1:$AF$281,VLOOKUP(F$1,lookup!$A$303:$C$333,3,FALSE),FALSE)</f>
        <v>0.39</v>
      </c>
      <c r="G3">
        <f>VLOOKUP($A3,Import!$A$1:$AF$281,VLOOKUP(G$1,lookup!$A$303:$C$333,3,FALSE),FALSE)</f>
        <v>0.39</v>
      </c>
      <c r="H3">
        <f>VLOOKUP($A3,Import!$A$1:$AF$281,VLOOKUP(H$1,lookup!$A$303:$C$333,3,FALSE),FALSE)</f>
        <v>0.39</v>
      </c>
      <c r="I3">
        <f>VLOOKUP($A3,Import!$A$1:$AF$281,VLOOKUP(I$1,lookup!$A$303:$C$333,3,FALSE),FALSE)</f>
        <v>0.39</v>
      </c>
      <c r="J3">
        <f>VLOOKUP($A3,Import!$A$1:$AF$281,VLOOKUP(J$1,lookup!$A$303:$C$333,3,FALSE),FALSE)</f>
        <v>0.7</v>
      </c>
      <c r="K3">
        <f>VLOOKUP($A3,Import!$A$1:$AF$281,VLOOKUP(K$1,lookup!$A$303:$C$333,3,FALSE),FALSE)</f>
        <v>0.7</v>
      </c>
      <c r="L3">
        <f>VLOOKUP($A3,Import!$A$1:$AF$281,VLOOKUP(L$1,lookup!$A$303:$C$333,3,FALSE),FALSE)</f>
        <v>0.5</v>
      </c>
      <c r="M3">
        <f>VLOOKUP($A3,Import!$A$1:$AF$281,VLOOKUP(M$1,lookup!$A$303:$C$333,3,FALSE),FALSE)</f>
        <v>0.5</v>
      </c>
      <c r="N3">
        <f>VLOOKUP($A3,Import!$A$1:$AF$281,VLOOKUP(N$1,lookup!$A$303:$C$333,3,FALSE),FALSE)</f>
        <v>0.7</v>
      </c>
      <c r="O3">
        <f>VLOOKUP($A3,Import!$A$1:$AF$281,VLOOKUP(O$1,lookup!$A$303:$C$333,3,FALSE),FALSE)</f>
        <v>0.5</v>
      </c>
      <c r="P3">
        <f>VLOOKUP($A3,Import!$A$1:$AF$281,VLOOKUP(P$1,lookup!$A$303:$C$333,3,FALSE),FALSE)</f>
        <v>0.4</v>
      </c>
      <c r="Q3">
        <f>VLOOKUP($A3,Import!$A$1:$AF$281,VLOOKUP(Q$1,lookup!$A$303:$C$333,3,FALSE),FALSE)</f>
        <v>0.79</v>
      </c>
      <c r="R3">
        <f>VLOOKUP($A3,Import!$A$1:$AF$281,VLOOKUP(R$1,lookup!$A$303:$C$333,3,FALSE),FALSE)</f>
        <v>0.4</v>
      </c>
      <c r="S3">
        <f>VLOOKUP($A3,Import!$A$1:$AF$281,VLOOKUP(S$1,lookup!$A$303:$C$333,3,FALSE),FALSE)</f>
        <v>0.4</v>
      </c>
      <c r="T3">
        <f>VLOOKUP($A3,Import!$A$1:$AF$281,VLOOKUP(T$1,lookup!$A$303:$C$333,3,FALSE),FALSE)</f>
        <v>0.79</v>
      </c>
      <c r="U3">
        <f>VLOOKUP($A3,Import!$A$1:$AF$281,VLOOKUP(U$1,lookup!$A$303:$C$333,3,FALSE),FALSE)</f>
        <v>0.4</v>
      </c>
      <c r="V3">
        <f>VLOOKUP($A3,Import!$A$1:$AF$281,VLOOKUP(V$1,lookup!$A$303:$C$333,3,FALSE),FALSE)</f>
        <v>0.4</v>
      </c>
      <c r="W3">
        <f>VLOOKUP($A3,Import!$A$1:$AF$281,VLOOKUP(W$1,lookup!$A$303:$C$333,3,FALSE),FALSE)</f>
        <v>0.79</v>
      </c>
      <c r="X3">
        <f>VLOOKUP($A3,Import!$A$1:$AF$281,VLOOKUP(X$1,lookup!$A$303:$C$333,3,FALSE),FALSE)</f>
        <v>0.4</v>
      </c>
      <c r="Y3">
        <f>VLOOKUP($A3,Import!$A$1:$AF$281,VLOOKUP(Y$1,lookup!$A$303:$C$333,3,FALSE),FALSE)</f>
        <v>0.75</v>
      </c>
      <c r="Z3">
        <f>VLOOKUP($A3,Import!$A$1:$AF$281,VLOOKUP(Z$1,lookup!$A$303:$C$333,3,FALSE),FALSE)</f>
        <v>0.75</v>
      </c>
      <c r="AA3">
        <f>VLOOKUP($A3,Import!$A$1:$AF$281,VLOOKUP(AA$1,lookup!$A$303:$C$333,3,FALSE),FALSE)</f>
        <v>0.75</v>
      </c>
      <c r="AB3">
        <f>VLOOKUP($A3,Import!$A$1:$AF$281,VLOOKUP(AB$1,lookup!$A$303:$C$333,3,FALSE),FALSE)</f>
        <v>0.75</v>
      </c>
      <c r="AC3">
        <f>VLOOKUP($A3,Import!$A$1:$AF$281,VLOOKUP(AC$1,lookup!$A$303:$C$333,3,FALSE),FALSE)</f>
        <v>0.75</v>
      </c>
      <c r="AD3">
        <f>VLOOKUP($A3,Import!$A$1:$AF$281,VLOOKUP(AD$1,lookup!$A$303:$C$333,3,FALSE),FALSE)</f>
        <v>0.75</v>
      </c>
      <c r="AE3">
        <f>VLOOKUP($A3,Import!$A$1:$AF$281,VLOOKUP(AE$1,lookup!$A$303:$C$333,3,FALSE),FALSE)</f>
        <v>0.75</v>
      </c>
      <c r="AF3">
        <f>VLOOKUP($A3,Import!$A$1:$AF$281,VLOOKUP(AF$1,lookup!$A$303:$C$333,3,FALSE),FALSE)</f>
        <v>0.75</v>
      </c>
      <c r="AG3">
        <f>VLOOKUP($A3,Import!$A$1:$AF$281,VLOOKUP(AG$1,lookup!$A$303:$C$333,3,FALSE),FALSE)</f>
        <v>0.75</v>
      </c>
      <c r="AH3">
        <f>VLOOKUP($A3,Import!$A$1:$AF$281,VLOOKUP(AH$1,lookup!$A$303:$C$333,3,FALSE),FALSE)</f>
        <v>0.75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VLOOKUP($A4,Import!$A$1:$AF$281,VLOOKUP(D$1,lookup!$A$303:$C$333,3,FALSE),FALSE)</f>
        <v>80</v>
      </c>
      <c r="E4">
        <f>VLOOKUP($A4,Import!$A$1:$AF$281,VLOOKUP(E$1,lookup!$A$303:$C$333,3,FALSE),FALSE)</f>
        <v>80</v>
      </c>
      <c r="F4">
        <f>VLOOKUP($A4,Import!$A$1:$AF$281,VLOOKUP(F$1,lookup!$A$303:$C$333,3,FALSE),FALSE)</f>
        <v>80</v>
      </c>
      <c r="G4">
        <f>VLOOKUP($A4,Import!$A$1:$AF$281,VLOOKUP(G$1,lookup!$A$303:$C$333,3,FALSE),FALSE)</f>
        <v>80</v>
      </c>
      <c r="H4">
        <f>VLOOKUP($A4,Import!$A$1:$AF$281,VLOOKUP(H$1,lookup!$A$303:$C$333,3,FALSE),FALSE)</f>
        <v>80</v>
      </c>
      <c r="I4">
        <f>VLOOKUP($A4,Import!$A$1:$AF$281,VLOOKUP(I$1,lookup!$A$303:$C$333,3,FALSE),FALSE)</f>
        <v>80</v>
      </c>
      <c r="J4">
        <f>VLOOKUP($A4,Import!$A$1:$AF$281,VLOOKUP(J$1,lookup!$A$303:$C$333,3,FALSE),FALSE)</f>
        <v>80</v>
      </c>
      <c r="K4">
        <f>VLOOKUP($A4,Import!$A$1:$AF$281,VLOOKUP(K$1,lookup!$A$303:$C$333,3,FALSE),FALSE)</f>
        <v>80</v>
      </c>
      <c r="L4">
        <f>VLOOKUP($A4,Import!$A$1:$AF$281,VLOOKUP(L$1,lookup!$A$303:$C$333,3,FALSE),FALSE)</f>
        <v>80</v>
      </c>
      <c r="M4">
        <f>VLOOKUP($A4,Import!$A$1:$AF$281,VLOOKUP(M$1,lookup!$A$303:$C$333,3,FALSE),FALSE)</f>
        <v>80</v>
      </c>
      <c r="N4">
        <f>VLOOKUP($A4,Import!$A$1:$AF$281,VLOOKUP(N$1,lookup!$A$303:$C$333,3,FALSE),FALSE)</f>
        <v>80</v>
      </c>
      <c r="O4">
        <f>VLOOKUP($A4,Import!$A$1:$AF$281,VLOOKUP(O$1,lookup!$A$303:$C$333,3,FALSE),FALSE)</f>
        <v>80</v>
      </c>
      <c r="P4">
        <f>VLOOKUP($A4,Import!$A$1:$AF$281,VLOOKUP(P$1,lookup!$A$303:$C$333,3,FALSE),FALSE)</f>
        <v>80</v>
      </c>
      <c r="Q4">
        <f>VLOOKUP($A4,Import!$A$1:$AF$281,VLOOKUP(Q$1,lookup!$A$303:$C$333,3,FALSE),FALSE)</f>
        <v>80</v>
      </c>
      <c r="R4">
        <f>VLOOKUP($A4,Import!$A$1:$AF$281,VLOOKUP(R$1,lookup!$A$303:$C$333,3,FALSE),FALSE)</f>
        <v>80</v>
      </c>
      <c r="S4">
        <f>VLOOKUP($A4,Import!$A$1:$AF$281,VLOOKUP(S$1,lookup!$A$303:$C$333,3,FALSE),FALSE)</f>
        <v>80</v>
      </c>
      <c r="T4">
        <f>VLOOKUP($A4,Import!$A$1:$AF$281,VLOOKUP(T$1,lookup!$A$303:$C$333,3,FALSE),FALSE)</f>
        <v>80</v>
      </c>
      <c r="U4">
        <f>VLOOKUP($A4,Import!$A$1:$AF$281,VLOOKUP(U$1,lookup!$A$303:$C$333,3,FALSE),FALSE)</f>
        <v>80</v>
      </c>
      <c r="V4">
        <f>VLOOKUP($A4,Import!$A$1:$AF$281,VLOOKUP(V$1,lookup!$A$303:$C$333,3,FALSE),FALSE)</f>
        <v>80</v>
      </c>
      <c r="W4">
        <f>VLOOKUP($A4,Import!$A$1:$AF$281,VLOOKUP(W$1,lookup!$A$303:$C$333,3,FALSE),FALSE)</f>
        <v>80</v>
      </c>
      <c r="X4">
        <f>VLOOKUP($A4,Import!$A$1:$AF$281,VLOOKUP(X$1,lookup!$A$303:$C$333,3,FALSE),FALSE)</f>
        <v>80</v>
      </c>
      <c r="Y4">
        <f>VLOOKUP($A4,Import!$A$1:$AF$281,VLOOKUP(Y$1,lookup!$A$303:$C$333,3,FALSE),FALSE)</f>
        <v>80</v>
      </c>
      <c r="Z4">
        <f>VLOOKUP($A4,Import!$A$1:$AF$281,VLOOKUP(Z$1,lookup!$A$303:$C$333,3,FALSE),FALSE)</f>
        <v>80</v>
      </c>
      <c r="AA4">
        <f>VLOOKUP($A4,Import!$A$1:$AF$281,VLOOKUP(AA$1,lookup!$A$303:$C$333,3,FALSE),FALSE)</f>
        <v>80</v>
      </c>
      <c r="AB4">
        <f>VLOOKUP($A4,Import!$A$1:$AF$281,VLOOKUP(AB$1,lookup!$A$303:$C$333,3,FALSE),FALSE)</f>
        <v>80</v>
      </c>
      <c r="AC4">
        <f>VLOOKUP($A4,Import!$A$1:$AF$281,VLOOKUP(AC$1,lookup!$A$303:$C$333,3,FALSE),FALSE)</f>
        <v>80</v>
      </c>
      <c r="AD4">
        <f>VLOOKUP($A4,Import!$A$1:$AF$281,VLOOKUP(AD$1,lookup!$A$303:$C$333,3,FALSE),FALSE)</f>
        <v>80</v>
      </c>
      <c r="AE4">
        <f>VLOOKUP($A4,Import!$A$1:$AF$281,VLOOKUP(AE$1,lookup!$A$303:$C$333,3,FALSE),FALSE)</f>
        <v>80</v>
      </c>
      <c r="AF4">
        <f>VLOOKUP($A4,Import!$A$1:$AF$281,VLOOKUP(AF$1,lookup!$A$303:$C$333,3,FALSE),FALSE)</f>
        <v>80</v>
      </c>
      <c r="AG4">
        <f>VLOOKUP($A4,Import!$A$1:$AF$281,VLOOKUP(AG$1,lookup!$A$303:$C$333,3,FALSE),FALSE)</f>
        <v>80</v>
      </c>
      <c r="AH4">
        <f>VLOOKUP($A4,Import!$A$1:$AF$281,VLOOKUP(AH$1,lookup!$A$303:$C$333,3,FALSE),FALSE)</f>
        <v>80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VLOOKUP($A5,Import!$A$1:$AF$281,VLOOKUP(D$1,lookup!$A$303:$C$333,3,FALSE),FALSE)</f>
        <v>50</v>
      </c>
      <c r="E5">
        <f>VLOOKUP($A5,Import!$A$1:$AF$281,VLOOKUP(E$1,lookup!$A$303:$C$333,3,FALSE),FALSE)</f>
        <v>50</v>
      </c>
      <c r="F5">
        <f>VLOOKUP($A5,Import!$A$1:$AF$281,VLOOKUP(F$1,lookup!$A$303:$C$333,3,FALSE),FALSE)</f>
        <v>50</v>
      </c>
      <c r="G5">
        <f>VLOOKUP($A5,Import!$A$1:$AF$281,VLOOKUP(G$1,lookup!$A$303:$C$333,3,FALSE),FALSE)</f>
        <v>50</v>
      </c>
      <c r="H5">
        <f>VLOOKUP($A5,Import!$A$1:$AF$281,VLOOKUP(H$1,lookup!$A$303:$C$333,3,FALSE),FALSE)</f>
        <v>50</v>
      </c>
      <c r="I5">
        <f>VLOOKUP($A5,Import!$A$1:$AF$281,VLOOKUP(I$1,lookup!$A$303:$C$333,3,FALSE),FALSE)</f>
        <v>50</v>
      </c>
      <c r="J5">
        <f>VLOOKUP($A5,Import!$A$1:$AF$281,VLOOKUP(J$1,lookup!$A$303:$C$333,3,FALSE),FALSE)</f>
        <v>50</v>
      </c>
      <c r="K5">
        <f>VLOOKUP($A5,Import!$A$1:$AF$281,VLOOKUP(K$1,lookup!$A$303:$C$333,3,FALSE),FALSE)</f>
        <v>50</v>
      </c>
      <c r="L5">
        <f>VLOOKUP($A5,Import!$A$1:$AF$281,VLOOKUP(L$1,lookup!$A$303:$C$333,3,FALSE),FALSE)</f>
        <v>50</v>
      </c>
      <c r="M5">
        <f>VLOOKUP($A5,Import!$A$1:$AF$281,VLOOKUP(M$1,lookup!$A$303:$C$333,3,FALSE),FALSE)</f>
        <v>50</v>
      </c>
      <c r="N5">
        <f>VLOOKUP($A5,Import!$A$1:$AF$281,VLOOKUP(N$1,lookup!$A$303:$C$333,3,FALSE),FALSE)</f>
        <v>50</v>
      </c>
      <c r="O5">
        <f>VLOOKUP($A5,Import!$A$1:$AF$281,VLOOKUP(O$1,lookup!$A$303:$C$333,3,FALSE),FALSE)</f>
        <v>50</v>
      </c>
      <c r="P5">
        <f>VLOOKUP($A5,Import!$A$1:$AF$281,VLOOKUP(P$1,lookup!$A$303:$C$333,3,FALSE),FALSE)</f>
        <v>50</v>
      </c>
      <c r="Q5">
        <f>VLOOKUP($A5,Import!$A$1:$AF$281,VLOOKUP(Q$1,lookup!$A$303:$C$333,3,FALSE),FALSE)</f>
        <v>50</v>
      </c>
      <c r="R5">
        <f>VLOOKUP($A5,Import!$A$1:$AF$281,VLOOKUP(R$1,lookup!$A$303:$C$333,3,FALSE),FALSE)</f>
        <v>50</v>
      </c>
      <c r="S5">
        <f>VLOOKUP($A5,Import!$A$1:$AF$281,VLOOKUP(S$1,lookup!$A$303:$C$333,3,FALSE),FALSE)</f>
        <v>50</v>
      </c>
      <c r="T5">
        <f>VLOOKUP($A5,Import!$A$1:$AF$281,VLOOKUP(T$1,lookup!$A$303:$C$333,3,FALSE),FALSE)</f>
        <v>50</v>
      </c>
      <c r="U5">
        <f>VLOOKUP($A5,Import!$A$1:$AF$281,VLOOKUP(U$1,lookup!$A$303:$C$333,3,FALSE),FALSE)</f>
        <v>50</v>
      </c>
      <c r="V5">
        <f>VLOOKUP($A5,Import!$A$1:$AF$281,VLOOKUP(V$1,lookup!$A$303:$C$333,3,FALSE),FALSE)</f>
        <v>50</v>
      </c>
      <c r="W5">
        <f>VLOOKUP($A5,Import!$A$1:$AF$281,VLOOKUP(W$1,lookup!$A$303:$C$333,3,FALSE),FALSE)</f>
        <v>50</v>
      </c>
      <c r="X5">
        <f>VLOOKUP($A5,Import!$A$1:$AF$281,VLOOKUP(X$1,lookup!$A$303:$C$333,3,FALSE),FALSE)</f>
        <v>50</v>
      </c>
      <c r="Y5">
        <f>VLOOKUP($A5,Import!$A$1:$AF$281,VLOOKUP(Y$1,lookup!$A$303:$C$333,3,FALSE),FALSE)</f>
        <v>50</v>
      </c>
      <c r="Z5">
        <f>VLOOKUP($A5,Import!$A$1:$AF$281,VLOOKUP(Z$1,lookup!$A$303:$C$333,3,FALSE),FALSE)</f>
        <v>50</v>
      </c>
      <c r="AA5">
        <f>VLOOKUP($A5,Import!$A$1:$AF$281,VLOOKUP(AA$1,lookup!$A$303:$C$333,3,FALSE),FALSE)</f>
        <v>50</v>
      </c>
      <c r="AB5">
        <f>VLOOKUP($A5,Import!$A$1:$AF$281,VLOOKUP(AB$1,lookup!$A$303:$C$333,3,FALSE),FALSE)</f>
        <v>50</v>
      </c>
      <c r="AC5">
        <f>VLOOKUP($A5,Import!$A$1:$AF$281,VLOOKUP(AC$1,lookup!$A$303:$C$333,3,FALSE),FALSE)</f>
        <v>50</v>
      </c>
      <c r="AD5">
        <f>VLOOKUP($A5,Import!$A$1:$AF$281,VLOOKUP(AD$1,lookup!$A$303:$C$333,3,FALSE),FALSE)</f>
        <v>50</v>
      </c>
      <c r="AE5">
        <f>VLOOKUP($A5,Import!$A$1:$AF$281,VLOOKUP(AE$1,lookup!$A$303:$C$333,3,FALSE),FALSE)</f>
        <v>50</v>
      </c>
      <c r="AF5">
        <f>VLOOKUP($A5,Import!$A$1:$AF$281,VLOOKUP(AF$1,lookup!$A$303:$C$333,3,FALSE),FALSE)</f>
        <v>50</v>
      </c>
      <c r="AG5">
        <f>VLOOKUP($A5,Import!$A$1:$AF$281,VLOOKUP(AG$1,lookup!$A$303:$C$333,3,FALSE),FALSE)</f>
        <v>50</v>
      </c>
      <c r="AH5">
        <f>VLOOKUP($A5,Import!$A$1:$AF$281,VLOOKUP(AH$1,lookup!$A$303:$C$333,3,FALSE),FALSE)</f>
        <v>50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VLOOKUP($A6,Import!$A$1:$AF$281,VLOOKUP(D$1,lookup!$A$303:$C$333,3,FALSE),FALSE)</f>
        <v>2</v>
      </c>
      <c r="E6">
        <f>VLOOKUP($A6,Import!$A$1:$AF$281,VLOOKUP(E$1,lookup!$A$303:$C$333,3,FALSE),FALSE)</f>
        <v>2</v>
      </c>
      <c r="F6">
        <f>VLOOKUP($A6,Import!$A$1:$AF$281,VLOOKUP(F$1,lookup!$A$303:$C$333,3,FALSE),FALSE)</f>
        <v>2</v>
      </c>
      <c r="G6">
        <f>VLOOKUP($A6,Import!$A$1:$AF$281,VLOOKUP(G$1,lookup!$A$303:$C$333,3,FALSE),FALSE)</f>
        <v>2</v>
      </c>
      <c r="H6">
        <f>VLOOKUP($A6,Import!$A$1:$AF$281,VLOOKUP(H$1,lookup!$A$303:$C$333,3,FALSE),FALSE)</f>
        <v>2</v>
      </c>
      <c r="I6">
        <f>VLOOKUP($A6,Import!$A$1:$AF$281,VLOOKUP(I$1,lookup!$A$303:$C$333,3,FALSE),FALSE)</f>
        <v>2</v>
      </c>
      <c r="J6">
        <f>VLOOKUP($A6,Import!$A$1:$AF$281,VLOOKUP(J$1,lookup!$A$303:$C$333,3,FALSE),FALSE)</f>
        <v>2</v>
      </c>
      <c r="K6">
        <f>VLOOKUP($A6,Import!$A$1:$AF$281,VLOOKUP(K$1,lookup!$A$303:$C$333,3,FALSE),FALSE)</f>
        <v>2</v>
      </c>
      <c r="L6">
        <f>VLOOKUP($A6,Import!$A$1:$AF$281,VLOOKUP(L$1,lookup!$A$303:$C$333,3,FALSE),FALSE)</f>
        <v>2</v>
      </c>
      <c r="M6">
        <f>VLOOKUP($A6,Import!$A$1:$AF$281,VLOOKUP(M$1,lookup!$A$303:$C$333,3,FALSE),FALSE)</f>
        <v>2</v>
      </c>
      <c r="N6">
        <f>VLOOKUP($A6,Import!$A$1:$AF$281,VLOOKUP(N$1,lookup!$A$303:$C$333,3,FALSE),FALSE)</f>
        <v>2</v>
      </c>
      <c r="O6">
        <f>VLOOKUP($A6,Import!$A$1:$AF$281,VLOOKUP(O$1,lookup!$A$303:$C$333,3,FALSE),FALSE)</f>
        <v>2</v>
      </c>
      <c r="P6">
        <f>VLOOKUP($A6,Import!$A$1:$AF$281,VLOOKUP(P$1,lookup!$A$303:$C$333,3,FALSE),FALSE)</f>
        <v>2</v>
      </c>
      <c r="Q6">
        <f>VLOOKUP($A6,Import!$A$1:$AF$281,VLOOKUP(Q$1,lookup!$A$303:$C$333,3,FALSE),FALSE)</f>
        <v>2</v>
      </c>
      <c r="R6">
        <f>VLOOKUP($A6,Import!$A$1:$AF$281,VLOOKUP(R$1,lookup!$A$303:$C$333,3,FALSE),FALSE)</f>
        <v>2</v>
      </c>
      <c r="S6">
        <f>VLOOKUP($A6,Import!$A$1:$AF$281,VLOOKUP(S$1,lookup!$A$303:$C$333,3,FALSE),FALSE)</f>
        <v>2</v>
      </c>
      <c r="T6">
        <f>VLOOKUP($A6,Import!$A$1:$AF$281,VLOOKUP(T$1,lookup!$A$303:$C$333,3,FALSE),FALSE)</f>
        <v>2</v>
      </c>
      <c r="U6">
        <f>VLOOKUP($A6,Import!$A$1:$AF$281,VLOOKUP(U$1,lookup!$A$303:$C$333,3,FALSE),FALSE)</f>
        <v>2</v>
      </c>
      <c r="V6">
        <f>VLOOKUP($A6,Import!$A$1:$AF$281,VLOOKUP(V$1,lookup!$A$303:$C$333,3,FALSE),FALSE)</f>
        <v>2</v>
      </c>
      <c r="W6">
        <f>VLOOKUP($A6,Import!$A$1:$AF$281,VLOOKUP(W$1,lookup!$A$303:$C$333,3,FALSE),FALSE)</f>
        <v>2</v>
      </c>
      <c r="X6">
        <f>VLOOKUP($A6,Import!$A$1:$AF$281,VLOOKUP(X$1,lookup!$A$303:$C$333,3,FALSE),FALSE)</f>
        <v>2</v>
      </c>
      <c r="Y6">
        <f>VLOOKUP($A6,Import!$A$1:$AF$281,VLOOKUP(Y$1,lookup!$A$303:$C$333,3,FALSE),FALSE)</f>
        <v>2</v>
      </c>
      <c r="Z6">
        <f>VLOOKUP($A6,Import!$A$1:$AF$281,VLOOKUP(Z$1,lookup!$A$303:$C$333,3,FALSE),FALSE)</f>
        <v>2</v>
      </c>
      <c r="AA6">
        <f>VLOOKUP($A6,Import!$A$1:$AF$281,VLOOKUP(AA$1,lookup!$A$303:$C$333,3,FALSE),FALSE)</f>
        <v>2</v>
      </c>
      <c r="AB6">
        <f>VLOOKUP($A6,Import!$A$1:$AF$281,VLOOKUP(AB$1,lookup!$A$303:$C$333,3,FALSE),FALSE)</f>
        <v>2</v>
      </c>
      <c r="AC6">
        <f>VLOOKUP($A6,Import!$A$1:$AF$281,VLOOKUP(AC$1,lookup!$A$303:$C$333,3,FALSE),FALSE)</f>
        <v>2</v>
      </c>
      <c r="AD6">
        <f>VLOOKUP($A6,Import!$A$1:$AF$281,VLOOKUP(AD$1,lookup!$A$303:$C$333,3,FALSE),FALSE)</f>
        <v>2</v>
      </c>
      <c r="AE6">
        <f>VLOOKUP($A6,Import!$A$1:$AF$281,VLOOKUP(AE$1,lookup!$A$303:$C$333,3,FALSE),FALSE)</f>
        <v>2</v>
      </c>
      <c r="AF6">
        <f>VLOOKUP($A6,Import!$A$1:$AF$281,VLOOKUP(AF$1,lookup!$A$303:$C$333,3,FALSE),FALSE)</f>
        <v>2</v>
      </c>
      <c r="AG6">
        <f>VLOOKUP($A6,Import!$A$1:$AF$281,VLOOKUP(AG$1,lookup!$A$303:$C$333,3,FALSE),FALSE)</f>
        <v>2</v>
      </c>
      <c r="AH6">
        <f>VLOOKUP($A6,Import!$A$1:$AF$281,VLOOKUP(AH$1,lookup!$A$303:$C$333,3,FALSE),FALSE)</f>
        <v>2</v>
      </c>
    </row>
    <row r="7" spans="1:34" x14ac:dyDescent="0.25">
      <c r="A7" s="7" t="s">
        <v>34</v>
      </c>
      <c r="B7" t="str">
        <f>VLOOKUP($A7,lookup!$A$1:$D$300,4,FALSE)</f>
        <v>Depth of full bioturbation (cm)</v>
      </c>
      <c r="D7">
        <f>VLOOKUP($A7,Import!$A$1:$AF$281,VLOOKUP(D$1,lookup!$A$303:$C$333,3,FALSE),FALSE)</f>
        <v>0.5</v>
      </c>
      <c r="E7">
        <f>VLOOKUP($A7,Import!$A$1:$AF$281,VLOOKUP(E$1,lookup!$A$303:$C$333,3,FALSE),FALSE)</f>
        <v>0.5</v>
      </c>
      <c r="F7">
        <f>VLOOKUP($A7,Import!$A$1:$AF$281,VLOOKUP(F$1,lookup!$A$303:$C$333,3,FALSE),FALSE)</f>
        <v>0.5</v>
      </c>
      <c r="G7">
        <f>VLOOKUP($A7,Import!$A$1:$AF$281,VLOOKUP(G$1,lookup!$A$303:$C$333,3,FALSE),FALSE)</f>
        <v>0.5</v>
      </c>
      <c r="H7">
        <f>VLOOKUP($A7,Import!$A$1:$AF$281,VLOOKUP(H$1,lookup!$A$303:$C$333,3,FALSE),FALSE)</f>
        <v>0.5</v>
      </c>
      <c r="I7">
        <f>VLOOKUP($A7,Import!$A$1:$AF$281,VLOOKUP(I$1,lookup!$A$303:$C$333,3,FALSE),FALSE)</f>
        <v>0.5</v>
      </c>
      <c r="J7">
        <f>VLOOKUP($A7,Import!$A$1:$AF$281,VLOOKUP(J$1,lookup!$A$303:$C$333,3,FALSE),FALSE)</f>
        <v>1</v>
      </c>
      <c r="K7">
        <f>VLOOKUP($A7,Import!$A$1:$AF$281,VLOOKUP(K$1,lookup!$A$303:$C$333,3,FALSE),FALSE)</f>
        <v>1</v>
      </c>
      <c r="L7">
        <f>VLOOKUP($A7,Import!$A$1:$AF$281,VLOOKUP(L$1,lookup!$A$303:$C$333,3,FALSE),FALSE)</f>
        <v>1</v>
      </c>
      <c r="M7">
        <f>VLOOKUP($A7,Import!$A$1:$AF$281,VLOOKUP(M$1,lookup!$A$303:$C$333,3,FALSE),FALSE)</f>
        <v>1</v>
      </c>
      <c r="N7">
        <f>VLOOKUP($A7,Import!$A$1:$AF$281,VLOOKUP(N$1,lookup!$A$303:$C$333,3,FALSE),FALSE)</f>
        <v>1</v>
      </c>
      <c r="O7">
        <f>VLOOKUP($A7,Import!$A$1:$AF$281,VLOOKUP(O$1,lookup!$A$303:$C$333,3,FALSE),FALSE)</f>
        <v>1</v>
      </c>
      <c r="P7">
        <f>VLOOKUP($A7,Import!$A$1:$AF$281,VLOOKUP(P$1,lookup!$A$303:$C$333,3,FALSE),FALSE)</f>
        <v>5</v>
      </c>
      <c r="Q7">
        <f>VLOOKUP($A7,Import!$A$1:$AF$281,VLOOKUP(Q$1,lookup!$A$303:$C$333,3,FALSE),FALSE)</f>
        <v>2</v>
      </c>
      <c r="R7">
        <f>VLOOKUP($A7,Import!$A$1:$AF$281,VLOOKUP(R$1,lookup!$A$303:$C$333,3,FALSE),FALSE)</f>
        <v>5</v>
      </c>
      <c r="S7">
        <f>VLOOKUP($A7,Import!$A$1:$AF$281,VLOOKUP(S$1,lookup!$A$303:$C$333,3,FALSE),FALSE)</f>
        <v>5</v>
      </c>
      <c r="T7">
        <f>VLOOKUP($A7,Import!$A$1:$AF$281,VLOOKUP(T$1,lookup!$A$303:$C$333,3,FALSE),FALSE)</f>
        <v>2</v>
      </c>
      <c r="U7">
        <f>VLOOKUP($A7,Import!$A$1:$AF$281,VLOOKUP(U$1,lookup!$A$303:$C$333,3,FALSE),FALSE)</f>
        <v>5</v>
      </c>
      <c r="V7">
        <f>VLOOKUP($A7,Import!$A$1:$AF$281,VLOOKUP(V$1,lookup!$A$303:$C$333,3,FALSE),FALSE)</f>
        <v>5</v>
      </c>
      <c r="W7">
        <f>VLOOKUP($A7,Import!$A$1:$AF$281,VLOOKUP(W$1,lookup!$A$303:$C$333,3,FALSE),FALSE)</f>
        <v>2</v>
      </c>
      <c r="X7">
        <f>VLOOKUP($A7,Import!$A$1:$AF$281,VLOOKUP(X$1,lookup!$A$303:$C$333,3,FALSE),FALSE)</f>
        <v>5</v>
      </c>
      <c r="Y7">
        <f>VLOOKUP($A7,Import!$A$1:$AF$281,VLOOKUP(Y$1,lookup!$A$303:$C$333,3,FALSE),FALSE)</f>
        <v>5</v>
      </c>
      <c r="Z7">
        <f>VLOOKUP($A7,Import!$A$1:$AF$281,VLOOKUP(Z$1,lookup!$A$303:$C$333,3,FALSE),FALSE)</f>
        <v>5</v>
      </c>
      <c r="AA7">
        <f>VLOOKUP($A7,Import!$A$1:$AF$281,VLOOKUP(AA$1,lookup!$A$303:$C$333,3,FALSE),FALSE)</f>
        <v>5</v>
      </c>
      <c r="AB7">
        <f>VLOOKUP($A7,Import!$A$1:$AF$281,VLOOKUP(AB$1,lookup!$A$303:$C$333,3,FALSE),FALSE)</f>
        <v>5</v>
      </c>
      <c r="AC7">
        <f>VLOOKUP($A7,Import!$A$1:$AF$281,VLOOKUP(AC$1,lookup!$A$303:$C$333,3,FALSE),FALSE)</f>
        <v>5</v>
      </c>
      <c r="AD7">
        <f>VLOOKUP($A7,Import!$A$1:$AF$281,VLOOKUP(AD$1,lookup!$A$303:$C$333,3,FALSE),FALSE)</f>
        <v>5</v>
      </c>
      <c r="AE7">
        <f>VLOOKUP($A7,Import!$A$1:$AF$281,VLOOKUP(AE$1,lookup!$A$303:$C$333,3,FALSE),FALSE)</f>
        <v>5</v>
      </c>
      <c r="AF7">
        <f>VLOOKUP($A7,Import!$A$1:$AF$281,VLOOKUP(AF$1,lookup!$A$303:$C$333,3,FALSE),FALSE)</f>
        <v>5</v>
      </c>
      <c r="AG7">
        <f>VLOOKUP($A7,Import!$A$1:$AF$281,VLOOKUP(AG$1,lookup!$A$303:$C$333,3,FALSE),FALSE)</f>
        <v>5</v>
      </c>
      <c r="AH7">
        <f>VLOOKUP($A7,Import!$A$1:$AF$281,VLOOKUP(AH$1,lookup!$A$303:$C$333,3,FALSE),FALSE)</f>
        <v>5</v>
      </c>
    </row>
    <row r="8" spans="1:34" x14ac:dyDescent="0.25">
      <c r="A8" s="7" t="s">
        <v>35</v>
      </c>
      <c r="B8" t="str">
        <f>VLOOKUP($A8,lookup!$A$1:$D$300,4,FALSE)</f>
        <v>Depth of bioturbation decline (cm)</v>
      </c>
      <c r="D8">
        <f>VLOOKUP($A8,Import!$A$1:$AF$281,VLOOKUP(D$1,lookup!$A$303:$C$333,3,FALSE),FALSE)</f>
        <v>1</v>
      </c>
      <c r="E8">
        <f>VLOOKUP($A8,Import!$A$1:$AF$281,VLOOKUP(E$1,lookup!$A$303:$C$333,3,FALSE),FALSE)</f>
        <v>1</v>
      </c>
      <c r="F8">
        <f>VLOOKUP($A8,Import!$A$1:$AF$281,VLOOKUP(F$1,lookup!$A$303:$C$333,3,FALSE),FALSE)</f>
        <v>1</v>
      </c>
      <c r="G8">
        <f>VLOOKUP($A8,Import!$A$1:$AF$281,VLOOKUP(G$1,lookup!$A$303:$C$333,3,FALSE),FALSE)</f>
        <v>1</v>
      </c>
      <c r="H8">
        <f>VLOOKUP($A8,Import!$A$1:$AF$281,VLOOKUP(H$1,lookup!$A$303:$C$333,3,FALSE),FALSE)</f>
        <v>1</v>
      </c>
      <c r="I8">
        <f>VLOOKUP($A8,Import!$A$1:$AF$281,VLOOKUP(I$1,lookup!$A$303:$C$333,3,FALSE),FALSE)</f>
        <v>1</v>
      </c>
      <c r="J8">
        <f>VLOOKUP($A8,Import!$A$1:$AF$281,VLOOKUP(J$1,lookup!$A$303:$C$333,3,FALSE),FALSE)</f>
        <v>3</v>
      </c>
      <c r="K8">
        <f>VLOOKUP($A8,Import!$A$1:$AF$281,VLOOKUP(K$1,lookup!$A$303:$C$333,3,FALSE),FALSE)</f>
        <v>3</v>
      </c>
      <c r="L8">
        <f>VLOOKUP($A8,Import!$A$1:$AF$281,VLOOKUP(L$1,lookup!$A$303:$C$333,3,FALSE),FALSE)</f>
        <v>2</v>
      </c>
      <c r="M8">
        <f>VLOOKUP($A8,Import!$A$1:$AF$281,VLOOKUP(M$1,lookup!$A$303:$C$333,3,FALSE),FALSE)</f>
        <v>2</v>
      </c>
      <c r="N8">
        <f>VLOOKUP($A8,Import!$A$1:$AF$281,VLOOKUP(N$1,lookup!$A$303:$C$333,3,FALSE),FALSE)</f>
        <v>3</v>
      </c>
      <c r="O8">
        <f>VLOOKUP($A8,Import!$A$1:$AF$281,VLOOKUP(O$1,lookup!$A$303:$C$333,3,FALSE),FALSE)</f>
        <v>2</v>
      </c>
      <c r="P8">
        <f>VLOOKUP($A8,Import!$A$1:$AF$281,VLOOKUP(P$1,lookup!$A$303:$C$333,3,FALSE),FALSE)</f>
        <v>10</v>
      </c>
      <c r="Q8">
        <f>VLOOKUP($A8,Import!$A$1:$AF$281,VLOOKUP(Q$1,lookup!$A$303:$C$333,3,FALSE),FALSE)</f>
        <v>4</v>
      </c>
      <c r="R8">
        <f>VLOOKUP($A8,Import!$A$1:$AF$281,VLOOKUP(R$1,lookup!$A$303:$C$333,3,FALSE),FALSE)</f>
        <v>10</v>
      </c>
      <c r="S8">
        <f>VLOOKUP($A8,Import!$A$1:$AF$281,VLOOKUP(S$1,lookup!$A$303:$C$333,3,FALSE),FALSE)</f>
        <v>10</v>
      </c>
      <c r="T8">
        <f>VLOOKUP($A8,Import!$A$1:$AF$281,VLOOKUP(T$1,lookup!$A$303:$C$333,3,FALSE),FALSE)</f>
        <v>4</v>
      </c>
      <c r="U8">
        <f>VLOOKUP($A8,Import!$A$1:$AF$281,VLOOKUP(U$1,lookup!$A$303:$C$333,3,FALSE),FALSE)</f>
        <v>10</v>
      </c>
      <c r="V8">
        <f>VLOOKUP($A8,Import!$A$1:$AF$281,VLOOKUP(V$1,lookup!$A$303:$C$333,3,FALSE),FALSE)</f>
        <v>10</v>
      </c>
      <c r="W8">
        <f>VLOOKUP($A8,Import!$A$1:$AF$281,VLOOKUP(W$1,lookup!$A$303:$C$333,3,FALSE),FALSE)</f>
        <v>4</v>
      </c>
      <c r="X8">
        <f>VLOOKUP($A8,Import!$A$1:$AF$281,VLOOKUP(X$1,lookup!$A$303:$C$333,3,FALSE),FALSE)</f>
        <v>10</v>
      </c>
      <c r="Y8">
        <f>VLOOKUP($A8,Import!$A$1:$AF$281,VLOOKUP(Y$1,lookup!$A$303:$C$333,3,FALSE),FALSE)</f>
        <v>10</v>
      </c>
      <c r="Z8">
        <f>VLOOKUP($A8,Import!$A$1:$AF$281,VLOOKUP(Z$1,lookup!$A$303:$C$333,3,FALSE),FALSE)</f>
        <v>10</v>
      </c>
      <c r="AA8">
        <f>VLOOKUP($A8,Import!$A$1:$AF$281,VLOOKUP(AA$1,lookup!$A$303:$C$333,3,FALSE),FALSE)</f>
        <v>10</v>
      </c>
      <c r="AB8">
        <f>VLOOKUP($A8,Import!$A$1:$AF$281,VLOOKUP(AB$1,lookup!$A$303:$C$333,3,FALSE),FALSE)</f>
        <v>10</v>
      </c>
      <c r="AC8">
        <f>VLOOKUP($A8,Import!$A$1:$AF$281,VLOOKUP(AC$1,lookup!$A$303:$C$333,3,FALSE),FALSE)</f>
        <v>10</v>
      </c>
      <c r="AD8">
        <f>VLOOKUP($A8,Import!$A$1:$AF$281,VLOOKUP(AD$1,lookup!$A$303:$C$333,3,FALSE),FALSE)</f>
        <v>10</v>
      </c>
      <c r="AE8">
        <f>VLOOKUP($A8,Import!$A$1:$AF$281,VLOOKUP(AE$1,lookup!$A$303:$C$333,3,FALSE),FALSE)</f>
        <v>10</v>
      </c>
      <c r="AF8">
        <f>VLOOKUP($A8,Import!$A$1:$AF$281,VLOOKUP(AF$1,lookup!$A$303:$C$333,3,FALSE),FALSE)</f>
        <v>10</v>
      </c>
      <c r="AG8">
        <f>VLOOKUP($A8,Import!$A$1:$AF$281,VLOOKUP(AG$1,lookup!$A$303:$C$333,3,FALSE),FALSE)</f>
        <v>10</v>
      </c>
      <c r="AH8">
        <f>VLOOKUP($A8,Import!$A$1:$AF$281,VLOOKUP(AH$1,lookup!$A$303:$C$333,3,FALSE),FALSE)</f>
        <v>10</v>
      </c>
    </row>
    <row r="9" spans="1:34" x14ac:dyDescent="0.25">
      <c r="A9" s="7" t="s">
        <v>125</v>
      </c>
      <c r="B9" t="str">
        <f>VLOOKUP($A9,lookup!$A$1:$D$300,4,FALSE)</f>
        <v>Irrigation rate (cm y^-1^)</v>
      </c>
      <c r="D9">
        <f>VLOOKUP($A9,Import!$A$1:$AF$281,VLOOKUP(D$1,lookup!$A$303:$C$333,3,FALSE),FALSE)</f>
        <v>200</v>
      </c>
      <c r="E9">
        <f>VLOOKUP($A9,Import!$A$1:$AF$281,VLOOKUP(E$1,lookup!$A$303:$C$333,3,FALSE),FALSE)</f>
        <v>200</v>
      </c>
      <c r="F9">
        <f>VLOOKUP($A9,Import!$A$1:$AF$281,VLOOKUP(F$1,lookup!$A$303:$C$333,3,FALSE),FALSE)</f>
        <v>200</v>
      </c>
      <c r="G9">
        <f>VLOOKUP($A9,Import!$A$1:$AF$281,VLOOKUP(G$1,lookup!$A$303:$C$333,3,FALSE),FALSE)</f>
        <v>200</v>
      </c>
      <c r="H9">
        <f>VLOOKUP($A9,Import!$A$1:$AF$281,VLOOKUP(H$1,lookup!$A$303:$C$333,3,FALSE),FALSE)</f>
        <v>200</v>
      </c>
      <c r="I9">
        <f>VLOOKUP($A9,Import!$A$1:$AF$281,VLOOKUP(I$1,lookup!$A$303:$C$333,3,FALSE),FALSE)</f>
        <v>200</v>
      </c>
      <c r="J9">
        <f>VLOOKUP($A9,Import!$A$1:$AF$281,VLOOKUP(J$1,lookup!$A$303:$C$333,3,FALSE),FALSE)</f>
        <v>200</v>
      </c>
      <c r="K9">
        <f>VLOOKUP($A9,Import!$A$1:$AF$281,VLOOKUP(K$1,lookup!$A$303:$C$333,3,FALSE),FALSE)</f>
        <v>200</v>
      </c>
      <c r="L9">
        <f>VLOOKUP($A9,Import!$A$1:$AF$281,VLOOKUP(L$1,lookup!$A$303:$C$333,3,FALSE),FALSE)</f>
        <v>200</v>
      </c>
      <c r="M9">
        <f>VLOOKUP($A9,Import!$A$1:$AF$281,VLOOKUP(M$1,lookup!$A$303:$C$333,3,FALSE),FALSE)</f>
        <v>200</v>
      </c>
      <c r="N9">
        <f>VLOOKUP($A9,Import!$A$1:$AF$281,VLOOKUP(N$1,lookup!$A$303:$C$333,3,FALSE),FALSE)</f>
        <v>200</v>
      </c>
      <c r="O9">
        <f>VLOOKUP($A9,Import!$A$1:$AF$281,VLOOKUP(O$1,lookup!$A$303:$C$333,3,FALSE),FALSE)</f>
        <v>200</v>
      </c>
      <c r="P9">
        <f>VLOOKUP($A9,Import!$A$1:$AF$281,VLOOKUP(P$1,lookup!$A$303:$C$333,3,FALSE),FALSE)</f>
        <v>200</v>
      </c>
      <c r="Q9">
        <f>VLOOKUP($A9,Import!$A$1:$AF$281,VLOOKUP(Q$1,lookup!$A$303:$C$333,3,FALSE),FALSE)</f>
        <v>200</v>
      </c>
      <c r="R9">
        <f>VLOOKUP($A9,Import!$A$1:$AF$281,VLOOKUP(R$1,lookup!$A$303:$C$333,3,FALSE),FALSE)</f>
        <v>200</v>
      </c>
      <c r="S9">
        <f>VLOOKUP($A9,Import!$A$1:$AF$281,VLOOKUP(S$1,lookup!$A$303:$C$333,3,FALSE),FALSE)</f>
        <v>200</v>
      </c>
      <c r="T9">
        <f>VLOOKUP($A9,Import!$A$1:$AF$281,VLOOKUP(T$1,lookup!$A$303:$C$333,3,FALSE),FALSE)</f>
        <v>200</v>
      </c>
      <c r="U9">
        <f>VLOOKUP($A9,Import!$A$1:$AF$281,VLOOKUP(U$1,lookup!$A$303:$C$333,3,FALSE),FALSE)</f>
        <v>200</v>
      </c>
      <c r="V9">
        <f>VLOOKUP($A9,Import!$A$1:$AF$281,VLOOKUP(V$1,lookup!$A$303:$C$333,3,FALSE),FALSE)</f>
        <v>200</v>
      </c>
      <c r="W9">
        <f>VLOOKUP($A9,Import!$A$1:$AF$281,VLOOKUP(W$1,lookup!$A$303:$C$333,3,FALSE),FALSE)</f>
        <v>200</v>
      </c>
      <c r="X9">
        <f>VLOOKUP($A9,Import!$A$1:$AF$281,VLOOKUP(X$1,lookup!$A$303:$C$333,3,FALSE),FALSE)</f>
        <v>200</v>
      </c>
      <c r="Y9">
        <f>VLOOKUP($A9,Import!$A$1:$AF$281,VLOOKUP(Y$1,lookup!$A$303:$C$333,3,FALSE),FALSE)</f>
        <v>200</v>
      </c>
      <c r="Z9">
        <f>VLOOKUP($A9,Import!$A$1:$AF$281,VLOOKUP(Z$1,lookup!$A$303:$C$333,3,FALSE),FALSE)</f>
        <v>200</v>
      </c>
      <c r="AA9">
        <f>VLOOKUP($A9,Import!$A$1:$AF$281,VLOOKUP(AA$1,lookup!$A$303:$C$333,3,FALSE),FALSE)</f>
        <v>200</v>
      </c>
      <c r="AB9">
        <f>VLOOKUP($A9,Import!$A$1:$AF$281,VLOOKUP(AB$1,lookup!$A$303:$C$333,3,FALSE),FALSE)</f>
        <v>200</v>
      </c>
      <c r="AC9">
        <f>VLOOKUP($A9,Import!$A$1:$AF$281,VLOOKUP(AC$1,lookup!$A$303:$C$333,3,FALSE),FALSE)</f>
        <v>200</v>
      </c>
      <c r="AD9">
        <f>VLOOKUP($A9,Import!$A$1:$AF$281,VLOOKUP(AD$1,lookup!$A$303:$C$333,3,FALSE),FALSE)</f>
        <v>200</v>
      </c>
      <c r="AE9">
        <f>VLOOKUP($A9,Import!$A$1:$AF$281,VLOOKUP(AE$1,lookup!$A$303:$C$333,3,FALSE),FALSE)</f>
        <v>200</v>
      </c>
      <c r="AF9">
        <f>VLOOKUP($A9,Import!$A$1:$AF$281,VLOOKUP(AF$1,lookup!$A$303:$C$333,3,FALSE),FALSE)</f>
        <v>200</v>
      </c>
      <c r="AG9">
        <f>VLOOKUP($A9,Import!$A$1:$AF$281,VLOOKUP(AG$1,lookup!$A$303:$C$333,3,FALSE),FALSE)</f>
        <v>200</v>
      </c>
      <c r="AH9">
        <f>VLOOKUP($A9,Import!$A$1:$AF$281,VLOOKUP(AH$1,lookup!$A$303:$C$333,3,FALSE),FALSE)</f>
        <v>200</v>
      </c>
    </row>
    <row r="10" spans="1:34" x14ac:dyDescent="0.25">
      <c r="A10" s="7" t="s">
        <v>36</v>
      </c>
      <c r="B10" t="str">
        <f>VLOOKUP($A10,lookup!$A$1:$D$300,4,FALSE)</f>
        <v>Depth of irrigation (cm)</v>
      </c>
      <c r="D10">
        <f>VLOOKUP($A10,Import!$A$1:$AF$281,VLOOKUP(D$1,lookup!$A$303:$C$333,3,FALSE),FALSE)</f>
        <v>1</v>
      </c>
      <c r="E10">
        <f>VLOOKUP($A10,Import!$A$1:$AF$281,VLOOKUP(E$1,lookup!$A$303:$C$333,3,FALSE),FALSE)</f>
        <v>1</v>
      </c>
      <c r="F10">
        <f>VLOOKUP($A10,Import!$A$1:$AF$281,VLOOKUP(F$1,lookup!$A$303:$C$333,3,FALSE),FALSE)</f>
        <v>1</v>
      </c>
      <c r="G10">
        <f>VLOOKUP($A10,Import!$A$1:$AF$281,VLOOKUP(G$1,lookup!$A$303:$C$333,3,FALSE),FALSE)</f>
        <v>1</v>
      </c>
      <c r="H10">
        <f>VLOOKUP($A10,Import!$A$1:$AF$281,VLOOKUP(H$1,lookup!$A$303:$C$333,3,FALSE),FALSE)</f>
        <v>1</v>
      </c>
      <c r="I10">
        <f>VLOOKUP($A10,Import!$A$1:$AF$281,VLOOKUP(I$1,lookup!$A$303:$C$333,3,FALSE),FALSE)</f>
        <v>1</v>
      </c>
      <c r="J10">
        <f>VLOOKUP($A10,Import!$A$1:$AF$281,VLOOKUP(J$1,lookup!$A$303:$C$333,3,FALSE),FALSE)</f>
        <v>3</v>
      </c>
      <c r="K10">
        <f>VLOOKUP($A10,Import!$A$1:$AF$281,VLOOKUP(K$1,lookup!$A$303:$C$333,3,FALSE),FALSE)</f>
        <v>3</v>
      </c>
      <c r="L10">
        <f>VLOOKUP($A10,Import!$A$1:$AF$281,VLOOKUP(L$1,lookup!$A$303:$C$333,3,FALSE),FALSE)</f>
        <v>2</v>
      </c>
      <c r="M10">
        <f>VLOOKUP($A10,Import!$A$1:$AF$281,VLOOKUP(M$1,lookup!$A$303:$C$333,3,FALSE),FALSE)</f>
        <v>2</v>
      </c>
      <c r="N10">
        <f>VLOOKUP($A10,Import!$A$1:$AF$281,VLOOKUP(N$1,lookup!$A$303:$C$333,3,FALSE),FALSE)</f>
        <v>3</v>
      </c>
      <c r="O10">
        <f>VLOOKUP($A10,Import!$A$1:$AF$281,VLOOKUP(O$1,lookup!$A$303:$C$333,3,FALSE),FALSE)</f>
        <v>2</v>
      </c>
      <c r="P10">
        <f>VLOOKUP($A10,Import!$A$1:$AF$281,VLOOKUP(P$1,lookup!$A$303:$C$333,3,FALSE),FALSE)</f>
        <v>5</v>
      </c>
      <c r="Q10">
        <f>VLOOKUP($A10,Import!$A$1:$AF$281,VLOOKUP(Q$1,lookup!$A$303:$C$333,3,FALSE),FALSE)</f>
        <v>5</v>
      </c>
      <c r="R10">
        <f>VLOOKUP($A10,Import!$A$1:$AF$281,VLOOKUP(R$1,lookup!$A$303:$C$333,3,FALSE),FALSE)</f>
        <v>5</v>
      </c>
      <c r="S10">
        <f>VLOOKUP($A10,Import!$A$1:$AF$281,VLOOKUP(S$1,lookup!$A$303:$C$333,3,FALSE),FALSE)</f>
        <v>5</v>
      </c>
      <c r="T10">
        <f>VLOOKUP($A10,Import!$A$1:$AF$281,VLOOKUP(T$1,lookup!$A$303:$C$333,3,FALSE),FALSE)</f>
        <v>5</v>
      </c>
      <c r="U10">
        <f>VLOOKUP($A10,Import!$A$1:$AF$281,VLOOKUP(U$1,lookup!$A$303:$C$333,3,FALSE),FALSE)</f>
        <v>5</v>
      </c>
      <c r="V10">
        <f>VLOOKUP($A10,Import!$A$1:$AF$281,VLOOKUP(V$1,lookup!$A$303:$C$333,3,FALSE),FALSE)</f>
        <v>5</v>
      </c>
      <c r="W10">
        <f>VLOOKUP($A10,Import!$A$1:$AF$281,VLOOKUP(W$1,lookup!$A$303:$C$333,3,FALSE),FALSE)</f>
        <v>5</v>
      </c>
      <c r="X10">
        <f>VLOOKUP($A10,Import!$A$1:$AF$281,VLOOKUP(X$1,lookup!$A$303:$C$333,3,FALSE),FALSE)</f>
        <v>5</v>
      </c>
      <c r="Y10">
        <f>VLOOKUP($A10,Import!$A$1:$AF$281,VLOOKUP(Y$1,lookup!$A$303:$C$333,3,FALSE),FALSE)</f>
        <v>10</v>
      </c>
      <c r="Z10">
        <f>VLOOKUP($A10,Import!$A$1:$AF$281,VLOOKUP(Z$1,lookup!$A$303:$C$333,3,FALSE),FALSE)</f>
        <v>10</v>
      </c>
      <c r="AA10">
        <f>VLOOKUP($A10,Import!$A$1:$AF$281,VLOOKUP(AA$1,lookup!$A$303:$C$333,3,FALSE),FALSE)</f>
        <v>10</v>
      </c>
      <c r="AB10">
        <f>VLOOKUP($A10,Import!$A$1:$AF$281,VLOOKUP(AB$1,lookup!$A$303:$C$333,3,FALSE),FALSE)</f>
        <v>10</v>
      </c>
      <c r="AC10">
        <f>VLOOKUP($A10,Import!$A$1:$AF$281,VLOOKUP(AC$1,lookup!$A$303:$C$333,3,FALSE),FALSE)</f>
        <v>10</v>
      </c>
      <c r="AD10">
        <f>VLOOKUP($A10,Import!$A$1:$AF$281,VLOOKUP(AD$1,lookup!$A$303:$C$333,3,FALSE),FALSE)</f>
        <v>10</v>
      </c>
      <c r="AE10">
        <f>VLOOKUP($A10,Import!$A$1:$AF$281,VLOOKUP(AE$1,lookup!$A$303:$C$333,3,FALSE),FALSE)</f>
        <v>10</v>
      </c>
      <c r="AF10">
        <f>VLOOKUP($A10,Import!$A$1:$AF$281,VLOOKUP(AF$1,lookup!$A$303:$C$333,3,FALSE),FALSE)</f>
        <v>10</v>
      </c>
      <c r="AG10">
        <f>VLOOKUP($A10,Import!$A$1:$AF$281,VLOOKUP(AG$1,lookup!$A$303:$C$333,3,FALSE),FALSE)</f>
        <v>10</v>
      </c>
      <c r="AH10">
        <f>VLOOKUP($A10,Import!$A$1:$AF$281,VLOOKUP(AH$1,lookup!$A$303:$C$333,3,FALSE),FALSE)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sqref="A1:C2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391</v>
      </c>
    </row>
    <row r="3" spans="1:3" x14ac:dyDescent="0.25">
      <c r="A3" t="s">
        <v>312</v>
      </c>
      <c r="B3" t="str">
        <f>VLOOKUP($A3,lookup!$A$1:$D$281,4,FALSE)</f>
        <v>Inhibition concentration of denitritation (mmol L^-1^)</v>
      </c>
      <c r="C3">
        <f>VLOOKUP($A3,Import!$A$1:$B$281,2,FALSE)</f>
        <v>2.9700000000000001E-4</v>
      </c>
    </row>
    <row r="4" spans="1:3" x14ac:dyDescent="0.25">
      <c r="A4" t="s">
        <v>313</v>
      </c>
      <c r="B4" t="str">
        <f>VLOOKUP($A4,lookup!$A$1:$D$281,4,FALSE)</f>
        <v>Inhibition concentration of ammonium oxidation (mmol L^-1^)</v>
      </c>
      <c r="C4">
        <f>VLOOKUP($A4,Import!$A$1:$B$281,2,FALSE)</f>
        <v>1E-3</v>
      </c>
    </row>
    <row r="5" spans="1:3" x14ac:dyDescent="0.25">
      <c r="A5" t="s">
        <v>314</v>
      </c>
      <c r="B5" t="str">
        <f>VLOOKUP($A5,lookup!$A$1:$D$281,4,FALSE)</f>
        <v>Inhibition concentration of denitrousation (mmol L^-1^)</v>
      </c>
      <c r="C5">
        <f>VLOOKUP($A5,Import!$A$1:$B$281,2,FALSE)</f>
        <v>2.05E-4</v>
      </c>
    </row>
    <row r="6" spans="1:3" x14ac:dyDescent="0.25">
      <c r="A6" t="s">
        <v>315</v>
      </c>
      <c r="B6" t="str">
        <f>VLOOKUP($A6,lookup!$A$1:$D$281,4,FALSE)</f>
        <v>Inhibition concentration of deammonification (mmol L^-1^)</v>
      </c>
      <c r="C6">
        <f>VLOOKUP($A6,Import!$A$1:$B$281,2,FALSE)</f>
        <v>8.8599999999999996E-4</v>
      </c>
    </row>
    <row r="7" spans="1:3" x14ac:dyDescent="0.25">
      <c r="A7" t="s">
        <v>316</v>
      </c>
      <c r="B7" t="str">
        <f>VLOOKUP($A7,lookup!$A$1:$D$281,4,FALSE)</f>
        <v>Limitation concentration of denitratation (mmol L^-1^)</v>
      </c>
      <c r="C7">
        <f>VLOOKUP($A7,Import!$A$1:$B$281,2,FALSE)</f>
        <v>1E-3</v>
      </c>
    </row>
    <row r="8" spans="1:3" x14ac:dyDescent="0.25">
      <c r="A8" t="s">
        <v>317</v>
      </c>
      <c r="B8" t="str">
        <f>VLOOKUP($A8,lookup!$A$1:$D$281,4,FALSE)</f>
        <v>Partitioning concentration of denitritation (mmol L^-1^)</v>
      </c>
      <c r="C8">
        <f>VLOOKUP($A8,Import!$A$1:$B$281,2,FALSE)</f>
        <v>6.0000000000000001E-3</v>
      </c>
    </row>
    <row r="9" spans="1:3" x14ac:dyDescent="0.25">
      <c r="A9" t="s">
        <v>368</v>
      </c>
      <c r="B9" t="str">
        <f>VLOOKUP($A9,lookup!$A$1:$D$281,4,FALSE)</f>
        <v>NH~$~^+^ oxidation by NO~2~^-^ kinetic rate (mmol^-1^ L y^-1^)</v>
      </c>
      <c r="C9">
        <f>VLOOKUP($A9,Import!$A$1:$B$281,2,FALSE)</f>
        <v>0.36499999999999999</v>
      </c>
    </row>
    <row r="10" spans="1:3" x14ac:dyDescent="0.25">
      <c r="A10" t="s">
        <v>369</v>
      </c>
      <c r="B10" t="str">
        <f>VLOOKUP($A10,lookup!$A$1:$D$281,4,FALSE)</f>
        <v>NO~2~ oxidation kinetic rate (mmol^-1^ L y^-1^)</v>
      </c>
      <c r="C10">
        <f>VLOOKUP($A10,Import!$A$1:$B$281,2,FALSE)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G13" sqref="G13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1"/>
  <sheetViews>
    <sheetView workbookViewId="0">
      <selection activeCell="H19" sqref="H19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 xml:space="preserve"> 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 xml:space="preserve"> </v>
      </c>
      <c r="C5">
        <f>VLOOKUP($A5,Import!$A$1:$B$281,2,FALSE)</f>
        <v>1.05</v>
      </c>
    </row>
    <row r="6" spans="1:3" x14ac:dyDescent="0.25">
      <c r="A6" t="s">
        <v>358</v>
      </c>
      <c r="B6" t="str">
        <f>VLOOKUP($A6,lookup!$A$1:$D$281,4,FALSE)</f>
        <v xml:space="preserve"> </v>
      </c>
      <c r="C6">
        <f>VLOOKUP($A6,Import!$A$1:$B$281,2,FALSE)</f>
        <v>1.05</v>
      </c>
    </row>
    <row r="7" spans="1:3" x14ac:dyDescent="0.25">
      <c r="A7" t="s">
        <v>385</v>
      </c>
      <c r="B7" t="str">
        <f>VLOOKUP($A7,lookup!$A$1:$D$281,4,FALSE)</f>
        <v xml:space="preserve">NH~4~^+^ adsorption model switch </v>
      </c>
      <c r="C7">
        <f>VLOOKUP($A7,Import!$A$1:$B$281,2,FALSE)</f>
        <v>1</v>
      </c>
    </row>
    <row r="8" spans="1:3" x14ac:dyDescent="0.25">
      <c r="A8" t="s">
        <v>263</v>
      </c>
      <c r="B8" t="str">
        <f>VLOOKUP($A8,lookup!$A$1:$D$281,4,FALSE)</f>
        <v>FeS~2~ precipitation rate (mmol^-1^ L y^-1^)</v>
      </c>
      <c r="C8">
        <f>VLOOKUP($A8,Import!$A$1:$B$281,2,FALSE)</f>
        <v>2.3000000000000001E-4</v>
      </c>
    </row>
    <row r="9" spans="1:3" x14ac:dyDescent="0.25">
      <c r="A9" t="s">
        <v>260</v>
      </c>
      <c r="B9" t="str">
        <f>VLOOKUP($A9,lookup!$A$1:$D$281,4,FALSE)</f>
        <v xml:space="preserve">FeS precipitation kinetic rate </v>
      </c>
      <c r="C9">
        <f>VLOOKUP($A9,Import!$A$1:$B$281,2,FALSE)</f>
        <v>1E-3</v>
      </c>
    </row>
    <row r="10" spans="1:3" x14ac:dyDescent="0.25">
      <c r="A10" t="s">
        <v>261</v>
      </c>
      <c r="B10" t="str">
        <f>VLOOKUP($A10,lookup!$A$1:$D$281,4,FALSE)</f>
        <v xml:space="preserve">FeS dissolution kinetic rate </v>
      </c>
      <c r="C10">
        <f>VLOOKUP($A10,Import!$A$1:$B$281,2,FALSE)</f>
        <v>1E-3</v>
      </c>
    </row>
    <row r="11" spans="1:3" x14ac:dyDescent="0.25">
      <c r="A11" t="s">
        <v>362</v>
      </c>
      <c r="B11" t="str">
        <f>VLOOKUP($A11,lookup!$A$1:$D$281,4,FALSE)</f>
        <v>Equilibrium constant for FeS precipitation (-)</v>
      </c>
      <c r="C11">
        <f>VLOOKUP($A11,Import!$A$1:$B$281,2,FALSE)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Import</vt:lpstr>
      <vt:lpstr>Timing</vt:lpstr>
      <vt:lpstr>Mixing</vt:lpstr>
      <vt:lpstr>SedimentLayers</vt:lpstr>
      <vt:lpstr>OM</vt:lpstr>
      <vt:lpstr>NRedox</vt:lpstr>
      <vt:lpstr>SecondaryRedox</vt:lpstr>
      <vt:lpstr>Limitation</vt:lpstr>
      <vt:lpstr>Geochem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2022-06-01T03:41:40Z</dcterms:modified>
</cp:coreProperties>
</file>