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1765\AED Dropbox\AED_Cockburn_db\CSIEM\Data\Sherry\csiem-data\data-governance\"/>
    </mc:Choice>
  </mc:AlternateContent>
  <xr:revisionPtr revIDLastSave="0" documentId="13_ncr:1_{3D3BDBA1-4A52-44EB-9425-96952D30DA35}" xr6:coauthVersionLast="47" xr6:coauthVersionMax="47" xr10:uidLastSave="{00000000-0000-0000-0000-000000000000}"/>
  <bookViews>
    <workbookView xWindow="28290" yWindow="1710" windowWidth="32270" windowHeight="18290" tabRatio="671" activeTab="6" xr2:uid="{6DF7D7CC-01DB-4B77-91E2-7CCE474EE386}"/>
  </bookViews>
  <sheets>
    <sheet name="Key" sheetId="1" r:id="rId1"/>
    <sheet name="Model_TFV" sheetId="5" r:id="rId2"/>
    <sheet name="MAFRL" sheetId="8" r:id="rId3"/>
    <sheet name="IMOSBGC" sheetId="9" r:id="rId4"/>
    <sheet name="IMOSPROFILE" sheetId="10" r:id="rId5"/>
    <sheet name="THEME5" sheetId="7" r:id="rId6"/>
    <sheet name="DOT" sheetId="4" r:id="rId7"/>
    <sheet name="BOM" sheetId="3" r:id="rId8"/>
    <sheet name="DWER" sheetId="2" r:id="rId9"/>
    <sheet name="DWERMOORING" sheetId="11" r:id="rId10"/>
    <sheet name="JPPLAWAC" sheetId="12" r:id="rId11"/>
    <sheet name="FPA_BMT" sheetId="14" r:id="rId12"/>
    <sheet name="BMTBNA" sheetId="17" r:id="rId13"/>
    <sheet name="WC_BMT" sheetId="13" r:id="rId14"/>
    <sheet name="WWMSP5" sheetId="16" r:id="rId15"/>
    <sheet name="UWA" sheetId="15" r:id="rId16"/>
    <sheet name="Information" sheetId="6" r:id="rId17"/>
  </sheets>
  <definedNames>
    <definedName name="_xlnm._FilterDatabase" localSheetId="0" hidden="1">Key!$A$1:$J$285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4" l="1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<sst xmlns="http://schemas.openxmlformats.org/spreadsheetml/2006/main" count="3586" uniqueCount="1426">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</sst>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Font="1" applyAlignment="1"/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85"/>
  <sheetViews>
    <sheetView zoomScale="90" zoomScaleNormal="90" workbookViewId="0">
      <pane ySplit="1" topLeftCell="A255" activePane="bottomLeft" state="frozen"/>
      <selection pane="bottomLeft" activeCell="A284" sqref="A284"/>
    </sheetView>
  </sheetViews>
  <sheetFormatPr defaultColWidth="9.140625" defaultRowHeight="12.75" x14ac:dyDescent="0.2"/>
  <cols>
    <col min="1" max="1" width="9.85546875" style="1" bestFit="1" customWidth="1"/>
    <col min="2" max="2" width="35.5703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5703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s="17" t="s">
        <v>842</v>
      </c>
      <c r="I7" s="1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s="17" t="s">
        <v>843</v>
      </c>
      <c r="I8" s="17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2" t="s">
        <v>6</v>
      </c>
      <c r="D11" s="1" t="s">
        <v>167</v>
      </c>
      <c r="E11" s="2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3" t="s">
        <v>6</v>
      </c>
      <c r="D12" s="1" t="s">
        <v>168</v>
      </c>
      <c r="E12" s="3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2" t="s">
        <v>6</v>
      </c>
      <c r="D13" s="1" t="s">
        <v>169</v>
      </c>
      <c r="E13" s="2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2" t="s">
        <v>19</v>
      </c>
      <c r="D14" s="1" t="s">
        <v>170</v>
      </c>
      <c r="E14" s="2" t="s">
        <v>19</v>
      </c>
      <c r="F14" s="1" t="s">
        <v>531</v>
      </c>
      <c r="H14" s="17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2" t="s">
        <v>1088</v>
      </c>
      <c r="D15" s="1" t="s">
        <v>171</v>
      </c>
      <c r="E15" s="2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2" t="s">
        <v>23</v>
      </c>
      <c r="D16" s="1" t="s">
        <v>172</v>
      </c>
      <c r="E16" s="2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4" t="s">
        <v>29</v>
      </c>
      <c r="C21" s="1" t="s">
        <v>6</v>
      </c>
      <c r="D21" s="4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4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2" t="s">
        <v>6</v>
      </c>
      <c r="D28" s="1" t="s">
        <v>184</v>
      </c>
      <c r="E28" s="2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2" t="s">
        <v>6</v>
      </c>
      <c r="D29" s="1" t="s">
        <v>185</v>
      </c>
      <c r="E29" s="2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3" t="s">
        <v>39</v>
      </c>
      <c r="C30" s="3" t="s">
        <v>6</v>
      </c>
      <c r="D30" s="3" t="s">
        <v>186</v>
      </c>
      <c r="E30" s="3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3" t="s">
        <v>40</v>
      </c>
      <c r="C31" s="3" t="s">
        <v>6</v>
      </c>
      <c r="D31" s="3" t="s">
        <v>187</v>
      </c>
      <c r="E31" s="3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3" t="s">
        <v>41</v>
      </c>
      <c r="C32" s="3" t="s">
        <v>6</v>
      </c>
      <c r="D32" s="3" t="s">
        <v>188</v>
      </c>
      <c r="E32" s="3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5" t="s">
        <v>42</v>
      </c>
      <c r="C33" s="5" t="s">
        <v>6</v>
      </c>
      <c r="D33" s="3" t="s">
        <v>189</v>
      </c>
      <c r="E33" s="5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5" t="s">
        <v>43</v>
      </c>
      <c r="C34" s="5" t="s">
        <v>6</v>
      </c>
      <c r="D34" s="3" t="s">
        <v>190</v>
      </c>
      <c r="E34" s="5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5" t="s">
        <v>44</v>
      </c>
      <c r="C35" s="5" t="s">
        <v>6</v>
      </c>
      <c r="D35" s="3" t="s">
        <v>191</v>
      </c>
      <c r="E35" s="5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2" t="s">
        <v>45</v>
      </c>
      <c r="C36" s="2" t="s">
        <v>6</v>
      </c>
      <c r="D36" s="2" t="s">
        <v>192</v>
      </c>
      <c r="E36" s="2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2" t="s">
        <v>46</v>
      </c>
      <c r="C37" s="2" t="s">
        <v>6</v>
      </c>
      <c r="D37" s="2" t="s">
        <v>193</v>
      </c>
      <c r="E37" s="2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2" t="s">
        <v>47</v>
      </c>
      <c r="C38" s="2" t="s">
        <v>6</v>
      </c>
      <c r="D38" s="2" t="s">
        <v>194</v>
      </c>
      <c r="E38" s="2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2" t="s">
        <v>48</v>
      </c>
      <c r="C39" s="2" t="s">
        <v>49</v>
      </c>
      <c r="D39" s="2" t="s">
        <v>195</v>
      </c>
      <c r="E39" s="2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2" t="s">
        <v>50</v>
      </c>
      <c r="C40" s="2" t="s">
        <v>49</v>
      </c>
      <c r="D40" s="2" t="s">
        <v>196</v>
      </c>
      <c r="E40" s="2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2" t="s">
        <v>51</v>
      </c>
      <c r="C41" s="2" t="s">
        <v>49</v>
      </c>
      <c r="D41" s="2" t="s">
        <v>197</v>
      </c>
      <c r="E41" s="2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4" t="s">
        <v>52</v>
      </c>
      <c r="C42" s="2" t="s">
        <v>49</v>
      </c>
      <c r="D42" s="2" t="s">
        <v>198</v>
      </c>
      <c r="E42" s="2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2" t="s">
        <v>53</v>
      </c>
      <c r="C43" s="2" t="s">
        <v>49</v>
      </c>
      <c r="D43" s="2" t="s">
        <v>199</v>
      </c>
      <c r="E43" s="2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2" t="s">
        <v>54</v>
      </c>
      <c r="C44" s="2" t="s">
        <v>55</v>
      </c>
      <c r="D44" s="2" t="s">
        <v>200</v>
      </c>
      <c r="E44" s="2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2" t="s">
        <v>56</v>
      </c>
      <c r="C45" s="2" t="s">
        <v>57</v>
      </c>
      <c r="D45" s="2" t="s">
        <v>201</v>
      </c>
      <c r="E45" s="2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4" t="s">
        <v>58</v>
      </c>
      <c r="C46" s="1" t="s">
        <v>59</v>
      </c>
      <c r="D46" s="2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4" t="s">
        <v>58</v>
      </c>
      <c r="C47" s="1" t="s">
        <v>59</v>
      </c>
      <c r="D47" s="2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4" t="s">
        <v>58</v>
      </c>
      <c r="C48" s="1" t="s">
        <v>59</v>
      </c>
      <c r="D48" s="2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2" t="s">
        <v>60</v>
      </c>
      <c r="C49" s="2" t="s">
        <v>61</v>
      </c>
      <c r="D49" s="1" t="s">
        <v>203</v>
      </c>
      <c r="E49" s="2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2" t="s">
        <v>62</v>
      </c>
      <c r="C50" s="2" t="s">
        <v>23</v>
      </c>
      <c r="E50" s="2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2" t="s">
        <v>63</v>
      </c>
      <c r="C51" s="2" t="s">
        <v>64</v>
      </c>
      <c r="E51" s="2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4" t="s">
        <v>65</v>
      </c>
      <c r="C52" s="2" t="s">
        <v>64</v>
      </c>
      <c r="E52" s="2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4" t="s">
        <v>66</v>
      </c>
      <c r="C53" s="2" t="s">
        <v>67</v>
      </c>
      <c r="E53" s="2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4" t="s">
        <v>68</v>
      </c>
      <c r="C54" s="2" t="s">
        <v>23</v>
      </c>
      <c r="E54" s="2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4" t="s">
        <v>69</v>
      </c>
      <c r="C55" s="2" t="s">
        <v>23</v>
      </c>
      <c r="D55" s="1" t="s">
        <v>204</v>
      </c>
      <c r="E55" s="2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4" t="s">
        <v>70</v>
      </c>
      <c r="C56" s="2" t="s">
        <v>64</v>
      </c>
      <c r="E56" s="2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4" t="s">
        <v>71</v>
      </c>
      <c r="C57" s="2" t="s">
        <v>64</v>
      </c>
      <c r="E57" s="2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4" t="s">
        <v>72</v>
      </c>
      <c r="C58" s="2" t="s">
        <v>67</v>
      </c>
      <c r="E58" s="2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4" t="s">
        <v>73</v>
      </c>
      <c r="C59" s="2" t="s">
        <v>67</v>
      </c>
      <c r="E59" s="2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4" t="s">
        <v>74</v>
      </c>
      <c r="C60" s="2" t="s">
        <v>75</v>
      </c>
      <c r="E60" s="2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4" t="s">
        <v>76</v>
      </c>
      <c r="C61" s="2" t="s">
        <v>77</v>
      </c>
      <c r="E61" s="2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4" t="s">
        <v>78</v>
      </c>
      <c r="C62" s="2" t="s">
        <v>77</v>
      </c>
      <c r="E62" s="2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4" t="s">
        <v>22</v>
      </c>
      <c r="C63" s="2" t="s">
        <v>23</v>
      </c>
      <c r="E63" s="2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4" t="s">
        <v>79</v>
      </c>
      <c r="C64" s="2" t="s">
        <v>80</v>
      </c>
      <c r="E64" s="2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4" t="s">
        <v>81</v>
      </c>
      <c r="C65" s="2" t="s">
        <v>23</v>
      </c>
      <c r="E65" s="2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4" t="s">
        <v>82</v>
      </c>
      <c r="C66" s="2" t="s">
        <v>23</v>
      </c>
      <c r="E66" s="2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4" t="s">
        <v>83</v>
      </c>
      <c r="C67" s="2" t="s">
        <v>13</v>
      </c>
      <c r="E67" s="2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4" t="s">
        <v>84</v>
      </c>
      <c r="C68" s="2" t="s">
        <v>61</v>
      </c>
      <c r="E68" s="2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4" t="s">
        <v>85</v>
      </c>
      <c r="C69" s="2" t="s">
        <v>86</v>
      </c>
      <c r="E69" s="2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4" t="s">
        <v>87</v>
      </c>
      <c r="C70" s="2" t="s">
        <v>88</v>
      </c>
      <c r="E70" s="2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4" t="s">
        <v>89</v>
      </c>
      <c r="C71" s="2" t="s">
        <v>86</v>
      </c>
      <c r="E71" s="2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4" t="s">
        <v>90</v>
      </c>
      <c r="C72" s="2" t="s">
        <v>88</v>
      </c>
      <c r="E72" s="2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4" t="s">
        <v>91</v>
      </c>
      <c r="C73" s="2" t="s">
        <v>86</v>
      </c>
      <c r="E73" s="2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4" t="s">
        <v>92</v>
      </c>
      <c r="C74" s="2" t="s">
        <v>88</v>
      </c>
      <c r="E74" s="2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4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4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4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4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4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4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4" t="s">
        <v>102</v>
      </c>
      <c r="C81" s="2" t="s">
        <v>88</v>
      </c>
      <c r="E81" s="2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4" t="s">
        <v>103</v>
      </c>
      <c r="C82" s="2" t="s">
        <v>97</v>
      </c>
      <c r="E82" s="2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4" t="s">
        <v>104</v>
      </c>
      <c r="C83" s="2" t="s">
        <v>13</v>
      </c>
      <c r="E83" s="2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4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4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4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" t="s">
        <v>60</v>
      </c>
      <c r="C87" s="2" t="s">
        <v>61</v>
      </c>
      <c r="E87" s="2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2" t="s">
        <v>109</v>
      </c>
      <c r="C88" s="2" t="s">
        <v>61</v>
      </c>
      <c r="E88" s="2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" t="s">
        <v>110</v>
      </c>
      <c r="C89" s="2" t="s">
        <v>111</v>
      </c>
      <c r="E89" s="2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" t="s">
        <v>112</v>
      </c>
      <c r="C90" s="4" t="s">
        <v>111</v>
      </c>
      <c r="E90" s="4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2" t="s">
        <v>113</v>
      </c>
      <c r="C91" s="4" t="s">
        <v>114</v>
      </c>
      <c r="E91" s="4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" t="s">
        <v>63</v>
      </c>
      <c r="C92" s="2" t="s">
        <v>64</v>
      </c>
      <c r="E92" s="2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4" t="s">
        <v>65</v>
      </c>
      <c r="C93" s="2" t="s">
        <v>64</v>
      </c>
      <c r="E93" s="2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2" t="s">
        <v>115</v>
      </c>
      <c r="C94" s="2" t="s">
        <v>116</v>
      </c>
      <c r="E94" s="2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2" t="s">
        <v>117</v>
      </c>
      <c r="C95" s="2" t="s">
        <v>116</v>
      </c>
      <c r="E95" s="2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2" t="s">
        <v>118</v>
      </c>
      <c r="C96" s="2" t="s">
        <v>116</v>
      </c>
      <c r="E96" s="2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2" t="s">
        <v>119</v>
      </c>
      <c r="C97" s="2" t="s">
        <v>116</v>
      </c>
      <c r="E97" s="2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2" t="s">
        <v>120</v>
      </c>
      <c r="C98" s="2" t="s">
        <v>121</v>
      </c>
      <c r="E98" s="2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2" t="s">
        <v>122</v>
      </c>
      <c r="C99" s="4" t="s">
        <v>123</v>
      </c>
      <c r="E99" s="4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2" t="s">
        <v>124</v>
      </c>
      <c r="C100" s="4" t="s">
        <v>125</v>
      </c>
      <c r="E100" s="4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4" t="s">
        <v>126</v>
      </c>
      <c r="C101" s="4" t="s">
        <v>125</v>
      </c>
      <c r="E101" s="4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2" t="s">
        <v>127</v>
      </c>
      <c r="C102" s="4" t="s">
        <v>123</v>
      </c>
      <c r="E102" s="4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4" t="s">
        <v>66</v>
      </c>
      <c r="C103" s="4" t="s">
        <v>125</v>
      </c>
      <c r="E103" s="4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2" t="s">
        <v>128</v>
      </c>
      <c r="C104" s="4" t="s">
        <v>125</v>
      </c>
      <c r="E104" s="4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" t="s">
        <v>129</v>
      </c>
      <c r="C105" s="4" t="s">
        <v>77</v>
      </c>
      <c r="E105" s="4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" t="s">
        <v>130</v>
      </c>
      <c r="C106" s="4" t="s">
        <v>116</v>
      </c>
      <c r="E106" s="4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4" t="s">
        <v>131</v>
      </c>
      <c r="C107" s="4" t="s">
        <v>123</v>
      </c>
      <c r="E107" s="4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2" t="s">
        <v>132</v>
      </c>
      <c r="C108" s="4" t="s">
        <v>99</v>
      </c>
      <c r="E108" s="4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2" t="s">
        <v>133</v>
      </c>
      <c r="C109" s="4" t="s">
        <v>134</v>
      </c>
      <c r="E109" s="4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2" t="s">
        <v>135</v>
      </c>
      <c r="C110" s="4" t="s">
        <v>23</v>
      </c>
      <c r="E110" s="4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2" t="s">
        <v>136</v>
      </c>
      <c r="C111" s="4" t="s">
        <v>64</v>
      </c>
      <c r="E111" s="4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4" t="s">
        <v>137</v>
      </c>
      <c r="C112" s="4" t="s">
        <v>67</v>
      </c>
      <c r="E112" s="4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4" t="s">
        <v>138</v>
      </c>
      <c r="C113" s="4" t="s">
        <v>139</v>
      </c>
      <c r="E113" s="4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4" t="s">
        <v>140</v>
      </c>
      <c r="C114" s="4" t="s">
        <v>139</v>
      </c>
      <c r="E114" s="4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4" t="s">
        <v>141</v>
      </c>
      <c r="C115" s="4" t="s">
        <v>121</v>
      </c>
      <c r="E115" s="4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4" t="s">
        <v>142</v>
      </c>
      <c r="C116" s="4" t="s">
        <v>121</v>
      </c>
      <c r="E116" s="4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4" t="s">
        <v>143</v>
      </c>
      <c r="C117" s="4" t="s">
        <v>125</v>
      </c>
      <c r="E117" s="4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4" t="s">
        <v>144</v>
      </c>
      <c r="C118" s="4" t="s">
        <v>125</v>
      </c>
      <c r="E118" s="4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2" t="s">
        <v>145</v>
      </c>
      <c r="C119" s="4" t="s">
        <v>139</v>
      </c>
      <c r="E119" s="4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2" t="s">
        <v>146</v>
      </c>
      <c r="C120" s="4" t="s">
        <v>121</v>
      </c>
      <c r="E120" s="4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2" t="s">
        <v>147</v>
      </c>
      <c r="C121" s="4" t="s">
        <v>125</v>
      </c>
      <c r="E121" s="4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2" t="s">
        <v>148</v>
      </c>
      <c r="C122" s="4" t="s">
        <v>77</v>
      </c>
      <c r="E122" s="4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2" t="s">
        <v>149</v>
      </c>
      <c r="C123" s="4" t="s">
        <v>116</v>
      </c>
      <c r="E123" s="4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4" t="s">
        <v>150</v>
      </c>
      <c r="C124" s="4" t="s">
        <v>123</v>
      </c>
      <c r="E124" s="4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4" t="s">
        <v>151</v>
      </c>
      <c r="C125" s="4" t="s">
        <v>77</v>
      </c>
      <c r="E125" s="4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4" t="s">
        <v>152</v>
      </c>
      <c r="C126" s="4" t="s">
        <v>116</v>
      </c>
      <c r="E126" s="4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4" t="s">
        <v>153</v>
      </c>
      <c r="C127" s="4" t="s">
        <v>123</v>
      </c>
      <c r="E127" s="4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4" t="s">
        <v>154</v>
      </c>
      <c r="C128" s="4" t="s">
        <v>77</v>
      </c>
      <c r="E128" s="4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4" t="s">
        <v>155</v>
      </c>
      <c r="C129" s="4" t="s">
        <v>77</v>
      </c>
      <c r="E129" s="4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4" t="s">
        <v>376</v>
      </c>
      <c r="C130" s="1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4" t="s">
        <v>377</v>
      </c>
      <c r="C131" s="4" t="s">
        <v>378</v>
      </c>
      <c r="E131" s="4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2" t="s">
        <v>1087</v>
      </c>
      <c r="D132" s="1" t="s">
        <v>383</v>
      </c>
      <c r="E132" s="2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2" t="s">
        <v>1087</v>
      </c>
      <c r="D133" s="1" t="s">
        <v>384</v>
      </c>
      <c r="E133" s="2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4" t="s">
        <v>387</v>
      </c>
      <c r="C134" s="2" t="s">
        <v>108</v>
      </c>
      <c r="E134" s="2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4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4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4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6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6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6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6" t="s">
        <v>410</v>
      </c>
      <c r="C146" s="7" t="s">
        <v>414</v>
      </c>
      <c r="E146" s="7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6" t="s">
        <v>418</v>
      </c>
      <c r="C147" s="7" t="s">
        <v>13</v>
      </c>
      <c r="E147" s="7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6" t="s">
        <v>419</v>
      </c>
      <c r="C148" s="7" t="s">
        <v>13</v>
      </c>
      <c r="E148" s="7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6" t="s">
        <v>420</v>
      </c>
      <c r="C149" s="7" t="s">
        <v>13</v>
      </c>
      <c r="E149" s="7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6" t="s">
        <v>415</v>
      </c>
      <c r="C150" s="7" t="s">
        <v>13</v>
      </c>
      <c r="E150" s="7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6" t="s">
        <v>416</v>
      </c>
      <c r="C151" s="7" t="s">
        <v>13</v>
      </c>
      <c r="E151" s="7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6" t="s">
        <v>417</v>
      </c>
      <c r="C152" s="7" t="s">
        <v>13</v>
      </c>
      <c r="E152" s="7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7" t="s">
        <v>13</v>
      </c>
      <c r="E153" s="7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4" t="s">
        <v>490</v>
      </c>
      <c r="C158" s="4" t="s">
        <v>378</v>
      </c>
      <c r="E158" s="4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10" t="s">
        <v>506</v>
      </c>
      <c r="E159" s="10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10" t="s">
        <v>506</v>
      </c>
      <c r="E161" s="10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10" t="s">
        <v>506</v>
      </c>
      <c r="E163" s="10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10" t="s">
        <v>506</v>
      </c>
      <c r="E165" s="10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10" t="s">
        <v>506</v>
      </c>
      <c r="E167" s="10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10" t="s">
        <v>506</v>
      </c>
      <c r="E169" s="10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10" t="s">
        <v>506</v>
      </c>
      <c r="E171" s="10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9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x14ac:dyDescent="0.2">
      <c r="A181" s="1" t="s">
        <v>494</v>
      </c>
      <c r="B181" s="1" t="s">
        <v>495</v>
      </c>
      <c r="C181" s="1" t="s">
        <v>13</v>
      </c>
      <c r="D181" s="1" t="s">
        <v>13</v>
      </c>
      <c r="E181" s="1" t="s">
        <v>13</v>
      </c>
      <c r="F181" s="1" t="s">
        <v>562</v>
      </c>
      <c r="G181" s="1" t="s">
        <v>1108</v>
      </c>
      <c r="H181" s="1" t="s">
        <v>838</v>
      </c>
    </row>
    <row r="182" spans="1:9" ht="15" x14ac:dyDescent="0.25">
      <c r="A182" s="1" t="s">
        <v>898</v>
      </c>
      <c r="B182" s="17" t="s">
        <v>882</v>
      </c>
      <c r="C182" s="17" t="s">
        <v>897</v>
      </c>
      <c r="E182" s="17" t="s">
        <v>897</v>
      </c>
      <c r="G182" s="1" t="s">
        <v>1109</v>
      </c>
      <c r="H182" s="1" t="s">
        <v>838</v>
      </c>
    </row>
    <row r="183" spans="1:9" ht="15" x14ac:dyDescent="0.25">
      <c r="A183" s="1" t="s">
        <v>901</v>
      </c>
      <c r="B183" s="17" t="s">
        <v>920</v>
      </c>
      <c r="C183" s="1" t="s">
        <v>899</v>
      </c>
      <c r="E183" s="1" t="s">
        <v>899</v>
      </c>
      <c r="H183" s="1" t="s">
        <v>838</v>
      </c>
    </row>
    <row r="184" spans="1:9" ht="15" x14ac:dyDescent="0.25">
      <c r="A184" s="1" t="s">
        <v>902</v>
      </c>
      <c r="B184" s="17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17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17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1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17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17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17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17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17" t="s">
        <v>919</v>
      </c>
      <c r="C192" s="1" t="s">
        <v>900</v>
      </c>
      <c r="E192" s="1" t="s">
        <v>900</v>
      </c>
      <c r="H192" s="1" t="s">
        <v>838</v>
      </c>
    </row>
    <row r="193" spans="1:8" ht="15" x14ac:dyDescent="0.25">
      <c r="A193" s="1" t="s">
        <v>923</v>
      </c>
      <c r="B193" s="15" t="s">
        <v>866</v>
      </c>
      <c r="C193" s="15" t="s">
        <v>921</v>
      </c>
      <c r="E193" s="15" t="s">
        <v>921</v>
      </c>
      <c r="H193" s="1" t="s">
        <v>838</v>
      </c>
    </row>
    <row r="194" spans="1:8" ht="15" x14ac:dyDescent="0.25">
      <c r="A194" s="1" t="s">
        <v>924</v>
      </c>
      <c r="B194" s="15" t="s">
        <v>867</v>
      </c>
      <c r="C194" s="15" t="s">
        <v>921</v>
      </c>
      <c r="E194" s="15" t="s">
        <v>921</v>
      </c>
      <c r="H194" s="1" t="s">
        <v>838</v>
      </c>
    </row>
    <row r="195" spans="1:8" ht="15" x14ac:dyDescent="0.25">
      <c r="A195" s="1" t="s">
        <v>925</v>
      </c>
      <c r="B195" s="15" t="s">
        <v>868</v>
      </c>
      <c r="C195" s="15" t="s">
        <v>921</v>
      </c>
      <c r="E195" s="15" t="s">
        <v>921</v>
      </c>
      <c r="H195" s="1" t="s">
        <v>838</v>
      </c>
    </row>
    <row r="196" spans="1:8" ht="15" x14ac:dyDescent="0.25">
      <c r="A196" s="1" t="s">
        <v>926</v>
      </c>
      <c r="B196" s="15" t="s">
        <v>869</v>
      </c>
      <c r="C196" s="15" t="s">
        <v>922</v>
      </c>
      <c r="E196" s="15" t="s">
        <v>922</v>
      </c>
      <c r="H196" s="1" t="s">
        <v>838</v>
      </c>
    </row>
    <row r="197" spans="1:8" ht="15" x14ac:dyDescent="0.25">
      <c r="A197" s="1" t="s">
        <v>927</v>
      </c>
      <c r="B197" s="15" t="s">
        <v>870</v>
      </c>
      <c r="C197" s="15" t="s">
        <v>922</v>
      </c>
      <c r="E197" s="15" t="s">
        <v>922</v>
      </c>
      <c r="H197" s="1" t="s">
        <v>838</v>
      </c>
    </row>
    <row r="198" spans="1:8" ht="15" x14ac:dyDescent="0.25">
      <c r="A198" s="1" t="s">
        <v>928</v>
      </c>
      <c r="B198" s="15" t="s">
        <v>871</v>
      </c>
      <c r="C198" s="15" t="s">
        <v>922</v>
      </c>
      <c r="E198" s="15" t="s">
        <v>922</v>
      </c>
      <c r="H198" s="1" t="s">
        <v>838</v>
      </c>
    </row>
    <row r="199" spans="1:8" ht="15" x14ac:dyDescent="0.25">
      <c r="A199" s="1" t="s">
        <v>929</v>
      </c>
      <c r="B199" s="15" t="s">
        <v>872</v>
      </c>
      <c r="C199" s="1" t="s">
        <v>13</v>
      </c>
      <c r="E199" s="1" t="s">
        <v>13</v>
      </c>
      <c r="H199" s="1" t="s">
        <v>838</v>
      </c>
    </row>
    <row r="200" spans="1:8" ht="15" x14ac:dyDescent="0.25">
      <c r="A200" s="1" t="s">
        <v>932</v>
      </c>
      <c r="B200" s="15" t="s">
        <v>930</v>
      </c>
      <c r="C200" s="15" t="s">
        <v>931</v>
      </c>
      <c r="E200" s="15" t="s">
        <v>931</v>
      </c>
      <c r="H200" s="1" t="s">
        <v>838</v>
      </c>
    </row>
    <row r="201" spans="1:8" ht="15" x14ac:dyDescent="0.25">
      <c r="A201" s="1" t="s">
        <v>934</v>
      </c>
      <c r="B201" s="15" t="s">
        <v>877</v>
      </c>
      <c r="C201" s="15" t="s">
        <v>933</v>
      </c>
      <c r="E201" s="15" t="s">
        <v>933</v>
      </c>
      <c r="H201" s="1" t="s">
        <v>838</v>
      </c>
    </row>
    <row r="202" spans="1:8" ht="15" x14ac:dyDescent="0.25">
      <c r="A202" s="1" t="s">
        <v>935</v>
      </c>
      <c r="B202" s="15" t="s">
        <v>878</v>
      </c>
      <c r="C202" s="15" t="s">
        <v>705</v>
      </c>
      <c r="E202" s="15" t="s">
        <v>705</v>
      </c>
      <c r="H202" s="1" t="s">
        <v>838</v>
      </c>
    </row>
    <row r="203" spans="1:8" ht="15" x14ac:dyDescent="0.25">
      <c r="A203" s="1" t="s">
        <v>936</v>
      </c>
      <c r="B203" s="15" t="s">
        <v>879</v>
      </c>
      <c r="C203" s="15" t="s">
        <v>705</v>
      </c>
      <c r="E203" s="15" t="s">
        <v>705</v>
      </c>
      <c r="H203" s="1" t="s">
        <v>838</v>
      </c>
    </row>
    <row r="204" spans="1:8" ht="15" x14ac:dyDescent="0.25">
      <c r="A204" s="1" t="s">
        <v>937</v>
      </c>
      <c r="B204" s="15" t="s">
        <v>880</v>
      </c>
      <c r="C204" s="15" t="s">
        <v>705</v>
      </c>
      <c r="E204" s="15" t="s">
        <v>705</v>
      </c>
      <c r="H204" s="1" t="s">
        <v>838</v>
      </c>
    </row>
    <row r="205" spans="1:8" ht="15" x14ac:dyDescent="0.25">
      <c r="A205" s="1" t="s">
        <v>938</v>
      </c>
      <c r="B205" s="15" t="s">
        <v>881</v>
      </c>
      <c r="C205" s="15" t="s">
        <v>705</v>
      </c>
      <c r="E205" s="15" t="s">
        <v>705</v>
      </c>
      <c r="H205" s="1" t="s">
        <v>838</v>
      </c>
    </row>
    <row r="206" spans="1:8" x14ac:dyDescent="0.2">
      <c r="A206" s="1" t="s">
        <v>940</v>
      </c>
      <c r="B206" s="1" t="s">
        <v>939</v>
      </c>
      <c r="C206" s="1" t="s">
        <v>899</v>
      </c>
      <c r="E206" s="1" t="s">
        <v>899</v>
      </c>
      <c r="H206" s="1" t="s">
        <v>838</v>
      </c>
    </row>
    <row r="207" spans="1:8" ht="15" x14ac:dyDescent="0.25">
      <c r="A207" s="1" t="s">
        <v>943</v>
      </c>
      <c r="B207" s="15" t="s">
        <v>884</v>
      </c>
      <c r="C207" s="15" t="s">
        <v>941</v>
      </c>
      <c r="E207" s="15" t="s">
        <v>941</v>
      </c>
      <c r="H207" s="1" t="s">
        <v>838</v>
      </c>
    </row>
    <row r="208" spans="1:8" ht="15" x14ac:dyDescent="0.25">
      <c r="A208" s="1" t="s">
        <v>944</v>
      </c>
      <c r="B208" s="15" t="s">
        <v>885</v>
      </c>
      <c r="C208" s="15" t="s">
        <v>942</v>
      </c>
      <c r="E208" s="15" t="s">
        <v>942</v>
      </c>
      <c r="H208" s="1" t="s">
        <v>838</v>
      </c>
    </row>
    <row r="209" spans="1:8" ht="15" x14ac:dyDescent="0.25">
      <c r="A209" s="1" t="s">
        <v>946</v>
      </c>
      <c r="B209" s="15" t="s">
        <v>886</v>
      </c>
      <c r="C209" s="15" t="s">
        <v>945</v>
      </c>
      <c r="E209" s="15" t="s">
        <v>945</v>
      </c>
      <c r="H209" s="1" t="s">
        <v>838</v>
      </c>
    </row>
    <row r="210" spans="1:8" ht="15" x14ac:dyDescent="0.25">
      <c r="A210" s="1" t="s">
        <v>947</v>
      </c>
      <c r="B210" s="15" t="s">
        <v>889</v>
      </c>
      <c r="C210" s="15" t="s">
        <v>705</v>
      </c>
      <c r="E210" s="15" t="s">
        <v>705</v>
      </c>
      <c r="H210" s="1" t="s">
        <v>838</v>
      </c>
    </row>
    <row r="211" spans="1:8" ht="15" x14ac:dyDescent="0.25">
      <c r="A211" s="1" t="s">
        <v>948</v>
      </c>
      <c r="B211" s="15" t="s">
        <v>1412</v>
      </c>
      <c r="C211" s="15" t="s">
        <v>705</v>
      </c>
      <c r="E211" s="15" t="s">
        <v>705</v>
      </c>
      <c r="H211" s="1" t="s">
        <v>838</v>
      </c>
    </row>
    <row r="212" spans="1:8" ht="15" x14ac:dyDescent="0.25">
      <c r="A212" s="1" t="s">
        <v>949</v>
      </c>
      <c r="B212" s="15" t="s">
        <v>893</v>
      </c>
      <c r="C212" s="15" t="s">
        <v>705</v>
      </c>
      <c r="E212" s="15" t="s">
        <v>705</v>
      </c>
      <c r="H212" s="1" t="s">
        <v>838</v>
      </c>
    </row>
    <row r="213" spans="1:8" ht="15" x14ac:dyDescent="0.25">
      <c r="A213" s="1" t="s">
        <v>950</v>
      </c>
      <c r="B213" s="15" t="s">
        <v>894</v>
      </c>
      <c r="C213" s="15" t="s">
        <v>705</v>
      </c>
      <c r="E213" s="15" t="s">
        <v>705</v>
      </c>
      <c r="H213" s="1" t="s">
        <v>838</v>
      </c>
    </row>
    <row r="214" spans="1:8" ht="15" x14ac:dyDescent="0.25">
      <c r="A214" s="1" t="s">
        <v>951</v>
      </c>
      <c r="B214" s="15" t="s">
        <v>1413</v>
      </c>
      <c r="C214" s="15" t="s">
        <v>705</v>
      </c>
      <c r="E214" s="15" t="s">
        <v>705</v>
      </c>
      <c r="H214" s="1" t="s">
        <v>838</v>
      </c>
    </row>
    <row r="215" spans="1:8" ht="15" x14ac:dyDescent="0.25">
      <c r="A215" s="1" t="s">
        <v>952</v>
      </c>
      <c r="B215" s="15" t="s">
        <v>896</v>
      </c>
      <c r="C215" s="15" t="s">
        <v>705</v>
      </c>
      <c r="E215" s="15" t="s">
        <v>705</v>
      </c>
      <c r="H215" s="1" t="s">
        <v>838</v>
      </c>
    </row>
    <row r="216" spans="1:8" ht="15" x14ac:dyDescent="0.25">
      <c r="A216" s="1" t="s">
        <v>1069</v>
      </c>
      <c r="B216" s="17" t="s">
        <v>1067</v>
      </c>
      <c r="C216" s="1" t="s">
        <v>1070</v>
      </c>
      <c r="E216" s="1" t="s">
        <v>1070</v>
      </c>
      <c r="F216" s="17" t="s">
        <v>1068</v>
      </c>
      <c r="G216" s="17"/>
      <c r="H216" s="1" t="s">
        <v>838</v>
      </c>
    </row>
    <row r="217" spans="1:8" x14ac:dyDescent="0.2">
      <c r="A217" s="1" t="s">
        <v>1071</v>
      </c>
      <c r="B217" s="1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15" t="s">
        <v>931</v>
      </c>
      <c r="E218" s="15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s="17" t="s">
        <v>1232</v>
      </c>
      <c r="C220" s="1" t="s">
        <v>1233</v>
      </c>
      <c r="F220" s="17" t="s">
        <v>1232</v>
      </c>
      <c r="H220" s="1" t="s">
        <v>838</v>
      </c>
    </row>
    <row r="221" spans="1:8" ht="15" x14ac:dyDescent="0.25">
      <c r="A221" s="1" t="s">
        <v>1187</v>
      </c>
      <c r="B221" s="17" t="s">
        <v>1234</v>
      </c>
      <c r="C221" s="1" t="s">
        <v>1233</v>
      </c>
      <c r="F221" s="17" t="s">
        <v>1234</v>
      </c>
      <c r="H221" s="1" t="s">
        <v>838</v>
      </c>
    </row>
    <row r="222" spans="1:8" ht="15" x14ac:dyDescent="0.25">
      <c r="A222" s="1" t="s">
        <v>1188</v>
      </c>
      <c r="B222" s="17" t="s">
        <v>1235</v>
      </c>
      <c r="C222" s="1" t="s">
        <v>1233</v>
      </c>
      <c r="F222" s="17" t="s">
        <v>1235</v>
      </c>
      <c r="H222" s="1" t="s">
        <v>838</v>
      </c>
    </row>
    <row r="223" spans="1:8" ht="15" x14ac:dyDescent="0.25">
      <c r="A223" s="1" t="s">
        <v>1189</v>
      </c>
      <c r="B223" s="17" t="s">
        <v>1236</v>
      </c>
      <c r="C223" s="1" t="s">
        <v>1307</v>
      </c>
      <c r="F223" s="17" t="s">
        <v>1236</v>
      </c>
      <c r="H223" s="1" t="s">
        <v>838</v>
      </c>
    </row>
    <row r="224" spans="1:8" ht="15" x14ac:dyDescent="0.25">
      <c r="A224" s="1" t="s">
        <v>1190</v>
      </c>
      <c r="B224" s="17" t="s">
        <v>1238</v>
      </c>
      <c r="C224" s="1" t="s">
        <v>1307</v>
      </c>
      <c r="F224" s="17" t="s">
        <v>1238</v>
      </c>
      <c r="H224" s="1" t="s">
        <v>838</v>
      </c>
    </row>
    <row r="225" spans="1:8" ht="15" x14ac:dyDescent="0.25">
      <c r="A225" s="1" t="s">
        <v>1191</v>
      </c>
      <c r="B225" s="17" t="s">
        <v>1239</v>
      </c>
      <c r="C225" s="1" t="s">
        <v>1307</v>
      </c>
      <c r="F225" s="17" t="s">
        <v>1239</v>
      </c>
      <c r="H225" s="1" t="s">
        <v>838</v>
      </c>
    </row>
    <row r="226" spans="1:8" ht="15" x14ac:dyDescent="0.25">
      <c r="A226" s="1" t="s">
        <v>1192</v>
      </c>
      <c r="B226" s="17" t="s">
        <v>1240</v>
      </c>
      <c r="C226" s="1" t="s">
        <v>1307</v>
      </c>
      <c r="F226" s="17" t="s">
        <v>1240</v>
      </c>
      <c r="H226" s="1" t="s">
        <v>838</v>
      </c>
    </row>
    <row r="227" spans="1:8" ht="15" x14ac:dyDescent="0.25">
      <c r="A227" s="1" t="s">
        <v>1193</v>
      </c>
      <c r="B227" s="17" t="s">
        <v>1241</v>
      </c>
      <c r="C227" s="1" t="s">
        <v>1307</v>
      </c>
      <c r="F227" s="17" t="s">
        <v>1241</v>
      </c>
      <c r="H227" s="1" t="s">
        <v>838</v>
      </c>
    </row>
    <row r="228" spans="1:8" ht="15" x14ac:dyDescent="0.25">
      <c r="A228" s="1" t="s">
        <v>1194</v>
      </c>
      <c r="B228" s="17" t="s">
        <v>1242</v>
      </c>
      <c r="C228" s="1" t="s">
        <v>1307</v>
      </c>
      <c r="F228" s="17" t="s">
        <v>1242</v>
      </c>
      <c r="H228" s="1" t="s">
        <v>838</v>
      </c>
    </row>
    <row r="229" spans="1:8" ht="15" x14ac:dyDescent="0.25">
      <c r="A229" s="1" t="s">
        <v>1195</v>
      </c>
      <c r="B229" s="17" t="s">
        <v>1243</v>
      </c>
      <c r="C229" s="1" t="s">
        <v>1307</v>
      </c>
      <c r="F229" s="17" t="s">
        <v>1243</v>
      </c>
      <c r="H229" s="1" t="s">
        <v>838</v>
      </c>
    </row>
    <row r="230" spans="1:8" ht="15" x14ac:dyDescent="0.25">
      <c r="A230" s="1" t="s">
        <v>1196</v>
      </c>
      <c r="B230" s="17" t="s">
        <v>1244</v>
      </c>
      <c r="C230" s="1" t="s">
        <v>1307</v>
      </c>
      <c r="F230" s="17" t="s">
        <v>1244</v>
      </c>
      <c r="H230" s="1" t="s">
        <v>838</v>
      </c>
    </row>
    <row r="231" spans="1:8" ht="15" x14ac:dyDescent="0.25">
      <c r="A231" s="1" t="s">
        <v>1197</v>
      </c>
      <c r="B231" s="17" t="s">
        <v>1245</v>
      </c>
      <c r="C231" s="1" t="s">
        <v>1307</v>
      </c>
      <c r="F231" s="17" t="s">
        <v>1245</v>
      </c>
      <c r="H231" s="1" t="s">
        <v>838</v>
      </c>
    </row>
    <row r="232" spans="1:8" ht="15" x14ac:dyDescent="0.25">
      <c r="A232" s="1" t="s">
        <v>1198</v>
      </c>
      <c r="B232" s="17" t="s">
        <v>1246</v>
      </c>
      <c r="C232" s="1" t="s">
        <v>1307</v>
      </c>
      <c r="F232" s="17" t="s">
        <v>1246</v>
      </c>
      <c r="H232" s="1" t="s">
        <v>838</v>
      </c>
    </row>
    <row r="233" spans="1:8" ht="15" x14ac:dyDescent="0.25">
      <c r="A233" s="1" t="s">
        <v>1199</v>
      </c>
      <c r="B233" s="17" t="s">
        <v>1247</v>
      </c>
      <c r="C233" s="1" t="s">
        <v>1307</v>
      </c>
      <c r="F233" s="17" t="s">
        <v>1247</v>
      </c>
      <c r="H233" s="1" t="s">
        <v>838</v>
      </c>
    </row>
    <row r="234" spans="1:8" ht="15" x14ac:dyDescent="0.25">
      <c r="A234" s="1" t="s">
        <v>1200</v>
      </c>
      <c r="B234" s="17" t="s">
        <v>1248</v>
      </c>
      <c r="C234" s="1" t="s">
        <v>1307</v>
      </c>
      <c r="F234" s="17" t="s">
        <v>1248</v>
      </c>
      <c r="H234" s="1" t="s">
        <v>838</v>
      </c>
    </row>
    <row r="235" spans="1:8" ht="15" x14ac:dyDescent="0.25">
      <c r="A235" s="1" t="s">
        <v>1201</v>
      </c>
      <c r="B235" s="17" t="s">
        <v>1249</v>
      </c>
      <c r="C235" s="1" t="s">
        <v>1307</v>
      </c>
      <c r="F235" s="17" t="s">
        <v>1249</v>
      </c>
      <c r="H235" s="1" t="s">
        <v>838</v>
      </c>
    </row>
    <row r="236" spans="1:8" ht="15" x14ac:dyDescent="0.25">
      <c r="A236" s="1" t="s">
        <v>1202</v>
      </c>
      <c r="B236" s="17" t="s">
        <v>1250</v>
      </c>
      <c r="C236" s="1" t="s">
        <v>1307</v>
      </c>
      <c r="F236" s="17" t="s">
        <v>1250</v>
      </c>
      <c r="H236" s="1" t="s">
        <v>838</v>
      </c>
    </row>
    <row r="237" spans="1:8" ht="15" x14ac:dyDescent="0.25">
      <c r="A237" s="1" t="s">
        <v>1203</v>
      </c>
      <c r="B237" s="17" t="s">
        <v>1251</v>
      </c>
      <c r="C237" s="1" t="s">
        <v>1307</v>
      </c>
      <c r="F237" s="17" t="s">
        <v>1251</v>
      </c>
      <c r="H237" s="1" t="s">
        <v>838</v>
      </c>
    </row>
    <row r="238" spans="1:8" ht="15" x14ac:dyDescent="0.25">
      <c r="A238" s="1" t="s">
        <v>1204</v>
      </c>
      <c r="B238" s="17" t="s">
        <v>1252</v>
      </c>
      <c r="C238" s="1" t="s">
        <v>1307</v>
      </c>
      <c r="F238" s="17" t="s">
        <v>1252</v>
      </c>
      <c r="H238" s="1" t="s">
        <v>838</v>
      </c>
    </row>
    <row r="239" spans="1:8" ht="15" x14ac:dyDescent="0.25">
      <c r="A239" s="1" t="s">
        <v>1205</v>
      </c>
      <c r="B239" s="17" t="s">
        <v>1253</v>
      </c>
      <c r="C239" s="1" t="s">
        <v>1307</v>
      </c>
      <c r="F239" s="17" t="s">
        <v>1253</v>
      </c>
      <c r="H239" s="1" t="s">
        <v>838</v>
      </c>
    </row>
    <row r="240" spans="1:8" ht="15" x14ac:dyDescent="0.25">
      <c r="A240" s="1" t="s">
        <v>1206</v>
      </c>
      <c r="B240" s="17" t="s">
        <v>1254</v>
      </c>
      <c r="C240" s="1" t="s">
        <v>1307</v>
      </c>
      <c r="F240" s="17" t="s">
        <v>1254</v>
      </c>
      <c r="H240" s="1" t="s">
        <v>838</v>
      </c>
    </row>
    <row r="241" spans="1:8" ht="15" x14ac:dyDescent="0.25">
      <c r="A241" s="1" t="s">
        <v>1207</v>
      </c>
      <c r="B241" s="17" t="s">
        <v>1255</v>
      </c>
      <c r="C241" s="1" t="s">
        <v>1307</v>
      </c>
      <c r="F241" s="17" t="s">
        <v>1255</v>
      </c>
      <c r="H241" s="1" t="s">
        <v>838</v>
      </c>
    </row>
    <row r="242" spans="1:8" ht="15" x14ac:dyDescent="0.25">
      <c r="A242" s="1" t="s">
        <v>1208</v>
      </c>
      <c r="B242" s="17" t="s">
        <v>1256</v>
      </c>
      <c r="C242" s="1" t="s">
        <v>1307</v>
      </c>
      <c r="F242" s="17" t="s">
        <v>1284</v>
      </c>
      <c r="H242" s="1" t="s">
        <v>838</v>
      </c>
    </row>
    <row r="243" spans="1:8" ht="15" x14ac:dyDescent="0.25">
      <c r="A243" s="1" t="s">
        <v>1209</v>
      </c>
      <c r="B243" s="17" t="s">
        <v>1257</v>
      </c>
      <c r="C243" s="1" t="s">
        <v>1307</v>
      </c>
      <c r="F243" s="17" t="s">
        <v>1257</v>
      </c>
      <c r="H243" s="1" t="s">
        <v>838</v>
      </c>
    </row>
    <row r="244" spans="1:8" ht="15" x14ac:dyDescent="0.25">
      <c r="A244" s="1" t="s">
        <v>1210</v>
      </c>
      <c r="B244" s="17" t="s">
        <v>1258</v>
      </c>
      <c r="C244" s="1" t="s">
        <v>1307</v>
      </c>
      <c r="F244" s="17" t="s">
        <v>1285</v>
      </c>
      <c r="H244" s="1" t="s">
        <v>838</v>
      </c>
    </row>
    <row r="245" spans="1:8" ht="15" x14ac:dyDescent="0.25">
      <c r="A245" s="1" t="s">
        <v>1211</v>
      </c>
      <c r="B245" s="17" t="s">
        <v>1259</v>
      </c>
      <c r="C245" s="1" t="s">
        <v>1307</v>
      </c>
      <c r="F245" s="17" t="s">
        <v>1259</v>
      </c>
      <c r="H245" s="1" t="s">
        <v>838</v>
      </c>
    </row>
    <row r="246" spans="1:8" ht="15" x14ac:dyDescent="0.25">
      <c r="A246" s="1" t="s">
        <v>1212</v>
      </c>
      <c r="B246" s="17" t="s">
        <v>1260</v>
      </c>
      <c r="C246" s="1" t="s">
        <v>1307</v>
      </c>
      <c r="F246" s="17" t="s">
        <v>1260</v>
      </c>
      <c r="H246" s="1" t="s">
        <v>838</v>
      </c>
    </row>
    <row r="247" spans="1:8" ht="15" x14ac:dyDescent="0.25">
      <c r="A247" s="1" t="s">
        <v>1213</v>
      </c>
      <c r="B247" s="17" t="s">
        <v>1261</v>
      </c>
      <c r="C247" s="1" t="s">
        <v>1307</v>
      </c>
      <c r="F247" s="17" t="s">
        <v>1261</v>
      </c>
      <c r="H247" s="1" t="s">
        <v>838</v>
      </c>
    </row>
    <row r="248" spans="1:8" ht="15" x14ac:dyDescent="0.25">
      <c r="A248" s="1" t="s">
        <v>1214</v>
      </c>
      <c r="B248" s="17" t="s">
        <v>1262</v>
      </c>
      <c r="C248" s="1" t="s">
        <v>1307</v>
      </c>
      <c r="F248" s="17" t="s">
        <v>1262</v>
      </c>
      <c r="H248" s="1" t="s">
        <v>838</v>
      </c>
    </row>
    <row r="249" spans="1:8" ht="15" x14ac:dyDescent="0.25">
      <c r="A249" s="1" t="s">
        <v>1215</v>
      </c>
      <c r="B249" s="17" t="s">
        <v>1263</v>
      </c>
      <c r="C249" s="1" t="s">
        <v>1307</v>
      </c>
      <c r="F249" s="17" t="s">
        <v>1263</v>
      </c>
      <c r="H249" s="1" t="s">
        <v>838</v>
      </c>
    </row>
    <row r="250" spans="1:8" ht="15" x14ac:dyDescent="0.25">
      <c r="A250" s="1" t="s">
        <v>1216</v>
      </c>
      <c r="B250" s="17" t="s">
        <v>1264</v>
      </c>
      <c r="C250" s="1" t="s">
        <v>1307</v>
      </c>
      <c r="F250" s="17" t="s">
        <v>1264</v>
      </c>
      <c r="H250" s="1" t="s">
        <v>838</v>
      </c>
    </row>
    <row r="251" spans="1:8" ht="15" x14ac:dyDescent="0.25">
      <c r="A251" s="1" t="s">
        <v>1217</v>
      </c>
      <c r="B251" s="17" t="s">
        <v>1265</v>
      </c>
      <c r="C251" s="1" t="s">
        <v>1307</v>
      </c>
      <c r="F251" s="17" t="s">
        <v>1265</v>
      </c>
      <c r="H251" s="1" t="s">
        <v>838</v>
      </c>
    </row>
    <row r="252" spans="1:8" ht="15" x14ac:dyDescent="0.25">
      <c r="A252" s="1" t="s">
        <v>1218</v>
      </c>
      <c r="B252" s="17" t="s">
        <v>1266</v>
      </c>
      <c r="C252" s="1" t="s">
        <v>1307</v>
      </c>
      <c r="F252" s="17" t="s">
        <v>1266</v>
      </c>
      <c r="H252" s="1" t="s">
        <v>838</v>
      </c>
    </row>
    <row r="253" spans="1:8" ht="15" x14ac:dyDescent="0.25">
      <c r="A253" s="1" t="s">
        <v>1219</v>
      </c>
      <c r="B253" s="17" t="s">
        <v>1267</v>
      </c>
      <c r="C253" s="1" t="s">
        <v>1307</v>
      </c>
      <c r="F253" s="17" t="s">
        <v>1267</v>
      </c>
      <c r="H253" s="1" t="s">
        <v>838</v>
      </c>
    </row>
    <row r="254" spans="1:8" ht="15" x14ac:dyDescent="0.25">
      <c r="A254" s="1" t="s">
        <v>1220</v>
      </c>
      <c r="B254" s="17" t="s">
        <v>1268</v>
      </c>
      <c r="C254" s="1" t="s">
        <v>1307</v>
      </c>
      <c r="F254" s="17" t="s">
        <v>1268</v>
      </c>
      <c r="H254" s="1" t="s">
        <v>838</v>
      </c>
    </row>
    <row r="255" spans="1:8" ht="15" x14ac:dyDescent="0.25">
      <c r="A255" s="1" t="s">
        <v>1221</v>
      </c>
      <c r="B255" s="17" t="s">
        <v>1269</v>
      </c>
      <c r="C255" s="1" t="s">
        <v>1307</v>
      </c>
      <c r="F255" s="17" t="s">
        <v>1269</v>
      </c>
      <c r="H255" s="1" t="s">
        <v>838</v>
      </c>
    </row>
    <row r="256" spans="1:8" ht="15" x14ac:dyDescent="0.25">
      <c r="A256" s="1" t="s">
        <v>1222</v>
      </c>
      <c r="B256" s="17" t="s">
        <v>1270</v>
      </c>
      <c r="C256" s="1" t="s">
        <v>1307</v>
      </c>
      <c r="F256" s="17" t="s">
        <v>1270</v>
      </c>
      <c r="H256" s="1" t="s">
        <v>838</v>
      </c>
    </row>
    <row r="257" spans="1:8" ht="15" x14ac:dyDescent="0.25">
      <c r="A257" s="1" t="s">
        <v>1223</v>
      </c>
      <c r="B257" s="17" t="s">
        <v>1271</v>
      </c>
      <c r="C257" s="1" t="s">
        <v>1307</v>
      </c>
      <c r="F257" s="17" t="s">
        <v>1271</v>
      </c>
      <c r="H257" s="1" t="s">
        <v>838</v>
      </c>
    </row>
    <row r="258" spans="1:8" ht="15" x14ac:dyDescent="0.25">
      <c r="A258" s="1" t="s">
        <v>1224</v>
      </c>
      <c r="B258" s="17" t="s">
        <v>1272</v>
      </c>
      <c r="C258" s="1" t="s">
        <v>1307</v>
      </c>
      <c r="F258" s="17" t="s">
        <v>1272</v>
      </c>
      <c r="H258" s="1" t="s">
        <v>838</v>
      </c>
    </row>
    <row r="259" spans="1:8" ht="15" x14ac:dyDescent="0.25">
      <c r="A259" s="1" t="s">
        <v>1225</v>
      </c>
      <c r="B259" s="17" t="s">
        <v>1273</v>
      </c>
      <c r="C259" s="1" t="s">
        <v>1307</v>
      </c>
      <c r="F259" s="17" t="s">
        <v>1273</v>
      </c>
      <c r="H259" s="1" t="s">
        <v>838</v>
      </c>
    </row>
    <row r="260" spans="1:8" ht="15" x14ac:dyDescent="0.25">
      <c r="A260" s="1" t="s">
        <v>1226</v>
      </c>
      <c r="B260" s="17" t="s">
        <v>1274</v>
      </c>
      <c r="C260" s="1" t="s">
        <v>1307</v>
      </c>
      <c r="F260" s="17" t="s">
        <v>1274</v>
      </c>
      <c r="H260" s="1" t="s">
        <v>838</v>
      </c>
    </row>
    <row r="261" spans="1:8" ht="15" x14ac:dyDescent="0.25">
      <c r="A261" s="1" t="s">
        <v>1227</v>
      </c>
      <c r="B261" s="17" t="s">
        <v>1275</v>
      </c>
      <c r="C261" s="1" t="s">
        <v>1307</v>
      </c>
      <c r="F261" s="17" t="s">
        <v>1275</v>
      </c>
      <c r="H261" s="1" t="s">
        <v>838</v>
      </c>
    </row>
    <row r="262" spans="1:8" ht="15" x14ac:dyDescent="0.25">
      <c r="A262" s="1" t="s">
        <v>1228</v>
      </c>
      <c r="B262" s="17" t="s">
        <v>1276</v>
      </c>
      <c r="C262" s="1" t="s">
        <v>1307</v>
      </c>
      <c r="F262" s="17" t="s">
        <v>1276</v>
      </c>
      <c r="H262" s="1" t="s">
        <v>838</v>
      </c>
    </row>
    <row r="263" spans="1:8" ht="15" x14ac:dyDescent="0.25">
      <c r="A263" s="1" t="s">
        <v>1229</v>
      </c>
      <c r="B263" s="17" t="s">
        <v>1277</v>
      </c>
      <c r="C263" s="1" t="s">
        <v>1307</v>
      </c>
      <c r="F263" s="17" t="s">
        <v>1277</v>
      </c>
      <c r="H263" s="1" t="s">
        <v>838</v>
      </c>
    </row>
    <row r="264" spans="1:8" ht="15" x14ac:dyDescent="0.25">
      <c r="A264" s="1" t="s">
        <v>1230</v>
      </c>
      <c r="B264" s="17" t="s">
        <v>1278</v>
      </c>
      <c r="C264" s="1" t="s">
        <v>6</v>
      </c>
      <c r="F264" s="17" t="s">
        <v>1278</v>
      </c>
      <c r="H264" s="1" t="s">
        <v>838</v>
      </c>
    </row>
    <row r="265" spans="1:8" ht="15" x14ac:dyDescent="0.25">
      <c r="A265" s="1" t="s">
        <v>1231</v>
      </c>
      <c r="B265" s="17" t="s">
        <v>1279</v>
      </c>
      <c r="C265" s="1" t="s">
        <v>6</v>
      </c>
      <c r="F265" s="17" t="s">
        <v>1279</v>
      </c>
      <c r="H265" s="1" t="s">
        <v>838</v>
      </c>
    </row>
    <row r="266" spans="1:8" ht="15" x14ac:dyDescent="0.25">
      <c r="A266" s="1" t="s">
        <v>1281</v>
      </c>
      <c r="B266" s="17" t="s">
        <v>1280</v>
      </c>
      <c r="C266" s="1" t="s">
        <v>6</v>
      </c>
      <c r="F266" s="17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x14ac:dyDescent="0.2">
      <c r="A268" s="1" t="s">
        <v>1314</v>
      </c>
      <c r="B268" s="1" t="s">
        <v>1319</v>
      </c>
      <c r="C268" s="1" t="s">
        <v>13</v>
      </c>
      <c r="D268" s="1" t="s">
        <v>839</v>
      </c>
      <c r="F268" s="1" t="s">
        <v>1320</v>
      </c>
    </row>
    <row r="269" spans="1:8" x14ac:dyDescent="0.2">
      <c r="A269" s="1" t="s">
        <v>1315</v>
      </c>
      <c r="B269" s="1" t="s">
        <v>1369</v>
      </c>
      <c r="C269" s="1" t="s">
        <v>378</v>
      </c>
      <c r="D269" s="1" t="s">
        <v>1309</v>
      </c>
      <c r="F269" s="1" t="s">
        <v>1371</v>
      </c>
    </row>
    <row r="270" spans="1:8" x14ac:dyDescent="0.2">
      <c r="A270" s="1" t="s">
        <v>1316</v>
      </c>
      <c r="B270" s="1" t="s">
        <v>1370</v>
      </c>
      <c r="C270" s="1" t="s">
        <v>378</v>
      </c>
      <c r="D270" s="1" t="s">
        <v>1310</v>
      </c>
      <c r="F270" s="1" t="s">
        <v>1372</v>
      </c>
    </row>
    <row r="271" spans="1:8" x14ac:dyDescent="0.2">
      <c r="A271" s="1" t="s">
        <v>1317</v>
      </c>
      <c r="B271" s="1" t="s">
        <v>1321</v>
      </c>
      <c r="C271" s="1" t="s">
        <v>13</v>
      </c>
      <c r="D271" s="1" t="s">
        <v>1311</v>
      </c>
      <c r="F271" s="1" t="s">
        <v>1350</v>
      </c>
    </row>
    <row r="272" spans="1:8" x14ac:dyDescent="0.2">
      <c r="A272" s="1" t="s">
        <v>1318</v>
      </c>
      <c r="B272" s="1" t="s">
        <v>1322</v>
      </c>
      <c r="C272" s="1" t="s">
        <v>13</v>
      </c>
      <c r="D272" s="1" t="s">
        <v>1323</v>
      </c>
      <c r="F272" s="1" t="s">
        <v>1355</v>
      </c>
    </row>
    <row r="273" spans="1:6" x14ac:dyDescent="0.2">
      <c r="A273" s="1" t="s">
        <v>1335</v>
      </c>
      <c r="B273" s="1" t="s">
        <v>1324</v>
      </c>
      <c r="C273" s="1" t="s">
        <v>13</v>
      </c>
      <c r="D273" s="1" t="s">
        <v>1325</v>
      </c>
      <c r="F273" s="1" t="s">
        <v>1356</v>
      </c>
    </row>
    <row r="274" spans="1:6" x14ac:dyDescent="0.2">
      <c r="A274" s="1" t="s">
        <v>1336</v>
      </c>
      <c r="B274" s="1" t="s">
        <v>1346</v>
      </c>
      <c r="C274" s="1" t="s">
        <v>13</v>
      </c>
      <c r="D274" s="1" t="s">
        <v>1326</v>
      </c>
      <c r="F274" s="1" t="s">
        <v>1351</v>
      </c>
    </row>
    <row r="275" spans="1:6" x14ac:dyDescent="0.2">
      <c r="A275" s="1" t="s">
        <v>1337</v>
      </c>
      <c r="B275" s="1" t="s">
        <v>1357</v>
      </c>
      <c r="C275" s="1" t="s">
        <v>13</v>
      </c>
      <c r="D275" s="1" t="s">
        <v>1328</v>
      </c>
      <c r="F275" s="1" t="s">
        <v>1368</v>
      </c>
    </row>
    <row r="276" spans="1:6" x14ac:dyDescent="0.2">
      <c r="A276" s="1" t="s">
        <v>1338</v>
      </c>
      <c r="B276" s="20" t="s">
        <v>1358</v>
      </c>
      <c r="C276" s="1" t="s">
        <v>1327</v>
      </c>
      <c r="D276" s="1" t="s">
        <v>1334</v>
      </c>
      <c r="F276" s="20" t="s">
        <v>1360</v>
      </c>
    </row>
    <row r="277" spans="1:6" x14ac:dyDescent="0.2">
      <c r="A277" s="1" t="s">
        <v>1339</v>
      </c>
      <c r="B277" s="20" t="s">
        <v>1359</v>
      </c>
      <c r="C277" s="1" t="s">
        <v>1327</v>
      </c>
      <c r="D277" s="1" t="s">
        <v>1312</v>
      </c>
      <c r="F277" s="20" t="s">
        <v>1361</v>
      </c>
    </row>
    <row r="278" spans="1:6" x14ac:dyDescent="0.2">
      <c r="A278" s="1" t="s">
        <v>1340</v>
      </c>
      <c r="B278" s="20" t="s">
        <v>1366</v>
      </c>
      <c r="C278" s="1" t="s">
        <v>1327</v>
      </c>
      <c r="D278" s="1" t="s">
        <v>1329</v>
      </c>
      <c r="F278" s="20" t="s">
        <v>1364</v>
      </c>
    </row>
    <row r="279" spans="1:6" x14ac:dyDescent="0.2">
      <c r="A279" s="1" t="s">
        <v>1341</v>
      </c>
      <c r="B279" s="1" t="s">
        <v>1367</v>
      </c>
      <c r="C279" s="1" t="s">
        <v>1327</v>
      </c>
      <c r="D279" s="1" t="s">
        <v>1330</v>
      </c>
      <c r="F279" s="1" t="s">
        <v>1365</v>
      </c>
    </row>
    <row r="280" spans="1:6" x14ac:dyDescent="0.2">
      <c r="A280" s="1" t="s">
        <v>1342</v>
      </c>
      <c r="B280" s="1" t="s">
        <v>1362</v>
      </c>
      <c r="C280" s="1" t="s">
        <v>1327</v>
      </c>
      <c r="D280" s="1" t="s">
        <v>1331</v>
      </c>
      <c r="F280" s="1" t="s">
        <v>1363</v>
      </c>
    </row>
    <row r="281" spans="1:6" x14ac:dyDescent="0.2">
      <c r="A281" s="1" t="s">
        <v>1343</v>
      </c>
      <c r="B281" s="1" t="s">
        <v>1347</v>
      </c>
      <c r="C281" s="1" t="s">
        <v>899</v>
      </c>
      <c r="D281" s="1" t="s">
        <v>1313</v>
      </c>
      <c r="F281" s="1" t="s">
        <v>1352</v>
      </c>
    </row>
    <row r="282" spans="1:6" x14ac:dyDescent="0.2">
      <c r="A282" s="1" t="s">
        <v>1344</v>
      </c>
      <c r="B282" s="1" t="s">
        <v>1348</v>
      </c>
      <c r="C282" s="1" t="s">
        <v>899</v>
      </c>
      <c r="D282" s="1" t="s">
        <v>1332</v>
      </c>
      <c r="F282" s="1" t="s">
        <v>1353</v>
      </c>
    </row>
    <row r="283" spans="1:6" x14ac:dyDescent="0.2">
      <c r="A283" s="1" t="s">
        <v>1345</v>
      </c>
      <c r="B283" s="1" t="s">
        <v>1349</v>
      </c>
      <c r="C283" s="1" t="s">
        <v>899</v>
      </c>
      <c r="D283" s="1" t="s">
        <v>1333</v>
      </c>
      <c r="F283" s="1" t="s">
        <v>1354</v>
      </c>
    </row>
    <row r="284" spans="1:6" x14ac:dyDescent="0.2">
      <c r="A284" s="1" t="s">
        <v>1373</v>
      </c>
      <c r="B284" s="1" t="s">
        <v>1403</v>
      </c>
      <c r="C284" s="1" t="s">
        <v>378</v>
      </c>
      <c r="D284" s="1" t="s">
        <v>1400</v>
      </c>
      <c r="F284" s="1" t="s">
        <v>1400</v>
      </c>
    </row>
    <row r="285" spans="1:6" x14ac:dyDescent="0.2">
      <c r="A285" s="1" t="s">
        <v>1402</v>
      </c>
      <c r="B285" s="1" t="s">
        <v>1404</v>
      </c>
      <c r="C285" s="1" t="s">
        <v>899</v>
      </c>
      <c r="D285" s="1" t="s">
        <v>1401</v>
      </c>
      <c r="F285" s="1" t="s">
        <v>1401</v>
      </c>
    </row>
  </sheetData>
  <autoFilter ref="A1:J285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8208-034A-46AB-8361-1B4BBD0AB7D3}">
  <dimension ref="A1:D23"/>
  <sheetViews>
    <sheetView workbookViewId="0">
      <selection activeCell="D3" sqref="D3"/>
    </sheetView>
  </sheetViews>
  <sheetFormatPr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845</v>
      </c>
      <c r="B2">
        <v>1</v>
      </c>
      <c r="C2" s="1" t="s">
        <v>460</v>
      </c>
      <c r="D2" s="2" t="str">
        <f>VLOOKUP(C2,Key!$A$2:$B933,2,TRUE)</f>
        <v>Air Temperature</v>
      </c>
    </row>
    <row r="3" spans="1:4" x14ac:dyDescent="0.25">
      <c r="A3" s="17" t="s">
        <v>846</v>
      </c>
      <c r="B3">
        <v>1</v>
      </c>
      <c r="C3" s="1" t="s">
        <v>211</v>
      </c>
      <c r="D3" s="2" t="str">
        <f>VLOOKUP(C3,Key!$A$2:$B934,2,TRUE)</f>
        <v>Temperature</v>
      </c>
    </row>
    <row r="4" spans="1:4" x14ac:dyDescent="0.25">
      <c r="A4" s="17" t="s">
        <v>847</v>
      </c>
      <c r="B4">
        <v>1</v>
      </c>
      <c r="C4" s="1" t="s">
        <v>217</v>
      </c>
      <c r="D4" s="2" t="str">
        <f>VLOOKUP(C4,Key!$A$2:$B935,2,TRUE)</f>
        <v>Turbidity</v>
      </c>
    </row>
    <row r="5" spans="1:4" x14ac:dyDescent="0.25">
      <c r="A5" s="17" t="s">
        <v>354</v>
      </c>
      <c r="B5" s="17">
        <v>1</v>
      </c>
      <c r="C5" s="1" t="s">
        <v>210</v>
      </c>
      <c r="D5" s="2" t="str">
        <f>VLOOKUP(C5,Key!$A$2:$B936,2,TRUE)</f>
        <v>Salinity</v>
      </c>
    </row>
    <row r="6" spans="1:4" x14ac:dyDescent="0.25">
      <c r="A6" s="17" t="s">
        <v>848</v>
      </c>
      <c r="B6" s="17">
        <v>1</v>
      </c>
      <c r="C6" s="1" t="s">
        <v>227</v>
      </c>
      <c r="D6" s="2" t="str">
        <f>VLOOKUP(C6,Key!$A$2:$B937,2,TRUE)</f>
        <v>Oxygen</v>
      </c>
    </row>
    <row r="7" spans="1:4" x14ac:dyDescent="0.25">
      <c r="A7" s="17" t="s">
        <v>849</v>
      </c>
      <c r="B7" s="17">
        <v>1</v>
      </c>
      <c r="C7" s="1" t="s">
        <v>289</v>
      </c>
      <c r="D7" s="2" t="str">
        <f>VLOOKUP(C7,Key!$A$2:$B938,2,TRUE)</f>
        <v>O2 Saturation</v>
      </c>
    </row>
    <row r="8" spans="1:4" x14ac:dyDescent="0.25">
      <c r="A8" s="17" t="s">
        <v>850</v>
      </c>
      <c r="B8" s="17">
        <v>1</v>
      </c>
      <c r="C8" s="1" t="s">
        <v>400</v>
      </c>
      <c r="D8" s="2" t="str">
        <f>VLOOKUP(C8,Key!$A$2:$B939,2,TRUE)</f>
        <v>pH</v>
      </c>
    </row>
    <row r="9" spans="1:4" x14ac:dyDescent="0.25">
      <c r="A9" s="17" t="s">
        <v>851</v>
      </c>
      <c r="B9" s="17">
        <v>1</v>
      </c>
      <c r="C9" s="1" t="s">
        <v>212</v>
      </c>
      <c r="D9" s="2" t="str">
        <f>VLOOKUP(C9,Key!$A$2:$B940,2,TRUE)</f>
        <v>Depth</v>
      </c>
    </row>
    <row r="10" spans="1:4" x14ac:dyDescent="0.25">
      <c r="A10" s="17" t="s">
        <v>852</v>
      </c>
      <c r="B10" s="17">
        <v>1</v>
      </c>
      <c r="C10" s="1" t="s">
        <v>901</v>
      </c>
      <c r="D10" s="2" t="str">
        <f>VLOOKUP(C10,Key!$A$2:$B941,2,TRUE)</f>
        <v>Tilt</v>
      </c>
    </row>
    <row r="11" spans="1:4" x14ac:dyDescent="0.25">
      <c r="A11" s="17" t="s">
        <v>853</v>
      </c>
      <c r="B11" s="17">
        <v>1</v>
      </c>
      <c r="C11" s="1" t="s">
        <v>902</v>
      </c>
      <c r="D11" s="2" t="str">
        <f>VLOOKUP(C11,Key!$A$2:$B942,2,TRUE)</f>
        <v>WL - 410</v>
      </c>
    </row>
    <row r="12" spans="1:4" x14ac:dyDescent="0.25">
      <c r="A12" s="17" t="s">
        <v>854</v>
      </c>
      <c r="B12" s="17">
        <v>1</v>
      </c>
      <c r="C12" s="1" t="s">
        <v>903</v>
      </c>
      <c r="D12" s="2" t="str">
        <f>VLOOKUP(C12,Key!$A$2:$B943,2,TRUE)</f>
        <v>WL - 440</v>
      </c>
    </row>
    <row r="13" spans="1:4" x14ac:dyDescent="0.25">
      <c r="A13" s="17" t="s">
        <v>855</v>
      </c>
      <c r="B13" s="17">
        <v>1</v>
      </c>
      <c r="C13" s="1" t="s">
        <v>904</v>
      </c>
      <c r="D13" s="2" t="str">
        <f>VLOOKUP(C13,Key!$A$2:$B944,2,TRUE)</f>
        <v>WL - 490</v>
      </c>
    </row>
    <row r="14" spans="1:4" x14ac:dyDescent="0.25">
      <c r="A14" s="17" t="s">
        <v>856</v>
      </c>
      <c r="B14" s="17">
        <v>1</v>
      </c>
      <c r="C14" s="1" t="s">
        <v>905</v>
      </c>
      <c r="D14" s="2" t="str">
        <f>VLOOKUP(C14,Key!$A$2:$B945,2,TRUE)</f>
        <v>WL - 510</v>
      </c>
    </row>
    <row r="15" spans="1:4" x14ac:dyDescent="0.25">
      <c r="A15" s="17" t="s">
        <v>857</v>
      </c>
      <c r="B15" s="17">
        <v>1</v>
      </c>
      <c r="C15" s="1" t="s">
        <v>906</v>
      </c>
      <c r="D15" s="2" t="str">
        <f>VLOOKUP(C15,Key!$A$2:$B946,2,TRUE)</f>
        <v>WL - 550</v>
      </c>
    </row>
    <row r="16" spans="1:4" x14ac:dyDescent="0.25">
      <c r="A16" s="17" t="s">
        <v>858</v>
      </c>
      <c r="B16" s="17">
        <v>1</v>
      </c>
      <c r="C16" s="1" t="s">
        <v>907</v>
      </c>
      <c r="D16" s="2" t="str">
        <f>VLOOKUP(C16,Key!$A$2:$B947,2,TRUE)</f>
        <v>WL - 590</v>
      </c>
    </row>
    <row r="17" spans="1:4" x14ac:dyDescent="0.25">
      <c r="A17" s="17" t="s">
        <v>859</v>
      </c>
      <c r="B17" s="17">
        <v>1</v>
      </c>
      <c r="C17" s="1" t="s">
        <v>908</v>
      </c>
      <c r="D17" s="2" t="str">
        <f>VLOOKUP(C17,Key!$A$2:$B948,2,TRUE)</f>
        <v>WL - 635</v>
      </c>
    </row>
    <row r="18" spans="1:4" x14ac:dyDescent="0.25">
      <c r="A18" s="17" t="s">
        <v>860</v>
      </c>
      <c r="B18" s="17">
        <v>1</v>
      </c>
      <c r="C18" s="1" t="s">
        <v>909</v>
      </c>
      <c r="D18" s="2" t="str">
        <f>VLOOKUP(C18,Key!$A$2:$B949,2,TRUE)</f>
        <v>WL - 660</v>
      </c>
    </row>
    <row r="19" spans="1:4" x14ac:dyDescent="0.25">
      <c r="A19" s="17" t="s">
        <v>861</v>
      </c>
      <c r="B19" s="17">
        <v>1</v>
      </c>
      <c r="C19" s="1" t="s">
        <v>910</v>
      </c>
      <c r="D19" s="2" t="str">
        <f>VLOOKUP(C19,Key!$A$2:$B950,2,TRUE)</f>
        <v>WL - 700</v>
      </c>
    </row>
    <row r="20" spans="1:4" x14ac:dyDescent="0.25">
      <c r="A20" s="17" t="s">
        <v>862</v>
      </c>
      <c r="B20" s="17">
        <v>1</v>
      </c>
      <c r="C20" s="1" t="s">
        <v>898</v>
      </c>
      <c r="D20" s="2" t="str">
        <f>VLOOKUP(C20,Key!$A$2:$B951,2,TRUE)</f>
        <v>PAR</v>
      </c>
    </row>
    <row r="21" spans="1:4" x14ac:dyDescent="0.25">
      <c r="A21" s="17" t="s">
        <v>863</v>
      </c>
      <c r="B21" s="17">
        <v>1</v>
      </c>
      <c r="C21" s="1" t="s">
        <v>898</v>
      </c>
      <c r="D21" s="2" t="str">
        <f>VLOOKUP(C21,Key!$A$2:$B952,2,TRUE)</f>
        <v>PAR</v>
      </c>
    </row>
    <row r="22" spans="1:4" x14ac:dyDescent="0.25">
      <c r="A22" s="17" t="s">
        <v>864</v>
      </c>
      <c r="B22" s="17">
        <v>1</v>
      </c>
      <c r="C22" s="1" t="s">
        <v>391</v>
      </c>
      <c r="D22" s="2" t="str">
        <f>VLOOKUP(C22,Key!$A$2:$B953,2,TRUE)</f>
        <v>Conductivity</v>
      </c>
    </row>
    <row r="23" spans="1:4" x14ac:dyDescent="0.25">
      <c r="A23" s="17" t="s">
        <v>865</v>
      </c>
      <c r="B23" s="17">
        <v>1</v>
      </c>
      <c r="C23" s="1" t="s">
        <v>289</v>
      </c>
      <c r="D23" s="2" t="str">
        <f>VLOOKUP(C23,Key!$A$2:$B954,2,TRUE)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9BCF-AB42-45E7-B0B9-F1876ACDD291}">
  <dimension ref="A1:D38"/>
  <sheetViews>
    <sheetView workbookViewId="0">
      <selection activeCell="F48" sqref="F48"/>
    </sheetView>
  </sheetViews>
  <sheetFormatPr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1308</v>
      </c>
      <c r="B2">
        <v>1</v>
      </c>
      <c r="C2" s="1" t="s">
        <v>212</v>
      </c>
      <c r="D2" s="17" t="str">
        <f>VLOOKUP(C2,Key!$A$2:$B930,2,TRUE)</f>
        <v>Depth</v>
      </c>
    </row>
    <row r="3" spans="1:4" x14ac:dyDescent="0.25">
      <c r="A3" s="17" t="s">
        <v>839</v>
      </c>
      <c r="B3" s="17">
        <v>1</v>
      </c>
      <c r="C3" s="1" t="s">
        <v>1314</v>
      </c>
      <c r="D3" s="17" t="str">
        <f>VLOOKUP(C3,Key!$A$2:$B931,2,TRUE)</f>
        <v>Pressure head</v>
      </c>
    </row>
    <row r="4" spans="1:4" x14ac:dyDescent="0.25">
      <c r="A4" s="17" t="s">
        <v>1309</v>
      </c>
      <c r="B4" s="17">
        <v>1</v>
      </c>
      <c r="C4" s="1" t="s">
        <v>1315</v>
      </c>
      <c r="D4" s="17" t="str">
        <f>VLOOKUP(C4,Key!$A$2:$B932,2,TRUE)</f>
        <v>velocity x component of current</v>
      </c>
    </row>
    <row r="5" spans="1:4" x14ac:dyDescent="0.25">
      <c r="A5" s="17" t="s">
        <v>1310</v>
      </c>
      <c r="B5" s="17">
        <v>1</v>
      </c>
      <c r="C5" s="1" t="s">
        <v>1316</v>
      </c>
      <c r="D5" s="17" t="str">
        <f>VLOOKUP(C5,Key!$A$2:$B933,2,TRUE)</f>
        <v>velocity y component of current</v>
      </c>
    </row>
    <row r="6" spans="1:4" x14ac:dyDescent="0.25">
      <c r="A6" s="17" t="s">
        <v>715</v>
      </c>
      <c r="B6" s="17">
        <v>1</v>
      </c>
      <c r="C6" s="1" t="s">
        <v>211</v>
      </c>
      <c r="D6" t="str">
        <f>VLOOKUP(C6,Key!$A$2:$B934,2,TRUE)</f>
        <v>Temperature</v>
      </c>
    </row>
    <row r="7" spans="1:4" x14ac:dyDescent="0.25">
      <c r="A7" s="17" t="s">
        <v>1311</v>
      </c>
      <c r="B7" s="17">
        <v>1</v>
      </c>
      <c r="C7" s="1" t="s">
        <v>1317</v>
      </c>
      <c r="D7" s="17" t="str">
        <f>VLOOKUP(C7,Key!$A$2:$B935,2,TRUE)</f>
        <v>Significant waveheight</v>
      </c>
    </row>
    <row r="8" spans="1:4" x14ac:dyDescent="0.25">
      <c r="A8" s="17" t="s">
        <v>1312</v>
      </c>
      <c r="B8" s="17">
        <v>1</v>
      </c>
      <c r="C8" s="1" t="s">
        <v>1339</v>
      </c>
      <c r="D8" s="17" t="str">
        <f>VLOOKUP(C8,Key!$A$2:$B936,2,TRUE)</f>
        <v>Peak wave period</v>
      </c>
    </row>
    <row r="9" spans="1:4" x14ac:dyDescent="0.25">
      <c r="A9" s="17" t="s">
        <v>1313</v>
      </c>
      <c r="B9" s="17">
        <v>1</v>
      </c>
      <c r="C9" s="1" t="s">
        <v>1343</v>
      </c>
      <c r="D9" s="17" t="str">
        <f>VLOOKUP(C9,Key!$A$2:$B937,2,TRUE)</f>
        <v>Peak wave direction</v>
      </c>
    </row>
    <row r="10" spans="1:4" x14ac:dyDescent="0.25">
      <c r="A10" s="17" t="s">
        <v>1323</v>
      </c>
      <c r="B10" s="17">
        <v>1</v>
      </c>
      <c r="C10" s="1" t="s">
        <v>1318</v>
      </c>
      <c r="D10" s="17" t="str">
        <f>VLOOKUP(C10,Key!$A$2:$B938,2,TRUE)</f>
        <v>Mean 1/3 waveheight</v>
      </c>
    </row>
    <row r="11" spans="1:4" x14ac:dyDescent="0.25">
      <c r="A11" s="17" t="s">
        <v>1325</v>
      </c>
      <c r="B11" s="17">
        <v>1</v>
      </c>
      <c r="C11" s="1" t="s">
        <v>1335</v>
      </c>
      <c r="D11" s="17" t="str">
        <f>VLOOKUP(C11,Key!$A$2:$B939,2,TRUE)</f>
        <v>Mean 1/10 waveheight</v>
      </c>
    </row>
    <row r="12" spans="1:4" x14ac:dyDescent="0.25">
      <c r="A12" s="17" t="s">
        <v>1326</v>
      </c>
      <c r="B12" s="17">
        <v>1</v>
      </c>
      <c r="C12" s="1" t="s">
        <v>1336</v>
      </c>
      <c r="D12" s="17" t="str">
        <f>VLOOKUP(C12,Key!$A$2:$B940,2,TRUE)</f>
        <v>Maximum waveheight</v>
      </c>
    </row>
    <row r="13" spans="1:4" x14ac:dyDescent="0.25">
      <c r="A13" s="17" t="s">
        <v>1328</v>
      </c>
      <c r="B13" s="17">
        <v>1</v>
      </c>
      <c r="C13" s="1" t="s">
        <v>1337</v>
      </c>
      <c r="D13" s="17" t="str">
        <f>VLOOKUP(C13,Key!$A$2:$B941,2,TRUE)</f>
        <v>Mean wave height</v>
      </c>
    </row>
    <row r="14" spans="1:4" x14ac:dyDescent="0.25">
      <c r="A14" s="17" t="s">
        <v>1334</v>
      </c>
      <c r="B14" s="17">
        <v>1</v>
      </c>
      <c r="C14" s="1" t="s">
        <v>1338</v>
      </c>
      <c r="D14" s="17" t="str">
        <f>VLOOKUP(C14,Key!$A$2:$B942,2,TRUE)</f>
        <v>Mean wave period</v>
      </c>
    </row>
    <row r="15" spans="1:4" x14ac:dyDescent="0.25">
      <c r="A15" s="17" t="s">
        <v>1329</v>
      </c>
      <c r="B15" s="17">
        <v>1</v>
      </c>
      <c r="C15" s="1" t="s">
        <v>1340</v>
      </c>
      <c r="D15" s="17" t="str">
        <f>VLOOKUP(C15,Key!$A$2:$B943,2,TRUE)</f>
        <v>Mean 1/3 period</v>
      </c>
    </row>
    <row r="16" spans="1:4" x14ac:dyDescent="0.25">
      <c r="A16" s="17" t="s">
        <v>1330</v>
      </c>
      <c r="B16" s="17">
        <v>1</v>
      </c>
      <c r="C16" s="1" t="s">
        <v>1341</v>
      </c>
      <c r="D16" s="17" t="str">
        <f>VLOOKUP(C16,Key!$A$2:$B944,2,TRUE)</f>
        <v>Mean 1/10 period</v>
      </c>
    </row>
    <row r="17" spans="1:4" x14ac:dyDescent="0.25">
      <c r="A17" s="17" t="s">
        <v>1331</v>
      </c>
      <c r="B17" s="17">
        <v>1</v>
      </c>
      <c r="C17" s="1" t="s">
        <v>1342</v>
      </c>
      <c r="D17" s="17" t="str">
        <f>VLOOKUP(C17,Key!$A$2:$B945,2,TRUE)</f>
        <v>Maximum wave period</v>
      </c>
    </row>
    <row r="18" spans="1:4" x14ac:dyDescent="0.25">
      <c r="A18" s="17" t="s">
        <v>1332</v>
      </c>
      <c r="B18" s="17">
        <v>1</v>
      </c>
      <c r="C18" s="1" t="s">
        <v>1344</v>
      </c>
      <c r="D18" s="17" t="str">
        <f>VLOOKUP(C18,Key!$A$2:$B946,2,TRUE)</f>
        <v>Directional spread</v>
      </c>
    </row>
    <row r="19" spans="1:4" x14ac:dyDescent="0.25">
      <c r="A19" s="17" t="s">
        <v>1333</v>
      </c>
      <c r="B19" s="17">
        <v>1</v>
      </c>
      <c r="C19" s="1" t="s">
        <v>1345</v>
      </c>
      <c r="D19" s="17" t="str">
        <f>VLOOKUP(C19,Key!$A$2:$B947,2,TRUE)</f>
        <v>Mean wave direction</v>
      </c>
    </row>
    <row r="20" spans="1:4" x14ac:dyDescent="0.25">
      <c r="A20" s="17"/>
    </row>
    <row r="21" spans="1:4" x14ac:dyDescent="0.25">
      <c r="A21" s="17"/>
    </row>
    <row r="22" spans="1:4" x14ac:dyDescent="0.25">
      <c r="A22" s="17"/>
    </row>
    <row r="23" spans="1:4" x14ac:dyDescent="0.25">
      <c r="A23" s="17"/>
    </row>
    <row r="24" spans="1:4" x14ac:dyDescent="0.25">
      <c r="A24" s="17"/>
    </row>
    <row r="25" spans="1:4" x14ac:dyDescent="0.25">
      <c r="A25" s="17"/>
    </row>
    <row r="26" spans="1:4" x14ac:dyDescent="0.25">
      <c r="A26" s="17"/>
    </row>
    <row r="27" spans="1:4" x14ac:dyDescent="0.25">
      <c r="A27" s="17"/>
    </row>
    <row r="28" spans="1:4" x14ac:dyDescent="0.25">
      <c r="A28" s="17"/>
    </row>
    <row r="29" spans="1:4" x14ac:dyDescent="0.25">
      <c r="A29" s="17"/>
    </row>
    <row r="30" spans="1:4" x14ac:dyDescent="0.25">
      <c r="A30" s="17"/>
    </row>
    <row r="31" spans="1:4" x14ac:dyDescent="0.25">
      <c r="A31" s="17"/>
    </row>
    <row r="32" spans="1:4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E73C-E323-4B74-9F14-922929B990A3}">
  <dimension ref="A1:D8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1374</v>
      </c>
      <c r="B2" s="17">
        <v>1</v>
      </c>
      <c r="C2" s="1" t="s">
        <v>494</v>
      </c>
      <c r="D2" s="17" t="str">
        <f>VLOOKUP(C2,Key!$A$2:$B930,2,TRUE)</f>
        <v>Tidal Height</v>
      </c>
    </row>
    <row r="3" spans="1:4" x14ac:dyDescent="0.25">
      <c r="A3" t="s">
        <v>839</v>
      </c>
      <c r="B3" s="17">
        <v>1</v>
      </c>
      <c r="C3" s="1" t="s">
        <v>898</v>
      </c>
      <c r="D3" s="17" t="str">
        <f>VLOOKUP(C3,Key!$A$2:$B931,2,TRUE)</f>
        <v>PAR</v>
      </c>
    </row>
    <row r="4" spans="1:4" x14ac:dyDescent="0.25">
      <c r="A4" t="s">
        <v>1309</v>
      </c>
      <c r="B4" s="17">
        <v>1</v>
      </c>
      <c r="C4" s="1" t="s">
        <v>1315</v>
      </c>
      <c r="D4" s="17" t="str">
        <f>VLOOKUP(C4,Key!$A$2:$B932,2,TRUE)</f>
        <v>velocity x component of current</v>
      </c>
    </row>
    <row r="5" spans="1:4" x14ac:dyDescent="0.25">
      <c r="A5" t="s">
        <v>1310</v>
      </c>
      <c r="B5" s="17">
        <v>1</v>
      </c>
      <c r="C5" s="1" t="s">
        <v>1316</v>
      </c>
      <c r="D5" s="17" t="str">
        <f>VLOOKUP(C5,Key!$A$2:$B933,2,TRUE)</f>
        <v>velocity y component of current</v>
      </c>
    </row>
    <row r="6" spans="1:4" x14ac:dyDescent="0.25">
      <c r="A6" t="s">
        <v>715</v>
      </c>
      <c r="B6" s="17">
        <v>1</v>
      </c>
      <c r="C6" s="1" t="s">
        <v>211</v>
      </c>
      <c r="D6" s="17" t="str">
        <f>VLOOKUP(C6,Key!$A$2:$B934,2,TRUE)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s="17" t="str">
        <f>VLOOKUP(C7,Key!$A$2:$B935,2,TRUE)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s="17" t="str">
        <f>VLOOKUP(C8,Key!$A$2:$B936,2,TRUE)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5144-0550-45A7-AE1E-79020EDA04F0}">
  <dimension ref="A1:D10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t="s">
        <v>1414</v>
      </c>
      <c r="B2">
        <v>1</v>
      </c>
      <c r="C2" s="1" t="s">
        <v>1345</v>
      </c>
      <c r="D2" s="17" t="str">
        <f>VLOOKUP(C2,Key!$A$2:$B930,2,TRUE)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s="17" t="str">
        <f>VLOOKUP(C3,Key!$A$2:$B931,2,TRUE)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s="17" t="str">
        <f>VLOOKUP(C4,Key!$A$2:$B932,2,TRUE)</f>
        <v>Peak wave period</v>
      </c>
    </row>
    <row r="5" spans="1:4" x14ac:dyDescent="0.25">
      <c r="A5" t="s">
        <v>1417</v>
      </c>
      <c r="B5">
        <v>1</v>
      </c>
      <c r="C5" s="25" t="s">
        <v>1317</v>
      </c>
      <c r="D5" s="17" t="str">
        <f>VLOOKUP(C5,Key!$A$2:$B933,2,TRUE)</f>
        <v>Significant waveheight</v>
      </c>
    </row>
    <row r="6" spans="1:4" x14ac:dyDescent="0.25">
      <c r="A6" s="27" t="s">
        <v>1421</v>
      </c>
      <c r="B6">
        <v>1</v>
      </c>
      <c r="C6" s="1" t="s">
        <v>494</v>
      </c>
      <c r="D6" s="17" t="str">
        <f>VLOOKUP(C6,Key!$A$2:$B934,2,TRUE)</f>
        <v>Tidal Height</v>
      </c>
    </row>
    <row r="7" spans="1:4" x14ac:dyDescent="0.25">
      <c r="A7" s="28" t="s">
        <v>1422</v>
      </c>
      <c r="B7" s="17">
        <v>1</v>
      </c>
      <c r="C7" s="1" t="s">
        <v>1339</v>
      </c>
      <c r="D7" s="17" t="str">
        <f>VLOOKUP(C7,Key!$A$2:$B935,2,TRUE)</f>
        <v>Peak wave period</v>
      </c>
    </row>
    <row r="8" spans="1:4" x14ac:dyDescent="0.25">
      <c r="A8" s="28" t="s">
        <v>1423</v>
      </c>
      <c r="B8" s="17">
        <v>1</v>
      </c>
      <c r="C8" s="1" t="s">
        <v>1338</v>
      </c>
      <c r="D8" s="17" t="str">
        <f>VLOOKUP(C8,Key!$A$2:$B936,2,TRUE)</f>
        <v>Mean wave period</v>
      </c>
    </row>
    <row r="9" spans="1:4" ht="17.25" x14ac:dyDescent="0.25">
      <c r="A9" s="28" t="s">
        <v>1424</v>
      </c>
      <c r="B9">
        <v>1</v>
      </c>
      <c r="C9" s="1" t="s">
        <v>1343</v>
      </c>
      <c r="D9" s="17" t="str">
        <f>VLOOKUP(C9,Key!$A$2:$B937,2,TRUE)</f>
        <v>Peak wave direction</v>
      </c>
    </row>
    <row r="10" spans="1:4" ht="17.25" x14ac:dyDescent="0.25">
      <c r="A10" s="29" t="s">
        <v>1425</v>
      </c>
      <c r="B10" s="17">
        <v>1</v>
      </c>
      <c r="C10" s="1" t="s">
        <v>1345</v>
      </c>
      <c r="D10" s="17" t="str">
        <f>VLOOKUP(C10,Key!$A$2:$B938,2,TRUE)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2F4-44FD-43F6-93A9-99BB7F63199E}">
  <dimension ref="A1:D7"/>
  <sheetViews>
    <sheetView workbookViewId="0">
      <selection activeCell="C14" sqref="C14"/>
    </sheetView>
  </sheetViews>
  <sheetFormatPr defaultRowHeight="15" x14ac:dyDescent="0.25"/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t="s">
        <v>839</v>
      </c>
      <c r="B2">
        <v>1</v>
      </c>
      <c r="C2" s="1" t="s">
        <v>494</v>
      </c>
      <c r="D2" s="17" t="str">
        <f>VLOOKUP(C2,Key!$A$2:$B930,2,TRUE)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s="17" t="str">
        <f>VLOOKUP(C3,Key!$A$2:$B931,2,TRUE)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s="17" t="str">
        <f>VLOOKUP(C4,Key!$A$2:$B932,2,TRUE)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s="17" t="str">
        <f>VLOOKUP(C5,Key!$A$2:$B933,2,TRUE)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s="17" t="str">
        <f>VLOOKUP(C6,Key!$A$2:$B934,2,TRUE)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s="17" t="str">
        <f>VLOOKUP(C7,Key!$A$2:$B935,2,TRUE)</f>
        <v>Current velocity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A6A-D5C0-43D4-A5FF-410FD3BDDAB2}">
  <dimension ref="A1:D17"/>
  <sheetViews>
    <sheetView workbookViewId="0">
      <selection activeCell="C4" sqref="C4"/>
    </sheetView>
  </sheetViews>
  <sheetFormatPr defaultRowHeight="15" x14ac:dyDescent="0.25"/>
  <cols>
    <col min="1" max="1" width="24.85546875" bestFit="1" customWidth="1"/>
  </cols>
  <sheetData>
    <row r="1" spans="1:4" s="17" customFormat="1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t="s">
        <v>892</v>
      </c>
      <c r="B2">
        <v>1</v>
      </c>
      <c r="C2" s="1" t="s">
        <v>948</v>
      </c>
      <c r="D2" s="17" t="str">
        <f>VLOOKUP(C2,Key!$A$2:$B930,2,TRUE)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s="17" t="str">
        <f>VLOOKUP(C3,Key!$A$2:$B931,2,TRUE)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s="17" t="str">
        <f>VLOOKUP(C4,Key!$A$2:$B932,2,TRUE)</f>
        <v>Temperature</v>
      </c>
    </row>
    <row r="5" spans="1:4" x14ac:dyDescent="0.25">
      <c r="A5" t="s">
        <v>887</v>
      </c>
      <c r="B5" s="17">
        <v>1</v>
      </c>
      <c r="C5" s="1" t="s">
        <v>210</v>
      </c>
      <c r="D5" s="17" t="str">
        <f>VLOOKUP(C5,Key!$A$2:$B933,2,TRUE)</f>
        <v>Salinity</v>
      </c>
    </row>
    <row r="6" spans="1:4" x14ac:dyDescent="0.25">
      <c r="A6" t="s">
        <v>889</v>
      </c>
      <c r="B6" s="17">
        <v>1</v>
      </c>
      <c r="C6" s="1" t="s">
        <v>947</v>
      </c>
      <c r="D6" s="17" t="str">
        <f>VLOOKUP(C6,Key!$A$2:$B934,2,TRUE)</f>
        <v>SPEED_OF_SOUND</v>
      </c>
    </row>
    <row r="7" spans="1:4" x14ac:dyDescent="0.25">
      <c r="A7" t="s">
        <v>877</v>
      </c>
      <c r="B7" s="17">
        <v>1</v>
      </c>
      <c r="C7" s="1" t="s">
        <v>934</v>
      </c>
      <c r="D7" s="17" t="str">
        <f>VLOOKUP(C7,Key!$A$2:$B935,2,TRUE)</f>
        <v>HEADING</v>
      </c>
    </row>
    <row r="8" spans="1:4" x14ac:dyDescent="0.25">
      <c r="A8" t="s">
        <v>883</v>
      </c>
      <c r="B8" s="17">
        <v>1</v>
      </c>
      <c r="C8" s="1" t="s">
        <v>940</v>
      </c>
      <c r="D8" s="17" t="str">
        <f>VLOOKUP(C8,Key!$A$2:$B936,2,TRUE)</f>
        <v>Pitch</v>
      </c>
    </row>
    <row r="9" spans="1:4" x14ac:dyDescent="0.25">
      <c r="A9" t="s">
        <v>886</v>
      </c>
      <c r="B9" s="17">
        <v>1</v>
      </c>
      <c r="C9" s="1" t="s">
        <v>946</v>
      </c>
      <c r="D9" s="17" t="str">
        <f>VLOOKUP(C9,Key!$A$2:$B937,2,TRUE)</f>
        <v>ROLL</v>
      </c>
    </row>
    <row r="10" spans="1:4" x14ac:dyDescent="0.25">
      <c r="A10" t="s">
        <v>885</v>
      </c>
      <c r="B10" s="17">
        <v>1</v>
      </c>
      <c r="C10" s="1" t="s">
        <v>944</v>
      </c>
      <c r="D10" s="17" t="str">
        <f>VLOOKUP(C10,Key!$A$2:$B938,2,TRUE)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s="17" t="str">
        <f>VLOOKUP(C11,Key!$A$2:$B939,2,TRUE)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s="17" t="str">
        <f>VLOOKUP(C12,Key!$A$2:$B940,2,TRUE)</f>
        <v>PAR</v>
      </c>
    </row>
    <row r="13" spans="1:4" x14ac:dyDescent="0.25">
      <c r="A13" t="s">
        <v>866</v>
      </c>
      <c r="B13" s="17">
        <v>1</v>
      </c>
      <c r="C13" s="1" t="s">
        <v>923</v>
      </c>
      <c r="D13" s="17" t="str">
        <f>VLOOKUP(C13,Key!$A$2:$B941,2,TRUE)</f>
        <v>ACCELERATIONX</v>
      </c>
    </row>
    <row r="14" spans="1:4" x14ac:dyDescent="0.25">
      <c r="A14" t="s">
        <v>867</v>
      </c>
      <c r="B14" s="17">
        <v>1</v>
      </c>
      <c r="C14" s="1" t="s">
        <v>924</v>
      </c>
      <c r="D14" s="17" t="str">
        <f>VLOOKUP(C14,Key!$A$2:$B942,2,TRUE)</f>
        <v>ACCELERATIONY</v>
      </c>
    </row>
    <row r="15" spans="1:4" x14ac:dyDescent="0.25">
      <c r="A15" t="s">
        <v>868</v>
      </c>
      <c r="B15" s="17">
        <v>1</v>
      </c>
      <c r="C15" s="1" t="s">
        <v>925</v>
      </c>
      <c r="D15" s="17" t="str">
        <f>VLOOKUP(C15,Key!$A$2:$B944,2,TRUE)</f>
        <v>ACCELERATIONZ</v>
      </c>
    </row>
    <row r="16" spans="1:4" x14ac:dyDescent="0.25">
      <c r="A16" t="s">
        <v>1411</v>
      </c>
      <c r="B16" s="17">
        <v>1</v>
      </c>
      <c r="C16" s="1" t="s">
        <v>212</v>
      </c>
      <c r="D16" s="17" t="str">
        <f>VLOOKUP(C16,Key!$A$2:$B945,2,TRUE)</f>
        <v>Depth</v>
      </c>
    </row>
    <row r="17" spans="1:4" x14ac:dyDescent="0.25">
      <c r="A17" t="s">
        <v>884</v>
      </c>
      <c r="B17" s="17">
        <v>1</v>
      </c>
      <c r="C17" s="1" t="s">
        <v>943</v>
      </c>
      <c r="D17" s="17" t="str">
        <f>VLOOKUP(C17,Key!$A$2:$B946,2,TRUE)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5F86-EBEF-4D20-B901-BEE7601EB736}">
  <dimension ref="A1:D15"/>
  <sheetViews>
    <sheetView workbookViewId="0">
      <selection activeCell="D29" sqref="D29"/>
    </sheetView>
  </sheetViews>
  <sheetFormatPr defaultRowHeight="15" x14ac:dyDescent="0.25"/>
  <cols>
    <col min="1" max="1" width="19.5703125" bestFit="1" customWidth="1"/>
    <col min="4" max="4" width="21.5703125" bestFit="1" customWidth="1"/>
  </cols>
  <sheetData>
    <row r="1" spans="1:4" s="17" customFormat="1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1383</v>
      </c>
      <c r="B2">
        <v>1</v>
      </c>
      <c r="C2" s="1" t="s">
        <v>1317</v>
      </c>
      <c r="D2" s="17" t="str">
        <f>VLOOKUP(C2,Key!$A$2:$B930,2,TRUE)</f>
        <v>Significant waveheight</v>
      </c>
    </row>
    <row r="3" spans="1:4" x14ac:dyDescent="0.25">
      <c r="A3" s="17" t="s">
        <v>1384</v>
      </c>
      <c r="B3" s="17">
        <v>1</v>
      </c>
      <c r="C3" s="1" t="s">
        <v>1339</v>
      </c>
      <c r="D3" s="17" t="str">
        <f>VLOOKUP(C3,Key!$A$2:$B931,2,TRUE)</f>
        <v>Peak wave period</v>
      </c>
    </row>
    <row r="4" spans="1:4" x14ac:dyDescent="0.25">
      <c r="A4" s="17" t="s">
        <v>1385</v>
      </c>
      <c r="B4" s="17">
        <v>1</v>
      </c>
      <c r="C4" s="1" t="s">
        <v>1338</v>
      </c>
      <c r="D4" s="17" t="str">
        <f>VLOOKUP(C4,Key!$A$2:$B932,2,TRUE)</f>
        <v>Mean wave period</v>
      </c>
    </row>
    <row r="5" spans="1:4" x14ac:dyDescent="0.25">
      <c r="A5" s="19" t="s">
        <v>1386</v>
      </c>
      <c r="D5" s="17" t="e">
        <f>VLOOKUP(C5,Key!$A$2:$B933,2,TRUE)</f>
        <v>#N/A</v>
      </c>
    </row>
    <row r="6" spans="1:4" x14ac:dyDescent="0.25">
      <c r="A6" s="19" t="s">
        <v>1387</v>
      </c>
      <c r="D6" s="17" t="e">
        <f>VLOOKUP(C6,Key!$A$2:$B934,2,TRUE)</f>
        <v>#N/A</v>
      </c>
    </row>
    <row r="7" spans="1:4" x14ac:dyDescent="0.25">
      <c r="A7" s="19" t="s">
        <v>1388</v>
      </c>
      <c r="D7" s="17" t="e">
        <f>VLOOKUP(C7,Key!$A$2:$B935,2,TRUE)</f>
        <v>#N/A</v>
      </c>
    </row>
    <row r="8" spans="1:4" x14ac:dyDescent="0.25">
      <c r="A8" s="19" t="s">
        <v>1389</v>
      </c>
      <c r="D8" s="17" t="e">
        <f>VLOOKUP(C8,Key!$A$2:$B936,2,TRUE)</f>
        <v>#N/A</v>
      </c>
    </row>
    <row r="9" spans="1:4" x14ac:dyDescent="0.25">
      <c r="A9" s="19" t="s">
        <v>1390</v>
      </c>
      <c r="D9" s="17" t="e">
        <f>VLOOKUP(C9,Key!$A$2:$B937,2,TRUE)</f>
        <v>#N/A</v>
      </c>
    </row>
    <row r="10" spans="1:4" x14ac:dyDescent="0.25">
      <c r="A10" s="17" t="s">
        <v>1391</v>
      </c>
      <c r="B10">
        <v>1</v>
      </c>
      <c r="C10" s="1" t="s">
        <v>211</v>
      </c>
      <c r="D10" s="17" t="str">
        <f>VLOOKUP(C10,Key!$A$2:$B938,2,TRUE)</f>
        <v>Temperature</v>
      </c>
    </row>
    <row r="11" spans="1:4" x14ac:dyDescent="0.25">
      <c r="A11" s="17" t="s">
        <v>1392</v>
      </c>
      <c r="B11">
        <v>1</v>
      </c>
      <c r="C11" s="1" t="s">
        <v>211</v>
      </c>
      <c r="D11" s="17" t="str">
        <f>VLOOKUP(C11,Key!$A$2:$B940,2,TRUE)</f>
        <v>Temperature</v>
      </c>
    </row>
    <row r="12" spans="1:4" x14ac:dyDescent="0.25">
      <c r="A12" s="17" t="s">
        <v>1393</v>
      </c>
      <c r="B12">
        <v>1</v>
      </c>
      <c r="C12" s="1" t="s">
        <v>380</v>
      </c>
      <c r="D12" s="17" t="str">
        <f>VLOOKUP(C12,Key!$A$2:$B942,2,TRUE)</f>
        <v>Wind Speed</v>
      </c>
    </row>
    <row r="13" spans="1:4" x14ac:dyDescent="0.25">
      <c r="A13" s="17" t="s">
        <v>1394</v>
      </c>
      <c r="B13">
        <v>1</v>
      </c>
      <c r="C13" s="1" t="s">
        <v>379</v>
      </c>
      <c r="D13" s="17" t="str">
        <f>VLOOKUP(C13,Key!$A$2:$B943,2,TRUE)</f>
        <v>Wind Direction</v>
      </c>
    </row>
    <row r="14" spans="1:4" x14ac:dyDescent="0.25">
      <c r="A14" s="19" t="s">
        <v>1395</v>
      </c>
      <c r="D14" s="17" t="e">
        <f>VLOOKUP(C14,Key!$A$2:$B944,2,TRUE)</f>
        <v>#N/A</v>
      </c>
    </row>
    <row r="15" spans="1:4" x14ac:dyDescent="0.25">
      <c r="A15" s="17" t="s">
        <v>1396</v>
      </c>
      <c r="C15" s="1" t="s">
        <v>1402</v>
      </c>
      <c r="D15" s="17" t="str">
        <f>VLOOKUP(C15,Key!$A$2:$B945,2,TRUE)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5" x14ac:dyDescent="0.25"/>
  <cols>
    <col min="1" max="1" width="52.5703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70"/>
  <sheetViews>
    <sheetView workbookViewId="0">
      <pane ySplit="1" topLeftCell="A233" activePane="bottomLeft" state="frozen"/>
      <selection pane="bottomLeft" sqref="A1:XFD1048576"/>
    </sheetView>
  </sheetViews>
  <sheetFormatPr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5703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Key!A2</f>
        <v>var00001</v>
      </c>
      <c r="B2" t="str">
        <f>Key!B2</f>
        <v>E coli</v>
      </c>
      <c r="C2" t="str">
        <f>Key!C2</f>
        <v>cfu/100mL</v>
      </c>
      <c r="D2" s="11" t="s">
        <v>711</v>
      </c>
      <c r="E2" s="14" t="s">
        <v>1</v>
      </c>
      <c r="F2" s="14">
        <v>1</v>
      </c>
    </row>
    <row r="3" spans="1:6" x14ac:dyDescent="0.2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712</v>
      </c>
      <c r="E3" s="14" t="s">
        <v>1</v>
      </c>
      <c r="F3" s="14">
        <v>1</v>
      </c>
    </row>
    <row r="4" spans="1:6" x14ac:dyDescent="0.2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713</v>
      </c>
      <c r="E4" s="14" t="s">
        <v>4</v>
      </c>
      <c r="F4" s="14">
        <v>1</v>
      </c>
    </row>
    <row r="5" spans="1:6" x14ac:dyDescent="0.2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161</v>
      </c>
      <c r="E5" s="18" t="s">
        <v>840</v>
      </c>
      <c r="F5" s="16">
        <f>1000/14</f>
        <v>71.428571428571431</v>
      </c>
    </row>
    <row r="6" spans="1:6" x14ac:dyDescent="0.2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162</v>
      </c>
      <c r="E6" s="18" t="s">
        <v>840</v>
      </c>
      <c r="F6" s="14">
        <f>1000/31</f>
        <v>32.258064516129032</v>
      </c>
    </row>
    <row r="7" spans="1:6" x14ac:dyDescent="0.2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714</v>
      </c>
      <c r="E7" s="14" t="s">
        <v>9</v>
      </c>
      <c r="F7" s="14">
        <v>1</v>
      </c>
    </row>
    <row r="8" spans="1:6" x14ac:dyDescent="0.25">
      <c r="A8" t="str">
        <f>Key!A8</f>
        <v>var00007</v>
      </c>
      <c r="B8" t="str">
        <f>Key!B8</f>
        <v>Temperature</v>
      </c>
      <c r="C8" t="str">
        <f>Key!C8</f>
        <v>C</v>
      </c>
      <c r="D8" s="11" t="s">
        <v>715</v>
      </c>
      <c r="E8" s="14" t="s">
        <v>11</v>
      </c>
      <c r="F8" s="14">
        <v>1</v>
      </c>
    </row>
    <row r="9" spans="1:6" x14ac:dyDescent="0.2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165</v>
      </c>
      <c r="E9" s="14" t="s">
        <v>13</v>
      </c>
      <c r="F9" s="14">
        <v>1</v>
      </c>
    </row>
    <row r="10" spans="1:6" x14ac:dyDescent="0.2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716</v>
      </c>
      <c r="E10" s="18" t="s">
        <v>840</v>
      </c>
      <c r="F10" s="16">
        <f>1000/14</f>
        <v>71.428571428571431</v>
      </c>
    </row>
    <row r="11" spans="1:6" x14ac:dyDescent="0.2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717</v>
      </c>
      <c r="E11" s="18" t="s">
        <v>840</v>
      </c>
      <c r="F11" s="17">
        <f>1000/31</f>
        <v>32.258064516129032</v>
      </c>
    </row>
    <row r="12" spans="1:6" x14ac:dyDescent="0.2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718</v>
      </c>
      <c r="E12" s="18" t="s">
        <v>840</v>
      </c>
      <c r="F12" s="15">
        <f>1000/12</f>
        <v>83.333333333333329</v>
      </c>
    </row>
    <row r="13" spans="1:6" x14ac:dyDescent="0.2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719</v>
      </c>
      <c r="E13" s="14" t="s">
        <v>6</v>
      </c>
      <c r="F13" s="14">
        <v>1</v>
      </c>
    </row>
    <row r="14" spans="1:6" x14ac:dyDescent="0.2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720</v>
      </c>
      <c r="E14" s="14" t="s">
        <v>19</v>
      </c>
      <c r="F14" s="14">
        <v>1</v>
      </c>
    </row>
    <row r="15" spans="1:6" x14ac:dyDescent="0.25">
      <c r="A15" t="str">
        <f>Key!A15</f>
        <v>var00014</v>
      </c>
      <c r="B15" t="str">
        <f>Key!B15</f>
        <v>Chlorophyll-a</v>
      </c>
      <c r="C15" t="str">
        <f>Key!C15</f>
        <v>µg/l</v>
      </c>
      <c r="D15" s="11" t="s">
        <v>721</v>
      </c>
      <c r="E15" s="14" t="s">
        <v>21</v>
      </c>
      <c r="F15" s="14">
        <v>1</v>
      </c>
    </row>
    <row r="16" spans="1:6" x14ac:dyDescent="0.2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722</v>
      </c>
      <c r="E16" s="14" t="s">
        <v>23</v>
      </c>
      <c r="F16" s="14">
        <v>1</v>
      </c>
    </row>
    <row r="17" spans="1:6" x14ac:dyDescent="0.2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723</v>
      </c>
      <c r="E17" s="14" t="s">
        <v>6</v>
      </c>
      <c r="F17" s="14">
        <v>1</v>
      </c>
    </row>
    <row r="18" spans="1:6" x14ac:dyDescent="0.2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724</v>
      </c>
      <c r="E18" s="14" t="s">
        <v>26</v>
      </c>
      <c r="F18" s="14">
        <v>1</v>
      </c>
    </row>
    <row r="19" spans="1:6" x14ac:dyDescent="0.2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725</v>
      </c>
      <c r="E19" s="14" t="s">
        <v>6</v>
      </c>
      <c r="F19" s="14">
        <v>1</v>
      </c>
    </row>
    <row r="20" spans="1:6" x14ac:dyDescent="0.2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726</v>
      </c>
      <c r="E20" s="14" t="s">
        <v>26</v>
      </c>
      <c r="F20" s="14">
        <v>1</v>
      </c>
    </row>
    <row r="21" spans="1:6" x14ac:dyDescent="0.2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727</v>
      </c>
      <c r="E21" s="14" t="s">
        <v>6</v>
      </c>
      <c r="F21" s="14">
        <v>1</v>
      </c>
    </row>
    <row r="22" spans="1:6" x14ac:dyDescent="0.2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728</v>
      </c>
      <c r="E22" s="14" t="s">
        <v>26</v>
      </c>
      <c r="F22" s="14">
        <v>1</v>
      </c>
    </row>
    <row r="23" spans="1:6" x14ac:dyDescent="0.2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729</v>
      </c>
      <c r="E23" s="14" t="s">
        <v>32</v>
      </c>
      <c r="F23" s="17">
        <v>1</v>
      </c>
    </row>
    <row r="24" spans="1:6" x14ac:dyDescent="0.2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730</v>
      </c>
      <c r="E24" s="18" t="s">
        <v>840</v>
      </c>
      <c r="F24" s="14">
        <f>1000/32</f>
        <v>31.25</v>
      </c>
    </row>
    <row r="25" spans="1:6" x14ac:dyDescent="0.2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731</v>
      </c>
      <c r="E25" s="18" t="s">
        <v>840</v>
      </c>
      <c r="F25" s="17">
        <v>35.587188609999998</v>
      </c>
    </row>
    <row r="26" spans="1:6" x14ac:dyDescent="0.2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732</v>
      </c>
      <c r="E26" s="18" t="s">
        <v>840</v>
      </c>
      <c r="F26" s="16">
        <f>1000/14</f>
        <v>71.428571428571431</v>
      </c>
    </row>
    <row r="27" spans="1:6" x14ac:dyDescent="0.2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733</v>
      </c>
      <c r="E27" s="18" t="s">
        <v>840</v>
      </c>
      <c r="F27" s="16">
        <f>1000/14</f>
        <v>71.428571428571431</v>
      </c>
    </row>
    <row r="28" spans="1:6" x14ac:dyDescent="0.2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734</v>
      </c>
      <c r="E28" s="18" t="s">
        <v>840</v>
      </c>
      <c r="F28" s="17">
        <f>1000/31</f>
        <v>32.258064516129032</v>
      </c>
    </row>
    <row r="29" spans="1:6" x14ac:dyDescent="0.2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735</v>
      </c>
      <c r="E29" s="18" t="s">
        <v>840</v>
      </c>
      <c r="F29" s="17">
        <f>1000/31</f>
        <v>32.258064516129032</v>
      </c>
    </row>
    <row r="30" spans="1:6" x14ac:dyDescent="0.2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736</v>
      </c>
      <c r="E30" s="18" t="s">
        <v>840</v>
      </c>
      <c r="F30" s="15">
        <f>1000/12</f>
        <v>83.333333333333329</v>
      </c>
    </row>
    <row r="31" spans="1:6" x14ac:dyDescent="0.2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737</v>
      </c>
      <c r="E31" s="18" t="s">
        <v>840</v>
      </c>
      <c r="F31" s="15">
        <f>1000/12</f>
        <v>83.333333333333329</v>
      </c>
    </row>
    <row r="32" spans="1:6" x14ac:dyDescent="0.2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738</v>
      </c>
      <c r="E32" s="18" t="s">
        <v>840</v>
      </c>
      <c r="F32" s="15">
        <f>1000/12</f>
        <v>83.333333333333329</v>
      </c>
    </row>
    <row r="33" spans="1:6" x14ac:dyDescent="0.2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739</v>
      </c>
      <c r="E33" s="18" t="s">
        <v>840</v>
      </c>
      <c r="F33" s="16">
        <f>1000/14</f>
        <v>71.428571428571431</v>
      </c>
    </row>
    <row r="34" spans="1:6" x14ac:dyDescent="0.2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740</v>
      </c>
      <c r="E34" s="18" t="s">
        <v>840</v>
      </c>
      <c r="F34" s="16">
        <f>1000/14</f>
        <v>71.428571428571431</v>
      </c>
    </row>
    <row r="35" spans="1:6" x14ac:dyDescent="0.2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741</v>
      </c>
      <c r="E35" s="18" t="s">
        <v>840</v>
      </c>
      <c r="F35" s="16">
        <f>1000/14</f>
        <v>71.428571428571431</v>
      </c>
    </row>
    <row r="36" spans="1:6" x14ac:dyDescent="0.2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742</v>
      </c>
      <c r="E36" s="18" t="s">
        <v>840</v>
      </c>
      <c r="F36" s="17">
        <f>1000/31</f>
        <v>32.258064516129032</v>
      </c>
    </row>
    <row r="37" spans="1:6" x14ac:dyDescent="0.2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743</v>
      </c>
      <c r="E37" s="18" t="s">
        <v>840</v>
      </c>
      <c r="F37" s="17">
        <f>1000/31</f>
        <v>32.258064516129032</v>
      </c>
    </row>
    <row r="38" spans="1:6" x14ac:dyDescent="0.2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744</v>
      </c>
      <c r="E38" s="18" t="s">
        <v>840</v>
      </c>
      <c r="F38" s="17">
        <f>1000/31</f>
        <v>32.258064516129032</v>
      </c>
    </row>
    <row r="39" spans="1:6" x14ac:dyDescent="0.2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745</v>
      </c>
      <c r="E39" s="14" t="s">
        <v>49</v>
      </c>
      <c r="F39" s="14">
        <v>1</v>
      </c>
    </row>
    <row r="40" spans="1:6" x14ac:dyDescent="0.2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746</v>
      </c>
      <c r="E40" s="14" t="s">
        <v>49</v>
      </c>
      <c r="F40" s="14">
        <v>1</v>
      </c>
    </row>
    <row r="41" spans="1:6" x14ac:dyDescent="0.2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747</v>
      </c>
      <c r="E41" s="14" t="s">
        <v>49</v>
      </c>
      <c r="F41" s="14">
        <v>1</v>
      </c>
    </row>
    <row r="42" spans="1:6" x14ac:dyDescent="0.2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748</v>
      </c>
      <c r="E42" s="14" t="s">
        <v>49</v>
      </c>
      <c r="F42" s="14">
        <v>1</v>
      </c>
    </row>
    <row r="43" spans="1:6" x14ac:dyDescent="0.2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749</v>
      </c>
      <c r="E43" s="14" t="s">
        <v>49</v>
      </c>
      <c r="F43" s="14">
        <v>1</v>
      </c>
    </row>
    <row r="44" spans="1:6" x14ac:dyDescent="0.2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750</v>
      </c>
      <c r="E44" s="14" t="s">
        <v>55</v>
      </c>
      <c r="F44" s="14">
        <v>1</v>
      </c>
    </row>
    <row r="45" spans="1:6" x14ac:dyDescent="0.2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751</v>
      </c>
      <c r="E45" s="14" t="s">
        <v>57</v>
      </c>
      <c r="F45" s="14">
        <v>1</v>
      </c>
    </row>
    <row r="46" spans="1:6" x14ac:dyDescent="0.2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752</v>
      </c>
      <c r="E46" s="14" t="s">
        <v>59</v>
      </c>
      <c r="F46" s="14">
        <v>1</v>
      </c>
    </row>
    <row r="47" spans="1:6" x14ac:dyDescent="0.2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753</v>
      </c>
      <c r="E47" s="14" t="s">
        <v>59</v>
      </c>
      <c r="F47" s="14">
        <v>1</v>
      </c>
    </row>
    <row r="48" spans="1:6" x14ac:dyDescent="0.2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754</v>
      </c>
      <c r="E48" s="14" t="s">
        <v>59</v>
      </c>
      <c r="F48" s="14">
        <v>1</v>
      </c>
    </row>
    <row r="49" spans="1:6" x14ac:dyDescent="0.2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755</v>
      </c>
      <c r="E49" s="14" t="s">
        <v>61</v>
      </c>
      <c r="F49" s="14">
        <v>1</v>
      </c>
    </row>
    <row r="50" spans="1:6" x14ac:dyDescent="0.2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756</v>
      </c>
      <c r="E50" s="14" t="s">
        <v>23</v>
      </c>
      <c r="F50" s="14">
        <v>1</v>
      </c>
    </row>
    <row r="51" spans="1:6" x14ac:dyDescent="0.2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757</v>
      </c>
      <c r="E51" s="14" t="s">
        <v>64</v>
      </c>
      <c r="F51" s="14">
        <v>1</v>
      </c>
    </row>
    <row r="52" spans="1:6" x14ac:dyDescent="0.2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758</v>
      </c>
      <c r="E52" s="14" t="s">
        <v>64</v>
      </c>
      <c r="F52" s="14">
        <v>1</v>
      </c>
    </row>
    <row r="53" spans="1:6" x14ac:dyDescent="0.2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759</v>
      </c>
      <c r="E53" s="14" t="s">
        <v>67</v>
      </c>
      <c r="F53" s="14">
        <v>1</v>
      </c>
    </row>
    <row r="54" spans="1:6" x14ac:dyDescent="0.2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760</v>
      </c>
      <c r="E54" s="14" t="s">
        <v>23</v>
      </c>
      <c r="F54" s="14">
        <v>1</v>
      </c>
    </row>
    <row r="55" spans="1:6" x14ac:dyDescent="0.2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761</v>
      </c>
      <c r="E55" s="14" t="s">
        <v>23</v>
      </c>
      <c r="F55" s="14">
        <v>1</v>
      </c>
    </row>
    <row r="56" spans="1:6" x14ac:dyDescent="0.2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762</v>
      </c>
      <c r="E56" s="14" t="s">
        <v>64</v>
      </c>
      <c r="F56" s="14">
        <v>1</v>
      </c>
    </row>
    <row r="57" spans="1:6" x14ac:dyDescent="0.2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763</v>
      </c>
      <c r="E57" s="14" t="s">
        <v>64</v>
      </c>
      <c r="F57" s="14">
        <v>1</v>
      </c>
    </row>
    <row r="58" spans="1:6" x14ac:dyDescent="0.2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764</v>
      </c>
      <c r="E58" s="14" t="s">
        <v>67</v>
      </c>
      <c r="F58" s="14">
        <v>1</v>
      </c>
    </row>
    <row r="59" spans="1:6" x14ac:dyDescent="0.2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765</v>
      </c>
      <c r="E59" s="14" t="s">
        <v>67</v>
      </c>
      <c r="F59" s="14">
        <v>1</v>
      </c>
    </row>
    <row r="60" spans="1:6" x14ac:dyDescent="0.2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766</v>
      </c>
      <c r="E60" s="14" t="s">
        <v>75</v>
      </c>
      <c r="F60" s="14">
        <v>1</v>
      </c>
    </row>
    <row r="61" spans="1:6" x14ac:dyDescent="0.2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767</v>
      </c>
      <c r="E61" s="14" t="s">
        <v>77</v>
      </c>
      <c r="F61" s="14">
        <v>1</v>
      </c>
    </row>
    <row r="62" spans="1:6" x14ac:dyDescent="0.2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768</v>
      </c>
      <c r="E62" s="14" t="s">
        <v>77</v>
      </c>
      <c r="F62" s="14">
        <v>1</v>
      </c>
    </row>
    <row r="63" spans="1:6" x14ac:dyDescent="0.2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769</v>
      </c>
      <c r="E63" s="14" t="s">
        <v>23</v>
      </c>
      <c r="F63" s="14">
        <v>1</v>
      </c>
    </row>
    <row r="64" spans="1:6" x14ac:dyDescent="0.2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770</v>
      </c>
      <c r="E64" s="14" t="s">
        <v>80</v>
      </c>
      <c r="F64" s="14">
        <v>1</v>
      </c>
    </row>
    <row r="65" spans="1:6" x14ac:dyDescent="0.2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771</v>
      </c>
      <c r="E65" s="14" t="s">
        <v>23</v>
      </c>
      <c r="F65" s="14">
        <v>1</v>
      </c>
    </row>
    <row r="66" spans="1:6" x14ac:dyDescent="0.2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772</v>
      </c>
      <c r="E66" s="14" t="s">
        <v>23</v>
      </c>
      <c r="F66" s="14">
        <v>1</v>
      </c>
    </row>
    <row r="67" spans="1:6" x14ac:dyDescent="0.2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773</v>
      </c>
      <c r="E67" s="14" t="s">
        <v>13</v>
      </c>
      <c r="F67" s="14">
        <v>1</v>
      </c>
    </row>
    <row r="68" spans="1:6" x14ac:dyDescent="0.2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774</v>
      </c>
      <c r="E68" s="14" t="s">
        <v>61</v>
      </c>
      <c r="F68" s="14">
        <v>1</v>
      </c>
    </row>
    <row r="69" spans="1:6" x14ac:dyDescent="0.2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775</v>
      </c>
      <c r="E69" s="14" t="s">
        <v>86</v>
      </c>
      <c r="F69" s="14">
        <v>1</v>
      </c>
    </row>
    <row r="70" spans="1:6" x14ac:dyDescent="0.2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776</v>
      </c>
      <c r="E70" s="14" t="s">
        <v>88</v>
      </c>
      <c r="F70" s="14">
        <v>1</v>
      </c>
    </row>
    <row r="71" spans="1:6" x14ac:dyDescent="0.2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777</v>
      </c>
      <c r="E71" s="14" t="s">
        <v>86</v>
      </c>
      <c r="F71" s="14">
        <v>1</v>
      </c>
    </row>
    <row r="72" spans="1:6" x14ac:dyDescent="0.2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778</v>
      </c>
      <c r="E72" s="14" t="s">
        <v>88</v>
      </c>
      <c r="F72" s="14">
        <v>1</v>
      </c>
    </row>
    <row r="73" spans="1:6" x14ac:dyDescent="0.2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779</v>
      </c>
      <c r="E73" s="14" t="s">
        <v>86</v>
      </c>
      <c r="F73" s="14">
        <v>1</v>
      </c>
    </row>
    <row r="74" spans="1:6" x14ac:dyDescent="0.2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780</v>
      </c>
      <c r="E74" s="14" t="s">
        <v>88</v>
      </c>
      <c r="F74" s="14">
        <v>1</v>
      </c>
    </row>
    <row r="75" spans="1:6" x14ac:dyDescent="0.2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781</v>
      </c>
      <c r="E75" s="14" t="s">
        <v>26</v>
      </c>
      <c r="F75" s="14">
        <v>1</v>
      </c>
    </row>
    <row r="76" spans="1:6" x14ac:dyDescent="0.2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782</v>
      </c>
      <c r="E76" s="14" t="s">
        <v>95</v>
      </c>
      <c r="F76" s="14">
        <v>1</v>
      </c>
    </row>
    <row r="77" spans="1:6" x14ac:dyDescent="0.2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783</v>
      </c>
      <c r="E77" s="14" t="s">
        <v>97</v>
      </c>
      <c r="F77" s="14">
        <v>1</v>
      </c>
    </row>
    <row r="78" spans="1:6" x14ac:dyDescent="0.2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784</v>
      </c>
      <c r="E78" s="14" t="s">
        <v>99</v>
      </c>
      <c r="F78" s="14">
        <v>1</v>
      </c>
    </row>
    <row r="79" spans="1:6" x14ac:dyDescent="0.2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785</v>
      </c>
      <c r="E79" s="14" t="s">
        <v>99</v>
      </c>
      <c r="F79" s="14">
        <v>1</v>
      </c>
    </row>
    <row r="80" spans="1:6" x14ac:dyDescent="0.2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786</v>
      </c>
      <c r="E80" s="14" t="s">
        <v>99</v>
      </c>
      <c r="F80" s="14">
        <v>1</v>
      </c>
    </row>
    <row r="81" spans="1:6" x14ac:dyDescent="0.2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787</v>
      </c>
      <c r="E81" s="14" t="s">
        <v>88</v>
      </c>
      <c r="F81" s="14">
        <v>1</v>
      </c>
    </row>
    <row r="82" spans="1:6" x14ac:dyDescent="0.2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788</v>
      </c>
      <c r="E82" s="14" t="s">
        <v>97</v>
      </c>
      <c r="F82" s="14">
        <v>1</v>
      </c>
    </row>
    <row r="83" spans="1:6" x14ac:dyDescent="0.2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789</v>
      </c>
      <c r="E83" s="14" t="s">
        <v>13</v>
      </c>
      <c r="F83" s="14">
        <v>1</v>
      </c>
    </row>
    <row r="84" spans="1:6" x14ac:dyDescent="0.2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790</v>
      </c>
      <c r="E84" s="14" t="s">
        <v>97</v>
      </c>
      <c r="F84" s="14">
        <v>1</v>
      </c>
    </row>
    <row r="85" spans="1:6" x14ac:dyDescent="0.2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791</v>
      </c>
      <c r="E85" s="14" t="s">
        <v>95</v>
      </c>
      <c r="F85" s="14">
        <v>1</v>
      </c>
    </row>
    <row r="86" spans="1:6" x14ac:dyDescent="0.2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792</v>
      </c>
      <c r="E86" s="14" t="s">
        <v>108</v>
      </c>
      <c r="F86" s="14">
        <v>1</v>
      </c>
    </row>
    <row r="87" spans="1:6" x14ac:dyDescent="0.2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793</v>
      </c>
      <c r="E87" s="14" t="s">
        <v>61</v>
      </c>
      <c r="F87" s="14">
        <v>1</v>
      </c>
    </row>
    <row r="88" spans="1:6" x14ac:dyDescent="0.2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794</v>
      </c>
      <c r="E88" s="14" t="s">
        <v>61</v>
      </c>
      <c r="F88" s="14">
        <v>1</v>
      </c>
    </row>
    <row r="89" spans="1:6" x14ac:dyDescent="0.2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795</v>
      </c>
      <c r="E89" s="14" t="s">
        <v>111</v>
      </c>
      <c r="F89" s="14">
        <v>1</v>
      </c>
    </row>
    <row r="90" spans="1:6" x14ac:dyDescent="0.2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796</v>
      </c>
      <c r="E90" s="14" t="s">
        <v>111</v>
      </c>
      <c r="F90" s="14">
        <v>1</v>
      </c>
    </row>
    <row r="91" spans="1:6" x14ac:dyDescent="0.2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797</v>
      </c>
      <c r="E91" s="14" t="s">
        <v>114</v>
      </c>
      <c r="F91" s="14">
        <v>1</v>
      </c>
    </row>
    <row r="92" spans="1:6" x14ac:dyDescent="0.2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798</v>
      </c>
      <c r="E92" s="14" t="s">
        <v>64</v>
      </c>
      <c r="F92" s="14">
        <v>1</v>
      </c>
    </row>
    <row r="93" spans="1:6" x14ac:dyDescent="0.2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799</v>
      </c>
      <c r="E93" s="14" t="s">
        <v>64</v>
      </c>
      <c r="F93" s="14">
        <v>1</v>
      </c>
    </row>
    <row r="94" spans="1:6" x14ac:dyDescent="0.2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800</v>
      </c>
      <c r="E94" s="14" t="s">
        <v>116</v>
      </c>
      <c r="F94" s="14">
        <v>1</v>
      </c>
    </row>
    <row r="95" spans="1:6" x14ac:dyDescent="0.2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801</v>
      </c>
      <c r="E95" s="14" t="s">
        <v>116</v>
      </c>
      <c r="F95" s="14">
        <v>1</v>
      </c>
    </row>
    <row r="96" spans="1:6" x14ac:dyDescent="0.2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802</v>
      </c>
      <c r="E96" s="14" t="s">
        <v>116</v>
      </c>
      <c r="F96" s="14">
        <v>1</v>
      </c>
    </row>
    <row r="97" spans="1:6" x14ac:dyDescent="0.2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803</v>
      </c>
      <c r="E97" s="14" t="s">
        <v>116</v>
      </c>
      <c r="F97" s="14">
        <v>1</v>
      </c>
    </row>
    <row r="98" spans="1:6" x14ac:dyDescent="0.2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804</v>
      </c>
      <c r="E98" s="14" t="s">
        <v>121</v>
      </c>
      <c r="F98" s="14">
        <v>1</v>
      </c>
    </row>
    <row r="99" spans="1:6" x14ac:dyDescent="0.2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805</v>
      </c>
      <c r="E99" s="14" t="s">
        <v>123</v>
      </c>
      <c r="F99" s="14">
        <v>1</v>
      </c>
    </row>
    <row r="100" spans="1:6" x14ac:dyDescent="0.2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806</v>
      </c>
      <c r="E100" s="14" t="s">
        <v>125</v>
      </c>
      <c r="F100" s="14">
        <v>1</v>
      </c>
    </row>
    <row r="101" spans="1:6" x14ac:dyDescent="0.2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807</v>
      </c>
      <c r="E101" s="14" t="s">
        <v>125</v>
      </c>
      <c r="F101" s="14">
        <v>1</v>
      </c>
    </row>
    <row r="102" spans="1:6" x14ac:dyDescent="0.2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808</v>
      </c>
      <c r="E102" s="14" t="s">
        <v>123</v>
      </c>
      <c r="F102" s="14">
        <v>1</v>
      </c>
    </row>
    <row r="103" spans="1:6" x14ac:dyDescent="0.2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809</v>
      </c>
      <c r="E103" s="14" t="s">
        <v>125</v>
      </c>
      <c r="F103" s="14">
        <v>1</v>
      </c>
    </row>
    <row r="104" spans="1:6" x14ac:dyDescent="0.2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810</v>
      </c>
      <c r="E104" s="14" t="s">
        <v>125</v>
      </c>
      <c r="F104" s="14">
        <v>1</v>
      </c>
    </row>
    <row r="105" spans="1:6" x14ac:dyDescent="0.2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811</v>
      </c>
      <c r="E105" s="14" t="s">
        <v>77</v>
      </c>
      <c r="F105" s="14">
        <v>1</v>
      </c>
    </row>
    <row r="106" spans="1:6" x14ac:dyDescent="0.2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812</v>
      </c>
      <c r="E106" s="14" t="s">
        <v>116</v>
      </c>
      <c r="F106" s="14">
        <v>1</v>
      </c>
    </row>
    <row r="107" spans="1:6" x14ac:dyDescent="0.2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813</v>
      </c>
      <c r="E107" s="14" t="s">
        <v>123</v>
      </c>
      <c r="F107" s="14">
        <v>1</v>
      </c>
    </row>
    <row r="108" spans="1:6" x14ac:dyDescent="0.2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814</v>
      </c>
      <c r="E108" s="14" t="s">
        <v>99</v>
      </c>
      <c r="F108" s="14">
        <v>1</v>
      </c>
    </row>
    <row r="109" spans="1:6" x14ac:dyDescent="0.2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815</v>
      </c>
      <c r="E109" s="14" t="s">
        <v>134</v>
      </c>
      <c r="F109" s="14">
        <v>1</v>
      </c>
    </row>
    <row r="110" spans="1:6" x14ac:dyDescent="0.2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816</v>
      </c>
      <c r="E110" s="14" t="s">
        <v>23</v>
      </c>
      <c r="F110" s="14">
        <v>1</v>
      </c>
    </row>
    <row r="111" spans="1:6" x14ac:dyDescent="0.2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817</v>
      </c>
      <c r="E111" s="14" t="s">
        <v>64</v>
      </c>
      <c r="F111" s="14">
        <v>1</v>
      </c>
    </row>
    <row r="112" spans="1:6" x14ac:dyDescent="0.2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818</v>
      </c>
      <c r="E112" s="14" t="s">
        <v>67</v>
      </c>
      <c r="F112" s="14">
        <v>1</v>
      </c>
    </row>
    <row r="113" spans="1:6" x14ac:dyDescent="0.2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819</v>
      </c>
      <c r="E113" s="14" t="s">
        <v>139</v>
      </c>
      <c r="F113" s="14">
        <v>1</v>
      </c>
    </row>
    <row r="114" spans="1:6" x14ac:dyDescent="0.2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820</v>
      </c>
      <c r="E114" s="14" t="s">
        <v>139</v>
      </c>
      <c r="F114" s="14">
        <v>1</v>
      </c>
    </row>
    <row r="115" spans="1:6" x14ac:dyDescent="0.2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821</v>
      </c>
      <c r="E115" s="14" t="s">
        <v>121</v>
      </c>
      <c r="F115" s="14">
        <v>1</v>
      </c>
    </row>
    <row r="116" spans="1:6" x14ac:dyDescent="0.2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822</v>
      </c>
      <c r="E116" s="14" t="s">
        <v>121</v>
      </c>
      <c r="F116" s="14">
        <v>1</v>
      </c>
    </row>
    <row r="117" spans="1:6" x14ac:dyDescent="0.2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823</v>
      </c>
      <c r="E117" s="14" t="s">
        <v>125</v>
      </c>
      <c r="F117" s="14">
        <v>1</v>
      </c>
    </row>
    <row r="118" spans="1:6" x14ac:dyDescent="0.2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824</v>
      </c>
      <c r="E118" s="14" t="s">
        <v>125</v>
      </c>
      <c r="F118" s="14">
        <v>1</v>
      </c>
    </row>
    <row r="119" spans="1:6" x14ac:dyDescent="0.2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825</v>
      </c>
      <c r="E119" s="14" t="s">
        <v>139</v>
      </c>
      <c r="F119" s="14">
        <v>1</v>
      </c>
    </row>
    <row r="120" spans="1:6" x14ac:dyDescent="0.2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826</v>
      </c>
      <c r="E120" s="14" t="s">
        <v>121</v>
      </c>
      <c r="F120" s="14">
        <v>1</v>
      </c>
    </row>
    <row r="121" spans="1:6" x14ac:dyDescent="0.2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827</v>
      </c>
      <c r="E121" s="14" t="s">
        <v>125</v>
      </c>
      <c r="F121" s="14">
        <v>1</v>
      </c>
    </row>
    <row r="122" spans="1:6" x14ac:dyDescent="0.2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828</v>
      </c>
      <c r="E122" s="14" t="s">
        <v>77</v>
      </c>
      <c r="F122" s="14">
        <v>1</v>
      </c>
    </row>
    <row r="123" spans="1:6" x14ac:dyDescent="0.2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829</v>
      </c>
      <c r="E123" s="14" t="s">
        <v>116</v>
      </c>
      <c r="F123" s="14">
        <v>1</v>
      </c>
    </row>
    <row r="124" spans="1:6" x14ac:dyDescent="0.2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830</v>
      </c>
      <c r="E124" s="14" t="s">
        <v>123</v>
      </c>
      <c r="F124" s="14">
        <v>1</v>
      </c>
    </row>
    <row r="125" spans="1:6" x14ac:dyDescent="0.2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831</v>
      </c>
      <c r="E125" s="14" t="s">
        <v>77</v>
      </c>
      <c r="F125" s="14">
        <v>1</v>
      </c>
    </row>
    <row r="126" spans="1:6" x14ac:dyDescent="0.2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832</v>
      </c>
      <c r="E126" s="14" t="s">
        <v>116</v>
      </c>
      <c r="F126" s="14">
        <v>1</v>
      </c>
    </row>
    <row r="127" spans="1:6" x14ac:dyDescent="0.2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833</v>
      </c>
      <c r="E127" s="14" t="s">
        <v>123</v>
      </c>
      <c r="F127" s="14">
        <v>1</v>
      </c>
    </row>
    <row r="128" spans="1:6" x14ac:dyDescent="0.2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834</v>
      </c>
      <c r="E128" s="14" t="s">
        <v>77</v>
      </c>
      <c r="F128" s="14">
        <v>1</v>
      </c>
    </row>
    <row r="129" spans="1:6" x14ac:dyDescent="0.2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835</v>
      </c>
      <c r="E129" s="14" t="s">
        <v>77</v>
      </c>
      <c r="F129" s="14">
        <v>1</v>
      </c>
    </row>
    <row r="130" spans="1:6" x14ac:dyDescent="0.2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838</v>
      </c>
      <c r="E130" s="14" t="s">
        <v>838</v>
      </c>
      <c r="F130" s="14" t="s">
        <v>838</v>
      </c>
    </row>
    <row r="131" spans="1:6" x14ac:dyDescent="0.2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838</v>
      </c>
      <c r="E131" s="14" t="s">
        <v>838</v>
      </c>
      <c r="F131" s="14" t="s">
        <v>838</v>
      </c>
    </row>
    <row r="132" spans="1:6" x14ac:dyDescent="0.25">
      <c r="A132" t="str">
        <f>Key!A132</f>
        <v>var00131</v>
      </c>
      <c r="B132" t="str">
        <f>Key!B132</f>
        <v>Chlorophyll-b</v>
      </c>
      <c r="C132" t="str">
        <f>Key!C132</f>
        <v>µg/L</v>
      </c>
      <c r="D132" s="14" t="s">
        <v>838</v>
      </c>
      <c r="E132" s="14" t="s">
        <v>838</v>
      </c>
      <c r="F132" s="14" t="s">
        <v>838</v>
      </c>
    </row>
    <row r="133" spans="1:6" x14ac:dyDescent="0.25">
      <c r="A133" t="str">
        <f>Key!A133</f>
        <v>var00132</v>
      </c>
      <c r="B133" t="str">
        <f>Key!B133</f>
        <v>Chlorophyll-c</v>
      </c>
      <c r="C133" t="str">
        <f>Key!C133</f>
        <v>µg/L</v>
      </c>
      <c r="D133" s="14" t="s">
        <v>838</v>
      </c>
      <c r="E133" s="14" t="s">
        <v>838</v>
      </c>
      <c r="F133" s="14" t="s">
        <v>838</v>
      </c>
    </row>
    <row r="134" spans="1:6" x14ac:dyDescent="0.2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838</v>
      </c>
      <c r="E134" s="14" t="s">
        <v>838</v>
      </c>
      <c r="F134" s="14" t="s">
        <v>838</v>
      </c>
    </row>
    <row r="135" spans="1:6" x14ac:dyDescent="0.25">
      <c r="A135" t="str">
        <f>Key!A135</f>
        <v>var00134</v>
      </c>
      <c r="B135" t="str">
        <f>Key!B135</f>
        <v>Conductivity</v>
      </c>
      <c r="C135" t="str">
        <f>Key!C135</f>
        <v>µS/cm</v>
      </c>
      <c r="D135" s="14" t="s">
        <v>838</v>
      </c>
      <c r="E135" s="14" t="s">
        <v>838</v>
      </c>
      <c r="F135" s="14" t="s">
        <v>838</v>
      </c>
    </row>
    <row r="136" spans="1:6" x14ac:dyDescent="0.2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838</v>
      </c>
      <c r="E136" s="14" t="s">
        <v>838</v>
      </c>
      <c r="F136" s="14" t="s">
        <v>838</v>
      </c>
    </row>
    <row r="137" spans="1:6" x14ac:dyDescent="0.2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838</v>
      </c>
      <c r="E137" s="14" t="s">
        <v>838</v>
      </c>
      <c r="F137" s="14" t="s">
        <v>838</v>
      </c>
    </row>
    <row r="138" spans="1:6" x14ac:dyDescent="0.2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963</v>
      </c>
      <c r="E138" s="14">
        <v>0</v>
      </c>
      <c r="F138" s="14">
        <v>1</v>
      </c>
    </row>
    <row r="139" spans="1:6" x14ac:dyDescent="0.2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838</v>
      </c>
      <c r="E139" s="14" t="s">
        <v>838</v>
      </c>
      <c r="F139" s="14" t="s">
        <v>838</v>
      </c>
    </row>
    <row r="140" spans="1:6" x14ac:dyDescent="0.2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838</v>
      </c>
      <c r="E140" s="14" t="s">
        <v>838</v>
      </c>
      <c r="F140" s="14" t="s">
        <v>838</v>
      </c>
    </row>
    <row r="141" spans="1:6" x14ac:dyDescent="0.2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7" t="s">
        <v>964</v>
      </c>
      <c r="E141" s="14" t="s">
        <v>13</v>
      </c>
      <c r="F141" s="14">
        <v>1</v>
      </c>
    </row>
    <row r="142" spans="1:6" x14ac:dyDescent="0.2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838</v>
      </c>
      <c r="E142" s="14" t="s">
        <v>838</v>
      </c>
      <c r="F142" s="14" t="s">
        <v>838</v>
      </c>
    </row>
    <row r="143" spans="1:6" x14ac:dyDescent="0.2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838</v>
      </c>
      <c r="E143" s="14" t="s">
        <v>838</v>
      </c>
      <c r="F143" s="14" t="s">
        <v>838</v>
      </c>
    </row>
    <row r="144" spans="1:6" x14ac:dyDescent="0.2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838</v>
      </c>
      <c r="E144" s="14" t="s">
        <v>838</v>
      </c>
      <c r="F144" s="14" t="s">
        <v>838</v>
      </c>
    </row>
    <row r="145" spans="1:6" x14ac:dyDescent="0.2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838</v>
      </c>
      <c r="E145" s="14" t="s">
        <v>838</v>
      </c>
      <c r="F145" s="14" t="s">
        <v>838</v>
      </c>
    </row>
    <row r="146" spans="1:6" x14ac:dyDescent="0.2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965</v>
      </c>
      <c r="E146" s="14" t="s">
        <v>414</v>
      </c>
      <c r="F146" s="14">
        <v>1</v>
      </c>
    </row>
    <row r="147" spans="1:6" x14ac:dyDescent="0.2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838</v>
      </c>
      <c r="E147" s="14" t="s">
        <v>838</v>
      </c>
      <c r="F147" s="14" t="s">
        <v>838</v>
      </c>
    </row>
    <row r="148" spans="1:6" x14ac:dyDescent="0.2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838</v>
      </c>
      <c r="E148" s="14" t="s">
        <v>838</v>
      </c>
      <c r="F148" s="14" t="s">
        <v>838</v>
      </c>
    </row>
    <row r="149" spans="1:6" x14ac:dyDescent="0.2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838</v>
      </c>
      <c r="E149" s="14" t="s">
        <v>838</v>
      </c>
      <c r="F149" s="14" t="s">
        <v>838</v>
      </c>
    </row>
    <row r="150" spans="1:6" x14ac:dyDescent="0.2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838</v>
      </c>
      <c r="E150" s="14" t="s">
        <v>838</v>
      </c>
      <c r="F150" s="14" t="s">
        <v>838</v>
      </c>
    </row>
    <row r="151" spans="1:6" x14ac:dyDescent="0.2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839</v>
      </c>
      <c r="E151" s="14" t="s">
        <v>13</v>
      </c>
      <c r="F151" s="14">
        <v>1</v>
      </c>
    </row>
    <row r="152" spans="1:6" x14ac:dyDescent="0.2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838</v>
      </c>
      <c r="E152" s="14" t="s">
        <v>838</v>
      </c>
      <c r="F152" s="14" t="s">
        <v>838</v>
      </c>
    </row>
    <row r="153" spans="1:6" x14ac:dyDescent="0.2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966</v>
      </c>
      <c r="E153" s="14" t="s">
        <v>13</v>
      </c>
      <c r="F153" s="14">
        <v>1</v>
      </c>
    </row>
    <row r="154" spans="1:6" x14ac:dyDescent="0.25">
      <c r="A154" t="str">
        <f>Key!A154</f>
        <v>var00153</v>
      </c>
      <c r="B154" t="str">
        <f>Key!B154</f>
        <v>Air Temperature</v>
      </c>
      <c r="C154" t="str">
        <f>Key!C154</f>
        <v>C</v>
      </c>
      <c r="D154" s="14" t="s">
        <v>838</v>
      </c>
      <c r="E154" s="14" t="s">
        <v>838</v>
      </c>
      <c r="F154" s="14" t="s">
        <v>838</v>
      </c>
    </row>
    <row r="155" spans="1:6" x14ac:dyDescent="0.25">
      <c r="A155" t="str">
        <f>Key!A155</f>
        <v>var00154</v>
      </c>
      <c r="B155" t="str">
        <f>Key!B155</f>
        <v>Wet Bulb Air Temperature</v>
      </c>
      <c r="C155" t="str">
        <f>Key!C155</f>
        <v>C</v>
      </c>
      <c r="D155" s="14" t="s">
        <v>838</v>
      </c>
      <c r="E155" s="14" t="s">
        <v>838</v>
      </c>
      <c r="F155" s="14" t="s">
        <v>838</v>
      </c>
    </row>
    <row r="156" spans="1:6" x14ac:dyDescent="0.25">
      <c r="A156" t="str">
        <f>Key!A156</f>
        <v>var00155</v>
      </c>
      <c r="B156" t="str">
        <f>Key!B156</f>
        <v>Dew Point Temperature</v>
      </c>
      <c r="C156" t="str">
        <f>Key!C156</f>
        <v>C</v>
      </c>
      <c r="D156" s="14" t="s">
        <v>838</v>
      </c>
      <c r="E156" s="14" t="s">
        <v>838</v>
      </c>
      <c r="F156" s="14" t="s">
        <v>838</v>
      </c>
    </row>
    <row r="157" spans="1:6" x14ac:dyDescent="0.2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838</v>
      </c>
      <c r="E157" s="14" t="s">
        <v>838</v>
      </c>
      <c r="F157" s="14" t="s">
        <v>838</v>
      </c>
    </row>
    <row r="158" spans="1:6" x14ac:dyDescent="0.2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967</v>
      </c>
      <c r="E158" s="14" t="s">
        <v>378</v>
      </c>
      <c r="F158" s="14">
        <v>1</v>
      </c>
    </row>
    <row r="159" spans="1:6" x14ac:dyDescent="0.2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838</v>
      </c>
      <c r="E159" s="14" t="s">
        <v>838</v>
      </c>
      <c r="F159" s="14" t="s">
        <v>838</v>
      </c>
    </row>
    <row r="160" spans="1:6" x14ac:dyDescent="0.2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838</v>
      </c>
      <c r="E160" s="14" t="s">
        <v>838</v>
      </c>
      <c r="F160" s="14" t="s">
        <v>838</v>
      </c>
    </row>
    <row r="161" spans="1:6" x14ac:dyDescent="0.2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838</v>
      </c>
      <c r="E161" s="14" t="s">
        <v>838</v>
      </c>
      <c r="F161" s="14" t="s">
        <v>838</v>
      </c>
    </row>
    <row r="162" spans="1:6" x14ac:dyDescent="0.2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838</v>
      </c>
      <c r="E162" s="14" t="s">
        <v>838</v>
      </c>
      <c r="F162" s="14" t="s">
        <v>838</v>
      </c>
    </row>
    <row r="163" spans="1:6" x14ac:dyDescent="0.2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838</v>
      </c>
      <c r="E163" s="14" t="s">
        <v>838</v>
      </c>
      <c r="F163" s="14" t="s">
        <v>838</v>
      </c>
    </row>
    <row r="164" spans="1:6" x14ac:dyDescent="0.2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838</v>
      </c>
      <c r="E164" s="14" t="s">
        <v>838</v>
      </c>
      <c r="F164" s="14" t="s">
        <v>838</v>
      </c>
    </row>
    <row r="165" spans="1:6" x14ac:dyDescent="0.2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838</v>
      </c>
      <c r="E165" s="14" t="s">
        <v>838</v>
      </c>
      <c r="F165" s="14" t="s">
        <v>838</v>
      </c>
    </row>
    <row r="166" spans="1:6" x14ac:dyDescent="0.2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838</v>
      </c>
      <c r="E166" s="14" t="s">
        <v>838</v>
      </c>
      <c r="F166" s="14" t="s">
        <v>838</v>
      </c>
    </row>
    <row r="167" spans="1:6" x14ac:dyDescent="0.2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838</v>
      </c>
      <c r="E167" s="14" t="s">
        <v>838</v>
      </c>
      <c r="F167" s="14" t="s">
        <v>838</v>
      </c>
    </row>
    <row r="168" spans="1:6" x14ac:dyDescent="0.2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838</v>
      </c>
      <c r="E168" s="14" t="s">
        <v>838</v>
      </c>
      <c r="F168" s="14" t="s">
        <v>838</v>
      </c>
    </row>
    <row r="169" spans="1:6" x14ac:dyDescent="0.2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838</v>
      </c>
      <c r="E169" s="14" t="s">
        <v>838</v>
      </c>
      <c r="F169" s="14" t="s">
        <v>838</v>
      </c>
    </row>
    <row r="170" spans="1:6" x14ac:dyDescent="0.2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838</v>
      </c>
      <c r="E170" s="14" t="s">
        <v>838</v>
      </c>
      <c r="F170" s="14" t="s">
        <v>838</v>
      </c>
    </row>
    <row r="171" spans="1:6" x14ac:dyDescent="0.2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838</v>
      </c>
      <c r="E171" s="14" t="s">
        <v>838</v>
      </c>
      <c r="F171" s="14" t="s">
        <v>838</v>
      </c>
    </row>
    <row r="172" spans="1:6" x14ac:dyDescent="0.2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838</v>
      </c>
      <c r="E172" s="14" t="s">
        <v>838</v>
      </c>
      <c r="F172" s="14" t="s">
        <v>838</v>
      </c>
    </row>
    <row r="173" spans="1:6" x14ac:dyDescent="0.2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838</v>
      </c>
      <c r="E173" s="14" t="s">
        <v>838</v>
      </c>
      <c r="F173" s="14" t="s">
        <v>838</v>
      </c>
    </row>
    <row r="174" spans="1:6" x14ac:dyDescent="0.2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838</v>
      </c>
      <c r="E174" s="14" t="s">
        <v>838</v>
      </c>
      <c r="F174" s="14" t="s">
        <v>838</v>
      </c>
    </row>
    <row r="175" spans="1:6" x14ac:dyDescent="0.2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838</v>
      </c>
      <c r="E175" s="14" t="s">
        <v>838</v>
      </c>
      <c r="F175" s="14" t="s">
        <v>838</v>
      </c>
    </row>
    <row r="176" spans="1:6" x14ac:dyDescent="0.2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838</v>
      </c>
      <c r="E176" s="14" t="s">
        <v>838</v>
      </c>
      <c r="F176" s="14" t="s">
        <v>838</v>
      </c>
    </row>
    <row r="177" spans="1:6" x14ac:dyDescent="0.2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838</v>
      </c>
      <c r="E177" s="14" t="s">
        <v>838</v>
      </c>
      <c r="F177" s="14" t="s">
        <v>838</v>
      </c>
    </row>
    <row r="178" spans="1:6" x14ac:dyDescent="0.2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838</v>
      </c>
      <c r="E178" s="14" t="s">
        <v>838</v>
      </c>
      <c r="F178" s="14" t="s">
        <v>838</v>
      </c>
    </row>
    <row r="179" spans="1:6" x14ac:dyDescent="0.2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838</v>
      </c>
      <c r="E179" s="14" t="s">
        <v>838</v>
      </c>
      <c r="F179" s="14" t="s">
        <v>838</v>
      </c>
    </row>
    <row r="180" spans="1:6" x14ac:dyDescent="0.2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838</v>
      </c>
      <c r="E180" s="14" t="s">
        <v>838</v>
      </c>
      <c r="F180" s="14" t="s">
        <v>838</v>
      </c>
    </row>
    <row r="181" spans="1:6" x14ac:dyDescent="0.2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839</v>
      </c>
      <c r="E181" s="14" t="s">
        <v>13</v>
      </c>
      <c r="F181" s="14">
        <v>1</v>
      </c>
    </row>
    <row r="182" spans="1:6" x14ac:dyDescent="0.25">
      <c r="A182" s="1" t="s">
        <v>898</v>
      </c>
      <c r="B182" s="17" t="s">
        <v>882</v>
      </c>
      <c r="C182" s="17" t="s">
        <v>897</v>
      </c>
      <c r="D182" s="19" t="s">
        <v>953</v>
      </c>
      <c r="E182" s="17" t="s">
        <v>838</v>
      </c>
      <c r="F182" s="19">
        <v>4.3099999999999996</v>
      </c>
    </row>
    <row r="183" spans="1:6" x14ac:dyDescent="0.25">
      <c r="A183" s="1" t="s">
        <v>901</v>
      </c>
      <c r="B183" s="17" t="s">
        <v>920</v>
      </c>
      <c r="C183" s="1" t="s">
        <v>899</v>
      </c>
      <c r="D183" s="17" t="s">
        <v>920</v>
      </c>
      <c r="E183" s="17" t="s">
        <v>838</v>
      </c>
      <c r="F183" s="17">
        <v>1</v>
      </c>
    </row>
    <row r="184" spans="1:6" x14ac:dyDescent="0.25">
      <c r="A184" s="1" t="s">
        <v>902</v>
      </c>
      <c r="B184" s="17" t="s">
        <v>911</v>
      </c>
      <c r="C184" s="1" t="s">
        <v>900</v>
      </c>
      <c r="D184" s="19" t="s">
        <v>954</v>
      </c>
      <c r="E184" s="17" t="s">
        <v>838</v>
      </c>
      <c r="F184" s="17">
        <v>10</v>
      </c>
    </row>
    <row r="185" spans="1:6" x14ac:dyDescent="0.25">
      <c r="A185" s="1" t="s">
        <v>903</v>
      </c>
      <c r="B185" s="17" t="s">
        <v>912</v>
      </c>
      <c r="C185" s="1" t="s">
        <v>900</v>
      </c>
      <c r="D185" s="19" t="s">
        <v>955</v>
      </c>
      <c r="E185" s="17" t="s">
        <v>838</v>
      </c>
      <c r="F185" s="17">
        <v>10</v>
      </c>
    </row>
    <row r="186" spans="1:6" x14ac:dyDescent="0.25">
      <c r="A186" s="1" t="s">
        <v>904</v>
      </c>
      <c r="B186" s="17" t="s">
        <v>913</v>
      </c>
      <c r="C186" s="1" t="s">
        <v>900</v>
      </c>
      <c r="D186" s="19" t="s">
        <v>956</v>
      </c>
      <c r="E186" s="17" t="s">
        <v>838</v>
      </c>
      <c r="F186" s="17">
        <v>10</v>
      </c>
    </row>
    <row r="187" spans="1:6" x14ac:dyDescent="0.25">
      <c r="A187" s="1" t="s">
        <v>905</v>
      </c>
      <c r="B187" s="17" t="s">
        <v>914</v>
      </c>
      <c r="C187" s="1" t="s">
        <v>900</v>
      </c>
      <c r="D187" s="19" t="s">
        <v>957</v>
      </c>
      <c r="E187" s="17" t="s">
        <v>838</v>
      </c>
      <c r="F187" s="17">
        <v>10</v>
      </c>
    </row>
    <row r="188" spans="1:6" x14ac:dyDescent="0.25">
      <c r="A188" s="1" t="s">
        <v>906</v>
      </c>
      <c r="B188" s="17" t="s">
        <v>915</v>
      </c>
      <c r="C188" s="1" t="s">
        <v>900</v>
      </c>
      <c r="D188" s="19" t="s">
        <v>958</v>
      </c>
      <c r="E188" s="17" t="s">
        <v>838</v>
      </c>
      <c r="F188" s="17">
        <v>10</v>
      </c>
    </row>
    <row r="189" spans="1:6" x14ac:dyDescent="0.25">
      <c r="A189" s="1" t="s">
        <v>907</v>
      </c>
      <c r="B189" s="17" t="s">
        <v>916</v>
      </c>
      <c r="C189" s="1" t="s">
        <v>900</v>
      </c>
      <c r="D189" s="19" t="s">
        <v>959</v>
      </c>
      <c r="E189" s="17" t="s">
        <v>838</v>
      </c>
      <c r="F189" s="17">
        <v>10</v>
      </c>
    </row>
    <row r="190" spans="1:6" x14ac:dyDescent="0.25">
      <c r="A190" s="1" t="s">
        <v>908</v>
      </c>
      <c r="B190" s="17" t="s">
        <v>917</v>
      </c>
      <c r="C190" s="1" t="s">
        <v>900</v>
      </c>
      <c r="D190" s="19" t="s">
        <v>960</v>
      </c>
      <c r="E190" s="17" t="s">
        <v>838</v>
      </c>
      <c r="F190" s="17">
        <v>10</v>
      </c>
    </row>
    <row r="191" spans="1:6" x14ac:dyDescent="0.25">
      <c r="A191" s="1" t="s">
        <v>909</v>
      </c>
      <c r="B191" s="17" t="s">
        <v>918</v>
      </c>
      <c r="C191" s="1" t="s">
        <v>900</v>
      </c>
      <c r="D191" s="19" t="s">
        <v>961</v>
      </c>
      <c r="E191" s="17" t="s">
        <v>838</v>
      </c>
      <c r="F191" s="17">
        <v>10</v>
      </c>
    </row>
    <row r="192" spans="1:6" x14ac:dyDescent="0.25">
      <c r="A192" s="1" t="s">
        <v>910</v>
      </c>
      <c r="B192" s="17" t="s">
        <v>919</v>
      </c>
      <c r="C192" s="1" t="s">
        <v>900</v>
      </c>
      <c r="D192" s="19" t="s">
        <v>962</v>
      </c>
      <c r="E192" s="17" t="s">
        <v>838</v>
      </c>
      <c r="F192" s="17">
        <v>10</v>
      </c>
    </row>
    <row r="193" spans="1:6" x14ac:dyDescent="0.25">
      <c r="A193" s="1" t="s">
        <v>923</v>
      </c>
      <c r="B193" s="15" t="s">
        <v>866</v>
      </c>
      <c r="C193" s="15" t="s">
        <v>921</v>
      </c>
      <c r="D193" s="15" t="s">
        <v>866</v>
      </c>
      <c r="E193" s="15" t="s">
        <v>921</v>
      </c>
      <c r="F193" s="17">
        <v>1</v>
      </c>
    </row>
    <row r="194" spans="1:6" x14ac:dyDescent="0.25">
      <c r="A194" s="1" t="s">
        <v>924</v>
      </c>
      <c r="B194" s="15" t="s">
        <v>867</v>
      </c>
      <c r="C194" s="15" t="s">
        <v>921</v>
      </c>
      <c r="D194" s="15" t="s">
        <v>867</v>
      </c>
      <c r="E194" s="15" t="s">
        <v>921</v>
      </c>
      <c r="F194" s="17">
        <v>1</v>
      </c>
    </row>
    <row r="195" spans="1:6" x14ac:dyDescent="0.25">
      <c r="A195" s="1" t="s">
        <v>925</v>
      </c>
      <c r="B195" s="15" t="s">
        <v>868</v>
      </c>
      <c r="C195" s="15" t="s">
        <v>921</v>
      </c>
      <c r="D195" s="15" t="s">
        <v>868</v>
      </c>
      <c r="E195" s="15" t="s">
        <v>921</v>
      </c>
      <c r="F195" s="17">
        <v>1</v>
      </c>
    </row>
    <row r="196" spans="1:6" x14ac:dyDescent="0.25">
      <c r="A196" s="1" t="s">
        <v>926</v>
      </c>
      <c r="B196" s="15" t="s">
        <v>869</v>
      </c>
      <c r="C196" s="15" t="s">
        <v>922</v>
      </c>
      <c r="D196" s="15" t="s">
        <v>869</v>
      </c>
      <c r="E196" s="15" t="s">
        <v>922</v>
      </c>
      <c r="F196" s="17">
        <v>1</v>
      </c>
    </row>
    <row r="197" spans="1:6" x14ac:dyDescent="0.25">
      <c r="A197" s="1" t="s">
        <v>927</v>
      </c>
      <c r="B197" s="15" t="s">
        <v>870</v>
      </c>
      <c r="C197" s="15" t="s">
        <v>922</v>
      </c>
      <c r="D197" s="15" t="s">
        <v>870</v>
      </c>
      <c r="E197" s="15" t="s">
        <v>922</v>
      </c>
      <c r="F197" s="17">
        <v>1</v>
      </c>
    </row>
    <row r="198" spans="1:6" x14ac:dyDescent="0.25">
      <c r="A198" s="1" t="s">
        <v>928</v>
      </c>
      <c r="B198" s="15" t="s">
        <v>871</v>
      </c>
      <c r="C198" s="15" t="s">
        <v>922</v>
      </c>
      <c r="D198" s="15" t="s">
        <v>871</v>
      </c>
      <c r="E198" s="15" t="s">
        <v>922</v>
      </c>
      <c r="F198" s="17">
        <v>1</v>
      </c>
    </row>
    <row r="199" spans="1:6" x14ac:dyDescent="0.25">
      <c r="A199" s="1" t="s">
        <v>929</v>
      </c>
      <c r="B199" s="15" t="s">
        <v>872</v>
      </c>
      <c r="C199" s="1" t="s">
        <v>13</v>
      </c>
      <c r="D199" s="15" t="s">
        <v>872</v>
      </c>
      <c r="E199" s="1" t="s">
        <v>13</v>
      </c>
      <c r="F199" s="17">
        <v>1</v>
      </c>
    </row>
    <row r="200" spans="1:6" x14ac:dyDescent="0.25">
      <c r="A200" s="1" t="s">
        <v>932</v>
      </c>
      <c r="B200" s="15" t="s">
        <v>930</v>
      </c>
      <c r="C200" s="15" t="s">
        <v>931</v>
      </c>
      <c r="D200" s="15" t="s">
        <v>874</v>
      </c>
      <c r="E200" s="15" t="s">
        <v>931</v>
      </c>
      <c r="F200" s="17">
        <v>1</v>
      </c>
    </row>
    <row r="201" spans="1:6" x14ac:dyDescent="0.25">
      <c r="A201" s="1" t="s">
        <v>934</v>
      </c>
      <c r="B201" s="15" t="s">
        <v>877</v>
      </c>
      <c r="C201" s="15" t="s">
        <v>933</v>
      </c>
      <c r="D201" s="15" t="s">
        <v>877</v>
      </c>
      <c r="E201" s="15" t="s">
        <v>933</v>
      </c>
      <c r="F201" s="17">
        <v>1</v>
      </c>
    </row>
    <row r="202" spans="1:6" x14ac:dyDescent="0.25">
      <c r="A202" s="1" t="s">
        <v>935</v>
      </c>
      <c r="B202" s="15" t="s">
        <v>878</v>
      </c>
      <c r="C202" s="15" t="s">
        <v>705</v>
      </c>
      <c r="D202" s="15" t="s">
        <v>878</v>
      </c>
      <c r="E202" s="15" t="s">
        <v>705</v>
      </c>
      <c r="F202" s="17">
        <v>1</v>
      </c>
    </row>
    <row r="203" spans="1:6" x14ac:dyDescent="0.25">
      <c r="A203" s="1" t="s">
        <v>936</v>
      </c>
      <c r="B203" s="15" t="s">
        <v>879</v>
      </c>
      <c r="C203" s="15" t="s">
        <v>705</v>
      </c>
      <c r="D203" s="15" t="s">
        <v>879</v>
      </c>
      <c r="E203" s="15" t="s">
        <v>705</v>
      </c>
      <c r="F203" s="17">
        <v>1</v>
      </c>
    </row>
    <row r="204" spans="1:6" x14ac:dyDescent="0.25">
      <c r="A204" s="1" t="s">
        <v>937</v>
      </c>
      <c r="B204" s="15" t="s">
        <v>880</v>
      </c>
      <c r="C204" s="15" t="s">
        <v>705</v>
      </c>
      <c r="D204" s="15" t="s">
        <v>880</v>
      </c>
      <c r="E204" s="15" t="s">
        <v>705</v>
      </c>
      <c r="F204" s="17">
        <v>1</v>
      </c>
    </row>
    <row r="205" spans="1:6" x14ac:dyDescent="0.25">
      <c r="A205" s="1" t="s">
        <v>938</v>
      </c>
      <c r="B205" s="15" t="s">
        <v>881</v>
      </c>
      <c r="C205" s="15" t="s">
        <v>705</v>
      </c>
      <c r="D205" s="15" t="s">
        <v>881</v>
      </c>
      <c r="E205" s="15" t="s">
        <v>705</v>
      </c>
      <c r="F205" s="17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15" t="s">
        <v>883</v>
      </c>
      <c r="E206" s="1" t="s">
        <v>899</v>
      </c>
      <c r="F206" s="17">
        <v>1</v>
      </c>
    </row>
    <row r="207" spans="1:6" x14ac:dyDescent="0.25">
      <c r="A207" s="1" t="s">
        <v>943</v>
      </c>
      <c r="B207" s="15" t="s">
        <v>884</v>
      </c>
      <c r="C207" s="15" t="s">
        <v>941</v>
      </c>
      <c r="D207" s="15" t="s">
        <v>884</v>
      </c>
      <c r="E207" s="15" t="s">
        <v>941</v>
      </c>
      <c r="F207" s="17">
        <v>1</v>
      </c>
    </row>
    <row r="208" spans="1:6" x14ac:dyDescent="0.25">
      <c r="A208" s="1" t="s">
        <v>944</v>
      </c>
      <c r="B208" s="15" t="s">
        <v>885</v>
      </c>
      <c r="C208" s="15" t="s">
        <v>942</v>
      </c>
      <c r="D208" s="15" t="s">
        <v>885</v>
      </c>
      <c r="E208" s="15" t="s">
        <v>942</v>
      </c>
      <c r="F208" s="17">
        <v>1</v>
      </c>
    </row>
    <row r="209" spans="1:6" x14ac:dyDescent="0.25">
      <c r="A209" s="1" t="s">
        <v>946</v>
      </c>
      <c r="B209" s="15" t="s">
        <v>886</v>
      </c>
      <c r="C209" s="15" t="s">
        <v>945</v>
      </c>
      <c r="D209" s="15" t="s">
        <v>886</v>
      </c>
      <c r="E209" s="15" t="s">
        <v>945</v>
      </c>
      <c r="F209" s="17">
        <v>1</v>
      </c>
    </row>
    <row r="210" spans="1:6" x14ac:dyDescent="0.25">
      <c r="A210" s="1" t="s">
        <v>947</v>
      </c>
      <c r="B210" s="15" t="s">
        <v>889</v>
      </c>
      <c r="C210" s="15" t="s">
        <v>705</v>
      </c>
      <c r="D210" s="15" t="s">
        <v>889</v>
      </c>
      <c r="E210" s="15" t="s">
        <v>705</v>
      </c>
      <c r="F210" s="17">
        <v>1</v>
      </c>
    </row>
    <row r="211" spans="1:6" x14ac:dyDescent="0.25">
      <c r="A211" s="1" t="s">
        <v>948</v>
      </c>
      <c r="B211" s="15" t="s">
        <v>892</v>
      </c>
      <c r="C211" s="15" t="s">
        <v>705</v>
      </c>
      <c r="D211" s="15" t="s">
        <v>892</v>
      </c>
      <c r="E211" s="15" t="s">
        <v>705</v>
      </c>
      <c r="F211" s="17">
        <v>1</v>
      </c>
    </row>
    <row r="212" spans="1:6" x14ac:dyDescent="0.25">
      <c r="A212" s="1" t="s">
        <v>949</v>
      </c>
      <c r="B212" s="15" t="s">
        <v>893</v>
      </c>
      <c r="C212" s="15" t="s">
        <v>705</v>
      </c>
      <c r="D212" s="15" t="s">
        <v>893</v>
      </c>
      <c r="E212" s="15" t="s">
        <v>705</v>
      </c>
      <c r="F212" s="17">
        <v>1</v>
      </c>
    </row>
    <row r="213" spans="1:6" x14ac:dyDescent="0.25">
      <c r="A213" s="1" t="s">
        <v>950</v>
      </c>
      <c r="B213" s="15" t="s">
        <v>894</v>
      </c>
      <c r="C213" s="15" t="s">
        <v>705</v>
      </c>
      <c r="D213" s="15" t="s">
        <v>894</v>
      </c>
      <c r="E213" s="15" t="s">
        <v>705</v>
      </c>
      <c r="F213" s="17">
        <v>1</v>
      </c>
    </row>
    <row r="214" spans="1:6" x14ac:dyDescent="0.25">
      <c r="A214" s="1" t="s">
        <v>951</v>
      </c>
      <c r="B214" s="15" t="s">
        <v>895</v>
      </c>
      <c r="C214" s="15" t="s">
        <v>705</v>
      </c>
      <c r="D214" s="15" t="s">
        <v>895</v>
      </c>
      <c r="E214" s="15" t="s">
        <v>705</v>
      </c>
      <c r="F214" s="17">
        <v>1</v>
      </c>
    </row>
    <row r="215" spans="1:6" x14ac:dyDescent="0.25">
      <c r="A215" s="1" t="s">
        <v>952</v>
      </c>
      <c r="B215" s="15" t="s">
        <v>896</v>
      </c>
      <c r="C215" s="15" t="s">
        <v>705</v>
      </c>
      <c r="D215" s="15" t="s">
        <v>896</v>
      </c>
      <c r="E215" s="15" t="s">
        <v>705</v>
      </c>
      <c r="F215" s="17">
        <v>1</v>
      </c>
    </row>
    <row r="216" spans="1:6" x14ac:dyDescent="0.25">
      <c r="A216" s="1" t="s">
        <v>1069</v>
      </c>
      <c r="B216" s="17" t="s">
        <v>1067</v>
      </c>
      <c r="C216" s="1" t="s">
        <v>1070</v>
      </c>
      <c r="D216" s="17" t="s">
        <v>1068</v>
      </c>
      <c r="E216" s="1" t="s">
        <v>1070</v>
      </c>
      <c r="F216" s="17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 s="17">
        <v>1</v>
      </c>
    </row>
    <row r="218" spans="1:6" x14ac:dyDescent="0.25">
      <c r="A218" s="1" t="s">
        <v>1077</v>
      </c>
      <c r="B218" s="1" t="s">
        <v>1079</v>
      </c>
      <c r="C218" s="15" t="s">
        <v>931</v>
      </c>
      <c r="D218" s="1" t="s">
        <v>1079</v>
      </c>
      <c r="E218" s="15" t="s">
        <v>931</v>
      </c>
      <c r="F218" s="17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 s="17">
        <v>1</v>
      </c>
    </row>
    <row r="220" spans="1:6" x14ac:dyDescent="0.25">
      <c r="A220" s="1" t="s">
        <v>1186</v>
      </c>
      <c r="B220" s="17" t="s">
        <v>1232</v>
      </c>
      <c r="C220" s="1" t="s">
        <v>1233</v>
      </c>
      <c r="D220" s="17" t="s">
        <v>1232</v>
      </c>
      <c r="E220" s="1" t="s">
        <v>1233</v>
      </c>
      <c r="F220" s="17">
        <v>1</v>
      </c>
    </row>
    <row r="221" spans="1:6" x14ac:dyDescent="0.25">
      <c r="A221" s="1" t="s">
        <v>1187</v>
      </c>
      <c r="B221" s="17" t="s">
        <v>1234</v>
      </c>
      <c r="C221" s="1" t="s">
        <v>1233</v>
      </c>
      <c r="D221" s="17" t="s">
        <v>1234</v>
      </c>
      <c r="E221" s="1" t="s">
        <v>1233</v>
      </c>
      <c r="F221" s="17">
        <v>1</v>
      </c>
    </row>
    <row r="222" spans="1:6" x14ac:dyDescent="0.25">
      <c r="A222" s="1" t="s">
        <v>1188</v>
      </c>
      <c r="B222" s="17" t="s">
        <v>1235</v>
      </c>
      <c r="C222" s="1" t="s">
        <v>1233</v>
      </c>
      <c r="D222" s="17" t="s">
        <v>1235</v>
      </c>
      <c r="E222" s="1" t="s">
        <v>1233</v>
      </c>
      <c r="F222" s="17">
        <v>1</v>
      </c>
    </row>
    <row r="223" spans="1:6" x14ac:dyDescent="0.25">
      <c r="A223" s="1" t="s">
        <v>1189</v>
      </c>
      <c r="B223" s="17" t="s">
        <v>1236</v>
      </c>
      <c r="C223" s="1" t="s">
        <v>1237</v>
      </c>
      <c r="D223" s="17" t="s">
        <v>1236</v>
      </c>
      <c r="E223" s="1" t="s">
        <v>1237</v>
      </c>
      <c r="F223" s="17">
        <v>1</v>
      </c>
    </row>
    <row r="224" spans="1:6" x14ac:dyDescent="0.25">
      <c r="A224" s="1" t="s">
        <v>1190</v>
      </c>
      <c r="B224" s="17" t="s">
        <v>1238</v>
      </c>
      <c r="C224" s="1" t="s">
        <v>1237</v>
      </c>
      <c r="D224" s="17" t="s">
        <v>1238</v>
      </c>
      <c r="E224" s="1" t="s">
        <v>1237</v>
      </c>
      <c r="F224" s="17">
        <v>1</v>
      </c>
    </row>
    <row r="225" spans="1:6" x14ac:dyDescent="0.25">
      <c r="A225" s="1" t="s">
        <v>1191</v>
      </c>
      <c r="B225" s="17" t="s">
        <v>1239</v>
      </c>
      <c r="C225" s="1" t="s">
        <v>1237</v>
      </c>
      <c r="D225" s="17" t="s">
        <v>1239</v>
      </c>
      <c r="E225" s="1" t="s">
        <v>1237</v>
      </c>
      <c r="F225" s="17">
        <v>1</v>
      </c>
    </row>
    <row r="226" spans="1:6" x14ac:dyDescent="0.25">
      <c r="A226" s="1" t="s">
        <v>1192</v>
      </c>
      <c r="B226" s="17" t="s">
        <v>1240</v>
      </c>
      <c r="C226" s="1" t="s">
        <v>1237</v>
      </c>
      <c r="D226" s="17" t="s">
        <v>1240</v>
      </c>
      <c r="E226" s="1" t="s">
        <v>1237</v>
      </c>
      <c r="F226" s="17">
        <v>1</v>
      </c>
    </row>
    <row r="227" spans="1:6" x14ac:dyDescent="0.25">
      <c r="A227" s="1" t="s">
        <v>1193</v>
      </c>
      <c r="B227" s="17" t="s">
        <v>1241</v>
      </c>
      <c r="C227" s="1" t="s">
        <v>1237</v>
      </c>
      <c r="D227" s="17" t="s">
        <v>1241</v>
      </c>
      <c r="E227" s="1" t="s">
        <v>1237</v>
      </c>
      <c r="F227" s="17">
        <v>1</v>
      </c>
    </row>
    <row r="228" spans="1:6" x14ac:dyDescent="0.25">
      <c r="A228" s="1" t="s">
        <v>1194</v>
      </c>
      <c r="B228" s="17" t="s">
        <v>1242</v>
      </c>
      <c r="C228" s="1" t="s">
        <v>1237</v>
      </c>
      <c r="D228" s="17" t="s">
        <v>1242</v>
      </c>
      <c r="E228" s="1" t="s">
        <v>1237</v>
      </c>
      <c r="F228" s="17">
        <v>1</v>
      </c>
    </row>
    <row r="229" spans="1:6" x14ac:dyDescent="0.25">
      <c r="A229" s="1" t="s">
        <v>1195</v>
      </c>
      <c r="B229" s="17" t="s">
        <v>1243</v>
      </c>
      <c r="C229" s="1" t="s">
        <v>1237</v>
      </c>
      <c r="D229" s="17" t="s">
        <v>1243</v>
      </c>
      <c r="E229" s="1" t="s">
        <v>1237</v>
      </c>
      <c r="F229" s="17">
        <v>1</v>
      </c>
    </row>
    <row r="230" spans="1:6" x14ac:dyDescent="0.25">
      <c r="A230" s="1" t="s">
        <v>1196</v>
      </c>
      <c r="B230" s="17" t="s">
        <v>1244</v>
      </c>
      <c r="C230" s="1" t="s">
        <v>1237</v>
      </c>
      <c r="D230" s="17" t="s">
        <v>1244</v>
      </c>
      <c r="E230" s="1" t="s">
        <v>1237</v>
      </c>
      <c r="F230" s="17">
        <v>1</v>
      </c>
    </row>
    <row r="231" spans="1:6" x14ac:dyDescent="0.25">
      <c r="A231" s="1" t="s">
        <v>1197</v>
      </c>
      <c r="B231" s="17" t="s">
        <v>1245</v>
      </c>
      <c r="C231" s="1" t="s">
        <v>1237</v>
      </c>
      <c r="D231" s="17" t="s">
        <v>1245</v>
      </c>
      <c r="E231" s="1" t="s">
        <v>1237</v>
      </c>
      <c r="F231" s="17">
        <v>1</v>
      </c>
    </row>
    <row r="232" spans="1:6" x14ac:dyDescent="0.25">
      <c r="A232" s="1" t="s">
        <v>1198</v>
      </c>
      <c r="B232" s="17" t="s">
        <v>1246</v>
      </c>
      <c r="C232" s="1" t="s">
        <v>1237</v>
      </c>
      <c r="D232" s="17" t="s">
        <v>1246</v>
      </c>
      <c r="E232" s="1" t="s">
        <v>1237</v>
      </c>
      <c r="F232" s="17">
        <v>1</v>
      </c>
    </row>
    <row r="233" spans="1:6" x14ac:dyDescent="0.25">
      <c r="A233" s="1" t="s">
        <v>1199</v>
      </c>
      <c r="B233" s="17" t="s">
        <v>1247</v>
      </c>
      <c r="C233" s="1" t="s">
        <v>1237</v>
      </c>
      <c r="D233" s="17" t="s">
        <v>1247</v>
      </c>
      <c r="E233" s="1" t="s">
        <v>1237</v>
      </c>
      <c r="F233" s="17">
        <v>1</v>
      </c>
    </row>
    <row r="234" spans="1:6" x14ac:dyDescent="0.25">
      <c r="A234" s="1" t="s">
        <v>1200</v>
      </c>
      <c r="B234" s="17" t="s">
        <v>1248</v>
      </c>
      <c r="C234" s="1" t="s">
        <v>1237</v>
      </c>
      <c r="D234" s="17" t="s">
        <v>1248</v>
      </c>
      <c r="E234" s="1" t="s">
        <v>1237</v>
      </c>
      <c r="F234" s="17">
        <v>1</v>
      </c>
    </row>
    <row r="235" spans="1:6" x14ac:dyDescent="0.25">
      <c r="A235" s="1" t="s">
        <v>1201</v>
      </c>
      <c r="B235" s="17" t="s">
        <v>1249</v>
      </c>
      <c r="C235" s="1" t="s">
        <v>1237</v>
      </c>
      <c r="D235" s="17" t="s">
        <v>1249</v>
      </c>
      <c r="E235" s="1" t="s">
        <v>1237</v>
      </c>
      <c r="F235" s="17">
        <v>1</v>
      </c>
    </row>
    <row r="236" spans="1:6" x14ac:dyDescent="0.25">
      <c r="A236" s="1" t="s">
        <v>1202</v>
      </c>
      <c r="B236" s="17" t="s">
        <v>1250</v>
      </c>
      <c r="C236" s="1" t="s">
        <v>1237</v>
      </c>
      <c r="D236" s="17" t="s">
        <v>1250</v>
      </c>
      <c r="E236" s="1" t="s">
        <v>1237</v>
      </c>
      <c r="F236" s="17">
        <v>1</v>
      </c>
    </row>
    <row r="237" spans="1:6" x14ac:dyDescent="0.25">
      <c r="A237" s="1" t="s">
        <v>1203</v>
      </c>
      <c r="B237" s="17" t="s">
        <v>1251</v>
      </c>
      <c r="C237" s="1" t="s">
        <v>1237</v>
      </c>
      <c r="D237" s="17" t="s">
        <v>1251</v>
      </c>
      <c r="E237" s="1" t="s">
        <v>1237</v>
      </c>
      <c r="F237" s="17">
        <v>1</v>
      </c>
    </row>
    <row r="238" spans="1:6" x14ac:dyDescent="0.25">
      <c r="A238" s="1" t="s">
        <v>1204</v>
      </c>
      <c r="B238" s="17" t="s">
        <v>1252</v>
      </c>
      <c r="C238" s="1" t="s">
        <v>1237</v>
      </c>
      <c r="D238" s="17" t="s">
        <v>1252</v>
      </c>
      <c r="E238" s="1" t="s">
        <v>1237</v>
      </c>
      <c r="F238" s="17">
        <v>1</v>
      </c>
    </row>
    <row r="239" spans="1:6" x14ac:dyDescent="0.25">
      <c r="A239" s="1" t="s">
        <v>1205</v>
      </c>
      <c r="B239" s="17" t="s">
        <v>1253</v>
      </c>
      <c r="C239" s="1" t="s">
        <v>1237</v>
      </c>
      <c r="D239" s="17" t="s">
        <v>1253</v>
      </c>
      <c r="E239" s="1" t="s">
        <v>1237</v>
      </c>
      <c r="F239" s="17">
        <v>1</v>
      </c>
    </row>
    <row r="240" spans="1:6" x14ac:dyDescent="0.25">
      <c r="A240" s="1" t="s">
        <v>1206</v>
      </c>
      <c r="B240" s="17" t="s">
        <v>1254</v>
      </c>
      <c r="C240" s="1" t="s">
        <v>1237</v>
      </c>
      <c r="D240" s="17" t="s">
        <v>1254</v>
      </c>
      <c r="E240" s="1" t="s">
        <v>1237</v>
      </c>
      <c r="F240" s="17">
        <v>1</v>
      </c>
    </row>
    <row r="241" spans="1:6" x14ac:dyDescent="0.25">
      <c r="A241" s="1" t="s">
        <v>1207</v>
      </c>
      <c r="B241" s="17" t="s">
        <v>1255</v>
      </c>
      <c r="C241" s="1" t="s">
        <v>1237</v>
      </c>
      <c r="D241" s="17" t="s">
        <v>1255</v>
      </c>
      <c r="E241" s="1" t="s">
        <v>1237</v>
      </c>
      <c r="F241" s="17">
        <v>1</v>
      </c>
    </row>
    <row r="242" spans="1:6" x14ac:dyDescent="0.25">
      <c r="A242" s="1" t="s">
        <v>1208</v>
      </c>
      <c r="B242" s="17" t="s">
        <v>1256</v>
      </c>
      <c r="C242" s="1" t="s">
        <v>1237</v>
      </c>
      <c r="D242" s="17" t="s">
        <v>1284</v>
      </c>
      <c r="E242" s="1" t="s">
        <v>1237</v>
      </c>
      <c r="F242" s="17">
        <v>1</v>
      </c>
    </row>
    <row r="243" spans="1:6" x14ac:dyDescent="0.25">
      <c r="A243" s="1" t="s">
        <v>1209</v>
      </c>
      <c r="B243" s="17" t="s">
        <v>1257</v>
      </c>
      <c r="C243" s="1" t="s">
        <v>1237</v>
      </c>
      <c r="D243" s="17" t="s">
        <v>1257</v>
      </c>
      <c r="E243" s="1" t="s">
        <v>1237</v>
      </c>
      <c r="F243" s="17">
        <v>1</v>
      </c>
    </row>
    <row r="244" spans="1:6" x14ac:dyDescent="0.25">
      <c r="A244" s="1" t="s">
        <v>1210</v>
      </c>
      <c r="B244" s="17" t="s">
        <v>1258</v>
      </c>
      <c r="C244" s="1" t="s">
        <v>1237</v>
      </c>
      <c r="D244" s="17" t="s">
        <v>1285</v>
      </c>
      <c r="E244" s="1" t="s">
        <v>1237</v>
      </c>
      <c r="F244" s="17">
        <v>1</v>
      </c>
    </row>
    <row r="245" spans="1:6" x14ac:dyDescent="0.25">
      <c r="A245" s="1" t="s">
        <v>1211</v>
      </c>
      <c r="B245" s="17" t="s">
        <v>1259</v>
      </c>
      <c r="C245" s="1" t="s">
        <v>1237</v>
      </c>
      <c r="D245" s="17" t="s">
        <v>1259</v>
      </c>
      <c r="E245" s="1" t="s">
        <v>1237</v>
      </c>
      <c r="F245" s="17">
        <v>1</v>
      </c>
    </row>
    <row r="246" spans="1:6" x14ac:dyDescent="0.25">
      <c r="A246" s="1" t="s">
        <v>1212</v>
      </c>
      <c r="B246" s="17" t="s">
        <v>1260</v>
      </c>
      <c r="C246" s="1" t="s">
        <v>1237</v>
      </c>
      <c r="D246" s="17" t="s">
        <v>1260</v>
      </c>
      <c r="E246" s="1" t="s">
        <v>1237</v>
      </c>
      <c r="F246" s="17">
        <v>1</v>
      </c>
    </row>
    <row r="247" spans="1:6" x14ac:dyDescent="0.25">
      <c r="A247" s="1" t="s">
        <v>1213</v>
      </c>
      <c r="B247" s="17" t="s">
        <v>1261</v>
      </c>
      <c r="C247" s="1" t="s">
        <v>1237</v>
      </c>
      <c r="D247" s="17" t="s">
        <v>1261</v>
      </c>
      <c r="E247" s="1" t="s">
        <v>1237</v>
      </c>
      <c r="F247" s="17">
        <v>1</v>
      </c>
    </row>
    <row r="248" spans="1:6" x14ac:dyDescent="0.25">
      <c r="A248" s="1" t="s">
        <v>1214</v>
      </c>
      <c r="B248" s="17" t="s">
        <v>1262</v>
      </c>
      <c r="C248" s="1" t="s">
        <v>1237</v>
      </c>
      <c r="D248" s="17" t="s">
        <v>1262</v>
      </c>
      <c r="E248" s="1" t="s">
        <v>1237</v>
      </c>
      <c r="F248" s="17">
        <v>1</v>
      </c>
    </row>
    <row r="249" spans="1:6" x14ac:dyDescent="0.25">
      <c r="A249" s="1" t="s">
        <v>1215</v>
      </c>
      <c r="B249" s="17" t="s">
        <v>1263</v>
      </c>
      <c r="C249" s="1" t="s">
        <v>1237</v>
      </c>
      <c r="D249" s="17" t="s">
        <v>1263</v>
      </c>
      <c r="E249" s="1" t="s">
        <v>1237</v>
      </c>
      <c r="F249" s="17">
        <v>1</v>
      </c>
    </row>
    <row r="250" spans="1:6" x14ac:dyDescent="0.25">
      <c r="A250" s="1" t="s">
        <v>1216</v>
      </c>
      <c r="B250" s="17" t="s">
        <v>1264</v>
      </c>
      <c r="C250" s="1" t="s">
        <v>1237</v>
      </c>
      <c r="D250" s="17" t="s">
        <v>1264</v>
      </c>
      <c r="E250" s="1" t="s">
        <v>1237</v>
      </c>
      <c r="F250" s="17">
        <v>1</v>
      </c>
    </row>
    <row r="251" spans="1:6" x14ac:dyDescent="0.25">
      <c r="A251" s="1" t="s">
        <v>1217</v>
      </c>
      <c r="B251" s="17" t="s">
        <v>1265</v>
      </c>
      <c r="C251" s="1" t="s">
        <v>1237</v>
      </c>
      <c r="D251" s="17" t="s">
        <v>1265</v>
      </c>
      <c r="E251" s="1" t="s">
        <v>1237</v>
      </c>
      <c r="F251" s="17">
        <v>1</v>
      </c>
    </row>
    <row r="252" spans="1:6" x14ac:dyDescent="0.25">
      <c r="A252" s="1" t="s">
        <v>1218</v>
      </c>
      <c r="B252" s="17" t="s">
        <v>1266</v>
      </c>
      <c r="C252" s="1" t="s">
        <v>1237</v>
      </c>
      <c r="D252" s="17" t="s">
        <v>1266</v>
      </c>
      <c r="E252" s="1" t="s">
        <v>1237</v>
      </c>
      <c r="F252" s="17">
        <v>1</v>
      </c>
    </row>
    <row r="253" spans="1:6" x14ac:dyDescent="0.25">
      <c r="A253" s="1" t="s">
        <v>1219</v>
      </c>
      <c r="B253" s="17" t="s">
        <v>1267</v>
      </c>
      <c r="C253" s="1" t="s">
        <v>1237</v>
      </c>
      <c r="D253" s="17" t="s">
        <v>1267</v>
      </c>
      <c r="E253" s="1" t="s">
        <v>1237</v>
      </c>
      <c r="F253" s="17">
        <v>1</v>
      </c>
    </row>
    <row r="254" spans="1:6" x14ac:dyDescent="0.25">
      <c r="A254" s="1" t="s">
        <v>1220</v>
      </c>
      <c r="B254" s="17" t="s">
        <v>1268</v>
      </c>
      <c r="C254" s="1" t="s">
        <v>1237</v>
      </c>
      <c r="D254" s="17" t="s">
        <v>1268</v>
      </c>
      <c r="E254" s="1" t="s">
        <v>1237</v>
      </c>
      <c r="F254" s="17">
        <v>1</v>
      </c>
    </row>
    <row r="255" spans="1:6" x14ac:dyDescent="0.25">
      <c r="A255" s="1" t="s">
        <v>1221</v>
      </c>
      <c r="B255" s="17" t="s">
        <v>1269</v>
      </c>
      <c r="C255" s="1" t="s">
        <v>1237</v>
      </c>
      <c r="D255" s="17" t="s">
        <v>1269</v>
      </c>
      <c r="E255" s="1" t="s">
        <v>1237</v>
      </c>
      <c r="F255" s="17">
        <v>1</v>
      </c>
    </row>
    <row r="256" spans="1:6" x14ac:dyDescent="0.25">
      <c r="A256" s="1" t="s">
        <v>1222</v>
      </c>
      <c r="B256" s="17" t="s">
        <v>1270</v>
      </c>
      <c r="C256" s="1" t="s">
        <v>1237</v>
      </c>
      <c r="D256" s="17" t="s">
        <v>1270</v>
      </c>
      <c r="E256" s="1" t="s">
        <v>1237</v>
      </c>
      <c r="F256" s="17">
        <v>1</v>
      </c>
    </row>
    <row r="257" spans="1:6" x14ac:dyDescent="0.25">
      <c r="A257" s="1" t="s">
        <v>1223</v>
      </c>
      <c r="B257" s="17" t="s">
        <v>1271</v>
      </c>
      <c r="C257" s="1" t="s">
        <v>1237</v>
      </c>
      <c r="D257" s="17" t="s">
        <v>1271</v>
      </c>
      <c r="E257" s="1" t="s">
        <v>1237</v>
      </c>
      <c r="F257" s="17">
        <v>1</v>
      </c>
    </row>
    <row r="258" spans="1:6" x14ac:dyDescent="0.25">
      <c r="A258" s="1" t="s">
        <v>1224</v>
      </c>
      <c r="B258" s="17" t="s">
        <v>1272</v>
      </c>
      <c r="C258" s="1" t="s">
        <v>1237</v>
      </c>
      <c r="D258" s="17" t="s">
        <v>1272</v>
      </c>
      <c r="E258" s="1" t="s">
        <v>1237</v>
      </c>
      <c r="F258" s="17">
        <v>1</v>
      </c>
    </row>
    <row r="259" spans="1:6" x14ac:dyDescent="0.25">
      <c r="A259" s="1" t="s">
        <v>1225</v>
      </c>
      <c r="B259" s="17" t="s">
        <v>1273</v>
      </c>
      <c r="C259" s="1" t="s">
        <v>1237</v>
      </c>
      <c r="D259" s="17" t="s">
        <v>1273</v>
      </c>
      <c r="E259" s="1" t="s">
        <v>1237</v>
      </c>
      <c r="F259" s="17">
        <v>1</v>
      </c>
    </row>
    <row r="260" spans="1:6" x14ac:dyDescent="0.25">
      <c r="A260" s="1" t="s">
        <v>1226</v>
      </c>
      <c r="B260" s="17" t="s">
        <v>1274</v>
      </c>
      <c r="C260" s="1" t="s">
        <v>1237</v>
      </c>
      <c r="D260" s="17" t="s">
        <v>1274</v>
      </c>
      <c r="E260" s="1" t="s">
        <v>1237</v>
      </c>
      <c r="F260" s="17">
        <v>1</v>
      </c>
    </row>
    <row r="261" spans="1:6" x14ac:dyDescent="0.25">
      <c r="A261" s="1" t="s">
        <v>1227</v>
      </c>
      <c r="B261" s="17" t="s">
        <v>1275</v>
      </c>
      <c r="C261" s="1" t="s">
        <v>1237</v>
      </c>
      <c r="D261" s="17" t="s">
        <v>1275</v>
      </c>
      <c r="E261" s="1" t="s">
        <v>1237</v>
      </c>
      <c r="F261" s="17">
        <v>1</v>
      </c>
    </row>
    <row r="262" spans="1:6" x14ac:dyDescent="0.25">
      <c r="A262" s="1" t="s">
        <v>1228</v>
      </c>
      <c r="B262" s="17" t="s">
        <v>1276</v>
      </c>
      <c r="C262" s="1" t="s">
        <v>1237</v>
      </c>
      <c r="D262" s="17" t="s">
        <v>1276</v>
      </c>
      <c r="E262" s="1" t="s">
        <v>1237</v>
      </c>
      <c r="F262" s="17">
        <v>1</v>
      </c>
    </row>
    <row r="263" spans="1:6" x14ac:dyDescent="0.25">
      <c r="A263" s="1" t="s">
        <v>1229</v>
      </c>
      <c r="B263" s="17" t="s">
        <v>1277</v>
      </c>
      <c r="C263" s="1" t="s">
        <v>1237</v>
      </c>
      <c r="D263" s="17" t="s">
        <v>1277</v>
      </c>
      <c r="E263" s="1" t="s">
        <v>1237</v>
      </c>
      <c r="F263" s="17">
        <v>1</v>
      </c>
    </row>
    <row r="264" spans="1:6" x14ac:dyDescent="0.25">
      <c r="A264" s="1" t="s">
        <v>1230</v>
      </c>
      <c r="B264" s="17" t="s">
        <v>1278</v>
      </c>
      <c r="C264" s="1" t="s">
        <v>6</v>
      </c>
      <c r="D264" s="17" t="s">
        <v>1278</v>
      </c>
      <c r="E264" s="1" t="s">
        <v>6</v>
      </c>
      <c r="F264" s="17">
        <v>1</v>
      </c>
    </row>
    <row r="265" spans="1:6" x14ac:dyDescent="0.25">
      <c r="A265" s="1" t="s">
        <v>1231</v>
      </c>
      <c r="B265" s="17" t="s">
        <v>1279</v>
      </c>
      <c r="C265" s="1" t="s">
        <v>6</v>
      </c>
      <c r="D265" s="17" t="s">
        <v>1279</v>
      </c>
      <c r="E265" s="1" t="s">
        <v>6</v>
      </c>
      <c r="F265" s="17">
        <v>1</v>
      </c>
    </row>
    <row r="266" spans="1:6" x14ac:dyDescent="0.25">
      <c r="A266" s="1" t="s">
        <v>1281</v>
      </c>
      <c r="B266" s="17" t="s">
        <v>1280</v>
      </c>
      <c r="C266" s="1" t="s">
        <v>6</v>
      </c>
      <c r="D266" s="17" t="s">
        <v>1280</v>
      </c>
      <c r="E266" s="1" t="s">
        <v>6</v>
      </c>
      <c r="F266" s="17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 s="1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 s="14">
        <v>1</v>
      </c>
    </row>
    <row r="269" spans="1:6" x14ac:dyDescent="0.25">
      <c r="A269" s="1" t="s">
        <v>1339</v>
      </c>
      <c r="B269" s="20" t="s">
        <v>1359</v>
      </c>
      <c r="C269" s="1" t="s">
        <v>1327</v>
      </c>
      <c r="D269" s="1" t="s">
        <v>1312</v>
      </c>
      <c r="E269" s="1" t="s">
        <v>1327</v>
      </c>
      <c r="F269" s="14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 s="14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workbookViewId="0">
      <selection sqref="A1:D1"/>
    </sheetView>
  </sheetViews>
  <sheetFormatPr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8" t="s">
        <v>373</v>
      </c>
      <c r="B1" s="8" t="s">
        <v>374</v>
      </c>
      <c r="C1" s="8" t="s">
        <v>375</v>
      </c>
      <c r="D1" s="8" t="s">
        <v>395</v>
      </c>
      <c r="E1" s="8" t="s">
        <v>1074</v>
      </c>
    </row>
    <row r="2" spans="1:5" x14ac:dyDescent="0.25">
      <c r="A2" t="s">
        <v>968</v>
      </c>
      <c r="B2" s="17">
        <v>1</v>
      </c>
      <c r="C2" s="1" t="s">
        <v>227</v>
      </c>
      <c r="D2" s="2" t="str">
        <f>VLOOKUP(C2,Key!$A$2:$B933,2,TRUE)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s="17" t="s">
        <v>1066</v>
      </c>
      <c r="D3" s="2" t="e">
        <f>VLOOKUP(C3,Key!$A$2:$B934,2,TRUE)</f>
        <v>#N/A</v>
      </c>
      <c r="E3" t="s">
        <v>1076</v>
      </c>
    </row>
    <row r="4" spans="1:5" s="17" customFormat="1" x14ac:dyDescent="0.25">
      <c r="A4" s="17" t="s">
        <v>969</v>
      </c>
      <c r="B4" s="17">
        <v>1</v>
      </c>
      <c r="C4" s="17" t="s">
        <v>1066</v>
      </c>
      <c r="D4" s="2" t="e">
        <f>VLOOKUP(C4,Key!$A$2:$B935,2,TRUE)</f>
        <v>#N/A</v>
      </c>
      <c r="E4" s="17" t="s">
        <v>1076</v>
      </c>
    </row>
    <row r="5" spans="1:5" x14ac:dyDescent="0.25">
      <c r="A5" t="s">
        <v>970</v>
      </c>
      <c r="B5">
        <v>1</v>
      </c>
      <c r="C5" s="17" t="s">
        <v>1066</v>
      </c>
      <c r="D5" s="2" t="e">
        <f>VLOOKUP(C5,Key!$A$2:$B935,2,TRUE)</f>
        <v>#N/A</v>
      </c>
      <c r="E5" s="17" t="s">
        <v>1076</v>
      </c>
    </row>
    <row r="6" spans="1:5" x14ac:dyDescent="0.25">
      <c r="A6" t="s">
        <v>971</v>
      </c>
      <c r="B6">
        <v>1</v>
      </c>
      <c r="C6" t="s">
        <v>1066</v>
      </c>
      <c r="D6" s="2" t="e">
        <f>VLOOKUP(C6,Key!$A$2:$B936,2,TRUE)</f>
        <v>#N/A</v>
      </c>
      <c r="E6" s="17" t="s">
        <v>1076</v>
      </c>
    </row>
    <row r="7" spans="1:5" x14ac:dyDescent="0.25">
      <c r="A7" t="s">
        <v>972</v>
      </c>
      <c r="B7">
        <v>1</v>
      </c>
      <c r="C7" s="17" t="s">
        <v>1066</v>
      </c>
      <c r="D7" s="2" t="e">
        <f>VLOOKUP(C7,Key!$A$2:$B937,2,TRUE)</f>
        <v>#N/A</v>
      </c>
      <c r="E7" s="17" t="s">
        <v>1076</v>
      </c>
    </row>
    <row r="8" spans="1:5" x14ac:dyDescent="0.25">
      <c r="A8" t="s">
        <v>973</v>
      </c>
      <c r="B8">
        <v>1</v>
      </c>
      <c r="C8" s="17" t="s">
        <v>1066</v>
      </c>
      <c r="D8" s="2" t="e">
        <f>VLOOKUP(C8,Key!$A$2:$B938,2,TRUE)</f>
        <v>#N/A</v>
      </c>
      <c r="E8" s="17" t="s">
        <v>1076</v>
      </c>
    </row>
    <row r="9" spans="1:5" x14ac:dyDescent="0.25">
      <c r="A9" t="s">
        <v>974</v>
      </c>
      <c r="B9">
        <v>1</v>
      </c>
      <c r="C9" s="17" t="s">
        <v>1066</v>
      </c>
      <c r="D9" s="2" t="e">
        <f>VLOOKUP(C9,Key!$A$2:$B939,2,TRUE)</f>
        <v>#N/A</v>
      </c>
      <c r="E9" s="17" t="s">
        <v>1076</v>
      </c>
    </row>
    <row r="10" spans="1:5" x14ac:dyDescent="0.25">
      <c r="A10" t="s">
        <v>975</v>
      </c>
      <c r="B10">
        <v>1</v>
      </c>
      <c r="C10" s="17" t="s">
        <v>1066</v>
      </c>
      <c r="D10" s="2" t="e">
        <f>VLOOKUP(C10,Key!$A$2:$B940,2,TRUE)</f>
        <v>#N/A</v>
      </c>
      <c r="E10" s="17" t="s">
        <v>1076</v>
      </c>
    </row>
    <row r="11" spans="1:5" x14ac:dyDescent="0.25">
      <c r="A11" t="s">
        <v>976</v>
      </c>
      <c r="B11">
        <v>1</v>
      </c>
      <c r="C11" s="17" t="s">
        <v>1066</v>
      </c>
      <c r="D11" s="2" t="e">
        <f>VLOOKUP(C11,Key!$A$2:$B941,2,TRUE)</f>
        <v>#N/A</v>
      </c>
      <c r="E11" s="17" t="s">
        <v>1076</v>
      </c>
    </row>
    <row r="12" spans="1:5" x14ac:dyDescent="0.25">
      <c r="A12" t="s">
        <v>977</v>
      </c>
      <c r="B12">
        <v>1</v>
      </c>
      <c r="C12" s="17" t="s">
        <v>1066</v>
      </c>
      <c r="D12" s="2" t="e">
        <f>VLOOKUP(C12,Key!$A$2:$B942,2,TRUE)</f>
        <v>#N/A</v>
      </c>
      <c r="E12" s="17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2" t="str">
        <f>VLOOKUP(C13,Key!$A$2:$B943,2,TRUE)</f>
        <v>Ammonium</v>
      </c>
      <c r="E13" s="17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2" t="str">
        <f>VLOOKUP(C14,Key!$A$2:$B944,2,TRUE)</f>
        <v>light attenuation coefficient</v>
      </c>
      <c r="E14" s="17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2" t="str">
        <f>VLOOKUP(C15,Key!$A$2:$B945,2,TRUE)</f>
        <v>light attenuation coefficient</v>
      </c>
      <c r="E15" s="17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2" t="str">
        <f>VLOOKUP(C16,Key!$A$2:$B946,2,TRUE)</f>
        <v>cell</v>
      </c>
      <c r="E16" s="17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2" t="str">
        <f>VLOOKUP(C17,Key!$A$2:$B947,2,TRUE)</f>
        <v>Chlorophyll-a</v>
      </c>
      <c r="E17" s="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2" t="str">
        <f>VLOOKUP(C18,Key!$A$2:$B948,2,TRUE)</f>
        <v>Chlorophyll-a</v>
      </c>
      <c r="E18" s="17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2" t="str">
        <f>VLOOKUP(C19,Key!$A$2:$B949,2,TRUE)</f>
        <v>Chlorophyll-b</v>
      </c>
      <c r="E19" s="17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2" t="str">
        <f>VLOOKUP(C20,Key!$A$2:$B950,2,TRUE)</f>
        <v>Chlorophyll-c</v>
      </c>
      <c r="E20" s="17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2" t="str">
        <f>VLOOKUP(C21,Key!$A$2:$B951,2,TRUE)</f>
        <v>Chlorophyll-a</v>
      </c>
      <c r="E21" s="17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2" t="str">
        <f>VLOOKUP(C22,Key!$A$2:$B952,2,TRUE)</f>
        <v>Chlorophyll-a</v>
      </c>
      <c r="E22" s="17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2" t="str">
        <f>VLOOKUP(C23,Key!$A$2:$B953,2,TRUE)</f>
        <v>Conductivity</v>
      </c>
      <c r="E23" s="17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2" t="str">
        <f>VLOOKUP(C24,Key!$A$2:$B954,2,TRUE)</f>
        <v>Conductivity</v>
      </c>
      <c r="E24" s="17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2" t="str">
        <f>VLOOKUP(C25,Key!$A$2:$B955,2,TRUE)</f>
        <v>Conductivity</v>
      </c>
      <c r="E25" s="17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2" t="str">
        <f>VLOOKUP(C26,Key!$A$2:$B956,2,TRUE)</f>
        <v>Conductivity</v>
      </c>
      <c r="E26" s="17" t="s">
        <v>1081</v>
      </c>
    </row>
    <row r="27" spans="1:5" x14ac:dyDescent="0.25">
      <c r="A27" t="s">
        <v>991</v>
      </c>
      <c r="B27">
        <v>1</v>
      </c>
      <c r="C27" s="17" t="s">
        <v>1066</v>
      </c>
      <c r="D27" s="2" t="e">
        <f>VLOOKUP(C27,Key!$A$2:$B958,2,TRUE)</f>
        <v>#N/A</v>
      </c>
      <c r="E27" s="1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2" t="str">
        <f>VLOOKUP(C28,Key!$A$2:$B959,2,TRUE)</f>
        <v>Oxygen</v>
      </c>
      <c r="E28" s="17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2" t="str">
        <f>VLOOKUP(C29,Key!$A$2:$B960,2,TRUE)</f>
        <v>Oxygen</v>
      </c>
      <c r="E29" s="17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2" t="str">
        <f>VLOOKUP(C30,Key!$A$2:$B961,2,TRUE)</f>
        <v>Oxygen</v>
      </c>
      <c r="E30" s="17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2" t="str">
        <f>VLOOKUP(C31,Key!$A$2:$B962,2,TRUE)</f>
        <v>Oxygen</v>
      </c>
      <c r="E31" s="17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2" t="str">
        <f>VLOOKUP(C32,Key!$A$2:$B963,2,TRUE)</f>
        <v>Oxygen</v>
      </c>
      <c r="E32" s="17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2" t="str">
        <f>VLOOKUP(C33,Key!$A$2:$B964,2,TRUE)</f>
        <v>O2 Saturation</v>
      </c>
      <c r="E33" s="17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2" t="str">
        <f>VLOOKUP(C34,Key!$A$2:$B965,2,TRUE)</f>
        <v>Oxygen</v>
      </c>
      <c r="E34" s="17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2" t="str">
        <f>VLOOKUP(C35,Key!$A$2:$B966,2,TRUE)</f>
        <v>Oxygen</v>
      </c>
      <c r="E35" s="17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2" t="str">
        <f>VLOOKUP(C36,Key!$A$2:$B967,2,TRUE)</f>
        <v>Oxygen</v>
      </c>
      <c r="E36" s="17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2" t="str">
        <f>VLOOKUP(C37,Key!$A$2:$B968,2,TRUE)</f>
        <v>O2 Saturation</v>
      </c>
      <c r="E37" s="1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2" t="str">
        <f>VLOOKUP(C38,Key!$A$2:$B969,2,TRUE)</f>
        <v>Oxygen</v>
      </c>
      <c r="E38" s="17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2" t="e">
        <f>VLOOKUP(C39,Key!$A$2:$B970,2,TRUE)</f>
        <v>#N/A</v>
      </c>
      <c r="E39" s="17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2" t="str">
        <f>VLOOKUP(C40,Key!$A$2:$B972,2,TRUE)</f>
        <v>density</v>
      </c>
      <c r="E40" s="17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2" t="str">
        <f>VLOOKUP(C41,Key!$A$2:$B973,2,TRUE)</f>
        <v>density</v>
      </c>
      <c r="E41" s="17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2" t="str">
        <f>VLOOKUP(C42,Key!$A$2:$B974,2,TRUE)</f>
        <v>Oxygen</v>
      </c>
      <c r="E42" s="17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2" t="str">
        <f>VLOOKUP(C43,Key!$A$2:$B975,2,TRUE)</f>
        <v>Oxygen</v>
      </c>
      <c r="E43" s="17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2" t="str">
        <f>VLOOKUP(C44,Key!$A$2:$B976,2,TRUE)</f>
        <v>fluorescence</v>
      </c>
      <c r="E44" s="17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2" t="str">
        <f>VLOOKUP(C45,Key!$A$2:$B977,2,TRUE)</f>
        <v>fluorescence</v>
      </c>
      <c r="E45" s="17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2" t="str">
        <f>VLOOKUP(C46,Key!$A$2:$B978,2,TRUE)</f>
        <v>fluorescence</v>
      </c>
      <c r="E46" s="17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2" t="str">
        <f>VLOOKUP(C47,Key!$A$2:$B979,2,TRUE)</f>
        <v>fluorescence</v>
      </c>
      <c r="E47" s="1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2" t="str">
        <f>VLOOKUP(C48,Key!$A$2:$B980,2,TRUE)</f>
        <v>light attenuation coefficient</v>
      </c>
      <c r="E48" s="17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2" t="str">
        <f>VLOOKUP(C49,Key!$A$2:$B981,2,TRUE)</f>
        <v>light attenuation coefficient</v>
      </c>
      <c r="E49" s="17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2" t="e">
        <f>VLOOKUP(C50,Key!$A$2:$B982,2,TRUE)</f>
        <v>#N/A</v>
      </c>
      <c r="E50" s="17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2" t="str">
        <f>VLOOKUP(C51,Key!$A$2:$B983,2,TRUE)</f>
        <v>light attenuation coefficient</v>
      </c>
      <c r="E51" s="17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2" t="e">
        <f>VLOOKUP(C52,Key!$A$2:$B984,2,TRUE)</f>
        <v>#N/A</v>
      </c>
      <c r="E52" s="17" t="s">
        <v>1076</v>
      </c>
    </row>
    <row r="53" spans="1:5" x14ac:dyDescent="0.25">
      <c r="A53" t="s">
        <v>1017</v>
      </c>
      <c r="B53" s="17">
        <f t="shared" ref="B53:B64" si="0">1/1000</f>
        <v>1E-3</v>
      </c>
      <c r="C53" s="1" t="s">
        <v>229</v>
      </c>
      <c r="D53" s="2" t="str">
        <f>VLOOKUP(C53,Key!$A$2:$B985,2,TRUE)</f>
        <v>Ammonium</v>
      </c>
      <c r="E53" s="17" t="s">
        <v>1076</v>
      </c>
    </row>
    <row r="54" spans="1:5" x14ac:dyDescent="0.25">
      <c r="A54" t="s">
        <v>1018</v>
      </c>
      <c r="B54" s="17">
        <f t="shared" si="0"/>
        <v>1E-3</v>
      </c>
      <c r="C54" s="1" t="s">
        <v>230</v>
      </c>
      <c r="D54" s="2" t="str">
        <f>VLOOKUP(C54,Key!$A$2:$B986,2,TRUE)</f>
        <v>Nitrate</v>
      </c>
      <c r="E54" s="17" t="s">
        <v>1076</v>
      </c>
    </row>
    <row r="55" spans="1:5" x14ac:dyDescent="0.25">
      <c r="A55" t="s">
        <v>1019</v>
      </c>
      <c r="B55" s="17">
        <f t="shared" si="0"/>
        <v>1E-3</v>
      </c>
      <c r="C55" s="1" t="s">
        <v>208</v>
      </c>
      <c r="D55" s="2" t="str">
        <f>VLOOKUP(C55,Key!$A$2:$B987,2,TRUE)</f>
        <v>Organic Nitrogen</v>
      </c>
      <c r="E55" s="17" t="s">
        <v>1076</v>
      </c>
    </row>
    <row r="56" spans="1:5" x14ac:dyDescent="0.25">
      <c r="A56" t="s">
        <v>1020</v>
      </c>
      <c r="B56" s="17">
        <f t="shared" si="0"/>
        <v>1E-3</v>
      </c>
      <c r="C56" s="1" t="s">
        <v>213</v>
      </c>
      <c r="D56" s="2" t="str">
        <f>VLOOKUP(C56,Key!$A$2:$B988,2,TRUE)</f>
        <v>Total Nitrogen</v>
      </c>
      <c r="E56" s="17" t="s">
        <v>1076</v>
      </c>
    </row>
    <row r="57" spans="1:5" x14ac:dyDescent="0.25">
      <c r="A57" t="s">
        <v>1021</v>
      </c>
      <c r="B57" s="17">
        <f t="shared" si="0"/>
        <v>1E-3</v>
      </c>
      <c r="C57" s="1" t="s">
        <v>230</v>
      </c>
      <c r="D57" s="2" t="str">
        <f>VLOOKUP(C57,Key!$A$2:$B989,2,TRUE)</f>
        <v>Nitrate</v>
      </c>
      <c r="E57" s="17" t="s">
        <v>1076</v>
      </c>
    </row>
    <row r="58" spans="1:5" x14ac:dyDescent="0.25">
      <c r="A58" t="s">
        <v>1022</v>
      </c>
      <c r="B58" s="17">
        <f t="shared" si="0"/>
        <v>1E-3</v>
      </c>
      <c r="C58" s="1" t="s">
        <v>230</v>
      </c>
      <c r="D58" s="2" t="str">
        <f>VLOOKUP(C58,Key!$A$2:$B990,2,TRUE)</f>
        <v>Nitrate</v>
      </c>
      <c r="E58" s="17" t="s">
        <v>1076</v>
      </c>
    </row>
    <row r="59" spans="1:5" x14ac:dyDescent="0.25">
      <c r="A59" t="s">
        <v>1023</v>
      </c>
      <c r="B59" s="17">
        <f t="shared" si="0"/>
        <v>1E-3</v>
      </c>
      <c r="C59" s="1" t="s">
        <v>230</v>
      </c>
      <c r="D59" s="2" t="str">
        <f>VLOOKUP(C59,Key!$A$2:$B991,2,TRUE)</f>
        <v>Nitrate</v>
      </c>
      <c r="E59" s="17" t="s">
        <v>1076</v>
      </c>
    </row>
    <row r="60" spans="1:5" x14ac:dyDescent="0.25">
      <c r="A60" t="s">
        <v>1024</v>
      </c>
      <c r="B60" s="17">
        <f t="shared" si="0"/>
        <v>1E-3</v>
      </c>
      <c r="C60" s="1" t="s">
        <v>231</v>
      </c>
      <c r="D60" s="2" t="str">
        <f>VLOOKUP(C60,Key!$A$2:$B992,2,TRUE)</f>
        <v>Filterable Reactive Phosphate</v>
      </c>
      <c r="E60" s="17" t="s">
        <v>1076</v>
      </c>
    </row>
    <row r="61" spans="1:5" x14ac:dyDescent="0.25">
      <c r="A61" t="s">
        <v>1025</v>
      </c>
      <c r="B61" s="17">
        <f t="shared" si="0"/>
        <v>1E-3</v>
      </c>
      <c r="C61" s="1" t="s">
        <v>231</v>
      </c>
      <c r="D61" s="2" t="str">
        <f>VLOOKUP(C61,Key!$A$2:$B993,2,TRUE)</f>
        <v>Filterable Reactive Phosphate</v>
      </c>
      <c r="E61" s="17" t="s">
        <v>1076</v>
      </c>
    </row>
    <row r="62" spans="1:5" x14ac:dyDescent="0.25">
      <c r="A62" t="s">
        <v>1026</v>
      </c>
      <c r="B62" s="17">
        <f t="shared" si="0"/>
        <v>1E-3</v>
      </c>
      <c r="C62" s="1" t="s">
        <v>209</v>
      </c>
      <c r="D62" s="2" t="str">
        <f>VLOOKUP(C62,Key!$A$2:$B994,2,TRUE)</f>
        <v>Organic Phosphorus</v>
      </c>
      <c r="E62" s="17" t="s">
        <v>1076</v>
      </c>
    </row>
    <row r="63" spans="1:5" x14ac:dyDescent="0.25">
      <c r="A63" t="s">
        <v>1027</v>
      </c>
      <c r="B63" s="17">
        <f t="shared" si="0"/>
        <v>1E-3</v>
      </c>
      <c r="C63" s="1" t="s">
        <v>214</v>
      </c>
      <c r="D63" s="2" t="str">
        <f>VLOOKUP(C63,Key!$A$2:$B995,2,TRUE)</f>
        <v>Total Phosphorus</v>
      </c>
      <c r="E63" s="17" t="s">
        <v>1076</v>
      </c>
    </row>
    <row r="64" spans="1:5" x14ac:dyDescent="0.25">
      <c r="A64" t="s">
        <v>1028</v>
      </c>
      <c r="B64" s="17">
        <f t="shared" si="0"/>
        <v>1E-3</v>
      </c>
      <c r="C64" s="1" t="s">
        <v>231</v>
      </c>
      <c r="D64" s="2" t="str">
        <f>VLOOKUP(C64,Key!$A$2:$B996,2,TRUE)</f>
        <v>Filterable Reactive Phosphate</v>
      </c>
      <c r="E64" s="17" t="s">
        <v>1076</v>
      </c>
    </row>
    <row r="65" spans="1:5" x14ac:dyDescent="0.25">
      <c r="A65" t="s">
        <v>188</v>
      </c>
      <c r="B65" s="17">
        <v>1</v>
      </c>
      <c r="C65" s="1" t="s">
        <v>235</v>
      </c>
      <c r="D65" s="2" t="str">
        <f>VLOOKUP(C65,Key!$A$2:$B997,2,TRUE)</f>
        <v>Particulate Organic Carbon</v>
      </c>
      <c r="E65" s="17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2" t="str">
        <f>VLOOKUP(C66,Key!$A$2:$B998,2,TRUE)</f>
        <v>Salinity</v>
      </c>
      <c r="E66" s="17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2" t="str">
        <f>VLOOKUP(C67,Key!$A$2:$B999,2,TRUE)</f>
        <v>Salinity</v>
      </c>
      <c r="E67" s="1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2" t="str">
        <f>VLOOKUP(C68,Key!$A$2:$B1000,2,TRUE)</f>
        <v>Salinity</v>
      </c>
      <c r="E68" s="17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2" t="str">
        <f>VLOOKUP(C69,Key!$A$2:$B1001,2,TRUE)</f>
        <v>Salinity</v>
      </c>
      <c r="E69" s="17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2" t="str">
        <f>VLOOKUP(C70,Key!$A$2:$B1002,2,TRUE)</f>
        <v>Salinity</v>
      </c>
      <c r="E70" s="17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2" t="str">
        <f>VLOOKUP(C71,Key!$A$2:$B1003,2,TRUE)</f>
        <v>Salinity</v>
      </c>
      <c r="E71" s="17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2" t="str">
        <f>VLOOKUP(C72,Key!$A$2:$B1004,2,TRUE)</f>
        <v>Salinity</v>
      </c>
      <c r="E72" s="17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2" t="str">
        <f>VLOOKUP(C73,Key!$A$2:$B1005,2,TRUE)</f>
        <v>Salinity</v>
      </c>
      <c r="E73" s="17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2" t="e">
        <f>VLOOKUP(C74,Key!$A$2:$B1006,2,TRUE)</f>
        <v>#N/A</v>
      </c>
      <c r="E74" s="17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2" t="e">
        <f>VLOOKUP(C75,Key!$A$2:$B1007,2,TRUE)</f>
        <v>#N/A</v>
      </c>
      <c r="E75" s="17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2" t="str">
        <f>VLOOKUP(C76,Key!$A$2:$B1008,2,TRUE)</f>
        <v>Secchi depth</v>
      </c>
      <c r="E76" s="17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2" t="e">
        <f>VLOOKUP(C77,Key!$A$2:$B1009,2,TRUE)</f>
        <v>#N/A</v>
      </c>
      <c r="E77" s="1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2" t="e">
        <f>VLOOKUP(C78,Key!$A$2:$B1010,2,TRUE)</f>
        <v>#N/A</v>
      </c>
      <c r="E78" s="17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2" t="str">
        <f>VLOOKUP(C79,Key!$A$2:$B1011,2,TRUE)</f>
        <v>Secchi depth</v>
      </c>
      <c r="E79" s="17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2" t="e">
        <f>VLOOKUP(C80,Key!$A$2:$B1012,2,TRUE)</f>
        <v>#N/A</v>
      </c>
      <c r="E80" s="17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2" t="str">
        <f>VLOOKUP(C81,Key!$A$2:$B1013,2,TRUE)</f>
        <v>Temperature</v>
      </c>
      <c r="E81" s="17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2" t="str">
        <f>VLOOKUP(C82,Key!$A$2:$B1014,2,TRUE)</f>
        <v>Temperature</v>
      </c>
      <c r="E82" s="17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2" t="str">
        <f>VLOOKUP(C83,Key!$A$2:$B1015,2,TRUE)</f>
        <v>Temperature</v>
      </c>
      <c r="E83" s="17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2" t="str">
        <f>VLOOKUP(C84,Key!$A$2:$B1016,2,TRUE)</f>
        <v>Temperature</v>
      </c>
      <c r="E84" s="17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2" t="str">
        <f>VLOOKUP(C85,Key!$A$2:$B1017,2,TRUE)</f>
        <v>Temperature</v>
      </c>
      <c r="E85" s="17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2" t="str">
        <f>VLOOKUP(C86,Key!$A$2:$B1018,2,TRUE)</f>
        <v>Temperature</v>
      </c>
      <c r="E86" s="17" t="s">
        <v>1081</v>
      </c>
    </row>
    <row r="87" spans="1:5" x14ac:dyDescent="0.25">
      <c r="A87" t="s">
        <v>166</v>
      </c>
      <c r="B87" s="17">
        <f t="shared" ref="B87:B93" si="1">1/1000</f>
        <v>1E-3</v>
      </c>
      <c r="C87" s="1" t="s">
        <v>213</v>
      </c>
      <c r="D87" s="2" t="str">
        <f>VLOOKUP(C87,Key!$A$2:$B1019,2,TRUE)</f>
        <v>Total Nitrogen</v>
      </c>
      <c r="E87" s="17" t="s">
        <v>1076</v>
      </c>
    </row>
    <row r="88" spans="1:5" x14ac:dyDescent="0.25">
      <c r="A88" t="s">
        <v>1050</v>
      </c>
      <c r="B88" s="17">
        <f t="shared" si="1"/>
        <v>1E-3</v>
      </c>
      <c r="C88" s="1" t="s">
        <v>213</v>
      </c>
      <c r="D88" s="2" t="str">
        <f>VLOOKUP(C88,Key!$A$2:$B1020,2,TRUE)</f>
        <v>Total Nitrogen</v>
      </c>
      <c r="E88" s="17" t="s">
        <v>1076</v>
      </c>
    </row>
    <row r="89" spans="1:5" x14ac:dyDescent="0.25">
      <c r="A89" t="s">
        <v>1051</v>
      </c>
      <c r="B89" s="17">
        <f t="shared" si="1"/>
        <v>1E-3</v>
      </c>
      <c r="C89" s="1" t="s">
        <v>213</v>
      </c>
      <c r="D89" s="2" t="str">
        <f>VLOOKUP(C89,Key!$A$2:$B1021,2,TRUE)</f>
        <v>Total Nitrogen</v>
      </c>
      <c r="E89" s="17" t="s">
        <v>1076</v>
      </c>
    </row>
    <row r="90" spans="1:5" x14ac:dyDescent="0.25">
      <c r="A90" t="s">
        <v>1052</v>
      </c>
      <c r="B90" s="17">
        <f t="shared" si="1"/>
        <v>1E-3</v>
      </c>
      <c r="C90" s="1" t="s">
        <v>214</v>
      </c>
      <c r="D90" s="2" t="str">
        <f>VLOOKUP(C90,Key!$A$2:$B1022,2,TRUE)</f>
        <v>Total Phosphorus</v>
      </c>
      <c r="E90" s="17" t="s">
        <v>1076</v>
      </c>
    </row>
    <row r="91" spans="1:5" x14ac:dyDescent="0.25">
      <c r="A91" t="s">
        <v>167</v>
      </c>
      <c r="B91" s="17">
        <f t="shared" si="1"/>
        <v>1E-3</v>
      </c>
      <c r="C91" s="1" t="s">
        <v>214</v>
      </c>
      <c r="D91" s="2" t="str">
        <f>VLOOKUP(C91,Key!$A$2:$B1023,2,TRUE)</f>
        <v>Total Phosphorus</v>
      </c>
      <c r="E91" s="17" t="s">
        <v>1076</v>
      </c>
    </row>
    <row r="92" spans="1:5" x14ac:dyDescent="0.25">
      <c r="A92" t="s">
        <v>1053</v>
      </c>
      <c r="B92" s="17">
        <f t="shared" si="1"/>
        <v>1E-3</v>
      </c>
      <c r="C92" s="1" t="s">
        <v>214</v>
      </c>
      <c r="D92" s="2" t="str">
        <f>VLOOKUP(C92,Key!$A$2:$B1024,2,TRUE)</f>
        <v>Total Phosphorus</v>
      </c>
      <c r="E92" s="17" t="s">
        <v>1076</v>
      </c>
    </row>
    <row r="93" spans="1:5" x14ac:dyDescent="0.25">
      <c r="A93" t="s">
        <v>1054</v>
      </c>
      <c r="B93" s="17">
        <f t="shared" si="1"/>
        <v>1E-3</v>
      </c>
      <c r="C93" s="1" t="s">
        <v>214</v>
      </c>
      <c r="D93" s="2" t="str">
        <f>VLOOKUP(C93,Key!$A$2:$B1025,2,TRUE)</f>
        <v>Total Phosphorus</v>
      </c>
      <c r="E93" s="17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2" t="str">
        <f>VLOOKUP(C94,Key!$A$2:$B1026,2,TRUE)</f>
        <v>Total Suspended Solids</v>
      </c>
      <c r="E94" s="17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2" t="str">
        <f>VLOOKUP(C95,Key!$A$2:$B1027,2,TRUE)</f>
        <v>Turbidity</v>
      </c>
      <c r="E95" s="17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2" t="str">
        <f>VLOOKUP(C96,Key!$A$2:$B1028,2,TRUE)</f>
        <v>Turbidity</v>
      </c>
      <c r="E96" s="17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2" t="e">
        <f>VLOOKUP(C97,Key!$A$2:$B1029,2,TRUE)</f>
        <v>#N/A</v>
      </c>
      <c r="E97" s="1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2" t="e">
        <f>VLOOKUP(C98,Key!$A$2:$B1030,2,TRUE)</f>
        <v>#N/A</v>
      </c>
      <c r="E98" s="17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2" t="e">
        <f>VLOOKUP(C99,Key!$A$2:$B1031,2,TRUE)</f>
        <v>#N/A</v>
      </c>
      <c r="E99" s="17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2" t="str">
        <f>VLOOKUP(C100,Key!$A$2:$B1032,2,TRUE)</f>
        <v>pH</v>
      </c>
      <c r="E100" s="17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2" t="str">
        <f>VLOOKUP(C101,Key!$A$2:$B1033,2,TRUE)</f>
        <v>pH</v>
      </c>
      <c r="E101" s="17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2" t="str">
        <f>VLOOKUP(C102,Key!$A$2:$B1034,2,TRUE)</f>
        <v>Salinity</v>
      </c>
      <c r="E102" s="17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2" t="str">
        <f>VLOOKUP(C103,Key!$A$2:$B1035,2,TRUE)</f>
        <v>Salinity</v>
      </c>
      <c r="E103" s="17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2" t="str">
        <f>VLOOKUP(C104,Key!$A$2:$B1036,2,TRUE)</f>
        <v>Temperature</v>
      </c>
      <c r="E104" s="17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2" t="str">
        <f>VLOOKUP(C105,Key!$A$2:$B1037,2,TRUE)</f>
        <v>Temperature</v>
      </c>
      <c r="E105" s="17" t="s">
        <v>1081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D0B-ECF7-4309-8F1E-D29C7C0B24A7}">
  <dimension ref="A1:H73"/>
  <sheetViews>
    <sheetView workbookViewId="0">
      <selection activeCell="B19" sqref="B19"/>
    </sheetView>
  </sheetViews>
  <sheetFormatPr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1115</v>
      </c>
      <c r="B2">
        <v>1</v>
      </c>
      <c r="C2" s="1" t="s">
        <v>407</v>
      </c>
      <c r="D2" t="str">
        <f>VLOOKUP(C2,Key!$A$2:$B933,2,TRUE)</f>
        <v>Secchi depth</v>
      </c>
    </row>
    <row r="3" spans="1:4" x14ac:dyDescent="0.25">
      <c r="A3" s="17" t="s">
        <v>8</v>
      </c>
      <c r="B3">
        <v>1</v>
      </c>
      <c r="C3" s="1" t="s">
        <v>210</v>
      </c>
      <c r="D3" s="17" t="str">
        <f>VLOOKUP(C3,Key!$A$2:$B934,2,TRUE)</f>
        <v>Salinity</v>
      </c>
    </row>
    <row r="4" spans="1:4" x14ac:dyDescent="0.25">
      <c r="A4" s="17" t="s">
        <v>1116</v>
      </c>
      <c r="B4">
        <v>1</v>
      </c>
      <c r="C4" t="s">
        <v>1066</v>
      </c>
      <c r="D4" s="17" t="e">
        <f>VLOOKUP(C4,Key!$A$2:$B935,2,TRUE)</f>
        <v>#N/A</v>
      </c>
    </row>
    <row r="5" spans="1:4" x14ac:dyDescent="0.25">
      <c r="A5" s="17" t="s">
        <v>1117</v>
      </c>
      <c r="B5" s="15">
        <v>1.2000000048E-2</v>
      </c>
      <c r="C5" s="1" t="s">
        <v>1283</v>
      </c>
      <c r="D5" s="17" t="str">
        <f>VLOOKUP(C5,Key!$A$2:$B936,2,TRUE)</f>
        <v>DIC</v>
      </c>
    </row>
    <row r="6" spans="1:4" x14ac:dyDescent="0.25">
      <c r="A6" s="17" t="s">
        <v>1118</v>
      </c>
      <c r="B6">
        <v>1</v>
      </c>
      <c r="C6" s="17" t="s">
        <v>1066</v>
      </c>
      <c r="D6" s="17" t="e">
        <f>VLOOKUP(C6,Key!$A$2:$B937,2,TRUE)</f>
        <v>#N/A</v>
      </c>
    </row>
    <row r="7" spans="1:4" x14ac:dyDescent="0.25">
      <c r="A7" s="17" t="s">
        <v>1119</v>
      </c>
      <c r="B7">
        <v>1</v>
      </c>
      <c r="C7" s="1" t="s">
        <v>405</v>
      </c>
      <c r="D7" s="17" t="str">
        <f>VLOOKUP(C7,Key!$A$2:$B938,2,TRUE)</f>
        <v>Total Alkalinity</v>
      </c>
    </row>
    <row r="8" spans="1:4" x14ac:dyDescent="0.25">
      <c r="A8" s="17" t="s">
        <v>1120</v>
      </c>
      <c r="B8">
        <v>1</v>
      </c>
      <c r="C8" s="17" t="s">
        <v>1066</v>
      </c>
      <c r="D8" s="17" t="e">
        <f>VLOOKUP(C8,Key!$A$2:$B939,2,TRUE)</f>
        <v>#N/A</v>
      </c>
    </row>
    <row r="9" spans="1:4" x14ac:dyDescent="0.25">
      <c r="A9" s="17" t="s">
        <v>1121</v>
      </c>
      <c r="B9">
        <f>32/1000</f>
        <v>3.2000000000000001E-2</v>
      </c>
      <c r="C9" s="1" t="s">
        <v>227</v>
      </c>
      <c r="D9" s="17" t="str">
        <f>VLOOKUP(C9,Key!$A$2:$B940,2,TRUE)</f>
        <v>Oxygen</v>
      </c>
    </row>
    <row r="10" spans="1:4" x14ac:dyDescent="0.25">
      <c r="A10" s="17" t="s">
        <v>1122</v>
      </c>
      <c r="B10">
        <v>1</v>
      </c>
      <c r="C10" s="17" t="s">
        <v>1066</v>
      </c>
      <c r="D10" s="17" t="e">
        <f>VLOOKUP(C10,Key!$A$2:$B941,2,TRUE)</f>
        <v>#N/A</v>
      </c>
    </row>
    <row r="11" spans="1:4" x14ac:dyDescent="0.25">
      <c r="A11" s="17" t="s">
        <v>1123</v>
      </c>
      <c r="B11" s="16">
        <v>1.4E-2</v>
      </c>
      <c r="C11" s="1" t="s">
        <v>229</v>
      </c>
      <c r="D11" s="17" t="str">
        <f>VLOOKUP(C11,Key!$A$2:$B942,2,TRUE)</f>
        <v>Ammonium</v>
      </c>
    </row>
    <row r="12" spans="1:4" x14ac:dyDescent="0.25">
      <c r="A12" s="17" t="s">
        <v>1124</v>
      </c>
      <c r="B12">
        <v>1</v>
      </c>
      <c r="C12" s="17" t="s">
        <v>1066</v>
      </c>
      <c r="D12" s="17" t="e">
        <f>VLOOKUP(C12,Key!$A$2:$B943,2,TRUE)</f>
        <v>#N/A</v>
      </c>
    </row>
    <row r="13" spans="1:4" x14ac:dyDescent="0.25">
      <c r="A13" s="17" t="s">
        <v>1125</v>
      </c>
      <c r="B13" s="16">
        <v>1.4E-2</v>
      </c>
      <c r="C13" s="1" t="s">
        <v>230</v>
      </c>
      <c r="D13" s="17" t="str">
        <f>VLOOKUP(C13,Key!$A$2:$B944,2,TRUE)</f>
        <v>Nitrate</v>
      </c>
    </row>
    <row r="14" spans="1:4" x14ac:dyDescent="0.25">
      <c r="A14" s="17" t="s">
        <v>1126</v>
      </c>
      <c r="B14">
        <v>1</v>
      </c>
      <c r="C14" s="17" t="s">
        <v>1066</v>
      </c>
      <c r="D14" s="17" t="e">
        <f>VLOOKUP(C14,Key!$A$2:$B945,2,TRUE)</f>
        <v>#N/A</v>
      </c>
    </row>
    <row r="15" spans="1:4" x14ac:dyDescent="0.25">
      <c r="A15" s="17" t="s">
        <v>1127</v>
      </c>
      <c r="B15" s="16">
        <v>1.4E-2</v>
      </c>
      <c r="C15" s="1" t="s">
        <v>1230</v>
      </c>
      <c r="D15" s="17" t="str">
        <f>VLOOKUP(C15,Key!$A$2:$B946,2,TRUE)</f>
        <v>Nitrite</v>
      </c>
    </row>
    <row r="16" spans="1:4" x14ac:dyDescent="0.25">
      <c r="A16" s="17" t="s">
        <v>1128</v>
      </c>
      <c r="B16">
        <v>1</v>
      </c>
      <c r="C16" s="17" t="s">
        <v>1066</v>
      </c>
      <c r="D16" s="17" t="e">
        <f>VLOOKUP(C16,Key!$A$2:$B947,2,TRUE)</f>
        <v>#N/A</v>
      </c>
    </row>
    <row r="17" spans="1:8" x14ac:dyDescent="0.25">
      <c r="A17" s="17" t="s">
        <v>1129</v>
      </c>
      <c r="B17" s="17">
        <v>3.1E-2</v>
      </c>
      <c r="C17" s="1" t="s">
        <v>231</v>
      </c>
      <c r="D17" s="17" t="str">
        <f>VLOOKUP(C17,Key!$A$2:$B948,2,TRUE)</f>
        <v>Filterable Reactive Phosphate</v>
      </c>
    </row>
    <row r="18" spans="1:8" x14ac:dyDescent="0.25">
      <c r="A18" s="17" t="s">
        <v>1130</v>
      </c>
      <c r="B18">
        <v>1</v>
      </c>
      <c r="C18" s="17" t="s">
        <v>1066</v>
      </c>
      <c r="D18" s="17" t="e">
        <f>VLOOKUP(C18,Key!$A$2:$B949,2,TRUE)</f>
        <v>#N/A</v>
      </c>
    </row>
    <row r="19" spans="1:8" x14ac:dyDescent="0.25">
      <c r="A19" s="17" t="s">
        <v>1131</v>
      </c>
      <c r="B19" s="17">
        <v>2.81E-2</v>
      </c>
      <c r="C19" s="1" t="s">
        <v>228</v>
      </c>
      <c r="D19" s="17" t="str">
        <f>VLOOKUP(C19,Key!$A$2:$B950,2,TRUE)</f>
        <v>Reactive Silica</v>
      </c>
    </row>
    <row r="20" spans="1:8" x14ac:dyDescent="0.25">
      <c r="A20" s="17" t="s">
        <v>1132</v>
      </c>
      <c r="B20">
        <v>1</v>
      </c>
      <c r="C20" s="17" t="s">
        <v>1066</v>
      </c>
      <c r="D20" s="17" t="e">
        <f>VLOOKUP(C20,Key!$A$2:$B951,2,TRUE)</f>
        <v>#N/A</v>
      </c>
    </row>
    <row r="21" spans="1:8" x14ac:dyDescent="0.25">
      <c r="A21" s="17" t="s">
        <v>1133</v>
      </c>
      <c r="B21">
        <v>1</v>
      </c>
      <c r="C21" s="1" t="s">
        <v>1231</v>
      </c>
      <c r="D21" s="17" t="str">
        <f>VLOOKUP(C21,Key!$A$2:$B952,2,TRUE)</f>
        <v>TSSorganic</v>
      </c>
    </row>
    <row r="22" spans="1:8" x14ac:dyDescent="0.25">
      <c r="A22" s="17" t="s">
        <v>1134</v>
      </c>
      <c r="B22">
        <v>1</v>
      </c>
      <c r="C22" s="1" t="s">
        <v>1281</v>
      </c>
      <c r="D22" s="17" t="str">
        <f>VLOOKUP(C22,Key!$A$2:$B953,2,TRUE)</f>
        <v>TSSinorganic</v>
      </c>
    </row>
    <row r="23" spans="1:8" x14ac:dyDescent="0.25">
      <c r="A23" s="17" t="s">
        <v>1135</v>
      </c>
      <c r="B23">
        <v>1</v>
      </c>
      <c r="C23" s="1" t="s">
        <v>216</v>
      </c>
      <c r="D23" s="17" t="str">
        <f>VLOOKUP(C23,Key!$A$2:$B954,2,TRUE)</f>
        <v>Total Suspended Solids</v>
      </c>
    </row>
    <row r="24" spans="1:8" x14ac:dyDescent="0.25">
      <c r="A24" s="17" t="s">
        <v>1136</v>
      </c>
      <c r="B24" s="17">
        <v>1</v>
      </c>
      <c r="C24" s="17" t="s">
        <v>1066</v>
      </c>
      <c r="D24" s="17" t="e">
        <f>VLOOKUP(C24,Key!$A$2:$B955,2,TRUE)</f>
        <v>#N/A</v>
      </c>
    </row>
    <row r="25" spans="1:8" x14ac:dyDescent="0.25">
      <c r="A25" s="17" t="s">
        <v>1137</v>
      </c>
      <c r="B25" s="17">
        <v>1</v>
      </c>
      <c r="C25" s="1" t="s">
        <v>1186</v>
      </c>
      <c r="D25" s="17" t="str">
        <f>VLOOKUP(C25,Key!$A$2:$B956,2,TRUE)</f>
        <v>Prochlorococcus</v>
      </c>
      <c r="H25" s="17"/>
    </row>
    <row r="26" spans="1:8" x14ac:dyDescent="0.25">
      <c r="A26" s="17" t="s">
        <v>1138</v>
      </c>
      <c r="B26" s="17">
        <v>1</v>
      </c>
      <c r="C26" s="17" t="s">
        <v>1066</v>
      </c>
      <c r="D26" s="17" t="e">
        <f>VLOOKUP(C26,Key!$A$2:$B957,2,TRUE)</f>
        <v>#N/A</v>
      </c>
      <c r="G26" s="1"/>
      <c r="H26" s="17"/>
    </row>
    <row r="27" spans="1:8" x14ac:dyDescent="0.25">
      <c r="A27" s="17" t="s">
        <v>1139</v>
      </c>
      <c r="B27" s="17">
        <v>1</v>
      </c>
      <c r="C27" s="1" t="s">
        <v>1187</v>
      </c>
      <c r="D27" s="17" t="str">
        <f>VLOOKUP(C27,Key!$A$2:$B958,2,TRUE)</f>
        <v>Synechococcus</v>
      </c>
      <c r="G27" s="1"/>
      <c r="H27" s="17"/>
    </row>
    <row r="28" spans="1:8" x14ac:dyDescent="0.25">
      <c r="A28" s="17" t="s">
        <v>1140</v>
      </c>
      <c r="B28" s="17">
        <v>1</v>
      </c>
      <c r="C28" s="17" t="s">
        <v>1066</v>
      </c>
      <c r="D28" s="17" t="e">
        <f>VLOOKUP(C28,Key!$A$2:$B959,2,TRUE)</f>
        <v>#N/A</v>
      </c>
      <c r="G28" s="1"/>
      <c r="H28" s="17"/>
    </row>
    <row r="29" spans="1:8" x14ac:dyDescent="0.25">
      <c r="A29" s="17" t="s">
        <v>1141</v>
      </c>
      <c r="B29" s="17">
        <v>1</v>
      </c>
      <c r="C29" s="1" t="s">
        <v>1188</v>
      </c>
      <c r="D29" s="17" t="str">
        <f>VLOOKUP(C29,Key!$A$2:$B960,2,TRUE)</f>
        <v>Picoeukaryotes</v>
      </c>
      <c r="G29" s="1"/>
      <c r="H29" s="17"/>
    </row>
    <row r="30" spans="1:8" x14ac:dyDescent="0.25">
      <c r="A30" s="17" t="s">
        <v>1142</v>
      </c>
      <c r="B30" s="17">
        <v>1</v>
      </c>
      <c r="C30" s="17" t="s">
        <v>1066</v>
      </c>
      <c r="D30" s="17" t="e">
        <f>VLOOKUP(C30,Key!$A$2:$B961,2,TRUE)</f>
        <v>#N/A</v>
      </c>
      <c r="G30" s="1"/>
      <c r="H30" s="17"/>
    </row>
    <row r="31" spans="1:8" x14ac:dyDescent="0.25">
      <c r="A31" s="17" t="s">
        <v>1143</v>
      </c>
      <c r="B31" s="17">
        <v>1</v>
      </c>
      <c r="C31" s="1" t="s">
        <v>1189</v>
      </c>
      <c r="D31" s="17" t="str">
        <f>VLOOKUP(C31,Key!$A$2:$B962,2,TRUE)</f>
        <v>Allo</v>
      </c>
      <c r="G31" s="1"/>
      <c r="H31" s="17"/>
    </row>
    <row r="32" spans="1:8" x14ac:dyDescent="0.25">
      <c r="A32" s="17" t="s">
        <v>1144</v>
      </c>
      <c r="B32" s="17">
        <v>1</v>
      </c>
      <c r="C32" s="1" t="s">
        <v>1190</v>
      </c>
      <c r="D32" s="17" t="str">
        <f>VLOOKUP(C32,Key!$A$2:$B963,2,TRUE)</f>
        <v>AlphaBetaCar</v>
      </c>
      <c r="G32" s="1"/>
      <c r="H32" s="17"/>
    </row>
    <row r="33" spans="1:8" x14ac:dyDescent="0.25">
      <c r="A33" s="17" t="s">
        <v>1145</v>
      </c>
      <c r="B33" s="17">
        <v>1</v>
      </c>
      <c r="C33" s="1" t="s">
        <v>1191</v>
      </c>
      <c r="D33" s="17" t="str">
        <f>VLOOKUP(C33,Key!$A$2:$B964,2,TRUE)</f>
        <v>Anth</v>
      </c>
      <c r="G33" s="1"/>
      <c r="H33" s="17"/>
    </row>
    <row r="34" spans="1:8" x14ac:dyDescent="0.25">
      <c r="A34" s="17" t="s">
        <v>1146</v>
      </c>
      <c r="B34" s="17">
        <v>1</v>
      </c>
      <c r="C34" s="1" t="s">
        <v>1192</v>
      </c>
      <c r="D34" s="17" t="str">
        <f>VLOOKUP(C34,Key!$A$2:$B965,2,TRUE)</f>
        <v>Asta</v>
      </c>
      <c r="G34" s="1"/>
      <c r="H34" s="17"/>
    </row>
    <row r="35" spans="1:8" x14ac:dyDescent="0.25">
      <c r="A35" s="17" t="s">
        <v>1147</v>
      </c>
      <c r="B35" s="17">
        <v>1</v>
      </c>
      <c r="C35" s="1" t="s">
        <v>1193</v>
      </c>
      <c r="D35" s="17" t="str">
        <f>VLOOKUP(C35,Key!$A$2:$B966,2,TRUE)</f>
        <v>BetaBetaCar</v>
      </c>
      <c r="G35" s="1"/>
      <c r="H35" s="17"/>
    </row>
    <row r="36" spans="1:8" x14ac:dyDescent="0.25">
      <c r="A36" s="17" t="s">
        <v>1148</v>
      </c>
      <c r="B36" s="17">
        <v>1</v>
      </c>
      <c r="C36" s="1" t="s">
        <v>1194</v>
      </c>
      <c r="D36" s="17" t="str">
        <f>VLOOKUP(C36,Key!$A$2:$B967,2,TRUE)</f>
        <v>BetaEpiCar</v>
      </c>
      <c r="G36" s="1"/>
      <c r="H36" s="17"/>
    </row>
    <row r="37" spans="1:8" x14ac:dyDescent="0.25">
      <c r="A37" s="17" t="s">
        <v>1149</v>
      </c>
      <c r="B37" s="17">
        <v>1</v>
      </c>
      <c r="C37" s="1" t="s">
        <v>1195</v>
      </c>
      <c r="D37" s="17" t="str">
        <f>VLOOKUP(C37,Key!$A$2:$B968,2,TRUE)</f>
        <v>Butfuco</v>
      </c>
      <c r="G37" s="1"/>
      <c r="H37" s="17"/>
    </row>
    <row r="38" spans="1:8" x14ac:dyDescent="0.25">
      <c r="A38" s="17" t="s">
        <v>1150</v>
      </c>
      <c r="B38" s="17">
        <v>1</v>
      </c>
      <c r="C38" s="1" t="s">
        <v>1196</v>
      </c>
      <c r="D38" s="17" t="str">
        <f>VLOOKUP(C38,Key!$A$2:$B969,2,TRUE)</f>
        <v>Cantha</v>
      </c>
      <c r="G38" s="1"/>
      <c r="H38" s="17"/>
    </row>
    <row r="39" spans="1:8" x14ac:dyDescent="0.25">
      <c r="A39" s="17" t="s">
        <v>1151</v>
      </c>
      <c r="B39" s="17">
        <v>1</v>
      </c>
      <c r="C39" s="1" t="s">
        <v>1197</v>
      </c>
      <c r="D39" s="17" t="str">
        <f>VLOOKUP(C39,Key!$A$2:$B970,2,TRUE)</f>
        <v>CphlA</v>
      </c>
      <c r="G39" s="1"/>
      <c r="H39" s="17"/>
    </row>
    <row r="40" spans="1:8" x14ac:dyDescent="0.25">
      <c r="A40" s="17" t="s">
        <v>1152</v>
      </c>
      <c r="B40" s="17">
        <v>1</v>
      </c>
      <c r="C40" s="1" t="s">
        <v>1198</v>
      </c>
      <c r="D40" s="17" t="str">
        <f>VLOOKUP(C40,Key!$A$2:$B971,2,TRUE)</f>
        <v>CphlB</v>
      </c>
      <c r="G40" s="1"/>
      <c r="H40" s="17"/>
    </row>
    <row r="41" spans="1:8" x14ac:dyDescent="0.25">
      <c r="A41" s="17" t="s">
        <v>1153</v>
      </c>
      <c r="B41" s="17">
        <v>1</v>
      </c>
      <c r="C41" s="1" t="s">
        <v>1199</v>
      </c>
      <c r="D41" s="17" t="str">
        <f>VLOOKUP(C41,Key!$A$2:$B972,2,TRUE)</f>
        <v>CphlC1</v>
      </c>
      <c r="G41" s="1"/>
      <c r="H41" s="17"/>
    </row>
    <row r="42" spans="1:8" x14ac:dyDescent="0.25">
      <c r="A42" s="17" t="s">
        <v>1154</v>
      </c>
      <c r="B42" s="17">
        <v>1</v>
      </c>
      <c r="C42" s="1" t="s">
        <v>1200</v>
      </c>
      <c r="D42" s="17" t="str">
        <f>VLOOKUP(C42,Key!$A$2:$B973,2,TRUE)</f>
        <v>CphlC2</v>
      </c>
      <c r="G42" s="1"/>
      <c r="H42" s="17"/>
    </row>
    <row r="43" spans="1:8" x14ac:dyDescent="0.25">
      <c r="A43" s="17" t="s">
        <v>1155</v>
      </c>
      <c r="B43" s="17">
        <v>1</v>
      </c>
      <c r="C43" s="1" t="s">
        <v>1201</v>
      </c>
      <c r="D43" s="17" t="str">
        <f>VLOOKUP(C43,Key!$A$2:$B974,2,TRUE)</f>
        <v>CphlC3</v>
      </c>
      <c r="G43" s="1"/>
      <c r="H43" s="17"/>
    </row>
    <row r="44" spans="1:8" x14ac:dyDescent="0.25">
      <c r="A44" s="17" t="s">
        <v>1156</v>
      </c>
      <c r="B44" s="17">
        <v>1</v>
      </c>
      <c r="C44" s="1" t="s">
        <v>1202</v>
      </c>
      <c r="D44" s="17" t="str">
        <f>VLOOKUP(C44,Key!$A$2:$B975,2,TRUE)</f>
        <v>CphlC1C2</v>
      </c>
      <c r="G44" s="1"/>
      <c r="H44" s="17"/>
    </row>
    <row r="45" spans="1:8" x14ac:dyDescent="0.25">
      <c r="A45" s="17" t="s">
        <v>1157</v>
      </c>
      <c r="B45" s="17">
        <v>1</v>
      </c>
      <c r="C45" s="1" t="s">
        <v>1203</v>
      </c>
      <c r="D45" s="17" t="str">
        <f>VLOOKUP(C45,Key!$A$2:$B976,2,TRUE)</f>
        <v>CphlideA</v>
      </c>
      <c r="G45" s="1"/>
      <c r="H45" s="17"/>
    </row>
    <row r="46" spans="1:8" x14ac:dyDescent="0.25">
      <c r="A46" s="17" t="s">
        <v>1158</v>
      </c>
      <c r="B46" s="17">
        <v>1</v>
      </c>
      <c r="C46" s="1" t="s">
        <v>1204</v>
      </c>
      <c r="D46" s="17" t="str">
        <f>VLOOKUP(C46,Key!$A$2:$B977,2,TRUE)</f>
        <v>Diadchr</v>
      </c>
      <c r="G46" s="1"/>
      <c r="H46" s="17"/>
    </row>
    <row r="47" spans="1:8" x14ac:dyDescent="0.25">
      <c r="A47" s="17" t="s">
        <v>1159</v>
      </c>
      <c r="B47" s="17">
        <v>1</v>
      </c>
      <c r="C47" s="1" t="s">
        <v>1205</v>
      </c>
      <c r="D47" s="17" t="str">
        <f>VLOOKUP(C47,Key!$A$2:$B978,2,TRUE)</f>
        <v>Diadino</v>
      </c>
      <c r="G47" s="1"/>
      <c r="H47" s="17"/>
    </row>
    <row r="48" spans="1:8" x14ac:dyDescent="0.25">
      <c r="A48" s="17" t="s">
        <v>1160</v>
      </c>
      <c r="B48" s="17">
        <v>1</v>
      </c>
      <c r="C48" s="1" t="s">
        <v>1206</v>
      </c>
      <c r="D48" s="17" t="str">
        <f>VLOOKUP(C48,Key!$A$2:$B979,2,TRUE)</f>
        <v>Diato</v>
      </c>
      <c r="G48" s="1"/>
      <c r="H48" s="17"/>
    </row>
    <row r="49" spans="1:8" x14ac:dyDescent="0.25">
      <c r="A49" s="17" t="s">
        <v>1161</v>
      </c>
      <c r="B49" s="17">
        <v>1</v>
      </c>
      <c r="C49" s="1" t="s">
        <v>1207</v>
      </c>
      <c r="D49" s="17" t="str">
        <f>VLOOKUP(C49,Key!$A$2:$B980,2,TRUE)</f>
        <v>Dino</v>
      </c>
      <c r="G49" s="1"/>
      <c r="H49" s="17"/>
    </row>
    <row r="50" spans="1:8" x14ac:dyDescent="0.25">
      <c r="A50" s="17" t="s">
        <v>1162</v>
      </c>
      <c r="B50" s="17">
        <v>1</v>
      </c>
      <c r="C50" s="1" t="s">
        <v>1208</v>
      </c>
      <c r="D50" s="17" t="str">
        <f>VLOOKUP(C50,Key!$A$2:$B981,2,TRUE)</f>
        <v>DvCphlA+CphlA</v>
      </c>
      <c r="G50" s="1"/>
      <c r="H50" s="17"/>
    </row>
    <row r="51" spans="1:8" x14ac:dyDescent="0.25">
      <c r="A51" s="17" t="s">
        <v>1163</v>
      </c>
      <c r="B51" s="17">
        <v>1</v>
      </c>
      <c r="C51" s="1" t="s">
        <v>1209</v>
      </c>
      <c r="D51" s="17" t="str">
        <f>VLOOKUP(C51,Key!$A$2:$B982,2,TRUE)</f>
        <v>DvCphlA</v>
      </c>
      <c r="G51" s="1"/>
      <c r="H51" s="17"/>
    </row>
    <row r="52" spans="1:8" x14ac:dyDescent="0.25">
      <c r="A52" s="17" t="s">
        <v>1164</v>
      </c>
      <c r="B52" s="17">
        <v>1</v>
      </c>
      <c r="C52" s="1" t="s">
        <v>1210</v>
      </c>
      <c r="D52" s="17" t="str">
        <f>VLOOKUP(C52,Key!$A$2:$B983,2,TRUE)</f>
        <v>DvCphlB+CphlB</v>
      </c>
      <c r="G52" s="1"/>
      <c r="H52" s="17"/>
    </row>
    <row r="53" spans="1:8" x14ac:dyDescent="0.25">
      <c r="A53" s="17" t="s">
        <v>1165</v>
      </c>
      <c r="B53" s="17">
        <v>1</v>
      </c>
      <c r="C53" s="1" t="s">
        <v>1211</v>
      </c>
      <c r="D53" s="17" t="str">
        <f>VLOOKUP(C53,Key!$A$2:$B984,2,TRUE)</f>
        <v>DvCphlB</v>
      </c>
      <c r="G53" s="1"/>
      <c r="H53" s="17"/>
    </row>
    <row r="54" spans="1:8" x14ac:dyDescent="0.25">
      <c r="A54" s="17" t="s">
        <v>1166</v>
      </c>
      <c r="B54" s="17">
        <v>1</v>
      </c>
      <c r="C54" s="1" t="s">
        <v>1212</v>
      </c>
      <c r="D54" s="17" t="str">
        <f>VLOOKUP(C54,Key!$A$2:$B985,2,TRUE)</f>
        <v>Echin</v>
      </c>
      <c r="G54" s="1"/>
      <c r="H54" s="17"/>
    </row>
    <row r="55" spans="1:8" x14ac:dyDescent="0.25">
      <c r="A55" s="17" t="s">
        <v>1167</v>
      </c>
      <c r="B55" s="17">
        <v>1</v>
      </c>
      <c r="C55" s="1" t="s">
        <v>1213</v>
      </c>
      <c r="D55" s="17" t="str">
        <f>VLOOKUP(C55,Key!$A$2:$B986,2,TRUE)</f>
        <v>Fuco</v>
      </c>
      <c r="G55" s="1"/>
      <c r="H55" s="17"/>
    </row>
    <row r="56" spans="1:8" x14ac:dyDescent="0.25">
      <c r="A56" s="17" t="s">
        <v>1168</v>
      </c>
      <c r="B56" s="17">
        <v>1</v>
      </c>
      <c r="C56" s="1" t="s">
        <v>1214</v>
      </c>
      <c r="D56" s="17" t="str">
        <f>VLOOKUP(C56,Key!$A$2:$B987,2,TRUE)</f>
        <v>Gyro</v>
      </c>
      <c r="G56" s="1"/>
      <c r="H56" s="17"/>
    </row>
    <row r="57" spans="1:8" x14ac:dyDescent="0.25">
      <c r="A57" s="17" t="s">
        <v>1169</v>
      </c>
      <c r="B57" s="17">
        <v>1</v>
      </c>
      <c r="C57" s="1" t="s">
        <v>1215</v>
      </c>
      <c r="D57" s="17" t="str">
        <f>VLOOKUP(C57,Key!$A$2:$B988,2,TRUE)</f>
        <v>Hexfuco</v>
      </c>
      <c r="G57" s="1"/>
      <c r="H57" s="17"/>
    </row>
    <row r="58" spans="1:8" x14ac:dyDescent="0.25">
      <c r="A58" s="17" t="s">
        <v>1170</v>
      </c>
      <c r="B58" s="17">
        <v>1</v>
      </c>
      <c r="C58" s="1" t="s">
        <v>1216</v>
      </c>
      <c r="D58" s="17" t="str">
        <f>VLOOKUP(C58,Key!$A$2:$B989,2,TRUE)</f>
        <v>Ketohexfuco</v>
      </c>
      <c r="G58" s="1"/>
      <c r="H58" s="17"/>
    </row>
    <row r="59" spans="1:8" x14ac:dyDescent="0.25">
      <c r="A59" s="17" t="s">
        <v>1171</v>
      </c>
      <c r="B59" s="17">
        <v>1</v>
      </c>
      <c r="C59" s="1" t="s">
        <v>1217</v>
      </c>
      <c r="D59" s="17" t="str">
        <f>VLOOKUP(C59,Key!$A$2:$B990,2,TRUE)</f>
        <v>Lut</v>
      </c>
      <c r="G59" s="1"/>
      <c r="H59" s="17"/>
    </row>
    <row r="60" spans="1:8" x14ac:dyDescent="0.25">
      <c r="A60" s="17" t="s">
        <v>1172</v>
      </c>
      <c r="B60" s="17">
        <v>1</v>
      </c>
      <c r="C60" s="1" t="s">
        <v>1218</v>
      </c>
      <c r="D60" s="17" t="str">
        <f>VLOOKUP(C60,Key!$A$2:$B991,2,TRUE)</f>
        <v>Lyco</v>
      </c>
      <c r="G60" s="1"/>
      <c r="H60" s="17"/>
    </row>
    <row r="61" spans="1:8" x14ac:dyDescent="0.25">
      <c r="A61" s="17" t="s">
        <v>1173</v>
      </c>
      <c r="B61" s="17">
        <v>1</v>
      </c>
      <c r="C61" s="1" t="s">
        <v>1219</v>
      </c>
      <c r="D61" s="17" t="str">
        <f>VLOOKUP(C61,Key!$A$2:$B992,2,TRUE)</f>
        <v>MgDvp</v>
      </c>
      <c r="G61" s="1"/>
      <c r="H61" s="17"/>
    </row>
    <row r="62" spans="1:8" x14ac:dyDescent="0.25">
      <c r="A62" s="17" t="s">
        <v>1174</v>
      </c>
      <c r="B62" s="17">
        <v>1</v>
      </c>
      <c r="C62" s="1" t="s">
        <v>1220</v>
      </c>
      <c r="D62" s="17" t="str">
        <f>VLOOKUP(C62,Key!$A$2:$B993,2,TRUE)</f>
        <v>Neo</v>
      </c>
      <c r="G62" s="1"/>
      <c r="H62" s="17"/>
    </row>
    <row r="63" spans="1:8" x14ac:dyDescent="0.25">
      <c r="A63" s="17" t="s">
        <v>1175</v>
      </c>
      <c r="B63" s="17">
        <v>1</v>
      </c>
      <c r="C63" s="1" t="s">
        <v>1221</v>
      </c>
      <c r="D63" s="17" t="str">
        <f>VLOOKUP(C63,Key!$A$2:$B994,2,TRUE)</f>
        <v>Perid</v>
      </c>
      <c r="G63" s="1"/>
      <c r="H63" s="17"/>
    </row>
    <row r="64" spans="1:8" x14ac:dyDescent="0.25">
      <c r="A64" s="17" t="s">
        <v>1176</v>
      </c>
      <c r="B64" s="17">
        <v>1</v>
      </c>
      <c r="C64" s="1" t="s">
        <v>1222</v>
      </c>
      <c r="D64" s="17" t="str">
        <f>VLOOKUP(C64,Key!$A$2:$B995,2,TRUE)</f>
        <v>PhideA</v>
      </c>
      <c r="G64" s="1"/>
      <c r="H64" s="17"/>
    </row>
    <row r="65" spans="1:8" x14ac:dyDescent="0.25">
      <c r="A65" s="17" t="s">
        <v>1177</v>
      </c>
      <c r="B65" s="17">
        <v>1</v>
      </c>
      <c r="C65" s="1" t="s">
        <v>1223</v>
      </c>
      <c r="D65" s="17" t="str">
        <f>VLOOKUP(C65,Key!$A$2:$B996,2,TRUE)</f>
        <v>PhytinA</v>
      </c>
      <c r="G65" s="1"/>
      <c r="H65" s="17"/>
    </row>
    <row r="66" spans="1:8" x14ac:dyDescent="0.25">
      <c r="A66" s="17" t="s">
        <v>1178</v>
      </c>
      <c r="B66" s="17">
        <v>1</v>
      </c>
      <c r="C66" s="1" t="s">
        <v>1224</v>
      </c>
      <c r="D66" s="17" t="str">
        <f>VLOOKUP(C66,Key!$A$2:$B997,2,TRUE)</f>
        <v>PhytinB</v>
      </c>
      <c r="G66" s="1"/>
      <c r="H66" s="17"/>
    </row>
    <row r="67" spans="1:8" x14ac:dyDescent="0.25">
      <c r="A67" s="17" t="s">
        <v>1179</v>
      </c>
      <c r="B67" s="17">
        <v>1</v>
      </c>
      <c r="C67" s="1" t="s">
        <v>1225</v>
      </c>
      <c r="D67" s="17" t="str">
        <f>VLOOKUP(C67,Key!$A$2:$B998,2,TRUE)</f>
        <v>Pras</v>
      </c>
      <c r="G67" s="1"/>
      <c r="H67" s="17"/>
    </row>
    <row r="68" spans="1:8" x14ac:dyDescent="0.25">
      <c r="A68" s="17" t="s">
        <v>1180</v>
      </c>
      <c r="B68" s="17">
        <v>1</v>
      </c>
      <c r="C68" s="1" t="s">
        <v>1226</v>
      </c>
      <c r="D68" s="17" t="str">
        <f>VLOOKUP(C68,Key!$A$2:$B999,2,TRUE)</f>
        <v>PyrophideA</v>
      </c>
      <c r="G68" s="1"/>
      <c r="H68" s="17"/>
    </row>
    <row r="69" spans="1:8" x14ac:dyDescent="0.25">
      <c r="A69" s="17" t="s">
        <v>1181</v>
      </c>
      <c r="B69" s="17">
        <v>1</v>
      </c>
      <c r="C69" s="1" t="s">
        <v>1227</v>
      </c>
      <c r="D69" s="17" t="str">
        <f>VLOOKUP(C69,Key!$A$2:$B1000,2,TRUE)</f>
        <v>PyrophytinA</v>
      </c>
    </row>
    <row r="70" spans="1:8" x14ac:dyDescent="0.25">
      <c r="A70" s="17" t="s">
        <v>1182</v>
      </c>
      <c r="B70" s="17">
        <v>1</v>
      </c>
      <c r="C70" s="1" t="s">
        <v>1228</v>
      </c>
      <c r="D70" s="17" t="str">
        <f>VLOOKUP(C70,Key!$A$2:$B1001,2,TRUE)</f>
        <v>Viola</v>
      </c>
    </row>
    <row r="71" spans="1:8" x14ac:dyDescent="0.25">
      <c r="A71" s="17" t="s">
        <v>1183</v>
      </c>
      <c r="B71" s="17">
        <v>1</v>
      </c>
      <c r="C71" s="1" t="s">
        <v>1229</v>
      </c>
      <c r="D71" s="17" t="str">
        <f>VLOOKUP(C71,Key!$A$2:$B1002,2,TRUE)</f>
        <v>Zea</v>
      </c>
    </row>
    <row r="72" spans="1:8" x14ac:dyDescent="0.25">
      <c r="A72" s="17" t="s">
        <v>1184</v>
      </c>
      <c r="B72" s="17">
        <v>1</v>
      </c>
      <c r="C72" s="17" t="s">
        <v>1066</v>
      </c>
      <c r="D72" s="17" t="e">
        <f>VLOOKUP(C72,Key!$A$2:$B1003,2,TRUE)</f>
        <v>#N/A</v>
      </c>
    </row>
    <row r="73" spans="1:8" x14ac:dyDescent="0.25">
      <c r="A73" s="17" t="s">
        <v>1185</v>
      </c>
      <c r="B73" s="17">
        <v>1</v>
      </c>
      <c r="C73" s="17" t="s">
        <v>1066</v>
      </c>
      <c r="D73" s="17" t="e">
        <f>VLOOKUP(C73,Key!$A$2:$B1004,2,TRUE)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350C-7CCF-4B4A-9A9A-12B7BE46DA49}">
  <dimension ref="A1:D87"/>
  <sheetViews>
    <sheetView workbookViewId="0">
      <selection activeCell="G37" sqref="G37"/>
    </sheetView>
  </sheetViews>
  <sheetFormatPr defaultRowHeight="15" x14ac:dyDescent="0.25"/>
  <cols>
    <col min="1" max="1" width="24.14062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1286</v>
      </c>
      <c r="B2">
        <v>1</v>
      </c>
      <c r="C2" s="1" t="s">
        <v>943</v>
      </c>
      <c r="D2" s="17" t="str">
        <f>VLOOKUP(C2,Key!$A$2:$B933,2,TRUE)</f>
        <v>PRESSURE</v>
      </c>
    </row>
    <row r="3" spans="1:4" x14ac:dyDescent="0.25">
      <c r="A3" s="17" t="s">
        <v>1287</v>
      </c>
      <c r="B3">
        <v>1</v>
      </c>
      <c r="C3" t="s">
        <v>1066</v>
      </c>
      <c r="D3" s="17" t="e">
        <f>VLOOKUP(C3,Key!$A$2:$B934,2,TRUE)</f>
        <v>#N/A</v>
      </c>
    </row>
    <row r="4" spans="1:4" x14ac:dyDescent="0.25">
      <c r="A4" s="17" t="s">
        <v>715</v>
      </c>
      <c r="B4" s="17">
        <v>1</v>
      </c>
      <c r="C4" s="1" t="s">
        <v>211</v>
      </c>
      <c r="D4" s="17" t="str">
        <f>VLOOKUP(C4,Key!$A$2:$B935,2,TRUE)</f>
        <v>Temperature</v>
      </c>
    </row>
    <row r="5" spans="1:4" x14ac:dyDescent="0.25">
      <c r="A5" s="17" t="s">
        <v>1288</v>
      </c>
      <c r="B5" s="17">
        <v>1</v>
      </c>
      <c r="C5" s="17" t="s">
        <v>1066</v>
      </c>
      <c r="D5" s="17" t="e">
        <f>VLOOKUP(C5,Key!$A$2:$B936,2,TRUE)</f>
        <v>#N/A</v>
      </c>
    </row>
    <row r="6" spans="1:4" x14ac:dyDescent="0.25">
      <c r="A6" s="17" t="s">
        <v>1289</v>
      </c>
      <c r="B6" s="17">
        <v>1</v>
      </c>
      <c r="C6" s="1" t="s">
        <v>210</v>
      </c>
      <c r="D6" s="17" t="str">
        <f>VLOOKUP(C6,Key!$A$2:$B937,2,TRUE)</f>
        <v>Salinity</v>
      </c>
    </row>
    <row r="7" spans="1:4" x14ac:dyDescent="0.25">
      <c r="A7" s="17" t="s">
        <v>1290</v>
      </c>
      <c r="B7" s="17">
        <v>1</v>
      </c>
      <c r="C7" s="17" t="s">
        <v>1066</v>
      </c>
      <c r="D7" s="17" t="e">
        <f>VLOOKUP(C7,Key!$A$2:$B938,2,TRUE)</f>
        <v>#N/A</v>
      </c>
    </row>
    <row r="8" spans="1:4" x14ac:dyDescent="0.25">
      <c r="A8" s="17" t="s">
        <v>1291</v>
      </c>
      <c r="B8" s="17">
        <f>32/1000</f>
        <v>3.2000000000000001E-2</v>
      </c>
      <c r="C8" s="1" t="s">
        <v>227</v>
      </c>
      <c r="D8" s="17" t="str">
        <f>VLOOKUP(C8,Key!$A$2:$B939,2,TRUE)</f>
        <v>Oxygen</v>
      </c>
    </row>
    <row r="9" spans="1:4" x14ac:dyDescent="0.25">
      <c r="A9" s="17" t="s">
        <v>1292</v>
      </c>
      <c r="B9" s="17">
        <v>1</v>
      </c>
      <c r="C9" s="17" t="s">
        <v>1066</v>
      </c>
      <c r="D9" s="17" t="e">
        <f>VLOOKUP(C9,Key!$A$2:$B940,2,TRUE)</f>
        <v>#N/A</v>
      </c>
    </row>
    <row r="10" spans="1:4" x14ac:dyDescent="0.25">
      <c r="A10" s="17" t="s">
        <v>1293</v>
      </c>
      <c r="B10" s="17">
        <v>1</v>
      </c>
      <c r="C10" s="1" t="s">
        <v>217</v>
      </c>
      <c r="D10" s="17" t="str">
        <f>VLOOKUP(C10,Key!$A$2:$B941,2,TRUE)</f>
        <v>Turbidity</v>
      </c>
    </row>
    <row r="11" spans="1:4" x14ac:dyDescent="0.25">
      <c r="A11" s="17" t="s">
        <v>1294</v>
      </c>
      <c r="B11" s="17">
        <v>1</v>
      </c>
      <c r="C11" s="17" t="s">
        <v>1066</v>
      </c>
      <c r="D11" s="17" t="e">
        <f>VLOOKUP(C11,Key!$A$2:$B942,2,TRUE)</f>
        <v>#N/A</v>
      </c>
    </row>
    <row r="12" spans="1:4" x14ac:dyDescent="0.25">
      <c r="A12" s="17" t="s">
        <v>1295</v>
      </c>
      <c r="B12" s="17">
        <v>1</v>
      </c>
      <c r="C12" s="17" t="s">
        <v>1066</v>
      </c>
      <c r="D12" s="17" t="e">
        <f>VLOOKUP(C12,Key!$A$2:$B943,2,TRUE)</f>
        <v>#N/A</v>
      </c>
    </row>
    <row r="13" spans="1:4" x14ac:dyDescent="0.25">
      <c r="A13" s="17" t="s">
        <v>1296</v>
      </c>
      <c r="B13" s="17">
        <v>1</v>
      </c>
      <c r="C13" s="17" t="s">
        <v>1066</v>
      </c>
      <c r="D13" s="17" t="e">
        <f>VLOOKUP(C13,Key!$A$2:$B944,2,TRUE)</f>
        <v>#N/A</v>
      </c>
    </row>
    <row r="14" spans="1:4" x14ac:dyDescent="0.25">
      <c r="A14" s="17" t="s">
        <v>1297</v>
      </c>
      <c r="B14" s="17">
        <v>1</v>
      </c>
      <c r="C14" s="17" t="s">
        <v>1066</v>
      </c>
      <c r="D14" s="17" t="e">
        <f>VLOOKUP(C14,Key!$A$2:$B945,2,TRUE)</f>
        <v>#N/A</v>
      </c>
    </row>
    <row r="15" spans="1:4" x14ac:dyDescent="0.25">
      <c r="A15" s="17" t="s">
        <v>1298</v>
      </c>
      <c r="B15" s="17">
        <v>1</v>
      </c>
      <c r="C15" s="17" t="s">
        <v>1066</v>
      </c>
      <c r="D15" s="17" t="e">
        <f>VLOOKUP(C15,Key!$A$2:$B946,2,TRUE)</f>
        <v>#N/A</v>
      </c>
    </row>
    <row r="16" spans="1:4" x14ac:dyDescent="0.25">
      <c r="A16" s="17" t="s">
        <v>1299</v>
      </c>
      <c r="B16" s="17">
        <v>1</v>
      </c>
      <c r="C16" s="1" t="s">
        <v>218</v>
      </c>
      <c r="D16" s="17" t="str">
        <f>VLOOKUP(C16,Key!$A$2:$B947,2,TRUE)</f>
        <v>Chlorophyll-a</v>
      </c>
    </row>
    <row r="17" spans="1:4" x14ac:dyDescent="0.25">
      <c r="A17" s="17" t="s">
        <v>1300</v>
      </c>
      <c r="B17" s="17">
        <v>1</v>
      </c>
      <c r="C17" s="17" t="s">
        <v>1066</v>
      </c>
      <c r="D17" s="17" t="e">
        <f>VLOOKUP(C17,Key!$A$2:$B948,2,TRUE)</f>
        <v>#N/A</v>
      </c>
    </row>
    <row r="18" spans="1:4" x14ac:dyDescent="0.25">
      <c r="A18" s="17" t="s">
        <v>1301</v>
      </c>
      <c r="B18" s="17">
        <v>1</v>
      </c>
      <c r="C18" s="1" t="s">
        <v>391</v>
      </c>
      <c r="D18" s="17" t="str">
        <f>VLOOKUP(C18,Key!$A$2:$B949,2,TRUE)</f>
        <v>Conductivity</v>
      </c>
    </row>
    <row r="19" spans="1:4" x14ac:dyDescent="0.25">
      <c r="A19" s="17" t="s">
        <v>1302</v>
      </c>
      <c r="B19" s="17">
        <v>1</v>
      </c>
      <c r="C19" s="17" t="s">
        <v>1066</v>
      </c>
      <c r="D19" s="17" t="e">
        <f>VLOOKUP(C19,Key!$A$2:$B950,2,TRUE)</f>
        <v>#N/A</v>
      </c>
    </row>
    <row r="20" spans="1:4" x14ac:dyDescent="0.25">
      <c r="A20" s="17" t="s">
        <v>1303</v>
      </c>
      <c r="B20" s="17">
        <v>1</v>
      </c>
      <c r="C20" s="1" t="s">
        <v>1066</v>
      </c>
      <c r="D20" s="17" t="e">
        <f>VLOOKUP(C20,Key!$A$2:$B951,2,TRUE)</f>
        <v>#N/A</v>
      </c>
    </row>
    <row r="21" spans="1:4" x14ac:dyDescent="0.25">
      <c r="A21" s="17" t="s">
        <v>1304</v>
      </c>
      <c r="B21" s="17">
        <v>1</v>
      </c>
      <c r="C21" s="17" t="s">
        <v>1066</v>
      </c>
      <c r="D21" s="17" t="e">
        <f>VLOOKUP(C21,Key!$A$2:$B952,2,TRUE)</f>
        <v>#N/A</v>
      </c>
    </row>
    <row r="22" spans="1:4" x14ac:dyDescent="0.25">
      <c r="A22" s="17" t="s">
        <v>1305</v>
      </c>
      <c r="B22" s="17">
        <v>1</v>
      </c>
      <c r="C22" s="1" t="s">
        <v>1077</v>
      </c>
      <c r="D22" s="17" t="str">
        <f>VLOOKUP(C22,Key!$A$2:$B953,2,TRUE)</f>
        <v>density</v>
      </c>
    </row>
    <row r="23" spans="1:4" x14ac:dyDescent="0.25">
      <c r="A23" s="17" t="s">
        <v>1306</v>
      </c>
      <c r="B23" s="17">
        <v>1</v>
      </c>
      <c r="C23" s="17" t="s">
        <v>1066</v>
      </c>
      <c r="D23" s="17" t="e">
        <f>VLOOKUP(C23,Key!$A$2:$B954,2,TRUE)</f>
        <v>#N/A</v>
      </c>
    </row>
    <row r="25" spans="1:4" x14ac:dyDescent="0.25">
      <c r="A25" s="17"/>
    </row>
    <row r="26" spans="1:4" x14ac:dyDescent="0.25">
      <c r="A26" s="17"/>
    </row>
    <row r="27" spans="1:4" x14ac:dyDescent="0.25">
      <c r="A27" s="17"/>
    </row>
    <row r="28" spans="1:4" x14ac:dyDescent="0.25">
      <c r="A28" s="17"/>
    </row>
    <row r="29" spans="1:4" x14ac:dyDescent="0.25">
      <c r="A29" s="17"/>
    </row>
    <row r="30" spans="1:4" x14ac:dyDescent="0.25">
      <c r="A30" s="17"/>
    </row>
    <row r="31" spans="1:4" x14ac:dyDescent="0.25">
      <c r="A31" s="17"/>
    </row>
    <row r="32" spans="1:4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topLeftCell="A16" workbookViewId="0">
      <selection sqref="A1:D1"/>
    </sheetView>
  </sheetViews>
  <sheetFormatPr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845</v>
      </c>
      <c r="B2">
        <v>1</v>
      </c>
      <c r="C2" s="1" t="s">
        <v>460</v>
      </c>
      <c r="D2" s="2" t="str">
        <f>VLOOKUP(C2,Key!$A$2:$B933,2,TRUE)</f>
        <v>Air Temperature</v>
      </c>
    </row>
    <row r="3" spans="1:4" x14ac:dyDescent="0.25">
      <c r="A3" s="17" t="s">
        <v>846</v>
      </c>
      <c r="B3" s="17">
        <v>1</v>
      </c>
      <c r="C3" s="1" t="s">
        <v>211</v>
      </c>
      <c r="D3" s="2" t="str">
        <f>VLOOKUP(C3,Key!$A$2:$B934,2,TRUE)</f>
        <v>Temperature</v>
      </c>
    </row>
    <row r="4" spans="1:4" x14ac:dyDescent="0.25">
      <c r="A4" s="17" t="s">
        <v>847</v>
      </c>
      <c r="B4" s="17">
        <v>1</v>
      </c>
      <c r="C4" s="1" t="s">
        <v>217</v>
      </c>
      <c r="D4" s="2" t="str">
        <f>VLOOKUP(C4,Key!$A$2:$B935,2,TRUE)</f>
        <v>Turbidity</v>
      </c>
    </row>
    <row r="5" spans="1:4" x14ac:dyDescent="0.25">
      <c r="A5" s="17" t="s">
        <v>354</v>
      </c>
      <c r="B5" s="17">
        <v>1</v>
      </c>
      <c r="C5" s="1" t="s">
        <v>210</v>
      </c>
      <c r="D5" s="2" t="str">
        <f>VLOOKUP(C5,Key!$A$2:$B936,2,TRUE)</f>
        <v>Salinity</v>
      </c>
    </row>
    <row r="6" spans="1:4" x14ac:dyDescent="0.25">
      <c r="A6" s="17" t="s">
        <v>848</v>
      </c>
      <c r="B6" s="17">
        <v>1</v>
      </c>
      <c r="C6" s="1" t="s">
        <v>227</v>
      </c>
      <c r="D6" s="2" t="str">
        <f>VLOOKUP(C6,Key!$A$2:$B937,2,TRUE)</f>
        <v>Oxygen</v>
      </c>
    </row>
    <row r="7" spans="1:4" x14ac:dyDescent="0.25">
      <c r="A7" s="17" t="s">
        <v>849</v>
      </c>
      <c r="B7" s="17">
        <v>1</v>
      </c>
      <c r="C7" s="1" t="s">
        <v>289</v>
      </c>
      <c r="D7" s="2" t="str">
        <f>VLOOKUP(C7,Key!$A$2:$B938,2,TRUE)</f>
        <v>O2 Saturation</v>
      </c>
    </row>
    <row r="8" spans="1:4" x14ac:dyDescent="0.25">
      <c r="A8" s="17" t="s">
        <v>850</v>
      </c>
      <c r="B8" s="17">
        <v>1</v>
      </c>
      <c r="C8" s="1" t="s">
        <v>400</v>
      </c>
      <c r="D8" s="2" t="str">
        <f>VLOOKUP(C8,Key!$A$2:$B939,2,TRUE)</f>
        <v>pH</v>
      </c>
    </row>
    <row r="9" spans="1:4" x14ac:dyDescent="0.25">
      <c r="A9" s="17" t="s">
        <v>851</v>
      </c>
      <c r="B9" s="17">
        <v>1</v>
      </c>
      <c r="C9" s="1" t="s">
        <v>212</v>
      </c>
      <c r="D9" s="2" t="str">
        <f>VLOOKUP(C9,Key!$A$2:$B940,2,TRUE)</f>
        <v>Depth</v>
      </c>
    </row>
    <row r="10" spans="1:4" x14ac:dyDescent="0.25">
      <c r="A10" s="17" t="s">
        <v>852</v>
      </c>
      <c r="B10" s="17">
        <v>1</v>
      </c>
      <c r="C10" s="1" t="s">
        <v>901</v>
      </c>
      <c r="D10" s="2" t="str">
        <f>VLOOKUP(C10,Key!$A$2:$B941,2,TRUE)</f>
        <v>Tilt</v>
      </c>
    </row>
    <row r="11" spans="1:4" x14ac:dyDescent="0.25">
      <c r="A11" s="17" t="s">
        <v>853</v>
      </c>
      <c r="B11" s="17">
        <v>1</v>
      </c>
      <c r="C11" s="1" t="s">
        <v>902</v>
      </c>
      <c r="D11" s="2" t="str">
        <f>VLOOKUP(C11,Key!$A$2:$B942,2,TRUE)</f>
        <v>WL - 410</v>
      </c>
    </row>
    <row r="12" spans="1:4" x14ac:dyDescent="0.25">
      <c r="A12" s="17" t="s">
        <v>854</v>
      </c>
      <c r="B12" s="17">
        <v>1</v>
      </c>
      <c r="C12" s="1" t="s">
        <v>903</v>
      </c>
      <c r="D12" s="2" t="str">
        <f>VLOOKUP(C12,Key!$A$2:$B943,2,TRUE)</f>
        <v>WL - 440</v>
      </c>
    </row>
    <row r="13" spans="1:4" x14ac:dyDescent="0.25">
      <c r="A13" s="17" t="s">
        <v>855</v>
      </c>
      <c r="B13" s="17">
        <v>1</v>
      </c>
      <c r="C13" s="1" t="s">
        <v>904</v>
      </c>
      <c r="D13" s="2" t="str">
        <f>VLOOKUP(C13,Key!$A$2:$B944,2,TRUE)</f>
        <v>WL - 490</v>
      </c>
    </row>
    <row r="14" spans="1:4" x14ac:dyDescent="0.25">
      <c r="A14" s="17" t="s">
        <v>856</v>
      </c>
      <c r="B14" s="17">
        <v>1</v>
      </c>
      <c r="C14" s="1" t="s">
        <v>905</v>
      </c>
      <c r="D14" s="2" t="str">
        <f>VLOOKUP(C14,Key!$A$2:$B945,2,TRUE)</f>
        <v>WL - 510</v>
      </c>
    </row>
    <row r="15" spans="1:4" x14ac:dyDescent="0.25">
      <c r="A15" s="17" t="s">
        <v>857</v>
      </c>
      <c r="B15" s="17">
        <v>1</v>
      </c>
      <c r="C15" s="1" t="s">
        <v>906</v>
      </c>
      <c r="D15" s="2" t="str">
        <f>VLOOKUP(C15,Key!$A$2:$B946,2,TRUE)</f>
        <v>WL - 550</v>
      </c>
    </row>
    <row r="16" spans="1:4" x14ac:dyDescent="0.25">
      <c r="A16" s="17" t="s">
        <v>858</v>
      </c>
      <c r="B16" s="17">
        <v>1</v>
      </c>
      <c r="C16" s="1" t="s">
        <v>907</v>
      </c>
      <c r="D16" s="2" t="str">
        <f>VLOOKUP(C16,Key!$A$2:$B947,2,TRUE)</f>
        <v>WL - 590</v>
      </c>
    </row>
    <row r="17" spans="1:4" x14ac:dyDescent="0.25">
      <c r="A17" s="17" t="s">
        <v>859</v>
      </c>
      <c r="B17" s="17">
        <v>1</v>
      </c>
      <c r="C17" s="1" t="s">
        <v>908</v>
      </c>
      <c r="D17" s="2" t="str">
        <f>VLOOKUP(C17,Key!$A$2:$B948,2,TRUE)</f>
        <v>WL - 635</v>
      </c>
    </row>
    <row r="18" spans="1:4" x14ac:dyDescent="0.25">
      <c r="A18" s="17" t="s">
        <v>860</v>
      </c>
      <c r="B18" s="17">
        <v>1</v>
      </c>
      <c r="C18" s="1" t="s">
        <v>909</v>
      </c>
      <c r="D18" s="2" t="str">
        <f>VLOOKUP(C18,Key!$A$2:$B949,2,TRUE)</f>
        <v>WL - 660</v>
      </c>
    </row>
    <row r="19" spans="1:4" x14ac:dyDescent="0.25">
      <c r="A19" s="17" t="s">
        <v>861</v>
      </c>
      <c r="B19" s="17">
        <v>1</v>
      </c>
      <c r="C19" s="1" t="s">
        <v>910</v>
      </c>
      <c r="D19" s="2" t="str">
        <f>VLOOKUP(C19,Key!$A$2:$B950,2,TRUE)</f>
        <v>WL - 700</v>
      </c>
    </row>
    <row r="20" spans="1:4" x14ac:dyDescent="0.25">
      <c r="A20" s="17" t="s">
        <v>862</v>
      </c>
      <c r="B20" s="17">
        <v>1</v>
      </c>
      <c r="C20" s="1" t="s">
        <v>898</v>
      </c>
      <c r="D20" s="2" t="str">
        <f>VLOOKUP(C20,Key!$A$2:$B951,2,TRUE)</f>
        <v>PAR</v>
      </c>
    </row>
    <row r="21" spans="1:4" x14ac:dyDescent="0.25">
      <c r="A21" s="17" t="s">
        <v>863</v>
      </c>
      <c r="B21" s="17">
        <v>1</v>
      </c>
      <c r="C21" s="1" t="s">
        <v>898</v>
      </c>
      <c r="D21" s="2" t="str">
        <f>VLOOKUP(C21,Key!$A$2:$B952,2,TRUE)</f>
        <v>PAR</v>
      </c>
    </row>
    <row r="22" spans="1:4" x14ac:dyDescent="0.25">
      <c r="A22" s="17" t="s">
        <v>864</v>
      </c>
      <c r="B22" s="17">
        <v>1</v>
      </c>
      <c r="C22" s="1" t="s">
        <v>391</v>
      </c>
      <c r="D22" s="2" t="str">
        <f>VLOOKUP(C22,Key!$A$2:$B953,2,TRUE)</f>
        <v>Conductivity</v>
      </c>
    </row>
    <row r="23" spans="1:4" x14ac:dyDescent="0.25">
      <c r="A23" s="17" t="s">
        <v>865</v>
      </c>
      <c r="B23" s="17">
        <v>1</v>
      </c>
      <c r="C23" s="1" t="s">
        <v>289</v>
      </c>
      <c r="D23" s="2" t="str">
        <f>VLOOKUP(C23,Key!$A$2:$B954,2,TRUE)</f>
        <v>O2 Saturation</v>
      </c>
    </row>
    <row r="24" spans="1:4" x14ac:dyDescent="0.25">
      <c r="A24" s="15" t="s">
        <v>866</v>
      </c>
      <c r="B24" s="17">
        <v>1</v>
      </c>
      <c r="C24" s="1" t="s">
        <v>923</v>
      </c>
      <c r="D24" s="2" t="str">
        <f>VLOOKUP(C24,Key!$A$2:$B955,2,TRUE)</f>
        <v>ACCELERATIONX</v>
      </c>
    </row>
    <row r="25" spans="1:4" x14ac:dyDescent="0.25">
      <c r="A25" s="15" t="s">
        <v>867</v>
      </c>
      <c r="B25" s="17">
        <v>1</v>
      </c>
      <c r="C25" s="1" t="s">
        <v>924</v>
      </c>
      <c r="D25" s="2" t="str">
        <f>VLOOKUP(C25,Key!$A$2:$B956,2,TRUE)</f>
        <v>ACCELERATIONY</v>
      </c>
    </row>
    <row r="26" spans="1:4" x14ac:dyDescent="0.25">
      <c r="A26" s="15" t="s">
        <v>868</v>
      </c>
      <c r="B26" s="17">
        <v>1</v>
      </c>
      <c r="C26" s="1" t="s">
        <v>925</v>
      </c>
      <c r="D26" s="2" t="str">
        <f>VLOOKUP(C26,Key!$A$2:$B957,2,TRUE)</f>
        <v>ACCELERATIONZ</v>
      </c>
    </row>
    <row r="27" spans="1:4" x14ac:dyDescent="0.25">
      <c r="A27" s="15" t="s">
        <v>869</v>
      </c>
      <c r="B27" s="17">
        <v>1</v>
      </c>
      <c r="C27" s="1" t="s">
        <v>926</v>
      </c>
      <c r="D27" s="2" t="str">
        <f>VLOOKUP(C27,Key!$A$2:$B958,2,TRUE)</f>
        <v>AMPLITUDE1</v>
      </c>
    </row>
    <row r="28" spans="1:4" x14ac:dyDescent="0.25">
      <c r="A28" s="15" t="s">
        <v>870</v>
      </c>
      <c r="B28" s="17">
        <v>1</v>
      </c>
      <c r="C28" s="1" t="s">
        <v>927</v>
      </c>
      <c r="D28" s="2" t="str">
        <f>VLOOKUP(C28,Key!$A$2:$B959,2,TRUE)</f>
        <v>AMPLITUDE2</v>
      </c>
    </row>
    <row r="29" spans="1:4" x14ac:dyDescent="0.25">
      <c r="A29" s="15" t="s">
        <v>871</v>
      </c>
      <c r="B29" s="17">
        <v>1</v>
      </c>
      <c r="C29" s="1" t="s">
        <v>928</v>
      </c>
      <c r="D29" s="2" t="str">
        <f>VLOOKUP(C29,Key!$A$2:$B960,2,TRUE)</f>
        <v>AMPLITUDE3</v>
      </c>
    </row>
    <row r="30" spans="1:4" x14ac:dyDescent="0.25">
      <c r="A30" s="15" t="s">
        <v>872</v>
      </c>
      <c r="B30" s="17">
        <v>1</v>
      </c>
      <c r="C30" s="1" t="s">
        <v>929</v>
      </c>
      <c r="D30" s="2" t="str">
        <f>VLOOKUP(C30,Key!$A$2:$B961,2,TRUE)</f>
        <v>CELL</v>
      </c>
    </row>
    <row r="31" spans="1:4" x14ac:dyDescent="0.25">
      <c r="A31" s="15" t="s">
        <v>873</v>
      </c>
      <c r="B31" s="17">
        <v>1</v>
      </c>
      <c r="C31" s="1" t="s">
        <v>391</v>
      </c>
      <c r="D31" s="2" t="str">
        <f>VLOOKUP(C31,Key!$A$2:$B962,2,TRUE)</f>
        <v>Conductivity</v>
      </c>
    </row>
    <row r="32" spans="1:4" x14ac:dyDescent="0.25">
      <c r="A32" s="15" t="s">
        <v>874</v>
      </c>
      <c r="B32" s="17">
        <v>1</v>
      </c>
      <c r="C32" s="1" t="s">
        <v>932</v>
      </c>
      <c r="D32" s="2" t="str">
        <f>VLOOKUP(C32,Key!$A$2:$B963,2,TRUE)</f>
        <v>DENSITY ANOMALY</v>
      </c>
    </row>
    <row r="33" spans="1:4" x14ac:dyDescent="0.25">
      <c r="A33" s="15" t="s">
        <v>875</v>
      </c>
      <c r="B33" s="17">
        <v>1</v>
      </c>
      <c r="C33" s="1" t="s">
        <v>212</v>
      </c>
      <c r="D33" s="2" t="str">
        <f>VLOOKUP(C33,Key!$A$2:$B964,2,TRUE)</f>
        <v>Depth</v>
      </c>
    </row>
    <row r="34" spans="1:4" x14ac:dyDescent="0.25">
      <c r="A34" s="15" t="s">
        <v>876</v>
      </c>
      <c r="B34" s="17">
        <v>1</v>
      </c>
      <c r="C34" s="1" t="s">
        <v>227</v>
      </c>
      <c r="D34" s="2" t="str">
        <f>VLOOKUP(C34,Key!$A$2:$B965,2,TRUE)</f>
        <v>Oxygen</v>
      </c>
    </row>
    <row r="35" spans="1:4" x14ac:dyDescent="0.25">
      <c r="A35" s="15" t="s">
        <v>877</v>
      </c>
      <c r="B35" s="17">
        <v>1</v>
      </c>
      <c r="C35" s="1" t="s">
        <v>934</v>
      </c>
      <c r="D35" s="2" t="str">
        <f>VLOOKUP(C35,Key!$A$2:$B966,2,TRUE)</f>
        <v>HEADING</v>
      </c>
    </row>
    <row r="36" spans="1:4" x14ac:dyDescent="0.25">
      <c r="A36" s="15" t="s">
        <v>878</v>
      </c>
      <c r="B36" s="17">
        <v>1</v>
      </c>
      <c r="C36" s="1" t="s">
        <v>935</v>
      </c>
      <c r="D36" s="2" t="str">
        <f>VLOOKUP(C36,Key!$A$2:$B967,2,TRUE)</f>
        <v>LOWER_UCUR</v>
      </c>
    </row>
    <row r="37" spans="1:4" x14ac:dyDescent="0.25">
      <c r="A37" s="15" t="s">
        <v>879</v>
      </c>
      <c r="B37" s="17">
        <v>1</v>
      </c>
      <c r="C37" s="1" t="s">
        <v>936</v>
      </c>
      <c r="D37" s="2" t="str">
        <f>VLOOKUP(C37,Key!$A$2:$B968,2,TRUE)</f>
        <v>LOWER_VCUR</v>
      </c>
    </row>
    <row r="38" spans="1:4" x14ac:dyDescent="0.25">
      <c r="A38" s="15" t="s">
        <v>880</v>
      </c>
      <c r="B38" s="17">
        <v>1</v>
      </c>
      <c r="C38" s="1" t="s">
        <v>937</v>
      </c>
      <c r="D38" s="2" t="str">
        <f>VLOOKUP(C38,Key!$A$2:$B969,2,TRUE)</f>
        <v>MIDDLE_UCUR</v>
      </c>
    </row>
    <row r="39" spans="1:4" x14ac:dyDescent="0.25">
      <c r="A39" s="15" t="s">
        <v>881</v>
      </c>
      <c r="B39" s="17">
        <v>1</v>
      </c>
      <c r="C39" s="1" t="s">
        <v>938</v>
      </c>
      <c r="D39" s="2" t="str">
        <f>VLOOKUP(C39,Key!$A$2:$B970,2,TRUE)</f>
        <v>MIDDLE_VCUR</v>
      </c>
    </row>
    <row r="40" spans="1:4" x14ac:dyDescent="0.25">
      <c r="A40" s="15" t="s">
        <v>882</v>
      </c>
      <c r="B40" s="17">
        <v>1</v>
      </c>
      <c r="C40" s="1" t="s">
        <v>898</v>
      </c>
      <c r="D40" s="2" t="str">
        <f>VLOOKUP(C40,Key!$A$2:$B971,2,TRUE)</f>
        <v>PAR</v>
      </c>
    </row>
    <row r="41" spans="1:4" x14ac:dyDescent="0.25">
      <c r="A41" s="15" t="s">
        <v>883</v>
      </c>
      <c r="B41" s="17">
        <v>1</v>
      </c>
      <c r="C41" s="1" t="s">
        <v>940</v>
      </c>
      <c r="D41" s="2" t="str">
        <f>VLOOKUP(C41,Key!$A$2:$B972,2,TRUE)</f>
        <v>Pitch</v>
      </c>
    </row>
    <row r="42" spans="1:4" x14ac:dyDescent="0.25">
      <c r="A42" s="15" t="s">
        <v>884</v>
      </c>
      <c r="B42" s="17">
        <v>1</v>
      </c>
      <c r="C42" s="1" t="s">
        <v>943</v>
      </c>
      <c r="D42" s="2" t="str">
        <f>VLOOKUP(C42,Key!$A$2:$B973,2,TRUE)</f>
        <v>PRESSURE</v>
      </c>
    </row>
    <row r="43" spans="1:4" x14ac:dyDescent="0.25">
      <c r="A43" s="15" t="s">
        <v>885</v>
      </c>
      <c r="B43" s="17">
        <v>1</v>
      </c>
      <c r="C43" s="1" t="s">
        <v>944</v>
      </c>
      <c r="D43" s="2" t="str">
        <f>VLOOKUP(C43,Key!$A$2:$B974,2,TRUE)</f>
        <v>PRESSURE_SENSOR_DEPTH</v>
      </c>
    </row>
    <row r="44" spans="1:4" x14ac:dyDescent="0.25">
      <c r="A44" s="15" t="s">
        <v>886</v>
      </c>
      <c r="B44" s="17">
        <v>1</v>
      </c>
      <c r="C44" s="1" t="s">
        <v>946</v>
      </c>
      <c r="D44" s="2" t="str">
        <f>VLOOKUP(C44,Key!$A$2:$B975,2,TRUE)</f>
        <v>ROLL</v>
      </c>
    </row>
    <row r="45" spans="1:4" x14ac:dyDescent="0.25">
      <c r="A45" s="15" t="s">
        <v>887</v>
      </c>
      <c r="B45" s="17">
        <v>1</v>
      </c>
      <c r="C45" s="1" t="s">
        <v>210</v>
      </c>
      <c r="D45" s="2" t="str">
        <f>VLOOKUP(C45,Key!$A$2:$B976,2,TRUE)</f>
        <v>Salinity</v>
      </c>
    </row>
    <row r="46" spans="1:4" x14ac:dyDescent="0.25">
      <c r="A46" s="15" t="s">
        <v>888</v>
      </c>
      <c r="B46" s="17">
        <v>1</v>
      </c>
      <c r="C46" s="1" t="s">
        <v>391</v>
      </c>
      <c r="D46" s="2" t="str">
        <f>VLOOKUP(C46,Key!$A$2:$B977,2,TRUE)</f>
        <v>Conductivity</v>
      </c>
    </row>
    <row r="47" spans="1:4" x14ac:dyDescent="0.25">
      <c r="A47" s="15" t="s">
        <v>889</v>
      </c>
      <c r="B47" s="17">
        <v>1</v>
      </c>
      <c r="C47" s="1" t="s">
        <v>947</v>
      </c>
      <c r="D47" s="2" t="str">
        <f>VLOOKUP(C47,Key!$A$2:$B978,2,TRUE)</f>
        <v>SPEED_OF_SOUND</v>
      </c>
    </row>
    <row r="48" spans="1:4" x14ac:dyDescent="0.25">
      <c r="A48" s="15" t="s">
        <v>890</v>
      </c>
      <c r="B48" s="17">
        <v>1</v>
      </c>
      <c r="C48" s="1" t="s">
        <v>211</v>
      </c>
      <c r="D48" s="2" t="str">
        <f>VLOOKUP(C48,Key!$A$2:$B979,2,TRUE)</f>
        <v>Temperature</v>
      </c>
    </row>
    <row r="49" spans="1:4" x14ac:dyDescent="0.25">
      <c r="A49" s="15" t="s">
        <v>891</v>
      </c>
      <c r="B49" s="17">
        <v>1</v>
      </c>
      <c r="C49" s="1" t="s">
        <v>901</v>
      </c>
      <c r="D49" s="2" t="str">
        <f>VLOOKUP(C49,Key!$A$2:$B980,2,TRUE)</f>
        <v>Tilt</v>
      </c>
    </row>
    <row r="50" spans="1:4" x14ac:dyDescent="0.25">
      <c r="A50" s="15" t="s">
        <v>892</v>
      </c>
      <c r="B50" s="17">
        <v>1</v>
      </c>
      <c r="C50" s="1" t="s">
        <v>948</v>
      </c>
      <c r="D50" s="2" t="str">
        <f>VLOOKUP(C50,Key!$A$2:$B981,2,TRUE)</f>
        <v>UCUR (eastward velocity)</v>
      </c>
    </row>
    <row r="51" spans="1:4" x14ac:dyDescent="0.25">
      <c r="A51" s="15" t="s">
        <v>893</v>
      </c>
      <c r="B51" s="17">
        <v>1</v>
      </c>
      <c r="C51" s="1" t="s">
        <v>949</v>
      </c>
      <c r="D51" s="2" t="str">
        <f>VLOOKUP(C51,Key!$A$2:$B982,2,TRUE)</f>
        <v>UPPER_UCUR</v>
      </c>
    </row>
    <row r="52" spans="1:4" x14ac:dyDescent="0.25">
      <c r="A52" s="15" t="s">
        <v>894</v>
      </c>
      <c r="B52" s="17">
        <v>1</v>
      </c>
      <c r="C52" s="1" t="s">
        <v>950</v>
      </c>
      <c r="D52" s="2" t="str">
        <f>VLOOKUP(C52,Key!$A$2:$B983,2,TRUE)</f>
        <v>UPPER_VCUR</v>
      </c>
    </row>
    <row r="53" spans="1:4" x14ac:dyDescent="0.25">
      <c r="A53" s="15" t="s">
        <v>895</v>
      </c>
      <c r="B53" s="17">
        <v>1</v>
      </c>
      <c r="C53" s="1" t="s">
        <v>951</v>
      </c>
      <c r="D53" s="2" t="str">
        <f>VLOOKUP(C53,Key!$A$2:$B984,2,TRUE)</f>
        <v>VCUR (northward velocity)</v>
      </c>
    </row>
    <row r="54" spans="1:4" x14ac:dyDescent="0.25">
      <c r="A54" s="15" t="s">
        <v>896</v>
      </c>
      <c r="B54" s="17">
        <v>1</v>
      </c>
      <c r="C54" s="1" t="s">
        <v>952</v>
      </c>
      <c r="D54" s="2" t="str">
        <f>VLOOKUP(C54,Key!$A$2:$B985,2,TRUE)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4"/>
  <sheetViews>
    <sheetView tabSelected="1" workbookViewId="0">
      <selection activeCell="U25" sqref="U25"/>
    </sheetView>
  </sheetViews>
  <sheetFormatPr defaultRowHeight="15" x14ac:dyDescent="0.25"/>
  <cols>
    <col min="1" max="1" width="17.85546875" style="23" bestFit="1" customWidth="1"/>
    <col min="2" max="2" width="6" bestFit="1" customWidth="1"/>
    <col min="4" max="4" width="19" bestFit="1" customWidth="1"/>
  </cols>
  <sheetData>
    <row r="1" spans="1:4" x14ac:dyDescent="0.25">
      <c r="A1" s="21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22" t="s">
        <v>496</v>
      </c>
      <c r="B2" s="2">
        <f>1/1000</f>
        <v>1E-3</v>
      </c>
      <c r="C2" s="1" t="s">
        <v>494</v>
      </c>
      <c r="D2" s="2" t="str">
        <f>VLOOKUP(C2,Key!$A$2:$B933,2,TRUE)</f>
        <v>Tidal Height</v>
      </c>
    </row>
    <row r="3" spans="1:4" x14ac:dyDescent="0.25">
      <c r="A3" s="23" t="s">
        <v>839</v>
      </c>
      <c r="B3">
        <v>0.01</v>
      </c>
      <c r="C3" s="1" t="s">
        <v>494</v>
      </c>
      <c r="D3" s="2" t="str">
        <f>VLOOKUP(C3,Key!$A$2:$B934,2,TRUE)</f>
        <v>Tidal Height</v>
      </c>
    </row>
    <row r="4" spans="1:4" x14ac:dyDescent="0.25">
      <c r="A4" s="24" t="s">
        <v>1379</v>
      </c>
      <c r="B4">
        <v>1</v>
      </c>
      <c r="C4" s="1" t="s">
        <v>1317</v>
      </c>
      <c r="D4" s="2" t="str">
        <f>VLOOKUP(C4,Key!$A$2:$B935,2,TRUE)</f>
        <v>Significant waveheight</v>
      </c>
    </row>
    <row r="5" spans="1:4" x14ac:dyDescent="0.25">
      <c r="A5" s="24" t="s">
        <v>1380</v>
      </c>
      <c r="B5">
        <v>1</v>
      </c>
      <c r="C5" s="1" t="s">
        <v>1339</v>
      </c>
      <c r="D5" s="2" t="str">
        <f>VLOOKUP(C5,Key!$A$2:$B936,2,TRUE)</f>
        <v>Peak wave period</v>
      </c>
    </row>
    <row r="6" spans="1:4" x14ac:dyDescent="0.25">
      <c r="A6" s="24" t="s">
        <v>1381</v>
      </c>
      <c r="B6">
        <v>1</v>
      </c>
      <c r="C6" s="1" t="s">
        <v>1338</v>
      </c>
      <c r="D6" s="2" t="str">
        <f>VLOOKUP(C6,Key!$A$2:$B937,2,TRUE)</f>
        <v>Mean wave period</v>
      </c>
    </row>
    <row r="7" spans="1:4" x14ac:dyDescent="0.25">
      <c r="A7" s="24" t="s">
        <v>1382</v>
      </c>
      <c r="B7">
        <v>1</v>
      </c>
      <c r="C7" s="1" t="s">
        <v>1343</v>
      </c>
      <c r="D7" s="2" t="str">
        <f>VLOOKUP(C7,Key!$A$2:$B938,2,TRUE)</f>
        <v>Peak wave direction</v>
      </c>
    </row>
    <row r="8" spans="1:4" s="17" customFormat="1" x14ac:dyDescent="0.25">
      <c r="A8" s="24" t="s">
        <v>1418</v>
      </c>
      <c r="B8" s="17">
        <v>1</v>
      </c>
      <c r="C8" s="1" t="s">
        <v>1338</v>
      </c>
      <c r="D8" s="2" t="str">
        <f>VLOOKUP(C8,Key!$A$2:$B939,2,TRUE)</f>
        <v>Mean wave period</v>
      </c>
    </row>
    <row r="9" spans="1:4" x14ac:dyDescent="0.25">
      <c r="A9" s="23" t="s">
        <v>12</v>
      </c>
      <c r="B9">
        <v>1</v>
      </c>
      <c r="C9" s="1" t="s">
        <v>212</v>
      </c>
      <c r="D9" s="2" t="str">
        <f>VLOOKUP(C9,Key!$A$2:$B939,2,TRUE)</f>
        <v>Depth</v>
      </c>
    </row>
    <row r="10" spans="1:4" x14ac:dyDescent="0.25">
      <c r="A10" s="23" t="s">
        <v>1397</v>
      </c>
      <c r="B10" s="17">
        <v>1E-3</v>
      </c>
      <c r="C10" s="1" t="s">
        <v>1373</v>
      </c>
      <c r="D10" s="2" t="str">
        <f>VLOOKUP(C10,Key!$A$2:$B940,2,TRUE)</f>
        <v>Current velocity</v>
      </c>
    </row>
    <row r="11" spans="1:4" x14ac:dyDescent="0.25">
      <c r="A11" s="23" t="s">
        <v>1398</v>
      </c>
      <c r="B11" s="17">
        <v>1</v>
      </c>
      <c r="C11" s="1" t="s">
        <v>1402</v>
      </c>
      <c r="D11" s="2" t="str">
        <f>VLOOKUP(C11,Key!$A$2:$B941,2,TRUE)</f>
        <v>Current direction</v>
      </c>
    </row>
    <row r="12" spans="1:4" x14ac:dyDescent="0.25">
      <c r="A12" s="23" t="s">
        <v>1399</v>
      </c>
      <c r="B12">
        <v>1E-3</v>
      </c>
      <c r="C12" s="1" t="s">
        <v>1373</v>
      </c>
      <c r="D12" s="2" t="str">
        <f>VLOOKUP(C12,Key!$A$2:$B942,2,TRUE)</f>
        <v>Current velocity</v>
      </c>
    </row>
    <row r="13" spans="1:4" x14ac:dyDescent="0.25">
      <c r="A13" s="23" t="s">
        <v>1382</v>
      </c>
      <c r="B13">
        <v>1</v>
      </c>
      <c r="C13" s="1" t="s">
        <v>1402</v>
      </c>
      <c r="D13" s="2" t="str">
        <f>VLOOKUP(C13,Key!$A$2:$B943,2,TRUE)</f>
        <v>Current direction</v>
      </c>
    </row>
    <row r="14" spans="1:4" x14ac:dyDescent="0.25">
      <c r="A14" s="23" t="s">
        <v>1405</v>
      </c>
      <c r="B14">
        <v>1</v>
      </c>
      <c r="C14" s="1" t="s">
        <v>934</v>
      </c>
      <c r="D14" s="2" t="str">
        <f>VLOOKUP(C14,Key!$A$2:$B944,2,TRUE)</f>
        <v>HEADING</v>
      </c>
    </row>
    <row r="15" spans="1:4" x14ac:dyDescent="0.25">
      <c r="A15" s="23" t="s">
        <v>939</v>
      </c>
      <c r="B15" s="17">
        <v>1</v>
      </c>
      <c r="C15" s="1" t="s">
        <v>940</v>
      </c>
      <c r="D15" s="2" t="str">
        <f>VLOOKUP(C15,Key!$A$2:$B945,2,TRUE)</f>
        <v>Pitch</v>
      </c>
    </row>
    <row r="16" spans="1:4" x14ac:dyDescent="0.25">
      <c r="A16" s="23" t="s">
        <v>1406</v>
      </c>
      <c r="B16" s="17">
        <v>1</v>
      </c>
      <c r="C16" s="1" t="s">
        <v>946</v>
      </c>
      <c r="D16" s="2" t="str">
        <f>VLOOKUP(C16,Key!$A$2:$B946,2,TRUE)</f>
        <v>ROLL</v>
      </c>
    </row>
    <row r="17" spans="1:4" x14ac:dyDescent="0.25">
      <c r="A17" s="23" t="s">
        <v>10</v>
      </c>
      <c r="B17">
        <v>1</v>
      </c>
      <c r="C17" s="25" t="s">
        <v>211</v>
      </c>
      <c r="D17" s="2" t="str">
        <f>VLOOKUP(C17,Key!$A$2:$B947,2,TRUE)</f>
        <v>Temperature</v>
      </c>
    </row>
    <row r="18" spans="1:4" x14ac:dyDescent="0.25">
      <c r="A18" s="23" t="s">
        <v>1407</v>
      </c>
      <c r="B18">
        <v>1</v>
      </c>
      <c r="C18" s="25" t="s">
        <v>494</v>
      </c>
      <c r="D18" s="2" t="str">
        <f>VLOOKUP(C18,Key!$A$2:$B948,2,TRUE)</f>
        <v>Tidal Height</v>
      </c>
    </row>
    <row r="19" spans="1:4" x14ac:dyDescent="0.25">
      <c r="A19" s="23" t="s">
        <v>1408</v>
      </c>
      <c r="B19" s="17">
        <v>1</v>
      </c>
      <c r="C19" s="1" t="s">
        <v>1343</v>
      </c>
      <c r="D19" s="2" t="str">
        <f>VLOOKUP(C19,Key!$A$2:$B949,2,TRUE)</f>
        <v>Peak wave direction</v>
      </c>
    </row>
    <row r="20" spans="1:4" x14ac:dyDescent="0.25">
      <c r="A20" s="23" t="s">
        <v>1409</v>
      </c>
      <c r="B20" s="17">
        <v>1</v>
      </c>
      <c r="C20" s="1" t="s">
        <v>1345</v>
      </c>
      <c r="D20" s="2" t="str">
        <f>VLOOKUP(C20,Key!$A$2:$B950,2,TRUE)</f>
        <v>Mean wave direction</v>
      </c>
    </row>
    <row r="21" spans="1:4" x14ac:dyDescent="0.25">
      <c r="A21" s="26" t="s">
        <v>1326</v>
      </c>
      <c r="D21" s="2" t="e">
        <f>VLOOKUP(C21,Key!$A$2:$B951,2,TRUE)</f>
        <v>#N/A</v>
      </c>
    </row>
    <row r="22" spans="1:4" x14ac:dyDescent="0.25">
      <c r="A22" s="26" t="s">
        <v>1410</v>
      </c>
      <c r="D22" s="2" t="e">
        <f>VLOOKUP(C22,Key!$A$2:$B952,2,TRUE)</f>
        <v>#N/A</v>
      </c>
    </row>
    <row r="23" spans="1:4" x14ac:dyDescent="0.25">
      <c r="A23" s="26" t="s">
        <v>1419</v>
      </c>
      <c r="D23" s="2" t="e">
        <f>VLOOKUP(C23,Key!$A$2:$B953,2,TRUE)</f>
        <v>#N/A</v>
      </c>
    </row>
    <row r="24" spans="1:4" x14ac:dyDescent="0.25">
      <c r="A24" s="26" t="s">
        <v>1420</v>
      </c>
      <c r="D24" s="2" t="e">
        <f>VLOOKUP(C24,Key!$A$2:$B954,2,TRUE)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35"/>
  <sheetViews>
    <sheetView workbookViewId="0">
      <selection activeCell="C8" sqref="C8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1" t="s">
        <v>431</v>
      </c>
      <c r="B2" s="2">
        <f>1/1000</f>
        <v>1E-3</v>
      </c>
      <c r="C2" s="1" t="s">
        <v>459</v>
      </c>
      <c r="D2" s="2" t="str">
        <f>VLOOKUP(C2,Key!$A$2:$B933,2,TRUE)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2" t="str">
        <f>VLOOKUP(C3,Key!$A$2:$B935,2,TRUE)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2" t="str">
        <f>VLOOKUP(C4,Key!$A$2:$B937,2,TRUE)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2" t="str">
        <f>VLOOKUP(C5,Key!$A$2:$B939,2,TRUE)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2" t="str">
        <f>VLOOKUP(C6,Key!$A$2:$B941,2,TRUE)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2" t="str">
        <f>VLOOKUP(C7,Key!$A$2:$B943,2,TRUE)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2" t="str">
        <f>VLOOKUP(C8,Key!$A$2:$B945,2,TRUE)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2" t="str">
        <f>VLOOKUP(C9,Key!$A$2:$B947,2,TRUE)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2" t="str">
        <f>VLOOKUP(C10,Key!$A$2:$B949,2,TRUE)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2" t="str">
        <f>VLOOKUP(C11,Key!$A$2:$B951,2,TRUE)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2" t="str">
        <f>VLOOKUP(C12,Key!$A$2:$B953,2,TRUE)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2" t="str">
        <f>VLOOKUP(C13,Key!$A$2:$B955,2,TRUE)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2" t="str">
        <f>VLOOKUP(C14,Key!$A$2:$B957,2,TRUE)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2" t="str">
        <f>VLOOKUP(C15,Key!$A$2:$B959,2,TRUE)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2" t="str">
        <f>VLOOKUP(C16,Key!$A$2:$B961,2,TRUE)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2" t="str">
        <f>VLOOKUP(C17,Key!$A$2:$B963,2,TRUE)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2" t="str">
        <f>VLOOKUP(C18,Key!$A$2:$B965,2,TRUE)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2" t="str">
        <f>VLOOKUP(C19,Key!$A$2:$B967,2,TRUE)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2" t="str">
        <f>VLOOKUP(C20,Key!$A$2:$B969,2,TRUE)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2" t="str">
        <f>VLOOKUP(C21,Key!$A$2:$B971,2,TRUE)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2" t="str">
        <f>VLOOKUP(C22,Key!$A$2:$B973,2,TRUE)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2" t="str">
        <f>VLOOKUP(C23,Key!$A$2:$B975,2,TRUE)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2" t="str">
        <f>VLOOKUP(C24,Key!$A$2:$B977,2,TRUE)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2" t="str">
        <f>VLOOKUP(C25,Key!$A$2:$B978,2,TRUE)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2" t="str">
        <f>VLOOKUP(C26,Key!$A$2:$B980,2,TRUE)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2" t="str">
        <f>VLOOKUP(C27,Key!$A$2:$B982,2,TRUE)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2" t="str">
        <f>VLOOKUP(C28,Key!$A$2:$B984,2,TRUE)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2" t="str">
        <f>VLOOKUP(C29,Key!$A$2:$B986,2,TRUE)</f>
        <v>Station level pressure</v>
      </c>
    </row>
    <row r="30" spans="1:4" ht="15" x14ac:dyDescent="0.25">
      <c r="A30" s="17" t="s">
        <v>1376</v>
      </c>
      <c r="B30" s="1">
        <v>1</v>
      </c>
      <c r="C30" s="1" t="s">
        <v>494</v>
      </c>
      <c r="D30" s="2" t="str">
        <f>VLOOKUP(C30,Key!$A$2:$B961,2,TRUE)</f>
        <v>Tidal Height</v>
      </c>
    </row>
    <row r="31" spans="1:4" ht="15" x14ac:dyDescent="0.25">
      <c r="A31" s="17" t="s">
        <v>1377</v>
      </c>
      <c r="B31" s="1">
        <v>1</v>
      </c>
      <c r="C31" s="1" t="s">
        <v>211</v>
      </c>
      <c r="D31" s="2" t="str">
        <f>VLOOKUP(C31,Key!$A$2:$B962,2,TRUE)</f>
        <v>Temperature</v>
      </c>
    </row>
    <row r="32" spans="1:4" ht="15" x14ac:dyDescent="0.25">
      <c r="A32" s="17" t="s">
        <v>486</v>
      </c>
      <c r="B32" s="1">
        <v>1</v>
      </c>
      <c r="C32" s="1" t="s">
        <v>460</v>
      </c>
      <c r="D32" s="2" t="str">
        <f>VLOOKUP(C32,Key!$A$2:$B963,2,TRUE)</f>
        <v>Air Temperature</v>
      </c>
    </row>
    <row r="33" spans="1:4" ht="15" x14ac:dyDescent="0.25">
      <c r="A33" s="17" t="s">
        <v>1378</v>
      </c>
      <c r="B33" s="1">
        <v>1</v>
      </c>
      <c r="C33" s="1" t="s">
        <v>484</v>
      </c>
      <c r="D33" s="2" t="str">
        <f>VLOOKUP(C33,Key!$A$2:$B964,2,TRUE)</f>
        <v>Station level pressure</v>
      </c>
    </row>
    <row r="34" spans="1:4" ht="15" x14ac:dyDescent="0.25">
      <c r="A34" s="17" t="s">
        <v>376</v>
      </c>
      <c r="B34" s="1">
        <v>1</v>
      </c>
      <c r="C34" s="1" t="s">
        <v>379</v>
      </c>
      <c r="D34" s="2" t="str">
        <f>VLOOKUP(C34,Key!$A$2:$B965,2,TRUE)</f>
        <v>Wind Direction</v>
      </c>
    </row>
    <row r="35" spans="1:4" ht="15" x14ac:dyDescent="0.25">
      <c r="A35" s="17" t="s">
        <v>377</v>
      </c>
      <c r="B35" s="1">
        <v>1</v>
      </c>
      <c r="C35" s="1" t="s">
        <v>380</v>
      </c>
      <c r="D35" s="2" t="str">
        <f>VLOOKUP(C35,Key!$A$2:$B967,2,TRUE)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2" customWidth="1"/>
    <col min="2" max="3" width="9.140625" style="2"/>
    <col min="4" max="4" width="23.85546875" style="2" bestFit="1" customWidth="1"/>
    <col min="5" max="16384" width="9.140625" style="2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9" t="s">
        <v>333</v>
      </c>
      <c r="B2" s="2">
        <v>1</v>
      </c>
      <c r="C2" s="1" t="s">
        <v>405</v>
      </c>
      <c r="D2" s="2" t="str">
        <f>VLOOKUP(C2,Key!$A$2:$B933,2,TRUE)</f>
        <v>Total Alkalinity</v>
      </c>
    </row>
    <row r="3" spans="1:4" x14ac:dyDescent="0.2">
      <c r="A3" s="9" t="s">
        <v>334</v>
      </c>
      <c r="B3" s="2">
        <v>-1</v>
      </c>
      <c r="C3" s="1" t="s">
        <v>492</v>
      </c>
      <c r="D3" s="2" t="str">
        <f>VLOOKUP(C3,Key!$A$2:$B934,2,TRUE)</f>
        <v>Bottom Depth</v>
      </c>
    </row>
    <row r="4" spans="1:4" x14ac:dyDescent="0.2">
      <c r="A4" s="9" t="s">
        <v>335</v>
      </c>
      <c r="B4" s="2">
        <v>1</v>
      </c>
      <c r="C4" s="1" t="s">
        <v>233</v>
      </c>
      <c r="D4" s="2" t="str">
        <f>VLOOKUP(C4,Key!$A$2:$B935,2,TRUE)</f>
        <v>Dissolved Organic Carbon</v>
      </c>
    </row>
    <row r="5" spans="1:4" x14ac:dyDescent="0.2">
      <c r="A5" s="9" t="s">
        <v>336</v>
      </c>
      <c r="B5" s="2">
        <v>1000</v>
      </c>
      <c r="C5" s="1" t="s">
        <v>218</v>
      </c>
      <c r="D5" s="2" t="str">
        <f>VLOOKUP(C5,Key!$A$2:$B936,2,TRUE)</f>
        <v>Chlorophyll-a</v>
      </c>
    </row>
    <row r="6" spans="1:4" x14ac:dyDescent="0.2">
      <c r="A6" s="9" t="s">
        <v>337</v>
      </c>
      <c r="B6" s="2">
        <v>1000</v>
      </c>
      <c r="C6" s="1" t="s">
        <v>385</v>
      </c>
      <c r="D6" s="2" t="str">
        <f>VLOOKUP(C6,Key!$A$2:$B937,2,TRUE)</f>
        <v>Chlorophyll-b</v>
      </c>
    </row>
    <row r="7" spans="1:4" x14ac:dyDescent="0.2">
      <c r="A7" s="9" t="s">
        <v>338</v>
      </c>
      <c r="B7" s="2">
        <v>1000</v>
      </c>
      <c r="C7" s="1" t="s">
        <v>386</v>
      </c>
      <c r="D7" s="2" t="str">
        <f>VLOOKUP(C7,Key!$A$2:$B938,2,TRUE)</f>
        <v>Chlorophyll-c</v>
      </c>
    </row>
    <row r="8" spans="1:4" x14ac:dyDescent="0.2">
      <c r="A8" s="9" t="s">
        <v>339</v>
      </c>
      <c r="B8" s="2">
        <v>1</v>
      </c>
      <c r="C8" s="1" t="s">
        <v>485</v>
      </c>
      <c r="D8" s="2" t="str">
        <f>VLOOKUP(C8,Key!$A$2:$B939,2,TRUE)</f>
        <v>Chlorophyll sample volume</v>
      </c>
    </row>
    <row r="9" spans="1:4" x14ac:dyDescent="0.2">
      <c r="A9" s="9" t="s">
        <v>340</v>
      </c>
      <c r="B9" s="2">
        <v>1</v>
      </c>
      <c r="C9" s="1" t="s">
        <v>388</v>
      </c>
      <c r="D9" s="2" t="str">
        <f>VLOOKUP(C9,Key!$A$2:$B940,2,TRUE)</f>
        <v>Cloud Cover</v>
      </c>
    </row>
    <row r="10" spans="1:4" x14ac:dyDescent="0.2">
      <c r="A10" s="9" t="s">
        <v>341</v>
      </c>
      <c r="B10" s="2">
        <v>1</v>
      </c>
      <c r="C10" s="1" t="s">
        <v>391</v>
      </c>
      <c r="D10" s="2" t="str">
        <f>VLOOKUP(C10,Key!$A$2:$B941,2,TRUE)</f>
        <v>Conductivity</v>
      </c>
    </row>
    <row r="11" spans="1:4" x14ac:dyDescent="0.2">
      <c r="A11" s="9" t="s">
        <v>342</v>
      </c>
      <c r="B11" s="2">
        <v>1</v>
      </c>
      <c r="C11" s="1" t="s">
        <v>394</v>
      </c>
      <c r="D11" s="2" t="str">
        <f>VLOOKUP(C11,Key!$A$2:$B942,2,TRUE)</f>
        <v>Flow Status</v>
      </c>
    </row>
    <row r="12" spans="1:4" x14ac:dyDescent="0.2">
      <c r="A12" s="9" t="s">
        <v>343</v>
      </c>
      <c r="B12" s="2">
        <f>1/1000</f>
        <v>1E-3</v>
      </c>
      <c r="C12" s="1" t="s">
        <v>236</v>
      </c>
      <c r="D12" s="2" t="str">
        <f>VLOOKUP(C12,Key!$A$2:$B943,2,TRUE)</f>
        <v>Dissolved Organic Nitrogen</v>
      </c>
    </row>
    <row r="13" spans="1:4" x14ac:dyDescent="0.2">
      <c r="A13" s="9" t="s">
        <v>344</v>
      </c>
      <c r="B13" s="2">
        <f>1/1000</f>
        <v>1E-3</v>
      </c>
      <c r="C13" s="1" t="s">
        <v>230</v>
      </c>
      <c r="D13" s="2" t="str">
        <f>VLOOKUP(C13,Key!$A$2:$B944,2,TRUE)</f>
        <v>Nitrate</v>
      </c>
    </row>
    <row r="14" spans="1:4" x14ac:dyDescent="0.2">
      <c r="A14" s="9" t="s">
        <v>345</v>
      </c>
      <c r="B14" s="2">
        <f>1/1000</f>
        <v>1E-3</v>
      </c>
      <c r="C14" s="1" t="s">
        <v>396</v>
      </c>
      <c r="D14" s="2" t="str">
        <f>VLOOKUP(C14,Key!$A$2:$B945,2,TRUE)</f>
        <v>Total TKN</v>
      </c>
    </row>
    <row r="15" spans="1:4" x14ac:dyDescent="0.2">
      <c r="A15" s="9" t="s">
        <v>346</v>
      </c>
      <c r="B15" s="2">
        <f>1/1000</f>
        <v>1E-3</v>
      </c>
      <c r="C15" s="1" t="s">
        <v>213</v>
      </c>
      <c r="D15" s="2" t="str">
        <f>VLOOKUP(C15,Key!$A$2:$B946,2,TRUE)</f>
        <v>Total Nitrogen</v>
      </c>
    </row>
    <row r="16" spans="1:4" x14ac:dyDescent="0.2">
      <c r="A16" s="9" t="s">
        <v>347</v>
      </c>
      <c r="B16" s="2">
        <f>1/1000</f>
        <v>1E-3</v>
      </c>
      <c r="C16" s="1" t="s">
        <v>229</v>
      </c>
      <c r="D16" s="2" t="str">
        <f>VLOOKUP(C16,Key!$A$2:$B947,2,TRUE)</f>
        <v>Ammonium</v>
      </c>
    </row>
    <row r="17" spans="1:4" x14ac:dyDescent="0.2">
      <c r="A17" s="9" t="s">
        <v>348</v>
      </c>
      <c r="B17" s="2">
        <v>1</v>
      </c>
      <c r="C17" s="1" t="s">
        <v>289</v>
      </c>
      <c r="D17" s="2" t="str">
        <f>VLOOKUP(C17,Key!$A$2:$B948,2,TRUE)</f>
        <v>O2 Saturation</v>
      </c>
    </row>
    <row r="18" spans="1:4" x14ac:dyDescent="0.2">
      <c r="A18" s="9" t="s">
        <v>349</v>
      </c>
      <c r="B18" s="2">
        <v>1</v>
      </c>
      <c r="C18" s="1" t="s">
        <v>227</v>
      </c>
      <c r="D18" s="2" t="str">
        <f>VLOOKUP(C18,Key!$A$2:$B949,2,TRUE)</f>
        <v>Oxygen</v>
      </c>
    </row>
    <row r="19" spans="1:4" x14ac:dyDescent="0.2">
      <c r="A19" s="9" t="s">
        <v>350</v>
      </c>
      <c r="B19" s="2">
        <f>1/1000</f>
        <v>1E-3</v>
      </c>
      <c r="C19" s="1" t="s">
        <v>214</v>
      </c>
      <c r="D19" s="2" t="str">
        <f>VLOOKUP(C19,Key!$A$2:$B950,2,TRUE)</f>
        <v>Total Phosphorus</v>
      </c>
    </row>
    <row r="20" spans="1:4" x14ac:dyDescent="0.2">
      <c r="A20" s="9" t="s">
        <v>351</v>
      </c>
      <c r="B20" s="2">
        <v>1</v>
      </c>
      <c r="C20" s="1" t="s">
        <v>400</v>
      </c>
      <c r="D20" s="2" t="str">
        <f>VLOOKUP(C20,Key!$A$2:$B951,2,TRUE)</f>
        <v>pH</v>
      </c>
    </row>
    <row r="21" spans="1:4" x14ac:dyDescent="0.2">
      <c r="A21" s="9" t="s">
        <v>352</v>
      </c>
      <c r="B21" s="2">
        <v>1</v>
      </c>
      <c r="C21" s="1" t="s">
        <v>402</v>
      </c>
      <c r="D21" s="2" t="str">
        <f>VLOOKUP(C21,Key!$A$2:$B952,2,TRUE)</f>
        <v>Phaeophytin a</v>
      </c>
    </row>
    <row r="22" spans="1:4" x14ac:dyDescent="0.2">
      <c r="A22" s="9" t="s">
        <v>353</v>
      </c>
      <c r="B22" s="2">
        <f>1/1000</f>
        <v>1E-3</v>
      </c>
      <c r="C22" s="1" t="s">
        <v>231</v>
      </c>
      <c r="D22" s="2" t="str">
        <f>VLOOKUP(C22,Key!$A$2:$B953,2,TRUE)</f>
        <v>Filterable Reactive Phosphate</v>
      </c>
    </row>
    <row r="23" spans="1:4" x14ac:dyDescent="0.2">
      <c r="A23" s="9" t="s">
        <v>354</v>
      </c>
      <c r="B23" s="2">
        <v>1</v>
      </c>
      <c r="C23" s="1" t="s">
        <v>210</v>
      </c>
      <c r="D23" s="2" t="str">
        <f>VLOOKUP(C23,Key!$A$2:$B954,2,TRUE)</f>
        <v>Salinity</v>
      </c>
    </row>
    <row r="24" spans="1:4" x14ac:dyDescent="0.2">
      <c r="A24" s="9" t="s">
        <v>355</v>
      </c>
      <c r="B24" s="2">
        <v>1</v>
      </c>
      <c r="C24" s="1" t="s">
        <v>407</v>
      </c>
      <c r="D24" s="2" t="str">
        <f>VLOOKUP(C24,Key!$A$2:$B955,2,TRUE)</f>
        <v>Secchi depth</v>
      </c>
    </row>
    <row r="25" spans="1:4" x14ac:dyDescent="0.2">
      <c r="A25" s="9" t="s">
        <v>356</v>
      </c>
      <c r="B25" s="2">
        <f>1/1000</f>
        <v>1E-3</v>
      </c>
      <c r="C25" s="1" t="s">
        <v>228</v>
      </c>
      <c r="D25" s="2" t="str">
        <f>VLOOKUP(C25,Key!$A$2:$B956,2,TRUE)</f>
        <v>Reactive Silica</v>
      </c>
    </row>
    <row r="26" spans="1:4" x14ac:dyDescent="0.2">
      <c r="A26" s="9" t="s">
        <v>357</v>
      </c>
      <c r="B26" s="2">
        <v>1</v>
      </c>
      <c r="C26" s="1" t="s">
        <v>216</v>
      </c>
      <c r="D26" s="2" t="str">
        <f>VLOOKUP(C26,Key!$A$2:$B957,2,TRUE)</f>
        <v>Total Suspended Solids</v>
      </c>
    </row>
    <row r="27" spans="1:4" x14ac:dyDescent="0.2">
      <c r="A27" s="9" t="s">
        <v>358</v>
      </c>
      <c r="B27" s="2">
        <v>1</v>
      </c>
      <c r="C27" s="1" t="s">
        <v>211</v>
      </c>
      <c r="D27" s="2" t="str">
        <f>VLOOKUP(C27,Key!$A$2:$B958,2,TRUE)</f>
        <v>Temperature</v>
      </c>
    </row>
    <row r="28" spans="1:4" x14ac:dyDescent="0.2">
      <c r="A28" s="9" t="s">
        <v>359</v>
      </c>
      <c r="B28" s="2">
        <v>1</v>
      </c>
      <c r="C28" s="1" t="s">
        <v>409</v>
      </c>
      <c r="D28" s="2" t="str">
        <f>VLOOKUP(C28,Key!$A$2:$B959,2,TRUE)</f>
        <v>Tide status</v>
      </c>
    </row>
    <row r="29" spans="1:4" x14ac:dyDescent="0.2">
      <c r="A29" s="9" t="s">
        <v>360</v>
      </c>
      <c r="B29" s="2">
        <v>1</v>
      </c>
      <c r="C29" s="1" t="s">
        <v>217</v>
      </c>
      <c r="D29" s="2" t="str">
        <f>VLOOKUP(C29,Key!$A$2:$B960,2,TRUE)</f>
        <v>Turbidity</v>
      </c>
    </row>
    <row r="30" spans="1:4" x14ac:dyDescent="0.2">
      <c r="A30" s="9" t="s">
        <v>361</v>
      </c>
      <c r="B30" s="2">
        <v>1</v>
      </c>
      <c r="C30" s="1" t="s">
        <v>379</v>
      </c>
      <c r="D30" s="2" t="str">
        <f>VLOOKUP(C30,Key!$A$2:$B961,2,TRUE)</f>
        <v>Wind Direction</v>
      </c>
    </row>
    <row r="31" spans="1:4" x14ac:dyDescent="0.2">
      <c r="A31" s="9" t="s">
        <v>362</v>
      </c>
      <c r="B31" s="2">
        <f>0.51</f>
        <v>0.51</v>
      </c>
      <c r="C31" s="1" t="s">
        <v>380</v>
      </c>
      <c r="D31" s="2" t="str">
        <f>VLOOKUP(C31,Key!$A$2:$B962,2,TRUE)</f>
        <v>Wind Speed</v>
      </c>
    </row>
    <row r="32" spans="1:4" x14ac:dyDescent="0.2">
      <c r="A32" s="6" t="s">
        <v>363</v>
      </c>
      <c r="B32" s="2">
        <v>1</v>
      </c>
      <c r="C32" s="1" t="s">
        <v>421</v>
      </c>
      <c r="D32" s="2" t="str">
        <f>VLOOKUP(C32,Key!$A$2:$B963,2,TRUE)</f>
        <v>Max Discharge</v>
      </c>
    </row>
    <row r="33" spans="1:4" x14ac:dyDescent="0.2">
      <c r="A33" s="6" t="s">
        <v>364</v>
      </c>
      <c r="B33" s="2">
        <v>1</v>
      </c>
      <c r="C33" s="1" t="s">
        <v>422</v>
      </c>
      <c r="D33" s="2" t="str">
        <f>VLOOKUP(C33,Key!$A$2:$B964,2,TRUE)</f>
        <v>Mean Discharge</v>
      </c>
    </row>
    <row r="34" spans="1:4" x14ac:dyDescent="0.2">
      <c r="A34" s="6" t="s">
        <v>365</v>
      </c>
      <c r="B34" s="2">
        <v>1</v>
      </c>
      <c r="C34" s="1" t="s">
        <v>423</v>
      </c>
      <c r="D34" s="2" t="str">
        <f>VLOOKUP(C34,Key!$A$2:$B965,2,TRUE)</f>
        <v>Min Discharge</v>
      </c>
    </row>
    <row r="35" spans="1:4" x14ac:dyDescent="0.2">
      <c r="A35" s="6" t="s">
        <v>366</v>
      </c>
      <c r="B35" s="2">
        <v>1</v>
      </c>
      <c r="C35" s="1" t="s">
        <v>424</v>
      </c>
      <c r="D35" s="2" t="str">
        <f>VLOOKUP(C35,Key!$A$2:$B966,2,TRUE)</f>
        <v>Discharge</v>
      </c>
    </row>
    <row r="36" spans="1:4" x14ac:dyDescent="0.2">
      <c r="A36" s="6" t="s">
        <v>367</v>
      </c>
      <c r="B36" s="2">
        <v>1</v>
      </c>
      <c r="C36" s="1" t="s">
        <v>425</v>
      </c>
      <c r="D36" s="2" t="str">
        <f>VLOOKUP(C36,Key!$A$2:$B967,2,TRUE)</f>
        <v>Max Stage Height CTF</v>
      </c>
    </row>
    <row r="37" spans="1:4" x14ac:dyDescent="0.2">
      <c r="A37" s="6" t="s">
        <v>368</v>
      </c>
      <c r="B37" s="2">
        <v>1</v>
      </c>
      <c r="C37" s="1" t="s">
        <v>426</v>
      </c>
      <c r="D37" s="2" t="str">
        <f>VLOOKUP(C37,Key!$A$2:$B968,2,TRUE)</f>
        <v>Mean Stage Height CTF</v>
      </c>
    </row>
    <row r="38" spans="1:4" x14ac:dyDescent="0.2">
      <c r="A38" s="6" t="s">
        <v>369</v>
      </c>
      <c r="B38" s="2">
        <v>1</v>
      </c>
      <c r="C38" s="1" t="s">
        <v>427</v>
      </c>
      <c r="D38" s="2" t="str">
        <f>VLOOKUP(C38,Key!$A$2:$B969,2,TRUE)</f>
        <v>Min Stage Height CTF</v>
      </c>
    </row>
    <row r="39" spans="1:4" x14ac:dyDescent="0.2">
      <c r="A39" s="6" t="s">
        <v>370</v>
      </c>
      <c r="B39" s="2">
        <v>1</v>
      </c>
      <c r="C39" s="1" t="s">
        <v>428</v>
      </c>
      <c r="D39" s="2" t="str">
        <f>VLOOKUP(C39,Key!$A$2:$B970,2,TRUE)</f>
        <v>Max Stage Height</v>
      </c>
    </row>
    <row r="40" spans="1:4" x14ac:dyDescent="0.2">
      <c r="A40" s="6" t="s">
        <v>371</v>
      </c>
      <c r="B40" s="2">
        <v>1</v>
      </c>
      <c r="C40" s="1" t="s">
        <v>429</v>
      </c>
      <c r="D40" s="2" t="str">
        <f>VLOOKUP(C40,Key!$A$2:$B971,2,TRUE)</f>
        <v>Mean Stage Height</v>
      </c>
    </row>
    <row r="41" spans="1:4" x14ac:dyDescent="0.2">
      <c r="A41" s="6" t="s">
        <v>372</v>
      </c>
      <c r="B41" s="2">
        <v>1</v>
      </c>
      <c r="C41" s="1" t="s">
        <v>430</v>
      </c>
      <c r="D41" s="2" t="str">
        <f>VLOOKUP(C41,Key!$A$2:$B972,2,TRUE)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Key</vt:lpstr>
      <vt:lpstr>Model_TFV</vt:lpstr>
      <vt:lpstr>MAFRL</vt:lpstr>
      <vt:lpstr>IMOSBGC</vt:lpstr>
      <vt:lpstr>IMOSPROFILE</vt:lpstr>
      <vt:lpstr>THEME5</vt:lpstr>
      <vt:lpstr>DOT</vt:lpstr>
      <vt:lpstr>BOM</vt:lpstr>
      <vt:lpstr>DWER</vt:lpstr>
      <vt:lpstr>DWERMOORING</vt:lpstr>
      <vt:lpstr>JPPLAWAC</vt:lpstr>
      <vt:lpstr>FPA_BMT</vt:lpstr>
      <vt:lpstr>BMTBNA</vt:lpstr>
      <vt:lpstr>WC_BMT</vt:lpstr>
      <vt:lpstr>WWMSP5</vt:lpstr>
      <vt:lpstr>UWA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Sherry Zhai</cp:lastModifiedBy>
  <dcterms:created xsi:type="dcterms:W3CDTF">2022-06-30T00:03:08Z</dcterms:created>
  <dcterms:modified xsi:type="dcterms:W3CDTF">2023-05-26T08:27:38Z</dcterms:modified>
</cp:coreProperties>
</file>