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data-governance\"/>
    </mc:Choice>
  </mc:AlternateContent>
  <xr:revisionPtr revIDLastSave="0" documentId="13_ncr:1_{72B6E0C2-F745-48E2-B60C-3DEC7CB9AD9D}" xr6:coauthVersionLast="47" xr6:coauthVersionMax="47" xr10:uidLastSave="{00000000-0000-0000-0000-000000000000}"/>
  <bookViews>
    <workbookView xWindow="-120" yWindow="-120" windowWidth="29040" windowHeight="15840" tabRatio="841" xr2:uid="{00000000-000D-0000-FFFF-FFFF00000000}"/>
  </bookViews>
  <sheets>
    <sheet name="MASTER KEY" sheetId="1" r:id="rId1"/>
    <sheet name="THEME2LIGHT" sheetId="21" r:id="rId2"/>
    <sheet name="SentientHubs" sheetId="18" r:id="rId3"/>
    <sheet name="Model_TFV" sheetId="5" r:id="rId4"/>
    <sheet name="THEME5MET" sheetId="19" r:id="rId5"/>
    <sheet name="MAFRL" sheetId="8" r:id="rId6"/>
    <sheet name="IMOSBGC" sheetId="9" r:id="rId7"/>
    <sheet name="IMOSPROFILE" sheetId="10" r:id="rId8"/>
    <sheet name="DWER" sheetId="2" r:id="rId9"/>
    <sheet name="DWERMOORING" sheetId="11" r:id="rId10"/>
    <sheet name="BOM" sheetId="3" r:id="rId11"/>
    <sheet name="DOT" sheetId="4" r:id="rId12"/>
    <sheet name="THEME5" sheetId="7" r:id="rId13"/>
    <sheet name="WWMSP5" sheetId="16" r:id="rId14"/>
    <sheet name="WWMSP2" sheetId="20" r:id="rId15"/>
    <sheet name="JPPLAWAC" sheetId="12" r:id="rId16"/>
    <sheet name="UWA" sheetId="15" r:id="rId17"/>
    <sheet name="BMTBNA" sheetId="17" r:id="rId18"/>
    <sheet name="FPA_BMT" sheetId="14" r:id="rId19"/>
    <sheet name="WC_BMT" sheetId="13" r:id="rId20"/>
    <sheet name="Information" sheetId="6" r:id="rId21"/>
  </sheets>
  <definedNames>
    <definedName name="_xlnm._FilterDatabase" localSheetId="0" hidden="1">'MASTER KEY'!$A$1:$J$318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1" l="1"/>
  <c r="D3" i="21"/>
  <c r="D4" i="21"/>
  <c r="D2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5" i="21"/>
  <c r="D2" i="19"/>
  <c r="D16" i="15"/>
  <c r="B25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B35" i="3"/>
  <c r="D15" i="19"/>
  <c r="D7" i="19"/>
  <c r="D5" i="19"/>
  <c r="D3" i="19"/>
  <c r="D6" i="19"/>
  <c r="D4" i="19"/>
  <c r="D8" i="19"/>
  <c r="D9" i="19"/>
  <c r="D10" i="19"/>
  <c r="D11" i="19"/>
  <c r="D13" i="19"/>
  <c r="D12" i="19"/>
  <c r="D14" i="19"/>
  <c r="D16" i="19"/>
  <c r="D17" i="19"/>
  <c r="D18" i="19"/>
  <c r="D20" i="19"/>
  <c r="D19" i="19"/>
  <c r="D2" i="7"/>
  <c r="E135" i="5"/>
  <c r="F137" i="5"/>
  <c r="D3" i="9"/>
  <c r="D5" i="14"/>
  <c r="D6" i="14"/>
  <c r="D7" i="14"/>
  <c r="D8" i="14"/>
  <c r="D9" i="17"/>
  <c r="D6" i="17"/>
  <c r="D7" i="17"/>
  <c r="D8" i="17"/>
  <c r="D10" i="17"/>
  <c r="D24" i="4"/>
  <c r="D23" i="4"/>
  <c r="D8" i="4"/>
  <c r="D3" i="17"/>
  <c r="D4" i="17"/>
  <c r="D5" i="17"/>
  <c r="D2" i="17"/>
  <c r="D14" i="15"/>
  <c r="D15" i="15"/>
  <c r="D3" i="15"/>
  <c r="D4" i="15"/>
  <c r="D5" i="15"/>
  <c r="D6" i="15"/>
  <c r="D7" i="15"/>
  <c r="D8" i="15"/>
  <c r="D9" i="15"/>
  <c r="D10" i="15"/>
  <c r="D11" i="15"/>
  <c r="D12" i="15"/>
  <c r="D13" i="15"/>
  <c r="D2" i="15"/>
  <c r="D3" i="14"/>
  <c r="D4" i="14"/>
  <c r="D2" i="14"/>
  <c r="D16" i="16"/>
  <c r="D17" i="16"/>
  <c r="D11" i="16"/>
  <c r="D12" i="16"/>
  <c r="D13" i="16"/>
  <c r="D14" i="16"/>
  <c r="D15" i="16"/>
  <c r="D3" i="16"/>
  <c r="D4" i="16"/>
  <c r="D5" i="16"/>
  <c r="D6" i="16"/>
  <c r="D7" i="16"/>
  <c r="D8" i="16"/>
  <c r="D9" i="16"/>
  <c r="D10" i="16"/>
  <c r="D2" i="16"/>
  <c r="D21" i="4"/>
  <c r="D22" i="4"/>
  <c r="D17" i="4"/>
  <c r="D18" i="4"/>
  <c r="D19" i="4"/>
  <c r="D20" i="4"/>
  <c r="D14" i="4"/>
  <c r="D15" i="4"/>
  <c r="D16" i="4"/>
  <c r="D7" i="4"/>
  <c r="D9" i="4"/>
  <c r="D10" i="4"/>
  <c r="D11" i="4"/>
  <c r="D12" i="4"/>
  <c r="D13" i="4"/>
  <c r="D4" i="4"/>
  <c r="D5" i="4"/>
  <c r="D6" i="4"/>
  <c r="D31" i="3"/>
  <c r="D32" i="3"/>
  <c r="D33" i="3"/>
  <c r="D34" i="3"/>
  <c r="D35" i="3"/>
  <c r="D30" i="3"/>
  <c r="D3" i="4"/>
  <c r="D7" i="13"/>
  <c r="D6" i="13"/>
  <c r="D5" i="13"/>
  <c r="D4" i="13"/>
  <c r="D3" i="13"/>
  <c r="D2" i="13"/>
  <c r="D10" i="12"/>
  <c r="D11" i="12"/>
  <c r="D12" i="12"/>
  <c r="D13" i="12"/>
  <c r="D14" i="12"/>
  <c r="D15" i="12"/>
  <c r="D16" i="12"/>
  <c r="D17" i="12"/>
  <c r="D18" i="12"/>
  <c r="D19" i="12"/>
  <c r="D2" i="12"/>
  <c r="D3" i="12"/>
  <c r="D4" i="12"/>
  <c r="D5" i="12"/>
  <c r="D7" i="12"/>
  <c r="D8" i="12"/>
  <c r="D9" i="12"/>
  <c r="D6" i="12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4" i="5"/>
  <c r="F12" i="5"/>
  <c r="F11" i="5"/>
  <c r="F10" i="5"/>
  <c r="F6" i="5"/>
  <c r="F5" i="5"/>
  <c r="B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" i="10"/>
  <c r="D12" i="9"/>
  <c r="D13" i="9"/>
  <c r="D14" i="9"/>
  <c r="D15" i="9"/>
  <c r="D16" i="9"/>
  <c r="D17" i="9"/>
  <c r="D18" i="9"/>
  <c r="D19" i="9"/>
  <c r="D20" i="9"/>
  <c r="D11" i="9"/>
  <c r="B9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4" i="9"/>
  <c r="D5" i="9"/>
  <c r="D6" i="9"/>
  <c r="D7" i="9"/>
  <c r="D8" i="9"/>
  <c r="D9" i="9"/>
  <c r="D1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" i="9"/>
  <c r="D2" i="8"/>
  <c r="D4" i="8"/>
  <c r="B93" i="8"/>
  <c r="B92" i="8"/>
  <c r="B91" i="8"/>
  <c r="B90" i="8"/>
  <c r="B89" i="8"/>
  <c r="B88" i="8"/>
  <c r="B87" i="8"/>
  <c r="B64" i="8"/>
  <c r="B63" i="8"/>
  <c r="B62" i="8"/>
  <c r="B61" i="8"/>
  <c r="B60" i="8"/>
  <c r="B59" i="8"/>
  <c r="B58" i="8"/>
  <c r="B57" i="8"/>
  <c r="B56" i="8"/>
  <c r="B53" i="8"/>
  <c r="B55" i="8"/>
  <c r="B54" i="8"/>
  <c r="B13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0" i="8"/>
  <c r="D41" i="8"/>
  <c r="D42" i="8"/>
  <c r="D43" i="8"/>
  <c r="D44" i="8"/>
  <c r="D45" i="8"/>
  <c r="D46" i="8"/>
  <c r="D47" i="8"/>
  <c r="D48" i="8"/>
  <c r="D49" i="8"/>
  <c r="D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B2" i="5"/>
  <c r="C2" i="5"/>
  <c r="A2" i="5"/>
  <c r="B2" i="3"/>
  <c r="B2" i="4"/>
  <c r="D2" i="4"/>
  <c r="B19" i="2"/>
  <c r="B22" i="2"/>
  <c r="B25" i="2"/>
  <c r="B16" i="2"/>
  <c r="B15" i="2"/>
  <c r="B14" i="2"/>
  <c r="B13" i="2"/>
  <c r="B12" i="2"/>
  <c r="B31" i="2"/>
  <c r="B9" i="3"/>
  <c r="B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2" i="3"/>
  <c r="D2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B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SS1/SS2/SS3 (particle size ranges)</t>
        </r>
      </text>
    </comment>
    <comment ref="B2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Dissolved oxygen</t>
        </r>
      </text>
    </comment>
    <comment ref="B4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variable names</t>
        </r>
      </text>
    </comment>
    <comment ref="B6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7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SS1/2/3</t>
        </r>
      </text>
    </comment>
    <comment ref="B87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var00048</t>
        </r>
      </text>
    </comment>
    <comment ref="B8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 we need this one as /m^3/d ??</t>
        </r>
      </text>
    </comment>
    <comment ref="B9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same as to var00088</t>
        </r>
      </text>
    </comment>
    <comment ref="B9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var00050</t>
        </r>
      </text>
    </comment>
    <comment ref="B9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var00051</t>
        </r>
      </text>
    </comment>
    <comment ref="B10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duplicated to var00052</t>
        </r>
      </text>
    </comment>
    <comment ref="C130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130" authorId="0" shapeId="0" xr:uid="{6292DC12-5EE5-42A1-9F81-DF16A7AF48DF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C153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m or m/day?</t>
        </r>
      </text>
    </comment>
    <comment ref="B18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need an attribute of 'datum' or 'offset' for tide height</t>
        </r>
      </text>
    </comment>
    <comment ref="B184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wave length of light bands?</t>
        </r>
      </text>
    </comment>
    <comment ref="B20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definitions of these variables?</t>
        </r>
      </text>
    </comment>
    <comment ref="B205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definition of these variables?</t>
        </r>
      </text>
    </comment>
    <comment ref="B21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var00269</t>
        </r>
      </text>
    </comment>
    <comment ref="B2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choose from this or var00270</t>
        </r>
      </text>
    </comment>
    <comment ref="B215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downward velocity</t>
        </r>
      </text>
    </comment>
    <comment ref="B217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duplication to var00198?</t>
        </r>
      </text>
    </comment>
    <comment ref="B26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not sure if this is duplicated to var00207</t>
        </r>
      </text>
    </comment>
    <comment ref="B272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in coastal engineering these variables and significant waveheight are inter-used</t>
        </r>
      </text>
    </comment>
    <comment ref="C287" authorId="0" shapeId="0" xr:uid="{A74E28BE-96D5-4ACF-B30F-D0AFB8E69778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D287" authorId="0" shapeId="0" xr:uid="{6BD8EECE-B305-4CAE-BC9C-970FB38528C1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87" authorId="0" shapeId="0" xr:uid="{01E1734E-5A27-4C51-8374-25F9A2B941E0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C272" authorId="0" shapeId="0" xr:uid="{F58B7081-2000-4075-A493-0BDDA661698B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  <comment ref="E272" authorId="0" shapeId="0" xr:uid="{DC8D6C02-CC39-45AF-91CA-8D1A427F00C6}">
      <text>
        <r>
          <rPr>
            <b/>
            <sz val="9"/>
            <color indexed="81"/>
            <rFont val="Tahoma"/>
            <charset val="1"/>
          </rPr>
          <t>Peisheng Huang:</t>
        </r>
        <r>
          <rPr>
            <sz val="9"/>
            <color indexed="81"/>
            <rFont val="Tahoma"/>
            <charset val="1"/>
          </rPr>
          <t xml:space="preserve">
use degree instead?</t>
        </r>
      </text>
    </comment>
  </commentList>
</comments>
</file>

<file path=xl/sharedStrings.xml><?xml version="1.0" encoding="utf-8"?>
<sst xmlns="http://schemas.openxmlformats.org/spreadsheetml/2006/main" count="4207" uniqueCount="1791">
  <si>
    <t>Units</t>
  </si>
  <si>
    <t>cfu/100mL</t>
  </si>
  <si>
    <t>Enterococci</t>
  </si>
  <si>
    <t>TN:TP</t>
  </si>
  <si>
    <t>mg N / mg P</t>
  </si>
  <si>
    <t>Organic Nitrogen</t>
  </si>
  <si>
    <t>mg/L</t>
  </si>
  <si>
    <t>Organic Phosphorus</t>
  </si>
  <si>
    <t>Salinity</t>
  </si>
  <si>
    <t>psu</t>
  </si>
  <si>
    <t>Temperature</t>
  </si>
  <si>
    <t>^{\circ}C</t>
  </si>
  <si>
    <t>Depth</t>
  </si>
  <si>
    <t>m</t>
  </si>
  <si>
    <t>Total Nitrogen</t>
  </si>
  <si>
    <t>Total Phosphorus</t>
  </si>
  <si>
    <t>Total Organic Carbon</t>
  </si>
  <si>
    <t>Total Suspended Solids</t>
  </si>
  <si>
    <t>Turbidity</t>
  </si>
  <si>
    <t>NTU</t>
  </si>
  <si>
    <t>Chlorophyll-a</t>
  </si>
  <si>
    <t>\mug/L</t>
  </si>
  <si>
    <t>Ruppia Biomass</t>
  </si>
  <si>
    <t>mmol C/m^2</t>
  </si>
  <si>
    <t>Suspended Solids #1</t>
  </si>
  <si>
    <t>Sediment Mass (SS1)</t>
  </si>
  <si>
    <t>g/m^2</t>
  </si>
  <si>
    <t>Suspended Solids #2</t>
  </si>
  <si>
    <t>Sediment Mass (SS2)</t>
  </si>
  <si>
    <t>Suspended Solids #3</t>
  </si>
  <si>
    <t>Sediment Mass (SS3)</t>
  </si>
  <si>
    <t>Water Age</t>
  </si>
  <si>
    <t>days</t>
  </si>
  <si>
    <t>Oxygen</t>
  </si>
  <si>
    <t>Reactive Silica</t>
  </si>
  <si>
    <t>Ammonium</t>
  </si>
  <si>
    <t>Nitrate</t>
  </si>
  <si>
    <t>Filterable Reactive Phosphate</t>
  </si>
  <si>
    <t>Adsorped Phosphate</t>
  </si>
  <si>
    <t>Dissolved Organic Carbon</t>
  </si>
  <si>
    <t>Dissolved Organic Carbon (refractory)</t>
  </si>
  <si>
    <t>Particulate Organic Carbon</t>
  </si>
  <si>
    <t>Dissolved Organic Nitrogen</t>
  </si>
  <si>
    <t>Particulate Organic Nitrogen</t>
  </si>
  <si>
    <t>Dissolved Organic Nitrogen (refractory)</t>
  </si>
  <si>
    <t>Dissolved Organic Phosphorus</t>
  </si>
  <si>
    <t>Particulate Organic Phosphorus</t>
  </si>
  <si>
    <t>Dissolved Organic Phosphorus (refractory)</t>
  </si>
  <si>
    <t>Phytoplankton Biomass (greens)</t>
  </si>
  <si>
    <t>mmol C/m^3</t>
  </si>
  <si>
    <t>Phytoplankton Biomass (crypt)</t>
  </si>
  <si>
    <t>Phytoplankton Biomass (diatom)</t>
  </si>
  <si>
    <t>Phytoplankton Biomass (dino)</t>
  </si>
  <si>
    <t>Filamentous Algae (floating)</t>
  </si>
  <si>
    <t>Filamentous Algae Nitrogen (floating)</t>
  </si>
  <si>
    <t>mmol N/m^3</t>
  </si>
  <si>
    <t>Filamentous Algae Phosphorus (floating)</t>
  </si>
  <si>
    <t>mmol P/m^3</t>
  </si>
  <si>
    <t>Filamentous Algae Biomass (total)</t>
  </si>
  <si>
    <t>g DW/m^2</t>
  </si>
  <si>
    <t>O2 Dissolved Sediment Flux</t>
  </si>
  <si>
    <t>mmol O_2/m^2</t>
  </si>
  <si>
    <t>DIC Dissolved Sediment Flux</t>
  </si>
  <si>
    <t>NH4 Dissolved Sediment Flux</t>
  </si>
  <si>
    <t>mmol N/m^2</t>
  </si>
  <si>
    <t>NO3 Dissolved Sediment Flux</t>
  </si>
  <si>
    <t>FRP Dissolved Sediment Flux</t>
  </si>
  <si>
    <t>mmol P/m^2</t>
  </si>
  <si>
    <t>POC Dissolved Sediment Flux</t>
  </si>
  <si>
    <t>DOC Dissolved Sediment Flux</t>
  </si>
  <si>
    <t>PON Dissolved Sediment Flux</t>
  </si>
  <si>
    <t>DON Dissolved Sediment Flux</t>
  </si>
  <si>
    <t>POP Dissolved Sediment Flux</t>
  </si>
  <si>
    <t>DOP Dissolved Sediment Flux</t>
  </si>
  <si>
    <t>Photosynthetically Active Radiation</t>
  </si>
  <si>
    <t>W/m^2</t>
  </si>
  <si>
    <t>Ruppia Gross Primary Productivity</t>
  </si>
  <si>
    <t>mmol C/m^3/d</t>
  </si>
  <si>
    <t>Ruppia Net Primary Productivity</t>
  </si>
  <si>
    <t>Ruppia Leaf Area Index</t>
  </si>
  <si>
    <t>m^2/m^2</t>
  </si>
  <si>
    <t>Ruppia Biomass (above-ground)</t>
  </si>
  <si>
    <t>Ruppia Biomass (below-ground)</t>
  </si>
  <si>
    <t>Ruppia Root Depth</t>
  </si>
  <si>
    <t>Ruppia O2 Injection Rate</t>
  </si>
  <si>
    <t>Sedimentation Velocity (SS1)</t>
  </si>
  <si>
    <t>m/d</t>
  </si>
  <si>
    <t>Sedimentation Rate (SS1)</t>
  </si>
  <si>
    <t>g/m^3/d</t>
  </si>
  <si>
    <t>Sedimentation Velocity (SS2)</t>
  </si>
  <si>
    <t>Sedimentation Rate (SS2)</t>
  </si>
  <si>
    <t>Sedimentation Velocity (SS3)</t>
  </si>
  <si>
    <t>Sedimentation Rate (SS3)</t>
  </si>
  <si>
    <t>Sediment Mass</t>
  </si>
  <si>
    <t>Critical Shear Stress</t>
  </si>
  <si>
    <t>N/m^2</t>
  </si>
  <si>
    <t>Resuspension Rate</t>
  </si>
  <si>
    <t>g/m^2/d</t>
  </si>
  <si>
    <t>Sediment Fraction (SS1)</t>
  </si>
  <si>
    <t>v/v</t>
  </si>
  <si>
    <t>Sediment Fraction (SS2)</t>
  </si>
  <si>
    <t>Sediment Fraction (SS3)</t>
  </si>
  <si>
    <t>Sedimentation Rate (SS)</t>
  </si>
  <si>
    <t>SS Net SWI Flux</t>
  </si>
  <si>
    <t>Change in SWI Position</t>
  </si>
  <si>
    <t>Resuspension Rate (SS)</t>
  </si>
  <si>
    <t>Bottom Shear Stress</t>
  </si>
  <si>
    <t>O2 Saturation</t>
  </si>
  <si>
    <t>%</t>
  </si>
  <si>
    <t>O2 Atmospheric Flux</t>
  </si>
  <si>
    <t>O2 Dissolved Sediment Exchange Rate</t>
  </si>
  <si>
    <t>mmol O_2/m^3</t>
  </si>
  <si>
    <t>O2 Atmospheric Exchange Rate</t>
  </si>
  <si>
    <t>Si Dissolved Sediment Flux</t>
  </si>
  <si>
    <t>mmol Si/m^2</t>
  </si>
  <si>
    <t>Nitrification Rate</t>
  </si>
  <si>
    <t>mmol N/m^3/d</t>
  </si>
  <si>
    <t>Denitrification Rate</t>
  </si>
  <si>
    <t>Annamox Rate</t>
  </si>
  <si>
    <t>DNRA Rate</t>
  </si>
  <si>
    <t>DIN Atmospheric Deposition Flux</t>
  </si>
  <si>
    <t>mmol N/m^2/d</t>
  </si>
  <si>
    <t>PIP Sedimentation Rate</t>
  </si>
  <si>
    <t>mmol P/m^3/d</t>
  </si>
  <si>
    <t>PIP Resuspension Rate</t>
  </si>
  <si>
    <t>mmol P/m^2/d</t>
  </si>
  <si>
    <t>PIP Net SWI Flux</t>
  </si>
  <si>
    <t>FRP Sorption Rate</t>
  </si>
  <si>
    <t>DIP Atmospheric Deposition Flux</t>
  </si>
  <si>
    <t>POC Sedimentation Rate</t>
  </si>
  <si>
    <t>PON Sedimentation Rate</t>
  </si>
  <si>
    <t>POP Sedimentation Rate</t>
  </si>
  <si>
    <t>Sediment OM Fraction</t>
  </si>
  <si>
    <t>Chromophoric DOM</t>
  </si>
  <si>
    <t>/m</t>
  </si>
  <si>
    <t>Sediment Total Organic Carbon</t>
  </si>
  <si>
    <t>Sediment Total Organic Nitrogen</t>
  </si>
  <si>
    <t>Sediment Total Organic Phosphorus</t>
  </si>
  <si>
    <t>POC Net SWI Flux</t>
  </si>
  <si>
    <t>mmol C/m^2/d</t>
  </si>
  <si>
    <t>DOC Net SWI Flux</t>
  </si>
  <si>
    <t>PON Net SWI Flux</t>
  </si>
  <si>
    <t>DON Net SWI Flux</t>
  </si>
  <si>
    <t>POP Net SWI Flux</t>
  </si>
  <si>
    <t>DOP Net SWI Flux</t>
  </si>
  <si>
    <t>POC Resuspension Rate</t>
  </si>
  <si>
    <t>PON Resuspension Rate</t>
  </si>
  <si>
    <t>POP Resuspension Rate</t>
  </si>
  <si>
    <t>POC Hydrolysis Rate</t>
  </si>
  <si>
    <t>PON Hydrolysis Rate</t>
  </si>
  <si>
    <t>POP Hydrolysis Rate</t>
  </si>
  <si>
    <t>DOC Mineralisation Rate</t>
  </si>
  <si>
    <t>DON Mineralisation Rate</t>
  </si>
  <si>
    <t>DOP Mineralisation Rate</t>
  </si>
  <si>
    <t>DOC Mineralisation Rate (anaerobic)</t>
  </si>
  <si>
    <t>DOC Mineralisation Rate (denitrification)</t>
  </si>
  <si>
    <t>Variable Name</t>
  </si>
  <si>
    <t>Variable ID</t>
  </si>
  <si>
    <t>Symbol</t>
  </si>
  <si>
    <t>C_{ecoli}</t>
  </si>
  <si>
    <t>C_{entercocci}</t>
  </si>
  <si>
    <t>ON</t>
  </si>
  <si>
    <t>OP</t>
  </si>
  <si>
    <t>S</t>
  </si>
  <si>
    <t>T</t>
  </si>
  <si>
    <t>D</t>
  </si>
  <si>
    <t>TN</t>
  </si>
  <si>
    <t>TP</t>
  </si>
  <si>
    <t>TOC</t>
  </si>
  <si>
    <t>TSS</t>
  </si>
  <si>
    <t>C_T</t>
  </si>
  <si>
    <t>Chl-a</t>
  </si>
  <si>
    <t>Ruppia</t>
  </si>
  <si>
    <t>SS_1</t>
  </si>
  <si>
    <t>SS_1_{SED}</t>
  </si>
  <si>
    <t>SS_2</t>
  </si>
  <si>
    <t>SS_2_{SED}</t>
  </si>
  <si>
    <t>SS_3</t>
  </si>
  <si>
    <t>SS_3_{SED}</t>
  </si>
  <si>
    <t>\tau_{age}</t>
  </si>
  <si>
    <t>O_2</t>
  </si>
  <si>
    <t>RSi</t>
  </si>
  <si>
    <t>NH_4</t>
  </si>
  <si>
    <t>NO_3</t>
  </si>
  <si>
    <t>FRP</t>
  </si>
  <si>
    <t>FRP_{ads}</t>
  </si>
  <si>
    <t>DOC</t>
  </si>
  <si>
    <t>DOC_R</t>
  </si>
  <si>
    <t>POC</t>
  </si>
  <si>
    <t>DON</t>
  </si>
  <si>
    <t>PON</t>
  </si>
  <si>
    <t>DON_R</t>
  </si>
  <si>
    <t>DOP</t>
  </si>
  <si>
    <t>POP</t>
  </si>
  <si>
    <t>DOP_R</t>
  </si>
  <si>
    <t>PHY_{grn}</t>
  </si>
  <si>
    <t>PHY_{crypt}</t>
  </si>
  <si>
    <t>PHY_{diatom}</t>
  </si>
  <si>
    <t>PHY_{dino}</t>
  </si>
  <si>
    <t>M_{ulva\:(float)}</t>
  </si>
  <si>
    <t>MIN_{ulva\:(float)}</t>
  </si>
  <si>
    <t>MIP_{ulva\:(float)}</t>
  </si>
  <si>
    <t>M_{ulva}</t>
  </si>
  <si>
    <t>F_{sed}^{oxy}</t>
  </si>
  <si>
    <t>F_{dsf}^{doc}</t>
  </si>
  <si>
    <t>var00001</t>
  </si>
  <si>
    <t>var00002</t>
  </si>
  <si>
    <t>var00003</t>
  </si>
  <si>
    <t>var00004</t>
  </si>
  <si>
    <t>var00005</t>
  </si>
  <si>
    <t>var00006</t>
  </si>
  <si>
    <t>var00007</t>
  </si>
  <si>
    <t>var00008</t>
  </si>
  <si>
    <t>var00009</t>
  </si>
  <si>
    <t>var00010</t>
  </si>
  <si>
    <t>var00011</t>
  </si>
  <si>
    <t>var00012</t>
  </si>
  <si>
    <t>var00013</t>
  </si>
  <si>
    <t>var00014</t>
  </si>
  <si>
    <t>var00015</t>
  </si>
  <si>
    <t>var00016</t>
  </si>
  <si>
    <t>var00017</t>
  </si>
  <si>
    <t>var00018</t>
  </si>
  <si>
    <t>var00019</t>
  </si>
  <si>
    <t>var00020</t>
  </si>
  <si>
    <t>var00021</t>
  </si>
  <si>
    <t>var00022</t>
  </si>
  <si>
    <t>var00023</t>
  </si>
  <si>
    <t>var00024</t>
  </si>
  <si>
    <t>var00025</t>
  </si>
  <si>
    <t>var00026</t>
  </si>
  <si>
    <t>var00027</t>
  </si>
  <si>
    <t>var00028</t>
  </si>
  <si>
    <t>var00029</t>
  </si>
  <si>
    <t>var00030</t>
  </si>
  <si>
    <t>var00031</t>
  </si>
  <si>
    <t>var00032</t>
  </si>
  <si>
    <t>var00033</t>
  </si>
  <si>
    <t>var00034</t>
  </si>
  <si>
    <t>var00035</t>
  </si>
  <si>
    <t>var00036</t>
  </si>
  <si>
    <t>var00037</t>
  </si>
  <si>
    <t>var00038</t>
  </si>
  <si>
    <t>var00039</t>
  </si>
  <si>
    <t>var00040</t>
  </si>
  <si>
    <t>var00041</t>
  </si>
  <si>
    <t>var00042</t>
  </si>
  <si>
    <t>var00043</t>
  </si>
  <si>
    <t>var00044</t>
  </si>
  <si>
    <t>var00045</t>
  </si>
  <si>
    <t>var00046</t>
  </si>
  <si>
    <t>var00047</t>
  </si>
  <si>
    <t>var00048</t>
  </si>
  <si>
    <t>var00049</t>
  </si>
  <si>
    <t>var00050</t>
  </si>
  <si>
    <t>var00051</t>
  </si>
  <si>
    <t>var00052</t>
  </si>
  <si>
    <t>var00053</t>
  </si>
  <si>
    <t>var00054</t>
  </si>
  <si>
    <t>var00055</t>
  </si>
  <si>
    <t>var00056</t>
  </si>
  <si>
    <t>var00057</t>
  </si>
  <si>
    <t>var00058</t>
  </si>
  <si>
    <t>var00059</t>
  </si>
  <si>
    <t>var00060</t>
  </si>
  <si>
    <t>var00061</t>
  </si>
  <si>
    <t>var00062</t>
  </si>
  <si>
    <t>var00063</t>
  </si>
  <si>
    <t>var00064</t>
  </si>
  <si>
    <t>var00065</t>
  </si>
  <si>
    <t>var00066</t>
  </si>
  <si>
    <t>var00067</t>
  </si>
  <si>
    <t>var00068</t>
  </si>
  <si>
    <t>var00069</t>
  </si>
  <si>
    <t>var00070</t>
  </si>
  <si>
    <t>var00071</t>
  </si>
  <si>
    <t>var00072</t>
  </si>
  <si>
    <t>var00073</t>
  </si>
  <si>
    <t>var00074</t>
  </si>
  <si>
    <t>var00075</t>
  </si>
  <si>
    <t>var00076</t>
  </si>
  <si>
    <t>var00077</t>
  </si>
  <si>
    <t>var00078</t>
  </si>
  <si>
    <t>var00079</t>
  </si>
  <si>
    <t>var00080</t>
  </si>
  <si>
    <t>var00081</t>
  </si>
  <si>
    <t>var00082</t>
  </si>
  <si>
    <t>var00083</t>
  </si>
  <si>
    <t>var00084</t>
  </si>
  <si>
    <t>var00085</t>
  </si>
  <si>
    <t>var00086</t>
  </si>
  <si>
    <t>var00087</t>
  </si>
  <si>
    <t>var00088</t>
  </si>
  <si>
    <t>var00089</t>
  </si>
  <si>
    <t>var00090</t>
  </si>
  <si>
    <t>var00091</t>
  </si>
  <si>
    <t>var00092</t>
  </si>
  <si>
    <t>var00093</t>
  </si>
  <si>
    <t>var00094</t>
  </si>
  <si>
    <t>var00095</t>
  </si>
  <si>
    <t>var00096</t>
  </si>
  <si>
    <t>var00097</t>
  </si>
  <si>
    <t>var00098</t>
  </si>
  <si>
    <t>var00099</t>
  </si>
  <si>
    <t>var00100</t>
  </si>
  <si>
    <t>var00101</t>
  </si>
  <si>
    <t>var00102</t>
  </si>
  <si>
    <t>var00103</t>
  </si>
  <si>
    <t>var00104</t>
  </si>
  <si>
    <t>var00105</t>
  </si>
  <si>
    <t>var00106</t>
  </si>
  <si>
    <t>var00107</t>
  </si>
  <si>
    <t>var00108</t>
  </si>
  <si>
    <t>var00109</t>
  </si>
  <si>
    <t>var00110</t>
  </si>
  <si>
    <t>var00111</t>
  </si>
  <si>
    <t>var00112</t>
  </si>
  <si>
    <t>var00113</t>
  </si>
  <si>
    <t>var00114</t>
  </si>
  <si>
    <t>var00115</t>
  </si>
  <si>
    <t>var00116</t>
  </si>
  <si>
    <t>var00117</t>
  </si>
  <si>
    <t>var00118</t>
  </si>
  <si>
    <t>var00119</t>
  </si>
  <si>
    <t>var00120</t>
  </si>
  <si>
    <t>var00121</t>
  </si>
  <si>
    <t>var00122</t>
  </si>
  <si>
    <t>var00123</t>
  </si>
  <si>
    <t>var00124</t>
  </si>
  <si>
    <t>var00125</t>
  </si>
  <si>
    <t>var00126</t>
  </si>
  <si>
    <t>var00127</t>
  </si>
  <si>
    <t>var00128</t>
  </si>
  <si>
    <t>Alkalinity (tot) (CaCO3) (ug/L)</t>
  </si>
  <si>
    <t>Bottom Depth (m)</t>
  </si>
  <si>
    <t>C (sol org) {DOC, DOC as NPOC} (ug/L)</t>
  </si>
  <si>
    <t>Chlorophyll a (by vol) (mg/L)</t>
  </si>
  <si>
    <t>Chlorophyll b (by vol) (mg/L)</t>
  </si>
  <si>
    <t>Chlorophyll c (by vol) (mg/L)</t>
  </si>
  <si>
    <t>Chlorophyll sample volume (mL)</t>
  </si>
  <si>
    <t>Cloud cover (%)</t>
  </si>
  <si>
    <t>Cond @ 25 deg C (uS/cm)</t>
  </si>
  <si>
    <t>Flow status (no units)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</si>
  <si>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</si>
  <si>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</si>
  <si>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</si>
  <si>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</si>
  <si>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</si>
  <si>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</si>
  <si>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</si>
  <si>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</si>
  <si>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</si>
  <si>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</si>
  <si>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</si>
  <si>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</si>
  <si>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</si>
  <si>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</si>
  <si>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Suspended Solids (Total) {TSS} (mg/L)</t>
  </si>
  <si>
    <t>Temperature (deg C)</t>
  </si>
  <si>
    <t>Tide status (no units)</t>
  </si>
  <si>
    <t>Turbidity (NTU) (NTU)</t>
  </si>
  <si>
    <t>Wind direction (ø)</t>
  </si>
  <si>
    <t>Wind speed (knot)</t>
  </si>
  <si>
    <t>Discharge (m³/s) MAX</t>
  </si>
  <si>
    <t>Discharge (m³/s) MEAN</t>
  </si>
  <si>
    <t>Discharge (m³/s) MIN</t>
  </si>
  <si>
    <t>Discharge (Ml) TOTAL</t>
  </si>
  <si>
    <t>Stage - CTF (m) MAX</t>
  </si>
  <si>
    <t>Stage - CTF (m) MEAN</t>
  </si>
  <si>
    <t>Stage - CTF (m) MIN</t>
  </si>
  <si>
    <t>STAGE (m) MAX</t>
  </si>
  <si>
    <t>STAGE (m) MEAN</t>
  </si>
  <si>
    <t>STAGE (m) MIN</t>
  </si>
  <si>
    <t>Header</t>
  </si>
  <si>
    <t>Conv</t>
  </si>
  <si>
    <t>Key</t>
  </si>
  <si>
    <t>Wind Direction</t>
  </si>
  <si>
    <t>Wind Speed</t>
  </si>
  <si>
    <t>m/s</t>
  </si>
  <si>
    <t>var00129</t>
  </si>
  <si>
    <t>var00130</t>
  </si>
  <si>
    <t>Chlorophyll-b</t>
  </si>
  <si>
    <t>Chlorophyll-c</t>
  </si>
  <si>
    <t>Chl-b</t>
  </si>
  <si>
    <t>Chl-c</t>
  </si>
  <si>
    <t>var00131</t>
  </si>
  <si>
    <t>var00132</t>
  </si>
  <si>
    <t>Cloud Cover</t>
  </si>
  <si>
    <t>var00133</t>
  </si>
  <si>
    <t>Conductivity</t>
  </si>
  <si>
    <t>\muS/cm</t>
  </si>
  <si>
    <t>var00134</t>
  </si>
  <si>
    <t>Flow Status</t>
  </si>
  <si>
    <t xml:space="preserve"> </t>
  </si>
  <si>
    <t>var00135</t>
  </si>
  <si>
    <t>Key Value</t>
  </si>
  <si>
    <t>var00136</t>
  </si>
  <si>
    <t>TKN</t>
  </si>
  <si>
    <t>Total TKN</t>
  </si>
  <si>
    <t>pH</t>
  </si>
  <si>
    <t>var00137</t>
  </si>
  <si>
    <t>Phaeophytin a</t>
  </si>
  <si>
    <t>var00138</t>
  </si>
  <si>
    <t>Total Alkalinity</t>
  </si>
  <si>
    <t>CaCO_3</t>
  </si>
  <si>
    <t>var00139</t>
  </si>
  <si>
    <t>Secchi depth</t>
  </si>
  <si>
    <t>var00140</t>
  </si>
  <si>
    <t>Tide status</t>
  </si>
  <si>
    <t>var00141</t>
  </si>
  <si>
    <t>Discharge</t>
  </si>
  <si>
    <t>Max Discharge</t>
  </si>
  <si>
    <t>Mean Discharge</t>
  </si>
  <si>
    <t>Min Discharge</t>
  </si>
  <si>
    <t>ML</t>
  </si>
  <si>
    <t>Max Stage Height</t>
  </si>
  <si>
    <t>Mean Stage Height</t>
  </si>
  <si>
    <t>Min Stage Height</t>
  </si>
  <si>
    <t>Max Stage Height CTF</t>
  </si>
  <si>
    <t>Mean Stage Height CTF</t>
  </si>
  <si>
    <t>Min Stage Height CTF</t>
  </si>
  <si>
    <t>var00142</t>
  </si>
  <si>
    <t>var00143</t>
  </si>
  <si>
    <t>var00144</t>
  </si>
  <si>
    <t>var00145</t>
  </si>
  <si>
    <t>var00146</t>
  </si>
  <si>
    <t>var00147</t>
  </si>
  <si>
    <t>var00148</t>
  </si>
  <si>
    <t>var00149</t>
  </si>
  <si>
    <t>var00150</t>
  </si>
  <si>
    <t>var00151</t>
  </si>
  <si>
    <t>Precipitation since 9am local time in mm</t>
  </si>
  <si>
    <t>Air Temperature in degrees C</t>
  </si>
  <si>
    <t>Wet bulb temperature in degrees C</t>
  </si>
  <si>
    <t>Dew point temperature in degrees C</t>
  </si>
  <si>
    <t>Relative humidity in percentage %</t>
  </si>
  <si>
    <t>Wind speed in km/h</t>
  </si>
  <si>
    <t>Wind direction in degrees true</t>
  </si>
  <si>
    <t>Speed of maximum windgust in last 10 minutes in  km/h</t>
  </si>
  <si>
    <t>Cloud amount (of first group) in eighths</t>
  </si>
  <si>
    <t>Cloud height (of first group) in feet</t>
  </si>
  <si>
    <t>Cloud height (of second group) in feet</t>
  </si>
  <si>
    <t>Cloud amount (of third group) in eighths</t>
  </si>
  <si>
    <t>Cloud height (of third group) in feet</t>
  </si>
  <si>
    <t>Cloud amount (of fourth group) in eighths</t>
  </si>
  <si>
    <t>Cloud height (of fourth group) in feet</t>
  </si>
  <si>
    <t>Ceilometer cloud amount (of first group)</t>
  </si>
  <si>
    <t>Ceilometer cloud height (of first group) in feet</t>
  </si>
  <si>
    <t>Ceilometer cloud amount (of second group)</t>
  </si>
  <si>
    <t>Ceilometer cloud height (of second group) in feet</t>
  </si>
  <si>
    <t>Ceilometer cloud amount (of third group)</t>
  </si>
  <si>
    <t>Ceilometer cloud height (of third group) in feet</t>
  </si>
  <si>
    <t>Ceilometer sky clear flag</t>
  </si>
  <si>
    <t>Horizontal visibility in km</t>
  </si>
  <si>
    <t>AWS visibility in km</t>
  </si>
  <si>
    <t>Present weather in code</t>
  </si>
  <si>
    <t>Mean sea level pressure in hPa</t>
  </si>
  <si>
    <t>Station level pressure in hPa</t>
  </si>
  <si>
    <t>Precipitation</t>
  </si>
  <si>
    <t>var00152</t>
  </si>
  <si>
    <t>var00153</t>
  </si>
  <si>
    <t>var00154</t>
  </si>
  <si>
    <t>var00155</t>
  </si>
  <si>
    <t>var00156</t>
  </si>
  <si>
    <t>var00157</t>
  </si>
  <si>
    <t>var00158</t>
  </si>
  <si>
    <t>var00159</t>
  </si>
  <si>
    <t>var00160</t>
  </si>
  <si>
    <t>var00161</t>
  </si>
  <si>
    <t>var00162</t>
  </si>
  <si>
    <t>var00163</t>
  </si>
  <si>
    <t>var00164</t>
  </si>
  <si>
    <t>var00165</t>
  </si>
  <si>
    <t>var00166</t>
  </si>
  <si>
    <t>var00167</t>
  </si>
  <si>
    <t>var00168</t>
  </si>
  <si>
    <t>var00169</t>
  </si>
  <si>
    <t>var00170</t>
  </si>
  <si>
    <t>var00171</t>
  </si>
  <si>
    <t>var00172</t>
  </si>
  <si>
    <t>var00173</t>
  </si>
  <si>
    <t>var00174</t>
  </si>
  <si>
    <t>var00175</t>
  </si>
  <si>
    <t>var00176</t>
  </si>
  <si>
    <t>var00177</t>
  </si>
  <si>
    <t>var00178</t>
  </si>
  <si>
    <t>Air Temperature</t>
  </si>
  <si>
    <t>Wet Bulb Air Temperature</t>
  </si>
  <si>
    <t>Dew Point Temperature</t>
  </si>
  <si>
    <t>Relative Humidity</t>
  </si>
  <si>
    <t>Max Wind Speed</t>
  </si>
  <si>
    <t>Chlorophyll sample volume</t>
  </si>
  <si>
    <t>var00179</t>
  </si>
  <si>
    <t>Bottom Depth</t>
  </si>
  <si>
    <t>var00180</t>
  </si>
  <si>
    <t>Tidal Height</t>
  </si>
  <si>
    <t>Height</t>
  </si>
  <si>
    <t>Cloud amount of first group in eighths</t>
  </si>
  <si>
    <t>Cloud amount of third group in eighths</t>
  </si>
  <si>
    <t>Cloud amount of fourth group in eighths</t>
  </si>
  <si>
    <t>Ceilometer cloud amount of first group</t>
  </si>
  <si>
    <t>Ceilometer cloud amount of second group</t>
  </si>
  <si>
    <t>Ceilometer cloud amount of third group</t>
  </si>
  <si>
    <t>hPa</t>
  </si>
  <si>
    <t>km</t>
  </si>
  <si>
    <t>ft</t>
  </si>
  <si>
    <t>oktas</t>
  </si>
  <si>
    <t>ø</t>
  </si>
  <si>
    <t>Horizontal visibility</t>
  </si>
  <si>
    <t>AWS visibility</t>
  </si>
  <si>
    <t>Mean sea level pressure</t>
  </si>
  <si>
    <t>Station level pressure</t>
  </si>
  <si>
    <t>Ceilometer cloud height of third group</t>
  </si>
  <si>
    <t>Ceilometer cloud height of second group</t>
  </si>
  <si>
    <t>Ceilometer cloud height of first group</t>
  </si>
  <si>
    <t>Cloud height of fourth group</t>
  </si>
  <si>
    <t>Cloud height of third group</t>
  </si>
  <si>
    <t>Cloud height of second group</t>
  </si>
  <si>
    <t>Cloud height of first group</t>
  </si>
  <si>
    <t>Cloud amount (of second group) in eighths</t>
  </si>
  <si>
    <t>Cloud amount of second group in eighths</t>
  </si>
  <si>
    <t>mL</t>
  </si>
  <si>
    <t>Programmatic</t>
  </si>
  <si>
    <t>CF Name</t>
  </si>
  <si>
    <t>CF Units</t>
  </si>
  <si>
    <t>CF Conversion</t>
  </si>
  <si>
    <t>e_coli</t>
  </si>
  <si>
    <t>enterococci</t>
  </si>
  <si>
    <t>salinity</t>
  </si>
  <si>
    <t>temperature</t>
  </si>
  <si>
    <t>depth</t>
  </si>
  <si>
    <t>turbidity</t>
  </si>
  <si>
    <t>oxygen</t>
  </si>
  <si>
    <t>ammonium</t>
  </si>
  <si>
    <t>nitrate</t>
  </si>
  <si>
    <t>tn_tp_ratio</t>
  </si>
  <si>
    <t>organic_nitrogen</t>
  </si>
  <si>
    <t>organic_phosphorus</t>
  </si>
  <si>
    <t>total_nitrogen</t>
  </si>
  <si>
    <t>total_phosphorus</t>
  </si>
  <si>
    <t>ruppia_biomass</t>
  </si>
  <si>
    <t>reactive_silica</t>
  </si>
  <si>
    <t>sediment_mass</t>
  </si>
  <si>
    <t>resuspension_rate</t>
  </si>
  <si>
    <t>nitrification_rate</t>
  </si>
  <si>
    <t>denitrification_rate</t>
  </si>
  <si>
    <t>annamox_rate</t>
  </si>
  <si>
    <t>wind_direction</t>
  </si>
  <si>
    <t>wind_speed</t>
  </si>
  <si>
    <t>cloud_cover</t>
  </si>
  <si>
    <t>flow_status</t>
  </si>
  <si>
    <t>phaeophytin_a</t>
  </si>
  <si>
    <t>total_alkalinity</t>
  </si>
  <si>
    <t>secchi_depth</t>
  </si>
  <si>
    <t>tide_status</t>
  </si>
  <si>
    <t>max_discharge</t>
  </si>
  <si>
    <t>mean_discharge</t>
  </si>
  <si>
    <t>min_discharge</t>
  </si>
  <si>
    <t>air_temperature</t>
  </si>
  <si>
    <t>relative_humidity</t>
  </si>
  <si>
    <t>horizontal_visibility</t>
  </si>
  <si>
    <t>bottom_depth</t>
  </si>
  <si>
    <t>tidal_height</t>
  </si>
  <si>
    <t>water_age</t>
  </si>
  <si>
    <t>adsorped_phosphate</t>
  </si>
  <si>
    <t>conductivity</t>
  </si>
  <si>
    <t>ph</t>
  </si>
  <si>
    <t>discharge</t>
  </si>
  <si>
    <t>precipitation</t>
  </si>
  <si>
    <t>suspended_solids_1</t>
  </si>
  <si>
    <t>suspended_solids_2</t>
  </si>
  <si>
    <t>dnra_rate</t>
  </si>
  <si>
    <t>chromophoric_dom</t>
  </si>
  <si>
    <t>total_tkn</t>
  </si>
  <si>
    <t>aws_visibility</t>
  </si>
  <si>
    <t>sediment_mass_ss1</t>
  </si>
  <si>
    <t>total_organic_carbon</t>
  </si>
  <si>
    <t>total_suspended_solids</t>
  </si>
  <si>
    <t>sediment_mass_ss2</t>
  </si>
  <si>
    <t>suspended_solids_3</t>
  </si>
  <si>
    <t>sediment_mass_ss3</t>
  </si>
  <si>
    <t>filterable_reactive_phosphate</t>
  </si>
  <si>
    <t>dissolved_organic_carbon</t>
  </si>
  <si>
    <t>particulate_organic_carbon</t>
  </si>
  <si>
    <t>dissolved_organic_nitrogen</t>
  </si>
  <si>
    <t>particulate_organic_nitrogen</t>
  </si>
  <si>
    <t>dissolved_organic_phosphorus</t>
  </si>
  <si>
    <t>particulate_organic_phosphorus</t>
  </si>
  <si>
    <t>phytoplankton_biomass_greens</t>
  </si>
  <si>
    <t>phytoplankton_biomass_crypt</t>
  </si>
  <si>
    <t>phytoplankton_biomass_diatom</t>
  </si>
  <si>
    <t>phytoplankton_biomass_dino</t>
  </si>
  <si>
    <t>filamentous_algae_floating</t>
  </si>
  <si>
    <t>photosynthetically_active_radiation</t>
  </si>
  <si>
    <t>ruppia_root_depth</t>
  </si>
  <si>
    <t>sedimentation_velocity_ss1</t>
  </si>
  <si>
    <t>sedimentation_rate_ss1</t>
  </si>
  <si>
    <t>sedimentation_velocity_ss2</t>
  </si>
  <si>
    <t>sedimentation_rate_ss2</t>
  </si>
  <si>
    <t>sedimentation_velocity_ss3</t>
  </si>
  <si>
    <t>sedimentation_rate_ss3</t>
  </si>
  <si>
    <t>critical_shear_stress</t>
  </si>
  <si>
    <t>sediment_fraction_ss1</t>
  </si>
  <si>
    <t>sediment_fraction_ss2</t>
  </si>
  <si>
    <t>sediment_fraction_ss3</t>
  </si>
  <si>
    <t>sedimentation_rate_ss</t>
  </si>
  <si>
    <t>resuspension_rate_ss</t>
  </si>
  <si>
    <t>bottom_shear_stress</t>
  </si>
  <si>
    <t>pip_sedimentation_rate</t>
  </si>
  <si>
    <t>pip_resuspension_rate</t>
  </si>
  <si>
    <t>frp_sorption_rate</t>
  </si>
  <si>
    <t>poc_sedimentation_rate</t>
  </si>
  <si>
    <t>pon_sedimentation_rate</t>
  </si>
  <si>
    <t>pop_sedimentation_rate</t>
  </si>
  <si>
    <t>sediment_om_fraction</t>
  </si>
  <si>
    <t>poc_resuspension_rate</t>
  </si>
  <si>
    <t>pon_resuspension_rate</t>
  </si>
  <si>
    <t>pop_resuspension_rate</t>
  </si>
  <si>
    <t>poc_hydrolysis_rate</t>
  </si>
  <si>
    <t>pon_hydrolysis_rate</t>
  </si>
  <si>
    <t>pop_hydrolysis_rate</t>
  </si>
  <si>
    <t>doc_mineralisation_rate</t>
  </si>
  <si>
    <t>don_mineralisation_rate</t>
  </si>
  <si>
    <t>dop_mineralisation_rate</t>
  </si>
  <si>
    <t>max_stage_height</t>
  </si>
  <si>
    <t>mean_stage_height</t>
  </si>
  <si>
    <t>min_stage_height</t>
  </si>
  <si>
    <t>dew_point_temperature</t>
  </si>
  <si>
    <t>max_wind_speed</t>
  </si>
  <si>
    <t>station_level_pressure</t>
  </si>
  <si>
    <t>chlorophyll_sample_volume</t>
  </si>
  <si>
    <t>dissolved_organic_carbon_refractory</t>
  </si>
  <si>
    <t>dissolved_organic_nitrogen_refractory</t>
  </si>
  <si>
    <t>dissolved_organic_phosphorus_refractory</t>
  </si>
  <si>
    <t>filamentous_algae_nitrogen_floating</t>
  </si>
  <si>
    <t>filamentous_algae_phosphorus_floating</t>
  </si>
  <si>
    <t>filamentous_algae_biomass_total</t>
  </si>
  <si>
    <t>dic_dissolved_sediment_flux</t>
  </si>
  <si>
    <t>frp_dissolved_sediment_flux</t>
  </si>
  <si>
    <t>poc_dissolved_sediment_flux</t>
  </si>
  <si>
    <t>doc_dissolved_sediment_flux</t>
  </si>
  <si>
    <t>pon_dissolved_sediment_flux</t>
  </si>
  <si>
    <t>don_dissolved_sediment_flux</t>
  </si>
  <si>
    <t>pop_dissolved_sediment_flux</t>
  </si>
  <si>
    <t>dop_dissolved_sediment_flux</t>
  </si>
  <si>
    <t>ruppia_gross_primary_productivity</t>
  </si>
  <si>
    <t>ruppia_net_primary_productivity</t>
  </si>
  <si>
    <t>ruppia_leaf_area_index</t>
  </si>
  <si>
    <t>ss_net_swi_flux</t>
  </si>
  <si>
    <t>change_in_swi_position</t>
  </si>
  <si>
    <t>si_dissolved_sediment_flux</t>
  </si>
  <si>
    <t>din_atmospheric_deposition_flux</t>
  </si>
  <si>
    <t>pip_net_swi_flux</t>
  </si>
  <si>
    <t>dip_atmospheric_deposition_flux</t>
  </si>
  <si>
    <t>sediment_total_organic_carbon</t>
  </si>
  <si>
    <t>sediment_total_organic_nitrogen</t>
  </si>
  <si>
    <t>sediment_total_organic_phosphorus</t>
  </si>
  <si>
    <t>poc_net_swi_flux</t>
  </si>
  <si>
    <t>doc_net_swi_flux</t>
  </si>
  <si>
    <t>pon_net_swi_flux</t>
  </si>
  <si>
    <t>don_net_swi_flux</t>
  </si>
  <si>
    <t>pop_net_swi_flux</t>
  </si>
  <si>
    <t>dop_net_swi_flux</t>
  </si>
  <si>
    <t>doc_mineralisation_rate_anaerobic</t>
  </si>
  <si>
    <t>doc_mineralisation_rate_denitrification</t>
  </si>
  <si>
    <t>max_stage_height_ctf</t>
  </si>
  <si>
    <t>mean_stage_height_ctf</t>
  </si>
  <si>
    <t>min_stage_height_ctf</t>
  </si>
  <si>
    <t>wet_bulb_air_temperature</t>
  </si>
  <si>
    <t>cloud_amount_of_first_group_in_eighths</t>
  </si>
  <si>
    <t>cloud_height_of_first_group</t>
  </si>
  <si>
    <t>cloud_amount_of_second_group_in_eighths</t>
  </si>
  <si>
    <t>cloud_height_of_second_group</t>
  </si>
  <si>
    <t>cloud_amount_of_third_group_in_eighths</t>
  </si>
  <si>
    <t>cloud_height_of_third_group</t>
  </si>
  <si>
    <t>cloud_amount_of_fourth_group_in_eighths</t>
  </si>
  <si>
    <t>cloud_height_of_fourth_group</t>
  </si>
  <si>
    <t>ceilometer_cloud_amount_of_first_group</t>
  </si>
  <si>
    <t>ceilometer_cloud_height_of_first_group</t>
  </si>
  <si>
    <t>ceilometer_cloud_amount_of_second_group</t>
  </si>
  <si>
    <t>ceilometer_cloud_height_of_second_group</t>
  </si>
  <si>
    <t>ceilometer_cloud_amount_of_third_group</t>
  </si>
  <si>
    <t>ceilometer_cloud_height_of_third_group</t>
  </si>
  <si>
    <t>ceilometer_sky_clear_flag</t>
  </si>
  <si>
    <t>present_weather_in_code</t>
  </si>
  <si>
    <t>mean_sea_level_pressure</t>
  </si>
  <si>
    <t>o2_dissolved_sediment_flux</t>
  </si>
  <si>
    <t>nh4_dissolved_sediment_flux</t>
  </si>
  <si>
    <t>no3_dissolved_sediment_flux</t>
  </si>
  <si>
    <t>ruppia_o2_injection_rate</t>
  </si>
  <si>
    <t>o2_atmospheric_flux</t>
  </si>
  <si>
    <t>o2_dissolved_sediment_exchange_rate</t>
  </si>
  <si>
    <t>o2_atmospheric_exchange_rate</t>
  </si>
  <si>
    <t>tchl_a</t>
  </si>
  <si>
    <t>tchl_b</t>
  </si>
  <si>
    <t>tchl_c</t>
  </si>
  <si>
    <t>ruppia_biomass_ag</t>
  </si>
  <si>
    <t>ruppia_biomass_bg</t>
  </si>
  <si>
    <t>o2_saturation</t>
  </si>
  <si>
    <t>air_pressure</t>
  </si>
  <si>
    <t>Pa</t>
  </si>
  <si>
    <t>K</t>
  </si>
  <si>
    <t>secchi_depth_of_sea_water</t>
  </si>
  <si>
    <t>wind_to_direction</t>
  </si>
  <si>
    <t>degree</t>
  </si>
  <si>
    <t>m s-1</t>
  </si>
  <si>
    <t>wind_speed_of_gust</t>
  </si>
  <si>
    <t>wet_bulb_temperature</t>
  </si>
  <si>
    <t>TFV Variable Name</t>
  </si>
  <si>
    <t>TFV Units</t>
  </si>
  <si>
    <t>Conversion</t>
  </si>
  <si>
    <t>ECOLI_PASSIVE</t>
  </si>
  <si>
    <t>ENTEROCOCCI_PASSIVE</t>
  </si>
  <si>
    <t>TN_TP</t>
  </si>
  <si>
    <t>SAL</t>
  </si>
  <si>
    <t>TEMP</t>
  </si>
  <si>
    <t>WQ_DIAG_TOT_TN</t>
  </si>
  <si>
    <t>WQ_DIAG_TOT_TP</t>
  </si>
  <si>
    <t>WQ_DIAG_TOT_TOC</t>
  </si>
  <si>
    <t>WQ_DIAG_TOT_TSS</t>
  </si>
  <si>
    <t>WQ_DIAG_TOT_TURBIDITY</t>
  </si>
  <si>
    <t>WQ_DIAG_PHY_TCHLA</t>
  </si>
  <si>
    <t>WQ_MAC_RUPPIA</t>
  </si>
  <si>
    <t>WQ_NCS_SS1</t>
  </si>
  <si>
    <t>WQ_NCS_SS1_SED</t>
  </si>
  <si>
    <t>WQ_NCS_SS2</t>
  </si>
  <si>
    <t>WQ_NCS_SS2_SED</t>
  </si>
  <si>
    <t>WQ_NCS_SS3</t>
  </si>
  <si>
    <t>WQ_NCS_SS3_SED</t>
  </si>
  <si>
    <t>WQ_TRC_AGE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</si>
  <si>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</si>
  <si>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</si>
  <si>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</si>
  <si>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</si>
  <si>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</si>
  <si>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</si>
  <si>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</si>
  <si>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</si>
  <si>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</si>
  <si>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</si>
  <si>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</si>
  <si>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</si>
  <si>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</si>
  <si>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</si>
  <si>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</si>
  <si>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</si>
  <si>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WQ_PHY_CRYPT</t>
  </si>
  <si>
    <t>WQ_PHY_DIATOM</t>
  </si>
  <si>
    <t>WQ_PHY_DINO</t>
  </si>
  <si>
    <t>WQ_MAG_ULVA_C</t>
  </si>
  <si>
    <t>WQ_MAG_ULVA_C_IN</t>
  </si>
  <si>
    <t>WQ_MAG_ULVA_C_IP</t>
  </si>
  <si>
    <t>WQ_DIAG_MAG_MA2</t>
  </si>
  <si>
    <t>WQ_DIAG_MA2_TMALG</t>
  </si>
  <si>
    <t>WQ_DIAG_MAG_TMALG</t>
  </si>
  <si>
    <t>WQ_DIAG_SDF_FSED_OXY</t>
  </si>
  <si>
    <t>WQ_DIAG_SDF_FSED_DIC</t>
  </si>
  <si>
    <t>WQ_DIAG_SDF_FSED_AMM</t>
  </si>
  <si>
    <t>WQ_DIAG_SDF_FSED_NIT</t>
  </si>
  <si>
    <t>WQ_DIAG_SDF_FSED_FRP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</si>
  <si>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</si>
  <si>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</si>
  <si>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</si>
  <si>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</si>
  <si>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</si>
  <si>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</si>
  <si>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</si>
  <si>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WQ_DIAG_MAC_GPP</t>
  </si>
  <si>
    <t>WQ_DIAG_MAC_NPP</t>
  </si>
  <si>
    <t>WQ_DIAG_MAC_MAC_BEN</t>
  </si>
  <si>
    <t>WQ_DIAG_MAC_MAC_LAI</t>
  </si>
  <si>
    <t>WQ_DIAG_MAC_MAC_AG</t>
  </si>
  <si>
    <t>WQ_DIAG_MAC_MAC_BG</t>
  </si>
  <si>
    <t>WQ_DIAG_MAC_MAC_ROOT_DEPTH</t>
  </si>
  <si>
    <t>WQ_DIAG_MAC_MAC_ROOT_O2</t>
  </si>
  <si>
    <t>WQ_DIAG_NCS_SS1_VVEL</t>
  </si>
  <si>
    <t>WQ_DIAG_NCS_SS1_SET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</si>
  <si>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</si>
  <si>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</si>
  <si>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</si>
  <si>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</si>
  <si>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</si>
  <si>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</si>
  <si>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WQ_DIAG_NCS_EPSILON</t>
  </si>
  <si>
    <t>WQ_DIAG_NCS_FS1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</si>
  <si>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</si>
  <si>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</si>
  <si>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</si>
  <si>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</si>
  <si>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</si>
  <si>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</si>
  <si>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</si>
  <si>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</si>
  <si>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WQ_DIAG_OXY_OXY_DSF</t>
  </si>
  <si>
    <t>WQ_DIAG_OXY_OXY_ATM</t>
  </si>
  <si>
    <t>WQ_DIAG_OXY_OXY_DSFV</t>
  </si>
  <si>
    <t>WQ_DIAG_OXY_OXY_ATMV</t>
  </si>
  <si>
    <t>WQ_DIAG_SIL_DSF_RSI</t>
  </si>
  <si>
    <t>WQ_DIAG_NIT_AMM_DSF</t>
  </si>
  <si>
    <t>WQ_DIAG_NIT_NIT_DSF</t>
  </si>
  <si>
    <t>WQ_DIAG_NIT_NITRIF</t>
  </si>
  <si>
    <t>WQ_DIAG_NIT_DENIT</t>
  </si>
  <si>
    <t>WQ_DIAG_NIT_ANAMMOX</t>
  </si>
  <si>
    <t>WQ_DIAG_NIT_DNRA</t>
  </si>
  <si>
    <t>WQ_DIAG_NIT_DIN_ATM</t>
  </si>
  <si>
    <t>WQ_DIAG_PHS_FRP_ADS_SET</t>
  </si>
  <si>
    <t>WQ_DIAG_PHS_FRP_ADS_RES</t>
  </si>
  <si>
    <t>WQ_DIAG_PHS_FRP_ADS_SWI</t>
  </si>
  <si>
    <t>WQ_DIAG_PHS_FRP_SRP</t>
  </si>
  <si>
    <t>WQ_DIAG_PHS_FRP_DSF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</si>
  <si>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</si>
  <si>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</si>
  <si>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</si>
  <si>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</si>
  <si>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</si>
  <si>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</si>
  <si>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WQ_DIAG_OGM_TOC_SED</t>
  </si>
  <si>
    <t>WQ_DIAG_OGM_TON_SED</t>
  </si>
  <si>
    <t>WQ_DIAG_OGM_TOP_SED</t>
  </si>
  <si>
    <t>WQ_DIAG_OGM_POC_SWI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</si>
  <si>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</si>
  <si>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</si>
  <si>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</si>
  <si>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</si>
  <si>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</si>
  <si>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</si>
  <si>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</si>
  <si>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</si>
  <si>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</si>
  <si>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</si>
  <si>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</si>
  <si>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</si>
  <si>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</si>
  <si>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</si>
  <si>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</si>
  <si>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</si>
  <si>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Model Variable Conversion</t>
  </si>
  <si>
    <t>All units are converted back into the base units of the system.</t>
  </si>
  <si>
    <t>N/A</t>
  </si>
  <si>
    <t>H</t>
  </si>
  <si>
    <t>mmol /m^3</t>
  </si>
  <si>
    <t>g kg-1</t>
  </si>
  <si>
    <t>sea_water_salinity</t>
  </si>
  <si>
    <t>sea_water_temperature</t>
  </si>
  <si>
    <t>sea_water_turbidity</t>
  </si>
  <si>
    <t>Air Temp Dry (°C)</t>
  </si>
  <si>
    <t>Water Temp situ(°C)</t>
  </si>
  <si>
    <t>Turbidity-Neph (NTU)</t>
  </si>
  <si>
    <t>Oxy Diss situ (mg/l)</t>
  </si>
  <si>
    <t>Oxy Diss Sat situ(%)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</si>
  <si>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</si>
  <si>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</si>
  <si>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</si>
  <si>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</si>
  <si>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</si>
  <si>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</si>
  <si>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</si>
  <si>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</si>
  <si>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</si>
  <si>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</si>
  <si>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</si>
  <si>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</si>
  <si>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</si>
  <si>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</si>
  <si>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</si>
  <si>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Oxy Diss Sat Situ (%)</t>
  </si>
  <si>
    <t>ACCELERATIONX</t>
  </si>
  <si>
    <t>ACCELERATIONY</t>
  </si>
  <si>
    <t>ACCELERATIONZ</t>
  </si>
  <si>
    <t>AMPLITUDE1</t>
  </si>
  <si>
    <t>AMPLITUDE2</t>
  </si>
  <si>
    <t>AMPLITUDE3</t>
  </si>
  <si>
    <t>CELL</t>
  </si>
  <si>
    <t>CONDUCTIVITY</t>
  </si>
  <si>
    <t>DENSITY_ANOMALY</t>
  </si>
  <si>
    <t>DEPTH</t>
  </si>
  <si>
    <t>DOX1</t>
  </si>
  <si>
    <t>HEADING</t>
  </si>
  <si>
    <t>LOWER_UCUR</t>
  </si>
  <si>
    <t>LOWER_VCUR</t>
  </si>
  <si>
    <t>MIDDLE_UCUR</t>
  </si>
  <si>
    <t>MIDDLE_VCUR</t>
  </si>
  <si>
    <t>PAR</t>
  </si>
  <si>
    <t>PITCH</t>
  </si>
  <si>
    <t>PRESSURE</t>
  </si>
  <si>
    <t>PRESSURE_SENSOR_DEPTH</t>
  </si>
  <si>
    <t>ROLL</t>
  </si>
  <si>
    <t>SALINITY</t>
  </si>
  <si>
    <t>SPECIFIC_CONDUCTIVITY</t>
  </si>
  <si>
    <t>SPEED_OF_SOUND</t>
  </si>
  <si>
    <t>TEMPERATURE</t>
  </si>
  <si>
    <t>TILT</t>
  </si>
  <si>
    <t>UCUR</t>
  </si>
  <si>
    <t>UPPER_UCUR</t>
  </si>
  <si>
    <t>UPPER_VCUR</t>
  </si>
  <si>
    <t>VCUR</t>
  </si>
  <si>
    <t>WCUR</t>
  </si>
  <si>
    <t>µmol/m2/s</t>
  </si>
  <si>
    <t>var00181</t>
  </si>
  <si>
    <t>deg</t>
  </si>
  <si>
    <t>µW/cm2/nm</t>
  </si>
  <si>
    <t>var00182</t>
  </si>
  <si>
    <t>var00183</t>
  </si>
  <si>
    <t>var00184</t>
  </si>
  <si>
    <t>var00185</t>
  </si>
  <si>
    <t>var00186</t>
  </si>
  <si>
    <t>var00187</t>
  </si>
  <si>
    <t>var00188</t>
  </si>
  <si>
    <t>var00189</t>
  </si>
  <si>
    <t>var00190</t>
  </si>
  <si>
    <t>var00191</t>
  </si>
  <si>
    <t>WL - 410</t>
  </si>
  <si>
    <t>WL - 440</t>
  </si>
  <si>
    <t>WL - 490</t>
  </si>
  <si>
    <t>WL - 510</t>
  </si>
  <si>
    <t>WL - 550</t>
  </si>
  <si>
    <t>WL - 590</t>
  </si>
  <si>
    <t>WL - 635</t>
  </si>
  <si>
    <t>WL - 660</t>
  </si>
  <si>
    <t>WL - 700</t>
  </si>
  <si>
    <t>Tilt</t>
  </si>
  <si>
    <t>m s-2</t>
  </si>
  <si>
    <t>counts</t>
  </si>
  <si>
    <t>var00192</t>
  </si>
  <si>
    <t>var00193</t>
  </si>
  <si>
    <t>var00194</t>
  </si>
  <si>
    <t>var00195</t>
  </si>
  <si>
    <t>var00196</t>
  </si>
  <si>
    <t>var00197</t>
  </si>
  <si>
    <t>var00198</t>
  </si>
  <si>
    <t>DENSITY ANOMALY</t>
  </si>
  <si>
    <t>kg m-3</t>
  </si>
  <si>
    <t>var00199</t>
  </si>
  <si>
    <t>Degrees clockwise from true North</t>
  </si>
  <si>
    <t>var00201</t>
  </si>
  <si>
    <t>var00202</t>
  </si>
  <si>
    <t>var00203</t>
  </si>
  <si>
    <t>var00204</t>
  </si>
  <si>
    <t>var00205</t>
  </si>
  <si>
    <t>Pitch</t>
  </si>
  <si>
    <t>var00206</t>
  </si>
  <si>
    <t>dbar</t>
  </si>
  <si>
    <t>metres</t>
  </si>
  <si>
    <t>var00207</t>
  </si>
  <si>
    <t>var00208</t>
  </si>
  <si>
    <t>degrees</t>
  </si>
  <si>
    <t>var00209</t>
  </si>
  <si>
    <t>var00210</t>
  </si>
  <si>
    <t>var00211</t>
  </si>
  <si>
    <t>var00212</t>
  </si>
  <si>
    <t>var00213</t>
  </si>
  <si>
    <t>var00214</t>
  </si>
  <si>
    <t>var00215</t>
  </si>
  <si>
    <t>WQ_DIAG_TOT_PAR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</si>
  <si>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</si>
  <si>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</si>
  <si>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</si>
  <si>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</si>
  <si>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</si>
  <si>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</si>
  <si>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</si>
  <si>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</si>
  <si>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</si>
  <si>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WQ_CAR_PH</t>
  </si>
  <si>
    <t>SECCHI_DEPTH</t>
  </si>
  <si>
    <t>FLOW</t>
  </si>
  <si>
    <t>PRECIP</t>
  </si>
  <si>
    <t>MAX_WIND_SPEED</t>
  </si>
  <si>
    <t xml:space="preserve"> DO (B)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</si>
  <si>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</si>
  <si>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</si>
  <si>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</si>
  <si>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</si>
  <si>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</si>
  <si>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</si>
  <si>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</si>
  <si>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</si>
  <si>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</si>
  <si>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</si>
  <si>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</si>
  <si>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ATTEN.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</si>
  <si>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</si>
  <si>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</si>
  <si>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</si>
  <si>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</si>
  <si>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</si>
  <si>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</si>
  <si>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</si>
  <si>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</si>
  <si>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</si>
  <si>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</si>
  <si>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</si>
  <si>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</si>
  <si>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</si>
  <si>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</si>
  <si>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</si>
  <si>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</si>
  <si>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</si>
  <si>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</si>
  <si>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</si>
  <si>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</si>
  <si>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</si>
  <si>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</si>
  <si>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</si>
  <si>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</si>
  <si>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</si>
  <si>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</si>
  <si>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</si>
  <si>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</si>
  <si>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</si>
  <si>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</si>
  <si>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</si>
  <si>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</si>
  <si>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</si>
  <si>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</si>
  <si>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</si>
  <si>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</si>
  <si>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</si>
  <si>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</si>
  <si>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</si>
  <si>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NITROGEN TOTAL</t>
  </si>
  <si>
    <t>NO3</t>
  </si>
  <si>
    <t>NO3+NO2</t>
  </si>
  <si>
    <t>NOX</t>
  </si>
  <si>
    <t>ORTHO</t>
  </si>
  <si>
    <t>ORTHO-P</t>
  </si>
  <si>
    <t>PHOSPHORUS ORGANIC</t>
  </si>
  <si>
    <t>PHOSPHORUS TOTAL</t>
  </si>
  <si>
    <t>PO4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</si>
  <si>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</si>
  <si>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</si>
  <si>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</si>
  <si>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</si>
  <si>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</si>
  <si>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</si>
  <si>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</si>
  <si>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</si>
  <si>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</si>
  <si>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</si>
  <si>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</si>
  <si>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</si>
  <si>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</si>
  <si>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</si>
  <si>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</si>
  <si>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</si>
  <si>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</si>
  <si>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</si>
  <si>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</si>
  <si>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</si>
  <si>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</si>
  <si>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TOTAL N</t>
  </si>
  <si>
    <t>TOTAL-N</t>
  </si>
  <si>
    <t>TOTAL-P</t>
  </si>
  <si>
    <t xml:space="preserve">TP </t>
  </si>
  <si>
    <t>TP corrected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</si>
  <si>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</si>
  <si>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</si>
  <si>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</si>
  <si>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</si>
  <si>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</si>
  <si>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</si>
  <si>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</si>
  <si>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</si>
  <si>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</si>
  <si>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</si>
  <si>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</si>
  <si>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t>JUNK</t>
  </si>
  <si>
    <t>light attenuation coefficient</t>
  </si>
  <si>
    <t>light_attenuation_coefficient</t>
  </si>
  <si>
    <t>var00216</t>
  </si>
  <si>
    <t>m-1</t>
  </si>
  <si>
    <t>var00217</t>
  </si>
  <si>
    <t>cell</t>
  </si>
  <si>
    <t>cm</t>
  </si>
  <si>
    <t>Depth Type</t>
  </si>
  <si>
    <t>Bottom</t>
  </si>
  <si>
    <t>Int</t>
  </si>
  <si>
    <t>var00218</t>
  </si>
  <si>
    <t>var00219</t>
  </si>
  <si>
    <t>density</t>
  </si>
  <si>
    <t>fluorescence</t>
  </si>
  <si>
    <t>Surface</t>
  </si>
  <si>
    <t>-</t>
  </si>
  <si>
    <t>E coli</t>
  </si>
  <si>
    <t>LaTex Units</t>
  </si>
  <si>
    <t>C</t>
  </si>
  <si>
    <t>µS/cm</t>
  </si>
  <si>
    <t>µg/L</t>
  </si>
  <si>
    <t>µg/l</t>
  </si>
  <si>
    <t>SH Category</t>
  </si>
  <si>
    <t>BIO_BLUE_GREEN_ALGAE</t>
  </si>
  <si>
    <t>BIO_CHLOROPHYLL_TOTAL</t>
  </si>
  <si>
    <t>NUT_AMMONIA</t>
  </si>
  <si>
    <t>NUT_NITROGEN_TOTAL</t>
  </si>
  <si>
    <t>NUT_NITRATE</t>
  </si>
  <si>
    <t>NUT_NITROGEN_DISOLVED_ORGANIC</t>
  </si>
  <si>
    <t>NUT_NITROGEN_PARTICULATE_ORGANIC</t>
  </si>
  <si>
    <t>NUT_PHOSPHORUS_TOTAL</t>
  </si>
  <si>
    <t>NUT_PHOSPHATE</t>
  </si>
  <si>
    <t>NUT_PHOSPHORUS_DISOLVED_ORGANIC</t>
  </si>
  <si>
    <t>NUT_PHOSPHORUS_PARTICULATE_ORGANIC</t>
  </si>
  <si>
    <t>NUT_SEDIMENT_SUSPENDED</t>
  </si>
  <si>
    <t>MET_AIR_TEMP</t>
  </si>
  <si>
    <t>MET_HUM</t>
  </si>
  <si>
    <t>MET_PRESSURE</t>
  </si>
  <si>
    <t>MET_WIND_SPD</t>
  </si>
  <si>
    <t>MET_WIND_DIR</t>
  </si>
  <si>
    <t>MET_CLOUD_COVER</t>
  </si>
  <si>
    <t>WTR_LEVEL</t>
  </si>
  <si>
    <t>WTR_PAR</t>
  </si>
  <si>
    <t>WTR_SALINITY</t>
  </si>
  <si>
    <t>WTR_TEMP</t>
  </si>
  <si>
    <t>WTR_DEPTH</t>
  </si>
  <si>
    <t>MET_RAIN</t>
  </si>
  <si>
    <t>WTR_DENSITY</t>
  </si>
  <si>
    <t>SecchiDepth_m</t>
  </si>
  <si>
    <t>Salinity_flag</t>
  </si>
  <si>
    <t>DIC_umolkg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</si>
  <si>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</si>
  <si>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</si>
  <si>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</si>
  <si>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</si>
  <si>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</si>
  <si>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</si>
  <si>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</si>
  <si>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</si>
  <si>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</si>
  <si>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</si>
  <si>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Nitrite_flag</t>
  </si>
  <si>
    <t>Phosphate_umoL</t>
  </si>
  <si>
    <t>Phosphate_flag</t>
  </si>
  <si>
    <t>Silicate_umolL</t>
  </si>
  <si>
    <t>Silicate_flag</t>
  </si>
  <si>
    <t>TSSorganic_mgL</t>
  </si>
  <si>
    <t>TSSinorganic_mgL</t>
  </si>
  <si>
    <t>TSS_mgL</t>
  </si>
  <si>
    <t>TSSall_flag</t>
  </si>
  <si>
    <t>Prochlorococcus_cellsmL</t>
  </si>
  <si>
    <t>Prochlorococcus_flag</t>
  </si>
  <si>
    <t>Synechococcus_cellsmL</t>
  </si>
  <si>
    <t>Synechococcus_flag</t>
  </si>
  <si>
    <t>Picoeukaryotes_cellsmL</t>
  </si>
  <si>
    <t>Picoeukaryotes_flag</t>
  </si>
  <si>
    <t>Allo_mgm3</t>
  </si>
  <si>
    <t>AlphaBetaCar_mgm3</t>
  </si>
  <si>
    <t>Anth_mgm3</t>
  </si>
  <si>
    <t>Asta_mgm3</t>
  </si>
  <si>
    <t>BetaBetaCar_mgm3</t>
  </si>
  <si>
    <t>BetaEpiCar_mgm3</t>
  </si>
  <si>
    <t>Butfuco_mgm3</t>
  </si>
  <si>
    <t>Cantha_mgm3</t>
  </si>
  <si>
    <t>CphlA_mgm3</t>
  </si>
  <si>
    <t>CphlB_mgm3</t>
  </si>
  <si>
    <t>CphlC1_mgm3</t>
  </si>
  <si>
    <t>CphlC2_mgm3</t>
  </si>
  <si>
    <t>CphlC3_mgm3</t>
  </si>
  <si>
    <t>CphlC1C2_mgm3</t>
  </si>
  <si>
    <t>CphlideA_mgm3</t>
  </si>
  <si>
    <t>Diadchr_mgm3</t>
  </si>
  <si>
    <t>Diadino_mgm3</t>
  </si>
  <si>
    <t>Diato_mgm3</t>
  </si>
  <si>
    <t>Dino_mgm3</t>
  </si>
  <si>
    <t>DvCphlA+CphlA_mgm3</t>
  </si>
  <si>
    <t>DvCphlA_mgm3</t>
  </si>
  <si>
    <t>DvCphlB+CphlB_mgm3</t>
  </si>
  <si>
    <t>DvCphlB_mgm3</t>
  </si>
  <si>
    <t>Echin_mgm3</t>
  </si>
  <si>
    <t>Fuco_mgm3</t>
  </si>
  <si>
    <t>Gyro_mgm3</t>
  </si>
  <si>
    <t>Hexfuco_mgm3</t>
  </si>
  <si>
    <t>Ketohexfuco_mgm3</t>
  </si>
  <si>
    <t>Lut_mgm3</t>
  </si>
  <si>
    <t>Lyco_mgm3</t>
  </si>
  <si>
    <t>MgDvp_mgm3</t>
  </si>
  <si>
    <t>Neo_mgm3</t>
  </si>
  <si>
    <t>Perid_mgm3</t>
  </si>
  <si>
    <t>PhideA_mgm3</t>
  </si>
  <si>
    <t>PhytinA_mgm3</t>
  </si>
  <si>
    <t>PhytinB_mgm3</t>
  </si>
  <si>
    <t>Pras_mgm3</t>
  </si>
  <si>
    <t>PyrophideA_mgm3</t>
  </si>
  <si>
    <t>PyrophytinA_mgm3</t>
  </si>
  <si>
    <t>Viola_mgm3</t>
  </si>
  <si>
    <t>Zea_mgm3</t>
  </si>
  <si>
    <t>Pigments_flag</t>
  </si>
  <si>
    <t>AustralianMicrobiomeId</t>
  </si>
  <si>
    <t>var00220</t>
  </si>
  <si>
    <t>var00221</t>
  </si>
  <si>
    <t>var00222</t>
  </si>
  <si>
    <t>var00223</t>
  </si>
  <si>
    <t>var00224</t>
  </si>
  <si>
    <t>var00225</t>
  </si>
  <si>
    <t>var00226</t>
  </si>
  <si>
    <t>var00227</t>
  </si>
  <si>
    <t>var00228</t>
  </si>
  <si>
    <t>var00229</t>
  </si>
  <si>
    <t>var00230</t>
  </si>
  <si>
    <t>var00231</t>
  </si>
  <si>
    <t>var00232</t>
  </si>
  <si>
    <t>var00233</t>
  </si>
  <si>
    <t>var00234</t>
  </si>
  <si>
    <t>var00235</t>
  </si>
  <si>
    <t>var00236</t>
  </si>
  <si>
    <t>var00237</t>
  </si>
  <si>
    <t>var00238</t>
  </si>
  <si>
    <t>var00239</t>
  </si>
  <si>
    <t>var00240</t>
  </si>
  <si>
    <t>var00241</t>
  </si>
  <si>
    <t>var00242</t>
  </si>
  <si>
    <t>var00243</t>
  </si>
  <si>
    <t>var00244</t>
  </si>
  <si>
    <t>var00245</t>
  </si>
  <si>
    <t>var00246</t>
  </si>
  <si>
    <t>var00247</t>
  </si>
  <si>
    <t>var00248</t>
  </si>
  <si>
    <t>var00249</t>
  </si>
  <si>
    <t>var00250</t>
  </si>
  <si>
    <t>var00251</t>
  </si>
  <si>
    <t>var00252</t>
  </si>
  <si>
    <t>var00253</t>
  </si>
  <si>
    <t>var00254</t>
  </si>
  <si>
    <t>var00255</t>
  </si>
  <si>
    <t>var00256</t>
  </si>
  <si>
    <t>var00257</t>
  </si>
  <si>
    <t>var00258</t>
  </si>
  <si>
    <t>var00259</t>
  </si>
  <si>
    <t>var00260</t>
  </si>
  <si>
    <t>var00261</t>
  </si>
  <si>
    <t>var00262</t>
  </si>
  <si>
    <t>var00263</t>
  </si>
  <si>
    <t>var00264</t>
  </si>
  <si>
    <t>var00265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</si>
  <si>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</si>
  <si>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</si>
  <si>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</si>
  <si>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</si>
  <si>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</si>
  <si>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</si>
  <si>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</si>
  <si>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</si>
  <si>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</si>
  <si>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</si>
  <si>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</si>
  <si>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</si>
  <si>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</si>
  <si>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</si>
  <si>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</si>
  <si>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</si>
  <si>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</si>
  <si>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</si>
  <si>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</si>
  <si>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</si>
  <si>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</si>
  <si>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</si>
  <si>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</si>
  <si>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</si>
  <si>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DvCphlA+CphlA</t>
  </si>
  <si>
    <t>DvCphlA</t>
  </si>
  <si>
    <t>DvCphlB+CphlB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</si>
  <si>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</si>
  <si>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</si>
  <si>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</si>
  <si>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</si>
  <si>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</si>
  <si>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</si>
  <si>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</si>
  <si>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</si>
  <si>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</si>
  <si>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</si>
  <si>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</si>
  <si>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</si>
  <si>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</si>
  <si>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</si>
  <si>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</si>
  <si>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</si>
  <si>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</si>
  <si>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</si>
  <si>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</si>
  <si>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</si>
  <si>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</si>
  <si>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</si>
  <si>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var00266</t>
  </si>
  <si>
    <t>DIC</t>
  </si>
  <si>
    <t>var00267</t>
  </si>
  <si>
    <t>DvCphlA_CphlA</t>
  </si>
  <si>
    <t>DvCphlB_CphlB</t>
  </si>
  <si>
    <t>PRES_REL</t>
  </si>
  <si>
    <t>PRES_REL_quality_control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</si>
  <si>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</si>
  <si>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</si>
  <si>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</si>
  <si>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</si>
  <si>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</si>
  <si>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</si>
  <si>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</si>
  <si>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</si>
  <si>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</si>
  <si>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</si>
  <si>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</si>
  <si>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</si>
  <si>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</si>
  <si>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</si>
  <si>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</si>
  <si>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</si>
  <si>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</si>
  <si>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</si>
  <si>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DENS_quality_control</t>
  </si>
  <si>
    <t>mg/m3</t>
  </si>
  <si>
    <t>zcell</t>
  </si>
  <si>
    <t>V_x</t>
  </si>
  <si>
    <t>V_y</t>
  </si>
  <si>
    <t>WVHT</t>
  </si>
  <si>
    <t>WVPER</t>
  </si>
  <si>
    <t>WVDIR</t>
  </si>
  <si>
    <t>var00268</t>
  </si>
  <si>
    <t>var00269</t>
  </si>
  <si>
    <t>var00270</t>
  </si>
  <si>
    <t>var00271</t>
  </si>
  <si>
    <t>var00272</t>
  </si>
  <si>
    <t>Pressure head</t>
  </si>
  <si>
    <t>Pressure_head</t>
  </si>
  <si>
    <t>Significant waveheight</t>
  </si>
  <si>
    <t>Mean 1/3 waveheight</t>
  </si>
  <si>
    <t>H3</t>
  </si>
  <si>
    <t>Mean 1/10 waveheight</t>
  </si>
  <si>
    <t>H10</t>
  </si>
  <si>
    <t>Hmax</t>
  </si>
  <si>
    <t>s</t>
  </si>
  <si>
    <t>Hmean</t>
  </si>
  <si>
    <t>T3</t>
  </si>
  <si>
    <t>T10</t>
  </si>
  <si>
    <t>Tmax</t>
  </si>
  <si>
    <t>SprTp</t>
  </si>
  <si>
    <t>Mdir</t>
  </si>
  <si>
    <t>Tmean</t>
  </si>
  <si>
    <t>var00273</t>
  </si>
  <si>
    <t>var00274</t>
  </si>
  <si>
    <t>var00275</t>
  </si>
  <si>
    <t>var00276</t>
  </si>
  <si>
    <t>var00277</t>
  </si>
  <si>
    <t>var00278</t>
  </si>
  <si>
    <t>var00279</t>
  </si>
  <si>
    <t>var00280</t>
  </si>
  <si>
    <t>var00281</t>
  </si>
  <si>
    <t>var00282</t>
  </si>
  <si>
    <t>var00283</t>
  </si>
  <si>
    <t>Maximum waveheight</t>
  </si>
  <si>
    <t>Peak wave direction</t>
  </si>
  <si>
    <t>Directional spread</t>
  </si>
  <si>
    <t>Mean wave direction</t>
  </si>
  <si>
    <t>Significant_waveheight</t>
  </si>
  <si>
    <t>Maximum_waveheight</t>
  </si>
  <si>
    <t>Peak_wave_direction</t>
  </si>
  <si>
    <t>Directional_spread</t>
  </si>
  <si>
    <t>Mean_wave_direction</t>
  </si>
  <si>
    <t>Mean_1_3_waveheight</t>
  </si>
  <si>
    <t>Mean_1_10_waveheight</t>
  </si>
  <si>
    <t>Mean wave height</t>
  </si>
  <si>
    <t>Mean wave period</t>
  </si>
  <si>
    <t>Peak wave period</t>
  </si>
  <si>
    <t>Mean_wave_period</t>
  </si>
  <si>
    <t>Peak_wave_period</t>
  </si>
  <si>
    <t>Maximum wave period</t>
  </si>
  <si>
    <t>Maximum_wave_period</t>
  </si>
  <si>
    <t>Mean_1_3_period</t>
  </si>
  <si>
    <t>Mean_1_10_period</t>
  </si>
  <si>
    <t>Mean 1/3 period</t>
  </si>
  <si>
    <t>Mean 1/10 period</t>
  </si>
  <si>
    <t>Mean_wave_Height</t>
  </si>
  <si>
    <t>velocity x component of current</t>
  </si>
  <si>
    <t>velocity y component of current</t>
  </si>
  <si>
    <t>velocity_x_component_of_current</t>
  </si>
  <si>
    <t>velocity_y_component_of_current</t>
  </si>
  <si>
    <t>var00284</t>
  </si>
  <si>
    <t>TIDE</t>
  </si>
  <si>
    <t>VMAG</t>
  </si>
  <si>
    <t>Sea Level</t>
  </si>
  <si>
    <t>Water Temperature</t>
  </si>
  <si>
    <t>Barometric Pressure</t>
  </si>
  <si>
    <t>Hs</t>
  </si>
  <si>
    <t>Tp</t>
  </si>
  <si>
    <t>T1</t>
  </si>
  <si>
    <t>Dir</t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</si>
  <si>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</si>
  <si>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</si>
  <si>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</si>
  <si>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</si>
  <si>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</si>
  <si>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</si>
  <si>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</si>
  <si>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</si>
  <si>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</si>
  <si>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</si>
  <si>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</si>
  <si>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WindDirec (deg)</t>
  </si>
  <si>
    <t>CurrmentMag (m/s)</t>
  </si>
  <si>
    <t xml:space="preserve">CurrentDir (deg) </t>
  </si>
  <si>
    <t>Depth Average Vel</t>
  </si>
  <si>
    <t>Depth Average Dir</t>
  </si>
  <si>
    <t>Vel</t>
  </si>
  <si>
    <t>Vmag</t>
  </si>
  <si>
    <t>Vdir</t>
  </si>
  <si>
    <t>var00285</t>
  </si>
  <si>
    <t>Current velocity</t>
  </si>
  <si>
    <t>Current direction</t>
  </si>
  <si>
    <t>Heading</t>
  </si>
  <si>
    <t>Roll</t>
  </si>
  <si>
    <t>Water Level</t>
  </si>
  <si>
    <t>Tp_Dirn</t>
  </si>
  <si>
    <t>Tm_Dirn</t>
  </si>
  <si>
    <t>T_Hmax</t>
  </si>
  <si>
    <t>NOMINAL_DEPTH</t>
  </si>
  <si>
    <t>UCUR (eastward velocity)</t>
  </si>
  <si>
    <t>VCUR (northward velocity)</t>
  </si>
  <si>
    <t xml:space="preserve">mwd </t>
  </si>
  <si>
    <t>mwp</t>
  </si>
  <si>
    <t xml:space="preserve">pp1d </t>
  </si>
  <si>
    <t xml:space="preserve">swh  </t>
  </si>
  <si>
    <t>Tm</t>
  </si>
  <si>
    <t>Tz</t>
  </si>
  <si>
    <t>Thmax</t>
  </si>
  <si>
    <t>Hs (m)</t>
  </si>
  <si>
    <t>Peak Wave Period (s)</t>
  </si>
  <si>
    <t>Mean Wave Period (s)</t>
  </si>
  <si>
    <r>
      <t>Peak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</si>
  <si>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r>
      <t>Mean Wave Direction (</t>
    </r>
    <r>
      <rPr>
        <b/>
        <vertAlign val="superscript"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N)</t>
    </r>
  </si>
  <si>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</si>
  <si>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</si>
  <si>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</si>
  <si>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</si>
  <si>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</si>
  <si>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</si>
  <si>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</si>
  <si>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</si>
  <si>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</si>
  <si>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</si>
  <si>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</si>
  <si>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</si>
  <si>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</si>
  <si>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</si>
  <si>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</si>
  <si>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</si>
  <si>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</si>
  <si>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</si>
  <si>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</si>
  <si>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</si>
  <si>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</si>
  <si>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</si>
  <si>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</si>
  <si>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</si>
  <si>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</si>
  <si>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</si>
  <si>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</si>
  <si>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</si>
  <si>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</si>
  <si>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</si>
  <si>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</si>
  <si>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</si>
  <si>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</si>
  <si>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</si>
  <si>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</si>
  <si>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</si>
  <si>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</si>
  <si>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</si>
  <si>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</si>
  <si>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</si>
  <si>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</si>
  <si>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</si>
  <si>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</si>
  <si>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</si>
  <si>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</si>
  <si>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</si>
  <si>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</si>
  <si>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</si>
  <si>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</si>
  <si>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</si>
  <si>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</si>
  <si>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</si>
  <si>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</si>
  <si>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</si>
  <si>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</si>
  <si>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</si>
  <si>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</si>
  <si>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</si>
  <si>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</si>
  <si>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</si>
  <si>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</si>
  <si>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</si>
  <si>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</si>
  <si>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</si>
  <si>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</si>
  <si>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</si>
  <si>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</si>
  <si>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</si>
  <si>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</si>
  <si>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</si>
  <si>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</si>
  <si>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</si>
  <si>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</si>
  <si>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</si>
  <si>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</si>
  <si>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</si>
  <si>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</si>
  <si>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</si>
  <si>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</si>
  <si>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</si>
  <si>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</si>
  <si>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</si>
  <si>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</si>
  <si>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</si>
  <si>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</si>
  <si>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</si>
  <si>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</si>
  <si>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</si>
  <si>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</si>
  <si>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</si>
  <si>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</si>
  <si>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</si>
  <si>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</si>
  <si>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</si>
  <si>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</si>
  <si>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</si>
  <si>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</si>
  <si>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</si>
  <si>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</si>
  <si>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</si>
  <si>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</si>
  <si>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</si>
  <si>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</si>
  <si>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</si>
  <si>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</si>
  <si>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</si>
  <si>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</si>
  <si>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</si>
  <si>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</si>
  <si>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</si>
  <si>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</si>
  <si>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</si>
  <si>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</si>
  <si>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</si>
  <si>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</si>
  <si>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</si>
  <si>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</si>
  <si>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</si>
  <si>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</si>
  <si>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</si>
  <si>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</si>
  <si>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</si>
  <si>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</si>
  <si>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</si>
  <si>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</si>
  <si>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</si>
  <si>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</si>
  <si>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</si>
  <si>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</si>
  <si>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</si>
  <si>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</si>
  <si>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</si>
  <si>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</si>
  <si>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</si>
  <si>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</si>
  <si>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</si>
  <si>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</si>
  <si>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</si>
  <si>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</si>
  <si>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</si>
  <si>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</si>
  <si>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</si>
  <si>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</si>
  <si>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</si>
  <si>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</si>
  <si>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</si>
  <si>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</si>
  <si>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</si>
  <si>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</si>
  <si>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</si>
  <si>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</si>
  <si>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</si>
  <si>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</si>
  <si>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</si>
  <si>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</si>
  <si>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</si>
  <si>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</si>
  <si>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</si>
  <si>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</si>
  <si>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</si>
  <si>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</si>
  <si>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</si>
  <si>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</si>
  <si>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</si>
  <si>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</si>
  <si>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</si>
  <si>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</si>
  <si>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</si>
  <si>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</si>
  <si>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</si>
  <si>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</si>
  <si>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</si>
  <si>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</si>
  <si>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</si>
  <si>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</si>
  <si>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</si>
  <si>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</si>
  <si>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</si>
  <si>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</si>
  <si>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</si>
  <si>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</si>
  <si>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</si>
  <si>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</si>
  <si>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</si>
  <si>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</si>
  <si>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</si>
  <si>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</si>
  <si>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</si>
  <si>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</si>
  <si>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</si>
  <si>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</si>
  <si>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</si>
  <si>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</si>
  <si>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</si>
  <si>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</si>
  <si>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</si>
  <si>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</si>
  <si>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</si>
  <si>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</si>
  <si>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</si>
  <si>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</si>
  <si>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</si>
  <si>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</si>
  <si>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</si>
  <si>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</si>
  <si>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</si>
  <si>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</si>
  <si>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</si>
  <si>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</si>
  <si>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</si>
  <si>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</si>
  <si>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</si>
  <si>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</si>
  <si>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</si>
  <si>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</si>
  <si>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</si>
  <si>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</si>
  <si>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</si>
  <si>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</si>
  <si>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</si>
  <si>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</si>
  <si>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</si>
  <si>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</si>
  <si>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H_{1/3}</t>
  </si>
  <si>
    <t>H_{1/10}</t>
  </si>
  <si>
    <t>T_{1/3}</t>
  </si>
  <si>
    <t>T_{1/10}</t>
  </si>
  <si>
    <t>WQ_DIAG_TOT_TKN</t>
  </si>
  <si>
    <t>COND</t>
  </si>
  <si>
    <t>var00286</t>
  </si>
  <si>
    <t>var00287</t>
  </si>
  <si>
    <t>var00288</t>
  </si>
  <si>
    <t>var00289</t>
  </si>
  <si>
    <t>var00290</t>
  </si>
  <si>
    <t>var00291</t>
  </si>
  <si>
    <t>var00292</t>
  </si>
  <si>
    <t>var00293</t>
  </si>
  <si>
    <t>var00294</t>
  </si>
  <si>
    <t>Min Wind Speed</t>
  </si>
  <si>
    <t>min_wind_speed</t>
  </si>
  <si>
    <t>sea level pressure std</t>
  </si>
  <si>
    <t>sea_level_pressure_std</t>
  </si>
  <si>
    <t>mean solar radiation</t>
  </si>
  <si>
    <t>mean_solar_raditation</t>
  </si>
  <si>
    <t>min solar radiation</t>
  </si>
  <si>
    <t>min_solar_raditation</t>
  </si>
  <si>
    <t>max_solar_raditation</t>
  </si>
  <si>
    <t>max solar radiation</t>
  </si>
  <si>
    <t>solar radiation std</t>
  </si>
  <si>
    <t>solar_raditation_std</t>
  </si>
  <si>
    <t>var00295</t>
  </si>
  <si>
    <t>var00296</t>
  </si>
  <si>
    <t>max PAR</t>
  </si>
  <si>
    <t>max_PAR</t>
  </si>
  <si>
    <t>min PAR</t>
  </si>
  <si>
    <t>min_PAR</t>
  </si>
  <si>
    <t>var00297</t>
  </si>
  <si>
    <t>var00298</t>
  </si>
  <si>
    <t>PAR STD</t>
  </si>
  <si>
    <t>PAR_STD</t>
  </si>
  <si>
    <t>Total Par</t>
  </si>
  <si>
    <t>MJ</t>
  </si>
  <si>
    <t>TPAR</t>
  </si>
  <si>
    <t>var00299</t>
  </si>
  <si>
    <t>Total Solar</t>
  </si>
  <si>
    <t>µmol/m2</t>
  </si>
  <si>
    <t>WS_ms_mean</t>
  </si>
  <si>
    <t>WindDir_mean</t>
  </si>
  <si>
    <t>WindDir_std</t>
  </si>
  <si>
    <t>WS_ms_Max</t>
  </si>
  <si>
    <t>WS_ms_Min</t>
  </si>
  <si>
    <t>BV_BP_Avg</t>
  </si>
  <si>
    <t>BV_BP_Max</t>
  </si>
  <si>
    <t>BV_BP_Min</t>
  </si>
  <si>
    <t>BV_BP_Std</t>
  </si>
  <si>
    <t>SlrRad_W_Avg</t>
  </si>
  <si>
    <t>SlrRad_W_Max</t>
  </si>
  <si>
    <t>SlrRad_W_Min</t>
  </si>
  <si>
    <t>SlrRad_W_Std</t>
  </si>
  <si>
    <t>PAR_Den_Avg</t>
  </si>
  <si>
    <t>PAR_Den_Max</t>
  </si>
  <si>
    <t>PAR_Den_Min</t>
  </si>
  <si>
    <t>PAR_Den_Std</t>
  </si>
  <si>
    <t>SlrMJ_Tot</t>
  </si>
  <si>
    <t>PAR_Tot_Tot</t>
  </si>
  <si>
    <t>Wind Direction STD</t>
  </si>
  <si>
    <t>max station level pressure</t>
  </si>
  <si>
    <t>min station level pressure</t>
  </si>
  <si>
    <t>TSOLAR</t>
  </si>
  <si>
    <t>max_station_level_pressure</t>
  </si>
  <si>
    <t>min_station_level_pressure</t>
  </si>
  <si>
    <t>wind_direction_std</t>
  </si>
  <si>
    <t>station level pressure std</t>
  </si>
  <si>
    <t>Depth (m)</t>
  </si>
  <si>
    <r>
      <t xml:space="preserve"> Water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</si>
  <si>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)</t>
    </r>
  </si>
  <si>
    <t>TOTAL PAR (µmol m² s)</t>
  </si>
  <si>
    <t>Violet(398.6 microW/cm^2/nm)</t>
  </si>
  <si>
    <t>Indigo(448.4 microW/cm^2/nm)</t>
  </si>
  <si>
    <t>Blue(470.3 microW/cm^2/nm)</t>
  </si>
  <si>
    <t>Green(524.9 microW/cm^2/nm)</t>
  </si>
  <si>
    <t>GreenYellow(554.8 microW/cm^2/nm)</t>
  </si>
  <si>
    <t>Orange(590.5 microW/cm^2/nm)</t>
  </si>
  <si>
    <t>Red(628.9 microW/cm^2/nm)</t>
  </si>
  <si>
    <t>Red(656.3 microW/cm^2/nm)</t>
  </si>
  <si>
    <t>Red(699 microW/cm^2/nm)</t>
  </si>
  <si>
    <t>398.6 (umol/m2/s1)</t>
  </si>
  <si>
    <t>448.4 (umol/m2/s1)</t>
  </si>
  <si>
    <t>470.3 (umol/m2/s1)</t>
  </si>
  <si>
    <t>524.9 (umol/m2/s1)</t>
  </si>
  <si>
    <t>554.8 (umol/m2/s1)</t>
  </si>
  <si>
    <t>590.5 (umol/m2/s1)</t>
  </si>
  <si>
    <t>628.9 (umol/m2/s1)</t>
  </si>
  <si>
    <t>656.3 (umol/m2/s1)</t>
  </si>
  <si>
    <t>699 (umol/m2/s1)</t>
  </si>
  <si>
    <t>Total PAR (umol m2 day)</t>
  </si>
  <si>
    <t>Total PAR (moles m2 day)</t>
  </si>
  <si>
    <t>var00300</t>
  </si>
  <si>
    <t>var00301</t>
  </si>
  <si>
    <t>var00302</t>
  </si>
  <si>
    <t>var00303</t>
  </si>
  <si>
    <t>var00304</t>
  </si>
  <si>
    <t>var00305</t>
  </si>
  <si>
    <t>var00306</t>
  </si>
  <si>
    <t>var00307</t>
  </si>
  <si>
    <t>var00308</t>
  </si>
  <si>
    <t>WL - 398µW</t>
  </si>
  <si>
    <t>WL - 448µW</t>
  </si>
  <si>
    <t>WL - 470µW</t>
  </si>
  <si>
    <t>WL - 524µW</t>
  </si>
  <si>
    <t>WL - 554µW</t>
  </si>
  <si>
    <t>WL - 590µW</t>
  </si>
  <si>
    <t>WL - 628µW</t>
  </si>
  <si>
    <t>WL - 656µW</t>
  </si>
  <si>
    <t>WL - 699µW</t>
  </si>
  <si>
    <t>WL - 398µmol</t>
  </si>
  <si>
    <t>WL - 448µmol</t>
  </si>
  <si>
    <t>WL - 470µmol</t>
  </si>
  <si>
    <t>WL - 524µmol</t>
  </si>
  <si>
    <t>WL - 554µmol</t>
  </si>
  <si>
    <t>WL - 590µmol</t>
  </si>
  <si>
    <t>WL - 628µmol</t>
  </si>
  <si>
    <t>WL - 656µmol</t>
  </si>
  <si>
    <t>WL - 699µmol</t>
  </si>
  <si>
    <t>var00309</t>
  </si>
  <si>
    <t>var00310</t>
  </si>
  <si>
    <t>var00311</t>
  </si>
  <si>
    <t>var00312</t>
  </si>
  <si>
    <t>var00313</t>
  </si>
  <si>
    <t>var00314</t>
  </si>
  <si>
    <t>var00315</t>
  </si>
  <si>
    <t>var00316</t>
  </si>
  <si>
    <t>var00317</t>
  </si>
  <si>
    <t>Total Par day</t>
  </si>
  <si>
    <t>var00318</t>
  </si>
  <si>
    <t>Note</t>
  </si>
  <si>
    <t>while this column (calculated by author) is called total PAR/day, it seems to be total PAR per 15min (i.e. the logging frequency) not the 24hr day</t>
  </si>
  <si>
    <t>Light (converted to uE/m2/s)</t>
  </si>
  <si>
    <t>µmol/m2/day</t>
  </si>
  <si>
    <t>assuming this 'PAR STD' = PAR standard?</t>
  </si>
  <si>
    <r>
      <t xml:space="preserve"> Internal 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</si>
  <si>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var00319</t>
  </si>
  <si>
    <t>Total M Par day</t>
  </si>
  <si>
    <t>mol/m2/day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</si>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</sst>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7"/>
      <color rgb="FF202122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4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 readingOrder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 readingOrder="1"/>
    </xf>
    <xf numFmtId="0" fontId="5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2" fillId="0" borderId="0" xfId="0" quotePrefix="1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6" fillId="2" borderId="0" xfId="0" applyFont="1" applyFill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0" fillId="4" borderId="0" xfId="0" applyFill="1"/>
    <xf numFmtId="0" fontId="6" fillId="4" borderId="0" xfId="0" applyFont="1" applyFill="1"/>
    <xf numFmtId="0" fontId="11" fillId="4" borderId="0" xfId="0" quotePrefix="1" applyFont="1" applyFill="1" applyAlignment="1">
      <alignment horizontal="left"/>
    </xf>
    <xf numFmtId="0" fontId="1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"/>
  <sheetViews>
    <sheetView tabSelected="1" zoomScale="90" zoomScaleNormal="90" workbookViewId="0">
      <pane ySplit="1" topLeftCell="A273" activePane="bottomLeft" state="frozen"/>
      <selection pane="bottomLeft" activeCell="H300" sqref="H300"/>
    </sheetView>
  </sheetViews>
  <sheetFormatPr defaultColWidth="9.140625" defaultRowHeight="12.75" x14ac:dyDescent="0.2"/>
  <cols>
    <col min="1" max="1" width="9.85546875" style="1" bestFit="1" customWidth="1"/>
    <col min="2" max="2" width="35.42578125" style="1" bestFit="1" customWidth="1"/>
    <col min="3" max="3" width="13.140625" style="1" bestFit="1" customWidth="1"/>
    <col min="4" max="4" width="15.85546875" style="1" bestFit="1" customWidth="1"/>
    <col min="5" max="5" width="13.140625" style="1" bestFit="1" customWidth="1"/>
    <col min="6" max="6" width="37.42578125" style="1" bestFit="1" customWidth="1"/>
    <col min="7" max="7" width="37.42578125" style="1" customWidth="1"/>
    <col min="8" max="8" width="27.42578125" style="1" bestFit="1" customWidth="1"/>
    <col min="9" max="9" width="7.42578125" style="1" bestFit="1" customWidth="1"/>
    <col min="10" max="10" width="12.28515625" style="1" bestFit="1" customWidth="1"/>
    <col min="11" max="16384" width="9.140625" style="1"/>
  </cols>
  <sheetData>
    <row r="1" spans="1:10" x14ac:dyDescent="0.2">
      <c r="A1" s="1" t="s">
        <v>157</v>
      </c>
      <c r="B1" s="1" t="s">
        <v>156</v>
      </c>
      <c r="C1" s="1" t="s">
        <v>0</v>
      </c>
      <c r="D1" s="1" t="s">
        <v>158</v>
      </c>
      <c r="E1" s="1" t="s">
        <v>1084</v>
      </c>
      <c r="F1" s="1" t="s">
        <v>522</v>
      </c>
      <c r="G1" s="1" t="s">
        <v>1089</v>
      </c>
      <c r="H1" s="1" t="s">
        <v>523</v>
      </c>
      <c r="I1" s="1" t="s">
        <v>524</v>
      </c>
      <c r="J1" s="1" t="s">
        <v>525</v>
      </c>
    </row>
    <row r="2" spans="1:10" x14ac:dyDescent="0.2">
      <c r="A2" s="1" t="s">
        <v>205</v>
      </c>
      <c r="B2" s="1" t="s">
        <v>1083</v>
      </c>
      <c r="C2" s="1" t="s">
        <v>1</v>
      </c>
      <c r="D2" s="1" t="s">
        <v>159</v>
      </c>
      <c r="E2" s="1" t="s">
        <v>1</v>
      </c>
      <c r="F2" s="1" t="s">
        <v>526</v>
      </c>
      <c r="H2" s="1" t="s">
        <v>838</v>
      </c>
    </row>
    <row r="3" spans="1:10" x14ac:dyDescent="0.2">
      <c r="A3" s="1" t="s">
        <v>206</v>
      </c>
      <c r="B3" s="1" t="s">
        <v>2</v>
      </c>
      <c r="C3" s="1" t="s">
        <v>1</v>
      </c>
      <c r="D3" s="1" t="s">
        <v>160</v>
      </c>
      <c r="E3" s="1" t="s">
        <v>1</v>
      </c>
      <c r="F3" s="1" t="s">
        <v>527</v>
      </c>
      <c r="H3" s="1" t="s">
        <v>838</v>
      </c>
    </row>
    <row r="4" spans="1:10" x14ac:dyDescent="0.2">
      <c r="A4" s="1" t="s">
        <v>207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535</v>
      </c>
      <c r="H4" s="1" t="s">
        <v>838</v>
      </c>
    </row>
    <row r="5" spans="1:10" x14ac:dyDescent="0.2">
      <c r="A5" s="1" t="s">
        <v>208</v>
      </c>
      <c r="B5" s="1" t="s">
        <v>5</v>
      </c>
      <c r="C5" s="1" t="s">
        <v>6</v>
      </c>
      <c r="D5" s="1" t="s">
        <v>161</v>
      </c>
      <c r="E5" s="1" t="s">
        <v>6</v>
      </c>
      <c r="F5" s="1" t="s">
        <v>536</v>
      </c>
      <c r="H5" s="1" t="s">
        <v>838</v>
      </c>
    </row>
    <row r="6" spans="1:10" x14ac:dyDescent="0.2">
      <c r="A6" s="1" t="s">
        <v>209</v>
      </c>
      <c r="B6" s="1" t="s">
        <v>7</v>
      </c>
      <c r="C6" s="1" t="s">
        <v>6</v>
      </c>
      <c r="D6" s="1" t="s">
        <v>162</v>
      </c>
      <c r="E6" s="1" t="s">
        <v>6</v>
      </c>
      <c r="F6" s="1" t="s">
        <v>537</v>
      </c>
      <c r="H6" s="1" t="s">
        <v>838</v>
      </c>
    </row>
    <row r="7" spans="1:10" ht="15" x14ac:dyDescent="0.25">
      <c r="A7" s="1" t="s">
        <v>210</v>
      </c>
      <c r="B7" s="1" t="s">
        <v>8</v>
      </c>
      <c r="C7" s="1" t="s">
        <v>9</v>
      </c>
      <c r="D7" s="1" t="s">
        <v>163</v>
      </c>
      <c r="E7" s="1" t="s">
        <v>9</v>
      </c>
      <c r="F7" s="1" t="s">
        <v>528</v>
      </c>
      <c r="G7" s="1" t="s">
        <v>1110</v>
      </c>
      <c r="H7" t="s">
        <v>842</v>
      </c>
      <c r="I7" t="s">
        <v>841</v>
      </c>
      <c r="J7" s="1">
        <v>1</v>
      </c>
    </row>
    <row r="8" spans="1:10" ht="15" x14ac:dyDescent="0.25">
      <c r="A8" s="1" t="s">
        <v>211</v>
      </c>
      <c r="B8" s="1" t="s">
        <v>10</v>
      </c>
      <c r="C8" s="1" t="s">
        <v>1085</v>
      </c>
      <c r="D8" s="1" t="s">
        <v>164</v>
      </c>
      <c r="E8" s="1" t="s">
        <v>11</v>
      </c>
      <c r="F8" s="1" t="s">
        <v>529</v>
      </c>
      <c r="G8" s="1" t="s">
        <v>1111</v>
      </c>
      <c r="H8" t="s">
        <v>843</v>
      </c>
      <c r="I8" t="s">
        <v>701</v>
      </c>
      <c r="J8" s="1">
        <v>-273.14999999999998</v>
      </c>
    </row>
    <row r="9" spans="1:10" x14ac:dyDescent="0.2">
      <c r="A9" s="1" t="s">
        <v>212</v>
      </c>
      <c r="B9" s="1" t="s">
        <v>12</v>
      </c>
      <c r="C9" s="1" t="s">
        <v>13</v>
      </c>
      <c r="D9" s="1" t="s">
        <v>165</v>
      </c>
      <c r="E9" s="1" t="s">
        <v>13</v>
      </c>
      <c r="F9" s="1" t="s">
        <v>530</v>
      </c>
      <c r="G9" s="1" t="s">
        <v>1112</v>
      </c>
      <c r="H9" s="1" t="s">
        <v>838</v>
      </c>
    </row>
    <row r="10" spans="1:10" x14ac:dyDescent="0.2">
      <c r="A10" s="1" t="s">
        <v>213</v>
      </c>
      <c r="B10" s="1" t="s">
        <v>14</v>
      </c>
      <c r="C10" s="1" t="s">
        <v>6</v>
      </c>
      <c r="D10" s="1" t="s">
        <v>166</v>
      </c>
      <c r="E10" s="1" t="s">
        <v>6</v>
      </c>
      <c r="F10" s="1" t="s">
        <v>538</v>
      </c>
      <c r="G10" s="1" t="s">
        <v>1093</v>
      </c>
      <c r="H10" s="1" t="s">
        <v>838</v>
      </c>
    </row>
    <row r="11" spans="1:10" x14ac:dyDescent="0.2">
      <c r="A11" s="1" t="s">
        <v>214</v>
      </c>
      <c r="B11" s="1" t="s">
        <v>15</v>
      </c>
      <c r="C11" s="1" t="s">
        <v>6</v>
      </c>
      <c r="D11" s="1" t="s">
        <v>167</v>
      </c>
      <c r="E11" s="1" t="s">
        <v>6</v>
      </c>
      <c r="F11" s="1" t="s">
        <v>539</v>
      </c>
      <c r="G11" s="1" t="s">
        <v>1097</v>
      </c>
      <c r="H11" s="1" t="s">
        <v>838</v>
      </c>
    </row>
    <row r="12" spans="1:10" x14ac:dyDescent="0.2">
      <c r="A12" s="1" t="s">
        <v>215</v>
      </c>
      <c r="B12" s="1" t="s">
        <v>16</v>
      </c>
      <c r="C12" s="2" t="s">
        <v>6</v>
      </c>
      <c r="D12" s="1" t="s">
        <v>168</v>
      </c>
      <c r="E12" s="2" t="s">
        <v>6</v>
      </c>
      <c r="F12" s="1" t="s">
        <v>576</v>
      </c>
      <c r="H12" s="1" t="s">
        <v>838</v>
      </c>
    </row>
    <row r="13" spans="1:10" x14ac:dyDescent="0.2">
      <c r="A13" s="1" t="s">
        <v>216</v>
      </c>
      <c r="B13" s="1" t="s">
        <v>17</v>
      </c>
      <c r="C13" s="1" t="s">
        <v>6</v>
      </c>
      <c r="D13" s="1" t="s">
        <v>169</v>
      </c>
      <c r="E13" s="1" t="s">
        <v>6</v>
      </c>
      <c r="F13" s="1" t="s">
        <v>577</v>
      </c>
      <c r="G13" s="1" t="s">
        <v>1101</v>
      </c>
      <c r="H13" s="1" t="s">
        <v>838</v>
      </c>
    </row>
    <row r="14" spans="1:10" ht="15" x14ac:dyDescent="0.25">
      <c r="A14" s="1" t="s">
        <v>217</v>
      </c>
      <c r="B14" s="1" t="s">
        <v>18</v>
      </c>
      <c r="C14" s="1" t="s">
        <v>19</v>
      </c>
      <c r="D14" s="1" t="s">
        <v>170</v>
      </c>
      <c r="E14" s="1" t="s">
        <v>19</v>
      </c>
      <c r="F14" s="1" t="s">
        <v>531</v>
      </c>
      <c r="H14" t="s">
        <v>844</v>
      </c>
      <c r="I14" s="1" t="s">
        <v>19</v>
      </c>
      <c r="J14" s="1">
        <v>1</v>
      </c>
    </row>
    <row r="15" spans="1:10" ht="15" x14ac:dyDescent="0.25">
      <c r="A15" s="1" t="s">
        <v>218</v>
      </c>
      <c r="B15" s="1" t="s">
        <v>20</v>
      </c>
      <c r="C15" s="1" t="s">
        <v>1088</v>
      </c>
      <c r="D15" s="1" t="s">
        <v>171</v>
      </c>
      <c r="E15" s="1" t="s">
        <v>21</v>
      </c>
      <c r="F15" s="1" t="s">
        <v>693</v>
      </c>
      <c r="G15" t="s">
        <v>1091</v>
      </c>
      <c r="H15" s="1" t="s">
        <v>838</v>
      </c>
    </row>
    <row r="16" spans="1:10" x14ac:dyDescent="0.2">
      <c r="A16" s="1" t="s">
        <v>219</v>
      </c>
      <c r="B16" s="1" t="s">
        <v>22</v>
      </c>
      <c r="C16" s="1" t="s">
        <v>23</v>
      </c>
      <c r="D16" s="1" t="s">
        <v>172</v>
      </c>
      <c r="E16" s="1" t="s">
        <v>23</v>
      </c>
      <c r="F16" s="1" t="s">
        <v>540</v>
      </c>
      <c r="H16" s="1" t="s">
        <v>838</v>
      </c>
    </row>
    <row r="17" spans="1:8" x14ac:dyDescent="0.2">
      <c r="A17" s="1" t="s">
        <v>220</v>
      </c>
      <c r="B17" s="24" t="s">
        <v>24</v>
      </c>
      <c r="C17" s="1" t="s">
        <v>6</v>
      </c>
      <c r="D17" s="1" t="s">
        <v>173</v>
      </c>
      <c r="E17" s="1" t="s">
        <v>6</v>
      </c>
      <c r="F17" s="1" t="s">
        <v>569</v>
      </c>
      <c r="H17" s="1" t="s">
        <v>838</v>
      </c>
    </row>
    <row r="18" spans="1:8" x14ac:dyDescent="0.2">
      <c r="A18" s="1" t="s">
        <v>221</v>
      </c>
      <c r="B18" s="24" t="s">
        <v>25</v>
      </c>
      <c r="C18" s="1" t="s">
        <v>26</v>
      </c>
      <c r="D18" s="1" t="s">
        <v>174</v>
      </c>
      <c r="E18" s="1" t="s">
        <v>26</v>
      </c>
      <c r="F18" s="1" t="s">
        <v>575</v>
      </c>
      <c r="H18" s="1" t="s">
        <v>838</v>
      </c>
    </row>
    <row r="19" spans="1:8" x14ac:dyDescent="0.2">
      <c r="A19" s="1" t="s">
        <v>222</v>
      </c>
      <c r="B19" s="24" t="s">
        <v>27</v>
      </c>
      <c r="C19" s="1" t="s">
        <v>6</v>
      </c>
      <c r="D19" s="1" t="s">
        <v>175</v>
      </c>
      <c r="E19" s="1" t="s">
        <v>6</v>
      </c>
      <c r="F19" s="1" t="s">
        <v>570</v>
      </c>
      <c r="H19" s="1" t="s">
        <v>838</v>
      </c>
    </row>
    <row r="20" spans="1:8" x14ac:dyDescent="0.2">
      <c r="A20" s="1" t="s">
        <v>223</v>
      </c>
      <c r="B20" s="24" t="s">
        <v>28</v>
      </c>
      <c r="C20" s="1" t="s">
        <v>26</v>
      </c>
      <c r="D20" s="1" t="s">
        <v>176</v>
      </c>
      <c r="E20" s="1" t="s">
        <v>26</v>
      </c>
      <c r="F20" s="1" t="s">
        <v>578</v>
      </c>
      <c r="H20" s="1" t="s">
        <v>838</v>
      </c>
    </row>
    <row r="21" spans="1:8" x14ac:dyDescent="0.2">
      <c r="A21" s="1" t="s">
        <v>224</v>
      </c>
      <c r="B21" s="25" t="s">
        <v>29</v>
      </c>
      <c r="C21" s="1" t="s">
        <v>6</v>
      </c>
      <c r="D21" s="3" t="s">
        <v>177</v>
      </c>
      <c r="E21" s="1" t="s">
        <v>6</v>
      </c>
      <c r="F21" s="1" t="s">
        <v>579</v>
      </c>
      <c r="H21" s="1" t="s">
        <v>838</v>
      </c>
    </row>
    <row r="22" spans="1:8" x14ac:dyDescent="0.2">
      <c r="A22" s="1" t="s">
        <v>225</v>
      </c>
      <c r="B22" s="25" t="s">
        <v>30</v>
      </c>
      <c r="C22" s="1" t="s">
        <v>26</v>
      </c>
      <c r="D22" s="1" t="s">
        <v>178</v>
      </c>
      <c r="E22" s="1" t="s">
        <v>26</v>
      </c>
      <c r="F22" s="1" t="s">
        <v>580</v>
      </c>
      <c r="H22" s="1" t="s">
        <v>838</v>
      </c>
    </row>
    <row r="23" spans="1:8" x14ac:dyDescent="0.2">
      <c r="A23" s="1" t="s">
        <v>226</v>
      </c>
      <c r="B23" s="1" t="s">
        <v>31</v>
      </c>
      <c r="C23" s="1" t="s">
        <v>32</v>
      </c>
      <c r="D23" s="1" t="s">
        <v>179</v>
      </c>
      <c r="E23" s="1" t="s">
        <v>32</v>
      </c>
      <c r="F23" s="1" t="s">
        <v>563</v>
      </c>
      <c r="H23" s="1" t="s">
        <v>838</v>
      </c>
    </row>
    <row r="24" spans="1:8" x14ac:dyDescent="0.2">
      <c r="A24" s="1" t="s">
        <v>227</v>
      </c>
      <c r="B24" s="24" t="s">
        <v>33</v>
      </c>
      <c r="C24" s="1" t="s">
        <v>6</v>
      </c>
      <c r="D24" s="1" t="s">
        <v>180</v>
      </c>
      <c r="E24" s="1" t="s">
        <v>6</v>
      </c>
      <c r="F24" s="1" t="s">
        <v>532</v>
      </c>
      <c r="H24" s="1" t="s">
        <v>838</v>
      </c>
    </row>
    <row r="25" spans="1:8" x14ac:dyDescent="0.2">
      <c r="A25" s="1" t="s">
        <v>228</v>
      </c>
      <c r="B25" s="1" t="s">
        <v>34</v>
      </c>
      <c r="C25" s="1" t="s">
        <v>6</v>
      </c>
      <c r="D25" s="1" t="s">
        <v>181</v>
      </c>
      <c r="E25" s="1" t="s">
        <v>6</v>
      </c>
      <c r="F25" s="1" t="s">
        <v>541</v>
      </c>
      <c r="H25" s="1" t="s">
        <v>838</v>
      </c>
    </row>
    <row r="26" spans="1:8" x14ac:dyDescent="0.2">
      <c r="A26" s="1" t="s">
        <v>229</v>
      </c>
      <c r="B26" s="1" t="s">
        <v>35</v>
      </c>
      <c r="C26" s="1" t="s">
        <v>6</v>
      </c>
      <c r="D26" s="1" t="s">
        <v>182</v>
      </c>
      <c r="E26" s="1" t="s">
        <v>6</v>
      </c>
      <c r="F26" s="1" t="s">
        <v>533</v>
      </c>
      <c r="G26" s="1" t="s">
        <v>1092</v>
      </c>
      <c r="H26" s="1" t="s">
        <v>838</v>
      </c>
    </row>
    <row r="27" spans="1:8" x14ac:dyDescent="0.2">
      <c r="A27" s="1" t="s">
        <v>230</v>
      </c>
      <c r="B27" s="1" t="s">
        <v>36</v>
      </c>
      <c r="C27" s="1" t="s">
        <v>6</v>
      </c>
      <c r="D27" s="1" t="s">
        <v>183</v>
      </c>
      <c r="E27" s="1" t="s">
        <v>6</v>
      </c>
      <c r="F27" s="1" t="s">
        <v>534</v>
      </c>
      <c r="G27" s="1" t="s">
        <v>1094</v>
      </c>
      <c r="H27" s="1" t="s">
        <v>838</v>
      </c>
    </row>
    <row r="28" spans="1:8" x14ac:dyDescent="0.2">
      <c r="A28" s="1" t="s">
        <v>231</v>
      </c>
      <c r="B28" s="1" t="s">
        <v>37</v>
      </c>
      <c r="C28" s="1" t="s">
        <v>6</v>
      </c>
      <c r="D28" s="1" t="s">
        <v>184</v>
      </c>
      <c r="E28" s="1" t="s">
        <v>6</v>
      </c>
      <c r="F28" s="1" t="s">
        <v>581</v>
      </c>
      <c r="G28" s="1" t="s">
        <v>1098</v>
      </c>
      <c r="H28" s="1" t="s">
        <v>838</v>
      </c>
    </row>
    <row r="29" spans="1:8" x14ac:dyDescent="0.2">
      <c r="A29" s="1" t="s">
        <v>232</v>
      </c>
      <c r="B29" s="1" t="s">
        <v>38</v>
      </c>
      <c r="C29" s="1" t="s">
        <v>6</v>
      </c>
      <c r="D29" s="1" t="s">
        <v>185</v>
      </c>
      <c r="E29" s="1" t="s">
        <v>6</v>
      </c>
      <c r="F29" s="1" t="s">
        <v>564</v>
      </c>
      <c r="H29" s="1" t="s">
        <v>838</v>
      </c>
    </row>
    <row r="30" spans="1:8" x14ac:dyDescent="0.2">
      <c r="A30" s="1" t="s">
        <v>233</v>
      </c>
      <c r="B30" s="2" t="s">
        <v>39</v>
      </c>
      <c r="C30" s="2" t="s">
        <v>6</v>
      </c>
      <c r="D30" s="2" t="s">
        <v>186</v>
      </c>
      <c r="E30" s="2" t="s">
        <v>6</v>
      </c>
      <c r="F30" s="1" t="s">
        <v>582</v>
      </c>
      <c r="H30" s="1" t="s">
        <v>838</v>
      </c>
    </row>
    <row r="31" spans="1:8" x14ac:dyDescent="0.2">
      <c r="A31" s="1" t="s">
        <v>234</v>
      </c>
      <c r="B31" s="2" t="s">
        <v>40</v>
      </c>
      <c r="C31" s="2" t="s">
        <v>6</v>
      </c>
      <c r="D31" s="2" t="s">
        <v>187</v>
      </c>
      <c r="E31" s="2" t="s">
        <v>6</v>
      </c>
      <c r="F31" s="1" t="s">
        <v>631</v>
      </c>
      <c r="H31" s="1" t="s">
        <v>838</v>
      </c>
    </row>
    <row r="32" spans="1:8" x14ac:dyDescent="0.2">
      <c r="A32" s="1" t="s">
        <v>235</v>
      </c>
      <c r="B32" s="2" t="s">
        <v>41</v>
      </c>
      <c r="C32" s="2" t="s">
        <v>6</v>
      </c>
      <c r="D32" s="2" t="s">
        <v>188</v>
      </c>
      <c r="E32" s="2" t="s">
        <v>6</v>
      </c>
      <c r="F32" s="1" t="s">
        <v>583</v>
      </c>
      <c r="H32" s="1" t="s">
        <v>838</v>
      </c>
    </row>
    <row r="33" spans="1:8" x14ac:dyDescent="0.2">
      <c r="A33" s="1" t="s">
        <v>236</v>
      </c>
      <c r="B33" s="4" t="s">
        <v>42</v>
      </c>
      <c r="C33" s="4" t="s">
        <v>6</v>
      </c>
      <c r="D33" s="2" t="s">
        <v>189</v>
      </c>
      <c r="E33" s="4" t="s">
        <v>6</v>
      </c>
      <c r="F33" s="1" t="s">
        <v>584</v>
      </c>
      <c r="G33" s="1" t="s">
        <v>1095</v>
      </c>
      <c r="H33" s="1" t="s">
        <v>838</v>
      </c>
    </row>
    <row r="34" spans="1:8" x14ac:dyDescent="0.2">
      <c r="A34" s="1" t="s">
        <v>237</v>
      </c>
      <c r="B34" s="4" t="s">
        <v>43</v>
      </c>
      <c r="C34" s="4" t="s">
        <v>6</v>
      </c>
      <c r="D34" s="2" t="s">
        <v>190</v>
      </c>
      <c r="E34" s="4" t="s">
        <v>6</v>
      </c>
      <c r="F34" s="1" t="s">
        <v>585</v>
      </c>
      <c r="G34" s="1" t="s">
        <v>1096</v>
      </c>
      <c r="H34" s="1" t="s">
        <v>838</v>
      </c>
    </row>
    <row r="35" spans="1:8" x14ac:dyDescent="0.2">
      <c r="A35" s="1" t="s">
        <v>238</v>
      </c>
      <c r="B35" s="4" t="s">
        <v>44</v>
      </c>
      <c r="C35" s="4" t="s">
        <v>6</v>
      </c>
      <c r="D35" s="2" t="s">
        <v>191</v>
      </c>
      <c r="E35" s="4" t="s">
        <v>6</v>
      </c>
      <c r="F35" s="1" t="s">
        <v>632</v>
      </c>
      <c r="H35" s="1" t="s">
        <v>838</v>
      </c>
    </row>
    <row r="36" spans="1:8" x14ac:dyDescent="0.2">
      <c r="A36" s="1" t="s">
        <v>239</v>
      </c>
      <c r="B36" s="1" t="s">
        <v>45</v>
      </c>
      <c r="C36" s="1" t="s">
        <v>6</v>
      </c>
      <c r="D36" s="1" t="s">
        <v>192</v>
      </c>
      <c r="E36" s="1" t="s">
        <v>6</v>
      </c>
      <c r="F36" s="1" t="s">
        <v>586</v>
      </c>
      <c r="G36" s="1" t="s">
        <v>1099</v>
      </c>
      <c r="H36" s="1" t="s">
        <v>838</v>
      </c>
    </row>
    <row r="37" spans="1:8" x14ac:dyDescent="0.2">
      <c r="A37" s="1" t="s">
        <v>240</v>
      </c>
      <c r="B37" s="1" t="s">
        <v>46</v>
      </c>
      <c r="C37" s="1" t="s">
        <v>6</v>
      </c>
      <c r="D37" s="1" t="s">
        <v>193</v>
      </c>
      <c r="E37" s="1" t="s">
        <v>6</v>
      </c>
      <c r="F37" s="1" t="s">
        <v>587</v>
      </c>
      <c r="G37" s="1" t="s">
        <v>1100</v>
      </c>
      <c r="H37" s="1" t="s">
        <v>838</v>
      </c>
    </row>
    <row r="38" spans="1:8" x14ac:dyDescent="0.2">
      <c r="A38" s="1" t="s">
        <v>241</v>
      </c>
      <c r="B38" s="1" t="s">
        <v>47</v>
      </c>
      <c r="C38" s="1" t="s">
        <v>6</v>
      </c>
      <c r="D38" s="1" t="s">
        <v>194</v>
      </c>
      <c r="E38" s="1" t="s">
        <v>6</v>
      </c>
      <c r="F38" s="1" t="s">
        <v>633</v>
      </c>
      <c r="H38" s="1" t="s">
        <v>838</v>
      </c>
    </row>
    <row r="39" spans="1:8" ht="15" x14ac:dyDescent="0.25">
      <c r="A39" s="1" t="s">
        <v>242</v>
      </c>
      <c r="B39" s="1" t="s">
        <v>48</v>
      </c>
      <c r="C39" s="1" t="s">
        <v>49</v>
      </c>
      <c r="D39" s="1" t="s">
        <v>195</v>
      </c>
      <c r="E39" s="1" t="s">
        <v>49</v>
      </c>
      <c r="F39" s="1" t="s">
        <v>588</v>
      </c>
      <c r="G39" t="s">
        <v>1090</v>
      </c>
      <c r="H39" s="1" t="s">
        <v>838</v>
      </c>
    </row>
    <row r="40" spans="1:8" x14ac:dyDescent="0.2">
      <c r="A40" s="1" t="s">
        <v>243</v>
      </c>
      <c r="B40" s="1" t="s">
        <v>50</v>
      </c>
      <c r="C40" s="1" t="s">
        <v>49</v>
      </c>
      <c r="D40" s="1" t="s">
        <v>196</v>
      </c>
      <c r="E40" s="1" t="s">
        <v>49</v>
      </c>
      <c r="F40" s="1" t="s">
        <v>589</v>
      </c>
      <c r="H40" s="1" t="s">
        <v>838</v>
      </c>
    </row>
    <row r="41" spans="1:8" x14ac:dyDescent="0.2">
      <c r="A41" s="1" t="s">
        <v>244</v>
      </c>
      <c r="B41" s="1" t="s">
        <v>51</v>
      </c>
      <c r="C41" s="1" t="s">
        <v>49</v>
      </c>
      <c r="D41" s="1" t="s">
        <v>197</v>
      </c>
      <c r="E41" s="1" t="s">
        <v>49</v>
      </c>
      <c r="F41" s="1" t="s">
        <v>590</v>
      </c>
      <c r="H41" s="1" t="s">
        <v>838</v>
      </c>
    </row>
    <row r="42" spans="1:8" x14ac:dyDescent="0.2">
      <c r="A42" s="1" t="s">
        <v>245</v>
      </c>
      <c r="B42" s="3" t="s">
        <v>52</v>
      </c>
      <c r="C42" s="1" t="s">
        <v>49</v>
      </c>
      <c r="D42" s="1" t="s">
        <v>198</v>
      </c>
      <c r="E42" s="1" t="s">
        <v>49</v>
      </c>
      <c r="F42" s="1" t="s">
        <v>591</v>
      </c>
      <c r="H42" s="1" t="s">
        <v>838</v>
      </c>
    </row>
    <row r="43" spans="1:8" x14ac:dyDescent="0.2">
      <c r="A43" s="1" t="s">
        <v>246</v>
      </c>
      <c r="B43" s="1" t="s">
        <v>53</v>
      </c>
      <c r="C43" s="1" t="s">
        <v>49</v>
      </c>
      <c r="D43" s="1" t="s">
        <v>199</v>
      </c>
      <c r="E43" s="1" t="s">
        <v>49</v>
      </c>
      <c r="F43" s="1" t="s">
        <v>592</v>
      </c>
      <c r="H43" s="1" t="s">
        <v>838</v>
      </c>
    </row>
    <row r="44" spans="1:8" x14ac:dyDescent="0.2">
      <c r="A44" s="1" t="s">
        <v>247</v>
      </c>
      <c r="B44" s="1" t="s">
        <v>54</v>
      </c>
      <c r="C44" s="1" t="s">
        <v>55</v>
      </c>
      <c r="D44" s="1" t="s">
        <v>200</v>
      </c>
      <c r="E44" s="1" t="s">
        <v>55</v>
      </c>
      <c r="F44" s="1" t="s">
        <v>634</v>
      </c>
      <c r="H44" s="1" t="s">
        <v>838</v>
      </c>
    </row>
    <row r="45" spans="1:8" x14ac:dyDescent="0.2">
      <c r="A45" s="1" t="s">
        <v>248</v>
      </c>
      <c r="B45" s="1" t="s">
        <v>56</v>
      </c>
      <c r="C45" s="1" t="s">
        <v>57</v>
      </c>
      <c r="D45" s="1" t="s">
        <v>201</v>
      </c>
      <c r="E45" s="1" t="s">
        <v>57</v>
      </c>
      <c r="F45" s="1" t="s">
        <v>635</v>
      </c>
      <c r="H45" s="1" t="s">
        <v>838</v>
      </c>
    </row>
    <row r="46" spans="1:8" x14ac:dyDescent="0.2">
      <c r="A46" s="1" t="s">
        <v>249</v>
      </c>
      <c r="B46" s="25" t="s">
        <v>58</v>
      </c>
      <c r="C46" s="1" t="s">
        <v>59</v>
      </c>
      <c r="D46" s="1" t="s">
        <v>202</v>
      </c>
      <c r="E46" s="1" t="s">
        <v>59</v>
      </c>
      <c r="F46" s="1" t="s">
        <v>636</v>
      </c>
      <c r="H46" s="1" t="s">
        <v>838</v>
      </c>
    </row>
    <row r="47" spans="1:8" x14ac:dyDescent="0.2">
      <c r="A47" s="1" t="s">
        <v>250</v>
      </c>
      <c r="B47" s="25" t="s">
        <v>58</v>
      </c>
      <c r="C47" s="1" t="s">
        <v>59</v>
      </c>
      <c r="D47" s="1" t="s">
        <v>202</v>
      </c>
      <c r="E47" s="1" t="s">
        <v>59</v>
      </c>
      <c r="F47" s="1" t="s">
        <v>636</v>
      </c>
      <c r="H47" s="1" t="s">
        <v>838</v>
      </c>
    </row>
    <row r="48" spans="1:8" x14ac:dyDescent="0.2">
      <c r="A48" s="1" t="s">
        <v>251</v>
      </c>
      <c r="B48" s="25" t="s">
        <v>58</v>
      </c>
      <c r="C48" s="1" t="s">
        <v>59</v>
      </c>
      <c r="D48" s="1" t="s">
        <v>202</v>
      </c>
      <c r="E48" s="1" t="s">
        <v>59</v>
      </c>
      <c r="F48" s="1" t="s">
        <v>636</v>
      </c>
      <c r="H48" s="1" t="s">
        <v>838</v>
      </c>
    </row>
    <row r="49" spans="1:8" x14ac:dyDescent="0.2">
      <c r="A49" s="1" t="s">
        <v>252</v>
      </c>
      <c r="B49" s="1" t="s">
        <v>60</v>
      </c>
      <c r="C49" s="1" t="s">
        <v>61</v>
      </c>
      <c r="D49" s="1" t="s">
        <v>203</v>
      </c>
      <c r="E49" s="1" t="s">
        <v>61</v>
      </c>
      <c r="F49" s="1" t="s">
        <v>686</v>
      </c>
      <c r="H49" s="1" t="s">
        <v>838</v>
      </c>
    </row>
    <row r="50" spans="1:8" x14ac:dyDescent="0.2">
      <c r="A50" s="1" t="s">
        <v>253</v>
      </c>
      <c r="B50" s="1" t="s">
        <v>62</v>
      </c>
      <c r="C50" s="1" t="s">
        <v>23</v>
      </c>
      <c r="E50" s="1" t="s">
        <v>23</v>
      </c>
      <c r="F50" s="1" t="s">
        <v>637</v>
      </c>
      <c r="H50" s="1" t="s">
        <v>838</v>
      </c>
    </row>
    <row r="51" spans="1:8" x14ac:dyDescent="0.2">
      <c r="A51" s="1" t="s">
        <v>254</v>
      </c>
      <c r="B51" s="1" t="s">
        <v>63</v>
      </c>
      <c r="C51" s="1" t="s">
        <v>64</v>
      </c>
      <c r="E51" s="1" t="s">
        <v>64</v>
      </c>
      <c r="F51" s="1" t="s">
        <v>687</v>
      </c>
      <c r="H51" s="1" t="s">
        <v>838</v>
      </c>
    </row>
    <row r="52" spans="1:8" x14ac:dyDescent="0.2">
      <c r="A52" s="1" t="s">
        <v>255</v>
      </c>
      <c r="B52" s="3" t="s">
        <v>65</v>
      </c>
      <c r="C52" s="1" t="s">
        <v>64</v>
      </c>
      <c r="E52" s="1" t="s">
        <v>64</v>
      </c>
      <c r="F52" s="1" t="s">
        <v>688</v>
      </c>
      <c r="H52" s="1" t="s">
        <v>838</v>
      </c>
    </row>
    <row r="53" spans="1:8" x14ac:dyDescent="0.2">
      <c r="A53" s="1" t="s">
        <v>256</v>
      </c>
      <c r="B53" s="3" t="s">
        <v>66</v>
      </c>
      <c r="C53" s="1" t="s">
        <v>67</v>
      </c>
      <c r="E53" s="1" t="s">
        <v>67</v>
      </c>
      <c r="F53" s="1" t="s">
        <v>638</v>
      </c>
      <c r="H53" s="1" t="s">
        <v>838</v>
      </c>
    </row>
    <row r="54" spans="1:8" x14ac:dyDescent="0.2">
      <c r="A54" s="1" t="s">
        <v>257</v>
      </c>
      <c r="B54" s="3" t="s">
        <v>68</v>
      </c>
      <c r="C54" s="1" t="s">
        <v>23</v>
      </c>
      <c r="E54" s="1" t="s">
        <v>23</v>
      </c>
      <c r="F54" s="1" t="s">
        <v>639</v>
      </c>
      <c r="H54" s="1" t="s">
        <v>838</v>
      </c>
    </row>
    <row r="55" spans="1:8" x14ac:dyDescent="0.2">
      <c r="A55" s="1" t="s">
        <v>258</v>
      </c>
      <c r="B55" s="3" t="s">
        <v>69</v>
      </c>
      <c r="C55" s="1" t="s">
        <v>23</v>
      </c>
      <c r="D55" s="1" t="s">
        <v>204</v>
      </c>
      <c r="E55" s="1" t="s">
        <v>23</v>
      </c>
      <c r="F55" s="1" t="s">
        <v>640</v>
      </c>
      <c r="H55" s="1" t="s">
        <v>838</v>
      </c>
    </row>
    <row r="56" spans="1:8" x14ac:dyDescent="0.2">
      <c r="A56" s="1" t="s">
        <v>259</v>
      </c>
      <c r="B56" s="3" t="s">
        <v>70</v>
      </c>
      <c r="C56" s="1" t="s">
        <v>64</v>
      </c>
      <c r="E56" s="1" t="s">
        <v>64</v>
      </c>
      <c r="F56" s="1" t="s">
        <v>641</v>
      </c>
      <c r="H56" s="1" t="s">
        <v>838</v>
      </c>
    </row>
    <row r="57" spans="1:8" x14ac:dyDescent="0.2">
      <c r="A57" s="1" t="s">
        <v>260</v>
      </c>
      <c r="B57" s="3" t="s">
        <v>71</v>
      </c>
      <c r="C57" s="1" t="s">
        <v>64</v>
      </c>
      <c r="E57" s="1" t="s">
        <v>64</v>
      </c>
      <c r="F57" s="1" t="s">
        <v>642</v>
      </c>
      <c r="H57" s="1" t="s">
        <v>838</v>
      </c>
    </row>
    <row r="58" spans="1:8" x14ac:dyDescent="0.2">
      <c r="A58" s="1" t="s">
        <v>261</v>
      </c>
      <c r="B58" s="3" t="s">
        <v>72</v>
      </c>
      <c r="C58" s="1" t="s">
        <v>67</v>
      </c>
      <c r="E58" s="1" t="s">
        <v>67</v>
      </c>
      <c r="F58" s="1" t="s">
        <v>643</v>
      </c>
      <c r="H58" s="1" t="s">
        <v>838</v>
      </c>
    </row>
    <row r="59" spans="1:8" x14ac:dyDescent="0.2">
      <c r="A59" s="1" t="s">
        <v>262</v>
      </c>
      <c r="B59" s="3" t="s">
        <v>73</v>
      </c>
      <c r="C59" s="1" t="s">
        <v>67</v>
      </c>
      <c r="E59" s="1" t="s">
        <v>67</v>
      </c>
      <c r="F59" s="1" t="s">
        <v>644</v>
      </c>
      <c r="H59" s="1" t="s">
        <v>838</v>
      </c>
    </row>
    <row r="60" spans="1:8" x14ac:dyDescent="0.2">
      <c r="A60" s="1" t="s">
        <v>263</v>
      </c>
      <c r="B60" s="3" t="s">
        <v>74</v>
      </c>
      <c r="C60" s="1" t="s">
        <v>75</v>
      </c>
      <c r="E60" s="1" t="s">
        <v>75</v>
      </c>
      <c r="F60" s="1" t="s">
        <v>593</v>
      </c>
      <c r="H60" s="1" t="s">
        <v>838</v>
      </c>
    </row>
    <row r="61" spans="1:8" x14ac:dyDescent="0.2">
      <c r="A61" s="1" t="s">
        <v>264</v>
      </c>
      <c r="B61" s="3" t="s">
        <v>76</v>
      </c>
      <c r="C61" s="1" t="s">
        <v>77</v>
      </c>
      <c r="E61" s="1" t="s">
        <v>77</v>
      </c>
      <c r="F61" s="1" t="s">
        <v>645</v>
      </c>
      <c r="H61" s="1" t="s">
        <v>838</v>
      </c>
    </row>
    <row r="62" spans="1:8" x14ac:dyDescent="0.2">
      <c r="A62" s="1" t="s">
        <v>265</v>
      </c>
      <c r="B62" s="3" t="s">
        <v>78</v>
      </c>
      <c r="C62" s="1" t="s">
        <v>77</v>
      </c>
      <c r="E62" s="1" t="s">
        <v>77</v>
      </c>
      <c r="F62" s="1" t="s">
        <v>646</v>
      </c>
      <c r="H62" s="1" t="s">
        <v>838</v>
      </c>
    </row>
    <row r="63" spans="1:8" x14ac:dyDescent="0.2">
      <c r="A63" s="1" t="s">
        <v>266</v>
      </c>
      <c r="B63" s="3" t="s">
        <v>22</v>
      </c>
      <c r="C63" s="1" t="s">
        <v>23</v>
      </c>
      <c r="E63" s="1" t="s">
        <v>23</v>
      </c>
      <c r="F63" s="1" t="s">
        <v>540</v>
      </c>
      <c r="H63" s="1" t="s">
        <v>838</v>
      </c>
    </row>
    <row r="64" spans="1:8" x14ac:dyDescent="0.2">
      <c r="A64" s="1" t="s">
        <v>267</v>
      </c>
      <c r="B64" s="3" t="s">
        <v>79</v>
      </c>
      <c r="C64" s="1" t="s">
        <v>80</v>
      </c>
      <c r="E64" s="1" t="s">
        <v>80</v>
      </c>
      <c r="F64" s="1" t="s">
        <v>647</v>
      </c>
      <c r="H64" s="1" t="s">
        <v>838</v>
      </c>
    </row>
    <row r="65" spans="1:8" x14ac:dyDescent="0.2">
      <c r="A65" s="1" t="s">
        <v>268</v>
      </c>
      <c r="B65" s="3" t="s">
        <v>81</v>
      </c>
      <c r="C65" s="1" t="s">
        <v>23</v>
      </c>
      <c r="E65" s="1" t="s">
        <v>23</v>
      </c>
      <c r="F65" s="1" t="s">
        <v>696</v>
      </c>
      <c r="H65" s="1" t="s">
        <v>838</v>
      </c>
    </row>
    <row r="66" spans="1:8" x14ac:dyDescent="0.2">
      <c r="A66" s="1" t="s">
        <v>269</v>
      </c>
      <c r="B66" s="3" t="s">
        <v>82</v>
      </c>
      <c r="C66" s="1" t="s">
        <v>23</v>
      </c>
      <c r="E66" s="1" t="s">
        <v>23</v>
      </c>
      <c r="F66" s="1" t="s">
        <v>697</v>
      </c>
      <c r="H66" s="1" t="s">
        <v>838</v>
      </c>
    </row>
    <row r="67" spans="1:8" x14ac:dyDescent="0.2">
      <c r="A67" s="1" t="s">
        <v>270</v>
      </c>
      <c r="B67" s="3" t="s">
        <v>83</v>
      </c>
      <c r="C67" s="1" t="s">
        <v>13</v>
      </c>
      <c r="E67" s="1" t="s">
        <v>13</v>
      </c>
      <c r="F67" s="1" t="s">
        <v>594</v>
      </c>
      <c r="H67" s="1" t="s">
        <v>838</v>
      </c>
    </row>
    <row r="68" spans="1:8" x14ac:dyDescent="0.2">
      <c r="A68" s="1" t="s">
        <v>271</v>
      </c>
      <c r="B68" s="3" t="s">
        <v>84</v>
      </c>
      <c r="C68" s="1" t="s">
        <v>61</v>
      </c>
      <c r="E68" s="1" t="s">
        <v>61</v>
      </c>
      <c r="F68" s="1" t="s">
        <v>689</v>
      </c>
      <c r="H68" s="1" t="s">
        <v>838</v>
      </c>
    </row>
    <row r="69" spans="1:8" x14ac:dyDescent="0.2">
      <c r="A69" s="1" t="s">
        <v>272</v>
      </c>
      <c r="B69" s="25" t="s">
        <v>85</v>
      </c>
      <c r="C69" s="1" t="s">
        <v>86</v>
      </c>
      <c r="E69" s="1" t="s">
        <v>86</v>
      </c>
      <c r="F69" s="1" t="s">
        <v>595</v>
      </c>
      <c r="H69" s="1" t="s">
        <v>838</v>
      </c>
    </row>
    <row r="70" spans="1:8" x14ac:dyDescent="0.2">
      <c r="A70" s="1" t="s">
        <v>273</v>
      </c>
      <c r="B70" s="25" t="s">
        <v>87</v>
      </c>
      <c r="C70" s="1" t="s">
        <v>88</v>
      </c>
      <c r="E70" s="1" t="s">
        <v>88</v>
      </c>
      <c r="F70" s="1" t="s">
        <v>596</v>
      </c>
      <c r="H70" s="1" t="s">
        <v>838</v>
      </c>
    </row>
    <row r="71" spans="1:8" x14ac:dyDescent="0.2">
      <c r="A71" s="1" t="s">
        <v>274</v>
      </c>
      <c r="B71" s="25" t="s">
        <v>89</v>
      </c>
      <c r="C71" s="1" t="s">
        <v>86</v>
      </c>
      <c r="E71" s="1" t="s">
        <v>86</v>
      </c>
      <c r="F71" s="1" t="s">
        <v>597</v>
      </c>
      <c r="H71" s="1" t="s">
        <v>838</v>
      </c>
    </row>
    <row r="72" spans="1:8" x14ac:dyDescent="0.2">
      <c r="A72" s="1" t="s">
        <v>275</v>
      </c>
      <c r="B72" s="25" t="s">
        <v>90</v>
      </c>
      <c r="C72" s="1" t="s">
        <v>88</v>
      </c>
      <c r="E72" s="1" t="s">
        <v>88</v>
      </c>
      <c r="F72" s="1" t="s">
        <v>598</v>
      </c>
      <c r="H72" s="1" t="s">
        <v>838</v>
      </c>
    </row>
    <row r="73" spans="1:8" x14ac:dyDescent="0.2">
      <c r="A73" s="1" t="s">
        <v>276</v>
      </c>
      <c r="B73" s="25" t="s">
        <v>91</v>
      </c>
      <c r="C73" s="1" t="s">
        <v>86</v>
      </c>
      <c r="E73" s="1" t="s">
        <v>86</v>
      </c>
      <c r="F73" s="1" t="s">
        <v>599</v>
      </c>
      <c r="H73" s="1" t="s">
        <v>838</v>
      </c>
    </row>
    <row r="74" spans="1:8" x14ac:dyDescent="0.2">
      <c r="A74" s="1" t="s">
        <v>277</v>
      </c>
      <c r="B74" s="25" t="s">
        <v>92</v>
      </c>
      <c r="C74" s="1" t="s">
        <v>88</v>
      </c>
      <c r="E74" s="1" t="s">
        <v>88</v>
      </c>
      <c r="F74" s="1" t="s">
        <v>600</v>
      </c>
      <c r="H74" s="1" t="s">
        <v>838</v>
      </c>
    </row>
    <row r="75" spans="1:8" x14ac:dyDescent="0.2">
      <c r="A75" s="1" t="s">
        <v>278</v>
      </c>
      <c r="B75" s="3" t="s">
        <v>93</v>
      </c>
      <c r="C75" s="1" t="s">
        <v>26</v>
      </c>
      <c r="E75" s="1" t="s">
        <v>26</v>
      </c>
      <c r="F75" s="1" t="s">
        <v>542</v>
      </c>
      <c r="H75" s="1" t="s">
        <v>838</v>
      </c>
    </row>
    <row r="76" spans="1:8" x14ac:dyDescent="0.2">
      <c r="A76" s="1" t="s">
        <v>279</v>
      </c>
      <c r="B76" s="3" t="s">
        <v>94</v>
      </c>
      <c r="C76" s="1" t="s">
        <v>95</v>
      </c>
      <c r="E76" s="1" t="s">
        <v>95</v>
      </c>
      <c r="F76" s="1" t="s">
        <v>601</v>
      </c>
      <c r="H76" s="1" t="s">
        <v>838</v>
      </c>
    </row>
    <row r="77" spans="1:8" x14ac:dyDescent="0.2">
      <c r="A77" s="1" t="s">
        <v>280</v>
      </c>
      <c r="B77" s="3" t="s">
        <v>96</v>
      </c>
      <c r="C77" s="1" t="s">
        <v>97</v>
      </c>
      <c r="E77" s="1" t="s">
        <v>97</v>
      </c>
      <c r="F77" s="1" t="s">
        <v>543</v>
      </c>
      <c r="H77" s="1" t="s">
        <v>838</v>
      </c>
    </row>
    <row r="78" spans="1:8" x14ac:dyDescent="0.2">
      <c r="A78" s="1" t="s">
        <v>281</v>
      </c>
      <c r="B78" s="25" t="s">
        <v>98</v>
      </c>
      <c r="C78" s="1" t="s">
        <v>99</v>
      </c>
      <c r="E78" s="1" t="s">
        <v>99</v>
      </c>
      <c r="F78" s="1" t="s">
        <v>602</v>
      </c>
      <c r="H78" s="1" t="s">
        <v>838</v>
      </c>
    </row>
    <row r="79" spans="1:8" x14ac:dyDescent="0.2">
      <c r="A79" s="1" t="s">
        <v>282</v>
      </c>
      <c r="B79" s="25" t="s">
        <v>100</v>
      </c>
      <c r="C79" s="1" t="s">
        <v>99</v>
      </c>
      <c r="E79" s="1" t="s">
        <v>99</v>
      </c>
      <c r="F79" s="1" t="s">
        <v>603</v>
      </c>
      <c r="H79" s="1" t="s">
        <v>838</v>
      </c>
    </row>
    <row r="80" spans="1:8" x14ac:dyDescent="0.2">
      <c r="A80" s="1" t="s">
        <v>283</v>
      </c>
      <c r="B80" s="25" t="s">
        <v>101</v>
      </c>
      <c r="C80" s="1" t="s">
        <v>99</v>
      </c>
      <c r="E80" s="1" t="s">
        <v>99</v>
      </c>
      <c r="F80" s="1" t="s">
        <v>604</v>
      </c>
      <c r="H80" s="1" t="s">
        <v>838</v>
      </c>
    </row>
    <row r="81" spans="1:8" x14ac:dyDescent="0.2">
      <c r="A81" s="1" t="s">
        <v>284</v>
      </c>
      <c r="B81" s="3" t="s">
        <v>102</v>
      </c>
      <c r="C81" s="1" t="s">
        <v>88</v>
      </c>
      <c r="E81" s="1" t="s">
        <v>88</v>
      </c>
      <c r="F81" s="1" t="s">
        <v>605</v>
      </c>
      <c r="H81" s="1" t="s">
        <v>838</v>
      </c>
    </row>
    <row r="82" spans="1:8" x14ac:dyDescent="0.2">
      <c r="A82" s="1" t="s">
        <v>285</v>
      </c>
      <c r="B82" s="3" t="s">
        <v>103</v>
      </c>
      <c r="C82" s="1" t="s">
        <v>97</v>
      </c>
      <c r="E82" s="1" t="s">
        <v>97</v>
      </c>
      <c r="F82" s="1" t="s">
        <v>648</v>
      </c>
      <c r="H82" s="1" t="s">
        <v>838</v>
      </c>
    </row>
    <row r="83" spans="1:8" x14ac:dyDescent="0.2">
      <c r="A83" s="1" t="s">
        <v>286</v>
      </c>
      <c r="B83" s="3" t="s">
        <v>104</v>
      </c>
      <c r="C83" s="1" t="s">
        <v>13</v>
      </c>
      <c r="E83" s="1" t="s">
        <v>13</v>
      </c>
      <c r="F83" s="1" t="s">
        <v>649</v>
      </c>
      <c r="H83" s="1" t="s">
        <v>838</v>
      </c>
    </row>
    <row r="84" spans="1:8" x14ac:dyDescent="0.2">
      <c r="A84" s="1" t="s">
        <v>287</v>
      </c>
      <c r="B84" s="3" t="s">
        <v>105</v>
      </c>
      <c r="C84" s="1" t="s">
        <v>97</v>
      </c>
      <c r="E84" s="1" t="s">
        <v>97</v>
      </c>
      <c r="F84" s="1" t="s">
        <v>606</v>
      </c>
      <c r="H84" s="1" t="s">
        <v>838</v>
      </c>
    </row>
    <row r="85" spans="1:8" x14ac:dyDescent="0.2">
      <c r="A85" s="1" t="s">
        <v>288</v>
      </c>
      <c r="B85" s="3" t="s">
        <v>106</v>
      </c>
      <c r="C85" s="1" t="s">
        <v>95</v>
      </c>
      <c r="E85" s="1" t="s">
        <v>95</v>
      </c>
      <c r="F85" s="1" t="s">
        <v>607</v>
      </c>
      <c r="H85" s="1" t="s">
        <v>838</v>
      </c>
    </row>
    <row r="86" spans="1:8" x14ac:dyDescent="0.2">
      <c r="A86" s="1" t="s">
        <v>289</v>
      </c>
      <c r="B86" s="3" t="s">
        <v>107</v>
      </c>
      <c r="C86" s="1" t="s">
        <v>108</v>
      </c>
      <c r="E86" s="1" t="s">
        <v>108</v>
      </c>
      <c r="F86" s="1" t="s">
        <v>698</v>
      </c>
      <c r="H86" s="1" t="s">
        <v>838</v>
      </c>
    </row>
    <row r="87" spans="1:8" x14ac:dyDescent="0.2">
      <c r="A87" s="1" t="s">
        <v>290</v>
      </c>
      <c r="B87" s="24" t="s">
        <v>60</v>
      </c>
      <c r="C87" s="1" t="s">
        <v>61</v>
      </c>
      <c r="E87" s="1" t="s">
        <v>61</v>
      </c>
      <c r="F87" s="1" t="s">
        <v>686</v>
      </c>
      <c r="H87" s="1" t="s">
        <v>838</v>
      </c>
    </row>
    <row r="88" spans="1:8" x14ac:dyDescent="0.2">
      <c r="A88" s="1" t="s">
        <v>291</v>
      </c>
      <c r="B88" s="1" t="s">
        <v>109</v>
      </c>
      <c r="C88" s="1" t="s">
        <v>61</v>
      </c>
      <c r="E88" s="1" t="s">
        <v>61</v>
      </c>
      <c r="F88" s="1" t="s">
        <v>690</v>
      </c>
      <c r="H88" s="1" t="s">
        <v>838</v>
      </c>
    </row>
    <row r="89" spans="1:8" x14ac:dyDescent="0.2">
      <c r="A89" s="1" t="s">
        <v>292</v>
      </c>
      <c r="B89" s="24" t="s">
        <v>110</v>
      </c>
      <c r="C89" s="1" t="s">
        <v>111</v>
      </c>
      <c r="E89" s="1" t="s">
        <v>111</v>
      </c>
      <c r="F89" s="1" t="s">
        <v>691</v>
      </c>
      <c r="H89" s="1" t="s">
        <v>838</v>
      </c>
    </row>
    <row r="90" spans="1:8" x14ac:dyDescent="0.2">
      <c r="A90" s="1" t="s">
        <v>293</v>
      </c>
      <c r="B90" s="24" t="s">
        <v>112</v>
      </c>
      <c r="C90" s="3" t="s">
        <v>111</v>
      </c>
      <c r="E90" s="3" t="s">
        <v>111</v>
      </c>
      <c r="F90" s="1" t="s">
        <v>692</v>
      </c>
      <c r="H90" s="1" t="s">
        <v>838</v>
      </c>
    </row>
    <row r="91" spans="1:8" x14ac:dyDescent="0.2">
      <c r="A91" s="1" t="s">
        <v>294</v>
      </c>
      <c r="B91" s="1" t="s">
        <v>113</v>
      </c>
      <c r="C91" s="3" t="s">
        <v>114</v>
      </c>
      <c r="E91" s="3" t="s">
        <v>114</v>
      </c>
      <c r="F91" s="1" t="s">
        <v>650</v>
      </c>
      <c r="H91" s="1" t="s">
        <v>838</v>
      </c>
    </row>
    <row r="92" spans="1:8" x14ac:dyDescent="0.2">
      <c r="A92" s="1" t="s">
        <v>295</v>
      </c>
      <c r="B92" s="24" t="s">
        <v>63</v>
      </c>
      <c r="C92" s="1" t="s">
        <v>64</v>
      </c>
      <c r="E92" s="1" t="s">
        <v>64</v>
      </c>
      <c r="F92" s="1" t="s">
        <v>687</v>
      </c>
      <c r="H92" s="1" t="s">
        <v>838</v>
      </c>
    </row>
    <row r="93" spans="1:8" x14ac:dyDescent="0.2">
      <c r="A93" s="1" t="s">
        <v>296</v>
      </c>
      <c r="B93" s="25" t="s">
        <v>65</v>
      </c>
      <c r="C93" s="1" t="s">
        <v>64</v>
      </c>
      <c r="E93" s="1" t="s">
        <v>64</v>
      </c>
      <c r="F93" s="1" t="s">
        <v>688</v>
      </c>
      <c r="H93" s="1" t="s">
        <v>838</v>
      </c>
    </row>
    <row r="94" spans="1:8" x14ac:dyDescent="0.2">
      <c r="A94" s="1" t="s">
        <v>297</v>
      </c>
      <c r="B94" s="1" t="s">
        <v>115</v>
      </c>
      <c r="C94" s="1" t="s">
        <v>116</v>
      </c>
      <c r="E94" s="1" t="s">
        <v>116</v>
      </c>
      <c r="F94" s="1" t="s">
        <v>544</v>
      </c>
      <c r="H94" s="1" t="s">
        <v>838</v>
      </c>
    </row>
    <row r="95" spans="1:8" x14ac:dyDescent="0.2">
      <c r="A95" s="1" t="s">
        <v>298</v>
      </c>
      <c r="B95" s="1" t="s">
        <v>117</v>
      </c>
      <c r="C95" s="1" t="s">
        <v>116</v>
      </c>
      <c r="E95" s="1" t="s">
        <v>116</v>
      </c>
      <c r="F95" s="1" t="s">
        <v>545</v>
      </c>
      <c r="H95" s="1" t="s">
        <v>838</v>
      </c>
    </row>
    <row r="96" spans="1:8" x14ac:dyDescent="0.2">
      <c r="A96" s="1" t="s">
        <v>299</v>
      </c>
      <c r="B96" s="1" t="s">
        <v>118</v>
      </c>
      <c r="C96" s="1" t="s">
        <v>116</v>
      </c>
      <c r="E96" s="1" t="s">
        <v>116</v>
      </c>
      <c r="F96" s="1" t="s">
        <v>546</v>
      </c>
      <c r="H96" s="1" t="s">
        <v>838</v>
      </c>
    </row>
    <row r="97" spans="1:8" x14ac:dyDescent="0.2">
      <c r="A97" s="1" t="s">
        <v>300</v>
      </c>
      <c r="B97" s="1" t="s">
        <v>119</v>
      </c>
      <c r="C97" s="1" t="s">
        <v>116</v>
      </c>
      <c r="E97" s="1" t="s">
        <v>116</v>
      </c>
      <c r="F97" s="1" t="s">
        <v>571</v>
      </c>
      <c r="H97" s="1" t="s">
        <v>838</v>
      </c>
    </row>
    <row r="98" spans="1:8" x14ac:dyDescent="0.2">
      <c r="A98" s="1" t="s">
        <v>301</v>
      </c>
      <c r="B98" s="1" t="s">
        <v>120</v>
      </c>
      <c r="C98" s="1" t="s">
        <v>121</v>
      </c>
      <c r="E98" s="1" t="s">
        <v>121</v>
      </c>
      <c r="F98" s="1" t="s">
        <v>651</v>
      </c>
      <c r="H98" s="1" t="s">
        <v>838</v>
      </c>
    </row>
    <row r="99" spans="1:8" x14ac:dyDescent="0.2">
      <c r="A99" s="1" t="s">
        <v>302</v>
      </c>
      <c r="B99" s="1" t="s">
        <v>122</v>
      </c>
      <c r="C99" s="3" t="s">
        <v>123</v>
      </c>
      <c r="E99" s="3" t="s">
        <v>123</v>
      </c>
      <c r="F99" s="1" t="s">
        <v>608</v>
      </c>
      <c r="H99" s="1" t="s">
        <v>838</v>
      </c>
    </row>
    <row r="100" spans="1:8" x14ac:dyDescent="0.2">
      <c r="A100" s="1" t="s">
        <v>303</v>
      </c>
      <c r="B100" s="1" t="s">
        <v>124</v>
      </c>
      <c r="C100" s="3" t="s">
        <v>125</v>
      </c>
      <c r="E100" s="3" t="s">
        <v>125</v>
      </c>
      <c r="F100" s="1" t="s">
        <v>609</v>
      </c>
      <c r="H100" s="1" t="s">
        <v>838</v>
      </c>
    </row>
    <row r="101" spans="1:8" x14ac:dyDescent="0.2">
      <c r="A101" s="1" t="s">
        <v>304</v>
      </c>
      <c r="B101" s="3" t="s">
        <v>126</v>
      </c>
      <c r="C101" s="3" t="s">
        <v>125</v>
      </c>
      <c r="E101" s="3" t="s">
        <v>125</v>
      </c>
      <c r="F101" s="1" t="s">
        <v>652</v>
      </c>
      <c r="H101" s="1" t="s">
        <v>838</v>
      </c>
    </row>
    <row r="102" spans="1:8" x14ac:dyDescent="0.2">
      <c r="A102" s="1" t="s">
        <v>305</v>
      </c>
      <c r="B102" s="1" t="s">
        <v>127</v>
      </c>
      <c r="C102" s="3" t="s">
        <v>123</v>
      </c>
      <c r="E102" s="3" t="s">
        <v>123</v>
      </c>
      <c r="F102" s="1" t="s">
        <v>610</v>
      </c>
      <c r="H102" s="1" t="s">
        <v>838</v>
      </c>
    </row>
    <row r="103" spans="1:8" x14ac:dyDescent="0.2">
      <c r="A103" s="1" t="s">
        <v>306</v>
      </c>
      <c r="B103" s="25" t="s">
        <v>66</v>
      </c>
      <c r="C103" s="3" t="s">
        <v>125</v>
      </c>
      <c r="E103" s="3" t="s">
        <v>125</v>
      </c>
      <c r="F103" s="1" t="s">
        <v>638</v>
      </c>
      <c r="H103" s="1" t="s">
        <v>838</v>
      </c>
    </row>
    <row r="104" spans="1:8" x14ac:dyDescent="0.2">
      <c r="A104" s="1" t="s">
        <v>307</v>
      </c>
      <c r="B104" s="1" t="s">
        <v>128</v>
      </c>
      <c r="C104" s="3" t="s">
        <v>125</v>
      </c>
      <c r="E104" s="3" t="s">
        <v>125</v>
      </c>
      <c r="F104" s="1" t="s">
        <v>653</v>
      </c>
      <c r="H104" s="1" t="s">
        <v>838</v>
      </c>
    </row>
    <row r="105" spans="1:8" x14ac:dyDescent="0.2">
      <c r="A105" s="1" t="s">
        <v>308</v>
      </c>
      <c r="B105" s="1" t="s">
        <v>129</v>
      </c>
      <c r="C105" s="3" t="s">
        <v>77</v>
      </c>
      <c r="E105" s="3" t="s">
        <v>77</v>
      </c>
      <c r="F105" s="1" t="s">
        <v>611</v>
      </c>
      <c r="H105" s="1" t="s">
        <v>838</v>
      </c>
    </row>
    <row r="106" spans="1:8" x14ac:dyDescent="0.2">
      <c r="A106" s="1" t="s">
        <v>309</v>
      </c>
      <c r="B106" s="1" t="s">
        <v>130</v>
      </c>
      <c r="C106" s="3" t="s">
        <v>116</v>
      </c>
      <c r="E106" s="3" t="s">
        <v>116</v>
      </c>
      <c r="F106" s="1" t="s">
        <v>612</v>
      </c>
      <c r="H106" s="1" t="s">
        <v>838</v>
      </c>
    </row>
    <row r="107" spans="1:8" x14ac:dyDescent="0.2">
      <c r="A107" s="1" t="s">
        <v>310</v>
      </c>
      <c r="B107" s="3" t="s">
        <v>131</v>
      </c>
      <c r="C107" s="3" t="s">
        <v>123</v>
      </c>
      <c r="E107" s="3" t="s">
        <v>123</v>
      </c>
      <c r="F107" s="1" t="s">
        <v>613</v>
      </c>
      <c r="H107" s="1" t="s">
        <v>838</v>
      </c>
    </row>
    <row r="108" spans="1:8" x14ac:dyDescent="0.2">
      <c r="A108" s="1" t="s">
        <v>311</v>
      </c>
      <c r="B108" s="1" t="s">
        <v>132</v>
      </c>
      <c r="C108" s="3" t="s">
        <v>99</v>
      </c>
      <c r="E108" s="3" t="s">
        <v>99</v>
      </c>
      <c r="F108" s="1" t="s">
        <v>614</v>
      </c>
      <c r="H108" s="1" t="s">
        <v>838</v>
      </c>
    </row>
    <row r="109" spans="1:8" x14ac:dyDescent="0.2">
      <c r="A109" s="1" t="s">
        <v>312</v>
      </c>
      <c r="B109" s="1" t="s">
        <v>133</v>
      </c>
      <c r="C109" s="3" t="s">
        <v>134</v>
      </c>
      <c r="E109" s="3" t="s">
        <v>134</v>
      </c>
      <c r="F109" s="1" t="s">
        <v>572</v>
      </c>
      <c r="H109" s="1" t="s">
        <v>838</v>
      </c>
    </row>
    <row r="110" spans="1:8" x14ac:dyDescent="0.2">
      <c r="A110" s="1" t="s">
        <v>313</v>
      </c>
      <c r="B110" s="1" t="s">
        <v>135</v>
      </c>
      <c r="C110" s="3" t="s">
        <v>23</v>
      </c>
      <c r="E110" s="3" t="s">
        <v>23</v>
      </c>
      <c r="F110" s="1" t="s">
        <v>654</v>
      </c>
      <c r="H110" s="1" t="s">
        <v>838</v>
      </c>
    </row>
    <row r="111" spans="1:8" x14ac:dyDescent="0.2">
      <c r="A111" s="1" t="s">
        <v>314</v>
      </c>
      <c r="B111" s="1" t="s">
        <v>136</v>
      </c>
      <c r="C111" s="3" t="s">
        <v>64</v>
      </c>
      <c r="E111" s="3" t="s">
        <v>64</v>
      </c>
      <c r="F111" s="1" t="s">
        <v>655</v>
      </c>
      <c r="H111" s="1" t="s">
        <v>838</v>
      </c>
    </row>
    <row r="112" spans="1:8" x14ac:dyDescent="0.2">
      <c r="A112" s="1" t="s">
        <v>315</v>
      </c>
      <c r="B112" s="3" t="s">
        <v>137</v>
      </c>
      <c r="C112" s="3" t="s">
        <v>67</v>
      </c>
      <c r="E112" s="3" t="s">
        <v>67</v>
      </c>
      <c r="F112" s="1" t="s">
        <v>656</v>
      </c>
      <c r="H112" s="1" t="s">
        <v>838</v>
      </c>
    </row>
    <row r="113" spans="1:8" x14ac:dyDescent="0.2">
      <c r="A113" s="1" t="s">
        <v>316</v>
      </c>
      <c r="B113" s="3" t="s">
        <v>138</v>
      </c>
      <c r="C113" s="3" t="s">
        <v>139</v>
      </c>
      <c r="E113" s="3" t="s">
        <v>139</v>
      </c>
      <c r="F113" s="1" t="s">
        <v>657</v>
      </c>
      <c r="H113" s="1" t="s">
        <v>838</v>
      </c>
    </row>
    <row r="114" spans="1:8" x14ac:dyDescent="0.2">
      <c r="A114" s="1" t="s">
        <v>317</v>
      </c>
      <c r="B114" s="3" t="s">
        <v>140</v>
      </c>
      <c r="C114" s="3" t="s">
        <v>139</v>
      </c>
      <c r="E114" s="3" t="s">
        <v>139</v>
      </c>
      <c r="F114" s="1" t="s">
        <v>658</v>
      </c>
      <c r="H114" s="1" t="s">
        <v>838</v>
      </c>
    </row>
    <row r="115" spans="1:8" x14ac:dyDescent="0.2">
      <c r="A115" s="1" t="s">
        <v>318</v>
      </c>
      <c r="B115" s="3" t="s">
        <v>141</v>
      </c>
      <c r="C115" s="3" t="s">
        <v>121</v>
      </c>
      <c r="E115" s="3" t="s">
        <v>121</v>
      </c>
      <c r="F115" s="1" t="s">
        <v>659</v>
      </c>
      <c r="H115" s="1" t="s">
        <v>838</v>
      </c>
    </row>
    <row r="116" spans="1:8" x14ac:dyDescent="0.2">
      <c r="A116" s="1" t="s">
        <v>319</v>
      </c>
      <c r="B116" s="3" t="s">
        <v>142</v>
      </c>
      <c r="C116" s="3" t="s">
        <v>121</v>
      </c>
      <c r="E116" s="3" t="s">
        <v>121</v>
      </c>
      <c r="F116" s="1" t="s">
        <v>660</v>
      </c>
      <c r="H116" s="1" t="s">
        <v>838</v>
      </c>
    </row>
    <row r="117" spans="1:8" x14ac:dyDescent="0.2">
      <c r="A117" s="1" t="s">
        <v>320</v>
      </c>
      <c r="B117" s="3" t="s">
        <v>143</v>
      </c>
      <c r="C117" s="3" t="s">
        <v>125</v>
      </c>
      <c r="E117" s="3" t="s">
        <v>125</v>
      </c>
      <c r="F117" s="1" t="s">
        <v>661</v>
      </c>
      <c r="H117" s="1" t="s">
        <v>838</v>
      </c>
    </row>
    <row r="118" spans="1:8" x14ac:dyDescent="0.2">
      <c r="A118" s="1" t="s">
        <v>321</v>
      </c>
      <c r="B118" s="3" t="s">
        <v>144</v>
      </c>
      <c r="C118" s="3" t="s">
        <v>125</v>
      </c>
      <c r="E118" s="3" t="s">
        <v>125</v>
      </c>
      <c r="F118" s="1" t="s">
        <v>662</v>
      </c>
      <c r="H118" s="1" t="s">
        <v>838</v>
      </c>
    </row>
    <row r="119" spans="1:8" x14ac:dyDescent="0.2">
      <c r="A119" s="1" t="s">
        <v>322</v>
      </c>
      <c r="B119" s="1" t="s">
        <v>145</v>
      </c>
      <c r="C119" s="3" t="s">
        <v>139</v>
      </c>
      <c r="E119" s="3" t="s">
        <v>139</v>
      </c>
      <c r="F119" s="1" t="s">
        <v>615</v>
      </c>
      <c r="H119" s="1" t="s">
        <v>838</v>
      </c>
    </row>
    <row r="120" spans="1:8" x14ac:dyDescent="0.2">
      <c r="A120" s="1" t="s">
        <v>323</v>
      </c>
      <c r="B120" s="1" t="s">
        <v>146</v>
      </c>
      <c r="C120" s="3" t="s">
        <v>121</v>
      </c>
      <c r="E120" s="3" t="s">
        <v>121</v>
      </c>
      <c r="F120" s="1" t="s">
        <v>616</v>
      </c>
      <c r="H120" s="1" t="s">
        <v>838</v>
      </c>
    </row>
    <row r="121" spans="1:8" x14ac:dyDescent="0.2">
      <c r="A121" s="1" t="s">
        <v>324</v>
      </c>
      <c r="B121" s="1" t="s">
        <v>147</v>
      </c>
      <c r="C121" s="3" t="s">
        <v>125</v>
      </c>
      <c r="E121" s="3" t="s">
        <v>125</v>
      </c>
      <c r="F121" s="1" t="s">
        <v>617</v>
      </c>
      <c r="H121" s="1" t="s">
        <v>838</v>
      </c>
    </row>
    <row r="122" spans="1:8" x14ac:dyDescent="0.2">
      <c r="A122" s="1" t="s">
        <v>325</v>
      </c>
      <c r="B122" s="1" t="s">
        <v>148</v>
      </c>
      <c r="C122" s="3" t="s">
        <v>77</v>
      </c>
      <c r="E122" s="3" t="s">
        <v>77</v>
      </c>
      <c r="F122" s="1" t="s">
        <v>618</v>
      </c>
      <c r="H122" s="1" t="s">
        <v>838</v>
      </c>
    </row>
    <row r="123" spans="1:8" x14ac:dyDescent="0.2">
      <c r="A123" s="1" t="s">
        <v>326</v>
      </c>
      <c r="B123" s="1" t="s">
        <v>149</v>
      </c>
      <c r="C123" s="3" t="s">
        <v>116</v>
      </c>
      <c r="E123" s="3" t="s">
        <v>116</v>
      </c>
      <c r="F123" s="1" t="s">
        <v>619</v>
      </c>
      <c r="H123" s="1" t="s">
        <v>838</v>
      </c>
    </row>
    <row r="124" spans="1:8" x14ac:dyDescent="0.2">
      <c r="A124" s="1" t="s">
        <v>327</v>
      </c>
      <c r="B124" s="3" t="s">
        <v>150</v>
      </c>
      <c r="C124" s="3" t="s">
        <v>123</v>
      </c>
      <c r="E124" s="3" t="s">
        <v>123</v>
      </c>
      <c r="F124" s="1" t="s">
        <v>620</v>
      </c>
      <c r="H124" s="1" t="s">
        <v>838</v>
      </c>
    </row>
    <row r="125" spans="1:8" x14ac:dyDescent="0.2">
      <c r="A125" s="1" t="s">
        <v>328</v>
      </c>
      <c r="B125" s="3" t="s">
        <v>151</v>
      </c>
      <c r="C125" s="3" t="s">
        <v>77</v>
      </c>
      <c r="E125" s="3" t="s">
        <v>77</v>
      </c>
      <c r="F125" s="1" t="s">
        <v>621</v>
      </c>
      <c r="H125" s="1" t="s">
        <v>838</v>
      </c>
    </row>
    <row r="126" spans="1:8" x14ac:dyDescent="0.2">
      <c r="A126" s="1" t="s">
        <v>329</v>
      </c>
      <c r="B126" s="3" t="s">
        <v>152</v>
      </c>
      <c r="C126" s="3" t="s">
        <v>116</v>
      </c>
      <c r="E126" s="3" t="s">
        <v>116</v>
      </c>
      <c r="F126" s="1" t="s">
        <v>622</v>
      </c>
      <c r="H126" s="1" t="s">
        <v>838</v>
      </c>
    </row>
    <row r="127" spans="1:8" x14ac:dyDescent="0.2">
      <c r="A127" s="1" t="s">
        <v>330</v>
      </c>
      <c r="B127" s="3" t="s">
        <v>153</v>
      </c>
      <c r="C127" s="3" t="s">
        <v>123</v>
      </c>
      <c r="E127" s="3" t="s">
        <v>123</v>
      </c>
      <c r="F127" s="1" t="s">
        <v>623</v>
      </c>
      <c r="H127" s="1" t="s">
        <v>838</v>
      </c>
    </row>
    <row r="128" spans="1:8" x14ac:dyDescent="0.2">
      <c r="A128" s="1" t="s">
        <v>331</v>
      </c>
      <c r="B128" s="3" t="s">
        <v>154</v>
      </c>
      <c r="C128" s="3" t="s">
        <v>77</v>
      </c>
      <c r="E128" s="3" t="s">
        <v>77</v>
      </c>
      <c r="F128" s="1" t="s">
        <v>663</v>
      </c>
      <c r="H128" s="1" t="s">
        <v>838</v>
      </c>
    </row>
    <row r="129" spans="1:9" x14ac:dyDescent="0.2">
      <c r="A129" s="1" t="s">
        <v>332</v>
      </c>
      <c r="B129" s="3" t="s">
        <v>155</v>
      </c>
      <c r="C129" s="3" t="s">
        <v>77</v>
      </c>
      <c r="E129" s="3" t="s">
        <v>77</v>
      </c>
      <c r="F129" s="1" t="s">
        <v>664</v>
      </c>
      <c r="H129" s="1" t="s">
        <v>838</v>
      </c>
    </row>
    <row r="130" spans="1:9" ht="15" x14ac:dyDescent="0.25">
      <c r="A130" s="1" t="s">
        <v>379</v>
      </c>
      <c r="B130" s="3" t="s">
        <v>376</v>
      </c>
      <c r="C130" s="24" t="s">
        <v>507</v>
      </c>
      <c r="D130" s="24" t="s">
        <v>507</v>
      </c>
      <c r="E130" s="1" t="s">
        <v>507</v>
      </c>
      <c r="F130" s="1" t="s">
        <v>547</v>
      </c>
      <c r="G130" s="1" t="s">
        <v>1106</v>
      </c>
      <c r="H130" t="s">
        <v>703</v>
      </c>
      <c r="I130" t="s">
        <v>704</v>
      </c>
    </row>
    <row r="131" spans="1:9" ht="15" x14ac:dyDescent="0.25">
      <c r="A131" s="1" t="s">
        <v>380</v>
      </c>
      <c r="B131" s="3" t="s">
        <v>377</v>
      </c>
      <c r="C131" s="3" t="s">
        <v>378</v>
      </c>
      <c r="E131" s="3" t="s">
        <v>378</v>
      </c>
      <c r="F131" s="1" t="s">
        <v>548</v>
      </c>
      <c r="G131" s="1" t="s">
        <v>1105</v>
      </c>
      <c r="H131" t="s">
        <v>548</v>
      </c>
      <c r="I131" t="s">
        <v>705</v>
      </c>
    </row>
    <row r="132" spans="1:9" x14ac:dyDescent="0.2">
      <c r="A132" s="1" t="s">
        <v>385</v>
      </c>
      <c r="B132" s="1" t="s">
        <v>381</v>
      </c>
      <c r="C132" s="1" t="s">
        <v>1087</v>
      </c>
      <c r="D132" s="1" t="s">
        <v>383</v>
      </c>
      <c r="E132" s="1" t="s">
        <v>21</v>
      </c>
      <c r="F132" s="1" t="s">
        <v>694</v>
      </c>
      <c r="H132" s="1" t="s">
        <v>838</v>
      </c>
    </row>
    <row r="133" spans="1:9" x14ac:dyDescent="0.2">
      <c r="A133" s="1" t="s">
        <v>386</v>
      </c>
      <c r="B133" s="1" t="s">
        <v>382</v>
      </c>
      <c r="C133" s="1" t="s">
        <v>1087</v>
      </c>
      <c r="D133" s="1" t="s">
        <v>384</v>
      </c>
      <c r="E133" s="1" t="s">
        <v>21</v>
      </c>
      <c r="F133" s="1" t="s">
        <v>695</v>
      </c>
      <c r="H133" s="1" t="s">
        <v>838</v>
      </c>
    </row>
    <row r="134" spans="1:9" x14ac:dyDescent="0.2">
      <c r="A134" s="1" t="s">
        <v>388</v>
      </c>
      <c r="B134" s="3" t="s">
        <v>387</v>
      </c>
      <c r="C134" s="1" t="s">
        <v>108</v>
      </c>
      <c r="E134" s="1" t="s">
        <v>108</v>
      </c>
      <c r="F134" s="1" t="s">
        <v>549</v>
      </c>
      <c r="G134" s="1" t="s">
        <v>1107</v>
      </c>
      <c r="H134" s="1" t="s">
        <v>838</v>
      </c>
    </row>
    <row r="135" spans="1:9" x14ac:dyDescent="0.2">
      <c r="A135" s="1" t="s">
        <v>391</v>
      </c>
      <c r="B135" s="3" t="s">
        <v>389</v>
      </c>
      <c r="C135" s="1" t="s">
        <v>1086</v>
      </c>
      <c r="E135" s="1" t="s">
        <v>390</v>
      </c>
      <c r="F135" s="1" t="s">
        <v>565</v>
      </c>
      <c r="H135" s="1" t="s">
        <v>838</v>
      </c>
    </row>
    <row r="136" spans="1:9" x14ac:dyDescent="0.2">
      <c r="A136" s="1" t="s">
        <v>394</v>
      </c>
      <c r="B136" s="3" t="s">
        <v>392</v>
      </c>
      <c r="C136" s="1" t="s">
        <v>393</v>
      </c>
      <c r="E136" s="1" t="s">
        <v>393</v>
      </c>
      <c r="F136" s="1" t="s">
        <v>550</v>
      </c>
      <c r="H136" s="1" t="s">
        <v>838</v>
      </c>
    </row>
    <row r="137" spans="1:9" x14ac:dyDescent="0.2">
      <c r="A137" s="1" t="s">
        <v>396</v>
      </c>
      <c r="B137" s="1" t="s">
        <v>398</v>
      </c>
      <c r="C137" s="1" t="s">
        <v>6</v>
      </c>
      <c r="D137" s="1" t="s">
        <v>397</v>
      </c>
      <c r="E137" s="1" t="s">
        <v>6</v>
      </c>
      <c r="F137" s="1" t="s">
        <v>573</v>
      </c>
      <c r="H137" s="1" t="s">
        <v>838</v>
      </c>
    </row>
    <row r="138" spans="1:9" x14ac:dyDescent="0.2">
      <c r="A138" s="1" t="s">
        <v>400</v>
      </c>
      <c r="B138" s="3" t="s">
        <v>399</v>
      </c>
      <c r="D138" s="1" t="s">
        <v>399</v>
      </c>
      <c r="F138" s="1" t="s">
        <v>566</v>
      </c>
      <c r="H138" s="1" t="s">
        <v>838</v>
      </c>
    </row>
    <row r="139" spans="1:9" x14ac:dyDescent="0.2">
      <c r="A139" s="1" t="s">
        <v>402</v>
      </c>
      <c r="B139" s="1" t="s">
        <v>401</v>
      </c>
      <c r="C139" s="1" t="s">
        <v>6</v>
      </c>
      <c r="E139" s="1" t="s">
        <v>6</v>
      </c>
      <c r="F139" s="1" t="s">
        <v>551</v>
      </c>
      <c r="H139" s="1" t="s">
        <v>838</v>
      </c>
    </row>
    <row r="140" spans="1:9" x14ac:dyDescent="0.2">
      <c r="A140" s="1" t="s">
        <v>405</v>
      </c>
      <c r="B140" s="1" t="s">
        <v>403</v>
      </c>
      <c r="C140" s="1" t="s">
        <v>6</v>
      </c>
      <c r="D140" s="1" t="s">
        <v>404</v>
      </c>
      <c r="E140" s="1" t="s">
        <v>6</v>
      </c>
      <c r="F140" s="1" t="s">
        <v>552</v>
      </c>
      <c r="H140" s="1" t="s">
        <v>838</v>
      </c>
    </row>
    <row r="141" spans="1:9" ht="15" x14ac:dyDescent="0.25">
      <c r="A141" s="1" t="s">
        <v>407</v>
      </c>
      <c r="B141" s="1" t="s">
        <v>406</v>
      </c>
      <c r="C141" s="1" t="s">
        <v>13</v>
      </c>
      <c r="E141" s="1" t="s">
        <v>13</v>
      </c>
      <c r="F141" s="1" t="s">
        <v>553</v>
      </c>
      <c r="H141" t="s">
        <v>702</v>
      </c>
      <c r="I141" t="s">
        <v>13</v>
      </c>
    </row>
    <row r="142" spans="1:9" x14ac:dyDescent="0.2">
      <c r="A142" s="1" t="s">
        <v>409</v>
      </c>
      <c r="B142" s="1" t="s">
        <v>408</v>
      </c>
      <c r="F142" s="1" t="s">
        <v>554</v>
      </c>
      <c r="H142" s="1" t="s">
        <v>838</v>
      </c>
    </row>
    <row r="143" spans="1:9" x14ac:dyDescent="0.2">
      <c r="A143" s="1" t="s">
        <v>421</v>
      </c>
      <c r="B143" s="5" t="s">
        <v>411</v>
      </c>
      <c r="C143" s="1" t="s">
        <v>378</v>
      </c>
      <c r="E143" s="1" t="s">
        <v>378</v>
      </c>
      <c r="F143" s="1" t="s">
        <v>555</v>
      </c>
      <c r="H143" s="1" t="s">
        <v>838</v>
      </c>
    </row>
    <row r="144" spans="1:9" x14ac:dyDescent="0.2">
      <c r="A144" s="1" t="s">
        <v>422</v>
      </c>
      <c r="B144" s="5" t="s">
        <v>412</v>
      </c>
      <c r="C144" s="1" t="s">
        <v>378</v>
      </c>
      <c r="E144" s="1" t="s">
        <v>378</v>
      </c>
      <c r="F144" s="1" t="s">
        <v>556</v>
      </c>
      <c r="H144" s="1" t="s">
        <v>838</v>
      </c>
    </row>
    <row r="145" spans="1:9" x14ac:dyDescent="0.2">
      <c r="A145" s="1" t="s">
        <v>423</v>
      </c>
      <c r="B145" s="5" t="s">
        <v>413</v>
      </c>
      <c r="C145" s="1" t="s">
        <v>378</v>
      </c>
      <c r="E145" s="1" t="s">
        <v>378</v>
      </c>
      <c r="F145" s="1" t="s">
        <v>557</v>
      </c>
      <c r="H145" s="1" t="s">
        <v>838</v>
      </c>
    </row>
    <row r="146" spans="1:9" x14ac:dyDescent="0.2">
      <c r="A146" s="1" t="s">
        <v>424</v>
      </c>
      <c r="B146" s="5" t="s">
        <v>410</v>
      </c>
      <c r="C146" s="1" t="s">
        <v>414</v>
      </c>
      <c r="E146" s="1" t="s">
        <v>414</v>
      </c>
      <c r="F146" s="1" t="s">
        <v>567</v>
      </c>
      <c r="H146" s="1" t="s">
        <v>838</v>
      </c>
    </row>
    <row r="147" spans="1:9" x14ac:dyDescent="0.2">
      <c r="A147" s="1" t="s">
        <v>425</v>
      </c>
      <c r="B147" s="5" t="s">
        <v>418</v>
      </c>
      <c r="C147" s="1" t="s">
        <v>13</v>
      </c>
      <c r="E147" s="1" t="s">
        <v>13</v>
      </c>
      <c r="F147" s="1" t="s">
        <v>665</v>
      </c>
      <c r="H147" s="1" t="s">
        <v>838</v>
      </c>
    </row>
    <row r="148" spans="1:9" x14ac:dyDescent="0.2">
      <c r="A148" s="1" t="s">
        <v>426</v>
      </c>
      <c r="B148" s="5" t="s">
        <v>419</v>
      </c>
      <c r="C148" s="1" t="s">
        <v>13</v>
      </c>
      <c r="E148" s="1" t="s">
        <v>13</v>
      </c>
      <c r="F148" s="1" t="s">
        <v>666</v>
      </c>
      <c r="H148" s="1" t="s">
        <v>838</v>
      </c>
    </row>
    <row r="149" spans="1:9" x14ac:dyDescent="0.2">
      <c r="A149" s="1" t="s">
        <v>427</v>
      </c>
      <c r="B149" s="5" t="s">
        <v>420</v>
      </c>
      <c r="C149" s="1" t="s">
        <v>13</v>
      </c>
      <c r="E149" s="1" t="s">
        <v>13</v>
      </c>
      <c r="F149" s="1" t="s">
        <v>667</v>
      </c>
      <c r="H149" s="1" t="s">
        <v>838</v>
      </c>
    </row>
    <row r="150" spans="1:9" x14ac:dyDescent="0.2">
      <c r="A150" s="1" t="s">
        <v>428</v>
      </c>
      <c r="B150" s="5" t="s">
        <v>415</v>
      </c>
      <c r="C150" s="1" t="s">
        <v>13</v>
      </c>
      <c r="E150" s="1" t="s">
        <v>13</v>
      </c>
      <c r="F150" s="1" t="s">
        <v>624</v>
      </c>
      <c r="H150" s="1" t="s">
        <v>838</v>
      </c>
    </row>
    <row r="151" spans="1:9" x14ac:dyDescent="0.2">
      <c r="A151" s="1" t="s">
        <v>429</v>
      </c>
      <c r="B151" s="5" t="s">
        <v>416</v>
      </c>
      <c r="C151" s="1" t="s">
        <v>13</v>
      </c>
      <c r="E151" s="1" t="s">
        <v>13</v>
      </c>
      <c r="F151" s="1" t="s">
        <v>625</v>
      </c>
      <c r="H151" s="1" t="s">
        <v>838</v>
      </c>
    </row>
    <row r="152" spans="1:9" x14ac:dyDescent="0.2">
      <c r="A152" s="1" t="s">
        <v>430</v>
      </c>
      <c r="B152" s="5" t="s">
        <v>417</v>
      </c>
      <c r="C152" s="1" t="s">
        <v>13</v>
      </c>
      <c r="E152" s="1" t="s">
        <v>13</v>
      </c>
      <c r="F152" s="1" t="s">
        <v>626</v>
      </c>
      <c r="H152" s="1" t="s">
        <v>838</v>
      </c>
    </row>
    <row r="153" spans="1:9" x14ac:dyDescent="0.2">
      <c r="A153" s="1" t="s">
        <v>459</v>
      </c>
      <c r="B153" s="1" t="s">
        <v>458</v>
      </c>
      <c r="C153" s="24" t="s">
        <v>13</v>
      </c>
      <c r="E153" s="1" t="s">
        <v>13</v>
      </c>
      <c r="F153" s="1" t="s">
        <v>568</v>
      </c>
      <c r="G153" s="1" t="s">
        <v>1113</v>
      </c>
      <c r="H153" s="1" t="s">
        <v>838</v>
      </c>
    </row>
    <row r="154" spans="1:9" ht="15" x14ac:dyDescent="0.25">
      <c r="A154" s="1" t="s">
        <v>460</v>
      </c>
      <c r="B154" s="1" t="s">
        <v>486</v>
      </c>
      <c r="C154" s="1" t="s">
        <v>1085</v>
      </c>
      <c r="E154" s="1" t="s">
        <v>11</v>
      </c>
      <c r="F154" s="1" t="s">
        <v>558</v>
      </c>
      <c r="G154" s="1" t="s">
        <v>1102</v>
      </c>
      <c r="H154" t="s">
        <v>558</v>
      </c>
      <c r="I154" t="s">
        <v>701</v>
      </c>
    </row>
    <row r="155" spans="1:9" ht="15" x14ac:dyDescent="0.25">
      <c r="A155" s="1" t="s">
        <v>461</v>
      </c>
      <c r="B155" s="1" t="s">
        <v>487</v>
      </c>
      <c r="C155" s="1" t="s">
        <v>1085</v>
      </c>
      <c r="E155" s="1" t="s">
        <v>11</v>
      </c>
      <c r="F155" s="1" t="s">
        <v>668</v>
      </c>
      <c r="H155" t="s">
        <v>707</v>
      </c>
      <c r="I155" t="s">
        <v>701</v>
      </c>
    </row>
    <row r="156" spans="1:9" ht="15" x14ac:dyDescent="0.25">
      <c r="A156" s="1" t="s">
        <v>462</v>
      </c>
      <c r="B156" s="1" t="s">
        <v>488</v>
      </c>
      <c r="C156" s="1" t="s">
        <v>1085</v>
      </c>
      <c r="E156" s="1" t="s">
        <v>11</v>
      </c>
      <c r="F156" s="1" t="s">
        <v>627</v>
      </c>
      <c r="H156" t="s">
        <v>627</v>
      </c>
      <c r="I156" t="s">
        <v>701</v>
      </c>
    </row>
    <row r="157" spans="1:9" ht="15" x14ac:dyDescent="0.25">
      <c r="A157" s="1" t="s">
        <v>463</v>
      </c>
      <c r="B157" s="1" t="s">
        <v>489</v>
      </c>
      <c r="C157" s="1" t="s">
        <v>108</v>
      </c>
      <c r="E157" s="1" t="s">
        <v>108</v>
      </c>
      <c r="F157" s="1" t="s">
        <v>559</v>
      </c>
      <c r="G157" s="1" t="s">
        <v>1103</v>
      </c>
      <c r="H157" t="s">
        <v>559</v>
      </c>
      <c r="I157">
        <v>1</v>
      </c>
    </row>
    <row r="158" spans="1:9" ht="15" x14ac:dyDescent="0.25">
      <c r="A158" s="1" t="s">
        <v>464</v>
      </c>
      <c r="B158" s="3" t="s">
        <v>490</v>
      </c>
      <c r="C158" s="3" t="s">
        <v>378</v>
      </c>
      <c r="E158" s="3" t="s">
        <v>378</v>
      </c>
      <c r="F158" s="1" t="s">
        <v>628</v>
      </c>
      <c r="H158" t="s">
        <v>706</v>
      </c>
      <c r="I158" t="s">
        <v>705</v>
      </c>
    </row>
    <row r="159" spans="1:9" x14ac:dyDescent="0.2">
      <c r="A159" s="1" t="s">
        <v>465</v>
      </c>
      <c r="B159" s="1" t="s">
        <v>497</v>
      </c>
      <c r="C159" s="8" t="s">
        <v>506</v>
      </c>
      <c r="E159" s="8" t="s">
        <v>506</v>
      </c>
      <c r="F159" s="1" t="s">
        <v>669</v>
      </c>
      <c r="H159" s="1" t="s">
        <v>838</v>
      </c>
    </row>
    <row r="160" spans="1:9" x14ac:dyDescent="0.2">
      <c r="A160" s="1" t="s">
        <v>466</v>
      </c>
      <c r="B160" s="1" t="s">
        <v>518</v>
      </c>
      <c r="C160" s="1" t="s">
        <v>505</v>
      </c>
      <c r="E160" s="1" t="s">
        <v>505</v>
      </c>
      <c r="F160" s="1" t="s">
        <v>670</v>
      </c>
      <c r="H160" s="1" t="s">
        <v>838</v>
      </c>
    </row>
    <row r="161" spans="1:8" x14ac:dyDescent="0.2">
      <c r="A161" s="1" t="s">
        <v>467</v>
      </c>
      <c r="B161" s="1" t="s">
        <v>520</v>
      </c>
      <c r="C161" s="8" t="s">
        <v>506</v>
      </c>
      <c r="E161" s="8" t="s">
        <v>506</v>
      </c>
      <c r="F161" s="1" t="s">
        <v>671</v>
      </c>
      <c r="H161" s="1" t="s">
        <v>838</v>
      </c>
    </row>
    <row r="162" spans="1:8" x14ac:dyDescent="0.2">
      <c r="A162" s="1" t="s">
        <v>468</v>
      </c>
      <c r="B162" s="1" t="s">
        <v>517</v>
      </c>
      <c r="C162" s="1" t="s">
        <v>505</v>
      </c>
      <c r="E162" s="1" t="s">
        <v>505</v>
      </c>
      <c r="F162" s="1" t="s">
        <v>672</v>
      </c>
      <c r="H162" s="1" t="s">
        <v>838</v>
      </c>
    </row>
    <row r="163" spans="1:8" x14ac:dyDescent="0.2">
      <c r="A163" s="1" t="s">
        <v>469</v>
      </c>
      <c r="B163" s="1" t="s">
        <v>498</v>
      </c>
      <c r="C163" s="8" t="s">
        <v>506</v>
      </c>
      <c r="E163" s="8" t="s">
        <v>506</v>
      </c>
      <c r="F163" s="1" t="s">
        <v>673</v>
      </c>
      <c r="H163" s="1" t="s">
        <v>838</v>
      </c>
    </row>
    <row r="164" spans="1:8" x14ac:dyDescent="0.2">
      <c r="A164" s="1" t="s">
        <v>470</v>
      </c>
      <c r="B164" s="1" t="s">
        <v>516</v>
      </c>
      <c r="C164" s="1" t="s">
        <v>505</v>
      </c>
      <c r="E164" s="1" t="s">
        <v>505</v>
      </c>
      <c r="F164" s="1" t="s">
        <v>674</v>
      </c>
      <c r="H164" s="1" t="s">
        <v>838</v>
      </c>
    </row>
    <row r="165" spans="1:8" x14ac:dyDescent="0.2">
      <c r="A165" s="1" t="s">
        <v>471</v>
      </c>
      <c r="B165" s="1" t="s">
        <v>499</v>
      </c>
      <c r="C165" s="8" t="s">
        <v>506</v>
      </c>
      <c r="E165" s="8" t="s">
        <v>506</v>
      </c>
      <c r="F165" s="1" t="s">
        <v>675</v>
      </c>
      <c r="H165" s="1" t="s">
        <v>838</v>
      </c>
    </row>
    <row r="166" spans="1:8" x14ac:dyDescent="0.2">
      <c r="A166" s="1" t="s">
        <v>472</v>
      </c>
      <c r="B166" s="1" t="s">
        <v>515</v>
      </c>
      <c r="C166" s="1" t="s">
        <v>505</v>
      </c>
      <c r="E166" s="1" t="s">
        <v>505</v>
      </c>
      <c r="F166" s="1" t="s">
        <v>676</v>
      </c>
      <c r="H166" s="1" t="s">
        <v>838</v>
      </c>
    </row>
    <row r="167" spans="1:8" x14ac:dyDescent="0.2">
      <c r="A167" s="1" t="s">
        <v>473</v>
      </c>
      <c r="B167" s="1" t="s">
        <v>500</v>
      </c>
      <c r="C167" s="8" t="s">
        <v>506</v>
      </c>
      <c r="E167" s="8" t="s">
        <v>506</v>
      </c>
      <c r="F167" s="1" t="s">
        <v>677</v>
      </c>
      <c r="H167" s="1" t="s">
        <v>838</v>
      </c>
    </row>
    <row r="168" spans="1:8" x14ac:dyDescent="0.2">
      <c r="A168" s="1" t="s">
        <v>474</v>
      </c>
      <c r="B168" s="1" t="s">
        <v>514</v>
      </c>
      <c r="C168" s="1" t="s">
        <v>505</v>
      </c>
      <c r="E168" s="1" t="s">
        <v>505</v>
      </c>
      <c r="F168" s="1" t="s">
        <v>678</v>
      </c>
      <c r="H168" s="1" t="s">
        <v>838</v>
      </c>
    </row>
    <row r="169" spans="1:8" x14ac:dyDescent="0.2">
      <c r="A169" s="1" t="s">
        <v>475</v>
      </c>
      <c r="B169" s="1" t="s">
        <v>501</v>
      </c>
      <c r="C169" s="8" t="s">
        <v>506</v>
      </c>
      <c r="E169" s="8" t="s">
        <v>506</v>
      </c>
      <c r="F169" s="1" t="s">
        <v>679</v>
      </c>
      <c r="H169" s="1" t="s">
        <v>838</v>
      </c>
    </row>
    <row r="170" spans="1:8" x14ac:dyDescent="0.2">
      <c r="A170" s="1" t="s">
        <v>476</v>
      </c>
      <c r="B170" s="1" t="s">
        <v>513</v>
      </c>
      <c r="C170" s="1" t="s">
        <v>505</v>
      </c>
      <c r="E170" s="1" t="s">
        <v>505</v>
      </c>
      <c r="F170" s="1" t="s">
        <v>680</v>
      </c>
      <c r="H170" s="1" t="s">
        <v>838</v>
      </c>
    </row>
    <row r="171" spans="1:8" x14ac:dyDescent="0.2">
      <c r="A171" s="1" t="s">
        <v>477</v>
      </c>
      <c r="B171" s="1" t="s">
        <v>502</v>
      </c>
      <c r="C171" s="8" t="s">
        <v>506</v>
      </c>
      <c r="E171" s="8" t="s">
        <v>506</v>
      </c>
      <c r="F171" s="1" t="s">
        <v>681</v>
      </c>
      <c r="H171" s="1" t="s">
        <v>838</v>
      </c>
    </row>
    <row r="172" spans="1:8" x14ac:dyDescent="0.2">
      <c r="A172" s="1" t="s">
        <v>478</v>
      </c>
      <c r="B172" s="1" t="s">
        <v>512</v>
      </c>
      <c r="C172" s="1" t="s">
        <v>505</v>
      </c>
      <c r="E172" s="1" t="s">
        <v>505</v>
      </c>
      <c r="F172" s="1" t="s">
        <v>682</v>
      </c>
      <c r="H172" s="1" t="s">
        <v>838</v>
      </c>
    </row>
    <row r="173" spans="1:8" x14ac:dyDescent="0.2">
      <c r="A173" s="1" t="s">
        <v>479</v>
      </c>
      <c r="B173" s="1" t="s">
        <v>452</v>
      </c>
      <c r="F173" s="1" t="s">
        <v>683</v>
      </c>
      <c r="H173" s="1" t="s">
        <v>838</v>
      </c>
    </row>
    <row r="174" spans="1:8" x14ac:dyDescent="0.2">
      <c r="A174" s="1" t="s">
        <v>480</v>
      </c>
      <c r="B174" s="1" t="s">
        <v>508</v>
      </c>
      <c r="C174" s="1" t="s">
        <v>504</v>
      </c>
      <c r="E174" s="1" t="s">
        <v>504</v>
      </c>
      <c r="F174" s="1" t="s">
        <v>560</v>
      </c>
      <c r="H174" s="1" t="s">
        <v>838</v>
      </c>
    </row>
    <row r="175" spans="1:8" x14ac:dyDescent="0.2">
      <c r="A175" s="1" t="s">
        <v>481</v>
      </c>
      <c r="B175" s="1" t="s">
        <v>509</v>
      </c>
      <c r="C175" s="1" t="s">
        <v>504</v>
      </c>
      <c r="E175" s="1" t="s">
        <v>504</v>
      </c>
      <c r="F175" s="1" t="s">
        <v>574</v>
      </c>
      <c r="H175" s="1" t="s">
        <v>838</v>
      </c>
    </row>
    <row r="176" spans="1:8" x14ac:dyDescent="0.2">
      <c r="A176" s="1" t="s">
        <v>482</v>
      </c>
      <c r="B176" s="1" t="s">
        <v>455</v>
      </c>
      <c r="F176" s="1" t="s">
        <v>684</v>
      </c>
      <c r="H176" s="1" t="s">
        <v>838</v>
      </c>
    </row>
    <row r="177" spans="1:9" x14ac:dyDescent="0.2">
      <c r="A177" s="1" t="s">
        <v>483</v>
      </c>
      <c r="B177" s="1" t="s">
        <v>510</v>
      </c>
      <c r="C177" s="1" t="s">
        <v>503</v>
      </c>
      <c r="E177" s="1" t="s">
        <v>503</v>
      </c>
      <c r="F177" s="1" t="s">
        <v>685</v>
      </c>
      <c r="H177" s="1" t="s">
        <v>838</v>
      </c>
    </row>
    <row r="178" spans="1:9" ht="15" x14ac:dyDescent="0.25">
      <c r="A178" s="1" t="s">
        <v>484</v>
      </c>
      <c r="B178" s="1" t="s">
        <v>511</v>
      </c>
      <c r="C178" s="1" t="s">
        <v>503</v>
      </c>
      <c r="E178" s="1" t="s">
        <v>503</v>
      </c>
      <c r="F178" s="1" t="s">
        <v>629</v>
      </c>
      <c r="G178" s="1" t="s">
        <v>1104</v>
      </c>
      <c r="H178" t="s">
        <v>699</v>
      </c>
      <c r="I178" t="s">
        <v>700</v>
      </c>
    </row>
    <row r="179" spans="1:9" x14ac:dyDescent="0.2">
      <c r="A179" s="1" t="s">
        <v>485</v>
      </c>
      <c r="B179" s="7" t="s">
        <v>491</v>
      </c>
      <c r="C179" s="1" t="s">
        <v>521</v>
      </c>
      <c r="E179" s="1" t="s">
        <v>521</v>
      </c>
      <c r="F179" s="1" t="s">
        <v>630</v>
      </c>
      <c r="H179" s="1" t="s">
        <v>838</v>
      </c>
    </row>
    <row r="180" spans="1:9" x14ac:dyDescent="0.2">
      <c r="A180" s="1" t="s">
        <v>492</v>
      </c>
      <c r="B180" s="1" t="s">
        <v>493</v>
      </c>
      <c r="C180" s="1" t="s">
        <v>13</v>
      </c>
      <c r="D180" s="1" t="s">
        <v>165</v>
      </c>
      <c r="E180" s="1" t="s">
        <v>13</v>
      </c>
      <c r="F180" s="1" t="s">
        <v>561</v>
      </c>
      <c r="H180" s="1" t="s">
        <v>838</v>
      </c>
    </row>
    <row r="181" spans="1:9" s="20" customFormat="1" x14ac:dyDescent="0.2">
      <c r="A181" s="20" t="s">
        <v>494</v>
      </c>
      <c r="B181" s="26" t="s">
        <v>495</v>
      </c>
      <c r="C181" s="20" t="s">
        <v>13</v>
      </c>
      <c r="D181" s="20" t="s">
        <v>13</v>
      </c>
      <c r="E181" s="20" t="s">
        <v>13</v>
      </c>
      <c r="F181" s="20" t="s">
        <v>562</v>
      </c>
      <c r="G181" s="20" t="s">
        <v>1108</v>
      </c>
      <c r="H181" s="20" t="s">
        <v>838</v>
      </c>
    </row>
    <row r="182" spans="1:9" ht="15" x14ac:dyDescent="0.25">
      <c r="A182" s="1" t="s">
        <v>898</v>
      </c>
      <c r="B182" t="s">
        <v>882</v>
      </c>
      <c r="C182" t="s">
        <v>897</v>
      </c>
      <c r="E182" t="s">
        <v>897</v>
      </c>
      <c r="G182" s="1" t="s">
        <v>1109</v>
      </c>
      <c r="H182" s="1" t="s">
        <v>838</v>
      </c>
    </row>
    <row r="183" spans="1:9" s="20" customFormat="1" ht="15" x14ac:dyDescent="0.25">
      <c r="A183" s="20" t="s">
        <v>901</v>
      </c>
      <c r="B183" s="11" t="s">
        <v>920</v>
      </c>
      <c r="C183" s="20" t="s">
        <v>899</v>
      </c>
      <c r="E183" s="20" t="s">
        <v>899</v>
      </c>
      <c r="H183" s="20" t="s">
        <v>838</v>
      </c>
    </row>
    <row r="184" spans="1:9" ht="15" x14ac:dyDescent="0.25">
      <c r="A184" s="1" t="s">
        <v>902</v>
      </c>
      <c r="B184" s="27" t="s">
        <v>911</v>
      </c>
      <c r="C184" s="1" t="s">
        <v>900</v>
      </c>
      <c r="E184" s="1" t="s">
        <v>900</v>
      </c>
      <c r="H184" s="1" t="s">
        <v>838</v>
      </c>
    </row>
    <row r="185" spans="1:9" ht="15" x14ac:dyDescent="0.25">
      <c r="A185" s="1" t="s">
        <v>903</v>
      </c>
      <c r="B185" s="27" t="s">
        <v>912</v>
      </c>
      <c r="C185" s="1" t="s">
        <v>900</v>
      </c>
      <c r="E185" s="1" t="s">
        <v>900</v>
      </c>
      <c r="H185" s="1" t="s">
        <v>838</v>
      </c>
    </row>
    <row r="186" spans="1:9" ht="15" x14ac:dyDescent="0.25">
      <c r="A186" s="1" t="s">
        <v>904</v>
      </c>
      <c r="B186" s="27" t="s">
        <v>913</v>
      </c>
      <c r="C186" s="1" t="s">
        <v>900</v>
      </c>
      <c r="E186" s="1" t="s">
        <v>900</v>
      </c>
      <c r="H186" s="1" t="s">
        <v>838</v>
      </c>
    </row>
    <row r="187" spans="1:9" ht="15" x14ac:dyDescent="0.25">
      <c r="A187" s="1" t="s">
        <v>905</v>
      </c>
      <c r="B187" s="27" t="s">
        <v>914</v>
      </c>
      <c r="C187" s="1" t="s">
        <v>900</v>
      </c>
      <c r="E187" s="1" t="s">
        <v>900</v>
      </c>
      <c r="H187" s="1" t="s">
        <v>838</v>
      </c>
    </row>
    <row r="188" spans="1:9" ht="15" x14ac:dyDescent="0.25">
      <c r="A188" s="1" t="s">
        <v>906</v>
      </c>
      <c r="B188" s="27" t="s">
        <v>915</v>
      </c>
      <c r="C188" s="1" t="s">
        <v>900</v>
      </c>
      <c r="E188" s="1" t="s">
        <v>900</v>
      </c>
      <c r="H188" s="1" t="s">
        <v>838</v>
      </c>
    </row>
    <row r="189" spans="1:9" ht="15" x14ac:dyDescent="0.25">
      <c r="A189" s="1" t="s">
        <v>907</v>
      </c>
      <c r="B189" s="27" t="s">
        <v>916</v>
      </c>
      <c r="C189" s="1" t="s">
        <v>900</v>
      </c>
      <c r="E189" s="1" t="s">
        <v>900</v>
      </c>
      <c r="H189" s="1" t="s">
        <v>838</v>
      </c>
    </row>
    <row r="190" spans="1:9" ht="15" x14ac:dyDescent="0.25">
      <c r="A190" s="1" t="s">
        <v>908</v>
      </c>
      <c r="B190" s="27" t="s">
        <v>917</v>
      </c>
      <c r="C190" s="1" t="s">
        <v>900</v>
      </c>
      <c r="E190" s="1" t="s">
        <v>900</v>
      </c>
      <c r="H190" s="1" t="s">
        <v>838</v>
      </c>
    </row>
    <row r="191" spans="1:9" ht="15" x14ac:dyDescent="0.25">
      <c r="A191" s="1" t="s">
        <v>909</v>
      </c>
      <c r="B191" s="27" t="s">
        <v>918</v>
      </c>
      <c r="C191" s="1" t="s">
        <v>900</v>
      </c>
      <c r="E191" s="1" t="s">
        <v>900</v>
      </c>
      <c r="H191" s="1" t="s">
        <v>838</v>
      </c>
    </row>
    <row r="192" spans="1:9" ht="15" x14ac:dyDescent="0.25">
      <c r="A192" s="1" t="s">
        <v>910</v>
      </c>
      <c r="B192" s="27" t="s">
        <v>919</v>
      </c>
      <c r="C192" s="1" t="s">
        <v>900</v>
      </c>
      <c r="E192" s="1" t="s">
        <v>900</v>
      </c>
      <c r="H192" s="1" t="s">
        <v>838</v>
      </c>
    </row>
    <row r="193" spans="1:8" s="20" customFormat="1" ht="15" x14ac:dyDescent="0.25">
      <c r="A193" s="20" t="s">
        <v>923</v>
      </c>
      <c r="B193" s="28" t="s">
        <v>866</v>
      </c>
      <c r="C193" s="22" t="s">
        <v>921</v>
      </c>
      <c r="E193" s="22" t="s">
        <v>921</v>
      </c>
      <c r="H193" s="20" t="s">
        <v>838</v>
      </c>
    </row>
    <row r="194" spans="1:8" s="20" customFormat="1" ht="15" x14ac:dyDescent="0.25">
      <c r="A194" s="20" t="s">
        <v>924</v>
      </c>
      <c r="B194" s="28" t="s">
        <v>867</v>
      </c>
      <c r="C194" s="22" t="s">
        <v>921</v>
      </c>
      <c r="E194" s="22" t="s">
        <v>921</v>
      </c>
      <c r="H194" s="20" t="s">
        <v>838</v>
      </c>
    </row>
    <row r="195" spans="1:8" s="20" customFormat="1" ht="15" x14ac:dyDescent="0.25">
      <c r="A195" s="20" t="s">
        <v>925</v>
      </c>
      <c r="B195" s="28" t="s">
        <v>868</v>
      </c>
      <c r="C195" s="22" t="s">
        <v>921</v>
      </c>
      <c r="E195" s="22" t="s">
        <v>921</v>
      </c>
      <c r="H195" s="20" t="s">
        <v>838</v>
      </c>
    </row>
    <row r="196" spans="1:8" s="20" customFormat="1" ht="15" x14ac:dyDescent="0.25">
      <c r="A196" s="20" t="s">
        <v>926</v>
      </c>
      <c r="B196" s="28" t="s">
        <v>869</v>
      </c>
      <c r="C196" s="22" t="s">
        <v>922</v>
      </c>
      <c r="E196" s="22" t="s">
        <v>922</v>
      </c>
      <c r="H196" s="20" t="s">
        <v>838</v>
      </c>
    </row>
    <row r="197" spans="1:8" s="20" customFormat="1" ht="15" x14ac:dyDescent="0.25">
      <c r="A197" s="20" t="s">
        <v>927</v>
      </c>
      <c r="B197" s="28" t="s">
        <v>870</v>
      </c>
      <c r="C197" s="22" t="s">
        <v>922</v>
      </c>
      <c r="E197" s="22" t="s">
        <v>922</v>
      </c>
      <c r="H197" s="20" t="s">
        <v>838</v>
      </c>
    </row>
    <row r="198" spans="1:8" s="20" customFormat="1" ht="15" x14ac:dyDescent="0.25">
      <c r="A198" s="20" t="s">
        <v>928</v>
      </c>
      <c r="B198" s="28" t="s">
        <v>871</v>
      </c>
      <c r="C198" s="22" t="s">
        <v>922</v>
      </c>
      <c r="E198" s="22" t="s">
        <v>922</v>
      </c>
      <c r="H198" s="20" t="s">
        <v>838</v>
      </c>
    </row>
    <row r="199" spans="1:8" s="20" customFormat="1" ht="15" x14ac:dyDescent="0.25">
      <c r="A199" s="20" t="s">
        <v>929</v>
      </c>
      <c r="B199" s="28" t="s">
        <v>872</v>
      </c>
      <c r="C199" s="20" t="s">
        <v>13</v>
      </c>
      <c r="E199" s="20" t="s">
        <v>13</v>
      </c>
      <c r="H199" s="20" t="s">
        <v>838</v>
      </c>
    </row>
    <row r="200" spans="1:8" s="20" customFormat="1" ht="15" x14ac:dyDescent="0.25">
      <c r="A200" s="20" t="s">
        <v>932</v>
      </c>
      <c r="B200" s="28" t="s">
        <v>930</v>
      </c>
      <c r="C200" s="22" t="s">
        <v>931</v>
      </c>
      <c r="E200" s="22" t="s">
        <v>931</v>
      </c>
      <c r="H200" s="20" t="s">
        <v>838</v>
      </c>
    </row>
    <row r="201" spans="1:8" s="20" customFormat="1" ht="15" x14ac:dyDescent="0.25">
      <c r="A201" s="20" t="s">
        <v>934</v>
      </c>
      <c r="B201" s="28" t="s">
        <v>877</v>
      </c>
      <c r="C201" s="22" t="s">
        <v>933</v>
      </c>
      <c r="E201" s="22" t="s">
        <v>933</v>
      </c>
      <c r="H201" s="20" t="s">
        <v>838</v>
      </c>
    </row>
    <row r="202" spans="1:8" s="20" customFormat="1" ht="15" x14ac:dyDescent="0.25">
      <c r="A202" s="20" t="s">
        <v>935</v>
      </c>
      <c r="B202" s="28" t="s">
        <v>878</v>
      </c>
      <c r="C202" s="22" t="s">
        <v>705</v>
      </c>
      <c r="E202" s="22" t="s">
        <v>705</v>
      </c>
      <c r="H202" s="20" t="s">
        <v>838</v>
      </c>
    </row>
    <row r="203" spans="1:8" s="20" customFormat="1" ht="15" x14ac:dyDescent="0.25">
      <c r="A203" s="20" t="s">
        <v>936</v>
      </c>
      <c r="B203" s="28" t="s">
        <v>879</v>
      </c>
      <c r="C203" s="22" t="s">
        <v>705</v>
      </c>
      <c r="E203" s="22" t="s">
        <v>705</v>
      </c>
      <c r="H203" s="20" t="s">
        <v>838</v>
      </c>
    </row>
    <row r="204" spans="1:8" s="20" customFormat="1" ht="15" x14ac:dyDescent="0.25">
      <c r="A204" s="20" t="s">
        <v>937</v>
      </c>
      <c r="B204" s="28" t="s">
        <v>880</v>
      </c>
      <c r="C204" s="22" t="s">
        <v>705</v>
      </c>
      <c r="E204" s="22" t="s">
        <v>705</v>
      </c>
      <c r="H204" s="20" t="s">
        <v>838</v>
      </c>
    </row>
    <row r="205" spans="1:8" s="20" customFormat="1" ht="15" x14ac:dyDescent="0.25">
      <c r="A205" s="20" t="s">
        <v>938</v>
      </c>
      <c r="B205" s="28" t="s">
        <v>881</v>
      </c>
      <c r="C205" s="22" t="s">
        <v>705</v>
      </c>
      <c r="E205" s="22" t="s">
        <v>705</v>
      </c>
      <c r="H205" s="20" t="s">
        <v>838</v>
      </c>
    </row>
    <row r="206" spans="1:8" s="20" customFormat="1" x14ac:dyDescent="0.2">
      <c r="A206" s="20" t="s">
        <v>940</v>
      </c>
      <c r="B206" s="20" t="s">
        <v>939</v>
      </c>
      <c r="C206" s="20" t="s">
        <v>899</v>
      </c>
      <c r="E206" s="20" t="s">
        <v>899</v>
      </c>
      <c r="H206" s="20" t="s">
        <v>838</v>
      </c>
    </row>
    <row r="207" spans="1:8" s="20" customFormat="1" ht="15" x14ac:dyDescent="0.25">
      <c r="A207" s="20" t="s">
        <v>943</v>
      </c>
      <c r="B207" s="22" t="s">
        <v>884</v>
      </c>
      <c r="C207" s="22" t="s">
        <v>941</v>
      </c>
      <c r="E207" s="22" t="s">
        <v>941</v>
      </c>
      <c r="H207" s="20" t="s">
        <v>838</v>
      </c>
    </row>
    <row r="208" spans="1:8" s="20" customFormat="1" ht="15" x14ac:dyDescent="0.25">
      <c r="A208" s="20" t="s">
        <v>944</v>
      </c>
      <c r="B208" s="22" t="s">
        <v>885</v>
      </c>
      <c r="C208" s="22" t="s">
        <v>942</v>
      </c>
      <c r="E208" s="22" t="s">
        <v>942</v>
      </c>
      <c r="H208" s="20" t="s">
        <v>838</v>
      </c>
    </row>
    <row r="209" spans="1:8" s="20" customFormat="1" ht="15" x14ac:dyDescent="0.25">
      <c r="A209" s="20" t="s">
        <v>946</v>
      </c>
      <c r="B209" s="22" t="s">
        <v>886</v>
      </c>
      <c r="C209" s="22" t="s">
        <v>945</v>
      </c>
      <c r="E209" s="22" t="s">
        <v>945</v>
      </c>
      <c r="H209" s="20" t="s">
        <v>838</v>
      </c>
    </row>
    <row r="210" spans="1:8" s="20" customFormat="1" ht="15" x14ac:dyDescent="0.25">
      <c r="A210" s="20" t="s">
        <v>947</v>
      </c>
      <c r="B210" s="22" t="s">
        <v>889</v>
      </c>
      <c r="C210" s="22" t="s">
        <v>705</v>
      </c>
      <c r="E210" s="22" t="s">
        <v>705</v>
      </c>
      <c r="H210" s="20" t="s">
        <v>838</v>
      </c>
    </row>
    <row r="211" spans="1:8" s="20" customFormat="1" ht="15" x14ac:dyDescent="0.25">
      <c r="A211" s="20" t="s">
        <v>948</v>
      </c>
      <c r="B211" s="28" t="s">
        <v>1412</v>
      </c>
      <c r="C211" s="22" t="s">
        <v>705</v>
      </c>
      <c r="E211" s="22" t="s">
        <v>705</v>
      </c>
      <c r="H211" s="20" t="s">
        <v>838</v>
      </c>
    </row>
    <row r="212" spans="1:8" s="20" customFormat="1" ht="15" x14ac:dyDescent="0.25">
      <c r="A212" s="20" t="s">
        <v>949</v>
      </c>
      <c r="B212" s="22" t="s">
        <v>893</v>
      </c>
      <c r="C212" s="22" t="s">
        <v>705</v>
      </c>
      <c r="E212" s="22" t="s">
        <v>705</v>
      </c>
      <c r="H212" s="20" t="s">
        <v>838</v>
      </c>
    </row>
    <row r="213" spans="1:8" s="20" customFormat="1" ht="15" x14ac:dyDescent="0.25">
      <c r="A213" s="20" t="s">
        <v>950</v>
      </c>
      <c r="B213" s="28" t="s">
        <v>894</v>
      </c>
      <c r="C213" s="22" t="s">
        <v>705</v>
      </c>
      <c r="E213" s="22" t="s">
        <v>705</v>
      </c>
      <c r="H213" s="20" t="s">
        <v>838</v>
      </c>
    </row>
    <row r="214" spans="1:8" s="20" customFormat="1" ht="15" x14ac:dyDescent="0.25">
      <c r="A214" s="20" t="s">
        <v>951</v>
      </c>
      <c r="B214" s="22" t="s">
        <v>1413</v>
      </c>
      <c r="C214" s="22" t="s">
        <v>705</v>
      </c>
      <c r="E214" s="22" t="s">
        <v>705</v>
      </c>
      <c r="H214" s="20" t="s">
        <v>838</v>
      </c>
    </row>
    <row r="215" spans="1:8" s="20" customFormat="1" ht="15" x14ac:dyDescent="0.25">
      <c r="A215" s="20" t="s">
        <v>952</v>
      </c>
      <c r="B215" s="28" t="s">
        <v>896</v>
      </c>
      <c r="C215" s="22" t="s">
        <v>705</v>
      </c>
      <c r="E215" s="22" t="s">
        <v>705</v>
      </c>
      <c r="H215" s="20" t="s">
        <v>838</v>
      </c>
    </row>
    <row r="216" spans="1:8" ht="15" x14ac:dyDescent="0.25">
      <c r="A216" s="1" t="s">
        <v>1069</v>
      </c>
      <c r="B216" t="s">
        <v>1067</v>
      </c>
      <c r="C216" s="1" t="s">
        <v>1070</v>
      </c>
      <c r="E216" s="1" t="s">
        <v>1070</v>
      </c>
      <c r="F216" t="s">
        <v>1068</v>
      </c>
      <c r="G216"/>
      <c r="H216" s="1" t="s">
        <v>838</v>
      </c>
    </row>
    <row r="217" spans="1:8" x14ac:dyDescent="0.2">
      <c r="A217" s="1" t="s">
        <v>1071</v>
      </c>
      <c r="B217" s="24" t="s">
        <v>1072</v>
      </c>
      <c r="C217" s="1" t="s">
        <v>1073</v>
      </c>
      <c r="E217" s="1" t="s">
        <v>1073</v>
      </c>
      <c r="F217" s="1" t="s">
        <v>1072</v>
      </c>
      <c r="H217" s="1" t="s">
        <v>838</v>
      </c>
    </row>
    <row r="218" spans="1:8" ht="15" x14ac:dyDescent="0.25">
      <c r="A218" s="1" t="s">
        <v>1077</v>
      </c>
      <c r="B218" s="1" t="s">
        <v>1079</v>
      </c>
      <c r="C218" s="9" t="s">
        <v>931</v>
      </c>
      <c r="E218" s="9" t="s">
        <v>931</v>
      </c>
      <c r="F218" s="1" t="s">
        <v>1079</v>
      </c>
      <c r="G218" s="1" t="s">
        <v>1114</v>
      </c>
      <c r="H218" s="1" t="s">
        <v>838</v>
      </c>
    </row>
    <row r="219" spans="1:8" x14ac:dyDescent="0.2">
      <c r="A219" s="1" t="s">
        <v>1078</v>
      </c>
      <c r="B219" s="1" t="s">
        <v>1080</v>
      </c>
      <c r="C219" s="1" t="s">
        <v>1082</v>
      </c>
      <c r="E219" s="1" t="s">
        <v>1082</v>
      </c>
      <c r="F219" s="1" t="s">
        <v>1080</v>
      </c>
      <c r="H219" s="1" t="s">
        <v>838</v>
      </c>
    </row>
    <row r="220" spans="1:8" ht="15" x14ac:dyDescent="0.25">
      <c r="A220" s="1" t="s">
        <v>1186</v>
      </c>
      <c r="B220" t="s">
        <v>1232</v>
      </c>
      <c r="C220" s="1" t="s">
        <v>1233</v>
      </c>
      <c r="F220" t="s">
        <v>1232</v>
      </c>
      <c r="H220" s="1" t="s">
        <v>838</v>
      </c>
    </row>
    <row r="221" spans="1:8" ht="15" x14ac:dyDescent="0.25">
      <c r="A221" s="1" t="s">
        <v>1187</v>
      </c>
      <c r="B221" t="s">
        <v>1234</v>
      </c>
      <c r="C221" s="1" t="s">
        <v>1233</v>
      </c>
      <c r="F221" t="s">
        <v>1234</v>
      </c>
      <c r="H221" s="1" t="s">
        <v>838</v>
      </c>
    </row>
    <row r="222" spans="1:8" ht="15" x14ac:dyDescent="0.25">
      <c r="A222" s="1" t="s">
        <v>1188</v>
      </c>
      <c r="B222" t="s">
        <v>1235</v>
      </c>
      <c r="C222" s="1" t="s">
        <v>1233</v>
      </c>
      <c r="F222" t="s">
        <v>1235</v>
      </c>
      <c r="H222" s="1" t="s">
        <v>838</v>
      </c>
    </row>
    <row r="223" spans="1:8" ht="15" x14ac:dyDescent="0.25">
      <c r="A223" s="1" t="s">
        <v>1189</v>
      </c>
      <c r="B223" t="s">
        <v>1236</v>
      </c>
      <c r="C223" s="1" t="s">
        <v>1307</v>
      </c>
      <c r="F223" t="s">
        <v>1236</v>
      </c>
      <c r="H223" s="1" t="s">
        <v>838</v>
      </c>
    </row>
    <row r="224" spans="1:8" ht="15" x14ac:dyDescent="0.25">
      <c r="A224" s="1" t="s">
        <v>1190</v>
      </c>
      <c r="B224" t="s">
        <v>1238</v>
      </c>
      <c r="C224" s="1" t="s">
        <v>1307</v>
      </c>
      <c r="F224" t="s">
        <v>1238</v>
      </c>
      <c r="H224" s="1" t="s">
        <v>838</v>
      </c>
    </row>
    <row r="225" spans="1:8" ht="15" x14ac:dyDescent="0.25">
      <c r="A225" s="1" t="s">
        <v>1191</v>
      </c>
      <c r="B225" t="s">
        <v>1239</v>
      </c>
      <c r="C225" s="1" t="s">
        <v>1307</v>
      </c>
      <c r="F225" t="s">
        <v>1239</v>
      </c>
      <c r="H225" s="1" t="s">
        <v>838</v>
      </c>
    </row>
    <row r="226" spans="1:8" ht="15" x14ac:dyDescent="0.25">
      <c r="A226" s="1" t="s">
        <v>1192</v>
      </c>
      <c r="B226" t="s">
        <v>1240</v>
      </c>
      <c r="C226" s="1" t="s">
        <v>1307</v>
      </c>
      <c r="F226" t="s">
        <v>1240</v>
      </c>
      <c r="H226" s="1" t="s">
        <v>838</v>
      </c>
    </row>
    <row r="227" spans="1:8" ht="15" x14ac:dyDescent="0.25">
      <c r="A227" s="1" t="s">
        <v>1193</v>
      </c>
      <c r="B227" t="s">
        <v>1241</v>
      </c>
      <c r="C227" s="1" t="s">
        <v>1307</v>
      </c>
      <c r="F227" t="s">
        <v>1241</v>
      </c>
      <c r="H227" s="1" t="s">
        <v>838</v>
      </c>
    </row>
    <row r="228" spans="1:8" ht="15" x14ac:dyDescent="0.25">
      <c r="A228" s="1" t="s">
        <v>1194</v>
      </c>
      <c r="B228" t="s">
        <v>1242</v>
      </c>
      <c r="C228" s="1" t="s">
        <v>1307</v>
      </c>
      <c r="F228" t="s">
        <v>1242</v>
      </c>
      <c r="H228" s="1" t="s">
        <v>838</v>
      </c>
    </row>
    <row r="229" spans="1:8" ht="15" x14ac:dyDescent="0.25">
      <c r="A229" s="1" t="s">
        <v>1195</v>
      </c>
      <c r="B229" t="s">
        <v>1243</v>
      </c>
      <c r="C229" s="1" t="s">
        <v>1307</v>
      </c>
      <c r="F229" t="s">
        <v>1243</v>
      </c>
      <c r="H229" s="1" t="s">
        <v>838</v>
      </c>
    </row>
    <row r="230" spans="1:8" ht="15" x14ac:dyDescent="0.25">
      <c r="A230" s="1" t="s">
        <v>1196</v>
      </c>
      <c r="B230" t="s">
        <v>1244</v>
      </c>
      <c r="C230" s="1" t="s">
        <v>1307</v>
      </c>
      <c r="F230" t="s">
        <v>1244</v>
      </c>
      <c r="H230" s="1" t="s">
        <v>838</v>
      </c>
    </row>
    <row r="231" spans="1:8" ht="15" x14ac:dyDescent="0.25">
      <c r="A231" s="1" t="s">
        <v>1197</v>
      </c>
      <c r="B231" t="s">
        <v>1245</v>
      </c>
      <c r="C231" s="1" t="s">
        <v>1307</v>
      </c>
      <c r="F231" t="s">
        <v>1245</v>
      </c>
      <c r="H231" s="1" t="s">
        <v>838</v>
      </c>
    </row>
    <row r="232" spans="1:8" ht="15" x14ac:dyDescent="0.25">
      <c r="A232" s="1" t="s">
        <v>1198</v>
      </c>
      <c r="B232" t="s">
        <v>1246</v>
      </c>
      <c r="C232" s="1" t="s">
        <v>1307</v>
      </c>
      <c r="F232" t="s">
        <v>1246</v>
      </c>
      <c r="H232" s="1" t="s">
        <v>838</v>
      </c>
    </row>
    <row r="233" spans="1:8" ht="15" x14ac:dyDescent="0.25">
      <c r="A233" s="1" t="s">
        <v>1199</v>
      </c>
      <c r="B233" t="s">
        <v>1247</v>
      </c>
      <c r="C233" s="1" t="s">
        <v>1307</v>
      </c>
      <c r="F233" t="s">
        <v>1247</v>
      </c>
      <c r="H233" s="1" t="s">
        <v>838</v>
      </c>
    </row>
    <row r="234" spans="1:8" ht="15" x14ac:dyDescent="0.25">
      <c r="A234" s="1" t="s">
        <v>1200</v>
      </c>
      <c r="B234" t="s">
        <v>1248</v>
      </c>
      <c r="C234" s="1" t="s">
        <v>1307</v>
      </c>
      <c r="F234" t="s">
        <v>1248</v>
      </c>
      <c r="H234" s="1" t="s">
        <v>838</v>
      </c>
    </row>
    <row r="235" spans="1:8" ht="15" x14ac:dyDescent="0.25">
      <c r="A235" s="1" t="s">
        <v>1201</v>
      </c>
      <c r="B235" t="s">
        <v>1249</v>
      </c>
      <c r="C235" s="1" t="s">
        <v>1307</v>
      </c>
      <c r="F235" t="s">
        <v>1249</v>
      </c>
      <c r="H235" s="1" t="s">
        <v>838</v>
      </c>
    </row>
    <row r="236" spans="1:8" ht="15" x14ac:dyDescent="0.25">
      <c r="A236" s="1" t="s">
        <v>1202</v>
      </c>
      <c r="B236" t="s">
        <v>1250</v>
      </c>
      <c r="C236" s="1" t="s">
        <v>1307</v>
      </c>
      <c r="F236" t="s">
        <v>1250</v>
      </c>
      <c r="H236" s="1" t="s">
        <v>838</v>
      </c>
    </row>
    <row r="237" spans="1:8" ht="15" x14ac:dyDescent="0.25">
      <c r="A237" s="1" t="s">
        <v>1203</v>
      </c>
      <c r="B237" t="s">
        <v>1251</v>
      </c>
      <c r="C237" s="1" t="s">
        <v>1307</v>
      </c>
      <c r="F237" t="s">
        <v>1251</v>
      </c>
      <c r="H237" s="1" t="s">
        <v>838</v>
      </c>
    </row>
    <row r="238" spans="1:8" ht="15" x14ac:dyDescent="0.25">
      <c r="A238" s="1" t="s">
        <v>1204</v>
      </c>
      <c r="B238" t="s">
        <v>1252</v>
      </c>
      <c r="C238" s="1" t="s">
        <v>1307</v>
      </c>
      <c r="F238" t="s">
        <v>1252</v>
      </c>
      <c r="H238" s="1" t="s">
        <v>838</v>
      </c>
    </row>
    <row r="239" spans="1:8" ht="15" x14ac:dyDescent="0.25">
      <c r="A239" s="1" t="s">
        <v>1205</v>
      </c>
      <c r="B239" t="s">
        <v>1253</v>
      </c>
      <c r="C239" s="1" t="s">
        <v>1307</v>
      </c>
      <c r="F239" t="s">
        <v>1253</v>
      </c>
      <c r="H239" s="1" t="s">
        <v>838</v>
      </c>
    </row>
    <row r="240" spans="1:8" ht="15" x14ac:dyDescent="0.25">
      <c r="A240" s="1" t="s">
        <v>1206</v>
      </c>
      <c r="B240" t="s">
        <v>1254</v>
      </c>
      <c r="C240" s="1" t="s">
        <v>1307</v>
      </c>
      <c r="F240" t="s">
        <v>1254</v>
      </c>
      <c r="H240" s="1" t="s">
        <v>838</v>
      </c>
    </row>
    <row r="241" spans="1:8" ht="15" x14ac:dyDescent="0.25">
      <c r="A241" s="1" t="s">
        <v>1207</v>
      </c>
      <c r="B241" t="s">
        <v>1255</v>
      </c>
      <c r="C241" s="1" t="s">
        <v>1307</v>
      </c>
      <c r="F241" t="s">
        <v>1255</v>
      </c>
      <c r="H241" s="1" t="s">
        <v>838</v>
      </c>
    </row>
    <row r="242" spans="1:8" ht="15" x14ac:dyDescent="0.25">
      <c r="A242" s="1" t="s">
        <v>1208</v>
      </c>
      <c r="B242" t="s">
        <v>1256</v>
      </c>
      <c r="C242" s="1" t="s">
        <v>1307</v>
      </c>
      <c r="F242" t="s">
        <v>1284</v>
      </c>
      <c r="H242" s="1" t="s">
        <v>838</v>
      </c>
    </row>
    <row r="243" spans="1:8" ht="15" x14ac:dyDescent="0.25">
      <c r="A243" s="1" t="s">
        <v>1209</v>
      </c>
      <c r="B243" t="s">
        <v>1257</v>
      </c>
      <c r="C243" s="1" t="s">
        <v>1307</v>
      </c>
      <c r="F243" t="s">
        <v>1257</v>
      </c>
      <c r="H243" s="1" t="s">
        <v>838</v>
      </c>
    </row>
    <row r="244" spans="1:8" ht="15" x14ac:dyDescent="0.25">
      <c r="A244" s="1" t="s">
        <v>1210</v>
      </c>
      <c r="B244" t="s">
        <v>1258</v>
      </c>
      <c r="C244" s="1" t="s">
        <v>1307</v>
      </c>
      <c r="F244" t="s">
        <v>1285</v>
      </c>
      <c r="H244" s="1" t="s">
        <v>838</v>
      </c>
    </row>
    <row r="245" spans="1:8" ht="15" x14ac:dyDescent="0.25">
      <c r="A245" s="1" t="s">
        <v>1211</v>
      </c>
      <c r="B245" t="s">
        <v>1259</v>
      </c>
      <c r="C245" s="1" t="s">
        <v>1307</v>
      </c>
      <c r="F245" t="s">
        <v>1259</v>
      </c>
      <c r="H245" s="1" t="s">
        <v>838</v>
      </c>
    </row>
    <row r="246" spans="1:8" ht="15" x14ac:dyDescent="0.25">
      <c r="A246" s="1" t="s">
        <v>1212</v>
      </c>
      <c r="B246" t="s">
        <v>1260</v>
      </c>
      <c r="C246" s="1" t="s">
        <v>1307</v>
      </c>
      <c r="F246" t="s">
        <v>1260</v>
      </c>
      <c r="H246" s="1" t="s">
        <v>838</v>
      </c>
    </row>
    <row r="247" spans="1:8" ht="15" x14ac:dyDescent="0.25">
      <c r="A247" s="1" t="s">
        <v>1213</v>
      </c>
      <c r="B247" t="s">
        <v>1261</v>
      </c>
      <c r="C247" s="1" t="s">
        <v>1307</v>
      </c>
      <c r="F247" t="s">
        <v>1261</v>
      </c>
      <c r="H247" s="1" t="s">
        <v>838</v>
      </c>
    </row>
    <row r="248" spans="1:8" ht="15" x14ac:dyDescent="0.25">
      <c r="A248" s="1" t="s">
        <v>1214</v>
      </c>
      <c r="B248" t="s">
        <v>1262</v>
      </c>
      <c r="C248" s="1" t="s">
        <v>1307</v>
      </c>
      <c r="F248" t="s">
        <v>1262</v>
      </c>
      <c r="H248" s="1" t="s">
        <v>838</v>
      </c>
    </row>
    <row r="249" spans="1:8" ht="15" x14ac:dyDescent="0.25">
      <c r="A249" s="1" t="s">
        <v>1215</v>
      </c>
      <c r="B249" t="s">
        <v>1263</v>
      </c>
      <c r="C249" s="1" t="s">
        <v>1307</v>
      </c>
      <c r="F249" t="s">
        <v>1263</v>
      </c>
      <c r="H249" s="1" t="s">
        <v>838</v>
      </c>
    </row>
    <row r="250" spans="1:8" ht="15" x14ac:dyDescent="0.25">
      <c r="A250" s="1" t="s">
        <v>1216</v>
      </c>
      <c r="B250" t="s">
        <v>1264</v>
      </c>
      <c r="C250" s="1" t="s">
        <v>1307</v>
      </c>
      <c r="F250" t="s">
        <v>1264</v>
      </c>
      <c r="H250" s="1" t="s">
        <v>838</v>
      </c>
    </row>
    <row r="251" spans="1:8" ht="15" x14ac:dyDescent="0.25">
      <c r="A251" s="1" t="s">
        <v>1217</v>
      </c>
      <c r="B251" t="s">
        <v>1265</v>
      </c>
      <c r="C251" s="1" t="s">
        <v>1307</v>
      </c>
      <c r="F251" t="s">
        <v>1265</v>
      </c>
      <c r="H251" s="1" t="s">
        <v>838</v>
      </c>
    </row>
    <row r="252" spans="1:8" ht="15" x14ac:dyDescent="0.25">
      <c r="A252" s="1" t="s">
        <v>1218</v>
      </c>
      <c r="B252" t="s">
        <v>1266</v>
      </c>
      <c r="C252" s="1" t="s">
        <v>1307</v>
      </c>
      <c r="F252" t="s">
        <v>1266</v>
      </c>
      <c r="H252" s="1" t="s">
        <v>838</v>
      </c>
    </row>
    <row r="253" spans="1:8" ht="15" x14ac:dyDescent="0.25">
      <c r="A253" s="1" t="s">
        <v>1219</v>
      </c>
      <c r="B253" t="s">
        <v>1267</v>
      </c>
      <c r="C253" s="1" t="s">
        <v>1307</v>
      </c>
      <c r="F253" t="s">
        <v>1267</v>
      </c>
      <c r="H253" s="1" t="s">
        <v>838</v>
      </c>
    </row>
    <row r="254" spans="1:8" ht="15" x14ac:dyDescent="0.25">
      <c r="A254" s="1" t="s">
        <v>1220</v>
      </c>
      <c r="B254" t="s">
        <v>1268</v>
      </c>
      <c r="C254" s="1" t="s">
        <v>1307</v>
      </c>
      <c r="F254" t="s">
        <v>1268</v>
      </c>
      <c r="H254" s="1" t="s">
        <v>838</v>
      </c>
    </row>
    <row r="255" spans="1:8" ht="15" x14ac:dyDescent="0.25">
      <c r="A255" s="1" t="s">
        <v>1221</v>
      </c>
      <c r="B255" t="s">
        <v>1269</v>
      </c>
      <c r="C255" s="1" t="s">
        <v>1307</v>
      </c>
      <c r="F255" t="s">
        <v>1269</v>
      </c>
      <c r="H255" s="1" t="s">
        <v>838</v>
      </c>
    </row>
    <row r="256" spans="1:8" ht="15" x14ac:dyDescent="0.25">
      <c r="A256" s="1" t="s">
        <v>1222</v>
      </c>
      <c r="B256" t="s">
        <v>1270</v>
      </c>
      <c r="C256" s="1" t="s">
        <v>1307</v>
      </c>
      <c r="F256" t="s">
        <v>1270</v>
      </c>
      <c r="H256" s="1" t="s">
        <v>838</v>
      </c>
    </row>
    <row r="257" spans="1:8" ht="15" x14ac:dyDescent="0.25">
      <c r="A257" s="1" t="s">
        <v>1223</v>
      </c>
      <c r="B257" t="s">
        <v>1271</v>
      </c>
      <c r="C257" s="1" t="s">
        <v>1307</v>
      </c>
      <c r="F257" t="s">
        <v>1271</v>
      </c>
      <c r="H257" s="1" t="s">
        <v>838</v>
      </c>
    </row>
    <row r="258" spans="1:8" ht="15" x14ac:dyDescent="0.25">
      <c r="A258" s="1" t="s">
        <v>1224</v>
      </c>
      <c r="B258" t="s">
        <v>1272</v>
      </c>
      <c r="C258" s="1" t="s">
        <v>1307</v>
      </c>
      <c r="F258" t="s">
        <v>1272</v>
      </c>
      <c r="H258" s="1" t="s">
        <v>838</v>
      </c>
    </row>
    <row r="259" spans="1:8" ht="15" x14ac:dyDescent="0.25">
      <c r="A259" s="1" t="s">
        <v>1225</v>
      </c>
      <c r="B259" t="s">
        <v>1273</v>
      </c>
      <c r="C259" s="1" t="s">
        <v>1307</v>
      </c>
      <c r="F259" t="s">
        <v>1273</v>
      </c>
      <c r="H259" s="1" t="s">
        <v>838</v>
      </c>
    </row>
    <row r="260" spans="1:8" ht="15" x14ac:dyDescent="0.25">
      <c r="A260" s="1" t="s">
        <v>1226</v>
      </c>
      <c r="B260" t="s">
        <v>1274</v>
      </c>
      <c r="C260" s="1" t="s">
        <v>1307</v>
      </c>
      <c r="F260" t="s">
        <v>1274</v>
      </c>
      <c r="H260" s="1" t="s">
        <v>838</v>
      </c>
    </row>
    <row r="261" spans="1:8" ht="15" x14ac:dyDescent="0.25">
      <c r="A261" s="1" t="s">
        <v>1227</v>
      </c>
      <c r="B261" t="s">
        <v>1275</v>
      </c>
      <c r="C261" s="1" t="s">
        <v>1307</v>
      </c>
      <c r="F261" t="s">
        <v>1275</v>
      </c>
      <c r="H261" s="1" t="s">
        <v>838</v>
      </c>
    </row>
    <row r="262" spans="1:8" ht="15" x14ac:dyDescent="0.25">
      <c r="A262" s="1" t="s">
        <v>1228</v>
      </c>
      <c r="B262" t="s">
        <v>1276</v>
      </c>
      <c r="C262" s="1" t="s">
        <v>1307</v>
      </c>
      <c r="F262" t="s">
        <v>1276</v>
      </c>
      <c r="H262" s="1" t="s">
        <v>838</v>
      </c>
    </row>
    <row r="263" spans="1:8" ht="15" x14ac:dyDescent="0.25">
      <c r="A263" s="1" t="s">
        <v>1229</v>
      </c>
      <c r="B263" t="s">
        <v>1277</v>
      </c>
      <c r="C263" s="1" t="s">
        <v>1307</v>
      </c>
      <c r="F263" t="s">
        <v>1277</v>
      </c>
      <c r="H263" s="1" t="s">
        <v>838</v>
      </c>
    </row>
    <row r="264" spans="1:8" ht="15" x14ac:dyDescent="0.25">
      <c r="A264" s="1" t="s">
        <v>1230</v>
      </c>
      <c r="B264" t="s">
        <v>1278</v>
      </c>
      <c r="C264" s="1" t="s">
        <v>6</v>
      </c>
      <c r="F264" t="s">
        <v>1278</v>
      </c>
      <c r="H264" s="1" t="s">
        <v>838</v>
      </c>
    </row>
    <row r="265" spans="1:8" ht="15" x14ac:dyDescent="0.25">
      <c r="A265" s="1" t="s">
        <v>1231</v>
      </c>
      <c r="B265" t="s">
        <v>1279</v>
      </c>
      <c r="C265" s="1" t="s">
        <v>6</v>
      </c>
      <c r="F265" t="s">
        <v>1279</v>
      </c>
      <c r="H265" s="1" t="s">
        <v>838</v>
      </c>
    </row>
    <row r="266" spans="1:8" ht="15" x14ac:dyDescent="0.25">
      <c r="A266" s="1" t="s">
        <v>1281</v>
      </c>
      <c r="B266" t="s">
        <v>1280</v>
      </c>
      <c r="C266" s="1" t="s">
        <v>6</v>
      </c>
      <c r="F266" t="s">
        <v>1280</v>
      </c>
      <c r="H266" s="1" t="s">
        <v>838</v>
      </c>
    </row>
    <row r="267" spans="1:8" x14ac:dyDescent="0.2">
      <c r="A267" s="1" t="s">
        <v>1283</v>
      </c>
      <c r="B267" s="1" t="s">
        <v>1282</v>
      </c>
      <c r="C267" s="1" t="s">
        <v>6</v>
      </c>
      <c r="F267" s="1" t="s">
        <v>1282</v>
      </c>
      <c r="H267" s="1" t="s">
        <v>838</v>
      </c>
    </row>
    <row r="268" spans="1:8" s="20" customFormat="1" x14ac:dyDescent="0.2">
      <c r="A268" s="20" t="s">
        <v>1314</v>
      </c>
      <c r="B268" s="26" t="s">
        <v>1319</v>
      </c>
      <c r="C268" s="20" t="s">
        <v>13</v>
      </c>
      <c r="D268" s="20" t="s">
        <v>839</v>
      </c>
      <c r="F268" s="20" t="s">
        <v>1320</v>
      </c>
    </row>
    <row r="269" spans="1:8" s="20" customFormat="1" x14ac:dyDescent="0.2">
      <c r="A269" s="20" t="s">
        <v>1315</v>
      </c>
      <c r="B269" s="20" t="s">
        <v>1369</v>
      </c>
      <c r="C269" s="20" t="s">
        <v>378</v>
      </c>
      <c r="D269" s="20" t="s">
        <v>1309</v>
      </c>
      <c r="F269" s="20" t="s">
        <v>1371</v>
      </c>
    </row>
    <row r="270" spans="1:8" s="20" customFormat="1" x14ac:dyDescent="0.2">
      <c r="A270" s="20" t="s">
        <v>1316</v>
      </c>
      <c r="B270" s="20" t="s">
        <v>1370</v>
      </c>
      <c r="C270" s="20" t="s">
        <v>378</v>
      </c>
      <c r="D270" s="20" t="s">
        <v>1310</v>
      </c>
      <c r="F270" s="20" t="s">
        <v>1372</v>
      </c>
    </row>
    <row r="271" spans="1:8" s="20" customFormat="1" x14ac:dyDescent="0.2">
      <c r="A271" s="20" t="s">
        <v>1317</v>
      </c>
      <c r="B271" s="20" t="s">
        <v>1321</v>
      </c>
      <c r="C271" s="20" t="s">
        <v>13</v>
      </c>
      <c r="D271" s="20" t="s">
        <v>1311</v>
      </c>
      <c r="F271" s="20" t="s">
        <v>1350</v>
      </c>
    </row>
    <row r="272" spans="1:8" s="20" customFormat="1" x14ac:dyDescent="0.2">
      <c r="A272" s="20" t="s">
        <v>1318</v>
      </c>
      <c r="B272" s="26" t="s">
        <v>1322</v>
      </c>
      <c r="C272" s="20" t="s">
        <v>13</v>
      </c>
      <c r="D272" s="20" t="s">
        <v>1649</v>
      </c>
      <c r="F272" s="20" t="s">
        <v>1355</v>
      </c>
    </row>
    <row r="273" spans="1:6" s="20" customFormat="1" x14ac:dyDescent="0.2">
      <c r="A273" s="20" t="s">
        <v>1335</v>
      </c>
      <c r="B273" s="20" t="s">
        <v>1324</v>
      </c>
      <c r="C273" s="20" t="s">
        <v>13</v>
      </c>
      <c r="D273" s="20" t="s">
        <v>1650</v>
      </c>
      <c r="F273" s="20" t="s">
        <v>1356</v>
      </c>
    </row>
    <row r="274" spans="1:6" s="20" customFormat="1" x14ac:dyDescent="0.2">
      <c r="A274" s="20" t="s">
        <v>1336</v>
      </c>
      <c r="B274" s="20" t="s">
        <v>1346</v>
      </c>
      <c r="C274" s="20" t="s">
        <v>13</v>
      </c>
      <c r="D274" s="20" t="s">
        <v>1326</v>
      </c>
      <c r="F274" s="20" t="s">
        <v>1351</v>
      </c>
    </row>
    <row r="275" spans="1:6" s="20" customFormat="1" x14ac:dyDescent="0.2">
      <c r="A275" s="20" t="s">
        <v>1337</v>
      </c>
      <c r="B275" s="20" t="s">
        <v>1357</v>
      </c>
      <c r="C275" s="20" t="s">
        <v>13</v>
      </c>
      <c r="D275" s="20" t="s">
        <v>1328</v>
      </c>
      <c r="F275" s="20" t="s">
        <v>1368</v>
      </c>
    </row>
    <row r="276" spans="1:6" s="20" customFormat="1" x14ac:dyDescent="0.2">
      <c r="A276" s="20" t="s">
        <v>1338</v>
      </c>
      <c r="B276" s="21" t="s">
        <v>1358</v>
      </c>
      <c r="C276" s="20" t="s">
        <v>1327</v>
      </c>
      <c r="D276" s="20" t="s">
        <v>1334</v>
      </c>
      <c r="F276" s="21" t="s">
        <v>1360</v>
      </c>
    </row>
    <row r="277" spans="1:6" s="20" customFormat="1" x14ac:dyDescent="0.2">
      <c r="A277" s="20" t="s">
        <v>1339</v>
      </c>
      <c r="B277" s="21" t="s">
        <v>1359</v>
      </c>
      <c r="C277" s="20" t="s">
        <v>1327</v>
      </c>
      <c r="D277" s="20" t="s">
        <v>1312</v>
      </c>
      <c r="F277" s="21" t="s">
        <v>1361</v>
      </c>
    </row>
    <row r="278" spans="1:6" s="20" customFormat="1" x14ac:dyDescent="0.2">
      <c r="A278" s="20" t="s">
        <v>1340</v>
      </c>
      <c r="B278" s="29" t="s">
        <v>1366</v>
      </c>
      <c r="C278" s="20" t="s">
        <v>1327</v>
      </c>
      <c r="D278" s="20" t="s">
        <v>1651</v>
      </c>
      <c r="F278" s="21" t="s">
        <v>1364</v>
      </c>
    </row>
    <row r="279" spans="1:6" s="20" customFormat="1" x14ac:dyDescent="0.2">
      <c r="A279" s="20" t="s">
        <v>1341</v>
      </c>
      <c r="B279" s="20" t="s">
        <v>1367</v>
      </c>
      <c r="C279" s="20" t="s">
        <v>1327</v>
      </c>
      <c r="D279" s="20" t="s">
        <v>1652</v>
      </c>
      <c r="F279" s="20" t="s">
        <v>1365</v>
      </c>
    </row>
    <row r="280" spans="1:6" s="20" customFormat="1" x14ac:dyDescent="0.2">
      <c r="A280" s="20" t="s">
        <v>1342</v>
      </c>
      <c r="B280" s="20" t="s">
        <v>1362</v>
      </c>
      <c r="C280" s="20" t="s">
        <v>1327</v>
      </c>
      <c r="D280" s="20" t="s">
        <v>1331</v>
      </c>
      <c r="F280" s="20" t="s">
        <v>1363</v>
      </c>
    </row>
    <row r="281" spans="1:6" s="20" customFormat="1" x14ac:dyDescent="0.2">
      <c r="A281" s="20" t="s">
        <v>1343</v>
      </c>
      <c r="B281" s="20" t="s">
        <v>1347</v>
      </c>
      <c r="C281" s="20" t="s">
        <v>899</v>
      </c>
      <c r="D281" s="20" t="s">
        <v>1313</v>
      </c>
      <c r="F281" s="20" t="s">
        <v>1352</v>
      </c>
    </row>
    <row r="282" spans="1:6" s="20" customFormat="1" x14ac:dyDescent="0.2">
      <c r="A282" s="20" t="s">
        <v>1344</v>
      </c>
      <c r="B282" s="20" t="s">
        <v>1348</v>
      </c>
      <c r="C282" s="20" t="s">
        <v>899</v>
      </c>
      <c r="D282" s="20" t="s">
        <v>1332</v>
      </c>
      <c r="F282" s="20" t="s">
        <v>1353</v>
      </c>
    </row>
    <row r="283" spans="1:6" s="20" customFormat="1" x14ac:dyDescent="0.2">
      <c r="A283" s="20" t="s">
        <v>1345</v>
      </c>
      <c r="B283" s="20" t="s">
        <v>1349</v>
      </c>
      <c r="C283" s="20" t="s">
        <v>899</v>
      </c>
      <c r="D283" s="20" t="s">
        <v>1333</v>
      </c>
      <c r="F283" s="20" t="s">
        <v>1354</v>
      </c>
    </row>
    <row r="284" spans="1:6" s="20" customFormat="1" x14ac:dyDescent="0.2">
      <c r="A284" s="20" t="s">
        <v>1373</v>
      </c>
      <c r="B284" s="20" t="s">
        <v>1403</v>
      </c>
      <c r="C284" s="20" t="s">
        <v>378</v>
      </c>
      <c r="D284" s="20" t="s">
        <v>1400</v>
      </c>
      <c r="F284" s="20" t="s">
        <v>1400</v>
      </c>
    </row>
    <row r="285" spans="1:6" s="20" customFormat="1" x14ac:dyDescent="0.2">
      <c r="A285" s="20" t="s">
        <v>1402</v>
      </c>
      <c r="B285" s="20" t="s">
        <v>1404</v>
      </c>
      <c r="C285" s="20" t="s">
        <v>899</v>
      </c>
      <c r="D285" s="20" t="s">
        <v>1401</v>
      </c>
      <c r="F285" s="20" t="s">
        <v>1401</v>
      </c>
    </row>
    <row r="286" spans="1:6" x14ac:dyDescent="0.2">
      <c r="A286" s="30" t="s">
        <v>1655</v>
      </c>
      <c r="B286" s="3" t="s">
        <v>1664</v>
      </c>
      <c r="C286" s="3" t="s">
        <v>378</v>
      </c>
      <c r="E286" s="3" t="s">
        <v>378</v>
      </c>
      <c r="F286" s="1" t="s">
        <v>1665</v>
      </c>
    </row>
    <row r="287" spans="1:6" x14ac:dyDescent="0.2">
      <c r="A287" s="30" t="s">
        <v>1656</v>
      </c>
      <c r="B287" s="1" t="s">
        <v>1711</v>
      </c>
      <c r="C287" s="24" t="s">
        <v>507</v>
      </c>
      <c r="D287" s="24" t="s">
        <v>507</v>
      </c>
      <c r="E287" s="24" t="s">
        <v>507</v>
      </c>
      <c r="F287" s="1" t="s">
        <v>1717</v>
      </c>
    </row>
    <row r="288" spans="1:6" x14ac:dyDescent="0.2">
      <c r="A288" s="30" t="s">
        <v>1657</v>
      </c>
      <c r="B288" s="1" t="s">
        <v>1712</v>
      </c>
      <c r="C288" s="1" t="s">
        <v>503</v>
      </c>
      <c r="E288" s="1" t="s">
        <v>503</v>
      </c>
      <c r="F288" s="1" t="s">
        <v>1715</v>
      </c>
    </row>
    <row r="289" spans="1:6" x14ac:dyDescent="0.2">
      <c r="A289" s="30" t="s">
        <v>1658</v>
      </c>
      <c r="B289" s="1" t="s">
        <v>1713</v>
      </c>
      <c r="C289" s="1" t="s">
        <v>503</v>
      </c>
      <c r="E289" s="1" t="s">
        <v>503</v>
      </c>
      <c r="F289" s="1" t="s">
        <v>1716</v>
      </c>
    </row>
    <row r="290" spans="1:6" x14ac:dyDescent="0.2">
      <c r="A290" s="30" t="s">
        <v>1659</v>
      </c>
      <c r="B290" s="1" t="s">
        <v>1718</v>
      </c>
      <c r="C290" s="1" t="s">
        <v>503</v>
      </c>
      <c r="E290" s="1" t="s">
        <v>503</v>
      </c>
      <c r="F290" s="1" t="s">
        <v>1667</v>
      </c>
    </row>
    <row r="291" spans="1:6" x14ac:dyDescent="0.2">
      <c r="A291" s="30" t="s">
        <v>1660</v>
      </c>
      <c r="B291" s="1" t="s">
        <v>1668</v>
      </c>
      <c r="C291" s="1" t="s">
        <v>75</v>
      </c>
      <c r="D291" s="1" t="s">
        <v>75</v>
      </c>
      <c r="E291" s="1" t="s">
        <v>75</v>
      </c>
      <c r="F291" s="1" t="s">
        <v>1669</v>
      </c>
    </row>
    <row r="292" spans="1:6" x14ac:dyDescent="0.2">
      <c r="A292" s="30" t="s">
        <v>1661</v>
      </c>
      <c r="B292" s="1" t="s">
        <v>1670</v>
      </c>
      <c r="C292" s="1" t="s">
        <v>75</v>
      </c>
      <c r="D292" s="1" t="s">
        <v>75</v>
      </c>
      <c r="E292" s="1" t="s">
        <v>75</v>
      </c>
      <c r="F292" s="1" t="s">
        <v>1671</v>
      </c>
    </row>
    <row r="293" spans="1:6" x14ac:dyDescent="0.2">
      <c r="A293" s="30" t="s">
        <v>1662</v>
      </c>
      <c r="B293" s="1" t="s">
        <v>1673</v>
      </c>
      <c r="C293" s="1" t="s">
        <v>75</v>
      </c>
      <c r="D293" s="1" t="s">
        <v>75</v>
      </c>
      <c r="E293" s="1" t="s">
        <v>75</v>
      </c>
      <c r="F293" s="1" t="s">
        <v>1672</v>
      </c>
    </row>
    <row r="294" spans="1:6" x14ac:dyDescent="0.2">
      <c r="A294" s="30" t="s">
        <v>1663</v>
      </c>
      <c r="B294" s="1" t="s">
        <v>1674</v>
      </c>
      <c r="C294" s="1" t="s">
        <v>75</v>
      </c>
      <c r="D294" s="1" t="s">
        <v>75</v>
      </c>
      <c r="E294" s="1" t="s">
        <v>75</v>
      </c>
      <c r="F294" s="1" t="s">
        <v>1675</v>
      </c>
    </row>
    <row r="295" spans="1:6" ht="15" x14ac:dyDescent="0.25">
      <c r="A295" s="30" t="s">
        <v>1676</v>
      </c>
      <c r="B295" s="1" t="s">
        <v>1678</v>
      </c>
      <c r="C295" t="s">
        <v>897</v>
      </c>
      <c r="D295" t="s">
        <v>897</v>
      </c>
      <c r="E295" t="s">
        <v>897</v>
      </c>
      <c r="F295" s="1" t="s">
        <v>1679</v>
      </c>
    </row>
    <row r="296" spans="1:6" ht="15" x14ac:dyDescent="0.25">
      <c r="A296" s="30" t="s">
        <v>1677</v>
      </c>
      <c r="B296" s="1" t="s">
        <v>1680</v>
      </c>
      <c r="C296" t="s">
        <v>897</v>
      </c>
      <c r="D296" t="s">
        <v>897</v>
      </c>
      <c r="E296" t="s">
        <v>897</v>
      </c>
      <c r="F296" s="1" t="s">
        <v>1681</v>
      </c>
    </row>
    <row r="297" spans="1:6" ht="15" x14ac:dyDescent="0.25">
      <c r="A297" s="30" t="s">
        <v>1682</v>
      </c>
      <c r="B297" s="1" t="s">
        <v>1684</v>
      </c>
      <c r="C297" t="s">
        <v>897</v>
      </c>
      <c r="D297" t="s">
        <v>897</v>
      </c>
      <c r="E297" t="s">
        <v>897</v>
      </c>
      <c r="F297" s="1" t="s">
        <v>1685</v>
      </c>
    </row>
    <row r="298" spans="1:6" ht="15" x14ac:dyDescent="0.25">
      <c r="A298" s="30" t="s">
        <v>1683</v>
      </c>
      <c r="B298" s="1" t="s">
        <v>1686</v>
      </c>
      <c r="C298" t="s">
        <v>1691</v>
      </c>
      <c r="D298" t="s">
        <v>1691</v>
      </c>
      <c r="E298" t="s">
        <v>1691</v>
      </c>
      <c r="F298" s="1" t="s">
        <v>1688</v>
      </c>
    </row>
    <row r="299" spans="1:6" x14ac:dyDescent="0.2">
      <c r="A299" s="30" t="s">
        <v>1689</v>
      </c>
      <c r="B299" s="1" t="s">
        <v>1690</v>
      </c>
      <c r="C299" s="1" t="s">
        <v>1687</v>
      </c>
      <c r="D299" s="1" t="s">
        <v>1687</v>
      </c>
      <c r="E299" s="1" t="s">
        <v>1687</v>
      </c>
      <c r="F299" s="1" t="s">
        <v>1714</v>
      </c>
    </row>
    <row r="300" spans="1:6" ht="15" x14ac:dyDescent="0.25">
      <c r="A300" s="30" t="s">
        <v>1743</v>
      </c>
      <c r="B300" t="s">
        <v>1752</v>
      </c>
      <c r="C300" s="1" t="s">
        <v>900</v>
      </c>
      <c r="E300" s="1" t="s">
        <v>900</v>
      </c>
    </row>
    <row r="301" spans="1:6" ht="15" x14ac:dyDescent="0.25">
      <c r="A301" s="30" t="s">
        <v>1744</v>
      </c>
      <c r="B301" t="s">
        <v>1753</v>
      </c>
      <c r="C301" s="1" t="s">
        <v>900</v>
      </c>
      <c r="E301" s="1" t="s">
        <v>900</v>
      </c>
    </row>
    <row r="302" spans="1:6" ht="15" x14ac:dyDescent="0.25">
      <c r="A302" s="30" t="s">
        <v>1745</v>
      </c>
      <c r="B302" t="s">
        <v>1754</v>
      </c>
      <c r="C302" s="1" t="s">
        <v>900</v>
      </c>
      <c r="E302" s="1" t="s">
        <v>900</v>
      </c>
    </row>
    <row r="303" spans="1:6" ht="15" x14ac:dyDescent="0.25">
      <c r="A303" s="30" t="s">
        <v>1746</v>
      </c>
      <c r="B303" t="s">
        <v>1755</v>
      </c>
      <c r="C303" s="1" t="s">
        <v>900</v>
      </c>
      <c r="E303" s="1" t="s">
        <v>900</v>
      </c>
    </row>
    <row r="304" spans="1:6" ht="15" x14ac:dyDescent="0.25">
      <c r="A304" s="30" t="s">
        <v>1747</v>
      </c>
      <c r="B304" t="s">
        <v>1756</v>
      </c>
      <c r="C304" s="1" t="s">
        <v>900</v>
      </c>
      <c r="E304" s="1" t="s">
        <v>900</v>
      </c>
    </row>
    <row r="305" spans="1:5" ht="15" x14ac:dyDescent="0.25">
      <c r="A305" s="30" t="s">
        <v>1748</v>
      </c>
      <c r="B305" t="s">
        <v>1757</v>
      </c>
      <c r="C305" s="1" t="s">
        <v>900</v>
      </c>
      <c r="E305" s="1" t="s">
        <v>900</v>
      </c>
    </row>
    <row r="306" spans="1:5" ht="15" x14ac:dyDescent="0.25">
      <c r="A306" s="30" t="s">
        <v>1749</v>
      </c>
      <c r="B306" t="s">
        <v>1758</v>
      </c>
      <c r="C306" s="1" t="s">
        <v>900</v>
      </c>
      <c r="E306" s="1" t="s">
        <v>900</v>
      </c>
    </row>
    <row r="307" spans="1:5" ht="15" x14ac:dyDescent="0.25">
      <c r="A307" s="30" t="s">
        <v>1750</v>
      </c>
      <c r="B307" t="s">
        <v>1759</v>
      </c>
      <c r="C307" s="1" t="s">
        <v>900</v>
      </c>
      <c r="E307" s="1" t="s">
        <v>900</v>
      </c>
    </row>
    <row r="308" spans="1:5" ht="15" x14ac:dyDescent="0.25">
      <c r="A308" s="30" t="s">
        <v>1751</v>
      </c>
      <c r="B308" t="s">
        <v>1760</v>
      </c>
      <c r="C308" s="1" t="s">
        <v>900</v>
      </c>
      <c r="E308" s="1" t="s">
        <v>900</v>
      </c>
    </row>
    <row r="309" spans="1:5" ht="15" x14ac:dyDescent="0.25">
      <c r="A309" s="30" t="s">
        <v>1770</v>
      </c>
      <c r="B309" t="s">
        <v>1761</v>
      </c>
      <c r="C309" t="s">
        <v>897</v>
      </c>
      <c r="E309" t="s">
        <v>897</v>
      </c>
    </row>
    <row r="310" spans="1:5" ht="15" x14ac:dyDescent="0.25">
      <c r="A310" s="30" t="s">
        <v>1771</v>
      </c>
      <c r="B310" t="s">
        <v>1762</v>
      </c>
      <c r="C310" t="s">
        <v>897</v>
      </c>
      <c r="E310" t="s">
        <v>897</v>
      </c>
    </row>
    <row r="311" spans="1:5" ht="15" x14ac:dyDescent="0.25">
      <c r="A311" s="30" t="s">
        <v>1772</v>
      </c>
      <c r="B311" t="s">
        <v>1763</v>
      </c>
      <c r="C311" t="s">
        <v>897</v>
      </c>
      <c r="E311" t="s">
        <v>897</v>
      </c>
    </row>
    <row r="312" spans="1:5" ht="15" x14ac:dyDescent="0.25">
      <c r="A312" s="30" t="s">
        <v>1773</v>
      </c>
      <c r="B312" t="s">
        <v>1764</v>
      </c>
      <c r="C312" t="s">
        <v>897</v>
      </c>
      <c r="E312" t="s">
        <v>897</v>
      </c>
    </row>
    <row r="313" spans="1:5" ht="15" x14ac:dyDescent="0.25">
      <c r="A313" s="30" t="s">
        <v>1774</v>
      </c>
      <c r="B313" t="s">
        <v>1765</v>
      </c>
      <c r="C313" t="s">
        <v>897</v>
      </c>
      <c r="E313" t="s">
        <v>897</v>
      </c>
    </row>
    <row r="314" spans="1:5" ht="15" x14ac:dyDescent="0.25">
      <c r="A314" s="30" t="s">
        <v>1775</v>
      </c>
      <c r="B314" t="s">
        <v>1766</v>
      </c>
      <c r="C314" t="s">
        <v>897</v>
      </c>
      <c r="E314" t="s">
        <v>897</v>
      </c>
    </row>
    <row r="315" spans="1:5" ht="15" x14ac:dyDescent="0.25">
      <c r="A315" s="30" t="s">
        <v>1776</v>
      </c>
      <c r="B315" t="s">
        <v>1767</v>
      </c>
      <c r="C315" t="s">
        <v>897</v>
      </c>
      <c r="E315" t="s">
        <v>897</v>
      </c>
    </row>
    <row r="316" spans="1:5" ht="15" x14ac:dyDescent="0.25">
      <c r="A316" s="30" t="s">
        <v>1777</v>
      </c>
      <c r="B316" t="s">
        <v>1768</v>
      </c>
      <c r="C316" t="s">
        <v>897</v>
      </c>
      <c r="E316" t="s">
        <v>897</v>
      </c>
    </row>
    <row r="317" spans="1:5" ht="15" x14ac:dyDescent="0.25">
      <c r="A317" s="30" t="s">
        <v>1778</v>
      </c>
      <c r="B317" t="s">
        <v>1769</v>
      </c>
      <c r="C317" t="s">
        <v>897</v>
      </c>
      <c r="E317" t="s">
        <v>897</v>
      </c>
    </row>
    <row r="318" spans="1:5" x14ac:dyDescent="0.2">
      <c r="A318" s="30" t="s">
        <v>1780</v>
      </c>
      <c r="B318" s="1" t="s">
        <v>1779</v>
      </c>
      <c r="C318" s="1" t="s">
        <v>1784</v>
      </c>
      <c r="E318" s="1" t="s">
        <v>1784</v>
      </c>
    </row>
    <row r="319" spans="1:5" x14ac:dyDescent="0.2">
      <c r="A319" s="30" t="s">
        <v>1787</v>
      </c>
      <c r="B319" s="1" t="s">
        <v>1788</v>
      </c>
      <c r="C319" s="1" t="s">
        <v>1789</v>
      </c>
      <c r="E319" s="1" t="s">
        <v>1784</v>
      </c>
    </row>
  </sheetData>
  <autoFilter ref="A1:J318" xr:uid="{00000000-0009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D3" sqref="D3"/>
    </sheetView>
  </sheetViews>
  <sheetFormatPr defaultColWidth="8.85546875" defaultRowHeight="15" x14ac:dyDescent="0.25"/>
  <cols>
    <col min="1" max="1" width="21.7109375" bestFit="1" customWidth="1"/>
    <col min="4" max="4" width="13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VLOOKUP(C2,'MASTER KEY'!$A$2:$B931,2,TRUE)</f>
        <v>Air Temperature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selection activeCell="B35" sqref="B35"/>
    </sheetView>
  </sheetViews>
  <sheetFormatPr defaultColWidth="9.140625" defaultRowHeight="12.75" x14ac:dyDescent="0.2"/>
  <cols>
    <col min="1" max="1" width="53" style="1" bestFit="1" customWidth="1"/>
    <col min="2" max="2" width="12" style="1" bestFit="1" customWidth="1"/>
    <col min="3" max="3" width="8.7109375" style="1" bestFit="1" customWidth="1"/>
    <col min="4" max="4" width="45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1" t="s">
        <v>431</v>
      </c>
      <c r="B2" s="1">
        <f>1/1000</f>
        <v>1E-3</v>
      </c>
      <c r="C2" s="1" t="s">
        <v>459</v>
      </c>
      <c r="D2" s="1" t="str">
        <f>VLOOKUP(C2,'MASTER KEY'!$A$2:$B931,2,TRUE)</f>
        <v>Precipitation</v>
      </c>
    </row>
    <row r="3" spans="1:4" x14ac:dyDescent="0.2">
      <c r="A3" s="1" t="s">
        <v>432</v>
      </c>
      <c r="B3" s="1">
        <v>1</v>
      </c>
      <c r="C3" s="1" t="s">
        <v>460</v>
      </c>
      <c r="D3" s="1" t="str">
        <f>VLOOKUP(C3,'MASTER KEY'!$A$2:$B933,2,TRUE)</f>
        <v>Air Temperature</v>
      </c>
    </row>
    <row r="4" spans="1:4" x14ac:dyDescent="0.2">
      <c r="A4" s="1" t="s">
        <v>433</v>
      </c>
      <c r="B4" s="1">
        <v>1</v>
      </c>
      <c r="C4" s="1" t="s">
        <v>461</v>
      </c>
      <c r="D4" s="1" t="str">
        <f>VLOOKUP(C4,'MASTER KEY'!$A$2:$B935,2,TRUE)</f>
        <v>Wet Bulb Air Temperature</v>
      </c>
    </row>
    <row r="5" spans="1:4" x14ac:dyDescent="0.2">
      <c r="A5" s="1" t="s">
        <v>434</v>
      </c>
      <c r="B5" s="1">
        <v>1</v>
      </c>
      <c r="C5" s="1" t="s">
        <v>462</v>
      </c>
      <c r="D5" s="1" t="str">
        <f>VLOOKUP(C5,'MASTER KEY'!$A$2:$B937,2,TRUE)</f>
        <v>Dew Point Temperature</v>
      </c>
    </row>
    <row r="6" spans="1:4" x14ac:dyDescent="0.2">
      <c r="A6" s="1" t="s">
        <v>435</v>
      </c>
      <c r="B6" s="1">
        <v>1</v>
      </c>
      <c r="C6" s="1" t="s">
        <v>463</v>
      </c>
      <c r="D6" s="1" t="str">
        <f>VLOOKUP(C6,'MASTER KEY'!$A$2:$B939,2,TRUE)</f>
        <v>Relative Humidity</v>
      </c>
    </row>
    <row r="7" spans="1:4" x14ac:dyDescent="0.2">
      <c r="A7" s="1" t="s">
        <v>436</v>
      </c>
      <c r="B7" s="1">
        <f>1/3.6</f>
        <v>0.27777777777777779</v>
      </c>
      <c r="C7" s="1" t="s">
        <v>380</v>
      </c>
      <c r="D7" s="1" t="str">
        <f>VLOOKUP(C7,'MASTER KEY'!$A$2:$B941,2,TRUE)</f>
        <v>Wind Speed</v>
      </c>
    </row>
    <row r="8" spans="1:4" x14ac:dyDescent="0.2">
      <c r="A8" s="1" t="s">
        <v>437</v>
      </c>
      <c r="B8" s="1">
        <v>1</v>
      </c>
      <c r="C8" s="1" t="s">
        <v>379</v>
      </c>
      <c r="D8" s="1" t="str">
        <f>VLOOKUP(C8,'MASTER KEY'!$A$2:$B943,2,TRUE)</f>
        <v>Wind Direction</v>
      </c>
    </row>
    <row r="9" spans="1:4" x14ac:dyDescent="0.2">
      <c r="A9" s="1" t="s">
        <v>438</v>
      </c>
      <c r="B9" s="1">
        <f>1/3.6</f>
        <v>0.27777777777777779</v>
      </c>
      <c r="C9" s="1" t="s">
        <v>464</v>
      </c>
      <c r="D9" s="1" t="str">
        <f>VLOOKUP(C9,'MASTER KEY'!$A$2:$B945,2,TRUE)</f>
        <v>Max Wind Speed</v>
      </c>
    </row>
    <row r="10" spans="1:4" x14ac:dyDescent="0.2">
      <c r="A10" s="1" t="s">
        <v>439</v>
      </c>
      <c r="B10" s="1">
        <v>1</v>
      </c>
      <c r="C10" s="1" t="s">
        <v>465</v>
      </c>
      <c r="D10" s="1" t="str">
        <f>VLOOKUP(C10,'MASTER KEY'!$A$2:$B947,2,TRUE)</f>
        <v>Cloud amount of first group in eighths</v>
      </c>
    </row>
    <row r="11" spans="1:4" x14ac:dyDescent="0.2">
      <c r="A11" s="1" t="s">
        <v>440</v>
      </c>
      <c r="B11" s="1">
        <v>1</v>
      </c>
      <c r="C11" s="1" t="s">
        <v>466</v>
      </c>
      <c r="D11" s="1" t="str">
        <f>VLOOKUP(C11,'MASTER KEY'!$A$2:$B949,2,TRUE)</f>
        <v>Cloud height of first group</v>
      </c>
    </row>
    <row r="12" spans="1:4" x14ac:dyDescent="0.2">
      <c r="A12" s="1" t="s">
        <v>519</v>
      </c>
      <c r="B12" s="1">
        <v>1</v>
      </c>
      <c r="C12" s="1" t="s">
        <v>467</v>
      </c>
      <c r="D12" s="1" t="str">
        <f>VLOOKUP(C12,'MASTER KEY'!$A$2:$B951,2,TRUE)</f>
        <v>Cloud amount of second group in eighths</v>
      </c>
    </row>
    <row r="13" spans="1:4" x14ac:dyDescent="0.2">
      <c r="A13" s="1" t="s">
        <v>441</v>
      </c>
      <c r="B13" s="1">
        <v>1</v>
      </c>
      <c r="C13" s="1" t="s">
        <v>468</v>
      </c>
      <c r="D13" s="1" t="str">
        <f>VLOOKUP(C13,'MASTER KEY'!$A$2:$B953,2,TRUE)</f>
        <v>Cloud height of second group</v>
      </c>
    </row>
    <row r="14" spans="1:4" x14ac:dyDescent="0.2">
      <c r="A14" s="1" t="s">
        <v>442</v>
      </c>
      <c r="B14" s="1">
        <v>1</v>
      </c>
      <c r="C14" s="1" t="s">
        <v>469</v>
      </c>
      <c r="D14" s="1" t="str">
        <f>VLOOKUP(C14,'MASTER KEY'!$A$2:$B955,2,TRUE)</f>
        <v>Cloud amount of third group in eighths</v>
      </c>
    </row>
    <row r="15" spans="1:4" x14ac:dyDescent="0.2">
      <c r="A15" s="1" t="s">
        <v>443</v>
      </c>
      <c r="B15" s="1">
        <v>1</v>
      </c>
      <c r="C15" s="1" t="s">
        <v>470</v>
      </c>
      <c r="D15" s="1" t="str">
        <f>VLOOKUP(C15,'MASTER KEY'!$A$2:$B957,2,TRUE)</f>
        <v>Cloud height of third group</v>
      </c>
    </row>
    <row r="16" spans="1:4" x14ac:dyDescent="0.2">
      <c r="A16" s="1" t="s">
        <v>444</v>
      </c>
      <c r="B16" s="1">
        <v>1</v>
      </c>
      <c r="C16" s="1" t="s">
        <v>471</v>
      </c>
      <c r="D16" s="1" t="str">
        <f>VLOOKUP(C16,'MASTER KEY'!$A$2:$B959,2,TRUE)</f>
        <v>Cloud amount of fourth group in eighths</v>
      </c>
    </row>
    <row r="17" spans="1:4" x14ac:dyDescent="0.2">
      <c r="A17" s="1" t="s">
        <v>445</v>
      </c>
      <c r="B17" s="1">
        <v>1</v>
      </c>
      <c r="C17" s="1" t="s">
        <v>472</v>
      </c>
      <c r="D17" s="1" t="str">
        <f>VLOOKUP(C17,'MASTER KEY'!$A$2:$B961,2,TRUE)</f>
        <v>Cloud height of fourth group</v>
      </c>
    </row>
    <row r="18" spans="1:4" x14ac:dyDescent="0.2">
      <c r="A18" s="1" t="s">
        <v>446</v>
      </c>
      <c r="B18" s="1">
        <v>1</v>
      </c>
      <c r="C18" s="1" t="s">
        <v>473</v>
      </c>
      <c r="D18" s="1" t="str">
        <f>VLOOKUP(C18,'MASTER KEY'!$A$2:$B963,2,TRUE)</f>
        <v>Ceilometer cloud amount of first group</v>
      </c>
    </row>
    <row r="19" spans="1:4" x14ac:dyDescent="0.2">
      <c r="A19" s="1" t="s">
        <v>447</v>
      </c>
      <c r="B19" s="1">
        <v>1</v>
      </c>
      <c r="C19" s="1" t="s">
        <v>474</v>
      </c>
      <c r="D19" s="1" t="str">
        <f>VLOOKUP(C19,'MASTER KEY'!$A$2:$B965,2,TRUE)</f>
        <v>Ceilometer cloud height of first group</v>
      </c>
    </row>
    <row r="20" spans="1:4" x14ac:dyDescent="0.2">
      <c r="A20" s="1" t="s">
        <v>448</v>
      </c>
      <c r="B20" s="1">
        <v>1</v>
      </c>
      <c r="C20" s="1" t="s">
        <v>475</v>
      </c>
      <c r="D20" s="1" t="str">
        <f>VLOOKUP(C20,'MASTER KEY'!$A$2:$B967,2,TRUE)</f>
        <v>Ceilometer cloud amount of second group</v>
      </c>
    </row>
    <row r="21" spans="1:4" x14ac:dyDescent="0.2">
      <c r="A21" s="1" t="s">
        <v>449</v>
      </c>
      <c r="B21" s="1">
        <v>1</v>
      </c>
      <c r="C21" s="1" t="s">
        <v>476</v>
      </c>
      <c r="D21" s="1" t="str">
        <f>VLOOKUP(C21,'MASTER KEY'!$A$2:$B969,2,TRUE)</f>
        <v>Ceilometer cloud height of second group</v>
      </c>
    </row>
    <row r="22" spans="1:4" x14ac:dyDescent="0.2">
      <c r="A22" s="1" t="s">
        <v>450</v>
      </c>
      <c r="B22" s="1">
        <v>1</v>
      </c>
      <c r="C22" s="1" t="s">
        <v>477</v>
      </c>
      <c r="D22" s="1" t="str">
        <f>VLOOKUP(C22,'MASTER KEY'!$A$2:$B971,2,TRUE)</f>
        <v>Ceilometer cloud amount of third group</v>
      </c>
    </row>
    <row r="23" spans="1:4" x14ac:dyDescent="0.2">
      <c r="A23" s="1" t="s">
        <v>451</v>
      </c>
      <c r="B23" s="1">
        <v>1</v>
      </c>
      <c r="C23" s="1" t="s">
        <v>478</v>
      </c>
      <c r="D23" s="1" t="str">
        <f>VLOOKUP(C23,'MASTER KEY'!$A$2:$B973,2,TRUE)</f>
        <v>Ceilometer cloud height of third group</v>
      </c>
    </row>
    <row r="24" spans="1:4" x14ac:dyDescent="0.2">
      <c r="A24" s="1" t="s">
        <v>452</v>
      </c>
      <c r="B24" s="1">
        <v>1</v>
      </c>
      <c r="C24" s="1" t="s">
        <v>479</v>
      </c>
      <c r="D24" s="1" t="str">
        <f>VLOOKUP(C24,'MASTER KEY'!$A$2:$B975,2,TRUE)</f>
        <v>Ceilometer sky clear flag</v>
      </c>
    </row>
    <row r="25" spans="1:4" x14ac:dyDescent="0.2">
      <c r="A25" s="1" t="s">
        <v>453</v>
      </c>
      <c r="B25" s="1">
        <v>1</v>
      </c>
      <c r="C25" s="1" t="s">
        <v>480</v>
      </c>
      <c r="D25" s="1" t="str">
        <f>VLOOKUP(C25,'MASTER KEY'!$A$2:$B976,2,TRUE)</f>
        <v>Horizontal visibility</v>
      </c>
    </row>
    <row r="26" spans="1:4" x14ac:dyDescent="0.2">
      <c r="A26" s="1" t="s">
        <v>454</v>
      </c>
      <c r="B26" s="1">
        <v>1</v>
      </c>
      <c r="C26" s="1" t="s">
        <v>481</v>
      </c>
      <c r="D26" s="1" t="str">
        <f>VLOOKUP(C26,'MASTER KEY'!$A$2:$B978,2,TRUE)</f>
        <v>AWS visibility</v>
      </c>
    </row>
    <row r="27" spans="1:4" x14ac:dyDescent="0.2">
      <c r="A27" s="1" t="s">
        <v>455</v>
      </c>
      <c r="B27" s="1">
        <v>1</v>
      </c>
      <c r="C27" s="1" t="s">
        <v>482</v>
      </c>
      <c r="D27" s="1" t="str">
        <f>VLOOKUP(C27,'MASTER KEY'!$A$2:$B980,2,TRUE)</f>
        <v>Present weather in code</v>
      </c>
    </row>
    <row r="28" spans="1:4" x14ac:dyDescent="0.2">
      <c r="A28" s="1" t="s">
        <v>456</v>
      </c>
      <c r="B28" s="1">
        <v>1</v>
      </c>
      <c r="C28" s="1" t="s">
        <v>483</v>
      </c>
      <c r="D28" s="1" t="str">
        <f>VLOOKUP(C28,'MASTER KEY'!$A$2:$B982,2,TRUE)</f>
        <v>Mean sea level pressure</v>
      </c>
    </row>
    <row r="29" spans="1:4" x14ac:dyDescent="0.2">
      <c r="A29" s="1" t="s">
        <v>457</v>
      </c>
      <c r="B29" s="1">
        <v>1</v>
      </c>
      <c r="C29" s="1" t="s">
        <v>484</v>
      </c>
      <c r="D29" s="1" t="str">
        <f>VLOOKUP(C29,'MASTER KEY'!$A$2:$B984,2,TRUE)</f>
        <v>Station level pressure</v>
      </c>
    </row>
    <row r="30" spans="1:4" ht="15" x14ac:dyDescent="0.25">
      <c r="A30" t="s">
        <v>1376</v>
      </c>
      <c r="B30" s="1">
        <v>1</v>
      </c>
      <c r="C30" s="1" t="s">
        <v>494</v>
      </c>
      <c r="D30" s="1" t="str">
        <f>VLOOKUP(C30,'MASTER KEY'!$A$2:$B959,2,TRUE)</f>
        <v>Tidal Height</v>
      </c>
    </row>
    <row r="31" spans="1:4" ht="15" x14ac:dyDescent="0.25">
      <c r="A31" t="s">
        <v>1377</v>
      </c>
      <c r="B31" s="1">
        <v>1</v>
      </c>
      <c r="C31" s="1" t="s">
        <v>211</v>
      </c>
      <c r="D31" s="1" t="str">
        <f>VLOOKUP(C31,'MASTER KEY'!$A$2:$B960,2,TRUE)</f>
        <v>Temperature</v>
      </c>
    </row>
    <row r="32" spans="1:4" ht="15" x14ac:dyDescent="0.25">
      <c r="A32" t="s">
        <v>486</v>
      </c>
      <c r="B32" s="1">
        <v>1</v>
      </c>
      <c r="C32" s="1" t="s">
        <v>460</v>
      </c>
      <c r="D32" s="1" t="str">
        <f>VLOOKUP(C32,'MASTER KEY'!$A$2:$B961,2,TRUE)</f>
        <v>Air Temperature</v>
      </c>
    </row>
    <row r="33" spans="1:4" ht="15" x14ac:dyDescent="0.25">
      <c r="A33" t="s">
        <v>1378</v>
      </c>
      <c r="B33" s="1">
        <v>1</v>
      </c>
      <c r="C33" s="1" t="s">
        <v>484</v>
      </c>
      <c r="D33" s="1" t="str">
        <f>VLOOKUP(C33,'MASTER KEY'!$A$2:$B962,2,TRUE)</f>
        <v>Station level pressure</v>
      </c>
    </row>
    <row r="34" spans="1:4" ht="15" x14ac:dyDescent="0.25">
      <c r="A34" t="s">
        <v>376</v>
      </c>
      <c r="B34" s="1">
        <v>1</v>
      </c>
      <c r="C34" s="1" t="s">
        <v>379</v>
      </c>
      <c r="D34" s="1" t="str">
        <f>VLOOKUP(C34,'MASTER KEY'!$A$2:$B963,2,TRUE)</f>
        <v>Wind Direction</v>
      </c>
    </row>
    <row r="35" spans="1:4" ht="15" x14ac:dyDescent="0.25">
      <c r="A35" t="s">
        <v>377</v>
      </c>
      <c r="B35" s="1">
        <f>1/3.6</f>
        <v>0.27777777777777779</v>
      </c>
      <c r="C35" s="1" t="s">
        <v>380</v>
      </c>
      <c r="D35" s="1" t="str">
        <f>VLOOKUP(C35,'MASTER KEY'!$A$2:$B965,2,TRUE)</f>
        <v>Wind Speed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"/>
  <sheetViews>
    <sheetView workbookViewId="0">
      <selection activeCell="G25" activeCellId="1" sqref="B17:B24 G25"/>
    </sheetView>
  </sheetViews>
  <sheetFormatPr defaultColWidth="8.85546875" defaultRowHeight="15" x14ac:dyDescent="0.25"/>
  <cols>
    <col min="1" max="1" width="17.85546875" bestFit="1" customWidth="1"/>
    <col min="2" max="2" width="6" bestFit="1" customWidth="1"/>
    <col min="4" max="4" width="19" bestFit="1" customWidth="1"/>
  </cols>
  <sheetData>
    <row r="1" spans="1:4" x14ac:dyDescent="0.25">
      <c r="A1" s="13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14" t="s">
        <v>496</v>
      </c>
      <c r="B2" s="1">
        <f>1/1000</f>
        <v>1E-3</v>
      </c>
      <c r="C2" s="1" t="s">
        <v>494</v>
      </c>
      <c r="D2" s="1" t="str">
        <f>VLOOKUP(C2,'MASTER KEY'!$A$2:$B931,2,TRUE)</f>
        <v>Tidal Height</v>
      </c>
    </row>
    <row r="3" spans="1:4" x14ac:dyDescent="0.25">
      <c r="A3" t="s">
        <v>839</v>
      </c>
      <c r="B3">
        <v>0.01</v>
      </c>
      <c r="C3" s="1" t="s">
        <v>494</v>
      </c>
      <c r="D3" s="1" t="str">
        <f>VLOOKUP(C3,'MASTER KEY'!$A$2:$B932,2,TRUE)</f>
        <v>Tidal Height</v>
      </c>
    </row>
    <row r="4" spans="1:4" x14ac:dyDescent="0.25">
      <c r="A4" s="15" t="s">
        <v>1379</v>
      </c>
      <c r="B4">
        <v>1</v>
      </c>
      <c r="C4" s="1" t="s">
        <v>1317</v>
      </c>
      <c r="D4" s="1" t="str">
        <f>VLOOKUP(C4,'MASTER KEY'!$A$2:$B933,2,TRUE)</f>
        <v>Significant waveheight</v>
      </c>
    </row>
    <row r="5" spans="1:4" x14ac:dyDescent="0.25">
      <c r="A5" s="15" t="s">
        <v>1380</v>
      </c>
      <c r="B5">
        <v>1</v>
      </c>
      <c r="C5" s="1" t="s">
        <v>1339</v>
      </c>
      <c r="D5" s="1" t="str">
        <f>VLOOKUP(C5,'MASTER KEY'!$A$2:$B934,2,TRUE)</f>
        <v>Peak wave period</v>
      </c>
    </row>
    <row r="6" spans="1:4" x14ac:dyDescent="0.25">
      <c r="A6" s="15" t="s">
        <v>1381</v>
      </c>
      <c r="B6">
        <v>1</v>
      </c>
      <c r="C6" s="1" t="s">
        <v>1338</v>
      </c>
      <c r="D6" s="1" t="str">
        <f>VLOOKUP(C6,'MASTER KEY'!$A$2:$B935,2,TRUE)</f>
        <v>Mean wave period</v>
      </c>
    </row>
    <row r="7" spans="1:4" x14ac:dyDescent="0.25">
      <c r="A7" s="15" t="s">
        <v>1382</v>
      </c>
      <c r="B7">
        <v>1</v>
      </c>
      <c r="C7" s="1" t="s">
        <v>1343</v>
      </c>
      <c r="D7" s="1" t="str">
        <f>VLOOKUP(C7,'MASTER KEY'!$A$2:$B936,2,TRUE)</f>
        <v>Peak wave direction</v>
      </c>
    </row>
    <row r="8" spans="1:4" x14ac:dyDescent="0.25">
      <c r="A8" s="15" t="s">
        <v>1418</v>
      </c>
      <c r="B8">
        <v>1</v>
      </c>
      <c r="C8" s="1" t="s">
        <v>1338</v>
      </c>
      <c r="D8" s="1" t="str">
        <f>VLOOKUP(C8,'MASTER KEY'!$A$2:$B937,2,TRUE)</f>
        <v>Mean wave period</v>
      </c>
    </row>
    <row r="9" spans="1:4" x14ac:dyDescent="0.25">
      <c r="A9" t="s">
        <v>12</v>
      </c>
      <c r="B9">
        <v>1</v>
      </c>
      <c r="C9" s="1" t="s">
        <v>212</v>
      </c>
      <c r="D9" s="1" t="str">
        <f>VLOOKUP(C9,'MASTER KEY'!$A$2:$B937,2,TRUE)</f>
        <v>Depth</v>
      </c>
    </row>
    <row r="10" spans="1:4" x14ac:dyDescent="0.25">
      <c r="A10" t="s">
        <v>1397</v>
      </c>
      <c r="B10">
        <v>1E-3</v>
      </c>
      <c r="C10" s="1" t="s">
        <v>1373</v>
      </c>
      <c r="D10" s="1" t="str">
        <f>VLOOKUP(C10,'MASTER KEY'!$A$2:$B938,2,TRUE)</f>
        <v>Current velocity</v>
      </c>
    </row>
    <row r="11" spans="1:4" x14ac:dyDescent="0.25">
      <c r="A11" t="s">
        <v>1398</v>
      </c>
      <c r="B11">
        <v>1</v>
      </c>
      <c r="C11" s="1" t="s">
        <v>1402</v>
      </c>
      <c r="D11" s="1" t="str">
        <f>VLOOKUP(C11,'MASTER KEY'!$A$2:$B939,2,TRUE)</f>
        <v>Current direction</v>
      </c>
    </row>
    <row r="12" spans="1:4" x14ac:dyDescent="0.25">
      <c r="A12" t="s">
        <v>1399</v>
      </c>
      <c r="B12">
        <v>1E-3</v>
      </c>
      <c r="C12" s="1" t="s">
        <v>1373</v>
      </c>
      <c r="D12" s="1" t="str">
        <f>VLOOKUP(C12,'MASTER KEY'!$A$2:$B940,2,TRUE)</f>
        <v>Current velocity</v>
      </c>
    </row>
    <row r="13" spans="1:4" x14ac:dyDescent="0.25">
      <c r="A13" t="s">
        <v>1382</v>
      </c>
      <c r="B13">
        <v>1</v>
      </c>
      <c r="C13" s="1" t="s">
        <v>1402</v>
      </c>
      <c r="D13" s="1" t="str">
        <f>VLOOKUP(C13,'MASTER KEY'!$A$2:$B941,2,TRUE)</f>
        <v>Current direction</v>
      </c>
    </row>
    <row r="14" spans="1:4" x14ac:dyDescent="0.25">
      <c r="A14" t="s">
        <v>1405</v>
      </c>
      <c r="B14">
        <v>1</v>
      </c>
      <c r="C14" s="1" t="s">
        <v>934</v>
      </c>
      <c r="D14" s="1" t="str">
        <f>VLOOKUP(C14,'MASTER KEY'!$A$2:$B942,2,TRUE)</f>
        <v>HEADING</v>
      </c>
    </row>
    <row r="15" spans="1:4" x14ac:dyDescent="0.25">
      <c r="A15" t="s">
        <v>939</v>
      </c>
      <c r="B15">
        <v>1</v>
      </c>
      <c r="C15" s="1" t="s">
        <v>940</v>
      </c>
      <c r="D15" s="1" t="str">
        <f>VLOOKUP(C15,'MASTER KEY'!$A$2:$B943,2,TRUE)</f>
        <v>Pitch</v>
      </c>
    </row>
    <row r="16" spans="1:4" x14ac:dyDescent="0.25">
      <c r="A16" t="s">
        <v>1406</v>
      </c>
      <c r="B16">
        <v>1</v>
      </c>
      <c r="C16" s="1" t="s">
        <v>946</v>
      </c>
      <c r="D16" s="1" t="str">
        <f>VLOOKUP(C16,'MASTER KEY'!$A$2:$B944,2,TRUE)</f>
        <v>ROLL</v>
      </c>
    </row>
    <row r="17" spans="1:4" x14ac:dyDescent="0.25">
      <c r="A17" t="s">
        <v>10</v>
      </c>
      <c r="B17">
        <v>1</v>
      </c>
      <c r="C17" s="16" t="s">
        <v>211</v>
      </c>
      <c r="D17" s="1" t="str">
        <f>VLOOKUP(C17,'MASTER KEY'!$A$2:$B945,2,TRUE)</f>
        <v>Temperature</v>
      </c>
    </row>
    <row r="18" spans="1:4" x14ac:dyDescent="0.25">
      <c r="A18" t="s">
        <v>1407</v>
      </c>
      <c r="B18">
        <v>1</v>
      </c>
      <c r="C18" s="16" t="s">
        <v>494</v>
      </c>
      <c r="D18" s="1" t="str">
        <f>VLOOKUP(C18,'MASTER KEY'!$A$2:$B946,2,TRUE)</f>
        <v>Tidal Height</v>
      </c>
    </row>
    <row r="19" spans="1:4" x14ac:dyDescent="0.25">
      <c r="A19" t="s">
        <v>1408</v>
      </c>
      <c r="B19">
        <v>1</v>
      </c>
      <c r="C19" s="1" t="s">
        <v>1343</v>
      </c>
      <c r="D19" s="1" t="str">
        <f>VLOOKUP(C19,'MASTER KEY'!$A$2:$B947,2,TRUE)</f>
        <v>Peak wave direction</v>
      </c>
    </row>
    <row r="20" spans="1:4" x14ac:dyDescent="0.25">
      <c r="A20" t="s">
        <v>1409</v>
      </c>
      <c r="B20">
        <v>1</v>
      </c>
      <c r="C20" s="1" t="s">
        <v>1345</v>
      </c>
      <c r="D20" s="1" t="str">
        <f>VLOOKUP(C20,'MASTER KEY'!$A$2:$B948,2,TRUE)</f>
        <v>Mean wave direction</v>
      </c>
    </row>
    <row r="21" spans="1:4" x14ac:dyDescent="0.25">
      <c r="A21" s="11" t="s">
        <v>1326</v>
      </c>
      <c r="B21">
        <v>1</v>
      </c>
      <c r="C21" s="20" t="s">
        <v>1336</v>
      </c>
      <c r="D21" s="1" t="str">
        <f>VLOOKUP(C21,'MASTER KEY'!$A$2:$B949,2,TRUE)</f>
        <v>Maximum waveheight</v>
      </c>
    </row>
    <row r="22" spans="1:4" x14ac:dyDescent="0.25">
      <c r="A22" s="11" t="s">
        <v>1410</v>
      </c>
      <c r="B22">
        <v>1</v>
      </c>
      <c r="C22" s="20" t="s">
        <v>1342</v>
      </c>
      <c r="D22" s="1" t="str">
        <f>VLOOKUP(C22,'MASTER KEY'!$A$2:$B950,2,TRUE)</f>
        <v>Maximum wave period</v>
      </c>
    </row>
    <row r="23" spans="1:4" x14ac:dyDescent="0.25">
      <c r="A23" s="11" t="s">
        <v>1419</v>
      </c>
      <c r="B23">
        <v>1</v>
      </c>
      <c r="C23" s="1" t="s">
        <v>1343</v>
      </c>
      <c r="D23" s="1" t="str">
        <f>VLOOKUP(C23,'MASTER KEY'!$A$2:$B951,2,TRUE)</f>
        <v>Peak wave direction</v>
      </c>
    </row>
    <row r="24" spans="1:4" x14ac:dyDescent="0.25">
      <c r="A24" s="11" t="s">
        <v>1420</v>
      </c>
      <c r="B24">
        <v>1</v>
      </c>
      <c r="C24" s="20" t="s">
        <v>1342</v>
      </c>
      <c r="D24" s="1" t="str">
        <f>VLOOKUP(C24,'MASTER KEY'!$A$2:$B952,2,TRUE)</f>
        <v>Maximum wave period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selection activeCell="D2" sqref="D2"/>
    </sheetView>
  </sheetViews>
  <sheetFormatPr defaultColWidth="8.85546875" defaultRowHeight="15" x14ac:dyDescent="0.25"/>
  <cols>
    <col min="1" max="1" width="24.85546875" bestFit="1" customWidth="1"/>
    <col min="4" max="4" width="13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845</v>
      </c>
      <c r="B2">
        <v>1</v>
      </c>
      <c r="C2" s="1" t="s">
        <v>460</v>
      </c>
      <c r="D2" s="1" t="str">
        <f>THEME5MET!D2</f>
        <v>Wind Speed</v>
      </c>
    </row>
    <row r="3" spans="1:4" x14ac:dyDescent="0.25">
      <c r="A3" t="s">
        <v>846</v>
      </c>
      <c r="B3">
        <v>1</v>
      </c>
      <c r="C3" s="1" t="s">
        <v>211</v>
      </c>
      <c r="D3" s="1" t="str">
        <f>VLOOKUP(C3,'MASTER KEY'!$A$2:$B932,2,TRUE)</f>
        <v>Temperature</v>
      </c>
    </row>
    <row r="4" spans="1:4" x14ac:dyDescent="0.25">
      <c r="A4" t="s">
        <v>847</v>
      </c>
      <c r="B4">
        <v>1</v>
      </c>
      <c r="C4" s="1" t="s">
        <v>217</v>
      </c>
      <c r="D4" s="1" t="str">
        <f>VLOOKUP(C4,'MASTER KEY'!$A$2:$B933,2,TRUE)</f>
        <v>Turbidity</v>
      </c>
    </row>
    <row r="5" spans="1:4" x14ac:dyDescent="0.25">
      <c r="A5" t="s">
        <v>354</v>
      </c>
      <c r="B5">
        <v>1</v>
      </c>
      <c r="C5" s="1" t="s">
        <v>210</v>
      </c>
      <c r="D5" s="1" t="str">
        <f>VLOOKUP(C5,'MASTER KEY'!$A$2:$B934,2,TRUE)</f>
        <v>Salinity</v>
      </c>
    </row>
    <row r="6" spans="1:4" x14ac:dyDescent="0.25">
      <c r="A6" t="s">
        <v>848</v>
      </c>
      <c r="B6">
        <v>1</v>
      </c>
      <c r="C6" s="1" t="s">
        <v>227</v>
      </c>
      <c r="D6" s="1" t="str">
        <f>VLOOKUP(C6,'MASTER KEY'!$A$2:$B935,2,TRUE)</f>
        <v>Oxygen</v>
      </c>
    </row>
    <row r="7" spans="1:4" x14ac:dyDescent="0.25">
      <c r="A7" t="s">
        <v>849</v>
      </c>
      <c r="B7">
        <v>1</v>
      </c>
      <c r="C7" s="1" t="s">
        <v>289</v>
      </c>
      <c r="D7" s="1" t="str">
        <f>VLOOKUP(C7,'MASTER KEY'!$A$2:$B936,2,TRUE)</f>
        <v>O2 Saturation</v>
      </c>
    </row>
    <row r="8" spans="1:4" x14ac:dyDescent="0.25">
      <c r="A8" t="s">
        <v>850</v>
      </c>
      <c r="B8">
        <v>1</v>
      </c>
      <c r="C8" s="1" t="s">
        <v>400</v>
      </c>
      <c r="D8" s="1" t="str">
        <f>VLOOKUP(C8,'MASTER KEY'!$A$2:$B937,2,TRUE)</f>
        <v>pH</v>
      </c>
    </row>
    <row r="9" spans="1:4" x14ac:dyDescent="0.25">
      <c r="A9" t="s">
        <v>851</v>
      </c>
      <c r="B9">
        <v>1</v>
      </c>
      <c r="C9" s="1" t="s">
        <v>212</v>
      </c>
      <c r="D9" s="1" t="str">
        <f>VLOOKUP(C9,'MASTER KEY'!$A$2:$B938,2,TRUE)</f>
        <v>Depth</v>
      </c>
    </row>
    <row r="10" spans="1:4" x14ac:dyDescent="0.25">
      <c r="A10" t="s">
        <v>852</v>
      </c>
      <c r="B10">
        <v>1</v>
      </c>
      <c r="C10" s="1" t="s">
        <v>901</v>
      </c>
      <c r="D10" s="1" t="str">
        <f>VLOOKUP(C10,'MASTER KEY'!$A$2:$B939,2,TRUE)</f>
        <v>Tilt</v>
      </c>
    </row>
    <row r="11" spans="1:4" x14ac:dyDescent="0.25">
      <c r="A11" t="s">
        <v>853</v>
      </c>
      <c r="B11">
        <v>1</v>
      </c>
      <c r="C11" s="1" t="s">
        <v>902</v>
      </c>
      <c r="D11" s="1" t="str">
        <f>VLOOKUP(C11,'MASTER KEY'!$A$2:$B940,2,TRUE)</f>
        <v>WL - 410</v>
      </c>
    </row>
    <row r="12" spans="1:4" x14ac:dyDescent="0.25">
      <c r="A12" t="s">
        <v>854</v>
      </c>
      <c r="B12">
        <v>1</v>
      </c>
      <c r="C12" s="1" t="s">
        <v>903</v>
      </c>
      <c r="D12" s="1" t="str">
        <f>VLOOKUP(C12,'MASTER KEY'!$A$2:$B941,2,TRUE)</f>
        <v>WL - 440</v>
      </c>
    </row>
    <row r="13" spans="1:4" x14ac:dyDescent="0.25">
      <c r="A13" t="s">
        <v>855</v>
      </c>
      <c r="B13">
        <v>1</v>
      </c>
      <c r="C13" s="1" t="s">
        <v>904</v>
      </c>
      <c r="D13" s="1" t="str">
        <f>VLOOKUP(C13,'MASTER KEY'!$A$2:$B942,2,TRUE)</f>
        <v>WL - 490</v>
      </c>
    </row>
    <row r="14" spans="1:4" x14ac:dyDescent="0.25">
      <c r="A14" t="s">
        <v>856</v>
      </c>
      <c r="B14">
        <v>1</v>
      </c>
      <c r="C14" s="1" t="s">
        <v>905</v>
      </c>
      <c r="D14" s="1" t="str">
        <f>VLOOKUP(C14,'MASTER KEY'!$A$2:$B943,2,TRUE)</f>
        <v>WL - 510</v>
      </c>
    </row>
    <row r="15" spans="1:4" x14ac:dyDescent="0.25">
      <c r="A15" t="s">
        <v>857</v>
      </c>
      <c r="B15">
        <v>1</v>
      </c>
      <c r="C15" s="1" t="s">
        <v>906</v>
      </c>
      <c r="D15" s="1" t="str">
        <f>VLOOKUP(C15,'MASTER KEY'!$A$2:$B944,2,TRUE)</f>
        <v>WL - 550</v>
      </c>
    </row>
    <row r="16" spans="1:4" x14ac:dyDescent="0.25">
      <c r="A16" t="s">
        <v>858</v>
      </c>
      <c r="B16">
        <v>1</v>
      </c>
      <c r="C16" s="1" t="s">
        <v>907</v>
      </c>
      <c r="D16" s="1" t="str">
        <f>VLOOKUP(C16,'MASTER KEY'!$A$2:$B945,2,TRUE)</f>
        <v>WL - 590</v>
      </c>
    </row>
    <row r="17" spans="1:4" x14ac:dyDescent="0.25">
      <c r="A17" t="s">
        <v>859</v>
      </c>
      <c r="B17">
        <v>1</v>
      </c>
      <c r="C17" s="1" t="s">
        <v>908</v>
      </c>
      <c r="D17" s="1" t="str">
        <f>VLOOKUP(C17,'MASTER KEY'!$A$2:$B946,2,TRUE)</f>
        <v>WL - 635</v>
      </c>
    </row>
    <row r="18" spans="1:4" x14ac:dyDescent="0.25">
      <c r="A18" t="s">
        <v>860</v>
      </c>
      <c r="B18">
        <v>1</v>
      </c>
      <c r="C18" s="1" t="s">
        <v>909</v>
      </c>
      <c r="D18" s="1" t="str">
        <f>VLOOKUP(C18,'MASTER KEY'!$A$2:$B947,2,TRUE)</f>
        <v>WL - 660</v>
      </c>
    </row>
    <row r="19" spans="1:4" x14ac:dyDescent="0.25">
      <c r="A19" t="s">
        <v>861</v>
      </c>
      <c r="B19">
        <v>1</v>
      </c>
      <c r="C19" s="1" t="s">
        <v>910</v>
      </c>
      <c r="D19" s="1" t="str">
        <f>VLOOKUP(C19,'MASTER KEY'!$A$2:$B948,2,TRUE)</f>
        <v>WL - 700</v>
      </c>
    </row>
    <row r="20" spans="1:4" x14ac:dyDescent="0.25">
      <c r="A20" t="s">
        <v>862</v>
      </c>
      <c r="B20">
        <v>1</v>
      </c>
      <c r="C20" s="1" t="s">
        <v>898</v>
      </c>
      <c r="D20" s="1" t="str">
        <f>VLOOKUP(C20,'MASTER KEY'!$A$2:$B949,2,TRUE)</f>
        <v>PAR</v>
      </c>
    </row>
    <row r="21" spans="1:4" x14ac:dyDescent="0.25">
      <c r="A21" t="s">
        <v>863</v>
      </c>
      <c r="B21">
        <v>1</v>
      </c>
      <c r="C21" s="1" t="s">
        <v>898</v>
      </c>
      <c r="D21" s="1" t="str">
        <f>VLOOKUP(C21,'MASTER KEY'!$A$2:$B950,2,TRUE)</f>
        <v>PAR</v>
      </c>
    </row>
    <row r="22" spans="1:4" x14ac:dyDescent="0.25">
      <c r="A22" t="s">
        <v>864</v>
      </c>
      <c r="B22">
        <v>1</v>
      </c>
      <c r="C22" s="1" t="s">
        <v>391</v>
      </c>
      <c r="D22" s="1" t="str">
        <f>VLOOKUP(C22,'MASTER KEY'!$A$2:$B951,2,TRUE)</f>
        <v>Conductivity</v>
      </c>
    </row>
    <row r="23" spans="1:4" x14ac:dyDescent="0.25">
      <c r="A23" t="s">
        <v>865</v>
      </c>
      <c r="B23">
        <v>1</v>
      </c>
      <c r="C23" s="1" t="s">
        <v>289</v>
      </c>
      <c r="D23" s="1" t="str">
        <f>VLOOKUP(C23,'MASTER KEY'!$A$2:$B952,2,TRUE)</f>
        <v>O2 Saturation</v>
      </c>
    </row>
    <row r="24" spans="1:4" x14ac:dyDescent="0.25">
      <c r="A24" s="9" t="s">
        <v>866</v>
      </c>
      <c r="B24">
        <v>1</v>
      </c>
      <c r="C24" s="1" t="s">
        <v>923</v>
      </c>
      <c r="D24" s="1" t="str">
        <f>VLOOKUP(C24,'MASTER KEY'!$A$2:$B953,2,TRUE)</f>
        <v>ACCELERATIONX</v>
      </c>
    </row>
    <row r="25" spans="1:4" x14ac:dyDescent="0.25">
      <c r="A25" s="9" t="s">
        <v>867</v>
      </c>
      <c r="B25">
        <v>1</v>
      </c>
      <c r="C25" s="1" t="s">
        <v>924</v>
      </c>
      <c r="D25" s="1" t="str">
        <f>VLOOKUP(C25,'MASTER KEY'!$A$2:$B954,2,TRUE)</f>
        <v>ACCELERATIONY</v>
      </c>
    </row>
    <row r="26" spans="1:4" x14ac:dyDescent="0.25">
      <c r="A26" s="9" t="s">
        <v>868</v>
      </c>
      <c r="B26">
        <v>1</v>
      </c>
      <c r="C26" s="1" t="s">
        <v>925</v>
      </c>
      <c r="D26" s="1" t="str">
        <f>VLOOKUP(C26,'MASTER KEY'!$A$2:$B955,2,TRUE)</f>
        <v>ACCELERATIONZ</v>
      </c>
    </row>
    <row r="27" spans="1:4" x14ac:dyDescent="0.25">
      <c r="A27" s="9" t="s">
        <v>869</v>
      </c>
      <c r="B27">
        <v>1</v>
      </c>
      <c r="C27" s="1" t="s">
        <v>926</v>
      </c>
      <c r="D27" s="1" t="str">
        <f>VLOOKUP(C27,'MASTER KEY'!$A$2:$B956,2,TRUE)</f>
        <v>AMPLITUDE1</v>
      </c>
    </row>
    <row r="28" spans="1:4" x14ac:dyDescent="0.25">
      <c r="A28" s="9" t="s">
        <v>870</v>
      </c>
      <c r="B28">
        <v>1</v>
      </c>
      <c r="C28" s="1" t="s">
        <v>927</v>
      </c>
      <c r="D28" s="1" t="str">
        <f>VLOOKUP(C28,'MASTER KEY'!$A$2:$B957,2,TRUE)</f>
        <v>AMPLITUDE2</v>
      </c>
    </row>
    <row r="29" spans="1:4" x14ac:dyDescent="0.25">
      <c r="A29" s="9" t="s">
        <v>871</v>
      </c>
      <c r="B29">
        <v>1</v>
      </c>
      <c r="C29" s="1" t="s">
        <v>928</v>
      </c>
      <c r="D29" s="1" t="str">
        <f>VLOOKUP(C29,'MASTER KEY'!$A$2:$B958,2,TRUE)</f>
        <v>AMPLITUDE3</v>
      </c>
    </row>
    <row r="30" spans="1:4" x14ac:dyDescent="0.25">
      <c r="A30" s="9" t="s">
        <v>872</v>
      </c>
      <c r="B30">
        <v>1</v>
      </c>
      <c r="C30" s="1" t="s">
        <v>929</v>
      </c>
      <c r="D30" s="1" t="str">
        <f>VLOOKUP(C30,'MASTER KEY'!$A$2:$B959,2,TRUE)</f>
        <v>CELL</v>
      </c>
    </row>
    <row r="31" spans="1:4" x14ac:dyDescent="0.25">
      <c r="A31" s="9" t="s">
        <v>873</v>
      </c>
      <c r="B31">
        <v>1</v>
      </c>
      <c r="C31" s="1" t="s">
        <v>391</v>
      </c>
      <c r="D31" s="1" t="str">
        <f>VLOOKUP(C31,'MASTER KEY'!$A$2:$B960,2,TRUE)</f>
        <v>Conductivity</v>
      </c>
    </row>
    <row r="32" spans="1:4" x14ac:dyDescent="0.25">
      <c r="A32" s="9" t="s">
        <v>874</v>
      </c>
      <c r="B32">
        <v>1</v>
      </c>
      <c r="C32" s="1" t="s">
        <v>932</v>
      </c>
      <c r="D32" s="1" t="str">
        <f>VLOOKUP(C32,'MASTER KEY'!$A$2:$B961,2,TRUE)</f>
        <v>DENSITY ANOMALY</v>
      </c>
    </row>
    <row r="33" spans="1:4" x14ac:dyDescent="0.25">
      <c r="A33" s="9" t="s">
        <v>875</v>
      </c>
      <c r="B33">
        <v>1</v>
      </c>
      <c r="C33" s="1" t="s">
        <v>212</v>
      </c>
      <c r="D33" s="1" t="str">
        <f>VLOOKUP(C33,'MASTER KEY'!$A$2:$B962,2,TRUE)</f>
        <v>Depth</v>
      </c>
    </row>
    <row r="34" spans="1:4" x14ac:dyDescent="0.25">
      <c r="A34" s="9" t="s">
        <v>876</v>
      </c>
      <c r="B34">
        <v>1</v>
      </c>
      <c r="C34" s="1" t="s">
        <v>227</v>
      </c>
      <c r="D34" s="1" t="str">
        <f>VLOOKUP(C34,'MASTER KEY'!$A$2:$B963,2,TRUE)</f>
        <v>Oxygen</v>
      </c>
    </row>
    <row r="35" spans="1:4" x14ac:dyDescent="0.25">
      <c r="A35" s="9" t="s">
        <v>877</v>
      </c>
      <c r="B35">
        <v>1</v>
      </c>
      <c r="C35" s="1" t="s">
        <v>934</v>
      </c>
      <c r="D35" s="1" t="str">
        <f>VLOOKUP(C35,'MASTER KEY'!$A$2:$B964,2,TRUE)</f>
        <v>HEADING</v>
      </c>
    </row>
    <row r="36" spans="1:4" x14ac:dyDescent="0.25">
      <c r="A36" s="9" t="s">
        <v>878</v>
      </c>
      <c r="B36">
        <v>1</v>
      </c>
      <c r="C36" s="1" t="s">
        <v>935</v>
      </c>
      <c r="D36" s="1" t="str">
        <f>VLOOKUP(C36,'MASTER KEY'!$A$2:$B965,2,TRUE)</f>
        <v>LOWER_UCUR</v>
      </c>
    </row>
    <row r="37" spans="1:4" x14ac:dyDescent="0.25">
      <c r="A37" s="9" t="s">
        <v>879</v>
      </c>
      <c r="B37">
        <v>1</v>
      </c>
      <c r="C37" s="1" t="s">
        <v>936</v>
      </c>
      <c r="D37" s="1" t="str">
        <f>VLOOKUP(C37,'MASTER KEY'!$A$2:$B966,2,TRUE)</f>
        <v>LOWER_VCUR</v>
      </c>
    </row>
    <row r="38" spans="1:4" x14ac:dyDescent="0.25">
      <c r="A38" s="9" t="s">
        <v>880</v>
      </c>
      <c r="B38">
        <v>1</v>
      </c>
      <c r="C38" s="1" t="s">
        <v>937</v>
      </c>
      <c r="D38" s="1" t="str">
        <f>VLOOKUP(C38,'MASTER KEY'!$A$2:$B967,2,TRUE)</f>
        <v>MIDDLE_UCUR</v>
      </c>
    </row>
    <row r="39" spans="1:4" x14ac:dyDescent="0.25">
      <c r="A39" s="9" t="s">
        <v>881</v>
      </c>
      <c r="B39">
        <v>1</v>
      </c>
      <c r="C39" s="1" t="s">
        <v>938</v>
      </c>
      <c r="D39" s="1" t="str">
        <f>VLOOKUP(C39,'MASTER KEY'!$A$2:$B968,2,TRUE)</f>
        <v>MIDDLE_VCUR</v>
      </c>
    </row>
    <row r="40" spans="1:4" x14ac:dyDescent="0.25">
      <c r="A40" s="9" t="s">
        <v>882</v>
      </c>
      <c r="B40">
        <v>1</v>
      </c>
      <c r="C40" s="1" t="s">
        <v>898</v>
      </c>
      <c r="D40" s="1" t="str">
        <f>VLOOKUP(C40,'MASTER KEY'!$A$2:$B969,2,TRUE)</f>
        <v>PAR</v>
      </c>
    </row>
    <row r="41" spans="1:4" x14ac:dyDescent="0.25">
      <c r="A41" s="9" t="s">
        <v>883</v>
      </c>
      <c r="B41">
        <v>1</v>
      </c>
      <c r="C41" s="1" t="s">
        <v>940</v>
      </c>
      <c r="D41" s="1" t="str">
        <f>VLOOKUP(C41,'MASTER KEY'!$A$2:$B970,2,TRUE)</f>
        <v>Pitch</v>
      </c>
    </row>
    <row r="42" spans="1:4" x14ac:dyDescent="0.25">
      <c r="A42" s="9" t="s">
        <v>884</v>
      </c>
      <c r="B42">
        <v>1</v>
      </c>
      <c r="C42" s="1" t="s">
        <v>943</v>
      </c>
      <c r="D42" s="1" t="str">
        <f>VLOOKUP(C42,'MASTER KEY'!$A$2:$B971,2,TRUE)</f>
        <v>PRESSURE</v>
      </c>
    </row>
    <row r="43" spans="1:4" x14ac:dyDescent="0.25">
      <c r="A43" s="9" t="s">
        <v>885</v>
      </c>
      <c r="B43">
        <v>1</v>
      </c>
      <c r="C43" s="1" t="s">
        <v>944</v>
      </c>
      <c r="D43" s="1" t="str">
        <f>VLOOKUP(C43,'MASTER KEY'!$A$2:$B972,2,TRUE)</f>
        <v>PRESSURE_SENSOR_DEPTH</v>
      </c>
    </row>
    <row r="44" spans="1:4" x14ac:dyDescent="0.25">
      <c r="A44" s="9" t="s">
        <v>886</v>
      </c>
      <c r="B44">
        <v>1</v>
      </c>
      <c r="C44" s="1" t="s">
        <v>946</v>
      </c>
      <c r="D44" s="1" t="str">
        <f>VLOOKUP(C44,'MASTER KEY'!$A$2:$B973,2,TRUE)</f>
        <v>ROLL</v>
      </c>
    </row>
    <row r="45" spans="1:4" x14ac:dyDescent="0.25">
      <c r="A45" s="9" t="s">
        <v>887</v>
      </c>
      <c r="B45">
        <v>1</v>
      </c>
      <c r="C45" s="1" t="s">
        <v>210</v>
      </c>
      <c r="D45" s="1" t="str">
        <f>VLOOKUP(C45,'MASTER KEY'!$A$2:$B974,2,TRUE)</f>
        <v>Salinity</v>
      </c>
    </row>
    <row r="46" spans="1:4" x14ac:dyDescent="0.25">
      <c r="A46" s="9" t="s">
        <v>888</v>
      </c>
      <c r="B46">
        <v>1</v>
      </c>
      <c r="C46" s="1" t="s">
        <v>391</v>
      </c>
      <c r="D46" s="1" t="str">
        <f>VLOOKUP(C46,'MASTER KEY'!$A$2:$B975,2,TRUE)</f>
        <v>Conductivity</v>
      </c>
    </row>
    <row r="47" spans="1:4" x14ac:dyDescent="0.25">
      <c r="A47" s="9" t="s">
        <v>889</v>
      </c>
      <c r="B47">
        <v>1</v>
      </c>
      <c r="C47" s="1" t="s">
        <v>947</v>
      </c>
      <c r="D47" s="1" t="str">
        <f>VLOOKUP(C47,'MASTER KEY'!$A$2:$B976,2,TRUE)</f>
        <v>SPEED_OF_SOUND</v>
      </c>
    </row>
    <row r="48" spans="1:4" x14ac:dyDescent="0.25">
      <c r="A48" s="9" t="s">
        <v>890</v>
      </c>
      <c r="B48">
        <v>1</v>
      </c>
      <c r="C48" s="1" t="s">
        <v>211</v>
      </c>
      <c r="D48" s="1" t="str">
        <f>VLOOKUP(C48,'MASTER KEY'!$A$2:$B977,2,TRUE)</f>
        <v>Temperature</v>
      </c>
    </row>
    <row r="49" spans="1:4" x14ac:dyDescent="0.25">
      <c r="A49" s="9" t="s">
        <v>891</v>
      </c>
      <c r="B49">
        <v>1</v>
      </c>
      <c r="C49" s="1" t="s">
        <v>901</v>
      </c>
      <c r="D49" s="1" t="str">
        <f>VLOOKUP(C49,'MASTER KEY'!$A$2:$B978,2,TRUE)</f>
        <v>Tilt</v>
      </c>
    </row>
    <row r="50" spans="1:4" x14ac:dyDescent="0.25">
      <c r="A50" s="9" t="s">
        <v>892</v>
      </c>
      <c r="B50">
        <v>1</v>
      </c>
      <c r="C50" s="1" t="s">
        <v>948</v>
      </c>
      <c r="D50" s="1" t="str">
        <f>VLOOKUP(C50,'MASTER KEY'!$A$2:$B979,2,TRUE)</f>
        <v>UCUR (eastward velocity)</v>
      </c>
    </row>
    <row r="51" spans="1:4" x14ac:dyDescent="0.25">
      <c r="A51" s="9" t="s">
        <v>893</v>
      </c>
      <c r="B51">
        <v>1</v>
      </c>
      <c r="C51" s="1" t="s">
        <v>949</v>
      </c>
      <c r="D51" s="1" t="str">
        <f>VLOOKUP(C51,'MASTER KEY'!$A$2:$B980,2,TRUE)</f>
        <v>UPPER_UCUR</v>
      </c>
    </row>
    <row r="52" spans="1:4" x14ac:dyDescent="0.25">
      <c r="A52" s="9" t="s">
        <v>894</v>
      </c>
      <c r="B52">
        <v>1</v>
      </c>
      <c r="C52" s="1" t="s">
        <v>950</v>
      </c>
      <c r="D52" s="1" t="str">
        <f>VLOOKUP(C52,'MASTER KEY'!$A$2:$B981,2,TRUE)</f>
        <v>UPPER_VCUR</v>
      </c>
    </row>
    <row r="53" spans="1:4" x14ac:dyDescent="0.25">
      <c r="A53" s="9" t="s">
        <v>895</v>
      </c>
      <c r="B53">
        <v>1</v>
      </c>
      <c r="C53" s="1" t="s">
        <v>951</v>
      </c>
      <c r="D53" s="1" t="str">
        <f>VLOOKUP(C53,'MASTER KEY'!$A$2:$B982,2,TRUE)</f>
        <v>VCUR (northward velocity)</v>
      </c>
    </row>
    <row r="54" spans="1:4" x14ac:dyDescent="0.25">
      <c r="A54" s="9" t="s">
        <v>896</v>
      </c>
      <c r="B54">
        <v>1</v>
      </c>
      <c r="C54" s="1" t="s">
        <v>952</v>
      </c>
      <c r="D54" s="1" t="str">
        <f>VLOOKUP(C54,'MASTER KEY'!$A$2:$B983,2,TRUE)</f>
        <v>WCUR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7"/>
  <sheetViews>
    <sheetView workbookViewId="0">
      <selection sqref="A1:D2"/>
    </sheetView>
  </sheetViews>
  <sheetFormatPr defaultColWidth="8.85546875" defaultRowHeight="15" x14ac:dyDescent="0.25"/>
  <cols>
    <col min="1" max="1" width="24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892</v>
      </c>
      <c r="B2">
        <v>1</v>
      </c>
      <c r="C2" s="1" t="s">
        <v>948</v>
      </c>
      <c r="D2" t="str">
        <f>VLOOKUP(C2,'MASTER KEY'!$A$2:$B928,2,TRUE)</f>
        <v>UCUR (eastward velocity)</v>
      </c>
    </row>
    <row r="3" spans="1:4" x14ac:dyDescent="0.25">
      <c r="A3" t="s">
        <v>895</v>
      </c>
      <c r="B3">
        <v>1</v>
      </c>
      <c r="C3" s="1" t="s">
        <v>951</v>
      </c>
      <c r="D3" t="str">
        <f>VLOOKUP(C3,'MASTER KEY'!$A$2:$B929,2,TRUE)</f>
        <v>VCUR (northward velocity)</v>
      </c>
    </row>
    <row r="4" spans="1:4" x14ac:dyDescent="0.25">
      <c r="A4" t="s">
        <v>890</v>
      </c>
      <c r="B4">
        <v>1</v>
      </c>
      <c r="C4" s="1" t="s">
        <v>211</v>
      </c>
      <c r="D4" t="str">
        <f>VLOOKUP(C4,'MASTER KEY'!$A$2:$B930,2,TRUE)</f>
        <v>Temperature</v>
      </c>
    </row>
    <row r="5" spans="1:4" x14ac:dyDescent="0.25">
      <c r="A5" t="s">
        <v>887</v>
      </c>
      <c r="B5">
        <v>1</v>
      </c>
      <c r="C5" s="1" t="s">
        <v>210</v>
      </c>
      <c r="D5" t="str">
        <f>VLOOKUP(C5,'MASTER KEY'!$A$2:$B931,2,TRUE)</f>
        <v>Salinity</v>
      </c>
    </row>
    <row r="6" spans="1:4" x14ac:dyDescent="0.25">
      <c r="A6" t="s">
        <v>889</v>
      </c>
      <c r="B6">
        <v>1</v>
      </c>
      <c r="C6" s="1" t="s">
        <v>947</v>
      </c>
      <c r="D6" t="str">
        <f>VLOOKUP(C6,'MASTER KEY'!$A$2:$B932,2,TRUE)</f>
        <v>SPEED_OF_SOUND</v>
      </c>
    </row>
    <row r="7" spans="1:4" x14ac:dyDescent="0.25">
      <c r="A7" t="s">
        <v>877</v>
      </c>
      <c r="B7">
        <v>1</v>
      </c>
      <c r="C7" s="1" t="s">
        <v>934</v>
      </c>
      <c r="D7" t="str">
        <f>VLOOKUP(C7,'MASTER KEY'!$A$2:$B933,2,TRUE)</f>
        <v>HEADING</v>
      </c>
    </row>
    <row r="8" spans="1:4" x14ac:dyDescent="0.25">
      <c r="A8" t="s">
        <v>883</v>
      </c>
      <c r="B8">
        <v>1</v>
      </c>
      <c r="C8" s="1" t="s">
        <v>940</v>
      </c>
      <c r="D8" t="str">
        <f>VLOOKUP(C8,'MASTER KEY'!$A$2:$B934,2,TRUE)</f>
        <v>Pitch</v>
      </c>
    </row>
    <row r="9" spans="1:4" x14ac:dyDescent="0.25">
      <c r="A9" t="s">
        <v>886</v>
      </c>
      <c r="B9">
        <v>1</v>
      </c>
      <c r="C9" s="1" t="s">
        <v>946</v>
      </c>
      <c r="D9" t="str">
        <f>VLOOKUP(C9,'MASTER KEY'!$A$2:$B935,2,TRUE)</f>
        <v>ROLL</v>
      </c>
    </row>
    <row r="10" spans="1:4" x14ac:dyDescent="0.25">
      <c r="A10" t="s">
        <v>885</v>
      </c>
      <c r="B10">
        <v>1</v>
      </c>
      <c r="C10" s="1" t="s">
        <v>944</v>
      </c>
      <c r="D10" t="str">
        <f>VLOOKUP(C10,'MASTER KEY'!$A$2:$B936,2,TRUE)</f>
        <v>PRESSURE_SENSOR_DEPTH</v>
      </c>
    </row>
    <row r="11" spans="1:4" x14ac:dyDescent="0.25">
      <c r="A11" t="s">
        <v>876</v>
      </c>
      <c r="B11">
        <v>1</v>
      </c>
      <c r="C11" s="1" t="s">
        <v>227</v>
      </c>
      <c r="D11" t="str">
        <f>VLOOKUP(C11,'MASTER KEY'!$A$2:$B937,2,TRUE)</f>
        <v>Oxygen</v>
      </c>
    </row>
    <row r="12" spans="1:4" x14ac:dyDescent="0.25">
      <c r="A12" t="s">
        <v>882</v>
      </c>
      <c r="B12">
        <v>1</v>
      </c>
      <c r="C12" s="1" t="s">
        <v>898</v>
      </c>
      <c r="D12" t="str">
        <f>VLOOKUP(C12,'MASTER KEY'!$A$2:$B938,2,TRUE)</f>
        <v>PAR</v>
      </c>
    </row>
    <row r="13" spans="1:4" x14ac:dyDescent="0.25">
      <c r="A13" t="s">
        <v>866</v>
      </c>
      <c r="B13">
        <v>1</v>
      </c>
      <c r="C13" s="1" t="s">
        <v>923</v>
      </c>
      <c r="D13" t="str">
        <f>VLOOKUP(C13,'MASTER KEY'!$A$2:$B939,2,TRUE)</f>
        <v>ACCELERATIONX</v>
      </c>
    </row>
    <row r="14" spans="1:4" x14ac:dyDescent="0.25">
      <c r="A14" t="s">
        <v>867</v>
      </c>
      <c r="B14">
        <v>1</v>
      </c>
      <c r="C14" s="1" t="s">
        <v>924</v>
      </c>
      <c r="D14" t="str">
        <f>VLOOKUP(C14,'MASTER KEY'!$A$2:$B940,2,TRUE)</f>
        <v>ACCELERATIONY</v>
      </c>
    </row>
    <row r="15" spans="1:4" x14ac:dyDescent="0.25">
      <c r="A15" t="s">
        <v>868</v>
      </c>
      <c r="B15">
        <v>1</v>
      </c>
      <c r="C15" s="1" t="s">
        <v>925</v>
      </c>
      <c r="D15" t="str">
        <f>VLOOKUP(C15,'MASTER KEY'!$A$2:$B942,2,TRUE)</f>
        <v>ACCELERATIONZ</v>
      </c>
    </row>
    <row r="16" spans="1:4" x14ac:dyDescent="0.25">
      <c r="A16" t="s">
        <v>1411</v>
      </c>
      <c r="B16">
        <v>1</v>
      </c>
      <c r="C16" s="1" t="s">
        <v>212</v>
      </c>
      <c r="D16" t="str">
        <f>VLOOKUP(C16,'MASTER KEY'!$A$2:$B943,2,TRUE)</f>
        <v>Depth</v>
      </c>
    </row>
    <row r="17" spans="1:4" x14ac:dyDescent="0.25">
      <c r="A17" t="s">
        <v>884</v>
      </c>
      <c r="B17">
        <v>1</v>
      </c>
      <c r="C17" s="1" t="s">
        <v>943</v>
      </c>
      <c r="D17" t="str">
        <f>VLOOKUP(C17,'MASTER KEY'!$A$2:$B944,2,TRUE)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0BB9-8F45-4117-8EDC-41406E638950}">
  <dimension ref="A1:E25"/>
  <sheetViews>
    <sheetView workbookViewId="0">
      <selection activeCell="H13" sqref="H13"/>
    </sheetView>
  </sheetViews>
  <sheetFormatPr defaultRowHeight="15" x14ac:dyDescent="0.25"/>
  <cols>
    <col min="1" max="1" width="35.7109375" bestFit="1" customWidth="1"/>
    <col min="4" max="4" width="23.710937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1781</v>
      </c>
    </row>
    <row r="2" spans="1:5" x14ac:dyDescent="0.25">
      <c r="A2" s="31" t="s">
        <v>1719</v>
      </c>
      <c r="B2">
        <v>1</v>
      </c>
      <c r="C2" s="1" t="s">
        <v>212</v>
      </c>
      <c r="D2" t="str">
        <f>VLOOKUP(C2,'MASTER KEY'!$A$2:$B929,2,TRUE)</f>
        <v>Depth</v>
      </c>
    </row>
    <row r="3" spans="1:5" x14ac:dyDescent="0.25">
      <c r="A3" s="31" t="s">
        <v>1720</v>
      </c>
      <c r="B3">
        <v>1</v>
      </c>
      <c r="C3" s="1" t="s">
        <v>211</v>
      </c>
      <c r="D3" t="str">
        <f>VLOOKUP(C3,'MASTER KEY'!$A$2:$B930,2,TRUE)</f>
        <v>Temperature</v>
      </c>
    </row>
    <row r="4" spans="1:5" x14ac:dyDescent="0.25">
      <c r="A4" s="31" t="s">
        <v>1721</v>
      </c>
      <c r="B4">
        <v>1</v>
      </c>
      <c r="C4" s="20" t="s">
        <v>901</v>
      </c>
      <c r="D4" t="str">
        <f>VLOOKUP(C4,'MASTER KEY'!$A$2:$B931,2,TRUE)</f>
        <v>Tilt</v>
      </c>
    </row>
    <row r="5" spans="1:5" x14ac:dyDescent="0.25">
      <c r="A5" s="32" t="s">
        <v>1722</v>
      </c>
      <c r="B5">
        <v>1</v>
      </c>
      <c r="C5" s="1" t="s">
        <v>898</v>
      </c>
      <c r="D5" t="str">
        <f>VLOOKUP(C5,'MASTER KEY'!$A$2:$B932,2,TRUE)</f>
        <v>PAR</v>
      </c>
    </row>
    <row r="6" spans="1:5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5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5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5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5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5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5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5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5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5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5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5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5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5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5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5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5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5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5" x14ac:dyDescent="0.25">
      <c r="A24" s="31" t="s">
        <v>1741</v>
      </c>
      <c r="B24">
        <v>1</v>
      </c>
      <c r="C24" s="30" t="s">
        <v>1683</v>
      </c>
      <c r="D24" t="str">
        <f>VLOOKUP(C24,'MASTER KEY'!$A$2:$B951,2,TRUE)</f>
        <v>Total Par</v>
      </c>
      <c r="E24" t="s">
        <v>1782</v>
      </c>
    </row>
    <row r="25" spans="1:5" x14ac:dyDescent="0.25">
      <c r="A25" s="31" t="s">
        <v>1742</v>
      </c>
      <c r="B25">
        <f>1/1000000</f>
        <v>9.9999999999999995E-7</v>
      </c>
      <c r="C25" s="30" t="s">
        <v>1683</v>
      </c>
      <c r="D25" t="str">
        <f>VLOOKUP(C25,'MASTER KEY'!$A$2:$B952,2,TRUE)</f>
        <v>Total Par</v>
      </c>
      <c r="E25" t="s">
        <v>1782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F48" sqref="F48"/>
    </sheetView>
  </sheetViews>
  <sheetFormatPr defaultColWidth="8.85546875" defaultRowHeight="15" x14ac:dyDescent="0.25"/>
  <cols>
    <col min="1" max="1" width="15.7109375" bestFit="1" customWidth="1"/>
    <col min="4" max="4" width="26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1308</v>
      </c>
      <c r="B2">
        <v>1</v>
      </c>
      <c r="C2" s="1" t="s">
        <v>212</v>
      </c>
      <c r="D2" t="str">
        <f>VLOOKUP(C2,'MASTER KEY'!$A$2:$B928,2,TRUE)</f>
        <v>Depth</v>
      </c>
    </row>
    <row r="3" spans="1:4" x14ac:dyDescent="0.25">
      <c r="A3" t="s">
        <v>839</v>
      </c>
      <c r="B3">
        <v>1</v>
      </c>
      <c r="C3" s="1" t="s">
        <v>1314</v>
      </c>
      <c r="D3" t="str">
        <f>VLOOKUP(C3,'MASTER KEY'!$A$2:$B929,2,TRUE)</f>
        <v>Pressure head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1311</v>
      </c>
      <c r="B7">
        <v>1</v>
      </c>
      <c r="C7" s="1" t="s">
        <v>1317</v>
      </c>
      <c r="D7" t="str">
        <f>VLOOKUP(C7,'MASTER KEY'!$A$2:$B933,2,TRUE)</f>
        <v>Significant waveheight</v>
      </c>
    </row>
    <row r="8" spans="1:4" x14ac:dyDescent="0.25">
      <c r="A8" t="s">
        <v>1312</v>
      </c>
      <c r="B8">
        <v>1</v>
      </c>
      <c r="C8" s="1" t="s">
        <v>1339</v>
      </c>
      <c r="D8" t="str">
        <f>VLOOKUP(C8,'MASTER KEY'!$A$2:$B934,2,TRUE)</f>
        <v>Peak wave period</v>
      </c>
    </row>
    <row r="9" spans="1:4" x14ac:dyDescent="0.25">
      <c r="A9" t="s">
        <v>1313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x14ac:dyDescent="0.25">
      <c r="A10" t="s">
        <v>1323</v>
      </c>
      <c r="B10">
        <v>1</v>
      </c>
      <c r="C10" s="1" t="s">
        <v>1318</v>
      </c>
      <c r="D10" t="str">
        <f>VLOOKUP(C10,'MASTER KEY'!$A$2:$B936,2,TRUE)</f>
        <v>Mean 1/3 waveheight</v>
      </c>
    </row>
    <row r="11" spans="1:4" x14ac:dyDescent="0.25">
      <c r="A11" t="s">
        <v>1325</v>
      </c>
      <c r="B11">
        <v>1</v>
      </c>
      <c r="C11" s="1" t="s">
        <v>1335</v>
      </c>
      <c r="D11" t="str">
        <f>VLOOKUP(C11,'MASTER KEY'!$A$2:$B937,2,TRUE)</f>
        <v>Mean 1/10 waveheight</v>
      </c>
    </row>
    <row r="12" spans="1:4" x14ac:dyDescent="0.25">
      <c r="A12" t="s">
        <v>1326</v>
      </c>
      <c r="B12">
        <v>1</v>
      </c>
      <c r="C12" s="1" t="s">
        <v>1336</v>
      </c>
      <c r="D12" t="str">
        <f>VLOOKUP(C12,'MASTER KEY'!$A$2:$B938,2,TRUE)</f>
        <v>Maximum waveheight</v>
      </c>
    </row>
    <row r="13" spans="1:4" x14ac:dyDescent="0.25">
      <c r="A13" t="s">
        <v>1328</v>
      </c>
      <c r="B13">
        <v>1</v>
      </c>
      <c r="C13" s="1" t="s">
        <v>1337</v>
      </c>
      <c r="D13" t="str">
        <f>VLOOKUP(C13,'MASTER KEY'!$A$2:$B939,2,TRUE)</f>
        <v>Mean wave height</v>
      </c>
    </row>
    <row r="14" spans="1:4" x14ac:dyDescent="0.25">
      <c r="A14" t="s">
        <v>1334</v>
      </c>
      <c r="B14">
        <v>1</v>
      </c>
      <c r="C14" s="1" t="s">
        <v>1338</v>
      </c>
      <c r="D14" t="str">
        <f>VLOOKUP(C14,'MASTER KEY'!$A$2:$B940,2,TRUE)</f>
        <v>Mean wave period</v>
      </c>
    </row>
    <row r="15" spans="1:4" x14ac:dyDescent="0.25">
      <c r="A15" t="s">
        <v>1329</v>
      </c>
      <c r="B15">
        <v>1</v>
      </c>
      <c r="C15" s="1" t="s">
        <v>1340</v>
      </c>
      <c r="D15" t="str">
        <f>VLOOKUP(C15,'MASTER KEY'!$A$2:$B941,2,TRUE)</f>
        <v>Mean 1/3 period</v>
      </c>
    </row>
    <row r="16" spans="1:4" x14ac:dyDescent="0.25">
      <c r="A16" t="s">
        <v>1330</v>
      </c>
      <c r="B16">
        <v>1</v>
      </c>
      <c r="C16" s="1" t="s">
        <v>1341</v>
      </c>
      <c r="D16" t="str">
        <f>VLOOKUP(C16,'MASTER KEY'!$A$2:$B942,2,TRUE)</f>
        <v>Mean 1/10 period</v>
      </c>
    </row>
    <row r="17" spans="1:4" x14ac:dyDescent="0.25">
      <c r="A17" t="s">
        <v>1331</v>
      </c>
      <c r="B17">
        <v>1</v>
      </c>
      <c r="C17" s="1" t="s">
        <v>1342</v>
      </c>
      <c r="D17" t="str">
        <f>VLOOKUP(C17,'MASTER KEY'!$A$2:$B943,2,TRUE)</f>
        <v>Maximum wave period</v>
      </c>
    </row>
    <row r="18" spans="1:4" x14ac:dyDescent="0.25">
      <c r="A18" t="s">
        <v>1332</v>
      </c>
      <c r="B18">
        <v>1</v>
      </c>
      <c r="C18" s="1" t="s">
        <v>1344</v>
      </c>
      <c r="D18" t="str">
        <f>VLOOKUP(C18,'MASTER KEY'!$A$2:$B944,2,TRUE)</f>
        <v>Directional spread</v>
      </c>
    </row>
    <row r="19" spans="1:4" x14ac:dyDescent="0.25">
      <c r="A19" t="s">
        <v>1333</v>
      </c>
      <c r="B19">
        <v>1</v>
      </c>
      <c r="C19" s="1" t="s">
        <v>1345</v>
      </c>
      <c r="D19" t="str">
        <f>VLOOKUP(C19,'MASTER KEY'!$A$2:$B945,2,TRUE)</f>
        <v>Mean wave direction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H23" sqref="H23"/>
    </sheetView>
  </sheetViews>
  <sheetFormatPr defaultColWidth="8.85546875" defaultRowHeight="15" x14ac:dyDescent="0.25"/>
  <cols>
    <col min="1" max="1" width="26.85546875" bestFit="1" customWidth="1"/>
    <col min="4" max="4" width="21.425781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5" x14ac:dyDescent="0.25">
      <c r="A2" t="s">
        <v>1383</v>
      </c>
      <c r="B2">
        <v>1</v>
      </c>
      <c r="C2" s="1" t="s">
        <v>1317</v>
      </c>
      <c r="D2" t="str">
        <f>VLOOKUP(C2,'MASTER KEY'!$A$2:$B928,2,TRUE)</f>
        <v>Significant waveheight</v>
      </c>
    </row>
    <row r="3" spans="1:5" x14ac:dyDescent="0.25">
      <c r="A3" t="s">
        <v>1384</v>
      </c>
      <c r="B3">
        <v>1</v>
      </c>
      <c r="C3" s="1" t="s">
        <v>1339</v>
      </c>
      <c r="D3" t="str">
        <f>VLOOKUP(C3,'MASTER KEY'!$A$2:$B929,2,TRUE)</f>
        <v>Peak wave period</v>
      </c>
    </row>
    <row r="4" spans="1:5" x14ac:dyDescent="0.25">
      <c r="A4" t="s">
        <v>1385</v>
      </c>
      <c r="B4">
        <v>1</v>
      </c>
      <c r="C4" s="1" t="s">
        <v>1338</v>
      </c>
      <c r="D4" t="str">
        <f>VLOOKUP(C4,'MASTER KEY'!$A$2:$B930,2,TRUE)</f>
        <v>Mean wave period</v>
      </c>
    </row>
    <row r="5" spans="1:5" x14ac:dyDescent="0.25">
      <c r="A5" s="11" t="s">
        <v>1386</v>
      </c>
      <c r="D5" t="e">
        <f>VLOOKUP(C5,'MASTER KEY'!$A$2:$B931,2,TRUE)</f>
        <v>#N/A</v>
      </c>
    </row>
    <row r="6" spans="1:5" x14ac:dyDescent="0.25">
      <c r="A6" s="11" t="s">
        <v>1387</v>
      </c>
      <c r="D6" t="e">
        <f>VLOOKUP(C6,'MASTER KEY'!$A$2:$B932,2,TRUE)</f>
        <v>#N/A</v>
      </c>
    </row>
    <row r="7" spans="1:5" x14ac:dyDescent="0.25">
      <c r="A7" s="11" t="s">
        <v>1388</v>
      </c>
      <c r="D7" t="e">
        <f>VLOOKUP(C7,'MASTER KEY'!$A$2:$B933,2,TRUE)</f>
        <v>#N/A</v>
      </c>
    </row>
    <row r="8" spans="1:5" x14ac:dyDescent="0.25">
      <c r="A8" s="11" t="s">
        <v>1389</v>
      </c>
      <c r="D8" t="e">
        <f>VLOOKUP(C8,'MASTER KEY'!$A$2:$B934,2,TRUE)</f>
        <v>#N/A</v>
      </c>
    </row>
    <row r="9" spans="1:5" x14ac:dyDescent="0.25">
      <c r="A9" s="11" t="s">
        <v>1390</v>
      </c>
      <c r="D9" t="e">
        <f>VLOOKUP(C9,'MASTER KEY'!$A$2:$B935,2,TRUE)</f>
        <v>#N/A</v>
      </c>
    </row>
    <row r="10" spans="1:5" x14ac:dyDescent="0.25">
      <c r="A10" t="s">
        <v>1391</v>
      </c>
      <c r="B10">
        <v>1</v>
      </c>
      <c r="C10" s="1" t="s">
        <v>211</v>
      </c>
      <c r="D10" t="str">
        <f>VLOOKUP(C10,'MASTER KEY'!$A$2:$B936,2,TRUE)</f>
        <v>Temperature</v>
      </c>
    </row>
    <row r="11" spans="1:5" x14ac:dyDescent="0.25">
      <c r="A11" t="s">
        <v>1392</v>
      </c>
      <c r="B11">
        <v>1</v>
      </c>
      <c r="C11" s="1" t="s">
        <v>211</v>
      </c>
      <c r="D11" t="str">
        <f>VLOOKUP(C11,'MASTER KEY'!$A$2:$B938,2,TRUE)</f>
        <v>Temperature</v>
      </c>
    </row>
    <row r="12" spans="1:5" x14ac:dyDescent="0.25">
      <c r="A12" t="s">
        <v>1393</v>
      </c>
      <c r="B12">
        <v>1</v>
      </c>
      <c r="C12" s="1" t="s">
        <v>380</v>
      </c>
      <c r="D12" t="str">
        <f>VLOOKUP(C12,'MASTER KEY'!$A$2:$B940,2,TRUE)</f>
        <v>Wind Speed</v>
      </c>
    </row>
    <row r="13" spans="1:5" x14ac:dyDescent="0.25">
      <c r="A13" t="s">
        <v>1394</v>
      </c>
      <c r="B13">
        <v>1</v>
      </c>
      <c r="C13" s="1" t="s">
        <v>379</v>
      </c>
      <c r="D13" t="str">
        <f>VLOOKUP(C13,'MASTER KEY'!$A$2:$B941,2,TRUE)</f>
        <v>Wind Direction</v>
      </c>
    </row>
    <row r="14" spans="1:5" x14ac:dyDescent="0.25">
      <c r="A14" s="11" t="s">
        <v>1395</v>
      </c>
      <c r="D14" t="e">
        <f>VLOOKUP(C14,'MASTER KEY'!$A$2:$B942,2,TRUE)</f>
        <v>#N/A</v>
      </c>
    </row>
    <row r="15" spans="1:5" x14ac:dyDescent="0.25">
      <c r="A15" t="s">
        <v>1396</v>
      </c>
      <c r="C15" s="1" t="s">
        <v>1402</v>
      </c>
      <c r="D15" t="str">
        <f>VLOOKUP(C15,'MASTER KEY'!$A$2:$B943,2,TRUE)</f>
        <v>Current direction</v>
      </c>
    </row>
    <row r="16" spans="1:5" x14ac:dyDescent="0.25">
      <c r="A16" t="s">
        <v>1783</v>
      </c>
      <c r="B16">
        <v>1</v>
      </c>
      <c r="C16" s="16" t="s">
        <v>1682</v>
      </c>
      <c r="D16" t="str">
        <f>VLOOKUP(C16,'MASTER KEY'!$A$2:$B944,2,TRUE)</f>
        <v>PAR STD</v>
      </c>
      <c r="E16" t="s">
        <v>1785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"/>
  <sheetViews>
    <sheetView workbookViewId="0">
      <selection activeCell="L11" sqref="L11"/>
    </sheetView>
  </sheetViews>
  <sheetFormatPr defaultColWidth="8.85546875" defaultRowHeight="15" x14ac:dyDescent="0.25"/>
  <cols>
    <col min="1" max="1" width="24.7109375" bestFit="1" customWidth="1"/>
    <col min="4" max="4" width="19.855468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1414</v>
      </c>
      <c r="B2">
        <v>1</v>
      </c>
      <c r="C2" s="1" t="s">
        <v>1345</v>
      </c>
      <c r="D2" t="str">
        <f>VLOOKUP(C2,'MASTER KEY'!$A$2:$B928,2,TRUE)</f>
        <v>Mean wave direction</v>
      </c>
    </row>
    <row r="3" spans="1:4" x14ac:dyDescent="0.25">
      <c r="A3" t="s">
        <v>1415</v>
      </c>
      <c r="B3">
        <v>1</v>
      </c>
      <c r="C3" s="1" t="s">
        <v>1338</v>
      </c>
      <c r="D3" t="str">
        <f>VLOOKUP(C3,'MASTER KEY'!$A$2:$B929,2,TRUE)</f>
        <v>Mean wave period</v>
      </c>
    </row>
    <row r="4" spans="1:4" x14ac:dyDescent="0.25">
      <c r="A4" t="s">
        <v>1416</v>
      </c>
      <c r="B4">
        <v>1</v>
      </c>
      <c r="C4" s="1" t="s">
        <v>1339</v>
      </c>
      <c r="D4" t="str">
        <f>VLOOKUP(C4,'MASTER KEY'!$A$2:$B930,2,TRUE)</f>
        <v>Peak wave period</v>
      </c>
    </row>
    <row r="5" spans="1:4" x14ac:dyDescent="0.25">
      <c r="A5" t="s">
        <v>1417</v>
      </c>
      <c r="B5">
        <v>1</v>
      </c>
      <c r="C5" s="16" t="s">
        <v>1317</v>
      </c>
      <c r="D5" t="str">
        <f>VLOOKUP(C5,'MASTER KEY'!$A$2:$B931,2,TRUE)</f>
        <v>Significant waveheight</v>
      </c>
    </row>
    <row r="6" spans="1:4" x14ac:dyDescent="0.25">
      <c r="A6" s="17" t="s">
        <v>1421</v>
      </c>
      <c r="B6">
        <v>1</v>
      </c>
      <c r="C6" s="1" t="s">
        <v>494</v>
      </c>
      <c r="D6" t="str">
        <f>VLOOKUP(C6,'MASTER KEY'!$A$2:$B932,2,TRUE)</f>
        <v>Tidal Height</v>
      </c>
    </row>
    <row r="7" spans="1:4" x14ac:dyDescent="0.25">
      <c r="A7" s="18" t="s">
        <v>1422</v>
      </c>
      <c r="B7">
        <v>1</v>
      </c>
      <c r="C7" s="1" t="s">
        <v>1339</v>
      </c>
      <c r="D7" t="str">
        <f>VLOOKUP(C7,'MASTER KEY'!$A$2:$B933,2,TRUE)</f>
        <v>Peak wave period</v>
      </c>
    </row>
    <row r="8" spans="1:4" x14ac:dyDescent="0.25">
      <c r="A8" s="18" t="s">
        <v>1423</v>
      </c>
      <c r="B8">
        <v>1</v>
      </c>
      <c r="C8" s="1" t="s">
        <v>1338</v>
      </c>
      <c r="D8" t="str">
        <f>VLOOKUP(C8,'MASTER KEY'!$A$2:$B934,2,TRUE)</f>
        <v>Mean wave period</v>
      </c>
    </row>
    <row r="9" spans="1:4" ht="17.25" x14ac:dyDescent="0.25">
      <c r="A9" s="18" t="s">
        <v>1424</v>
      </c>
      <c r="B9">
        <v>1</v>
      </c>
      <c r="C9" s="1" t="s">
        <v>1343</v>
      </c>
      <c r="D9" t="str">
        <f>VLOOKUP(C9,'MASTER KEY'!$A$2:$B935,2,TRUE)</f>
        <v>Peak wave direction</v>
      </c>
    </row>
    <row r="10" spans="1:4" ht="17.25" x14ac:dyDescent="0.25">
      <c r="A10" s="19" t="s">
        <v>1425</v>
      </c>
      <c r="B10">
        <v>1</v>
      </c>
      <c r="C10" s="1" t="s">
        <v>1345</v>
      </c>
      <c r="D10" t="str">
        <f>VLOOKUP(C10,'MASTER KEY'!$A$2:$B936,2,TRUE)</f>
        <v>Mean wave direction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workbookViewId="0">
      <selection activeCell="L25" sqref="L25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1374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839</v>
      </c>
      <c r="B3">
        <v>1</v>
      </c>
      <c r="C3" s="1" t="s">
        <v>898</v>
      </c>
      <c r="D3" t="str">
        <f>VLOOKUP(C3,'MASTER KEY'!$A$2:$B929,2,TRUE)</f>
        <v>PAR</v>
      </c>
    </row>
    <row r="4" spans="1:4" x14ac:dyDescent="0.25">
      <c r="A4" t="s">
        <v>1309</v>
      </c>
      <c r="B4">
        <v>1</v>
      </c>
      <c r="C4" s="1" t="s">
        <v>1315</v>
      </c>
      <c r="D4" t="str">
        <f>VLOOKUP(C4,'MASTER KEY'!$A$2:$B930,2,TRUE)</f>
        <v>velocity x component of current</v>
      </c>
    </row>
    <row r="5" spans="1:4" x14ac:dyDescent="0.25">
      <c r="A5" t="s">
        <v>1310</v>
      </c>
      <c r="B5">
        <v>1</v>
      </c>
      <c r="C5" s="1" t="s">
        <v>1316</v>
      </c>
      <c r="D5" t="str">
        <f>VLOOKUP(C5,'MASTER KEY'!$A$2:$B931,2,TRUE)</f>
        <v>velocity y component of current</v>
      </c>
    </row>
    <row r="6" spans="1:4" x14ac:dyDescent="0.25">
      <c r="A6" t="s">
        <v>715</v>
      </c>
      <c r="B6">
        <v>1</v>
      </c>
      <c r="C6" s="1" t="s">
        <v>211</v>
      </c>
      <c r="D6" t="str">
        <f>VLOOKUP(C6,'MASTER KEY'!$A$2:$B932,2,TRUE)</f>
        <v>Temperature</v>
      </c>
    </row>
    <row r="7" spans="1:4" x14ac:dyDescent="0.25">
      <c r="A7" t="s">
        <v>714</v>
      </c>
      <c r="B7">
        <v>1</v>
      </c>
      <c r="C7" s="1" t="s">
        <v>210</v>
      </c>
      <c r="D7" t="str">
        <f>VLOOKUP(C7,'MASTER KEY'!$A$2:$B933,2,TRUE)</f>
        <v>Salinity</v>
      </c>
    </row>
    <row r="8" spans="1:4" x14ac:dyDescent="0.25">
      <c r="A8" t="s">
        <v>1375</v>
      </c>
      <c r="B8">
        <v>1</v>
      </c>
      <c r="C8" s="1" t="s">
        <v>1373</v>
      </c>
      <c r="D8" t="str">
        <f>VLOOKUP(C8,'MASTER KEY'!$A$2:$B934,2,TRUE)</f>
        <v>Current velocity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7559-1643-4FF9-B8E5-4B46BD5C53B5}">
  <dimension ref="A1:D25"/>
  <sheetViews>
    <sheetView workbookViewId="0">
      <selection activeCell="D35" sqref="D35"/>
    </sheetView>
  </sheetViews>
  <sheetFormatPr defaultRowHeight="15" x14ac:dyDescent="0.25"/>
  <cols>
    <col min="1" max="1" width="35.7109375" bestFit="1" customWidth="1"/>
    <col min="4" max="4" width="14.57031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s="31" t="s">
        <v>1720</v>
      </c>
      <c r="B2">
        <v>1</v>
      </c>
      <c r="C2" s="1" t="s">
        <v>211</v>
      </c>
      <c r="D2" t="str">
        <f>VLOOKUP(C2,'MASTER KEY'!$A$2:$B928,2,TRUE)</f>
        <v>Temperature</v>
      </c>
    </row>
    <row r="3" spans="1:4" x14ac:dyDescent="0.25">
      <c r="A3" s="31" t="s">
        <v>1721</v>
      </c>
      <c r="B3">
        <v>1</v>
      </c>
      <c r="C3" s="20" t="s">
        <v>901</v>
      </c>
      <c r="D3" t="str">
        <f>VLOOKUP(C3,'MASTER KEY'!$A$2:$B929,2,TRUE)</f>
        <v>Tilt</v>
      </c>
    </row>
    <row r="4" spans="1:4" x14ac:dyDescent="0.25">
      <c r="A4" s="31" t="s">
        <v>1786</v>
      </c>
      <c r="B4">
        <v>1</v>
      </c>
      <c r="C4" t="s">
        <v>1790</v>
      </c>
      <c r="D4" t="e">
        <f>VLOOKUP(C4,'MASTER KEY'!$A$2:$B930,2,TRUE)</f>
        <v>#N/A</v>
      </c>
    </row>
    <row r="5" spans="1:4" x14ac:dyDescent="0.25">
      <c r="A5" s="32" t="s">
        <v>1722</v>
      </c>
      <c r="B5">
        <v>1</v>
      </c>
      <c r="C5" s="1" t="s">
        <v>898</v>
      </c>
      <c r="D5" t="str">
        <f>VLOOKUP(C5,'MASTER KEY'!$A$2:$B931,2,TRUE)</f>
        <v>PAR</v>
      </c>
    </row>
    <row r="6" spans="1:4" x14ac:dyDescent="0.25">
      <c r="A6" s="33" t="s">
        <v>1723</v>
      </c>
      <c r="B6">
        <v>1</v>
      </c>
      <c r="C6" s="30" t="s">
        <v>1743</v>
      </c>
      <c r="D6" t="str">
        <f>VLOOKUP(C6,'MASTER KEY'!$A$2:$B933,2,TRUE)</f>
        <v>WL - 398µW</v>
      </c>
    </row>
    <row r="7" spans="1:4" x14ac:dyDescent="0.25">
      <c r="A7" s="33" t="s">
        <v>1724</v>
      </c>
      <c r="B7">
        <v>1</v>
      </c>
      <c r="C7" s="30" t="s">
        <v>1744</v>
      </c>
      <c r="D7" t="str">
        <f>VLOOKUP(C7,'MASTER KEY'!$A$2:$B934,2,TRUE)</f>
        <v>WL - 448µW</v>
      </c>
    </row>
    <row r="8" spans="1:4" x14ac:dyDescent="0.25">
      <c r="A8" s="33" t="s">
        <v>1725</v>
      </c>
      <c r="B8">
        <v>1</v>
      </c>
      <c r="C8" s="30" t="s">
        <v>1745</v>
      </c>
      <c r="D8" t="str">
        <f>VLOOKUP(C8,'MASTER KEY'!$A$2:$B935,2,TRUE)</f>
        <v>WL - 470µW</v>
      </c>
    </row>
    <row r="9" spans="1:4" x14ac:dyDescent="0.25">
      <c r="A9" s="33" t="s">
        <v>1726</v>
      </c>
      <c r="B9">
        <v>1</v>
      </c>
      <c r="C9" s="30" t="s">
        <v>1746</v>
      </c>
      <c r="D9" t="str">
        <f>VLOOKUP(C9,'MASTER KEY'!$A$2:$B936,2,TRUE)</f>
        <v>WL - 524µW</v>
      </c>
    </row>
    <row r="10" spans="1:4" x14ac:dyDescent="0.25">
      <c r="A10" s="33" t="s">
        <v>1727</v>
      </c>
      <c r="B10">
        <v>1</v>
      </c>
      <c r="C10" s="30" t="s">
        <v>1747</v>
      </c>
      <c r="D10" t="str">
        <f>VLOOKUP(C10,'MASTER KEY'!$A$2:$B937,2,TRUE)</f>
        <v>WL - 554µW</v>
      </c>
    </row>
    <row r="11" spans="1:4" x14ac:dyDescent="0.25">
      <c r="A11" s="33" t="s">
        <v>1728</v>
      </c>
      <c r="B11">
        <v>1</v>
      </c>
      <c r="C11" s="30" t="s">
        <v>1748</v>
      </c>
      <c r="D11" t="str">
        <f>VLOOKUP(C11,'MASTER KEY'!$A$2:$B938,2,TRUE)</f>
        <v>WL - 590µW</v>
      </c>
    </row>
    <row r="12" spans="1:4" x14ac:dyDescent="0.25">
      <c r="A12" s="33" t="s">
        <v>1729</v>
      </c>
      <c r="B12">
        <v>1</v>
      </c>
      <c r="C12" s="30" t="s">
        <v>1749</v>
      </c>
      <c r="D12" t="str">
        <f>VLOOKUP(C12,'MASTER KEY'!$A$2:$B939,2,TRUE)</f>
        <v>WL - 628µW</v>
      </c>
    </row>
    <row r="13" spans="1:4" x14ac:dyDescent="0.25">
      <c r="A13" s="33" t="s">
        <v>1730</v>
      </c>
      <c r="B13">
        <v>1</v>
      </c>
      <c r="C13" s="30" t="s">
        <v>1750</v>
      </c>
      <c r="D13" t="str">
        <f>VLOOKUP(C13,'MASTER KEY'!$A$2:$B940,2,TRUE)</f>
        <v>WL - 656µW</v>
      </c>
    </row>
    <row r="14" spans="1:4" x14ac:dyDescent="0.25">
      <c r="A14" s="33" t="s">
        <v>1731</v>
      </c>
      <c r="B14">
        <v>1</v>
      </c>
      <c r="C14" s="30" t="s">
        <v>1751</v>
      </c>
      <c r="D14" t="str">
        <f>VLOOKUP(C14,'MASTER KEY'!$A$2:$B941,2,TRUE)</f>
        <v>WL - 699µW</v>
      </c>
    </row>
    <row r="15" spans="1:4" x14ac:dyDescent="0.25">
      <c r="A15" s="10" t="s">
        <v>1732</v>
      </c>
      <c r="B15">
        <v>1</v>
      </c>
      <c r="C15" s="30" t="s">
        <v>1770</v>
      </c>
      <c r="D15" t="str">
        <f>VLOOKUP(C15,'MASTER KEY'!$A$2:$B942,2,TRUE)</f>
        <v>WL - 398µmol</v>
      </c>
    </row>
    <row r="16" spans="1:4" x14ac:dyDescent="0.25">
      <c r="A16" s="10" t="s">
        <v>1733</v>
      </c>
      <c r="B16">
        <v>1</v>
      </c>
      <c r="C16" s="30" t="s">
        <v>1771</v>
      </c>
      <c r="D16" t="str">
        <f>VLOOKUP(C16,'MASTER KEY'!$A$2:$B943,2,TRUE)</f>
        <v>WL - 448µmol</v>
      </c>
    </row>
    <row r="17" spans="1:4" x14ac:dyDescent="0.25">
      <c r="A17" s="10" t="s">
        <v>1734</v>
      </c>
      <c r="B17">
        <v>1</v>
      </c>
      <c r="C17" s="30" t="s">
        <v>1772</v>
      </c>
      <c r="D17" t="str">
        <f>VLOOKUP(C17,'MASTER KEY'!$A$2:$B944,2,TRUE)</f>
        <v>WL - 470µmol</v>
      </c>
    </row>
    <row r="18" spans="1:4" x14ac:dyDescent="0.25">
      <c r="A18" s="10" t="s">
        <v>1735</v>
      </c>
      <c r="B18">
        <v>1</v>
      </c>
      <c r="C18" s="30" t="s">
        <v>1773</v>
      </c>
      <c r="D18" t="str">
        <f>VLOOKUP(C18,'MASTER KEY'!$A$2:$B945,2,TRUE)</f>
        <v>WL - 524µmol</v>
      </c>
    </row>
    <row r="19" spans="1:4" x14ac:dyDescent="0.25">
      <c r="A19" s="10" t="s">
        <v>1736</v>
      </c>
      <c r="B19">
        <v>1</v>
      </c>
      <c r="C19" s="30" t="s">
        <v>1774</v>
      </c>
      <c r="D19" t="str">
        <f>VLOOKUP(C19,'MASTER KEY'!$A$2:$B946,2,TRUE)</f>
        <v>WL - 554µmol</v>
      </c>
    </row>
    <row r="20" spans="1:4" x14ac:dyDescent="0.25">
      <c r="A20" s="10" t="s">
        <v>1737</v>
      </c>
      <c r="B20">
        <v>1</v>
      </c>
      <c r="C20" s="30" t="s">
        <v>1775</v>
      </c>
      <c r="D20" t="str">
        <f>VLOOKUP(C20,'MASTER KEY'!$A$2:$B947,2,TRUE)</f>
        <v>WL - 590µmol</v>
      </c>
    </row>
    <row r="21" spans="1:4" x14ac:dyDescent="0.25">
      <c r="A21" s="10" t="s">
        <v>1738</v>
      </c>
      <c r="B21">
        <v>1</v>
      </c>
      <c r="C21" s="30" t="s">
        <v>1776</v>
      </c>
      <c r="D21" t="str">
        <f>VLOOKUP(C21,'MASTER KEY'!$A$2:$B948,2,TRUE)</f>
        <v>WL - 628µmol</v>
      </c>
    </row>
    <row r="22" spans="1:4" x14ac:dyDescent="0.25">
      <c r="A22" s="10" t="s">
        <v>1739</v>
      </c>
      <c r="B22">
        <v>1</v>
      </c>
      <c r="C22" s="30" t="s">
        <v>1777</v>
      </c>
      <c r="D22" t="str">
        <f>VLOOKUP(C22,'MASTER KEY'!$A$2:$B949,2,TRUE)</f>
        <v>WL - 656µmol</v>
      </c>
    </row>
    <row r="23" spans="1:4" x14ac:dyDescent="0.25">
      <c r="A23" s="10" t="s">
        <v>1740</v>
      </c>
      <c r="B23">
        <v>1</v>
      </c>
      <c r="C23" s="30" t="s">
        <v>1778</v>
      </c>
      <c r="D23" t="str">
        <f>VLOOKUP(C23,'MASTER KEY'!$A$2:$B950,2,TRUE)</f>
        <v>WL - 699µmol</v>
      </c>
    </row>
    <row r="24" spans="1:4" x14ac:dyDescent="0.25">
      <c r="A24" s="31" t="s">
        <v>1741</v>
      </c>
      <c r="B24">
        <v>1</v>
      </c>
      <c r="C24" s="30" t="s">
        <v>1780</v>
      </c>
      <c r="D24" t="str">
        <f>VLOOKUP(C24,'MASTER KEY'!$A$2:$B951,2,TRUE)</f>
        <v>Total Par day</v>
      </c>
    </row>
    <row r="25" spans="1:4" x14ac:dyDescent="0.25">
      <c r="A25" s="31" t="s">
        <v>1742</v>
      </c>
      <c r="B25">
        <v>1</v>
      </c>
      <c r="C25" s="30" t="s">
        <v>1787</v>
      </c>
      <c r="D25" t="str">
        <f>VLOOKUP(C25,'MASTER KEY'!$A$2:$B952,2,TRUE)</f>
        <v>Total M Par day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7"/>
  <sheetViews>
    <sheetView workbookViewId="0">
      <selection activeCell="M26" sqref="M26"/>
    </sheetView>
  </sheetViews>
  <sheetFormatPr defaultColWidth="8.85546875" defaultRowHeight="15" x14ac:dyDescent="0.25"/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839</v>
      </c>
      <c r="B2">
        <v>1</v>
      </c>
      <c r="C2" s="1" t="s">
        <v>494</v>
      </c>
      <c r="D2" t="str">
        <f>VLOOKUP(C2,'MASTER KEY'!$A$2:$B928,2,TRUE)</f>
        <v>Tidal Height</v>
      </c>
    </row>
    <row r="3" spans="1:4" x14ac:dyDescent="0.25">
      <c r="A3" t="s">
        <v>1309</v>
      </c>
      <c r="B3">
        <v>1</v>
      </c>
      <c r="C3" s="1" t="s">
        <v>1315</v>
      </c>
      <c r="D3" t="str">
        <f>VLOOKUP(C3,'MASTER KEY'!$A$2:$B929,2,TRUE)</f>
        <v>velocity x component of current</v>
      </c>
    </row>
    <row r="4" spans="1:4" x14ac:dyDescent="0.25">
      <c r="A4" t="s">
        <v>1310</v>
      </c>
      <c r="B4">
        <v>1</v>
      </c>
      <c r="C4" s="1" t="s">
        <v>1316</v>
      </c>
      <c r="D4" t="str">
        <f>VLOOKUP(C4,'MASTER KEY'!$A$2:$B930,2,TRUE)</f>
        <v>velocity y component of current</v>
      </c>
    </row>
    <row r="5" spans="1:4" x14ac:dyDescent="0.25">
      <c r="A5" t="s">
        <v>715</v>
      </c>
      <c r="B5">
        <v>1</v>
      </c>
      <c r="C5" s="1" t="s">
        <v>211</v>
      </c>
      <c r="D5" t="str">
        <f>VLOOKUP(C5,'MASTER KEY'!$A$2:$B931,2,TRUE)</f>
        <v>Temperature</v>
      </c>
    </row>
    <row r="6" spans="1:4" x14ac:dyDescent="0.25">
      <c r="A6" t="s">
        <v>714</v>
      </c>
      <c r="B6">
        <v>1</v>
      </c>
      <c r="C6" s="1" t="s">
        <v>210</v>
      </c>
      <c r="D6" t="str">
        <f>VLOOKUP(C6,'MASTER KEY'!$A$2:$B932,2,TRUE)</f>
        <v>Salinity</v>
      </c>
    </row>
    <row r="7" spans="1:4" x14ac:dyDescent="0.25">
      <c r="A7" t="s">
        <v>1375</v>
      </c>
      <c r="B7">
        <v>1</v>
      </c>
      <c r="C7" s="1" t="s">
        <v>1373</v>
      </c>
      <c r="D7" t="str">
        <f>VLOOKUP(C7,'MASTER KEY'!$A$2:$B933,2,TRUE)</f>
        <v>Current velocity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A5"/>
  <sheetViews>
    <sheetView workbookViewId="0">
      <selection activeCell="A8" sqref="A8"/>
    </sheetView>
  </sheetViews>
  <sheetFormatPr defaultColWidth="8.85546875" defaultRowHeight="15" x14ac:dyDescent="0.25"/>
  <cols>
    <col min="1" max="1" width="52.42578125" bestFit="1" customWidth="1"/>
  </cols>
  <sheetData>
    <row r="3" spans="1:1" x14ac:dyDescent="0.25">
      <c r="A3" t="s">
        <v>836</v>
      </c>
    </row>
    <row r="5" spans="1:1" x14ac:dyDescent="0.25">
      <c r="A5" t="s">
        <v>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36"/>
  <sheetViews>
    <sheetView topLeftCell="A109" workbookViewId="0">
      <selection activeCell="F23" sqref="F23"/>
    </sheetView>
  </sheetViews>
  <sheetFormatPr defaultColWidth="11.42578125" defaultRowHeight="15" x14ac:dyDescent="0.25"/>
  <cols>
    <col min="1" max="1" width="40" bestFit="1" customWidth="1"/>
  </cols>
  <sheetData>
    <row r="1" spans="1:1" x14ac:dyDescent="0.25">
      <c r="A1" s="23" t="s">
        <v>1426</v>
      </c>
    </row>
    <row r="2" spans="1:1" x14ac:dyDescent="0.25">
      <c r="A2" s="23" t="s">
        <v>1427</v>
      </c>
    </row>
    <row r="3" spans="1:1" x14ac:dyDescent="0.25">
      <c r="A3" s="23" t="s">
        <v>1428</v>
      </c>
    </row>
    <row r="4" spans="1:1" x14ac:dyDescent="0.25">
      <c r="A4" t="s">
        <v>1429</v>
      </c>
    </row>
    <row r="5" spans="1:1" x14ac:dyDescent="0.25">
      <c r="A5" t="s">
        <v>1430</v>
      </c>
    </row>
    <row r="6" spans="1:1" x14ac:dyDescent="0.25">
      <c r="A6" t="s">
        <v>1431</v>
      </c>
    </row>
    <row r="7" spans="1:1" x14ac:dyDescent="0.25">
      <c r="A7" t="s">
        <v>1432</v>
      </c>
    </row>
    <row r="8" spans="1:1" x14ac:dyDescent="0.25">
      <c r="A8" t="s">
        <v>1433</v>
      </c>
    </row>
    <row r="9" spans="1:1" x14ac:dyDescent="0.25">
      <c r="A9" t="s">
        <v>1434</v>
      </c>
    </row>
    <row r="10" spans="1:1" x14ac:dyDescent="0.25">
      <c r="A10" t="s">
        <v>1435</v>
      </c>
    </row>
    <row r="11" spans="1:1" x14ac:dyDescent="0.25">
      <c r="A11" t="s">
        <v>1436</v>
      </c>
    </row>
    <row r="12" spans="1:1" x14ac:dyDescent="0.25">
      <c r="A12" t="s">
        <v>1437</v>
      </c>
    </row>
    <row r="13" spans="1:1" x14ac:dyDescent="0.25">
      <c r="A13" t="s">
        <v>1438</v>
      </c>
    </row>
    <row r="14" spans="1:1" x14ac:dyDescent="0.25">
      <c r="A14" t="s">
        <v>1439</v>
      </c>
    </row>
    <row r="15" spans="1:1" x14ac:dyDescent="0.25">
      <c r="A15" t="s">
        <v>1440</v>
      </c>
    </row>
    <row r="16" spans="1:1" x14ac:dyDescent="0.25">
      <c r="A16" t="s">
        <v>1441</v>
      </c>
    </row>
    <row r="17" spans="1:1" x14ac:dyDescent="0.25">
      <c r="A17" t="s">
        <v>1442</v>
      </c>
    </row>
    <row r="18" spans="1:1" x14ac:dyDescent="0.25">
      <c r="A18" t="s">
        <v>1443</v>
      </c>
    </row>
    <row r="19" spans="1:1" x14ac:dyDescent="0.25">
      <c r="A19" t="s">
        <v>1444</v>
      </c>
    </row>
    <row r="20" spans="1:1" x14ac:dyDescent="0.25">
      <c r="A20" t="s">
        <v>1445</v>
      </c>
    </row>
    <row r="21" spans="1:1" x14ac:dyDescent="0.25">
      <c r="A21" t="s">
        <v>1446</v>
      </c>
    </row>
    <row r="22" spans="1:1" x14ac:dyDescent="0.25">
      <c r="A22" t="s">
        <v>1447</v>
      </c>
    </row>
    <row r="23" spans="1:1" x14ac:dyDescent="0.25">
      <c r="A23" t="s">
        <v>1448</v>
      </c>
    </row>
    <row r="24" spans="1:1" x14ac:dyDescent="0.25">
      <c r="A24" t="s">
        <v>1449</v>
      </c>
    </row>
    <row r="25" spans="1:1" x14ac:dyDescent="0.25">
      <c r="A25" t="s">
        <v>1450</v>
      </c>
    </row>
    <row r="26" spans="1:1" x14ac:dyDescent="0.25">
      <c r="A26" t="s">
        <v>1451</v>
      </c>
    </row>
    <row r="27" spans="1:1" x14ac:dyDescent="0.25">
      <c r="A27" t="s">
        <v>1452</v>
      </c>
    </row>
    <row r="28" spans="1:1" x14ac:dyDescent="0.25">
      <c r="A28" t="s">
        <v>1453</v>
      </c>
    </row>
    <row r="29" spans="1:1" x14ac:dyDescent="0.25">
      <c r="A29" t="s">
        <v>1454</v>
      </c>
    </row>
    <row r="30" spans="1:1" x14ac:dyDescent="0.25">
      <c r="A30" t="s">
        <v>1455</v>
      </c>
    </row>
    <row r="31" spans="1:1" x14ac:dyDescent="0.25">
      <c r="A31" t="s">
        <v>1456</v>
      </c>
    </row>
    <row r="32" spans="1:1" x14ac:dyDescent="0.25">
      <c r="A32" t="s">
        <v>1457</v>
      </c>
    </row>
    <row r="33" spans="1:1" x14ac:dyDescent="0.25">
      <c r="A33" t="s">
        <v>1458</v>
      </c>
    </row>
    <row r="34" spans="1:1" x14ac:dyDescent="0.25">
      <c r="A34" t="s">
        <v>1459</v>
      </c>
    </row>
    <row r="35" spans="1:1" x14ac:dyDescent="0.25">
      <c r="A35" t="s">
        <v>1460</v>
      </c>
    </row>
    <row r="36" spans="1:1" x14ac:dyDescent="0.25">
      <c r="A36" t="s">
        <v>1461</v>
      </c>
    </row>
    <row r="37" spans="1:1" x14ac:dyDescent="0.25">
      <c r="A37" t="s">
        <v>1462</v>
      </c>
    </row>
    <row r="38" spans="1:1" x14ac:dyDescent="0.25">
      <c r="A38" t="s">
        <v>1463</v>
      </c>
    </row>
    <row r="39" spans="1:1" x14ac:dyDescent="0.25">
      <c r="A39" t="s">
        <v>1464</v>
      </c>
    </row>
    <row r="40" spans="1:1" x14ac:dyDescent="0.25">
      <c r="A40" t="s">
        <v>1465</v>
      </c>
    </row>
    <row r="41" spans="1:1" x14ac:dyDescent="0.25">
      <c r="A41" t="s">
        <v>1466</v>
      </c>
    </row>
    <row r="42" spans="1:1" x14ac:dyDescent="0.25">
      <c r="A42" t="s">
        <v>1467</v>
      </c>
    </row>
    <row r="43" spans="1:1" x14ac:dyDescent="0.25">
      <c r="A43" t="s">
        <v>1468</v>
      </c>
    </row>
    <row r="44" spans="1:1" x14ac:dyDescent="0.25">
      <c r="A44" t="s">
        <v>1469</v>
      </c>
    </row>
    <row r="45" spans="1:1" x14ac:dyDescent="0.25">
      <c r="A45" t="s">
        <v>1470</v>
      </c>
    </row>
    <row r="46" spans="1:1" x14ac:dyDescent="0.25">
      <c r="A46" t="s">
        <v>1471</v>
      </c>
    </row>
    <row r="47" spans="1:1" x14ac:dyDescent="0.25">
      <c r="A47" t="s">
        <v>1472</v>
      </c>
    </row>
    <row r="48" spans="1:1" x14ac:dyDescent="0.25">
      <c r="A48" t="s">
        <v>1473</v>
      </c>
    </row>
    <row r="49" spans="1:1" x14ac:dyDescent="0.25">
      <c r="A49" t="s">
        <v>1474</v>
      </c>
    </row>
    <row r="50" spans="1:1" x14ac:dyDescent="0.25">
      <c r="A50" t="s">
        <v>1475</v>
      </c>
    </row>
    <row r="51" spans="1:1" x14ac:dyDescent="0.25">
      <c r="A51" t="s">
        <v>1476</v>
      </c>
    </row>
    <row r="52" spans="1:1" x14ac:dyDescent="0.25">
      <c r="A52" t="s">
        <v>1477</v>
      </c>
    </row>
    <row r="53" spans="1:1" x14ac:dyDescent="0.25">
      <c r="A53" t="s">
        <v>1478</v>
      </c>
    </row>
    <row r="54" spans="1:1" x14ac:dyDescent="0.25">
      <c r="A54" t="s">
        <v>1479</v>
      </c>
    </row>
    <row r="55" spans="1:1" x14ac:dyDescent="0.25">
      <c r="A55" t="s">
        <v>1478</v>
      </c>
    </row>
    <row r="56" spans="1:1" x14ac:dyDescent="0.25">
      <c r="A56" t="s">
        <v>1480</v>
      </c>
    </row>
    <row r="57" spans="1:1" x14ac:dyDescent="0.25">
      <c r="A57" t="s">
        <v>1481</v>
      </c>
    </row>
    <row r="58" spans="1:1" x14ac:dyDescent="0.25">
      <c r="A58" t="s">
        <v>1482</v>
      </c>
    </row>
    <row r="59" spans="1:1" x14ac:dyDescent="0.25">
      <c r="A59" t="s">
        <v>1483</v>
      </c>
    </row>
    <row r="60" spans="1:1" x14ac:dyDescent="0.25">
      <c r="A60" t="s">
        <v>1484</v>
      </c>
    </row>
    <row r="61" spans="1:1" x14ac:dyDescent="0.25">
      <c r="A61" t="s">
        <v>1485</v>
      </c>
    </row>
    <row r="62" spans="1:1" x14ac:dyDescent="0.25">
      <c r="A62" t="s">
        <v>1486</v>
      </c>
    </row>
    <row r="63" spans="1:1" x14ac:dyDescent="0.25">
      <c r="A63" t="s">
        <v>1487</v>
      </c>
    </row>
    <row r="64" spans="1:1" x14ac:dyDescent="0.25">
      <c r="A64" t="s">
        <v>1488</v>
      </c>
    </row>
    <row r="65" spans="1:1" x14ac:dyDescent="0.25">
      <c r="A65" t="s">
        <v>1489</v>
      </c>
    </row>
    <row r="66" spans="1:1" x14ac:dyDescent="0.25">
      <c r="A66" t="s">
        <v>1490</v>
      </c>
    </row>
    <row r="67" spans="1:1" x14ac:dyDescent="0.25">
      <c r="A67" t="s">
        <v>1491</v>
      </c>
    </row>
    <row r="68" spans="1:1" x14ac:dyDescent="0.25">
      <c r="A68" t="s">
        <v>1492</v>
      </c>
    </row>
    <row r="69" spans="1:1" x14ac:dyDescent="0.25">
      <c r="A69" t="s">
        <v>1493</v>
      </c>
    </row>
    <row r="70" spans="1:1" x14ac:dyDescent="0.25">
      <c r="A70" t="s">
        <v>1494</v>
      </c>
    </row>
    <row r="71" spans="1:1" x14ac:dyDescent="0.25">
      <c r="A71" t="s">
        <v>1495</v>
      </c>
    </row>
    <row r="72" spans="1:1" x14ac:dyDescent="0.25">
      <c r="A72" t="s">
        <v>1496</v>
      </c>
    </row>
    <row r="73" spans="1:1" x14ac:dyDescent="0.25">
      <c r="A73" t="s">
        <v>1497</v>
      </c>
    </row>
    <row r="74" spans="1:1" x14ac:dyDescent="0.25">
      <c r="A74" t="s">
        <v>1498</v>
      </c>
    </row>
    <row r="75" spans="1:1" x14ac:dyDescent="0.25">
      <c r="A75" t="s">
        <v>1499</v>
      </c>
    </row>
    <row r="76" spans="1:1" x14ac:dyDescent="0.25">
      <c r="A76" t="s">
        <v>1500</v>
      </c>
    </row>
    <row r="77" spans="1:1" x14ac:dyDescent="0.25">
      <c r="A77" t="s">
        <v>1501</v>
      </c>
    </row>
    <row r="78" spans="1:1" x14ac:dyDescent="0.25">
      <c r="A78" t="s">
        <v>1502</v>
      </c>
    </row>
    <row r="79" spans="1:1" x14ac:dyDescent="0.25">
      <c r="A79" t="s">
        <v>1503</v>
      </c>
    </row>
    <row r="80" spans="1:1" x14ac:dyDescent="0.25">
      <c r="A80" t="s">
        <v>1504</v>
      </c>
    </row>
    <row r="81" spans="1:1" x14ac:dyDescent="0.25">
      <c r="A81" t="s">
        <v>1505</v>
      </c>
    </row>
    <row r="82" spans="1:1" x14ac:dyDescent="0.25">
      <c r="A82" t="s">
        <v>1506</v>
      </c>
    </row>
    <row r="83" spans="1:1" x14ac:dyDescent="0.25">
      <c r="A83" t="s">
        <v>1507</v>
      </c>
    </row>
    <row r="84" spans="1:1" x14ac:dyDescent="0.25">
      <c r="A84" t="s">
        <v>1508</v>
      </c>
    </row>
    <row r="85" spans="1:1" x14ac:dyDescent="0.25">
      <c r="A85" t="s">
        <v>1509</v>
      </c>
    </row>
    <row r="86" spans="1:1" x14ac:dyDescent="0.25">
      <c r="A86" t="s">
        <v>1510</v>
      </c>
    </row>
    <row r="87" spans="1:1" x14ac:dyDescent="0.25">
      <c r="A87" t="s">
        <v>1511</v>
      </c>
    </row>
    <row r="88" spans="1:1" x14ac:dyDescent="0.25">
      <c r="A88" t="s">
        <v>1512</v>
      </c>
    </row>
    <row r="89" spans="1:1" x14ac:dyDescent="0.25">
      <c r="A89" t="s">
        <v>1513</v>
      </c>
    </row>
    <row r="90" spans="1:1" x14ac:dyDescent="0.25">
      <c r="A90" t="s">
        <v>1514</v>
      </c>
    </row>
    <row r="91" spans="1:1" x14ac:dyDescent="0.25">
      <c r="A91" t="s">
        <v>1515</v>
      </c>
    </row>
    <row r="92" spans="1:1" x14ac:dyDescent="0.25">
      <c r="A92" t="s">
        <v>1516</v>
      </c>
    </row>
    <row r="93" spans="1:1" x14ac:dyDescent="0.25">
      <c r="A93" t="s">
        <v>1517</v>
      </c>
    </row>
    <row r="94" spans="1:1" x14ac:dyDescent="0.25">
      <c r="A94" t="s">
        <v>1518</v>
      </c>
    </row>
    <row r="95" spans="1:1" x14ac:dyDescent="0.25">
      <c r="A95" t="s">
        <v>1519</v>
      </c>
    </row>
    <row r="96" spans="1:1" x14ac:dyDescent="0.25">
      <c r="A96" t="s">
        <v>1478</v>
      </c>
    </row>
    <row r="97" spans="1:1" x14ac:dyDescent="0.25">
      <c r="A97" t="s">
        <v>1520</v>
      </c>
    </row>
    <row r="98" spans="1:1" x14ac:dyDescent="0.25">
      <c r="A98" t="s">
        <v>1478</v>
      </c>
    </row>
    <row r="99" spans="1:1" x14ac:dyDescent="0.25">
      <c r="A99" t="s">
        <v>1521</v>
      </c>
    </row>
    <row r="100" spans="1:1" x14ac:dyDescent="0.25">
      <c r="A100" t="s">
        <v>1522</v>
      </c>
    </row>
    <row r="101" spans="1:1" x14ac:dyDescent="0.25">
      <c r="A101" t="s">
        <v>1523</v>
      </c>
    </row>
    <row r="102" spans="1:1" x14ac:dyDescent="0.25">
      <c r="A102" t="s">
        <v>1524</v>
      </c>
    </row>
    <row r="103" spans="1:1" x14ac:dyDescent="0.25">
      <c r="A103" t="s">
        <v>1525</v>
      </c>
    </row>
    <row r="104" spans="1:1" x14ac:dyDescent="0.25">
      <c r="A104" t="s">
        <v>1478</v>
      </c>
    </row>
    <row r="105" spans="1:1" x14ac:dyDescent="0.25">
      <c r="A105" t="s">
        <v>1526</v>
      </c>
    </row>
    <row r="106" spans="1:1" x14ac:dyDescent="0.25">
      <c r="A106" t="s">
        <v>1478</v>
      </c>
    </row>
    <row r="107" spans="1:1" x14ac:dyDescent="0.25">
      <c r="A107" t="s">
        <v>1527</v>
      </c>
    </row>
    <row r="108" spans="1:1" x14ac:dyDescent="0.25">
      <c r="A108" t="s">
        <v>1528</v>
      </c>
    </row>
    <row r="109" spans="1:1" x14ac:dyDescent="0.25">
      <c r="A109" t="s">
        <v>1529</v>
      </c>
    </row>
    <row r="110" spans="1:1" x14ac:dyDescent="0.25">
      <c r="A110" t="s">
        <v>1530</v>
      </c>
    </row>
    <row r="111" spans="1:1" x14ac:dyDescent="0.25">
      <c r="A111" t="s">
        <v>1531</v>
      </c>
    </row>
    <row r="112" spans="1:1" x14ac:dyDescent="0.25">
      <c r="A112" t="s">
        <v>1532</v>
      </c>
    </row>
    <row r="113" spans="1:1" x14ac:dyDescent="0.25">
      <c r="A113" t="s">
        <v>1533</v>
      </c>
    </row>
    <row r="114" spans="1:1" x14ac:dyDescent="0.25">
      <c r="A114" t="s">
        <v>1534</v>
      </c>
    </row>
    <row r="115" spans="1:1" x14ac:dyDescent="0.25">
      <c r="A115" t="s">
        <v>1535</v>
      </c>
    </row>
    <row r="116" spans="1:1" x14ac:dyDescent="0.25">
      <c r="A116" t="s">
        <v>1536</v>
      </c>
    </row>
    <row r="117" spans="1:1" x14ac:dyDescent="0.25">
      <c r="A117" t="s">
        <v>1537</v>
      </c>
    </row>
    <row r="118" spans="1:1" x14ac:dyDescent="0.25">
      <c r="A118" t="s">
        <v>1538</v>
      </c>
    </row>
    <row r="119" spans="1:1" x14ac:dyDescent="0.25">
      <c r="A119" t="s">
        <v>1539</v>
      </c>
    </row>
    <row r="120" spans="1:1" x14ac:dyDescent="0.25">
      <c r="A120" t="s">
        <v>1540</v>
      </c>
    </row>
    <row r="121" spans="1:1" x14ac:dyDescent="0.25">
      <c r="A121" t="s">
        <v>1541</v>
      </c>
    </row>
    <row r="122" spans="1:1" x14ac:dyDescent="0.25">
      <c r="A122" t="s">
        <v>1542</v>
      </c>
    </row>
    <row r="123" spans="1:1" x14ac:dyDescent="0.25">
      <c r="A123" t="s">
        <v>1543</v>
      </c>
    </row>
    <row r="124" spans="1:1" x14ac:dyDescent="0.25">
      <c r="A124" t="s">
        <v>1544</v>
      </c>
    </row>
    <row r="125" spans="1:1" x14ac:dyDescent="0.25">
      <c r="A125" t="s">
        <v>1545</v>
      </c>
    </row>
    <row r="126" spans="1:1" x14ac:dyDescent="0.25">
      <c r="A126" t="s">
        <v>1546</v>
      </c>
    </row>
    <row r="127" spans="1:1" x14ac:dyDescent="0.25">
      <c r="A127" t="s">
        <v>1547</v>
      </c>
    </row>
    <row r="128" spans="1:1" x14ac:dyDescent="0.25">
      <c r="A128" t="s">
        <v>1548</v>
      </c>
    </row>
    <row r="129" spans="1:1" x14ac:dyDescent="0.25">
      <c r="A129" t="s">
        <v>1549</v>
      </c>
    </row>
    <row r="130" spans="1:1" x14ac:dyDescent="0.25">
      <c r="A130" t="s">
        <v>1550</v>
      </c>
    </row>
    <row r="131" spans="1:1" x14ac:dyDescent="0.25">
      <c r="A131" t="s">
        <v>1551</v>
      </c>
    </row>
    <row r="132" spans="1:1" x14ac:dyDescent="0.25">
      <c r="A132" t="s">
        <v>1552</v>
      </c>
    </row>
    <row r="133" spans="1:1" x14ac:dyDescent="0.25">
      <c r="A133" t="s">
        <v>1553</v>
      </c>
    </row>
    <row r="134" spans="1:1" x14ac:dyDescent="0.25">
      <c r="A134" t="s">
        <v>1554</v>
      </c>
    </row>
    <row r="135" spans="1:1" x14ac:dyDescent="0.25">
      <c r="A135" t="s">
        <v>1478</v>
      </c>
    </row>
    <row r="136" spans="1:1" x14ac:dyDescent="0.25">
      <c r="A136" t="s">
        <v>1555</v>
      </c>
    </row>
    <row r="137" spans="1:1" x14ac:dyDescent="0.25">
      <c r="A137" t="s">
        <v>1478</v>
      </c>
    </row>
    <row r="138" spans="1:1" x14ac:dyDescent="0.25">
      <c r="A138" t="s">
        <v>1556</v>
      </c>
    </row>
    <row r="139" spans="1:1" x14ac:dyDescent="0.25">
      <c r="A139" t="s">
        <v>1557</v>
      </c>
    </row>
    <row r="140" spans="1:1" x14ac:dyDescent="0.25">
      <c r="A140" t="s">
        <v>1558</v>
      </c>
    </row>
    <row r="141" spans="1:1" x14ac:dyDescent="0.25">
      <c r="A141" t="s">
        <v>1559</v>
      </c>
    </row>
    <row r="142" spans="1:1" x14ac:dyDescent="0.25">
      <c r="A142" t="s">
        <v>1560</v>
      </c>
    </row>
    <row r="143" spans="1:1" x14ac:dyDescent="0.25">
      <c r="A143" t="s">
        <v>1561</v>
      </c>
    </row>
    <row r="144" spans="1:1" x14ac:dyDescent="0.25">
      <c r="A144" t="s">
        <v>1562</v>
      </c>
    </row>
    <row r="145" spans="1:1" x14ac:dyDescent="0.25">
      <c r="A145" t="s">
        <v>1563</v>
      </c>
    </row>
    <row r="146" spans="1:1" x14ac:dyDescent="0.25">
      <c r="A146" t="s">
        <v>1564</v>
      </c>
    </row>
    <row r="147" spans="1:1" x14ac:dyDescent="0.25">
      <c r="A147" t="s">
        <v>1565</v>
      </c>
    </row>
    <row r="148" spans="1:1" x14ac:dyDescent="0.25">
      <c r="A148" t="s">
        <v>1566</v>
      </c>
    </row>
    <row r="149" spans="1:1" x14ac:dyDescent="0.25">
      <c r="A149" t="s">
        <v>1567</v>
      </c>
    </row>
    <row r="150" spans="1:1" x14ac:dyDescent="0.25">
      <c r="A150" t="s">
        <v>1568</v>
      </c>
    </row>
    <row r="151" spans="1:1" x14ac:dyDescent="0.25">
      <c r="A151" t="s">
        <v>1569</v>
      </c>
    </row>
    <row r="152" spans="1:1" x14ac:dyDescent="0.25">
      <c r="A152" t="s">
        <v>1570</v>
      </c>
    </row>
    <row r="153" spans="1:1" x14ac:dyDescent="0.25">
      <c r="A153" t="s">
        <v>1571</v>
      </c>
    </row>
    <row r="154" spans="1:1" x14ac:dyDescent="0.25">
      <c r="A154" t="s">
        <v>1572</v>
      </c>
    </row>
    <row r="155" spans="1:1" x14ac:dyDescent="0.25">
      <c r="A155" t="s">
        <v>1573</v>
      </c>
    </row>
    <row r="156" spans="1:1" x14ac:dyDescent="0.25">
      <c r="A156" t="s">
        <v>1574</v>
      </c>
    </row>
    <row r="157" spans="1:1" x14ac:dyDescent="0.25">
      <c r="A157" t="s">
        <v>1575</v>
      </c>
    </row>
    <row r="158" spans="1:1" x14ac:dyDescent="0.25">
      <c r="A158" t="s">
        <v>1576</v>
      </c>
    </row>
    <row r="159" spans="1:1" x14ac:dyDescent="0.25">
      <c r="A159" t="s">
        <v>1577</v>
      </c>
    </row>
    <row r="160" spans="1:1" x14ac:dyDescent="0.25">
      <c r="A160" t="s">
        <v>1578</v>
      </c>
    </row>
    <row r="161" spans="1:1" x14ac:dyDescent="0.25">
      <c r="A161" t="s">
        <v>1579</v>
      </c>
    </row>
    <row r="162" spans="1:1" x14ac:dyDescent="0.25">
      <c r="A162" t="s">
        <v>1580</v>
      </c>
    </row>
    <row r="163" spans="1:1" x14ac:dyDescent="0.25">
      <c r="A163" t="s">
        <v>1581</v>
      </c>
    </row>
    <row r="164" spans="1:1" x14ac:dyDescent="0.25">
      <c r="A164" t="s">
        <v>1582</v>
      </c>
    </row>
    <row r="165" spans="1:1" x14ac:dyDescent="0.25">
      <c r="A165" t="s">
        <v>1583</v>
      </c>
    </row>
    <row r="166" spans="1:1" x14ac:dyDescent="0.25">
      <c r="A166" t="s">
        <v>1584</v>
      </c>
    </row>
    <row r="167" spans="1:1" x14ac:dyDescent="0.25">
      <c r="A167" t="s">
        <v>1585</v>
      </c>
    </row>
    <row r="168" spans="1:1" x14ac:dyDescent="0.25">
      <c r="A168" t="s">
        <v>1586</v>
      </c>
    </row>
    <row r="169" spans="1:1" x14ac:dyDescent="0.25">
      <c r="A169" t="s">
        <v>1587</v>
      </c>
    </row>
    <row r="170" spans="1:1" x14ac:dyDescent="0.25">
      <c r="A170" t="s">
        <v>1588</v>
      </c>
    </row>
    <row r="171" spans="1:1" x14ac:dyDescent="0.25">
      <c r="A171" t="s">
        <v>1589</v>
      </c>
    </row>
    <row r="172" spans="1:1" x14ac:dyDescent="0.25">
      <c r="A172" t="s">
        <v>1590</v>
      </c>
    </row>
    <row r="173" spans="1:1" x14ac:dyDescent="0.25">
      <c r="A173" t="s">
        <v>1591</v>
      </c>
    </row>
    <row r="174" spans="1:1" x14ac:dyDescent="0.25">
      <c r="A174" t="s">
        <v>1592</v>
      </c>
    </row>
    <row r="175" spans="1:1" x14ac:dyDescent="0.25">
      <c r="A175" t="s">
        <v>1593</v>
      </c>
    </row>
    <row r="176" spans="1:1" x14ac:dyDescent="0.25">
      <c r="A176" t="s">
        <v>1594</v>
      </c>
    </row>
    <row r="177" spans="1:1" x14ac:dyDescent="0.25">
      <c r="A177" t="s">
        <v>1595</v>
      </c>
    </row>
    <row r="178" spans="1:1" x14ac:dyDescent="0.25">
      <c r="A178" t="s">
        <v>1596</v>
      </c>
    </row>
    <row r="179" spans="1:1" x14ac:dyDescent="0.25">
      <c r="A179" t="s">
        <v>1597</v>
      </c>
    </row>
    <row r="180" spans="1:1" x14ac:dyDescent="0.25">
      <c r="A180" t="s">
        <v>1598</v>
      </c>
    </row>
    <row r="181" spans="1:1" x14ac:dyDescent="0.25">
      <c r="A181" t="s">
        <v>1599</v>
      </c>
    </row>
    <row r="182" spans="1:1" x14ac:dyDescent="0.25">
      <c r="A182" t="s">
        <v>1600</v>
      </c>
    </row>
    <row r="183" spans="1:1" x14ac:dyDescent="0.25">
      <c r="A183" t="s">
        <v>1601</v>
      </c>
    </row>
    <row r="184" spans="1:1" x14ac:dyDescent="0.25">
      <c r="A184" t="s">
        <v>1602</v>
      </c>
    </row>
    <row r="185" spans="1:1" x14ac:dyDescent="0.25">
      <c r="A185" t="s">
        <v>1603</v>
      </c>
    </row>
    <row r="186" spans="1:1" x14ac:dyDescent="0.25">
      <c r="A186" t="s">
        <v>1604</v>
      </c>
    </row>
    <row r="187" spans="1:1" x14ac:dyDescent="0.25">
      <c r="A187" t="s">
        <v>1605</v>
      </c>
    </row>
    <row r="188" spans="1:1" x14ac:dyDescent="0.25">
      <c r="A188" t="s">
        <v>1606</v>
      </c>
    </row>
    <row r="189" spans="1:1" x14ac:dyDescent="0.25">
      <c r="A189" t="s">
        <v>1607</v>
      </c>
    </row>
    <row r="190" spans="1:1" x14ac:dyDescent="0.25">
      <c r="A190" t="s">
        <v>1608</v>
      </c>
    </row>
    <row r="191" spans="1:1" x14ac:dyDescent="0.25">
      <c r="A191" t="s">
        <v>1478</v>
      </c>
    </row>
    <row r="192" spans="1:1" x14ac:dyDescent="0.25">
      <c r="A192" t="s">
        <v>1609</v>
      </c>
    </row>
    <row r="193" spans="1:1" x14ac:dyDescent="0.25">
      <c r="A193" t="s">
        <v>1478</v>
      </c>
    </row>
    <row r="194" spans="1:1" x14ac:dyDescent="0.25">
      <c r="A194" t="s">
        <v>1610</v>
      </c>
    </row>
    <row r="195" spans="1:1" x14ac:dyDescent="0.25">
      <c r="A195" t="s">
        <v>1478</v>
      </c>
    </row>
    <row r="196" spans="1:1" x14ac:dyDescent="0.25">
      <c r="A196" t="s">
        <v>1611</v>
      </c>
    </row>
    <row r="197" spans="1:1" x14ac:dyDescent="0.25">
      <c r="A197" t="s">
        <v>1478</v>
      </c>
    </row>
    <row r="198" spans="1:1" x14ac:dyDescent="0.25">
      <c r="A198" t="s">
        <v>1612</v>
      </c>
    </row>
    <row r="199" spans="1:1" x14ac:dyDescent="0.25">
      <c r="A199" t="s">
        <v>1613</v>
      </c>
    </row>
    <row r="200" spans="1:1" x14ac:dyDescent="0.25">
      <c r="A200" t="s">
        <v>1614</v>
      </c>
    </row>
    <row r="201" spans="1:1" x14ac:dyDescent="0.25">
      <c r="A201" t="s">
        <v>1478</v>
      </c>
    </row>
    <row r="202" spans="1:1" x14ac:dyDescent="0.25">
      <c r="A202" t="s">
        <v>1615</v>
      </c>
    </row>
    <row r="203" spans="1:1" x14ac:dyDescent="0.25">
      <c r="A203" t="s">
        <v>1478</v>
      </c>
    </row>
    <row r="204" spans="1:1" x14ac:dyDescent="0.25">
      <c r="A204" t="s">
        <v>1616</v>
      </c>
    </row>
    <row r="205" spans="1:1" x14ac:dyDescent="0.25">
      <c r="A205" t="s">
        <v>1617</v>
      </c>
    </row>
    <row r="206" spans="1:1" x14ac:dyDescent="0.25">
      <c r="A206" t="s">
        <v>1618</v>
      </c>
    </row>
    <row r="207" spans="1:1" x14ac:dyDescent="0.25">
      <c r="A207" t="s">
        <v>1619</v>
      </c>
    </row>
    <row r="208" spans="1:1" x14ac:dyDescent="0.25">
      <c r="A208" t="s">
        <v>1620</v>
      </c>
    </row>
    <row r="209" spans="1:1" x14ac:dyDescent="0.25">
      <c r="A209" t="s">
        <v>1621</v>
      </c>
    </row>
    <row r="210" spans="1:1" x14ac:dyDescent="0.25">
      <c r="A210" t="s">
        <v>1622</v>
      </c>
    </row>
    <row r="211" spans="1:1" x14ac:dyDescent="0.25">
      <c r="A211" t="s">
        <v>1623</v>
      </c>
    </row>
    <row r="212" spans="1:1" x14ac:dyDescent="0.25">
      <c r="A212" t="s">
        <v>1624</v>
      </c>
    </row>
    <row r="213" spans="1:1" x14ac:dyDescent="0.25">
      <c r="A213" t="s">
        <v>1625</v>
      </c>
    </row>
    <row r="214" spans="1:1" x14ac:dyDescent="0.25">
      <c r="A214" t="s">
        <v>1626</v>
      </c>
    </row>
    <row r="215" spans="1:1" x14ac:dyDescent="0.25">
      <c r="A215" t="s">
        <v>1627</v>
      </c>
    </row>
    <row r="216" spans="1:1" x14ac:dyDescent="0.25">
      <c r="A216" t="s">
        <v>1628</v>
      </c>
    </row>
    <row r="217" spans="1:1" x14ac:dyDescent="0.25">
      <c r="A217" t="s">
        <v>1629</v>
      </c>
    </row>
    <row r="218" spans="1:1" x14ac:dyDescent="0.25">
      <c r="A218" t="s">
        <v>1630</v>
      </c>
    </row>
    <row r="219" spans="1:1" x14ac:dyDescent="0.25">
      <c r="A219" t="s">
        <v>1631</v>
      </c>
    </row>
    <row r="220" spans="1:1" x14ac:dyDescent="0.25">
      <c r="A220" t="s">
        <v>1632</v>
      </c>
    </row>
    <row r="221" spans="1:1" x14ac:dyDescent="0.25">
      <c r="A221" t="s">
        <v>1633</v>
      </c>
    </row>
    <row r="222" spans="1:1" x14ac:dyDescent="0.25">
      <c r="A222" t="s">
        <v>1634</v>
      </c>
    </row>
    <row r="223" spans="1:1" x14ac:dyDescent="0.25">
      <c r="A223" t="s">
        <v>1635</v>
      </c>
    </row>
    <row r="224" spans="1:1" x14ac:dyDescent="0.25">
      <c r="A224" t="s">
        <v>1636</v>
      </c>
    </row>
    <row r="225" spans="1:1" x14ac:dyDescent="0.25">
      <c r="A225" t="s">
        <v>1637</v>
      </c>
    </row>
    <row r="226" spans="1:1" x14ac:dyDescent="0.25">
      <c r="A226" t="s">
        <v>1638</v>
      </c>
    </row>
    <row r="227" spans="1:1" x14ac:dyDescent="0.25">
      <c r="A227" t="s">
        <v>1639</v>
      </c>
    </row>
    <row r="228" spans="1:1" x14ac:dyDescent="0.25">
      <c r="A228" t="s">
        <v>1640</v>
      </c>
    </row>
    <row r="229" spans="1:1" x14ac:dyDescent="0.25">
      <c r="A229" t="s">
        <v>1641</v>
      </c>
    </row>
    <row r="230" spans="1:1" x14ac:dyDescent="0.25">
      <c r="A230" t="s">
        <v>1642</v>
      </c>
    </row>
    <row r="231" spans="1:1" x14ac:dyDescent="0.25">
      <c r="A231" t="s">
        <v>1643</v>
      </c>
    </row>
    <row r="232" spans="1:1" x14ac:dyDescent="0.25">
      <c r="A232" t="s">
        <v>1644</v>
      </c>
    </row>
    <row r="233" spans="1:1" x14ac:dyDescent="0.25">
      <c r="A233" t="s">
        <v>1645</v>
      </c>
    </row>
    <row r="234" spans="1:1" x14ac:dyDescent="0.25">
      <c r="A234" t="s">
        <v>1646</v>
      </c>
    </row>
    <row r="235" spans="1:1" x14ac:dyDescent="0.25">
      <c r="A235" t="s">
        <v>1647</v>
      </c>
    </row>
    <row r="236" spans="1:1" x14ac:dyDescent="0.25">
      <c r="A236" t="s">
        <v>1648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4"/>
  <sheetViews>
    <sheetView workbookViewId="0">
      <pane ySplit="1" topLeftCell="A247" activePane="bottomLeft" state="frozen"/>
      <selection pane="bottomLeft" activeCell="D285" sqref="D285"/>
    </sheetView>
  </sheetViews>
  <sheetFormatPr defaultColWidth="8.85546875" defaultRowHeight="15" x14ac:dyDescent="0.25"/>
  <cols>
    <col min="1" max="1" width="9.140625" bestFit="1" customWidth="1"/>
    <col min="2" max="2" width="36.42578125" bestFit="1" customWidth="1"/>
    <col min="3" max="3" width="14" bestFit="1" customWidth="1"/>
    <col min="4" max="4" width="32.140625" bestFit="1" customWidth="1"/>
    <col min="5" max="5" width="20.42578125" bestFit="1" customWidth="1"/>
    <col min="6" max="6" width="9.42578125" bestFit="1" customWidth="1"/>
  </cols>
  <sheetData>
    <row r="1" spans="1:6" x14ac:dyDescent="0.25">
      <c r="A1" s="1" t="s">
        <v>157</v>
      </c>
      <c r="B1" s="1" t="s">
        <v>156</v>
      </c>
      <c r="C1" s="1" t="s">
        <v>0</v>
      </c>
      <c r="D1" s="1" t="s">
        <v>708</v>
      </c>
      <c r="E1" s="1" t="s">
        <v>709</v>
      </c>
      <c r="F1" s="1" t="s">
        <v>710</v>
      </c>
    </row>
    <row r="2" spans="1:6" x14ac:dyDescent="0.25">
      <c r="A2" t="str">
        <f>'MASTER KEY'!A2</f>
        <v>var00001</v>
      </c>
      <c r="B2" t="str">
        <f>'MASTER KEY'!B2</f>
        <v>E coli</v>
      </c>
      <c r="C2" t="str">
        <f>'MASTER KEY'!C2</f>
        <v>cfu/100mL</v>
      </c>
      <c r="D2" t="s">
        <v>711</v>
      </c>
      <c r="E2" t="s">
        <v>1</v>
      </c>
      <c r="F2">
        <v>1</v>
      </c>
    </row>
    <row r="3" spans="1:6" x14ac:dyDescent="0.25">
      <c r="A3" t="str">
        <f>'MASTER KEY'!A3</f>
        <v>var00002</v>
      </c>
      <c r="B3" t="str">
        <f>'MASTER KEY'!B3</f>
        <v>Enterococci</v>
      </c>
      <c r="C3" t="str">
        <f>'MASTER KEY'!C3</f>
        <v>cfu/100mL</v>
      </c>
      <c r="D3" t="s">
        <v>712</v>
      </c>
      <c r="E3" t="s">
        <v>1</v>
      </c>
      <c r="F3">
        <v>1</v>
      </c>
    </row>
    <row r="4" spans="1:6" x14ac:dyDescent="0.25">
      <c r="A4" t="str">
        <f>'MASTER KEY'!A4</f>
        <v>var00003</v>
      </c>
      <c r="B4" t="str">
        <f>'MASTER KEY'!B4</f>
        <v>TN:TP</v>
      </c>
      <c r="C4" t="str">
        <f>'MASTER KEY'!C4</f>
        <v>mg N / mg P</v>
      </c>
      <c r="D4" t="s">
        <v>713</v>
      </c>
      <c r="E4" t="s">
        <v>4</v>
      </c>
      <c r="F4">
        <v>1</v>
      </c>
    </row>
    <row r="5" spans="1:6" x14ac:dyDescent="0.25">
      <c r="A5" t="str">
        <f>'MASTER KEY'!A5</f>
        <v>var00004</v>
      </c>
      <c r="B5" t="str">
        <f>'MASTER KEY'!B5</f>
        <v>Organic Nitrogen</v>
      </c>
      <c r="C5" t="str">
        <f>'MASTER KEY'!C5</f>
        <v>mg/L</v>
      </c>
      <c r="D5" t="s">
        <v>161</v>
      </c>
      <c r="E5" t="s">
        <v>840</v>
      </c>
      <c r="F5" s="10">
        <f>1000/14</f>
        <v>71.428571428571431</v>
      </c>
    </row>
    <row r="6" spans="1:6" x14ac:dyDescent="0.25">
      <c r="A6" t="str">
        <f>'MASTER KEY'!A6</f>
        <v>var00005</v>
      </c>
      <c r="B6" t="str">
        <f>'MASTER KEY'!B6</f>
        <v>Organic Phosphorus</v>
      </c>
      <c r="C6" t="str">
        <f>'MASTER KEY'!C6</f>
        <v>mg/L</v>
      </c>
      <c r="D6" t="s">
        <v>162</v>
      </c>
      <c r="E6" t="s">
        <v>840</v>
      </c>
      <c r="F6">
        <f>1000/31</f>
        <v>32.258064516129032</v>
      </c>
    </row>
    <row r="7" spans="1:6" x14ac:dyDescent="0.25">
      <c r="A7" t="str">
        <f>'MASTER KEY'!A7</f>
        <v>var00006</v>
      </c>
      <c r="B7" t="str">
        <f>'MASTER KEY'!B7</f>
        <v>Salinity</v>
      </c>
      <c r="C7" t="str">
        <f>'MASTER KEY'!C7</f>
        <v>psu</v>
      </c>
      <c r="D7" t="s">
        <v>714</v>
      </c>
      <c r="E7" t="s">
        <v>9</v>
      </c>
      <c r="F7">
        <v>1</v>
      </c>
    </row>
    <row r="8" spans="1:6" x14ac:dyDescent="0.25">
      <c r="A8" t="str">
        <f>'MASTER KEY'!A8</f>
        <v>var00007</v>
      </c>
      <c r="B8" t="str">
        <f>'MASTER KEY'!B8</f>
        <v>Temperature</v>
      </c>
      <c r="C8" t="str">
        <f>'MASTER KEY'!C8</f>
        <v>C</v>
      </c>
      <c r="D8" t="s">
        <v>715</v>
      </c>
      <c r="E8" t="s">
        <v>11</v>
      </c>
      <c r="F8">
        <v>1</v>
      </c>
    </row>
    <row r="9" spans="1:6" x14ac:dyDescent="0.25">
      <c r="A9" t="str">
        <f>'MASTER KEY'!A9</f>
        <v>var00008</v>
      </c>
      <c r="B9" t="str">
        <f>'MASTER KEY'!B9</f>
        <v>Depth</v>
      </c>
      <c r="C9" t="str">
        <f>'MASTER KEY'!C9</f>
        <v>m</v>
      </c>
      <c r="D9" t="s">
        <v>165</v>
      </c>
      <c r="E9" t="s">
        <v>13</v>
      </c>
      <c r="F9">
        <v>1</v>
      </c>
    </row>
    <row r="10" spans="1:6" x14ac:dyDescent="0.25">
      <c r="A10" t="str">
        <f>'MASTER KEY'!A10</f>
        <v>var00009</v>
      </c>
      <c r="B10" t="str">
        <f>'MASTER KEY'!B10</f>
        <v>Total Nitrogen</v>
      </c>
      <c r="C10" t="str">
        <f>'MASTER KEY'!C10</f>
        <v>mg/L</v>
      </c>
      <c r="D10" t="s">
        <v>716</v>
      </c>
      <c r="E10" t="s">
        <v>840</v>
      </c>
      <c r="F10" s="10">
        <f>1000/14</f>
        <v>71.428571428571431</v>
      </c>
    </row>
    <row r="11" spans="1:6" x14ac:dyDescent="0.25">
      <c r="A11" t="str">
        <f>'MASTER KEY'!A11</f>
        <v>var00010</v>
      </c>
      <c r="B11" t="str">
        <f>'MASTER KEY'!B11</f>
        <v>Total Phosphorus</v>
      </c>
      <c r="C11" t="str">
        <f>'MASTER KEY'!C11</f>
        <v>mg/L</v>
      </c>
      <c r="D11" t="s">
        <v>717</v>
      </c>
      <c r="E11" t="s">
        <v>840</v>
      </c>
      <c r="F11">
        <f>1000/31</f>
        <v>32.258064516129032</v>
      </c>
    </row>
    <row r="12" spans="1:6" x14ac:dyDescent="0.25">
      <c r="A12" t="str">
        <f>'MASTER KEY'!A12</f>
        <v>var00011</v>
      </c>
      <c r="B12" t="str">
        <f>'MASTER KEY'!B12</f>
        <v>Total Organic Carbon</v>
      </c>
      <c r="C12" t="str">
        <f>'MASTER KEY'!C12</f>
        <v>mg/L</v>
      </c>
      <c r="D12" t="s">
        <v>718</v>
      </c>
      <c r="E12" t="s">
        <v>840</v>
      </c>
      <c r="F12" s="9">
        <f>1000/12</f>
        <v>83.333333333333329</v>
      </c>
    </row>
    <row r="13" spans="1:6" x14ac:dyDescent="0.25">
      <c r="A13" t="str">
        <f>'MASTER KEY'!A13</f>
        <v>var00012</v>
      </c>
      <c r="B13" t="str">
        <f>'MASTER KEY'!B13</f>
        <v>Total Suspended Solids</v>
      </c>
      <c r="C13" t="str">
        <f>'MASTER KEY'!C13</f>
        <v>mg/L</v>
      </c>
      <c r="D13" t="s">
        <v>719</v>
      </c>
      <c r="E13" t="s">
        <v>6</v>
      </c>
      <c r="F13">
        <v>1</v>
      </c>
    </row>
    <row r="14" spans="1:6" x14ac:dyDescent="0.25">
      <c r="A14" t="str">
        <f>'MASTER KEY'!A14</f>
        <v>var00013</v>
      </c>
      <c r="B14" t="str">
        <f>'MASTER KEY'!B14</f>
        <v>Turbidity</v>
      </c>
      <c r="C14" t="str">
        <f>'MASTER KEY'!C14</f>
        <v>NTU</v>
      </c>
      <c r="D14" t="s">
        <v>720</v>
      </c>
      <c r="E14" t="s">
        <v>19</v>
      </c>
      <c r="F14">
        <v>1</v>
      </c>
    </row>
    <row r="15" spans="1:6" x14ac:dyDescent="0.25">
      <c r="A15" t="str">
        <f>'MASTER KEY'!A15</f>
        <v>var00014</v>
      </c>
      <c r="B15" t="str">
        <f>'MASTER KEY'!B15</f>
        <v>Chlorophyll-a</v>
      </c>
      <c r="C15" t="str">
        <f>'MASTER KEY'!C15</f>
        <v>µg/l</v>
      </c>
      <c r="D15" t="s">
        <v>721</v>
      </c>
      <c r="E15" t="s">
        <v>21</v>
      </c>
      <c r="F15">
        <v>1</v>
      </c>
    </row>
    <row r="16" spans="1:6" x14ac:dyDescent="0.25">
      <c r="A16" t="str">
        <f>'MASTER KEY'!A16</f>
        <v>var00015</v>
      </c>
      <c r="B16" t="str">
        <f>'MASTER KEY'!B16</f>
        <v>Ruppia Biomass</v>
      </c>
      <c r="C16" t="str">
        <f>'MASTER KEY'!C16</f>
        <v>mmol C/m^2</v>
      </c>
      <c r="D16" t="s">
        <v>722</v>
      </c>
      <c r="E16" t="s">
        <v>23</v>
      </c>
      <c r="F16">
        <v>1</v>
      </c>
    </row>
    <row r="17" spans="1:6" x14ac:dyDescent="0.25">
      <c r="A17" t="str">
        <f>'MASTER KEY'!A17</f>
        <v>var00016</v>
      </c>
      <c r="B17" t="str">
        <f>'MASTER KEY'!B17</f>
        <v>Suspended Solids #1</v>
      </c>
      <c r="C17" t="str">
        <f>'MASTER KEY'!C17</f>
        <v>mg/L</v>
      </c>
      <c r="D17" t="s">
        <v>723</v>
      </c>
      <c r="E17" t="s">
        <v>6</v>
      </c>
      <c r="F17">
        <v>1</v>
      </c>
    </row>
    <row r="18" spans="1:6" x14ac:dyDescent="0.25">
      <c r="A18" t="str">
        <f>'MASTER KEY'!A18</f>
        <v>var00017</v>
      </c>
      <c r="B18" t="str">
        <f>'MASTER KEY'!B18</f>
        <v>Sediment Mass (SS1)</v>
      </c>
      <c r="C18" t="str">
        <f>'MASTER KEY'!C18</f>
        <v>g/m^2</v>
      </c>
      <c r="D18" t="s">
        <v>724</v>
      </c>
      <c r="E18" t="s">
        <v>26</v>
      </c>
      <c r="F18">
        <v>1</v>
      </c>
    </row>
    <row r="19" spans="1:6" x14ac:dyDescent="0.25">
      <c r="A19" t="str">
        <f>'MASTER KEY'!A19</f>
        <v>var00018</v>
      </c>
      <c r="B19" t="str">
        <f>'MASTER KEY'!B19</f>
        <v>Suspended Solids #2</v>
      </c>
      <c r="C19" t="str">
        <f>'MASTER KEY'!C19</f>
        <v>mg/L</v>
      </c>
      <c r="D19" t="s">
        <v>725</v>
      </c>
      <c r="E19" t="s">
        <v>6</v>
      </c>
      <c r="F19">
        <v>1</v>
      </c>
    </row>
    <row r="20" spans="1:6" x14ac:dyDescent="0.25">
      <c r="A20" t="str">
        <f>'MASTER KEY'!A20</f>
        <v>var00019</v>
      </c>
      <c r="B20" t="str">
        <f>'MASTER KEY'!B20</f>
        <v>Sediment Mass (SS2)</v>
      </c>
      <c r="C20" t="str">
        <f>'MASTER KEY'!C20</f>
        <v>g/m^2</v>
      </c>
      <c r="D20" t="s">
        <v>726</v>
      </c>
      <c r="E20" t="s">
        <v>26</v>
      </c>
      <c r="F20">
        <v>1</v>
      </c>
    </row>
    <row r="21" spans="1:6" x14ac:dyDescent="0.25">
      <c r="A21" t="str">
        <f>'MASTER KEY'!A21</f>
        <v>var00020</v>
      </c>
      <c r="B21" t="str">
        <f>'MASTER KEY'!B21</f>
        <v>Suspended Solids #3</v>
      </c>
      <c r="C21" t="str">
        <f>'MASTER KEY'!C21</f>
        <v>mg/L</v>
      </c>
      <c r="D21" t="s">
        <v>727</v>
      </c>
      <c r="E21" t="s">
        <v>6</v>
      </c>
      <c r="F21">
        <v>1</v>
      </c>
    </row>
    <row r="22" spans="1:6" x14ac:dyDescent="0.25">
      <c r="A22" t="str">
        <f>'MASTER KEY'!A22</f>
        <v>var00021</v>
      </c>
      <c r="B22" t="str">
        <f>'MASTER KEY'!B22</f>
        <v>Sediment Mass (SS3)</v>
      </c>
      <c r="C22" t="str">
        <f>'MASTER KEY'!C22</f>
        <v>g/m^2</v>
      </c>
      <c r="D22" t="s">
        <v>728</v>
      </c>
      <c r="E22" t="s">
        <v>26</v>
      </c>
      <c r="F22">
        <v>1</v>
      </c>
    </row>
    <row r="23" spans="1:6" x14ac:dyDescent="0.25">
      <c r="A23" t="str">
        <f>'MASTER KEY'!A23</f>
        <v>var00022</v>
      </c>
      <c r="B23" t="str">
        <f>'MASTER KEY'!B23</f>
        <v>Water Age</v>
      </c>
      <c r="C23" t="str">
        <f>'MASTER KEY'!C23</f>
        <v>days</v>
      </c>
      <c r="D23" t="s">
        <v>729</v>
      </c>
      <c r="E23" t="s">
        <v>32</v>
      </c>
      <c r="F23">
        <v>1</v>
      </c>
    </row>
    <row r="24" spans="1:6" x14ac:dyDescent="0.25">
      <c r="A24" t="str">
        <f>'MASTER KEY'!A24</f>
        <v>var00023</v>
      </c>
      <c r="B24" t="str">
        <f>'MASTER KEY'!B24</f>
        <v>Oxygen</v>
      </c>
      <c r="C24" t="str">
        <f>'MASTER KEY'!C24</f>
        <v>mg/L</v>
      </c>
      <c r="D24" t="s">
        <v>730</v>
      </c>
      <c r="E24" t="s">
        <v>840</v>
      </c>
      <c r="F24">
        <f>1000/32</f>
        <v>31.25</v>
      </c>
    </row>
    <row r="25" spans="1:6" x14ac:dyDescent="0.25">
      <c r="A25" t="str">
        <f>'MASTER KEY'!A25</f>
        <v>var00024</v>
      </c>
      <c r="B25" t="str">
        <f>'MASTER KEY'!B25</f>
        <v>Reactive Silica</v>
      </c>
      <c r="C25" t="str">
        <f>'MASTER KEY'!C25</f>
        <v>mg/L</v>
      </c>
      <c r="D25" t="s">
        <v>731</v>
      </c>
      <c r="E25" t="s">
        <v>840</v>
      </c>
      <c r="F25">
        <v>35.587188609999998</v>
      </c>
    </row>
    <row r="26" spans="1:6" x14ac:dyDescent="0.25">
      <c r="A26" t="str">
        <f>'MASTER KEY'!A26</f>
        <v>var00025</v>
      </c>
      <c r="B26" t="str">
        <f>'MASTER KEY'!B26</f>
        <v>Ammonium</v>
      </c>
      <c r="C26" t="str">
        <f>'MASTER KEY'!C26</f>
        <v>mg/L</v>
      </c>
      <c r="D26" t="s">
        <v>732</v>
      </c>
      <c r="E26" t="s">
        <v>840</v>
      </c>
      <c r="F26" s="10">
        <f>1000/14</f>
        <v>71.428571428571431</v>
      </c>
    </row>
    <row r="27" spans="1:6" x14ac:dyDescent="0.25">
      <c r="A27" t="str">
        <f>'MASTER KEY'!A27</f>
        <v>var00026</v>
      </c>
      <c r="B27" t="str">
        <f>'MASTER KEY'!B27</f>
        <v>Nitrate</v>
      </c>
      <c r="C27" t="str">
        <f>'MASTER KEY'!C27</f>
        <v>mg/L</v>
      </c>
      <c r="D27" t="s">
        <v>733</v>
      </c>
      <c r="E27" t="s">
        <v>840</v>
      </c>
      <c r="F27" s="10">
        <f>1000/14</f>
        <v>71.428571428571431</v>
      </c>
    </row>
    <row r="28" spans="1:6" x14ac:dyDescent="0.25">
      <c r="A28" t="str">
        <f>'MASTER KEY'!A28</f>
        <v>var00027</v>
      </c>
      <c r="B28" t="str">
        <f>'MASTER KEY'!B28</f>
        <v>Filterable Reactive Phosphate</v>
      </c>
      <c r="C28" t="str">
        <f>'MASTER KEY'!C28</f>
        <v>mg/L</v>
      </c>
      <c r="D28" t="s">
        <v>734</v>
      </c>
      <c r="E28" t="s">
        <v>840</v>
      </c>
      <c r="F28">
        <f>1000/31</f>
        <v>32.258064516129032</v>
      </c>
    </row>
    <row r="29" spans="1:6" x14ac:dyDescent="0.25">
      <c r="A29" t="str">
        <f>'MASTER KEY'!A29</f>
        <v>var00028</v>
      </c>
      <c r="B29" t="str">
        <f>'MASTER KEY'!B29</f>
        <v>Adsorped Phosphate</v>
      </c>
      <c r="C29" t="str">
        <f>'MASTER KEY'!C29</f>
        <v>mg/L</v>
      </c>
      <c r="D29" t="s">
        <v>735</v>
      </c>
      <c r="E29" t="s">
        <v>840</v>
      </c>
      <c r="F29">
        <f>1000/31</f>
        <v>32.258064516129032</v>
      </c>
    </row>
    <row r="30" spans="1:6" x14ac:dyDescent="0.25">
      <c r="A30" t="str">
        <f>'MASTER KEY'!A30</f>
        <v>var00029</v>
      </c>
      <c r="B30" t="str">
        <f>'MASTER KEY'!B30</f>
        <v>Dissolved Organic Carbon</v>
      </c>
      <c r="C30" t="str">
        <f>'MASTER KEY'!C30</f>
        <v>mg/L</v>
      </c>
      <c r="D30" s="9" t="s">
        <v>736</v>
      </c>
      <c r="E30" t="s">
        <v>840</v>
      </c>
      <c r="F30" s="9">
        <f>1000/12</f>
        <v>83.333333333333329</v>
      </c>
    </row>
    <row r="31" spans="1:6" x14ac:dyDescent="0.25">
      <c r="A31" t="str">
        <f>'MASTER KEY'!A31</f>
        <v>var00030</v>
      </c>
      <c r="B31" t="str">
        <f>'MASTER KEY'!B31</f>
        <v>Dissolved Organic Carbon (refractory)</v>
      </c>
      <c r="C31" t="str">
        <f>'MASTER KEY'!C31</f>
        <v>mg/L</v>
      </c>
      <c r="D31" s="9" t="s">
        <v>737</v>
      </c>
      <c r="E31" t="s">
        <v>840</v>
      </c>
      <c r="F31" s="9">
        <f>1000/12</f>
        <v>83.333333333333329</v>
      </c>
    </row>
    <row r="32" spans="1:6" x14ac:dyDescent="0.25">
      <c r="A32" t="str">
        <f>'MASTER KEY'!A32</f>
        <v>var00031</v>
      </c>
      <c r="B32" t="str">
        <f>'MASTER KEY'!B32</f>
        <v>Particulate Organic Carbon</v>
      </c>
      <c r="C32" t="str">
        <f>'MASTER KEY'!C32</f>
        <v>mg/L</v>
      </c>
      <c r="D32" s="9" t="s">
        <v>738</v>
      </c>
      <c r="E32" t="s">
        <v>840</v>
      </c>
      <c r="F32" s="9">
        <f>1000/12</f>
        <v>83.333333333333329</v>
      </c>
    </row>
    <row r="33" spans="1:6" x14ac:dyDescent="0.25">
      <c r="A33" t="str">
        <f>'MASTER KEY'!A33</f>
        <v>var00032</v>
      </c>
      <c r="B33" t="str">
        <f>'MASTER KEY'!B33</f>
        <v>Dissolved Organic Nitrogen</v>
      </c>
      <c r="C33" t="str">
        <f>'MASTER KEY'!C33</f>
        <v>mg/L</v>
      </c>
      <c r="D33" s="10" t="s">
        <v>739</v>
      </c>
      <c r="E33" t="s">
        <v>840</v>
      </c>
      <c r="F33" s="10">
        <f>1000/14</f>
        <v>71.428571428571431</v>
      </c>
    </row>
    <row r="34" spans="1:6" x14ac:dyDescent="0.25">
      <c r="A34" t="str">
        <f>'MASTER KEY'!A34</f>
        <v>var00033</v>
      </c>
      <c r="B34" t="str">
        <f>'MASTER KEY'!B34</f>
        <v>Particulate Organic Nitrogen</v>
      </c>
      <c r="C34" t="str">
        <f>'MASTER KEY'!C34</f>
        <v>mg/L</v>
      </c>
      <c r="D34" s="10" t="s">
        <v>740</v>
      </c>
      <c r="E34" t="s">
        <v>840</v>
      </c>
      <c r="F34" s="10">
        <f>1000/14</f>
        <v>71.428571428571431</v>
      </c>
    </row>
    <row r="35" spans="1:6" x14ac:dyDescent="0.25">
      <c r="A35" t="str">
        <f>'MASTER KEY'!A35</f>
        <v>var00034</v>
      </c>
      <c r="B35" t="str">
        <f>'MASTER KEY'!B35</f>
        <v>Dissolved Organic Nitrogen (refractory)</v>
      </c>
      <c r="C35" t="str">
        <f>'MASTER KEY'!C35</f>
        <v>mg/L</v>
      </c>
      <c r="D35" s="10" t="s">
        <v>741</v>
      </c>
      <c r="E35" t="s">
        <v>840</v>
      </c>
      <c r="F35" s="10">
        <f>1000/14</f>
        <v>71.428571428571431</v>
      </c>
    </row>
    <row r="36" spans="1:6" x14ac:dyDescent="0.25">
      <c r="A36" t="str">
        <f>'MASTER KEY'!A36</f>
        <v>var00035</v>
      </c>
      <c r="B36" t="str">
        <f>'MASTER KEY'!B36</f>
        <v>Dissolved Organic Phosphorus</v>
      </c>
      <c r="C36" t="str">
        <f>'MASTER KEY'!C36</f>
        <v>mg/L</v>
      </c>
      <c r="D36" t="s">
        <v>742</v>
      </c>
      <c r="E36" t="s">
        <v>840</v>
      </c>
      <c r="F36">
        <f>1000/31</f>
        <v>32.258064516129032</v>
      </c>
    </row>
    <row r="37" spans="1:6" x14ac:dyDescent="0.25">
      <c r="A37" t="str">
        <f>'MASTER KEY'!A37</f>
        <v>var00036</v>
      </c>
      <c r="B37" t="str">
        <f>'MASTER KEY'!B37</f>
        <v>Particulate Organic Phosphorus</v>
      </c>
      <c r="C37" t="str">
        <f>'MASTER KEY'!C37</f>
        <v>mg/L</v>
      </c>
      <c r="D37" t="s">
        <v>743</v>
      </c>
      <c r="E37" t="s">
        <v>840</v>
      </c>
      <c r="F37">
        <f>1000/31</f>
        <v>32.258064516129032</v>
      </c>
    </row>
    <row r="38" spans="1:6" x14ac:dyDescent="0.25">
      <c r="A38" t="str">
        <f>'MASTER KEY'!A38</f>
        <v>var00037</v>
      </c>
      <c r="B38" t="str">
        <f>'MASTER KEY'!B38</f>
        <v>Dissolved Organic Phosphorus (refractory)</v>
      </c>
      <c r="C38" t="str">
        <f>'MASTER KEY'!C38</f>
        <v>mg/L</v>
      </c>
      <c r="D38" t="s">
        <v>744</v>
      </c>
      <c r="E38" t="s">
        <v>840</v>
      </c>
      <c r="F38">
        <f>1000/31</f>
        <v>32.258064516129032</v>
      </c>
    </row>
    <row r="39" spans="1:6" x14ac:dyDescent="0.25">
      <c r="A39" t="str">
        <f>'MASTER KEY'!A39</f>
        <v>var00038</v>
      </c>
      <c r="B39" t="str">
        <f>'MASTER KEY'!B39</f>
        <v>Phytoplankton Biomass (greens)</v>
      </c>
      <c r="C39" t="str">
        <f>'MASTER KEY'!C39</f>
        <v>mmol C/m^3</v>
      </c>
      <c r="D39" t="s">
        <v>745</v>
      </c>
      <c r="E39" t="s">
        <v>49</v>
      </c>
      <c r="F39">
        <v>1</v>
      </c>
    </row>
    <row r="40" spans="1:6" x14ac:dyDescent="0.25">
      <c r="A40" t="str">
        <f>'MASTER KEY'!A40</f>
        <v>var00039</v>
      </c>
      <c r="B40" t="str">
        <f>'MASTER KEY'!B40</f>
        <v>Phytoplankton Biomass (crypt)</v>
      </c>
      <c r="C40" t="str">
        <f>'MASTER KEY'!C40</f>
        <v>mmol C/m^3</v>
      </c>
      <c r="D40" t="s">
        <v>746</v>
      </c>
      <c r="E40" t="s">
        <v>49</v>
      </c>
      <c r="F40">
        <v>1</v>
      </c>
    </row>
    <row r="41" spans="1:6" x14ac:dyDescent="0.25">
      <c r="A41" t="str">
        <f>'MASTER KEY'!A41</f>
        <v>var00040</v>
      </c>
      <c r="B41" t="str">
        <f>'MASTER KEY'!B41</f>
        <v>Phytoplankton Biomass (diatom)</v>
      </c>
      <c r="C41" t="str">
        <f>'MASTER KEY'!C41</f>
        <v>mmol C/m^3</v>
      </c>
      <c r="D41" t="s">
        <v>747</v>
      </c>
      <c r="E41" t="s">
        <v>49</v>
      </c>
      <c r="F41">
        <v>1</v>
      </c>
    </row>
    <row r="42" spans="1:6" x14ac:dyDescent="0.25">
      <c r="A42" t="str">
        <f>'MASTER KEY'!A42</f>
        <v>var00041</v>
      </c>
      <c r="B42" t="str">
        <f>'MASTER KEY'!B42</f>
        <v>Phytoplankton Biomass (dino)</v>
      </c>
      <c r="C42" t="str">
        <f>'MASTER KEY'!C42</f>
        <v>mmol C/m^3</v>
      </c>
      <c r="D42" t="s">
        <v>748</v>
      </c>
      <c r="E42" t="s">
        <v>49</v>
      </c>
      <c r="F42">
        <v>1</v>
      </c>
    </row>
    <row r="43" spans="1:6" x14ac:dyDescent="0.25">
      <c r="A43" t="str">
        <f>'MASTER KEY'!A43</f>
        <v>var00042</v>
      </c>
      <c r="B43" t="str">
        <f>'MASTER KEY'!B43</f>
        <v>Filamentous Algae (floating)</v>
      </c>
      <c r="C43" t="str">
        <f>'MASTER KEY'!C43</f>
        <v>mmol C/m^3</v>
      </c>
      <c r="D43" t="s">
        <v>749</v>
      </c>
      <c r="E43" t="s">
        <v>49</v>
      </c>
      <c r="F43">
        <v>1</v>
      </c>
    </row>
    <row r="44" spans="1:6" x14ac:dyDescent="0.25">
      <c r="A44" t="str">
        <f>'MASTER KEY'!A44</f>
        <v>var00043</v>
      </c>
      <c r="B44" t="str">
        <f>'MASTER KEY'!B44</f>
        <v>Filamentous Algae Nitrogen (floating)</v>
      </c>
      <c r="C44" t="str">
        <f>'MASTER KEY'!C44</f>
        <v>mmol N/m^3</v>
      </c>
      <c r="D44" t="s">
        <v>750</v>
      </c>
      <c r="E44" t="s">
        <v>55</v>
      </c>
      <c r="F44">
        <v>1</v>
      </c>
    </row>
    <row r="45" spans="1:6" x14ac:dyDescent="0.25">
      <c r="A45" t="str">
        <f>'MASTER KEY'!A45</f>
        <v>var00044</v>
      </c>
      <c r="B45" t="str">
        <f>'MASTER KEY'!B45</f>
        <v>Filamentous Algae Phosphorus (floating)</v>
      </c>
      <c r="C45" t="str">
        <f>'MASTER KEY'!C45</f>
        <v>mmol P/m^3</v>
      </c>
      <c r="D45" t="s">
        <v>751</v>
      </c>
      <c r="E45" t="s">
        <v>57</v>
      </c>
      <c r="F45">
        <v>1</v>
      </c>
    </row>
    <row r="46" spans="1:6" x14ac:dyDescent="0.25">
      <c r="A46" t="str">
        <f>'MASTER KEY'!A46</f>
        <v>var00045</v>
      </c>
      <c r="B46" t="str">
        <f>'MASTER KEY'!B46</f>
        <v>Filamentous Algae Biomass (total)</v>
      </c>
      <c r="C46" t="str">
        <f>'MASTER KEY'!C46</f>
        <v>g DW/m^2</v>
      </c>
      <c r="D46" t="s">
        <v>752</v>
      </c>
      <c r="E46" t="s">
        <v>59</v>
      </c>
      <c r="F46">
        <v>1</v>
      </c>
    </row>
    <row r="47" spans="1:6" x14ac:dyDescent="0.25">
      <c r="A47" t="str">
        <f>'MASTER KEY'!A47</f>
        <v>var00046</v>
      </c>
      <c r="B47" t="str">
        <f>'MASTER KEY'!B47</f>
        <v>Filamentous Algae Biomass (total)</v>
      </c>
      <c r="C47" t="str">
        <f>'MASTER KEY'!C47</f>
        <v>g DW/m^2</v>
      </c>
      <c r="D47" t="s">
        <v>753</v>
      </c>
      <c r="E47" t="s">
        <v>59</v>
      </c>
      <c r="F47">
        <v>1</v>
      </c>
    </row>
    <row r="48" spans="1:6" x14ac:dyDescent="0.25">
      <c r="A48" t="str">
        <f>'MASTER KEY'!A48</f>
        <v>var00047</v>
      </c>
      <c r="B48" t="str">
        <f>'MASTER KEY'!B48</f>
        <v>Filamentous Algae Biomass (total)</v>
      </c>
      <c r="C48" t="str">
        <f>'MASTER KEY'!C48</f>
        <v>g DW/m^2</v>
      </c>
      <c r="D48" t="s">
        <v>754</v>
      </c>
      <c r="E48" t="s">
        <v>59</v>
      </c>
      <c r="F48">
        <v>1</v>
      </c>
    </row>
    <row r="49" spans="1:6" x14ac:dyDescent="0.25">
      <c r="A49" t="str">
        <f>'MASTER KEY'!A49</f>
        <v>var00048</v>
      </c>
      <c r="B49" t="str">
        <f>'MASTER KEY'!B49</f>
        <v>O2 Dissolved Sediment Flux</v>
      </c>
      <c r="C49" t="str">
        <f>'MASTER KEY'!C49</f>
        <v>mmol O_2/m^2</v>
      </c>
      <c r="D49" t="s">
        <v>755</v>
      </c>
      <c r="E49" t="s">
        <v>61</v>
      </c>
      <c r="F49">
        <v>1</v>
      </c>
    </row>
    <row r="50" spans="1:6" x14ac:dyDescent="0.25">
      <c r="A50" t="str">
        <f>'MASTER KEY'!A50</f>
        <v>var00049</v>
      </c>
      <c r="B50" t="str">
        <f>'MASTER KEY'!B50</f>
        <v>DIC Dissolved Sediment Flux</v>
      </c>
      <c r="C50" t="str">
        <f>'MASTER KEY'!C50</f>
        <v>mmol C/m^2</v>
      </c>
      <c r="D50" t="s">
        <v>756</v>
      </c>
      <c r="E50" t="s">
        <v>23</v>
      </c>
      <c r="F50">
        <v>1</v>
      </c>
    </row>
    <row r="51" spans="1:6" x14ac:dyDescent="0.25">
      <c r="A51" t="str">
        <f>'MASTER KEY'!A51</f>
        <v>var00050</v>
      </c>
      <c r="B51" t="str">
        <f>'MASTER KEY'!B51</f>
        <v>NH4 Dissolved Sediment Flux</v>
      </c>
      <c r="C51" t="str">
        <f>'MASTER KEY'!C51</f>
        <v>mmol N/m^2</v>
      </c>
      <c r="D51" t="s">
        <v>757</v>
      </c>
      <c r="E51" t="s">
        <v>64</v>
      </c>
      <c r="F51">
        <v>1</v>
      </c>
    </row>
    <row r="52" spans="1:6" x14ac:dyDescent="0.25">
      <c r="A52" t="str">
        <f>'MASTER KEY'!A52</f>
        <v>var00051</v>
      </c>
      <c r="B52" t="str">
        <f>'MASTER KEY'!B52</f>
        <v>NO3 Dissolved Sediment Flux</v>
      </c>
      <c r="C52" t="str">
        <f>'MASTER KEY'!C52</f>
        <v>mmol N/m^2</v>
      </c>
      <c r="D52" t="s">
        <v>758</v>
      </c>
      <c r="E52" t="s">
        <v>64</v>
      </c>
      <c r="F52">
        <v>1</v>
      </c>
    </row>
    <row r="53" spans="1:6" x14ac:dyDescent="0.25">
      <c r="A53" t="str">
        <f>'MASTER KEY'!A53</f>
        <v>var00052</v>
      </c>
      <c r="B53" t="str">
        <f>'MASTER KEY'!B53</f>
        <v>FRP Dissolved Sediment Flux</v>
      </c>
      <c r="C53" t="str">
        <f>'MASTER KEY'!C53</f>
        <v>mmol P/m^2</v>
      </c>
      <c r="D53" t="s">
        <v>759</v>
      </c>
      <c r="E53" t="s">
        <v>67</v>
      </c>
      <c r="F53">
        <v>1</v>
      </c>
    </row>
    <row r="54" spans="1:6" x14ac:dyDescent="0.25">
      <c r="A54" t="str">
        <f>'MASTER KEY'!A54</f>
        <v>var00053</v>
      </c>
      <c r="B54" t="str">
        <f>'MASTER KEY'!B54</f>
        <v>POC Dissolved Sediment Flux</v>
      </c>
      <c r="C54" t="str">
        <f>'MASTER KEY'!C54</f>
        <v>mmol C/m^2</v>
      </c>
      <c r="D54" t="s">
        <v>760</v>
      </c>
      <c r="E54" t="s">
        <v>23</v>
      </c>
      <c r="F54">
        <v>1</v>
      </c>
    </row>
    <row r="55" spans="1:6" x14ac:dyDescent="0.25">
      <c r="A55" t="str">
        <f>'MASTER KEY'!A55</f>
        <v>var00054</v>
      </c>
      <c r="B55" t="str">
        <f>'MASTER KEY'!B55</f>
        <v>DOC Dissolved Sediment Flux</v>
      </c>
      <c r="C55" t="str">
        <f>'MASTER KEY'!C55</f>
        <v>mmol C/m^2</v>
      </c>
      <c r="D55" t="s">
        <v>761</v>
      </c>
      <c r="E55" t="s">
        <v>23</v>
      </c>
      <c r="F55">
        <v>1</v>
      </c>
    </row>
    <row r="56" spans="1:6" x14ac:dyDescent="0.25">
      <c r="A56" t="str">
        <f>'MASTER KEY'!A56</f>
        <v>var00055</v>
      </c>
      <c r="B56" t="str">
        <f>'MASTER KEY'!B56</f>
        <v>PON Dissolved Sediment Flux</v>
      </c>
      <c r="C56" t="str">
        <f>'MASTER KEY'!C56</f>
        <v>mmol N/m^2</v>
      </c>
      <c r="D56" t="s">
        <v>762</v>
      </c>
      <c r="E56" t="s">
        <v>64</v>
      </c>
      <c r="F56">
        <v>1</v>
      </c>
    </row>
    <row r="57" spans="1:6" x14ac:dyDescent="0.25">
      <c r="A57" t="str">
        <f>'MASTER KEY'!A57</f>
        <v>var00056</v>
      </c>
      <c r="B57" t="str">
        <f>'MASTER KEY'!B57</f>
        <v>DON Dissolved Sediment Flux</v>
      </c>
      <c r="C57" t="str">
        <f>'MASTER KEY'!C57</f>
        <v>mmol N/m^2</v>
      </c>
      <c r="D57" t="s">
        <v>763</v>
      </c>
      <c r="E57" t="s">
        <v>64</v>
      </c>
      <c r="F57">
        <v>1</v>
      </c>
    </row>
    <row r="58" spans="1:6" x14ac:dyDescent="0.25">
      <c r="A58" t="str">
        <f>'MASTER KEY'!A58</f>
        <v>var00057</v>
      </c>
      <c r="B58" t="str">
        <f>'MASTER KEY'!B58</f>
        <v>POP Dissolved Sediment Flux</v>
      </c>
      <c r="C58" t="str">
        <f>'MASTER KEY'!C58</f>
        <v>mmol P/m^2</v>
      </c>
      <c r="D58" t="s">
        <v>764</v>
      </c>
      <c r="E58" t="s">
        <v>67</v>
      </c>
      <c r="F58">
        <v>1</v>
      </c>
    </row>
    <row r="59" spans="1:6" x14ac:dyDescent="0.25">
      <c r="A59" t="str">
        <f>'MASTER KEY'!A59</f>
        <v>var00058</v>
      </c>
      <c r="B59" t="str">
        <f>'MASTER KEY'!B59</f>
        <v>DOP Dissolved Sediment Flux</v>
      </c>
      <c r="C59" t="str">
        <f>'MASTER KEY'!C59</f>
        <v>mmol P/m^2</v>
      </c>
      <c r="D59" t="s">
        <v>765</v>
      </c>
      <c r="E59" t="s">
        <v>67</v>
      </c>
      <c r="F59">
        <v>1</v>
      </c>
    </row>
    <row r="60" spans="1:6" x14ac:dyDescent="0.25">
      <c r="A60" t="str">
        <f>'MASTER KEY'!A60</f>
        <v>var00059</v>
      </c>
      <c r="B60" t="str">
        <f>'MASTER KEY'!B60</f>
        <v>Photosynthetically Active Radiation</v>
      </c>
      <c r="C60" t="str">
        <f>'MASTER KEY'!C60</f>
        <v>W/m^2</v>
      </c>
      <c r="D60" t="s">
        <v>766</v>
      </c>
      <c r="E60" t="s">
        <v>75</v>
      </c>
      <c r="F60">
        <v>1</v>
      </c>
    </row>
    <row r="61" spans="1:6" x14ac:dyDescent="0.25">
      <c r="A61" t="str">
        <f>'MASTER KEY'!A61</f>
        <v>var00060</v>
      </c>
      <c r="B61" t="str">
        <f>'MASTER KEY'!B61</f>
        <v>Ruppia Gross Primary Productivity</v>
      </c>
      <c r="C61" t="str">
        <f>'MASTER KEY'!C61</f>
        <v>mmol C/m^3/d</v>
      </c>
      <c r="D61" t="s">
        <v>767</v>
      </c>
      <c r="E61" t="s">
        <v>77</v>
      </c>
      <c r="F61">
        <v>1</v>
      </c>
    </row>
    <row r="62" spans="1:6" x14ac:dyDescent="0.25">
      <c r="A62" t="str">
        <f>'MASTER KEY'!A62</f>
        <v>var00061</v>
      </c>
      <c r="B62" t="str">
        <f>'MASTER KEY'!B62</f>
        <v>Ruppia Net Primary Productivity</v>
      </c>
      <c r="C62" t="str">
        <f>'MASTER KEY'!C62</f>
        <v>mmol C/m^3/d</v>
      </c>
      <c r="D62" t="s">
        <v>768</v>
      </c>
      <c r="E62" t="s">
        <v>77</v>
      </c>
      <c r="F62">
        <v>1</v>
      </c>
    </row>
    <row r="63" spans="1:6" x14ac:dyDescent="0.25">
      <c r="A63" t="str">
        <f>'MASTER KEY'!A63</f>
        <v>var00062</v>
      </c>
      <c r="B63" t="str">
        <f>'MASTER KEY'!B63</f>
        <v>Ruppia Biomass</v>
      </c>
      <c r="C63" t="str">
        <f>'MASTER KEY'!C63</f>
        <v>mmol C/m^2</v>
      </c>
      <c r="D63" t="s">
        <v>769</v>
      </c>
      <c r="E63" t="s">
        <v>23</v>
      </c>
      <c r="F63">
        <v>1</v>
      </c>
    </row>
    <row r="64" spans="1:6" x14ac:dyDescent="0.25">
      <c r="A64" t="str">
        <f>'MASTER KEY'!A64</f>
        <v>var00063</v>
      </c>
      <c r="B64" t="str">
        <f>'MASTER KEY'!B64</f>
        <v>Ruppia Leaf Area Index</v>
      </c>
      <c r="C64" t="str">
        <f>'MASTER KEY'!C64</f>
        <v>m^2/m^2</v>
      </c>
      <c r="D64" t="s">
        <v>770</v>
      </c>
      <c r="E64" t="s">
        <v>80</v>
      </c>
      <c r="F64">
        <v>1</v>
      </c>
    </row>
    <row r="65" spans="1:6" x14ac:dyDescent="0.25">
      <c r="A65" t="str">
        <f>'MASTER KEY'!A65</f>
        <v>var00064</v>
      </c>
      <c r="B65" t="str">
        <f>'MASTER KEY'!B65</f>
        <v>Ruppia Biomass (above-ground)</v>
      </c>
      <c r="C65" t="str">
        <f>'MASTER KEY'!C65</f>
        <v>mmol C/m^2</v>
      </c>
      <c r="D65" t="s">
        <v>771</v>
      </c>
      <c r="E65" t="s">
        <v>23</v>
      </c>
      <c r="F65">
        <v>1</v>
      </c>
    </row>
    <row r="66" spans="1:6" x14ac:dyDescent="0.25">
      <c r="A66" t="str">
        <f>'MASTER KEY'!A66</f>
        <v>var00065</v>
      </c>
      <c r="B66" t="str">
        <f>'MASTER KEY'!B66</f>
        <v>Ruppia Biomass (below-ground)</v>
      </c>
      <c r="C66" t="str">
        <f>'MASTER KEY'!C66</f>
        <v>mmol C/m^2</v>
      </c>
      <c r="D66" t="s">
        <v>772</v>
      </c>
      <c r="E66" t="s">
        <v>23</v>
      </c>
      <c r="F66">
        <v>1</v>
      </c>
    </row>
    <row r="67" spans="1:6" x14ac:dyDescent="0.25">
      <c r="A67" t="str">
        <f>'MASTER KEY'!A67</f>
        <v>var00066</v>
      </c>
      <c r="B67" t="str">
        <f>'MASTER KEY'!B67</f>
        <v>Ruppia Root Depth</v>
      </c>
      <c r="C67" t="str">
        <f>'MASTER KEY'!C67</f>
        <v>m</v>
      </c>
      <c r="D67" t="s">
        <v>773</v>
      </c>
      <c r="E67" t="s">
        <v>13</v>
      </c>
      <c r="F67">
        <v>1</v>
      </c>
    </row>
    <row r="68" spans="1:6" x14ac:dyDescent="0.25">
      <c r="A68" t="str">
        <f>'MASTER KEY'!A68</f>
        <v>var00067</v>
      </c>
      <c r="B68" t="str">
        <f>'MASTER KEY'!B68</f>
        <v>Ruppia O2 Injection Rate</v>
      </c>
      <c r="C68" t="str">
        <f>'MASTER KEY'!C68</f>
        <v>mmol O_2/m^2</v>
      </c>
      <c r="D68" t="s">
        <v>774</v>
      </c>
      <c r="E68" t="s">
        <v>61</v>
      </c>
      <c r="F68">
        <v>1</v>
      </c>
    </row>
    <row r="69" spans="1:6" x14ac:dyDescent="0.25">
      <c r="A69" t="str">
        <f>'MASTER KEY'!A69</f>
        <v>var00068</v>
      </c>
      <c r="B69" t="str">
        <f>'MASTER KEY'!B69</f>
        <v>Sedimentation Velocity (SS1)</v>
      </c>
      <c r="C69" t="str">
        <f>'MASTER KEY'!C69</f>
        <v>m/d</v>
      </c>
      <c r="D69" t="s">
        <v>775</v>
      </c>
      <c r="E69" t="s">
        <v>86</v>
      </c>
      <c r="F69">
        <v>1</v>
      </c>
    </row>
    <row r="70" spans="1:6" x14ac:dyDescent="0.25">
      <c r="A70" t="str">
        <f>'MASTER KEY'!A70</f>
        <v>var00069</v>
      </c>
      <c r="B70" t="str">
        <f>'MASTER KEY'!B70</f>
        <v>Sedimentation Rate (SS1)</v>
      </c>
      <c r="C70" t="str">
        <f>'MASTER KEY'!C70</f>
        <v>g/m^3/d</v>
      </c>
      <c r="D70" t="s">
        <v>776</v>
      </c>
      <c r="E70" t="s">
        <v>88</v>
      </c>
      <c r="F70">
        <v>1</v>
      </c>
    </row>
    <row r="71" spans="1:6" x14ac:dyDescent="0.25">
      <c r="A71" t="str">
        <f>'MASTER KEY'!A71</f>
        <v>var00070</v>
      </c>
      <c r="B71" t="str">
        <f>'MASTER KEY'!B71</f>
        <v>Sedimentation Velocity (SS2)</v>
      </c>
      <c r="C71" t="str">
        <f>'MASTER KEY'!C71</f>
        <v>m/d</v>
      </c>
      <c r="D71" t="s">
        <v>777</v>
      </c>
      <c r="E71" t="s">
        <v>86</v>
      </c>
      <c r="F71">
        <v>1</v>
      </c>
    </row>
    <row r="72" spans="1:6" x14ac:dyDescent="0.25">
      <c r="A72" t="str">
        <f>'MASTER KEY'!A72</f>
        <v>var00071</v>
      </c>
      <c r="B72" t="str">
        <f>'MASTER KEY'!B72</f>
        <v>Sedimentation Rate (SS2)</v>
      </c>
      <c r="C72" t="str">
        <f>'MASTER KEY'!C72</f>
        <v>g/m^3/d</v>
      </c>
      <c r="D72" t="s">
        <v>778</v>
      </c>
      <c r="E72" t="s">
        <v>88</v>
      </c>
      <c r="F72">
        <v>1</v>
      </c>
    </row>
    <row r="73" spans="1:6" x14ac:dyDescent="0.25">
      <c r="A73" t="str">
        <f>'MASTER KEY'!A73</f>
        <v>var00072</v>
      </c>
      <c r="B73" t="str">
        <f>'MASTER KEY'!B73</f>
        <v>Sedimentation Velocity (SS3)</v>
      </c>
      <c r="C73" t="str">
        <f>'MASTER KEY'!C73</f>
        <v>m/d</v>
      </c>
      <c r="D73" t="s">
        <v>779</v>
      </c>
      <c r="E73" t="s">
        <v>86</v>
      </c>
      <c r="F73">
        <v>1</v>
      </c>
    </row>
    <row r="74" spans="1:6" x14ac:dyDescent="0.25">
      <c r="A74" t="str">
        <f>'MASTER KEY'!A74</f>
        <v>var00073</v>
      </c>
      <c r="B74" t="str">
        <f>'MASTER KEY'!B74</f>
        <v>Sedimentation Rate (SS3)</v>
      </c>
      <c r="C74" t="str">
        <f>'MASTER KEY'!C74</f>
        <v>g/m^3/d</v>
      </c>
      <c r="D74" t="s">
        <v>780</v>
      </c>
      <c r="E74" t="s">
        <v>88</v>
      </c>
      <c r="F74">
        <v>1</v>
      </c>
    </row>
    <row r="75" spans="1:6" x14ac:dyDescent="0.25">
      <c r="A75" t="str">
        <f>'MASTER KEY'!A75</f>
        <v>var00074</v>
      </c>
      <c r="B75" t="str">
        <f>'MASTER KEY'!B75</f>
        <v>Sediment Mass</v>
      </c>
      <c r="C75" t="str">
        <f>'MASTER KEY'!C75</f>
        <v>g/m^2</v>
      </c>
      <c r="D75" t="s">
        <v>781</v>
      </c>
      <c r="E75" t="s">
        <v>26</v>
      </c>
      <c r="F75">
        <v>1</v>
      </c>
    </row>
    <row r="76" spans="1:6" x14ac:dyDescent="0.25">
      <c r="A76" t="str">
        <f>'MASTER KEY'!A76</f>
        <v>var00075</v>
      </c>
      <c r="B76" t="str">
        <f>'MASTER KEY'!B76</f>
        <v>Critical Shear Stress</v>
      </c>
      <c r="C76" t="str">
        <f>'MASTER KEY'!C76</f>
        <v>N/m^2</v>
      </c>
      <c r="D76" t="s">
        <v>782</v>
      </c>
      <c r="E76" t="s">
        <v>95</v>
      </c>
      <c r="F76">
        <v>1</v>
      </c>
    </row>
    <row r="77" spans="1:6" x14ac:dyDescent="0.25">
      <c r="A77" t="str">
        <f>'MASTER KEY'!A77</f>
        <v>var00076</v>
      </c>
      <c r="B77" t="str">
        <f>'MASTER KEY'!B77</f>
        <v>Resuspension Rate</v>
      </c>
      <c r="C77" t="str">
        <f>'MASTER KEY'!C77</f>
        <v>g/m^2/d</v>
      </c>
      <c r="D77" t="s">
        <v>783</v>
      </c>
      <c r="E77" t="s">
        <v>97</v>
      </c>
      <c r="F77">
        <v>1</v>
      </c>
    </row>
    <row r="78" spans="1:6" x14ac:dyDescent="0.25">
      <c r="A78" t="str">
        <f>'MASTER KEY'!A78</f>
        <v>var00077</v>
      </c>
      <c r="B78" t="str">
        <f>'MASTER KEY'!B78</f>
        <v>Sediment Fraction (SS1)</v>
      </c>
      <c r="C78" t="str">
        <f>'MASTER KEY'!C78</f>
        <v>v/v</v>
      </c>
      <c r="D78" t="s">
        <v>784</v>
      </c>
      <c r="E78" t="s">
        <v>99</v>
      </c>
      <c r="F78">
        <v>1</v>
      </c>
    </row>
    <row r="79" spans="1:6" x14ac:dyDescent="0.25">
      <c r="A79" t="str">
        <f>'MASTER KEY'!A79</f>
        <v>var00078</v>
      </c>
      <c r="B79" t="str">
        <f>'MASTER KEY'!B79</f>
        <v>Sediment Fraction (SS2)</v>
      </c>
      <c r="C79" t="str">
        <f>'MASTER KEY'!C79</f>
        <v>v/v</v>
      </c>
      <c r="D79" t="s">
        <v>785</v>
      </c>
      <c r="E79" t="s">
        <v>99</v>
      </c>
      <c r="F79">
        <v>1</v>
      </c>
    </row>
    <row r="80" spans="1:6" x14ac:dyDescent="0.25">
      <c r="A80" t="str">
        <f>'MASTER KEY'!A80</f>
        <v>var00079</v>
      </c>
      <c r="B80" t="str">
        <f>'MASTER KEY'!B80</f>
        <v>Sediment Fraction (SS3)</v>
      </c>
      <c r="C80" t="str">
        <f>'MASTER KEY'!C80</f>
        <v>v/v</v>
      </c>
      <c r="D80" t="s">
        <v>786</v>
      </c>
      <c r="E80" t="s">
        <v>99</v>
      </c>
      <c r="F80">
        <v>1</v>
      </c>
    </row>
    <row r="81" spans="1:6" x14ac:dyDescent="0.25">
      <c r="A81" t="str">
        <f>'MASTER KEY'!A81</f>
        <v>var00080</v>
      </c>
      <c r="B81" t="str">
        <f>'MASTER KEY'!B81</f>
        <v>Sedimentation Rate (SS)</v>
      </c>
      <c r="C81" t="str">
        <f>'MASTER KEY'!C81</f>
        <v>g/m^3/d</v>
      </c>
      <c r="D81" t="s">
        <v>787</v>
      </c>
      <c r="E81" t="s">
        <v>88</v>
      </c>
      <c r="F81">
        <v>1</v>
      </c>
    </row>
    <row r="82" spans="1:6" x14ac:dyDescent="0.25">
      <c r="A82" t="str">
        <f>'MASTER KEY'!A82</f>
        <v>var00081</v>
      </c>
      <c r="B82" t="str">
        <f>'MASTER KEY'!B82</f>
        <v>SS Net SWI Flux</v>
      </c>
      <c r="C82" t="str">
        <f>'MASTER KEY'!C82</f>
        <v>g/m^2/d</v>
      </c>
      <c r="D82" t="s">
        <v>788</v>
      </c>
      <c r="E82" t="s">
        <v>97</v>
      </c>
      <c r="F82">
        <v>1</v>
      </c>
    </row>
    <row r="83" spans="1:6" x14ac:dyDescent="0.25">
      <c r="A83" t="str">
        <f>'MASTER KEY'!A83</f>
        <v>var00082</v>
      </c>
      <c r="B83" t="str">
        <f>'MASTER KEY'!B83</f>
        <v>Change in SWI Position</v>
      </c>
      <c r="C83" t="str">
        <f>'MASTER KEY'!C83</f>
        <v>m</v>
      </c>
      <c r="D83" t="s">
        <v>789</v>
      </c>
      <c r="E83" t="s">
        <v>13</v>
      </c>
      <c r="F83">
        <v>1</v>
      </c>
    </row>
    <row r="84" spans="1:6" x14ac:dyDescent="0.25">
      <c r="A84" t="str">
        <f>'MASTER KEY'!A84</f>
        <v>var00083</v>
      </c>
      <c r="B84" t="str">
        <f>'MASTER KEY'!B84</f>
        <v>Resuspension Rate (SS)</v>
      </c>
      <c r="C84" t="str">
        <f>'MASTER KEY'!C84</f>
        <v>g/m^2/d</v>
      </c>
      <c r="D84" t="s">
        <v>790</v>
      </c>
      <c r="E84" t="s">
        <v>97</v>
      </c>
      <c r="F84">
        <v>1</v>
      </c>
    </row>
    <row r="85" spans="1:6" x14ac:dyDescent="0.25">
      <c r="A85" t="str">
        <f>'MASTER KEY'!A85</f>
        <v>var00084</v>
      </c>
      <c r="B85" t="str">
        <f>'MASTER KEY'!B85</f>
        <v>Bottom Shear Stress</v>
      </c>
      <c r="C85" t="str">
        <f>'MASTER KEY'!C85</f>
        <v>N/m^2</v>
      </c>
      <c r="D85" t="s">
        <v>791</v>
      </c>
      <c r="E85" t="s">
        <v>95</v>
      </c>
      <c r="F85">
        <v>1</v>
      </c>
    </row>
    <row r="86" spans="1:6" x14ac:dyDescent="0.25">
      <c r="A86" t="str">
        <f>'MASTER KEY'!A86</f>
        <v>var00085</v>
      </c>
      <c r="B86" t="str">
        <f>'MASTER KEY'!B86</f>
        <v>O2 Saturation</v>
      </c>
      <c r="C86" t="str">
        <f>'MASTER KEY'!C86</f>
        <v>%</v>
      </c>
      <c r="D86" t="s">
        <v>792</v>
      </c>
      <c r="E86" t="s">
        <v>108</v>
      </c>
      <c r="F86">
        <v>1</v>
      </c>
    </row>
    <row r="87" spans="1:6" x14ac:dyDescent="0.25">
      <c r="A87" t="str">
        <f>'MASTER KEY'!A87</f>
        <v>var00086</v>
      </c>
      <c r="B87" t="str">
        <f>'MASTER KEY'!B87</f>
        <v>O2 Dissolved Sediment Flux</v>
      </c>
      <c r="C87" t="str">
        <f>'MASTER KEY'!C87</f>
        <v>mmol O_2/m^2</v>
      </c>
      <c r="D87" t="s">
        <v>793</v>
      </c>
      <c r="E87" t="s">
        <v>61</v>
      </c>
      <c r="F87">
        <v>1</v>
      </c>
    </row>
    <row r="88" spans="1:6" x14ac:dyDescent="0.25">
      <c r="A88" t="str">
        <f>'MASTER KEY'!A88</f>
        <v>var00087</v>
      </c>
      <c r="B88" t="str">
        <f>'MASTER KEY'!B88</f>
        <v>O2 Atmospheric Flux</v>
      </c>
      <c r="C88" t="str">
        <f>'MASTER KEY'!C88</f>
        <v>mmol O_2/m^2</v>
      </c>
      <c r="D88" t="s">
        <v>794</v>
      </c>
      <c r="E88" t="s">
        <v>61</v>
      </c>
      <c r="F88">
        <v>1</v>
      </c>
    </row>
    <row r="89" spans="1:6" x14ac:dyDescent="0.25">
      <c r="A89" t="str">
        <f>'MASTER KEY'!A89</f>
        <v>var00088</v>
      </c>
      <c r="B89" t="str">
        <f>'MASTER KEY'!B89</f>
        <v>O2 Dissolved Sediment Exchange Rate</v>
      </c>
      <c r="C89" t="str">
        <f>'MASTER KEY'!C89</f>
        <v>mmol O_2/m^3</v>
      </c>
      <c r="D89" t="s">
        <v>795</v>
      </c>
      <c r="E89" t="s">
        <v>111</v>
      </c>
      <c r="F89">
        <v>1</v>
      </c>
    </row>
    <row r="90" spans="1:6" x14ac:dyDescent="0.25">
      <c r="A90" t="str">
        <f>'MASTER KEY'!A90</f>
        <v>var00089</v>
      </c>
      <c r="B90" t="str">
        <f>'MASTER KEY'!B90</f>
        <v>O2 Atmospheric Exchange Rate</v>
      </c>
      <c r="C90" t="str">
        <f>'MASTER KEY'!C90</f>
        <v>mmol O_2/m^3</v>
      </c>
      <c r="D90" t="s">
        <v>796</v>
      </c>
      <c r="E90" t="s">
        <v>111</v>
      </c>
      <c r="F90">
        <v>1</v>
      </c>
    </row>
    <row r="91" spans="1:6" x14ac:dyDescent="0.25">
      <c r="A91" t="str">
        <f>'MASTER KEY'!A91</f>
        <v>var00090</v>
      </c>
      <c r="B91" t="str">
        <f>'MASTER KEY'!B91</f>
        <v>Si Dissolved Sediment Flux</v>
      </c>
      <c r="C91" t="str">
        <f>'MASTER KEY'!C91</f>
        <v>mmol Si/m^2</v>
      </c>
      <c r="D91" t="s">
        <v>797</v>
      </c>
      <c r="E91" t="s">
        <v>114</v>
      </c>
      <c r="F91">
        <v>1</v>
      </c>
    </row>
    <row r="92" spans="1:6" x14ac:dyDescent="0.25">
      <c r="A92" t="str">
        <f>'MASTER KEY'!A92</f>
        <v>var00091</v>
      </c>
      <c r="B92" t="str">
        <f>'MASTER KEY'!B92</f>
        <v>NH4 Dissolved Sediment Flux</v>
      </c>
      <c r="C92" t="str">
        <f>'MASTER KEY'!C92</f>
        <v>mmol N/m^2</v>
      </c>
      <c r="D92" t="s">
        <v>798</v>
      </c>
      <c r="E92" t="s">
        <v>64</v>
      </c>
      <c r="F92">
        <v>1</v>
      </c>
    </row>
    <row r="93" spans="1:6" x14ac:dyDescent="0.25">
      <c r="A93" t="str">
        <f>'MASTER KEY'!A93</f>
        <v>var00092</v>
      </c>
      <c r="B93" t="str">
        <f>'MASTER KEY'!B93</f>
        <v>NO3 Dissolved Sediment Flux</v>
      </c>
      <c r="C93" t="str">
        <f>'MASTER KEY'!C93</f>
        <v>mmol N/m^2</v>
      </c>
      <c r="D93" t="s">
        <v>799</v>
      </c>
      <c r="E93" t="s">
        <v>64</v>
      </c>
      <c r="F93">
        <v>1</v>
      </c>
    </row>
    <row r="94" spans="1:6" x14ac:dyDescent="0.25">
      <c r="A94" t="str">
        <f>'MASTER KEY'!A94</f>
        <v>var00093</v>
      </c>
      <c r="B94" t="str">
        <f>'MASTER KEY'!B94</f>
        <v>Nitrification Rate</v>
      </c>
      <c r="C94" t="str">
        <f>'MASTER KEY'!C94</f>
        <v>mmol N/m^3/d</v>
      </c>
      <c r="D94" t="s">
        <v>800</v>
      </c>
      <c r="E94" t="s">
        <v>116</v>
      </c>
      <c r="F94">
        <v>1</v>
      </c>
    </row>
    <row r="95" spans="1:6" x14ac:dyDescent="0.25">
      <c r="A95" t="str">
        <f>'MASTER KEY'!A95</f>
        <v>var00094</v>
      </c>
      <c r="B95" t="str">
        <f>'MASTER KEY'!B95</f>
        <v>Denitrification Rate</v>
      </c>
      <c r="C95" t="str">
        <f>'MASTER KEY'!C95</f>
        <v>mmol N/m^3/d</v>
      </c>
      <c r="D95" t="s">
        <v>801</v>
      </c>
      <c r="E95" t="s">
        <v>116</v>
      </c>
      <c r="F95">
        <v>1</v>
      </c>
    </row>
    <row r="96" spans="1:6" x14ac:dyDescent="0.25">
      <c r="A96" t="str">
        <f>'MASTER KEY'!A96</f>
        <v>var00095</v>
      </c>
      <c r="B96" t="str">
        <f>'MASTER KEY'!B96</f>
        <v>Annamox Rate</v>
      </c>
      <c r="C96" t="str">
        <f>'MASTER KEY'!C96</f>
        <v>mmol N/m^3/d</v>
      </c>
      <c r="D96" t="s">
        <v>802</v>
      </c>
      <c r="E96" t="s">
        <v>116</v>
      </c>
      <c r="F96">
        <v>1</v>
      </c>
    </row>
    <row r="97" spans="1:6" x14ac:dyDescent="0.25">
      <c r="A97" t="str">
        <f>'MASTER KEY'!A97</f>
        <v>var00096</v>
      </c>
      <c r="B97" t="str">
        <f>'MASTER KEY'!B97</f>
        <v>DNRA Rate</v>
      </c>
      <c r="C97" t="str">
        <f>'MASTER KEY'!C97</f>
        <v>mmol N/m^3/d</v>
      </c>
      <c r="D97" t="s">
        <v>803</v>
      </c>
      <c r="E97" t="s">
        <v>116</v>
      </c>
      <c r="F97">
        <v>1</v>
      </c>
    </row>
    <row r="98" spans="1:6" x14ac:dyDescent="0.25">
      <c r="A98" t="str">
        <f>'MASTER KEY'!A98</f>
        <v>var00097</v>
      </c>
      <c r="B98" t="str">
        <f>'MASTER KEY'!B98</f>
        <v>DIN Atmospheric Deposition Flux</v>
      </c>
      <c r="C98" t="str">
        <f>'MASTER KEY'!C98</f>
        <v>mmol N/m^2/d</v>
      </c>
      <c r="D98" t="s">
        <v>804</v>
      </c>
      <c r="E98" t="s">
        <v>121</v>
      </c>
      <c r="F98">
        <v>1</v>
      </c>
    </row>
    <row r="99" spans="1:6" x14ac:dyDescent="0.25">
      <c r="A99" t="str">
        <f>'MASTER KEY'!A99</f>
        <v>var00098</v>
      </c>
      <c r="B99" t="str">
        <f>'MASTER KEY'!B99</f>
        <v>PIP Sedimentation Rate</v>
      </c>
      <c r="C99" t="str">
        <f>'MASTER KEY'!C99</f>
        <v>mmol P/m^3/d</v>
      </c>
      <c r="D99" t="s">
        <v>805</v>
      </c>
      <c r="E99" t="s">
        <v>123</v>
      </c>
      <c r="F99">
        <v>1</v>
      </c>
    </row>
    <row r="100" spans="1:6" x14ac:dyDescent="0.25">
      <c r="A100" t="str">
        <f>'MASTER KEY'!A100</f>
        <v>var00099</v>
      </c>
      <c r="B100" t="str">
        <f>'MASTER KEY'!B100</f>
        <v>PIP Resuspension Rate</v>
      </c>
      <c r="C100" t="str">
        <f>'MASTER KEY'!C100</f>
        <v>mmol P/m^2/d</v>
      </c>
      <c r="D100" t="s">
        <v>806</v>
      </c>
      <c r="E100" t="s">
        <v>125</v>
      </c>
      <c r="F100">
        <v>1</v>
      </c>
    </row>
    <row r="101" spans="1:6" x14ac:dyDescent="0.25">
      <c r="A101" t="str">
        <f>'MASTER KEY'!A101</f>
        <v>var00100</v>
      </c>
      <c r="B101" t="str">
        <f>'MASTER KEY'!B101</f>
        <v>PIP Net SWI Flux</v>
      </c>
      <c r="C101" t="str">
        <f>'MASTER KEY'!C101</f>
        <v>mmol P/m^2/d</v>
      </c>
      <c r="D101" t="s">
        <v>807</v>
      </c>
      <c r="E101" t="s">
        <v>125</v>
      </c>
      <c r="F101">
        <v>1</v>
      </c>
    </row>
    <row r="102" spans="1:6" x14ac:dyDescent="0.25">
      <c r="A102" t="str">
        <f>'MASTER KEY'!A102</f>
        <v>var00101</v>
      </c>
      <c r="B102" t="str">
        <f>'MASTER KEY'!B102</f>
        <v>FRP Sorption Rate</v>
      </c>
      <c r="C102" t="str">
        <f>'MASTER KEY'!C102</f>
        <v>mmol P/m^3/d</v>
      </c>
      <c r="D102" t="s">
        <v>808</v>
      </c>
      <c r="E102" t="s">
        <v>123</v>
      </c>
      <c r="F102">
        <v>1</v>
      </c>
    </row>
    <row r="103" spans="1:6" x14ac:dyDescent="0.25">
      <c r="A103" t="str">
        <f>'MASTER KEY'!A103</f>
        <v>var00102</v>
      </c>
      <c r="B103" t="str">
        <f>'MASTER KEY'!B103</f>
        <v>FRP Dissolved Sediment Flux</v>
      </c>
      <c r="C103" t="str">
        <f>'MASTER KEY'!C103</f>
        <v>mmol P/m^2/d</v>
      </c>
      <c r="D103" t="s">
        <v>809</v>
      </c>
      <c r="E103" t="s">
        <v>125</v>
      </c>
      <c r="F103">
        <v>1</v>
      </c>
    </row>
    <row r="104" spans="1:6" x14ac:dyDescent="0.25">
      <c r="A104" t="str">
        <f>'MASTER KEY'!A104</f>
        <v>var00103</v>
      </c>
      <c r="B104" t="str">
        <f>'MASTER KEY'!B104</f>
        <v>DIP Atmospheric Deposition Flux</v>
      </c>
      <c r="C104" t="str">
        <f>'MASTER KEY'!C104</f>
        <v>mmol P/m^2/d</v>
      </c>
      <c r="D104" t="s">
        <v>810</v>
      </c>
      <c r="E104" t="s">
        <v>125</v>
      </c>
      <c r="F104">
        <v>1</v>
      </c>
    </row>
    <row r="105" spans="1:6" x14ac:dyDescent="0.25">
      <c r="A105" t="str">
        <f>'MASTER KEY'!A105</f>
        <v>var00104</v>
      </c>
      <c r="B105" t="str">
        <f>'MASTER KEY'!B105</f>
        <v>POC Sedimentation Rate</v>
      </c>
      <c r="C105" t="str">
        <f>'MASTER KEY'!C105</f>
        <v>mmol C/m^3/d</v>
      </c>
      <c r="D105" t="s">
        <v>811</v>
      </c>
      <c r="E105" t="s">
        <v>77</v>
      </c>
      <c r="F105">
        <v>1</v>
      </c>
    </row>
    <row r="106" spans="1:6" x14ac:dyDescent="0.25">
      <c r="A106" t="str">
        <f>'MASTER KEY'!A106</f>
        <v>var00105</v>
      </c>
      <c r="B106" t="str">
        <f>'MASTER KEY'!B106</f>
        <v>PON Sedimentation Rate</v>
      </c>
      <c r="C106" t="str">
        <f>'MASTER KEY'!C106</f>
        <v>mmol N/m^3/d</v>
      </c>
      <c r="D106" t="s">
        <v>812</v>
      </c>
      <c r="E106" t="s">
        <v>116</v>
      </c>
      <c r="F106">
        <v>1</v>
      </c>
    </row>
    <row r="107" spans="1:6" x14ac:dyDescent="0.25">
      <c r="A107" t="str">
        <f>'MASTER KEY'!A107</f>
        <v>var00106</v>
      </c>
      <c r="B107" t="str">
        <f>'MASTER KEY'!B107</f>
        <v>POP Sedimentation Rate</v>
      </c>
      <c r="C107" t="str">
        <f>'MASTER KEY'!C107</f>
        <v>mmol P/m^3/d</v>
      </c>
      <c r="D107" t="s">
        <v>813</v>
      </c>
      <c r="E107" t="s">
        <v>123</v>
      </c>
      <c r="F107">
        <v>1</v>
      </c>
    </row>
    <row r="108" spans="1:6" x14ac:dyDescent="0.25">
      <c r="A108" t="str">
        <f>'MASTER KEY'!A108</f>
        <v>var00107</v>
      </c>
      <c r="B108" t="str">
        <f>'MASTER KEY'!B108</f>
        <v>Sediment OM Fraction</v>
      </c>
      <c r="C108" t="str">
        <f>'MASTER KEY'!C108</f>
        <v>v/v</v>
      </c>
      <c r="D108" t="s">
        <v>814</v>
      </c>
      <c r="E108" t="s">
        <v>99</v>
      </c>
      <c r="F108">
        <v>1</v>
      </c>
    </row>
    <row r="109" spans="1:6" x14ac:dyDescent="0.25">
      <c r="A109" t="str">
        <f>'MASTER KEY'!A109</f>
        <v>var00108</v>
      </c>
      <c r="B109" t="str">
        <f>'MASTER KEY'!B109</f>
        <v>Chromophoric DOM</v>
      </c>
      <c r="C109" t="str">
        <f>'MASTER KEY'!C109</f>
        <v>/m</v>
      </c>
      <c r="D109" t="s">
        <v>815</v>
      </c>
      <c r="E109" t="s">
        <v>134</v>
      </c>
      <c r="F109">
        <v>1</v>
      </c>
    </row>
    <row r="110" spans="1:6" x14ac:dyDescent="0.25">
      <c r="A110" t="str">
        <f>'MASTER KEY'!A110</f>
        <v>var00109</v>
      </c>
      <c r="B110" t="str">
        <f>'MASTER KEY'!B110</f>
        <v>Sediment Total Organic Carbon</v>
      </c>
      <c r="C110" t="str">
        <f>'MASTER KEY'!C110</f>
        <v>mmol C/m^2</v>
      </c>
      <c r="D110" t="s">
        <v>816</v>
      </c>
      <c r="E110" t="s">
        <v>23</v>
      </c>
      <c r="F110">
        <v>1</v>
      </c>
    </row>
    <row r="111" spans="1:6" x14ac:dyDescent="0.25">
      <c r="A111" t="str">
        <f>'MASTER KEY'!A111</f>
        <v>var00110</v>
      </c>
      <c r="B111" t="str">
        <f>'MASTER KEY'!B111</f>
        <v>Sediment Total Organic Nitrogen</v>
      </c>
      <c r="C111" t="str">
        <f>'MASTER KEY'!C111</f>
        <v>mmol N/m^2</v>
      </c>
      <c r="D111" t="s">
        <v>817</v>
      </c>
      <c r="E111" t="s">
        <v>64</v>
      </c>
      <c r="F111">
        <v>1</v>
      </c>
    </row>
    <row r="112" spans="1:6" x14ac:dyDescent="0.25">
      <c r="A112" t="str">
        <f>'MASTER KEY'!A112</f>
        <v>var00111</v>
      </c>
      <c r="B112" t="str">
        <f>'MASTER KEY'!B112</f>
        <v>Sediment Total Organic Phosphorus</v>
      </c>
      <c r="C112" t="str">
        <f>'MASTER KEY'!C112</f>
        <v>mmol P/m^2</v>
      </c>
      <c r="D112" t="s">
        <v>818</v>
      </c>
      <c r="E112" t="s">
        <v>67</v>
      </c>
      <c r="F112">
        <v>1</v>
      </c>
    </row>
    <row r="113" spans="1:6" x14ac:dyDescent="0.25">
      <c r="A113" t="str">
        <f>'MASTER KEY'!A113</f>
        <v>var00112</v>
      </c>
      <c r="B113" t="str">
        <f>'MASTER KEY'!B113</f>
        <v>POC Net SWI Flux</v>
      </c>
      <c r="C113" t="str">
        <f>'MASTER KEY'!C113</f>
        <v>mmol C/m^2/d</v>
      </c>
      <c r="D113" t="s">
        <v>819</v>
      </c>
      <c r="E113" t="s">
        <v>139</v>
      </c>
      <c r="F113">
        <v>1</v>
      </c>
    </row>
    <row r="114" spans="1:6" x14ac:dyDescent="0.25">
      <c r="A114" t="str">
        <f>'MASTER KEY'!A114</f>
        <v>var00113</v>
      </c>
      <c r="B114" t="str">
        <f>'MASTER KEY'!B114</f>
        <v>DOC Net SWI Flux</v>
      </c>
      <c r="C114" t="str">
        <f>'MASTER KEY'!C114</f>
        <v>mmol C/m^2/d</v>
      </c>
      <c r="D114" t="s">
        <v>820</v>
      </c>
      <c r="E114" t="s">
        <v>139</v>
      </c>
      <c r="F114">
        <v>1</v>
      </c>
    </row>
    <row r="115" spans="1:6" x14ac:dyDescent="0.25">
      <c r="A115" t="str">
        <f>'MASTER KEY'!A115</f>
        <v>var00114</v>
      </c>
      <c r="B115" t="str">
        <f>'MASTER KEY'!B115</f>
        <v>PON Net SWI Flux</v>
      </c>
      <c r="C115" t="str">
        <f>'MASTER KEY'!C115</f>
        <v>mmol N/m^2/d</v>
      </c>
      <c r="D115" t="s">
        <v>821</v>
      </c>
      <c r="E115" t="s">
        <v>121</v>
      </c>
      <c r="F115">
        <v>1</v>
      </c>
    </row>
    <row r="116" spans="1:6" x14ac:dyDescent="0.25">
      <c r="A116" t="str">
        <f>'MASTER KEY'!A116</f>
        <v>var00115</v>
      </c>
      <c r="B116" t="str">
        <f>'MASTER KEY'!B116</f>
        <v>DON Net SWI Flux</v>
      </c>
      <c r="C116" t="str">
        <f>'MASTER KEY'!C116</f>
        <v>mmol N/m^2/d</v>
      </c>
      <c r="D116" t="s">
        <v>822</v>
      </c>
      <c r="E116" t="s">
        <v>121</v>
      </c>
      <c r="F116">
        <v>1</v>
      </c>
    </row>
    <row r="117" spans="1:6" x14ac:dyDescent="0.25">
      <c r="A117" t="str">
        <f>'MASTER KEY'!A117</f>
        <v>var00116</v>
      </c>
      <c r="B117" t="str">
        <f>'MASTER KEY'!B117</f>
        <v>POP Net SWI Flux</v>
      </c>
      <c r="C117" t="str">
        <f>'MASTER KEY'!C117</f>
        <v>mmol P/m^2/d</v>
      </c>
      <c r="D117" t="s">
        <v>823</v>
      </c>
      <c r="E117" t="s">
        <v>125</v>
      </c>
      <c r="F117">
        <v>1</v>
      </c>
    </row>
    <row r="118" spans="1:6" x14ac:dyDescent="0.25">
      <c r="A118" t="str">
        <f>'MASTER KEY'!A118</f>
        <v>var00117</v>
      </c>
      <c r="B118" t="str">
        <f>'MASTER KEY'!B118</f>
        <v>DOP Net SWI Flux</v>
      </c>
      <c r="C118" t="str">
        <f>'MASTER KEY'!C118</f>
        <v>mmol P/m^2/d</v>
      </c>
      <c r="D118" t="s">
        <v>824</v>
      </c>
      <c r="E118" t="s">
        <v>125</v>
      </c>
      <c r="F118">
        <v>1</v>
      </c>
    </row>
    <row r="119" spans="1:6" x14ac:dyDescent="0.25">
      <c r="A119" t="str">
        <f>'MASTER KEY'!A119</f>
        <v>var00118</v>
      </c>
      <c r="B119" t="str">
        <f>'MASTER KEY'!B119</f>
        <v>POC Resuspension Rate</v>
      </c>
      <c r="C119" t="str">
        <f>'MASTER KEY'!C119</f>
        <v>mmol C/m^2/d</v>
      </c>
      <c r="D119" t="s">
        <v>825</v>
      </c>
      <c r="E119" t="s">
        <v>139</v>
      </c>
      <c r="F119">
        <v>1</v>
      </c>
    </row>
    <row r="120" spans="1:6" x14ac:dyDescent="0.25">
      <c r="A120" t="str">
        <f>'MASTER KEY'!A120</f>
        <v>var00119</v>
      </c>
      <c r="B120" t="str">
        <f>'MASTER KEY'!B120</f>
        <v>PON Resuspension Rate</v>
      </c>
      <c r="C120" t="str">
        <f>'MASTER KEY'!C120</f>
        <v>mmol N/m^2/d</v>
      </c>
      <c r="D120" t="s">
        <v>826</v>
      </c>
      <c r="E120" t="s">
        <v>121</v>
      </c>
      <c r="F120">
        <v>1</v>
      </c>
    </row>
    <row r="121" spans="1:6" x14ac:dyDescent="0.25">
      <c r="A121" t="str">
        <f>'MASTER KEY'!A121</f>
        <v>var00120</v>
      </c>
      <c r="B121" t="str">
        <f>'MASTER KEY'!B121</f>
        <v>POP Resuspension Rate</v>
      </c>
      <c r="C121" t="str">
        <f>'MASTER KEY'!C121</f>
        <v>mmol P/m^2/d</v>
      </c>
      <c r="D121" t="s">
        <v>827</v>
      </c>
      <c r="E121" t="s">
        <v>125</v>
      </c>
      <c r="F121">
        <v>1</v>
      </c>
    </row>
    <row r="122" spans="1:6" x14ac:dyDescent="0.25">
      <c r="A122" t="str">
        <f>'MASTER KEY'!A122</f>
        <v>var00121</v>
      </c>
      <c r="B122" t="str">
        <f>'MASTER KEY'!B122</f>
        <v>POC Hydrolysis Rate</v>
      </c>
      <c r="C122" t="str">
        <f>'MASTER KEY'!C122</f>
        <v>mmol C/m^3/d</v>
      </c>
      <c r="D122" t="s">
        <v>828</v>
      </c>
      <c r="E122" t="s">
        <v>77</v>
      </c>
      <c r="F122">
        <v>1</v>
      </c>
    </row>
    <row r="123" spans="1:6" x14ac:dyDescent="0.25">
      <c r="A123" t="str">
        <f>'MASTER KEY'!A123</f>
        <v>var00122</v>
      </c>
      <c r="B123" t="str">
        <f>'MASTER KEY'!B123</f>
        <v>PON Hydrolysis Rate</v>
      </c>
      <c r="C123" t="str">
        <f>'MASTER KEY'!C123</f>
        <v>mmol N/m^3/d</v>
      </c>
      <c r="D123" t="s">
        <v>829</v>
      </c>
      <c r="E123" t="s">
        <v>116</v>
      </c>
      <c r="F123">
        <v>1</v>
      </c>
    </row>
    <row r="124" spans="1:6" x14ac:dyDescent="0.25">
      <c r="A124" t="str">
        <f>'MASTER KEY'!A124</f>
        <v>var00123</v>
      </c>
      <c r="B124" t="str">
        <f>'MASTER KEY'!B124</f>
        <v>POP Hydrolysis Rate</v>
      </c>
      <c r="C124" t="str">
        <f>'MASTER KEY'!C124</f>
        <v>mmol P/m^3/d</v>
      </c>
      <c r="D124" t="s">
        <v>830</v>
      </c>
      <c r="E124" t="s">
        <v>123</v>
      </c>
      <c r="F124">
        <v>1</v>
      </c>
    </row>
    <row r="125" spans="1:6" x14ac:dyDescent="0.25">
      <c r="A125" t="str">
        <f>'MASTER KEY'!A125</f>
        <v>var00124</v>
      </c>
      <c r="B125" t="str">
        <f>'MASTER KEY'!B125</f>
        <v>DOC Mineralisation Rate</v>
      </c>
      <c r="C125" t="str">
        <f>'MASTER KEY'!C125</f>
        <v>mmol C/m^3/d</v>
      </c>
      <c r="D125" t="s">
        <v>831</v>
      </c>
      <c r="E125" t="s">
        <v>77</v>
      </c>
      <c r="F125">
        <v>1</v>
      </c>
    </row>
    <row r="126" spans="1:6" x14ac:dyDescent="0.25">
      <c r="A126" t="str">
        <f>'MASTER KEY'!A126</f>
        <v>var00125</v>
      </c>
      <c r="B126" t="str">
        <f>'MASTER KEY'!B126</f>
        <v>DON Mineralisation Rate</v>
      </c>
      <c r="C126" t="str">
        <f>'MASTER KEY'!C126</f>
        <v>mmol N/m^3/d</v>
      </c>
      <c r="D126" t="s">
        <v>832</v>
      </c>
      <c r="E126" t="s">
        <v>116</v>
      </c>
      <c r="F126">
        <v>1</v>
      </c>
    </row>
    <row r="127" spans="1:6" x14ac:dyDescent="0.25">
      <c r="A127" t="str">
        <f>'MASTER KEY'!A127</f>
        <v>var00126</v>
      </c>
      <c r="B127" t="str">
        <f>'MASTER KEY'!B127</f>
        <v>DOP Mineralisation Rate</v>
      </c>
      <c r="C127" t="str">
        <f>'MASTER KEY'!C127</f>
        <v>mmol P/m^3/d</v>
      </c>
      <c r="D127" t="s">
        <v>833</v>
      </c>
      <c r="E127" t="s">
        <v>123</v>
      </c>
      <c r="F127">
        <v>1</v>
      </c>
    </row>
    <row r="128" spans="1:6" x14ac:dyDescent="0.25">
      <c r="A128" t="str">
        <f>'MASTER KEY'!A128</f>
        <v>var00127</v>
      </c>
      <c r="B128" t="str">
        <f>'MASTER KEY'!B128</f>
        <v>DOC Mineralisation Rate (anaerobic)</v>
      </c>
      <c r="C128" t="str">
        <f>'MASTER KEY'!C128</f>
        <v>mmol C/m^3/d</v>
      </c>
      <c r="D128" t="s">
        <v>834</v>
      </c>
      <c r="E128" t="s">
        <v>77</v>
      </c>
      <c r="F128">
        <v>1</v>
      </c>
    </row>
    <row r="129" spans="1:6" x14ac:dyDescent="0.25">
      <c r="A129" t="str">
        <f>'MASTER KEY'!A129</f>
        <v>var00128</v>
      </c>
      <c r="B129" t="str">
        <f>'MASTER KEY'!B129</f>
        <v>DOC Mineralisation Rate (denitrification)</v>
      </c>
      <c r="C129" t="str">
        <f>'MASTER KEY'!C129</f>
        <v>mmol C/m^3/d</v>
      </c>
      <c r="D129" t="s">
        <v>835</v>
      </c>
      <c r="E129" t="s">
        <v>77</v>
      </c>
      <c r="F129">
        <v>1</v>
      </c>
    </row>
    <row r="130" spans="1:6" x14ac:dyDescent="0.25">
      <c r="A130" t="str">
        <f>'MASTER KEY'!A130</f>
        <v>var00129</v>
      </c>
      <c r="B130" t="str">
        <f>'MASTER KEY'!B130</f>
        <v>Wind Direction</v>
      </c>
      <c r="C130" t="str">
        <f>'MASTER KEY'!C130</f>
        <v>ø</v>
      </c>
      <c r="D130" t="s">
        <v>838</v>
      </c>
      <c r="E130" t="s">
        <v>838</v>
      </c>
      <c r="F130" t="s">
        <v>838</v>
      </c>
    </row>
    <row r="131" spans="1:6" x14ac:dyDescent="0.25">
      <c r="A131" t="str">
        <f>'MASTER KEY'!A131</f>
        <v>var00130</v>
      </c>
      <c r="B131" t="str">
        <f>'MASTER KEY'!B131</f>
        <v>Wind Speed</v>
      </c>
      <c r="C131" t="str">
        <f>'MASTER KEY'!C131</f>
        <v>m/s</v>
      </c>
      <c r="D131" t="s">
        <v>838</v>
      </c>
      <c r="E131" t="s">
        <v>838</v>
      </c>
      <c r="F131" t="s">
        <v>838</v>
      </c>
    </row>
    <row r="132" spans="1:6" x14ac:dyDescent="0.25">
      <c r="A132" t="str">
        <f>'MASTER KEY'!A132</f>
        <v>var00131</v>
      </c>
      <c r="B132" t="str">
        <f>'MASTER KEY'!B132</f>
        <v>Chlorophyll-b</v>
      </c>
      <c r="C132" t="str">
        <f>'MASTER KEY'!C132</f>
        <v>µg/L</v>
      </c>
      <c r="D132" t="s">
        <v>838</v>
      </c>
      <c r="E132" t="s">
        <v>838</v>
      </c>
      <c r="F132" t="s">
        <v>838</v>
      </c>
    </row>
    <row r="133" spans="1:6" x14ac:dyDescent="0.25">
      <c r="A133" t="str">
        <f>'MASTER KEY'!A133</f>
        <v>var00132</v>
      </c>
      <c r="B133" t="str">
        <f>'MASTER KEY'!B133</f>
        <v>Chlorophyll-c</v>
      </c>
      <c r="C133" t="str">
        <f>'MASTER KEY'!C133</f>
        <v>µg/L</v>
      </c>
      <c r="D133" t="s">
        <v>838</v>
      </c>
      <c r="E133" t="s">
        <v>838</v>
      </c>
      <c r="F133" t="s">
        <v>838</v>
      </c>
    </row>
    <row r="134" spans="1:6" x14ac:dyDescent="0.25">
      <c r="A134" t="str">
        <f>'MASTER KEY'!A134</f>
        <v>var00133</v>
      </c>
      <c r="B134" t="str">
        <f>'MASTER KEY'!B134</f>
        <v>Cloud Cover</v>
      </c>
      <c r="C134" t="str">
        <f>'MASTER KEY'!C134</f>
        <v>%</v>
      </c>
      <c r="D134" t="s">
        <v>838</v>
      </c>
      <c r="E134" t="s">
        <v>838</v>
      </c>
      <c r="F134" t="s">
        <v>838</v>
      </c>
    </row>
    <row r="135" spans="1:6" x14ac:dyDescent="0.25">
      <c r="A135" t="str">
        <f>'MASTER KEY'!A135</f>
        <v>var00134</v>
      </c>
      <c r="B135" t="str">
        <f>'MASTER KEY'!B135</f>
        <v>Conductivity</v>
      </c>
      <c r="C135" t="str">
        <f>'MASTER KEY'!C135</f>
        <v>µS/cm</v>
      </c>
      <c r="D135" t="s">
        <v>1654</v>
      </c>
      <c r="E135" t="str">
        <f>'MASTER KEY'!E135</f>
        <v>\muS/cm</v>
      </c>
      <c r="F135">
        <v>1</v>
      </c>
    </row>
    <row r="136" spans="1:6" x14ac:dyDescent="0.25">
      <c r="A136" t="str">
        <f>'MASTER KEY'!A136</f>
        <v>var00135</v>
      </c>
      <c r="B136" t="str">
        <f>'MASTER KEY'!B136</f>
        <v>Flow Status</v>
      </c>
      <c r="C136" t="str">
        <f>'MASTER KEY'!C136</f>
        <v xml:space="preserve"> </v>
      </c>
      <c r="D136" t="s">
        <v>838</v>
      </c>
      <c r="E136" t="s">
        <v>838</v>
      </c>
      <c r="F136" t="s">
        <v>838</v>
      </c>
    </row>
    <row r="137" spans="1:6" x14ac:dyDescent="0.25">
      <c r="A137" t="str">
        <f>'MASTER KEY'!A137</f>
        <v>var00136</v>
      </c>
      <c r="B137" t="str">
        <f>'MASTER KEY'!B137</f>
        <v>Total TKN</v>
      </c>
      <c r="C137" t="str">
        <f>'MASTER KEY'!C137</f>
        <v>mg/L</v>
      </c>
      <c r="D137" t="s">
        <v>1653</v>
      </c>
      <c r="E137" t="s">
        <v>840</v>
      </c>
      <c r="F137" s="10">
        <f>1000/14</f>
        <v>71.428571428571431</v>
      </c>
    </row>
    <row r="138" spans="1:6" x14ac:dyDescent="0.25">
      <c r="A138" t="str">
        <f>'MASTER KEY'!A138</f>
        <v>var00137</v>
      </c>
      <c r="B138" t="str">
        <f>'MASTER KEY'!B138</f>
        <v>pH</v>
      </c>
      <c r="C138">
        <f>'MASTER KEY'!C138</f>
        <v>0</v>
      </c>
      <c r="D138" t="s">
        <v>963</v>
      </c>
      <c r="E138" t="s">
        <v>1082</v>
      </c>
      <c r="F138">
        <v>1</v>
      </c>
    </row>
    <row r="139" spans="1:6" x14ac:dyDescent="0.25">
      <c r="A139" t="str">
        <f>'MASTER KEY'!A139</f>
        <v>var00138</v>
      </c>
      <c r="B139" t="str">
        <f>'MASTER KEY'!B139</f>
        <v>Phaeophytin a</v>
      </c>
      <c r="C139" t="str">
        <f>'MASTER KEY'!C139</f>
        <v>mg/L</v>
      </c>
      <c r="D139" t="s">
        <v>838</v>
      </c>
      <c r="E139" t="s">
        <v>838</v>
      </c>
      <c r="F139" t="s">
        <v>838</v>
      </c>
    </row>
    <row r="140" spans="1:6" x14ac:dyDescent="0.25">
      <c r="A140" t="str">
        <f>'MASTER KEY'!A140</f>
        <v>var00139</v>
      </c>
      <c r="B140" t="str">
        <f>'MASTER KEY'!B140</f>
        <v>Total Alkalinity</v>
      </c>
      <c r="C140" t="str">
        <f>'MASTER KEY'!C140</f>
        <v>mg/L</v>
      </c>
      <c r="D140" t="s">
        <v>838</v>
      </c>
      <c r="E140" t="s">
        <v>838</v>
      </c>
      <c r="F140" t="s">
        <v>838</v>
      </c>
    </row>
    <row r="141" spans="1:6" x14ac:dyDescent="0.25">
      <c r="A141" t="str">
        <f>'MASTER KEY'!A141</f>
        <v>var00140</v>
      </c>
      <c r="B141" t="str">
        <f>'MASTER KEY'!B141</f>
        <v>Secchi depth</v>
      </c>
      <c r="C141" t="str">
        <f>'MASTER KEY'!C141</f>
        <v>m</v>
      </c>
      <c r="D141" t="s">
        <v>964</v>
      </c>
      <c r="E141" t="s">
        <v>13</v>
      </c>
      <c r="F141">
        <v>1</v>
      </c>
    </row>
    <row r="142" spans="1:6" x14ac:dyDescent="0.25">
      <c r="A142" t="str">
        <f>'MASTER KEY'!A142</f>
        <v>var00141</v>
      </c>
      <c r="B142" t="str">
        <f>'MASTER KEY'!B142</f>
        <v>Tide status</v>
      </c>
      <c r="C142">
        <f>'MASTER KEY'!C142</f>
        <v>0</v>
      </c>
      <c r="D142" t="s">
        <v>838</v>
      </c>
      <c r="E142" t="s">
        <v>838</v>
      </c>
      <c r="F142" t="s">
        <v>838</v>
      </c>
    </row>
    <row r="143" spans="1:6" x14ac:dyDescent="0.25">
      <c r="A143" t="str">
        <f>'MASTER KEY'!A143</f>
        <v>var00142</v>
      </c>
      <c r="B143" t="str">
        <f>'MASTER KEY'!B143</f>
        <v>Max Discharge</v>
      </c>
      <c r="C143" t="str">
        <f>'MASTER KEY'!C143</f>
        <v>m/s</v>
      </c>
      <c r="D143" t="s">
        <v>838</v>
      </c>
      <c r="E143" t="s">
        <v>838</v>
      </c>
      <c r="F143" t="s">
        <v>838</v>
      </c>
    </row>
    <row r="144" spans="1:6" x14ac:dyDescent="0.25">
      <c r="A144" t="str">
        <f>'MASTER KEY'!A144</f>
        <v>var00143</v>
      </c>
      <c r="B144" t="str">
        <f>'MASTER KEY'!B144</f>
        <v>Mean Discharge</v>
      </c>
      <c r="C144" t="str">
        <f>'MASTER KEY'!C144</f>
        <v>m/s</v>
      </c>
      <c r="D144" t="s">
        <v>838</v>
      </c>
      <c r="E144" t="s">
        <v>838</v>
      </c>
      <c r="F144" t="s">
        <v>838</v>
      </c>
    </row>
    <row r="145" spans="1:6" x14ac:dyDescent="0.25">
      <c r="A145" t="str">
        <f>'MASTER KEY'!A145</f>
        <v>var00144</v>
      </c>
      <c r="B145" t="str">
        <f>'MASTER KEY'!B145</f>
        <v>Min Discharge</v>
      </c>
      <c r="C145" t="str">
        <f>'MASTER KEY'!C145</f>
        <v>m/s</v>
      </c>
      <c r="D145" t="s">
        <v>838</v>
      </c>
      <c r="E145" t="s">
        <v>838</v>
      </c>
      <c r="F145" t="s">
        <v>838</v>
      </c>
    </row>
    <row r="146" spans="1:6" x14ac:dyDescent="0.25">
      <c r="A146" t="str">
        <f>'MASTER KEY'!A146</f>
        <v>var00145</v>
      </c>
      <c r="B146" t="str">
        <f>'MASTER KEY'!B146</f>
        <v>Discharge</v>
      </c>
      <c r="C146" t="str">
        <f>'MASTER KEY'!C146</f>
        <v>ML</v>
      </c>
      <c r="D146" t="s">
        <v>965</v>
      </c>
      <c r="E146" t="s">
        <v>414</v>
      </c>
      <c r="F146">
        <v>1</v>
      </c>
    </row>
    <row r="147" spans="1:6" x14ac:dyDescent="0.25">
      <c r="A147" t="str">
        <f>'MASTER KEY'!A147</f>
        <v>var00146</v>
      </c>
      <c r="B147" t="str">
        <f>'MASTER KEY'!B147</f>
        <v>Max Stage Height CTF</v>
      </c>
      <c r="C147" t="str">
        <f>'MASTER KEY'!C147</f>
        <v>m</v>
      </c>
      <c r="D147" t="s">
        <v>838</v>
      </c>
      <c r="E147" t="s">
        <v>838</v>
      </c>
      <c r="F147" t="s">
        <v>838</v>
      </c>
    </row>
    <row r="148" spans="1:6" x14ac:dyDescent="0.25">
      <c r="A148" t="str">
        <f>'MASTER KEY'!A148</f>
        <v>var00147</v>
      </c>
      <c r="B148" t="str">
        <f>'MASTER KEY'!B148</f>
        <v>Mean Stage Height CTF</v>
      </c>
      <c r="C148" t="str">
        <f>'MASTER KEY'!C148</f>
        <v>m</v>
      </c>
      <c r="D148" t="s">
        <v>838</v>
      </c>
      <c r="E148" t="s">
        <v>838</v>
      </c>
      <c r="F148" t="s">
        <v>838</v>
      </c>
    </row>
    <row r="149" spans="1:6" x14ac:dyDescent="0.25">
      <c r="A149" t="str">
        <f>'MASTER KEY'!A149</f>
        <v>var00148</v>
      </c>
      <c r="B149" t="str">
        <f>'MASTER KEY'!B149</f>
        <v>Min Stage Height CTF</v>
      </c>
      <c r="C149" t="str">
        <f>'MASTER KEY'!C149</f>
        <v>m</v>
      </c>
      <c r="D149" t="s">
        <v>838</v>
      </c>
      <c r="E149" t="s">
        <v>838</v>
      </c>
      <c r="F149" t="s">
        <v>838</v>
      </c>
    </row>
    <row r="150" spans="1:6" x14ac:dyDescent="0.25">
      <c r="A150" t="str">
        <f>'MASTER KEY'!A150</f>
        <v>var00149</v>
      </c>
      <c r="B150" t="str">
        <f>'MASTER KEY'!B150</f>
        <v>Max Stage Height</v>
      </c>
      <c r="C150" t="str">
        <f>'MASTER KEY'!C150</f>
        <v>m</v>
      </c>
      <c r="D150" t="s">
        <v>838</v>
      </c>
      <c r="E150" t="s">
        <v>838</v>
      </c>
      <c r="F150" t="s">
        <v>838</v>
      </c>
    </row>
    <row r="151" spans="1:6" x14ac:dyDescent="0.25">
      <c r="A151" t="str">
        <f>'MASTER KEY'!A151</f>
        <v>var00150</v>
      </c>
      <c r="B151" t="str">
        <f>'MASTER KEY'!B151</f>
        <v>Mean Stage Height</v>
      </c>
      <c r="C151" t="str">
        <f>'MASTER KEY'!C151</f>
        <v>m</v>
      </c>
      <c r="D151" t="s">
        <v>839</v>
      </c>
      <c r="E151" t="s">
        <v>13</v>
      </c>
      <c r="F151">
        <v>1</v>
      </c>
    </row>
    <row r="152" spans="1:6" x14ac:dyDescent="0.25">
      <c r="A152" t="str">
        <f>'MASTER KEY'!A152</f>
        <v>var00151</v>
      </c>
      <c r="B152" t="str">
        <f>'MASTER KEY'!B152</f>
        <v>Min Stage Height</v>
      </c>
      <c r="C152" t="str">
        <f>'MASTER KEY'!C152</f>
        <v>m</v>
      </c>
      <c r="D152" t="s">
        <v>838</v>
      </c>
      <c r="E152" t="s">
        <v>838</v>
      </c>
      <c r="F152" t="s">
        <v>838</v>
      </c>
    </row>
    <row r="153" spans="1:6" x14ac:dyDescent="0.25">
      <c r="A153" t="str">
        <f>'MASTER KEY'!A153</f>
        <v>var00152</v>
      </c>
      <c r="B153" t="str">
        <f>'MASTER KEY'!B153</f>
        <v>Precipitation</v>
      </c>
      <c r="C153" t="str">
        <f>'MASTER KEY'!C153</f>
        <v>m</v>
      </c>
      <c r="D153" t="s">
        <v>966</v>
      </c>
      <c r="E153" t="s">
        <v>13</v>
      </c>
      <c r="F153">
        <v>1</v>
      </c>
    </row>
    <row r="154" spans="1:6" x14ac:dyDescent="0.25">
      <c r="A154" t="str">
        <f>'MASTER KEY'!A154</f>
        <v>var00153</v>
      </c>
      <c r="B154" t="str">
        <f>'MASTER KEY'!B154</f>
        <v>Air Temperature</v>
      </c>
      <c r="C154" t="str">
        <f>'MASTER KEY'!C154</f>
        <v>C</v>
      </c>
      <c r="D154" t="s">
        <v>838</v>
      </c>
      <c r="E154" t="s">
        <v>838</v>
      </c>
      <c r="F154" t="s">
        <v>838</v>
      </c>
    </row>
    <row r="155" spans="1:6" x14ac:dyDescent="0.25">
      <c r="A155" t="str">
        <f>'MASTER KEY'!A155</f>
        <v>var00154</v>
      </c>
      <c r="B155" t="str">
        <f>'MASTER KEY'!B155</f>
        <v>Wet Bulb Air Temperature</v>
      </c>
      <c r="C155" t="str">
        <f>'MASTER KEY'!C155</f>
        <v>C</v>
      </c>
      <c r="D155" t="s">
        <v>838</v>
      </c>
      <c r="E155" t="s">
        <v>838</v>
      </c>
      <c r="F155" t="s">
        <v>838</v>
      </c>
    </row>
    <row r="156" spans="1:6" x14ac:dyDescent="0.25">
      <c r="A156" t="str">
        <f>'MASTER KEY'!A156</f>
        <v>var00155</v>
      </c>
      <c r="B156" t="str">
        <f>'MASTER KEY'!B156</f>
        <v>Dew Point Temperature</v>
      </c>
      <c r="C156" t="str">
        <f>'MASTER KEY'!C156</f>
        <v>C</v>
      </c>
      <c r="D156" t="s">
        <v>838</v>
      </c>
      <c r="E156" t="s">
        <v>838</v>
      </c>
      <c r="F156" t="s">
        <v>838</v>
      </c>
    </row>
    <row r="157" spans="1:6" x14ac:dyDescent="0.25">
      <c r="A157" t="str">
        <f>'MASTER KEY'!A157</f>
        <v>var00156</v>
      </c>
      <c r="B157" t="str">
        <f>'MASTER KEY'!B157</f>
        <v>Relative Humidity</v>
      </c>
      <c r="C157" t="str">
        <f>'MASTER KEY'!C157</f>
        <v>%</v>
      </c>
      <c r="D157" t="s">
        <v>838</v>
      </c>
      <c r="E157" t="s">
        <v>838</v>
      </c>
      <c r="F157" t="s">
        <v>838</v>
      </c>
    </row>
    <row r="158" spans="1:6" x14ac:dyDescent="0.25">
      <c r="A158" t="str">
        <f>'MASTER KEY'!A158</f>
        <v>var00157</v>
      </c>
      <c r="B158" t="str">
        <f>'MASTER KEY'!B158</f>
        <v>Max Wind Speed</v>
      </c>
      <c r="C158" t="str">
        <f>'MASTER KEY'!C158</f>
        <v>m/s</v>
      </c>
      <c r="D158" t="s">
        <v>967</v>
      </c>
      <c r="E158" t="s">
        <v>378</v>
      </c>
      <c r="F158">
        <v>1</v>
      </c>
    </row>
    <row r="159" spans="1:6" x14ac:dyDescent="0.25">
      <c r="A159" t="str">
        <f>'MASTER KEY'!A159</f>
        <v>var00158</v>
      </c>
      <c r="B159" t="str">
        <f>'MASTER KEY'!B159</f>
        <v>Cloud amount of first group in eighths</v>
      </c>
      <c r="C159" t="str">
        <f>'MASTER KEY'!C159</f>
        <v>oktas</v>
      </c>
      <c r="D159" t="s">
        <v>838</v>
      </c>
      <c r="E159" t="s">
        <v>838</v>
      </c>
      <c r="F159" t="s">
        <v>838</v>
      </c>
    </row>
    <row r="160" spans="1:6" x14ac:dyDescent="0.25">
      <c r="A160" t="str">
        <f>'MASTER KEY'!A160</f>
        <v>var00159</v>
      </c>
      <c r="B160" t="str">
        <f>'MASTER KEY'!B160</f>
        <v>Cloud height of first group</v>
      </c>
      <c r="C160" t="str">
        <f>'MASTER KEY'!C160</f>
        <v>ft</v>
      </c>
      <c r="D160" t="s">
        <v>838</v>
      </c>
      <c r="E160" t="s">
        <v>838</v>
      </c>
      <c r="F160" t="s">
        <v>838</v>
      </c>
    </row>
    <row r="161" spans="1:6" x14ac:dyDescent="0.25">
      <c r="A161" t="str">
        <f>'MASTER KEY'!A161</f>
        <v>var00160</v>
      </c>
      <c r="B161" t="str">
        <f>'MASTER KEY'!B161</f>
        <v>Cloud amount of second group in eighths</v>
      </c>
      <c r="C161" t="str">
        <f>'MASTER KEY'!C161</f>
        <v>oktas</v>
      </c>
      <c r="D161" t="s">
        <v>838</v>
      </c>
      <c r="E161" t="s">
        <v>838</v>
      </c>
      <c r="F161" t="s">
        <v>838</v>
      </c>
    </row>
    <row r="162" spans="1:6" x14ac:dyDescent="0.25">
      <c r="A162" t="str">
        <f>'MASTER KEY'!A162</f>
        <v>var00161</v>
      </c>
      <c r="B162" t="str">
        <f>'MASTER KEY'!B162</f>
        <v>Cloud height of second group</v>
      </c>
      <c r="C162" t="str">
        <f>'MASTER KEY'!C162</f>
        <v>ft</v>
      </c>
      <c r="D162" t="s">
        <v>838</v>
      </c>
      <c r="E162" t="s">
        <v>838</v>
      </c>
      <c r="F162" t="s">
        <v>838</v>
      </c>
    </row>
    <row r="163" spans="1:6" x14ac:dyDescent="0.25">
      <c r="A163" t="str">
        <f>'MASTER KEY'!A163</f>
        <v>var00162</v>
      </c>
      <c r="B163" t="str">
        <f>'MASTER KEY'!B163</f>
        <v>Cloud amount of third group in eighths</v>
      </c>
      <c r="C163" t="str">
        <f>'MASTER KEY'!C163</f>
        <v>oktas</v>
      </c>
      <c r="D163" t="s">
        <v>838</v>
      </c>
      <c r="E163" t="s">
        <v>838</v>
      </c>
      <c r="F163" t="s">
        <v>838</v>
      </c>
    </row>
    <row r="164" spans="1:6" x14ac:dyDescent="0.25">
      <c r="A164" t="str">
        <f>'MASTER KEY'!A164</f>
        <v>var00163</v>
      </c>
      <c r="B164" t="str">
        <f>'MASTER KEY'!B164</f>
        <v>Cloud height of third group</v>
      </c>
      <c r="C164" t="str">
        <f>'MASTER KEY'!C164</f>
        <v>ft</v>
      </c>
      <c r="D164" t="s">
        <v>838</v>
      </c>
      <c r="E164" t="s">
        <v>838</v>
      </c>
      <c r="F164" t="s">
        <v>838</v>
      </c>
    </row>
    <row r="165" spans="1:6" x14ac:dyDescent="0.25">
      <c r="A165" t="str">
        <f>'MASTER KEY'!A165</f>
        <v>var00164</v>
      </c>
      <c r="B165" t="str">
        <f>'MASTER KEY'!B165</f>
        <v>Cloud amount of fourth group in eighths</v>
      </c>
      <c r="C165" t="str">
        <f>'MASTER KEY'!C165</f>
        <v>oktas</v>
      </c>
      <c r="D165" t="s">
        <v>838</v>
      </c>
      <c r="E165" t="s">
        <v>838</v>
      </c>
      <c r="F165" t="s">
        <v>838</v>
      </c>
    </row>
    <row r="166" spans="1:6" x14ac:dyDescent="0.25">
      <c r="A166" t="str">
        <f>'MASTER KEY'!A166</f>
        <v>var00165</v>
      </c>
      <c r="B166" t="str">
        <f>'MASTER KEY'!B166</f>
        <v>Cloud height of fourth group</v>
      </c>
      <c r="C166" t="str">
        <f>'MASTER KEY'!C166</f>
        <v>ft</v>
      </c>
      <c r="D166" t="s">
        <v>838</v>
      </c>
      <c r="E166" t="s">
        <v>838</v>
      </c>
      <c r="F166" t="s">
        <v>838</v>
      </c>
    </row>
    <row r="167" spans="1:6" x14ac:dyDescent="0.25">
      <c r="A167" t="str">
        <f>'MASTER KEY'!A167</f>
        <v>var00166</v>
      </c>
      <c r="B167" t="str">
        <f>'MASTER KEY'!B167</f>
        <v>Ceilometer cloud amount of first group</v>
      </c>
      <c r="C167" t="str">
        <f>'MASTER KEY'!C167</f>
        <v>oktas</v>
      </c>
      <c r="D167" t="s">
        <v>838</v>
      </c>
      <c r="E167" t="s">
        <v>838</v>
      </c>
      <c r="F167" t="s">
        <v>838</v>
      </c>
    </row>
    <row r="168" spans="1:6" x14ac:dyDescent="0.25">
      <c r="A168" t="str">
        <f>'MASTER KEY'!A168</f>
        <v>var00167</v>
      </c>
      <c r="B168" t="str">
        <f>'MASTER KEY'!B168</f>
        <v>Ceilometer cloud height of first group</v>
      </c>
      <c r="C168" t="str">
        <f>'MASTER KEY'!C168</f>
        <v>ft</v>
      </c>
      <c r="D168" t="s">
        <v>838</v>
      </c>
      <c r="E168" t="s">
        <v>838</v>
      </c>
      <c r="F168" t="s">
        <v>838</v>
      </c>
    </row>
    <row r="169" spans="1:6" x14ac:dyDescent="0.25">
      <c r="A169" t="str">
        <f>'MASTER KEY'!A169</f>
        <v>var00168</v>
      </c>
      <c r="B169" t="str">
        <f>'MASTER KEY'!B169</f>
        <v>Ceilometer cloud amount of second group</v>
      </c>
      <c r="C169" t="str">
        <f>'MASTER KEY'!C169</f>
        <v>oktas</v>
      </c>
      <c r="D169" t="s">
        <v>838</v>
      </c>
      <c r="E169" t="s">
        <v>838</v>
      </c>
      <c r="F169" t="s">
        <v>838</v>
      </c>
    </row>
    <row r="170" spans="1:6" x14ac:dyDescent="0.25">
      <c r="A170" t="str">
        <f>'MASTER KEY'!A170</f>
        <v>var00169</v>
      </c>
      <c r="B170" t="str">
        <f>'MASTER KEY'!B170</f>
        <v>Ceilometer cloud height of second group</v>
      </c>
      <c r="C170" t="str">
        <f>'MASTER KEY'!C170</f>
        <v>ft</v>
      </c>
      <c r="D170" t="s">
        <v>838</v>
      </c>
      <c r="E170" t="s">
        <v>838</v>
      </c>
      <c r="F170" t="s">
        <v>838</v>
      </c>
    </row>
    <row r="171" spans="1:6" x14ac:dyDescent="0.25">
      <c r="A171" t="str">
        <f>'MASTER KEY'!A171</f>
        <v>var00170</v>
      </c>
      <c r="B171" t="str">
        <f>'MASTER KEY'!B171</f>
        <v>Ceilometer cloud amount of third group</v>
      </c>
      <c r="C171" t="str">
        <f>'MASTER KEY'!C171</f>
        <v>oktas</v>
      </c>
      <c r="D171" t="s">
        <v>838</v>
      </c>
      <c r="E171" t="s">
        <v>838</v>
      </c>
      <c r="F171" t="s">
        <v>838</v>
      </c>
    </row>
    <row r="172" spans="1:6" x14ac:dyDescent="0.25">
      <c r="A172" t="str">
        <f>'MASTER KEY'!A172</f>
        <v>var00171</v>
      </c>
      <c r="B172" t="str">
        <f>'MASTER KEY'!B172</f>
        <v>Ceilometer cloud height of third group</v>
      </c>
      <c r="C172" t="str">
        <f>'MASTER KEY'!C172</f>
        <v>ft</v>
      </c>
      <c r="D172" t="s">
        <v>838</v>
      </c>
      <c r="E172" t="s">
        <v>838</v>
      </c>
      <c r="F172" t="s">
        <v>838</v>
      </c>
    </row>
    <row r="173" spans="1:6" x14ac:dyDescent="0.25">
      <c r="A173" t="str">
        <f>'MASTER KEY'!A173</f>
        <v>var00172</v>
      </c>
      <c r="B173" t="str">
        <f>'MASTER KEY'!B173</f>
        <v>Ceilometer sky clear flag</v>
      </c>
      <c r="C173">
        <f>'MASTER KEY'!C173</f>
        <v>0</v>
      </c>
      <c r="D173" t="s">
        <v>838</v>
      </c>
      <c r="E173" t="s">
        <v>838</v>
      </c>
      <c r="F173" t="s">
        <v>838</v>
      </c>
    </row>
    <row r="174" spans="1:6" x14ac:dyDescent="0.25">
      <c r="A174" t="str">
        <f>'MASTER KEY'!A174</f>
        <v>var00173</v>
      </c>
      <c r="B174" t="str">
        <f>'MASTER KEY'!B174</f>
        <v>Horizontal visibility</v>
      </c>
      <c r="C174" t="str">
        <f>'MASTER KEY'!C174</f>
        <v>km</v>
      </c>
      <c r="D174" t="s">
        <v>838</v>
      </c>
      <c r="E174" t="s">
        <v>838</v>
      </c>
      <c r="F174" t="s">
        <v>838</v>
      </c>
    </row>
    <row r="175" spans="1:6" x14ac:dyDescent="0.25">
      <c r="A175" t="str">
        <f>'MASTER KEY'!A175</f>
        <v>var00174</v>
      </c>
      <c r="B175" t="str">
        <f>'MASTER KEY'!B175</f>
        <v>AWS visibility</v>
      </c>
      <c r="C175" t="str">
        <f>'MASTER KEY'!C175</f>
        <v>km</v>
      </c>
      <c r="D175" t="s">
        <v>838</v>
      </c>
      <c r="E175" t="s">
        <v>838</v>
      </c>
      <c r="F175" t="s">
        <v>838</v>
      </c>
    </row>
    <row r="176" spans="1:6" x14ac:dyDescent="0.25">
      <c r="A176" t="str">
        <f>'MASTER KEY'!A176</f>
        <v>var00175</v>
      </c>
      <c r="B176" t="str">
        <f>'MASTER KEY'!B176</f>
        <v>Present weather in code</v>
      </c>
      <c r="C176">
        <f>'MASTER KEY'!C176</f>
        <v>0</v>
      </c>
      <c r="D176" t="s">
        <v>838</v>
      </c>
      <c r="E176" t="s">
        <v>838</v>
      </c>
      <c r="F176" t="s">
        <v>838</v>
      </c>
    </row>
    <row r="177" spans="1:6" x14ac:dyDescent="0.25">
      <c r="A177" t="str">
        <f>'MASTER KEY'!A177</f>
        <v>var00176</v>
      </c>
      <c r="B177" t="str">
        <f>'MASTER KEY'!B177</f>
        <v>Mean sea level pressure</v>
      </c>
      <c r="C177" t="str">
        <f>'MASTER KEY'!C177</f>
        <v>hPa</v>
      </c>
      <c r="D177" t="s">
        <v>838</v>
      </c>
      <c r="E177" t="s">
        <v>838</v>
      </c>
      <c r="F177" t="s">
        <v>838</v>
      </c>
    </row>
    <row r="178" spans="1:6" x14ac:dyDescent="0.25">
      <c r="A178" t="str">
        <f>'MASTER KEY'!A178</f>
        <v>var00177</v>
      </c>
      <c r="B178" t="str">
        <f>'MASTER KEY'!B178</f>
        <v>Station level pressure</v>
      </c>
      <c r="C178" t="str">
        <f>'MASTER KEY'!C178</f>
        <v>hPa</v>
      </c>
      <c r="D178" t="s">
        <v>838</v>
      </c>
      <c r="E178" t="s">
        <v>838</v>
      </c>
      <c r="F178" t="s">
        <v>838</v>
      </c>
    </row>
    <row r="179" spans="1:6" x14ac:dyDescent="0.25">
      <c r="A179" t="str">
        <f>'MASTER KEY'!A179</f>
        <v>var00178</v>
      </c>
      <c r="B179" t="str">
        <f>'MASTER KEY'!B179</f>
        <v>Chlorophyll sample volume</v>
      </c>
      <c r="C179" t="str">
        <f>'MASTER KEY'!C179</f>
        <v>mL</v>
      </c>
      <c r="D179" t="s">
        <v>838</v>
      </c>
      <c r="E179" t="s">
        <v>838</v>
      </c>
      <c r="F179" t="s">
        <v>838</v>
      </c>
    </row>
    <row r="180" spans="1:6" x14ac:dyDescent="0.25">
      <c r="A180" t="str">
        <f>'MASTER KEY'!A180</f>
        <v>var00179</v>
      </c>
      <c r="B180" t="str">
        <f>'MASTER KEY'!B180</f>
        <v>Bottom Depth</v>
      </c>
      <c r="C180" t="str">
        <f>'MASTER KEY'!C180</f>
        <v>m</v>
      </c>
      <c r="D180" t="s">
        <v>838</v>
      </c>
      <c r="E180" t="s">
        <v>838</v>
      </c>
      <c r="F180" t="s">
        <v>838</v>
      </c>
    </row>
    <row r="181" spans="1:6" x14ac:dyDescent="0.25">
      <c r="A181" t="str">
        <f>'MASTER KEY'!A181</f>
        <v>var00180</v>
      </c>
      <c r="B181" t="str">
        <f>'MASTER KEY'!B181</f>
        <v>Tidal Height</v>
      </c>
      <c r="C181" t="str">
        <f>'MASTER KEY'!C181</f>
        <v>m</v>
      </c>
      <c r="D181" t="s">
        <v>839</v>
      </c>
      <c r="E181" t="s">
        <v>13</v>
      </c>
      <c r="F181">
        <v>1</v>
      </c>
    </row>
    <row r="182" spans="1:6" x14ac:dyDescent="0.25">
      <c r="A182" s="1" t="s">
        <v>898</v>
      </c>
      <c r="B182" t="s">
        <v>882</v>
      </c>
      <c r="C182" t="s">
        <v>897</v>
      </c>
      <c r="D182" s="11" t="s">
        <v>953</v>
      </c>
      <c r="E182" t="s">
        <v>838</v>
      </c>
      <c r="F182" s="11">
        <v>4.3099999999999996</v>
      </c>
    </row>
    <row r="183" spans="1:6" x14ac:dyDescent="0.25">
      <c r="A183" s="1" t="s">
        <v>901</v>
      </c>
      <c r="B183" t="s">
        <v>920</v>
      </c>
      <c r="C183" s="1" t="s">
        <v>899</v>
      </c>
      <c r="D183" t="s">
        <v>920</v>
      </c>
      <c r="E183" t="s">
        <v>838</v>
      </c>
      <c r="F183">
        <v>1</v>
      </c>
    </row>
    <row r="184" spans="1:6" x14ac:dyDescent="0.25">
      <c r="A184" s="1" t="s">
        <v>902</v>
      </c>
      <c r="B184" t="s">
        <v>911</v>
      </c>
      <c r="C184" s="1" t="s">
        <v>900</v>
      </c>
      <c r="D184" s="11" t="s">
        <v>954</v>
      </c>
      <c r="E184" t="s">
        <v>838</v>
      </c>
      <c r="F184">
        <v>10</v>
      </c>
    </row>
    <row r="185" spans="1:6" x14ac:dyDescent="0.25">
      <c r="A185" s="1" t="s">
        <v>903</v>
      </c>
      <c r="B185" t="s">
        <v>912</v>
      </c>
      <c r="C185" s="1" t="s">
        <v>900</v>
      </c>
      <c r="D185" s="11" t="s">
        <v>955</v>
      </c>
      <c r="E185" t="s">
        <v>838</v>
      </c>
      <c r="F185">
        <v>10</v>
      </c>
    </row>
    <row r="186" spans="1:6" x14ac:dyDescent="0.25">
      <c r="A186" s="1" t="s">
        <v>904</v>
      </c>
      <c r="B186" t="s">
        <v>913</v>
      </c>
      <c r="C186" s="1" t="s">
        <v>900</v>
      </c>
      <c r="D186" s="11" t="s">
        <v>956</v>
      </c>
      <c r="E186" t="s">
        <v>838</v>
      </c>
      <c r="F186">
        <v>10</v>
      </c>
    </row>
    <row r="187" spans="1:6" x14ac:dyDescent="0.25">
      <c r="A187" s="1" t="s">
        <v>905</v>
      </c>
      <c r="B187" t="s">
        <v>914</v>
      </c>
      <c r="C187" s="1" t="s">
        <v>900</v>
      </c>
      <c r="D187" s="11" t="s">
        <v>957</v>
      </c>
      <c r="E187" t="s">
        <v>838</v>
      </c>
      <c r="F187">
        <v>10</v>
      </c>
    </row>
    <row r="188" spans="1:6" x14ac:dyDescent="0.25">
      <c r="A188" s="1" t="s">
        <v>906</v>
      </c>
      <c r="B188" t="s">
        <v>915</v>
      </c>
      <c r="C188" s="1" t="s">
        <v>900</v>
      </c>
      <c r="D188" s="11" t="s">
        <v>958</v>
      </c>
      <c r="E188" t="s">
        <v>838</v>
      </c>
      <c r="F188">
        <v>10</v>
      </c>
    </row>
    <row r="189" spans="1:6" x14ac:dyDescent="0.25">
      <c r="A189" s="1" t="s">
        <v>907</v>
      </c>
      <c r="B189" t="s">
        <v>916</v>
      </c>
      <c r="C189" s="1" t="s">
        <v>900</v>
      </c>
      <c r="D189" s="11" t="s">
        <v>959</v>
      </c>
      <c r="E189" t="s">
        <v>838</v>
      </c>
      <c r="F189">
        <v>10</v>
      </c>
    </row>
    <row r="190" spans="1:6" x14ac:dyDescent="0.25">
      <c r="A190" s="1" t="s">
        <v>908</v>
      </c>
      <c r="B190" t="s">
        <v>917</v>
      </c>
      <c r="C190" s="1" t="s">
        <v>900</v>
      </c>
      <c r="D190" s="11" t="s">
        <v>960</v>
      </c>
      <c r="E190" t="s">
        <v>838</v>
      </c>
      <c r="F190">
        <v>10</v>
      </c>
    </row>
    <row r="191" spans="1:6" x14ac:dyDescent="0.25">
      <c r="A191" s="1" t="s">
        <v>909</v>
      </c>
      <c r="B191" t="s">
        <v>918</v>
      </c>
      <c r="C191" s="1" t="s">
        <v>900</v>
      </c>
      <c r="D191" s="11" t="s">
        <v>961</v>
      </c>
      <c r="E191" t="s">
        <v>838</v>
      </c>
      <c r="F191">
        <v>10</v>
      </c>
    </row>
    <row r="192" spans="1:6" x14ac:dyDescent="0.25">
      <c r="A192" s="1" t="s">
        <v>910</v>
      </c>
      <c r="B192" t="s">
        <v>919</v>
      </c>
      <c r="C192" s="1" t="s">
        <v>900</v>
      </c>
      <c r="D192" s="11" t="s">
        <v>962</v>
      </c>
      <c r="E192" t="s">
        <v>838</v>
      </c>
      <c r="F192">
        <v>10</v>
      </c>
    </row>
    <row r="193" spans="1:6" x14ac:dyDescent="0.25">
      <c r="A193" s="1" t="s">
        <v>923</v>
      </c>
      <c r="B193" s="9" t="s">
        <v>866</v>
      </c>
      <c r="C193" s="9" t="s">
        <v>921</v>
      </c>
      <c r="D193" s="9" t="s">
        <v>866</v>
      </c>
      <c r="E193" s="9" t="s">
        <v>921</v>
      </c>
      <c r="F193">
        <v>1</v>
      </c>
    </row>
    <row r="194" spans="1:6" x14ac:dyDescent="0.25">
      <c r="A194" s="1" t="s">
        <v>924</v>
      </c>
      <c r="B194" s="9" t="s">
        <v>867</v>
      </c>
      <c r="C194" s="9" t="s">
        <v>921</v>
      </c>
      <c r="D194" s="9" t="s">
        <v>867</v>
      </c>
      <c r="E194" s="9" t="s">
        <v>921</v>
      </c>
      <c r="F194">
        <v>1</v>
      </c>
    </row>
    <row r="195" spans="1:6" x14ac:dyDescent="0.25">
      <c r="A195" s="1" t="s">
        <v>925</v>
      </c>
      <c r="B195" s="9" t="s">
        <v>868</v>
      </c>
      <c r="C195" s="9" t="s">
        <v>921</v>
      </c>
      <c r="D195" s="9" t="s">
        <v>868</v>
      </c>
      <c r="E195" s="9" t="s">
        <v>921</v>
      </c>
      <c r="F195">
        <v>1</v>
      </c>
    </row>
    <row r="196" spans="1:6" x14ac:dyDescent="0.25">
      <c r="A196" s="1" t="s">
        <v>926</v>
      </c>
      <c r="B196" s="9" t="s">
        <v>869</v>
      </c>
      <c r="C196" s="9" t="s">
        <v>922</v>
      </c>
      <c r="D196" s="9" t="s">
        <v>869</v>
      </c>
      <c r="E196" s="9" t="s">
        <v>922</v>
      </c>
      <c r="F196">
        <v>1</v>
      </c>
    </row>
    <row r="197" spans="1:6" x14ac:dyDescent="0.25">
      <c r="A197" s="1" t="s">
        <v>927</v>
      </c>
      <c r="B197" s="9" t="s">
        <v>870</v>
      </c>
      <c r="C197" s="9" t="s">
        <v>922</v>
      </c>
      <c r="D197" s="9" t="s">
        <v>870</v>
      </c>
      <c r="E197" s="9" t="s">
        <v>922</v>
      </c>
      <c r="F197">
        <v>1</v>
      </c>
    </row>
    <row r="198" spans="1:6" x14ac:dyDescent="0.25">
      <c r="A198" s="1" t="s">
        <v>928</v>
      </c>
      <c r="B198" s="9" t="s">
        <v>871</v>
      </c>
      <c r="C198" s="9" t="s">
        <v>922</v>
      </c>
      <c r="D198" s="9" t="s">
        <v>871</v>
      </c>
      <c r="E198" s="9" t="s">
        <v>922</v>
      </c>
      <c r="F198">
        <v>1</v>
      </c>
    </row>
    <row r="199" spans="1:6" x14ac:dyDescent="0.25">
      <c r="A199" s="1" t="s">
        <v>929</v>
      </c>
      <c r="B199" s="9" t="s">
        <v>872</v>
      </c>
      <c r="C199" s="1" t="s">
        <v>13</v>
      </c>
      <c r="D199" s="9" t="s">
        <v>872</v>
      </c>
      <c r="E199" s="1" t="s">
        <v>13</v>
      </c>
      <c r="F199">
        <v>1</v>
      </c>
    </row>
    <row r="200" spans="1:6" x14ac:dyDescent="0.25">
      <c r="A200" s="1" t="s">
        <v>932</v>
      </c>
      <c r="B200" s="9" t="s">
        <v>930</v>
      </c>
      <c r="C200" s="9" t="s">
        <v>931</v>
      </c>
      <c r="D200" s="9" t="s">
        <v>874</v>
      </c>
      <c r="E200" s="9" t="s">
        <v>931</v>
      </c>
      <c r="F200">
        <v>1</v>
      </c>
    </row>
    <row r="201" spans="1:6" x14ac:dyDescent="0.25">
      <c r="A201" s="1" t="s">
        <v>934</v>
      </c>
      <c r="B201" s="9" t="s">
        <v>877</v>
      </c>
      <c r="C201" s="9" t="s">
        <v>933</v>
      </c>
      <c r="D201" s="9" t="s">
        <v>877</v>
      </c>
      <c r="E201" s="9" t="s">
        <v>933</v>
      </c>
      <c r="F201">
        <v>1</v>
      </c>
    </row>
    <row r="202" spans="1:6" x14ac:dyDescent="0.25">
      <c r="A202" s="1" t="s">
        <v>935</v>
      </c>
      <c r="B202" s="9" t="s">
        <v>878</v>
      </c>
      <c r="C202" s="9" t="s">
        <v>705</v>
      </c>
      <c r="D202" s="9" t="s">
        <v>878</v>
      </c>
      <c r="E202" s="9" t="s">
        <v>705</v>
      </c>
      <c r="F202">
        <v>1</v>
      </c>
    </row>
    <row r="203" spans="1:6" x14ac:dyDescent="0.25">
      <c r="A203" s="1" t="s">
        <v>936</v>
      </c>
      <c r="B203" s="9" t="s">
        <v>879</v>
      </c>
      <c r="C203" s="9" t="s">
        <v>705</v>
      </c>
      <c r="D203" s="9" t="s">
        <v>879</v>
      </c>
      <c r="E203" s="9" t="s">
        <v>705</v>
      </c>
      <c r="F203">
        <v>1</v>
      </c>
    </row>
    <row r="204" spans="1:6" x14ac:dyDescent="0.25">
      <c r="A204" s="1" t="s">
        <v>937</v>
      </c>
      <c r="B204" s="9" t="s">
        <v>880</v>
      </c>
      <c r="C204" s="9" t="s">
        <v>705</v>
      </c>
      <c r="D204" s="9" t="s">
        <v>880</v>
      </c>
      <c r="E204" s="9" t="s">
        <v>705</v>
      </c>
      <c r="F204">
        <v>1</v>
      </c>
    </row>
    <row r="205" spans="1:6" x14ac:dyDescent="0.25">
      <c r="A205" s="1" t="s">
        <v>938</v>
      </c>
      <c r="B205" s="9" t="s">
        <v>881</v>
      </c>
      <c r="C205" s="9" t="s">
        <v>705</v>
      </c>
      <c r="D205" s="9" t="s">
        <v>881</v>
      </c>
      <c r="E205" s="9" t="s">
        <v>705</v>
      </c>
      <c r="F205">
        <v>1</v>
      </c>
    </row>
    <row r="206" spans="1:6" x14ac:dyDescent="0.25">
      <c r="A206" s="1" t="s">
        <v>940</v>
      </c>
      <c r="B206" s="1" t="s">
        <v>939</v>
      </c>
      <c r="C206" s="1" t="s">
        <v>899</v>
      </c>
      <c r="D206" s="9" t="s">
        <v>883</v>
      </c>
      <c r="E206" s="1" t="s">
        <v>899</v>
      </c>
      <c r="F206">
        <v>1</v>
      </c>
    </row>
    <row r="207" spans="1:6" x14ac:dyDescent="0.25">
      <c r="A207" s="1" t="s">
        <v>943</v>
      </c>
      <c r="B207" s="9" t="s">
        <v>884</v>
      </c>
      <c r="C207" s="9" t="s">
        <v>941</v>
      </c>
      <c r="D207" s="9" t="s">
        <v>884</v>
      </c>
      <c r="E207" s="9" t="s">
        <v>941</v>
      </c>
      <c r="F207">
        <v>1</v>
      </c>
    </row>
    <row r="208" spans="1:6" x14ac:dyDescent="0.25">
      <c r="A208" s="1" t="s">
        <v>944</v>
      </c>
      <c r="B208" s="9" t="s">
        <v>885</v>
      </c>
      <c r="C208" s="9" t="s">
        <v>942</v>
      </c>
      <c r="D208" s="9" t="s">
        <v>885</v>
      </c>
      <c r="E208" s="9" t="s">
        <v>942</v>
      </c>
      <c r="F208">
        <v>1</v>
      </c>
    </row>
    <row r="209" spans="1:6" x14ac:dyDescent="0.25">
      <c r="A209" s="1" t="s">
        <v>946</v>
      </c>
      <c r="B209" s="9" t="s">
        <v>886</v>
      </c>
      <c r="C209" s="9" t="s">
        <v>945</v>
      </c>
      <c r="D209" s="9" t="s">
        <v>886</v>
      </c>
      <c r="E209" s="9" t="s">
        <v>945</v>
      </c>
      <c r="F209">
        <v>1</v>
      </c>
    </row>
    <row r="210" spans="1:6" x14ac:dyDescent="0.25">
      <c r="A210" s="1" t="s">
        <v>947</v>
      </c>
      <c r="B210" s="9" t="s">
        <v>889</v>
      </c>
      <c r="C210" s="9" t="s">
        <v>705</v>
      </c>
      <c r="D210" s="9" t="s">
        <v>889</v>
      </c>
      <c r="E210" s="9" t="s">
        <v>705</v>
      </c>
      <c r="F210">
        <v>1</v>
      </c>
    </row>
    <row r="211" spans="1:6" x14ac:dyDescent="0.25">
      <c r="A211" s="1" t="s">
        <v>948</v>
      </c>
      <c r="B211" s="9" t="s">
        <v>892</v>
      </c>
      <c r="C211" s="9" t="s">
        <v>705</v>
      </c>
      <c r="D211" s="9" t="s">
        <v>892</v>
      </c>
      <c r="E211" s="9" t="s">
        <v>705</v>
      </c>
      <c r="F211">
        <v>1</v>
      </c>
    </row>
    <row r="212" spans="1:6" x14ac:dyDescent="0.25">
      <c r="A212" s="1" t="s">
        <v>949</v>
      </c>
      <c r="B212" s="9" t="s">
        <v>893</v>
      </c>
      <c r="C212" s="9" t="s">
        <v>705</v>
      </c>
      <c r="D212" s="9" t="s">
        <v>893</v>
      </c>
      <c r="E212" s="9" t="s">
        <v>705</v>
      </c>
      <c r="F212">
        <v>1</v>
      </c>
    </row>
    <row r="213" spans="1:6" x14ac:dyDescent="0.25">
      <c r="A213" s="1" t="s">
        <v>950</v>
      </c>
      <c r="B213" s="9" t="s">
        <v>894</v>
      </c>
      <c r="C213" s="9" t="s">
        <v>705</v>
      </c>
      <c r="D213" s="9" t="s">
        <v>894</v>
      </c>
      <c r="E213" s="9" t="s">
        <v>705</v>
      </c>
      <c r="F213">
        <v>1</v>
      </c>
    </row>
    <row r="214" spans="1:6" x14ac:dyDescent="0.25">
      <c r="A214" s="1" t="s">
        <v>951</v>
      </c>
      <c r="B214" s="9" t="s">
        <v>895</v>
      </c>
      <c r="C214" s="9" t="s">
        <v>705</v>
      </c>
      <c r="D214" s="9" t="s">
        <v>895</v>
      </c>
      <c r="E214" s="9" t="s">
        <v>705</v>
      </c>
      <c r="F214">
        <v>1</v>
      </c>
    </row>
    <row r="215" spans="1:6" x14ac:dyDescent="0.25">
      <c r="A215" s="1" t="s">
        <v>952</v>
      </c>
      <c r="B215" s="9" t="s">
        <v>896</v>
      </c>
      <c r="C215" s="9" t="s">
        <v>705</v>
      </c>
      <c r="D215" s="9" t="s">
        <v>896</v>
      </c>
      <c r="E215" s="9" t="s">
        <v>705</v>
      </c>
      <c r="F215">
        <v>1</v>
      </c>
    </row>
    <row r="216" spans="1:6" x14ac:dyDescent="0.25">
      <c r="A216" s="1" t="s">
        <v>1069</v>
      </c>
      <c r="B216" t="s">
        <v>1067</v>
      </c>
      <c r="C216" s="1" t="s">
        <v>1070</v>
      </c>
      <c r="D216" t="s">
        <v>1068</v>
      </c>
      <c r="E216" s="1" t="s">
        <v>1070</v>
      </c>
      <c r="F216">
        <v>1</v>
      </c>
    </row>
    <row r="217" spans="1:6" x14ac:dyDescent="0.25">
      <c r="A217" s="1" t="s">
        <v>1071</v>
      </c>
      <c r="B217" s="1" t="s">
        <v>1072</v>
      </c>
      <c r="C217" s="1" t="s">
        <v>1073</v>
      </c>
      <c r="D217" s="1" t="s">
        <v>1072</v>
      </c>
      <c r="E217" s="1" t="s">
        <v>1073</v>
      </c>
      <c r="F217">
        <v>1</v>
      </c>
    </row>
    <row r="218" spans="1:6" x14ac:dyDescent="0.25">
      <c r="A218" s="1" t="s">
        <v>1077</v>
      </c>
      <c r="B218" s="1" t="s">
        <v>1079</v>
      </c>
      <c r="C218" s="9" t="s">
        <v>931</v>
      </c>
      <c r="D218" s="1" t="s">
        <v>1079</v>
      </c>
      <c r="E218" s="9" t="s">
        <v>931</v>
      </c>
      <c r="F218">
        <v>1</v>
      </c>
    </row>
    <row r="219" spans="1:6" x14ac:dyDescent="0.25">
      <c r="A219" s="1" t="s">
        <v>1078</v>
      </c>
      <c r="B219" s="1" t="s">
        <v>1080</v>
      </c>
      <c r="C219" s="1" t="s">
        <v>1082</v>
      </c>
      <c r="D219" s="1" t="s">
        <v>1080</v>
      </c>
      <c r="E219" s="1" t="s">
        <v>1082</v>
      </c>
      <c r="F219">
        <v>1</v>
      </c>
    </row>
    <row r="220" spans="1:6" x14ac:dyDescent="0.25">
      <c r="A220" s="1" t="s">
        <v>1186</v>
      </c>
      <c r="B220" t="s">
        <v>1232</v>
      </c>
      <c r="C220" s="1" t="s">
        <v>1233</v>
      </c>
      <c r="D220" t="s">
        <v>1232</v>
      </c>
      <c r="E220" s="1" t="s">
        <v>1233</v>
      </c>
      <c r="F220">
        <v>1</v>
      </c>
    </row>
    <row r="221" spans="1:6" x14ac:dyDescent="0.25">
      <c r="A221" s="1" t="s">
        <v>1187</v>
      </c>
      <c r="B221" t="s">
        <v>1234</v>
      </c>
      <c r="C221" s="1" t="s">
        <v>1233</v>
      </c>
      <c r="D221" t="s">
        <v>1234</v>
      </c>
      <c r="E221" s="1" t="s">
        <v>1233</v>
      </c>
      <c r="F221">
        <v>1</v>
      </c>
    </row>
    <row r="222" spans="1:6" x14ac:dyDescent="0.25">
      <c r="A222" s="1" t="s">
        <v>1188</v>
      </c>
      <c r="B222" t="s">
        <v>1235</v>
      </c>
      <c r="C222" s="1" t="s">
        <v>1233</v>
      </c>
      <c r="D222" t="s">
        <v>1235</v>
      </c>
      <c r="E222" s="1" t="s">
        <v>1233</v>
      </c>
      <c r="F222">
        <v>1</v>
      </c>
    </row>
    <row r="223" spans="1:6" x14ac:dyDescent="0.25">
      <c r="A223" s="1" t="s">
        <v>1189</v>
      </c>
      <c r="B223" t="s">
        <v>1236</v>
      </c>
      <c r="C223" s="1" t="s">
        <v>1237</v>
      </c>
      <c r="D223" t="s">
        <v>1236</v>
      </c>
      <c r="E223" s="1" t="s">
        <v>1237</v>
      </c>
      <c r="F223">
        <v>1</v>
      </c>
    </row>
    <row r="224" spans="1:6" x14ac:dyDescent="0.25">
      <c r="A224" s="1" t="s">
        <v>1190</v>
      </c>
      <c r="B224" t="s">
        <v>1238</v>
      </c>
      <c r="C224" s="1" t="s">
        <v>1237</v>
      </c>
      <c r="D224" t="s">
        <v>1238</v>
      </c>
      <c r="E224" s="1" t="s">
        <v>1237</v>
      </c>
      <c r="F224">
        <v>1</v>
      </c>
    </row>
    <row r="225" spans="1:6" x14ac:dyDescent="0.25">
      <c r="A225" s="1" t="s">
        <v>1191</v>
      </c>
      <c r="B225" t="s">
        <v>1239</v>
      </c>
      <c r="C225" s="1" t="s">
        <v>1237</v>
      </c>
      <c r="D225" t="s">
        <v>1239</v>
      </c>
      <c r="E225" s="1" t="s">
        <v>1237</v>
      </c>
      <c r="F225">
        <v>1</v>
      </c>
    </row>
    <row r="226" spans="1:6" x14ac:dyDescent="0.25">
      <c r="A226" s="1" t="s">
        <v>1192</v>
      </c>
      <c r="B226" t="s">
        <v>1240</v>
      </c>
      <c r="C226" s="1" t="s">
        <v>1237</v>
      </c>
      <c r="D226" t="s">
        <v>1240</v>
      </c>
      <c r="E226" s="1" t="s">
        <v>1237</v>
      </c>
      <c r="F226">
        <v>1</v>
      </c>
    </row>
    <row r="227" spans="1:6" x14ac:dyDescent="0.25">
      <c r="A227" s="1" t="s">
        <v>1193</v>
      </c>
      <c r="B227" t="s">
        <v>1241</v>
      </c>
      <c r="C227" s="1" t="s">
        <v>1237</v>
      </c>
      <c r="D227" t="s">
        <v>1241</v>
      </c>
      <c r="E227" s="1" t="s">
        <v>1237</v>
      </c>
      <c r="F227">
        <v>1</v>
      </c>
    </row>
    <row r="228" spans="1:6" x14ac:dyDescent="0.25">
      <c r="A228" s="1" t="s">
        <v>1194</v>
      </c>
      <c r="B228" t="s">
        <v>1242</v>
      </c>
      <c r="C228" s="1" t="s">
        <v>1237</v>
      </c>
      <c r="D228" t="s">
        <v>1242</v>
      </c>
      <c r="E228" s="1" t="s">
        <v>1237</v>
      </c>
      <c r="F228">
        <v>1</v>
      </c>
    </row>
    <row r="229" spans="1:6" x14ac:dyDescent="0.25">
      <c r="A229" s="1" t="s">
        <v>1195</v>
      </c>
      <c r="B229" t="s">
        <v>1243</v>
      </c>
      <c r="C229" s="1" t="s">
        <v>1237</v>
      </c>
      <c r="D229" t="s">
        <v>1243</v>
      </c>
      <c r="E229" s="1" t="s">
        <v>1237</v>
      </c>
      <c r="F229">
        <v>1</v>
      </c>
    </row>
    <row r="230" spans="1:6" x14ac:dyDescent="0.25">
      <c r="A230" s="1" t="s">
        <v>1196</v>
      </c>
      <c r="B230" t="s">
        <v>1244</v>
      </c>
      <c r="C230" s="1" t="s">
        <v>1237</v>
      </c>
      <c r="D230" t="s">
        <v>1244</v>
      </c>
      <c r="E230" s="1" t="s">
        <v>1237</v>
      </c>
      <c r="F230">
        <v>1</v>
      </c>
    </row>
    <row r="231" spans="1:6" x14ac:dyDescent="0.25">
      <c r="A231" s="1" t="s">
        <v>1197</v>
      </c>
      <c r="B231" t="s">
        <v>1245</v>
      </c>
      <c r="C231" s="1" t="s">
        <v>1237</v>
      </c>
      <c r="D231" t="s">
        <v>1245</v>
      </c>
      <c r="E231" s="1" t="s">
        <v>1237</v>
      </c>
      <c r="F231">
        <v>1</v>
      </c>
    </row>
    <row r="232" spans="1:6" x14ac:dyDescent="0.25">
      <c r="A232" s="1" t="s">
        <v>1198</v>
      </c>
      <c r="B232" t="s">
        <v>1246</v>
      </c>
      <c r="C232" s="1" t="s">
        <v>1237</v>
      </c>
      <c r="D232" t="s">
        <v>1246</v>
      </c>
      <c r="E232" s="1" t="s">
        <v>1237</v>
      </c>
      <c r="F232">
        <v>1</v>
      </c>
    </row>
    <row r="233" spans="1:6" x14ac:dyDescent="0.25">
      <c r="A233" s="1" t="s">
        <v>1199</v>
      </c>
      <c r="B233" t="s">
        <v>1247</v>
      </c>
      <c r="C233" s="1" t="s">
        <v>1237</v>
      </c>
      <c r="D233" t="s">
        <v>1247</v>
      </c>
      <c r="E233" s="1" t="s">
        <v>1237</v>
      </c>
      <c r="F233">
        <v>1</v>
      </c>
    </row>
    <row r="234" spans="1:6" x14ac:dyDescent="0.25">
      <c r="A234" s="1" t="s">
        <v>1200</v>
      </c>
      <c r="B234" t="s">
        <v>1248</v>
      </c>
      <c r="C234" s="1" t="s">
        <v>1237</v>
      </c>
      <c r="D234" t="s">
        <v>1248</v>
      </c>
      <c r="E234" s="1" t="s">
        <v>1237</v>
      </c>
      <c r="F234">
        <v>1</v>
      </c>
    </row>
    <row r="235" spans="1:6" x14ac:dyDescent="0.25">
      <c r="A235" s="1" t="s">
        <v>1201</v>
      </c>
      <c r="B235" t="s">
        <v>1249</v>
      </c>
      <c r="C235" s="1" t="s">
        <v>1237</v>
      </c>
      <c r="D235" t="s">
        <v>1249</v>
      </c>
      <c r="E235" s="1" t="s">
        <v>1237</v>
      </c>
      <c r="F235">
        <v>1</v>
      </c>
    </row>
    <row r="236" spans="1:6" x14ac:dyDescent="0.25">
      <c r="A236" s="1" t="s">
        <v>1202</v>
      </c>
      <c r="B236" t="s">
        <v>1250</v>
      </c>
      <c r="C236" s="1" t="s">
        <v>1237</v>
      </c>
      <c r="D236" t="s">
        <v>1250</v>
      </c>
      <c r="E236" s="1" t="s">
        <v>1237</v>
      </c>
      <c r="F236">
        <v>1</v>
      </c>
    </row>
    <row r="237" spans="1:6" x14ac:dyDescent="0.25">
      <c r="A237" s="1" t="s">
        <v>1203</v>
      </c>
      <c r="B237" t="s">
        <v>1251</v>
      </c>
      <c r="C237" s="1" t="s">
        <v>1237</v>
      </c>
      <c r="D237" t="s">
        <v>1251</v>
      </c>
      <c r="E237" s="1" t="s">
        <v>1237</v>
      </c>
      <c r="F237">
        <v>1</v>
      </c>
    </row>
    <row r="238" spans="1:6" x14ac:dyDescent="0.25">
      <c r="A238" s="1" t="s">
        <v>1204</v>
      </c>
      <c r="B238" t="s">
        <v>1252</v>
      </c>
      <c r="C238" s="1" t="s">
        <v>1237</v>
      </c>
      <c r="D238" t="s">
        <v>1252</v>
      </c>
      <c r="E238" s="1" t="s">
        <v>1237</v>
      </c>
      <c r="F238">
        <v>1</v>
      </c>
    </row>
    <row r="239" spans="1:6" x14ac:dyDescent="0.25">
      <c r="A239" s="1" t="s">
        <v>1205</v>
      </c>
      <c r="B239" t="s">
        <v>1253</v>
      </c>
      <c r="C239" s="1" t="s">
        <v>1237</v>
      </c>
      <c r="D239" t="s">
        <v>1253</v>
      </c>
      <c r="E239" s="1" t="s">
        <v>1237</v>
      </c>
      <c r="F239">
        <v>1</v>
      </c>
    </row>
    <row r="240" spans="1:6" x14ac:dyDescent="0.25">
      <c r="A240" s="1" t="s">
        <v>1206</v>
      </c>
      <c r="B240" t="s">
        <v>1254</v>
      </c>
      <c r="C240" s="1" t="s">
        <v>1237</v>
      </c>
      <c r="D240" t="s">
        <v>1254</v>
      </c>
      <c r="E240" s="1" t="s">
        <v>1237</v>
      </c>
      <c r="F240">
        <v>1</v>
      </c>
    </row>
    <row r="241" spans="1:6" x14ac:dyDescent="0.25">
      <c r="A241" s="1" t="s">
        <v>1207</v>
      </c>
      <c r="B241" t="s">
        <v>1255</v>
      </c>
      <c r="C241" s="1" t="s">
        <v>1237</v>
      </c>
      <c r="D241" t="s">
        <v>1255</v>
      </c>
      <c r="E241" s="1" t="s">
        <v>1237</v>
      </c>
      <c r="F241">
        <v>1</v>
      </c>
    </row>
    <row r="242" spans="1:6" x14ac:dyDescent="0.25">
      <c r="A242" s="1" t="s">
        <v>1208</v>
      </c>
      <c r="B242" t="s">
        <v>1256</v>
      </c>
      <c r="C242" s="1" t="s">
        <v>1237</v>
      </c>
      <c r="D242" t="s">
        <v>1284</v>
      </c>
      <c r="E242" s="1" t="s">
        <v>1237</v>
      </c>
      <c r="F242">
        <v>1</v>
      </c>
    </row>
    <row r="243" spans="1:6" x14ac:dyDescent="0.25">
      <c r="A243" s="1" t="s">
        <v>1209</v>
      </c>
      <c r="B243" t="s">
        <v>1257</v>
      </c>
      <c r="C243" s="1" t="s">
        <v>1237</v>
      </c>
      <c r="D243" t="s">
        <v>1257</v>
      </c>
      <c r="E243" s="1" t="s">
        <v>1237</v>
      </c>
      <c r="F243">
        <v>1</v>
      </c>
    </row>
    <row r="244" spans="1:6" x14ac:dyDescent="0.25">
      <c r="A244" s="1" t="s">
        <v>1210</v>
      </c>
      <c r="B244" t="s">
        <v>1258</v>
      </c>
      <c r="C244" s="1" t="s">
        <v>1237</v>
      </c>
      <c r="D244" t="s">
        <v>1285</v>
      </c>
      <c r="E244" s="1" t="s">
        <v>1237</v>
      </c>
      <c r="F244">
        <v>1</v>
      </c>
    </row>
    <row r="245" spans="1:6" x14ac:dyDescent="0.25">
      <c r="A245" s="1" t="s">
        <v>1211</v>
      </c>
      <c r="B245" t="s">
        <v>1259</v>
      </c>
      <c r="C245" s="1" t="s">
        <v>1237</v>
      </c>
      <c r="D245" t="s">
        <v>1259</v>
      </c>
      <c r="E245" s="1" t="s">
        <v>1237</v>
      </c>
      <c r="F245">
        <v>1</v>
      </c>
    </row>
    <row r="246" spans="1:6" x14ac:dyDescent="0.25">
      <c r="A246" s="1" t="s">
        <v>1212</v>
      </c>
      <c r="B246" t="s">
        <v>1260</v>
      </c>
      <c r="C246" s="1" t="s">
        <v>1237</v>
      </c>
      <c r="D246" t="s">
        <v>1260</v>
      </c>
      <c r="E246" s="1" t="s">
        <v>1237</v>
      </c>
      <c r="F246">
        <v>1</v>
      </c>
    </row>
    <row r="247" spans="1:6" x14ac:dyDescent="0.25">
      <c r="A247" s="1" t="s">
        <v>1213</v>
      </c>
      <c r="B247" t="s">
        <v>1261</v>
      </c>
      <c r="C247" s="1" t="s">
        <v>1237</v>
      </c>
      <c r="D247" t="s">
        <v>1261</v>
      </c>
      <c r="E247" s="1" t="s">
        <v>1237</v>
      </c>
      <c r="F247">
        <v>1</v>
      </c>
    </row>
    <row r="248" spans="1:6" x14ac:dyDescent="0.25">
      <c r="A248" s="1" t="s">
        <v>1214</v>
      </c>
      <c r="B248" t="s">
        <v>1262</v>
      </c>
      <c r="C248" s="1" t="s">
        <v>1237</v>
      </c>
      <c r="D248" t="s">
        <v>1262</v>
      </c>
      <c r="E248" s="1" t="s">
        <v>1237</v>
      </c>
      <c r="F248">
        <v>1</v>
      </c>
    </row>
    <row r="249" spans="1:6" x14ac:dyDescent="0.25">
      <c r="A249" s="1" t="s">
        <v>1215</v>
      </c>
      <c r="B249" t="s">
        <v>1263</v>
      </c>
      <c r="C249" s="1" t="s">
        <v>1237</v>
      </c>
      <c r="D249" t="s">
        <v>1263</v>
      </c>
      <c r="E249" s="1" t="s">
        <v>1237</v>
      </c>
      <c r="F249">
        <v>1</v>
      </c>
    </row>
    <row r="250" spans="1:6" x14ac:dyDescent="0.25">
      <c r="A250" s="1" t="s">
        <v>1216</v>
      </c>
      <c r="B250" t="s">
        <v>1264</v>
      </c>
      <c r="C250" s="1" t="s">
        <v>1237</v>
      </c>
      <c r="D250" t="s">
        <v>1264</v>
      </c>
      <c r="E250" s="1" t="s">
        <v>1237</v>
      </c>
      <c r="F250">
        <v>1</v>
      </c>
    </row>
    <row r="251" spans="1:6" x14ac:dyDescent="0.25">
      <c r="A251" s="1" t="s">
        <v>1217</v>
      </c>
      <c r="B251" t="s">
        <v>1265</v>
      </c>
      <c r="C251" s="1" t="s">
        <v>1237</v>
      </c>
      <c r="D251" t="s">
        <v>1265</v>
      </c>
      <c r="E251" s="1" t="s">
        <v>1237</v>
      </c>
      <c r="F251">
        <v>1</v>
      </c>
    </row>
    <row r="252" spans="1:6" x14ac:dyDescent="0.25">
      <c r="A252" s="1" t="s">
        <v>1218</v>
      </c>
      <c r="B252" t="s">
        <v>1266</v>
      </c>
      <c r="C252" s="1" t="s">
        <v>1237</v>
      </c>
      <c r="D252" t="s">
        <v>1266</v>
      </c>
      <c r="E252" s="1" t="s">
        <v>1237</v>
      </c>
      <c r="F252">
        <v>1</v>
      </c>
    </row>
    <row r="253" spans="1:6" x14ac:dyDescent="0.25">
      <c r="A253" s="1" t="s">
        <v>1219</v>
      </c>
      <c r="B253" t="s">
        <v>1267</v>
      </c>
      <c r="C253" s="1" t="s">
        <v>1237</v>
      </c>
      <c r="D253" t="s">
        <v>1267</v>
      </c>
      <c r="E253" s="1" t="s">
        <v>1237</v>
      </c>
      <c r="F253">
        <v>1</v>
      </c>
    </row>
    <row r="254" spans="1:6" x14ac:dyDescent="0.25">
      <c r="A254" s="1" t="s">
        <v>1220</v>
      </c>
      <c r="B254" t="s">
        <v>1268</v>
      </c>
      <c r="C254" s="1" t="s">
        <v>1237</v>
      </c>
      <c r="D254" t="s">
        <v>1268</v>
      </c>
      <c r="E254" s="1" t="s">
        <v>1237</v>
      </c>
      <c r="F254">
        <v>1</v>
      </c>
    </row>
    <row r="255" spans="1:6" x14ac:dyDescent="0.25">
      <c r="A255" s="1" t="s">
        <v>1221</v>
      </c>
      <c r="B255" t="s">
        <v>1269</v>
      </c>
      <c r="C255" s="1" t="s">
        <v>1237</v>
      </c>
      <c r="D255" t="s">
        <v>1269</v>
      </c>
      <c r="E255" s="1" t="s">
        <v>1237</v>
      </c>
      <c r="F255">
        <v>1</v>
      </c>
    </row>
    <row r="256" spans="1:6" x14ac:dyDescent="0.25">
      <c r="A256" s="1" t="s">
        <v>1222</v>
      </c>
      <c r="B256" t="s">
        <v>1270</v>
      </c>
      <c r="C256" s="1" t="s">
        <v>1237</v>
      </c>
      <c r="D256" t="s">
        <v>1270</v>
      </c>
      <c r="E256" s="1" t="s">
        <v>1237</v>
      </c>
      <c r="F256">
        <v>1</v>
      </c>
    </row>
    <row r="257" spans="1:6" x14ac:dyDescent="0.25">
      <c r="A257" s="1" t="s">
        <v>1223</v>
      </c>
      <c r="B257" t="s">
        <v>1271</v>
      </c>
      <c r="C257" s="1" t="s">
        <v>1237</v>
      </c>
      <c r="D257" t="s">
        <v>1271</v>
      </c>
      <c r="E257" s="1" t="s">
        <v>1237</v>
      </c>
      <c r="F257">
        <v>1</v>
      </c>
    </row>
    <row r="258" spans="1:6" x14ac:dyDescent="0.25">
      <c r="A258" s="1" t="s">
        <v>1224</v>
      </c>
      <c r="B258" t="s">
        <v>1272</v>
      </c>
      <c r="C258" s="1" t="s">
        <v>1237</v>
      </c>
      <c r="D258" t="s">
        <v>1272</v>
      </c>
      <c r="E258" s="1" t="s">
        <v>1237</v>
      </c>
      <c r="F258">
        <v>1</v>
      </c>
    </row>
    <row r="259" spans="1:6" x14ac:dyDescent="0.25">
      <c r="A259" s="1" t="s">
        <v>1225</v>
      </c>
      <c r="B259" t="s">
        <v>1273</v>
      </c>
      <c r="C259" s="1" t="s">
        <v>1237</v>
      </c>
      <c r="D259" t="s">
        <v>1273</v>
      </c>
      <c r="E259" s="1" t="s">
        <v>1237</v>
      </c>
      <c r="F259">
        <v>1</v>
      </c>
    </row>
    <row r="260" spans="1:6" x14ac:dyDescent="0.25">
      <c r="A260" s="1" t="s">
        <v>1226</v>
      </c>
      <c r="B260" t="s">
        <v>1274</v>
      </c>
      <c r="C260" s="1" t="s">
        <v>1237</v>
      </c>
      <c r="D260" t="s">
        <v>1274</v>
      </c>
      <c r="E260" s="1" t="s">
        <v>1237</v>
      </c>
      <c r="F260">
        <v>1</v>
      </c>
    </row>
    <row r="261" spans="1:6" x14ac:dyDescent="0.25">
      <c r="A261" s="1" t="s">
        <v>1227</v>
      </c>
      <c r="B261" t="s">
        <v>1275</v>
      </c>
      <c r="C261" s="1" t="s">
        <v>1237</v>
      </c>
      <c r="D261" t="s">
        <v>1275</v>
      </c>
      <c r="E261" s="1" t="s">
        <v>1237</v>
      </c>
      <c r="F261">
        <v>1</v>
      </c>
    </row>
    <row r="262" spans="1:6" x14ac:dyDescent="0.25">
      <c r="A262" s="1" t="s">
        <v>1228</v>
      </c>
      <c r="B262" t="s">
        <v>1276</v>
      </c>
      <c r="C262" s="1" t="s">
        <v>1237</v>
      </c>
      <c r="D262" t="s">
        <v>1276</v>
      </c>
      <c r="E262" s="1" t="s">
        <v>1237</v>
      </c>
      <c r="F262">
        <v>1</v>
      </c>
    </row>
    <row r="263" spans="1:6" x14ac:dyDescent="0.25">
      <c r="A263" s="1" t="s">
        <v>1229</v>
      </c>
      <c r="B263" t="s">
        <v>1277</v>
      </c>
      <c r="C263" s="1" t="s">
        <v>1237</v>
      </c>
      <c r="D263" t="s">
        <v>1277</v>
      </c>
      <c r="E263" s="1" t="s">
        <v>1237</v>
      </c>
      <c r="F263">
        <v>1</v>
      </c>
    </row>
    <row r="264" spans="1:6" x14ac:dyDescent="0.25">
      <c r="A264" s="1" t="s">
        <v>1230</v>
      </c>
      <c r="B264" t="s">
        <v>1278</v>
      </c>
      <c r="C264" s="1" t="s">
        <v>6</v>
      </c>
      <c r="D264" t="s">
        <v>1278</v>
      </c>
      <c r="E264" s="1" t="s">
        <v>6</v>
      </c>
      <c r="F264">
        <v>1</v>
      </c>
    </row>
    <row r="265" spans="1:6" x14ac:dyDescent="0.25">
      <c r="A265" s="1" t="s">
        <v>1231</v>
      </c>
      <c r="B265" t="s">
        <v>1279</v>
      </c>
      <c r="C265" s="1" t="s">
        <v>6</v>
      </c>
      <c r="D265" t="s">
        <v>1279</v>
      </c>
      <c r="E265" s="1" t="s">
        <v>6</v>
      </c>
      <c r="F265">
        <v>1</v>
      </c>
    </row>
    <row r="266" spans="1:6" x14ac:dyDescent="0.25">
      <c r="A266" s="1" t="s">
        <v>1281</v>
      </c>
      <c r="B266" t="s">
        <v>1280</v>
      </c>
      <c r="C266" s="1" t="s">
        <v>6</v>
      </c>
      <c r="D266" t="s">
        <v>1280</v>
      </c>
      <c r="E266" s="1" t="s">
        <v>6</v>
      </c>
      <c r="F266">
        <v>1</v>
      </c>
    </row>
    <row r="267" spans="1:6" x14ac:dyDescent="0.25">
      <c r="A267" s="1" t="s">
        <v>1283</v>
      </c>
      <c r="B267" s="1" t="s">
        <v>1282</v>
      </c>
      <c r="C267" s="1" t="s">
        <v>6</v>
      </c>
      <c r="D267" s="1" t="s">
        <v>1282</v>
      </c>
      <c r="E267" s="1" t="s">
        <v>6</v>
      </c>
      <c r="F267">
        <v>1</v>
      </c>
    </row>
    <row r="268" spans="1:6" x14ac:dyDescent="0.25">
      <c r="A268" s="1" t="s">
        <v>1317</v>
      </c>
      <c r="B268" s="1" t="s">
        <v>1321</v>
      </c>
      <c r="C268" s="1" t="s">
        <v>13</v>
      </c>
      <c r="D268" s="1" t="s">
        <v>1311</v>
      </c>
      <c r="E268" s="1" t="s">
        <v>13</v>
      </c>
      <c r="F268">
        <v>1</v>
      </c>
    </row>
    <row r="269" spans="1:6" x14ac:dyDescent="0.25">
      <c r="A269" s="1" t="s">
        <v>1339</v>
      </c>
      <c r="B269" s="12" t="s">
        <v>1359</v>
      </c>
      <c r="C269" s="1" t="s">
        <v>1327</v>
      </c>
      <c r="D269" s="1" t="s">
        <v>1312</v>
      </c>
      <c r="E269" s="1" t="s">
        <v>1327</v>
      </c>
      <c r="F269">
        <v>1</v>
      </c>
    </row>
    <row r="270" spans="1:6" x14ac:dyDescent="0.25">
      <c r="A270" s="1" t="s">
        <v>1343</v>
      </c>
      <c r="B270" s="1" t="s">
        <v>1347</v>
      </c>
      <c r="C270" s="1" t="s">
        <v>899</v>
      </c>
      <c r="D270" s="1" t="s">
        <v>1313</v>
      </c>
      <c r="E270" s="1" t="s">
        <v>899</v>
      </c>
      <c r="F270">
        <v>1</v>
      </c>
    </row>
    <row r="271" spans="1:6" x14ac:dyDescent="0.25">
      <c r="A271" s="30" t="s">
        <v>1655</v>
      </c>
      <c r="B271" s="3" t="s">
        <v>1664</v>
      </c>
      <c r="C271" s="3" t="s">
        <v>378</v>
      </c>
      <c r="D271" s="1" t="s">
        <v>1665</v>
      </c>
      <c r="E271" s="3" t="s">
        <v>378</v>
      </c>
      <c r="F271">
        <v>1</v>
      </c>
    </row>
    <row r="272" spans="1:6" x14ac:dyDescent="0.25">
      <c r="A272" s="30" t="s">
        <v>1656</v>
      </c>
      <c r="B272" s="1" t="s">
        <v>1711</v>
      </c>
      <c r="C272" s="24" t="s">
        <v>507</v>
      </c>
      <c r="D272" s="1" t="s">
        <v>1717</v>
      </c>
      <c r="E272" s="24" t="s">
        <v>507</v>
      </c>
      <c r="F272">
        <v>1</v>
      </c>
    </row>
    <row r="273" spans="1:6" x14ac:dyDescent="0.25">
      <c r="A273" s="30" t="s">
        <v>1657</v>
      </c>
      <c r="B273" s="1" t="s">
        <v>1712</v>
      </c>
      <c r="C273" s="1" t="s">
        <v>503</v>
      </c>
      <c r="D273" s="1" t="s">
        <v>1715</v>
      </c>
      <c r="E273" s="1" t="s">
        <v>503</v>
      </c>
      <c r="F273">
        <v>1</v>
      </c>
    </row>
    <row r="274" spans="1:6" x14ac:dyDescent="0.25">
      <c r="A274" s="30" t="s">
        <v>1658</v>
      </c>
      <c r="B274" s="1" t="s">
        <v>1713</v>
      </c>
      <c r="C274" s="1" t="s">
        <v>503</v>
      </c>
      <c r="D274" s="1" t="s">
        <v>1716</v>
      </c>
      <c r="E274" s="1" t="s">
        <v>503</v>
      </c>
      <c r="F274">
        <v>1</v>
      </c>
    </row>
    <row r="275" spans="1:6" x14ac:dyDescent="0.25">
      <c r="A275" s="30" t="s">
        <v>1659</v>
      </c>
      <c r="B275" s="1" t="s">
        <v>1666</v>
      </c>
      <c r="C275" s="1" t="s">
        <v>503</v>
      </c>
      <c r="D275" s="1" t="s">
        <v>1667</v>
      </c>
      <c r="E275" s="1" t="s">
        <v>503</v>
      </c>
      <c r="F275">
        <v>1</v>
      </c>
    </row>
    <row r="276" spans="1:6" x14ac:dyDescent="0.25">
      <c r="A276" s="30" t="s">
        <v>1660</v>
      </c>
      <c r="B276" s="1" t="s">
        <v>1668</v>
      </c>
      <c r="C276" s="1" t="s">
        <v>75</v>
      </c>
      <c r="D276" s="1" t="s">
        <v>1669</v>
      </c>
      <c r="E276" s="1" t="s">
        <v>75</v>
      </c>
      <c r="F276">
        <v>1</v>
      </c>
    </row>
    <row r="277" spans="1:6" x14ac:dyDescent="0.25">
      <c r="A277" s="30" t="s">
        <v>1661</v>
      </c>
      <c r="B277" s="1" t="s">
        <v>1670</v>
      </c>
      <c r="C277" s="1" t="s">
        <v>75</v>
      </c>
      <c r="D277" s="1" t="s">
        <v>1671</v>
      </c>
      <c r="E277" s="1" t="s">
        <v>75</v>
      </c>
      <c r="F277">
        <v>1</v>
      </c>
    </row>
    <row r="278" spans="1:6" x14ac:dyDescent="0.25">
      <c r="A278" s="30" t="s">
        <v>1662</v>
      </c>
      <c r="B278" s="1" t="s">
        <v>1673</v>
      </c>
      <c r="C278" s="1" t="s">
        <v>75</v>
      </c>
      <c r="D278" s="1" t="s">
        <v>1672</v>
      </c>
      <c r="E278" s="1" t="s">
        <v>75</v>
      </c>
      <c r="F278">
        <v>1</v>
      </c>
    </row>
    <row r="279" spans="1:6" x14ac:dyDescent="0.25">
      <c r="A279" s="30" t="s">
        <v>1663</v>
      </c>
      <c r="B279" s="1" t="s">
        <v>1674</v>
      </c>
      <c r="C279" s="1" t="s">
        <v>75</v>
      </c>
      <c r="D279" s="1" t="s">
        <v>1675</v>
      </c>
      <c r="E279" s="1" t="s">
        <v>75</v>
      </c>
      <c r="F279">
        <v>1</v>
      </c>
    </row>
    <row r="280" spans="1:6" x14ac:dyDescent="0.25">
      <c r="A280" s="30" t="s">
        <v>1676</v>
      </c>
      <c r="B280" s="1" t="s">
        <v>1678</v>
      </c>
      <c r="C280" t="s">
        <v>897</v>
      </c>
      <c r="D280" s="1" t="s">
        <v>1679</v>
      </c>
      <c r="E280" t="s">
        <v>897</v>
      </c>
      <c r="F280">
        <v>1</v>
      </c>
    </row>
    <row r="281" spans="1:6" x14ac:dyDescent="0.25">
      <c r="A281" s="30" t="s">
        <v>1677</v>
      </c>
      <c r="B281" s="1" t="s">
        <v>1680</v>
      </c>
      <c r="C281" t="s">
        <v>897</v>
      </c>
      <c r="D281" s="1" t="s">
        <v>1681</v>
      </c>
      <c r="E281" t="s">
        <v>897</v>
      </c>
      <c r="F281">
        <v>1</v>
      </c>
    </row>
    <row r="282" spans="1:6" x14ac:dyDescent="0.25">
      <c r="A282" s="30" t="s">
        <v>1682</v>
      </c>
      <c r="B282" s="1" t="s">
        <v>1684</v>
      </c>
      <c r="C282" t="s">
        <v>897</v>
      </c>
      <c r="D282" s="1" t="s">
        <v>1685</v>
      </c>
      <c r="E282" t="s">
        <v>897</v>
      </c>
      <c r="F282">
        <v>1</v>
      </c>
    </row>
    <row r="283" spans="1:6" x14ac:dyDescent="0.25">
      <c r="A283" s="30" t="s">
        <v>1683</v>
      </c>
      <c r="B283" s="1" t="s">
        <v>1686</v>
      </c>
      <c r="C283" t="s">
        <v>1691</v>
      </c>
      <c r="D283" s="1" t="s">
        <v>1688</v>
      </c>
      <c r="E283" t="s">
        <v>1691</v>
      </c>
      <c r="F283">
        <v>1</v>
      </c>
    </row>
    <row r="284" spans="1:6" x14ac:dyDescent="0.25">
      <c r="A284" s="30" t="s">
        <v>1689</v>
      </c>
      <c r="B284" s="1" t="s">
        <v>1690</v>
      </c>
      <c r="C284" s="1" t="s">
        <v>1687</v>
      </c>
      <c r="D284" s="1" t="s">
        <v>1714</v>
      </c>
      <c r="E284" s="1" t="s">
        <v>1687</v>
      </c>
      <c r="F284">
        <v>1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1A16-8B5D-4B5D-ADA5-57BB15B52747}">
  <dimension ref="A1:D20"/>
  <sheetViews>
    <sheetView workbookViewId="0">
      <selection activeCell="D2" sqref="D2"/>
    </sheetView>
  </sheetViews>
  <sheetFormatPr defaultRowHeight="15" x14ac:dyDescent="0.25"/>
  <cols>
    <col min="1" max="1" width="14.42578125" bestFit="1" customWidth="1"/>
    <col min="4" max="4" width="24.710937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1692</v>
      </c>
      <c r="B2">
        <v>1</v>
      </c>
      <c r="C2" s="1" t="s">
        <v>380</v>
      </c>
      <c r="D2" t="str">
        <f>VLOOKUP(C2,'MASTER KEY'!$A$2:$B931,2,TRUE)</f>
        <v>Wind Speed</v>
      </c>
    </row>
    <row r="3" spans="1:4" x14ac:dyDescent="0.25">
      <c r="A3" t="s">
        <v>1693</v>
      </c>
      <c r="B3">
        <v>1</v>
      </c>
      <c r="C3" s="1" t="s">
        <v>379</v>
      </c>
      <c r="D3" t="str">
        <f>VLOOKUP(C3,'MASTER KEY'!$A$2:$B932,2,TRUE)</f>
        <v>Wind Direction</v>
      </c>
    </row>
    <row r="4" spans="1:4" x14ac:dyDescent="0.25">
      <c r="A4" t="s">
        <v>1694</v>
      </c>
      <c r="B4">
        <v>1</v>
      </c>
      <c r="C4" s="30" t="s">
        <v>1656</v>
      </c>
      <c r="D4" t="str">
        <f>VLOOKUP(C4,'MASTER KEY'!$A$2:$B934,2,TRUE)</f>
        <v>Wind Direction STD</v>
      </c>
    </row>
    <row r="5" spans="1:4" x14ac:dyDescent="0.25">
      <c r="A5" t="s">
        <v>1695</v>
      </c>
      <c r="B5">
        <v>1</v>
      </c>
      <c r="C5" s="1" t="s">
        <v>464</v>
      </c>
      <c r="D5" t="str">
        <f>VLOOKUP(C5,'MASTER KEY'!$A$2:$B935,2,TRUE)</f>
        <v>Max Wind Speed</v>
      </c>
    </row>
    <row r="6" spans="1:4" x14ac:dyDescent="0.25">
      <c r="A6" t="s">
        <v>1696</v>
      </c>
      <c r="B6">
        <v>1</v>
      </c>
      <c r="C6" s="30" t="s">
        <v>1655</v>
      </c>
      <c r="D6" t="str">
        <f>VLOOKUP(C6,'MASTER KEY'!$A$2:$B933,2,TRUE)</f>
        <v>Min Wind Speed</v>
      </c>
    </row>
    <row r="7" spans="1:4" x14ac:dyDescent="0.25">
      <c r="A7" t="s">
        <v>1697</v>
      </c>
      <c r="B7">
        <v>1</v>
      </c>
      <c r="C7" s="1" t="s">
        <v>484</v>
      </c>
      <c r="D7" t="str">
        <f>VLOOKUP(C7,'MASTER KEY'!$A$2:$B934,2,TRUE)</f>
        <v>Station level pressure</v>
      </c>
    </row>
    <row r="8" spans="1:4" x14ac:dyDescent="0.25">
      <c r="A8" t="s">
        <v>1698</v>
      </c>
      <c r="B8">
        <v>1</v>
      </c>
      <c r="C8" s="30" t="s">
        <v>1657</v>
      </c>
      <c r="D8" t="str">
        <f>VLOOKUP(C8,'MASTER KEY'!$A$2:$B935,2,TRUE)</f>
        <v>max station level pressure</v>
      </c>
    </row>
    <row r="9" spans="1:4" x14ac:dyDescent="0.25">
      <c r="A9" t="s">
        <v>1699</v>
      </c>
      <c r="B9">
        <v>1</v>
      </c>
      <c r="C9" s="30" t="s">
        <v>1658</v>
      </c>
      <c r="D9" t="str">
        <f>VLOOKUP(C9,'MASTER KEY'!$A$2:$B936,2,TRUE)</f>
        <v>min station level pressure</v>
      </c>
    </row>
    <row r="10" spans="1:4" x14ac:dyDescent="0.25">
      <c r="A10" t="s">
        <v>1700</v>
      </c>
      <c r="B10">
        <v>1</v>
      </c>
      <c r="C10" s="30" t="s">
        <v>1659</v>
      </c>
      <c r="D10" t="str">
        <f>VLOOKUP(C10,'MASTER KEY'!$A$2:$B937,2,TRUE)</f>
        <v>station level pressure std</v>
      </c>
    </row>
    <row r="11" spans="1:4" x14ac:dyDescent="0.25">
      <c r="A11" t="s">
        <v>1701</v>
      </c>
      <c r="B11">
        <v>1</v>
      </c>
      <c r="C11" s="30" t="s">
        <v>1660</v>
      </c>
      <c r="D11" t="str">
        <f>VLOOKUP(C11,'MASTER KEY'!$A$2:$B938,2,TRUE)</f>
        <v>mean solar radiation</v>
      </c>
    </row>
    <row r="12" spans="1:4" x14ac:dyDescent="0.25">
      <c r="A12" t="s">
        <v>1702</v>
      </c>
      <c r="B12">
        <v>1</v>
      </c>
      <c r="C12" s="30" t="s">
        <v>1662</v>
      </c>
      <c r="D12" t="str">
        <f>VLOOKUP(C12,'MASTER KEY'!$A$2:$B940,2,TRUE)</f>
        <v>max solar radiation</v>
      </c>
    </row>
    <row r="13" spans="1:4" x14ac:dyDescent="0.25">
      <c r="A13" t="s">
        <v>1703</v>
      </c>
      <c r="B13">
        <v>1</v>
      </c>
      <c r="C13" s="30" t="s">
        <v>1661</v>
      </c>
      <c r="D13" t="str">
        <f>VLOOKUP(C13,'MASTER KEY'!$A$2:$B939,2,TRUE)</f>
        <v>min solar radiation</v>
      </c>
    </row>
    <row r="14" spans="1:4" x14ac:dyDescent="0.25">
      <c r="A14" t="s">
        <v>1704</v>
      </c>
      <c r="B14">
        <v>1</v>
      </c>
      <c r="C14" s="30" t="s">
        <v>1663</v>
      </c>
      <c r="D14" t="str">
        <f>VLOOKUP(C14,'MASTER KEY'!$A$2:$B941,2,TRUE)</f>
        <v>solar radiation std</v>
      </c>
    </row>
    <row r="15" spans="1:4" x14ac:dyDescent="0.25">
      <c r="A15" t="s">
        <v>1705</v>
      </c>
      <c r="B15">
        <v>1</v>
      </c>
      <c r="C15" s="1" t="s">
        <v>898</v>
      </c>
      <c r="D15" t="str">
        <f>VLOOKUP(C15,'MASTER KEY'!$A$2:$B942,2,TRUE)</f>
        <v>PAR</v>
      </c>
    </row>
    <row r="16" spans="1:4" x14ac:dyDescent="0.25">
      <c r="A16" t="s">
        <v>1706</v>
      </c>
      <c r="B16">
        <v>1</v>
      </c>
      <c r="C16" s="30" t="s">
        <v>1676</v>
      </c>
      <c r="D16" t="str">
        <f>VLOOKUP(C16,'MASTER KEY'!$A$2:$B942,2,TRUE)</f>
        <v>max PAR</v>
      </c>
    </row>
    <row r="17" spans="1:4" x14ac:dyDescent="0.25">
      <c r="A17" t="s">
        <v>1707</v>
      </c>
      <c r="B17">
        <v>1</v>
      </c>
      <c r="C17" s="30" t="s">
        <v>1677</v>
      </c>
      <c r="D17" t="str">
        <f>VLOOKUP(C17,'MASTER KEY'!$A$2:$B943,2,TRUE)</f>
        <v>min PAR</v>
      </c>
    </row>
    <row r="18" spans="1:4" x14ac:dyDescent="0.25">
      <c r="A18" t="s">
        <v>1708</v>
      </c>
      <c r="B18">
        <v>1</v>
      </c>
      <c r="C18" s="30" t="s">
        <v>1682</v>
      </c>
      <c r="D18" t="str">
        <f>VLOOKUP(C18,'MASTER KEY'!$A$2:$B944,2,TRUE)</f>
        <v>PAR STD</v>
      </c>
    </row>
    <row r="19" spans="1:4" x14ac:dyDescent="0.25">
      <c r="A19" t="s">
        <v>1709</v>
      </c>
      <c r="B19">
        <v>1</v>
      </c>
      <c r="C19" s="30" t="s">
        <v>1689</v>
      </c>
      <c r="D19" t="str">
        <f>VLOOKUP(C19,'MASTER KEY'!$A$2:$B946,2,TRUE)</f>
        <v>Total Solar</v>
      </c>
    </row>
    <row r="20" spans="1:4" x14ac:dyDescent="0.25">
      <c r="A20" t="s">
        <v>1710</v>
      </c>
      <c r="B20">
        <v>1</v>
      </c>
      <c r="C20" s="30" t="s">
        <v>1683</v>
      </c>
      <c r="D20" t="str">
        <f>VLOOKUP(C20,'MASTER KEY'!$A$2:$B945,2,TRUE)</f>
        <v>Total Par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5"/>
  <sheetViews>
    <sheetView workbookViewId="0">
      <selection activeCell="K24" sqref="K24"/>
    </sheetView>
  </sheetViews>
  <sheetFormatPr defaultColWidth="8.85546875" defaultRowHeight="15" x14ac:dyDescent="0.25"/>
  <cols>
    <col min="1" max="1" width="25.140625" bestFit="1" customWidth="1"/>
    <col min="4" max="4" width="23.28515625" bestFit="1" customWidth="1"/>
  </cols>
  <sheetData>
    <row r="1" spans="1:5" x14ac:dyDescent="0.25">
      <c r="A1" s="6" t="s">
        <v>373</v>
      </c>
      <c r="B1" s="6" t="s">
        <v>374</v>
      </c>
      <c r="C1" s="6" t="s">
        <v>375</v>
      </c>
      <c r="D1" s="6" t="s">
        <v>395</v>
      </c>
      <c r="E1" s="6" t="s">
        <v>1074</v>
      </c>
    </row>
    <row r="2" spans="1:5" x14ac:dyDescent="0.25">
      <c r="A2" t="s">
        <v>968</v>
      </c>
      <c r="B2">
        <v>1</v>
      </c>
      <c r="C2" s="1" t="s">
        <v>227</v>
      </c>
      <c r="D2" s="1" t="str">
        <f>VLOOKUP(C2,'MASTER KEY'!$A$2:$B931,2,TRUE)</f>
        <v>Oxygen</v>
      </c>
      <c r="E2" t="s">
        <v>1075</v>
      </c>
    </row>
    <row r="3" spans="1:5" x14ac:dyDescent="0.25">
      <c r="A3" t="s">
        <v>969</v>
      </c>
      <c r="B3">
        <v>1</v>
      </c>
      <c r="C3" t="s">
        <v>1066</v>
      </c>
      <c r="D3" s="1" t="e">
        <f>VLOOKUP(C3,'MASTER KEY'!$A$2:$B932,2,TRUE)</f>
        <v>#N/A</v>
      </c>
      <c r="E3" t="s">
        <v>1076</v>
      </c>
    </row>
    <row r="4" spans="1:5" x14ac:dyDescent="0.25">
      <c r="A4" t="s">
        <v>969</v>
      </c>
      <c r="B4">
        <v>1</v>
      </c>
      <c r="C4" t="s">
        <v>1066</v>
      </c>
      <c r="D4" s="1" t="e">
        <f>VLOOKUP(C4,'MASTER KEY'!$A$2:$B933,2,TRUE)</f>
        <v>#N/A</v>
      </c>
      <c r="E4" t="s">
        <v>1076</v>
      </c>
    </row>
    <row r="5" spans="1:5" x14ac:dyDescent="0.25">
      <c r="A5" t="s">
        <v>970</v>
      </c>
      <c r="B5">
        <v>1</v>
      </c>
      <c r="C5" t="s">
        <v>1066</v>
      </c>
      <c r="D5" s="1" t="e">
        <f>VLOOKUP(C5,'MASTER KEY'!$A$2:$B933,2,TRUE)</f>
        <v>#N/A</v>
      </c>
      <c r="E5" t="s">
        <v>1076</v>
      </c>
    </row>
    <row r="6" spans="1:5" x14ac:dyDescent="0.25">
      <c r="A6" t="s">
        <v>971</v>
      </c>
      <c r="B6">
        <v>1</v>
      </c>
      <c r="C6" t="s">
        <v>1066</v>
      </c>
      <c r="D6" s="1" t="e">
        <f>VLOOKUP(C6,'MASTER KEY'!$A$2:$B934,2,TRUE)</f>
        <v>#N/A</v>
      </c>
      <c r="E6" t="s">
        <v>1076</v>
      </c>
    </row>
    <row r="7" spans="1:5" x14ac:dyDescent="0.25">
      <c r="A7" t="s">
        <v>972</v>
      </c>
      <c r="B7">
        <v>1</v>
      </c>
      <c r="C7" t="s">
        <v>1066</v>
      </c>
      <c r="D7" s="1" t="e">
        <f>VLOOKUP(C7,'MASTER KEY'!$A$2:$B935,2,TRUE)</f>
        <v>#N/A</v>
      </c>
      <c r="E7" t="s">
        <v>1076</v>
      </c>
    </row>
    <row r="8" spans="1:5" x14ac:dyDescent="0.25">
      <c r="A8" t="s">
        <v>973</v>
      </c>
      <c r="B8">
        <v>1</v>
      </c>
      <c r="C8" t="s">
        <v>1066</v>
      </c>
      <c r="D8" s="1" t="e">
        <f>VLOOKUP(C8,'MASTER KEY'!$A$2:$B936,2,TRUE)</f>
        <v>#N/A</v>
      </c>
      <c r="E8" t="s">
        <v>1076</v>
      </c>
    </row>
    <row r="9" spans="1:5" x14ac:dyDescent="0.25">
      <c r="A9" t="s">
        <v>974</v>
      </c>
      <c r="B9">
        <v>1</v>
      </c>
      <c r="C9" t="s">
        <v>1066</v>
      </c>
      <c r="D9" s="1" t="e">
        <f>VLOOKUP(C9,'MASTER KEY'!$A$2:$B937,2,TRUE)</f>
        <v>#N/A</v>
      </c>
      <c r="E9" t="s">
        <v>1076</v>
      </c>
    </row>
    <row r="10" spans="1:5" x14ac:dyDescent="0.25">
      <c r="A10" t="s">
        <v>975</v>
      </c>
      <c r="B10">
        <v>1</v>
      </c>
      <c r="C10" t="s">
        <v>1066</v>
      </c>
      <c r="D10" s="1" t="e">
        <f>VLOOKUP(C10,'MASTER KEY'!$A$2:$B938,2,TRUE)</f>
        <v>#N/A</v>
      </c>
      <c r="E10" t="s">
        <v>1076</v>
      </c>
    </row>
    <row r="11" spans="1:5" x14ac:dyDescent="0.25">
      <c r="A11" t="s">
        <v>976</v>
      </c>
      <c r="B11">
        <v>1</v>
      </c>
      <c r="C11" t="s">
        <v>1066</v>
      </c>
      <c r="D11" s="1" t="e">
        <f>VLOOKUP(C11,'MASTER KEY'!$A$2:$B939,2,TRUE)</f>
        <v>#N/A</v>
      </c>
      <c r="E11" t="s">
        <v>1076</v>
      </c>
    </row>
    <row r="12" spans="1:5" x14ac:dyDescent="0.25">
      <c r="A12" t="s">
        <v>977</v>
      </c>
      <c r="B12">
        <v>1</v>
      </c>
      <c r="C12" t="s">
        <v>1066</v>
      </c>
      <c r="D12" s="1" t="e">
        <f>VLOOKUP(C12,'MASTER KEY'!$A$2:$B940,2,TRUE)</f>
        <v>#N/A</v>
      </c>
      <c r="E12" t="s">
        <v>1076</v>
      </c>
    </row>
    <row r="13" spans="1:5" x14ac:dyDescent="0.25">
      <c r="A13" t="s">
        <v>978</v>
      </c>
      <c r="B13">
        <f>1/1000</f>
        <v>1E-3</v>
      </c>
      <c r="C13" s="1" t="s">
        <v>229</v>
      </c>
      <c r="D13" s="1" t="str">
        <f>VLOOKUP(C13,'MASTER KEY'!$A$2:$B941,2,TRUE)</f>
        <v>Ammonium</v>
      </c>
      <c r="E13" t="s">
        <v>1076</v>
      </c>
    </row>
    <row r="14" spans="1:5" x14ac:dyDescent="0.25">
      <c r="A14" t="s">
        <v>979</v>
      </c>
      <c r="B14">
        <v>1</v>
      </c>
      <c r="C14" s="1" t="s">
        <v>1069</v>
      </c>
      <c r="D14" s="1" t="str">
        <f>VLOOKUP(C14,'MASTER KEY'!$A$2:$B942,2,TRUE)</f>
        <v>light attenuation coefficient</v>
      </c>
      <c r="E14" t="s">
        <v>1076</v>
      </c>
    </row>
    <row r="15" spans="1:5" x14ac:dyDescent="0.25">
      <c r="A15" t="s">
        <v>980</v>
      </c>
      <c r="B15">
        <v>1</v>
      </c>
      <c r="C15" s="1" t="s">
        <v>1069</v>
      </c>
      <c r="D15" s="1" t="str">
        <f>VLOOKUP(C15,'MASTER KEY'!$A$2:$B943,2,TRUE)</f>
        <v>light attenuation coefficient</v>
      </c>
      <c r="E15" t="s">
        <v>1076</v>
      </c>
    </row>
    <row r="16" spans="1:5" x14ac:dyDescent="0.25">
      <c r="A16" t="s">
        <v>872</v>
      </c>
      <c r="B16">
        <v>1</v>
      </c>
      <c r="C16" s="1" t="s">
        <v>1071</v>
      </c>
      <c r="D16" s="1" t="str">
        <f>VLOOKUP(C16,'MASTER KEY'!$A$2:$B944,2,TRUE)</f>
        <v>cell</v>
      </c>
      <c r="E16" t="s">
        <v>1076</v>
      </c>
    </row>
    <row r="17" spans="1:5" x14ac:dyDescent="0.25">
      <c r="A17" t="s">
        <v>981</v>
      </c>
      <c r="B17">
        <v>1</v>
      </c>
      <c r="C17" s="1" t="s">
        <v>218</v>
      </c>
      <c r="D17" s="1" t="str">
        <f>VLOOKUP(C17,'MASTER KEY'!$A$2:$B945,2,TRUE)</f>
        <v>Chlorophyll-a</v>
      </c>
      <c r="E17" t="s">
        <v>1076</v>
      </c>
    </row>
    <row r="18" spans="1:5" x14ac:dyDescent="0.25">
      <c r="A18" t="s">
        <v>982</v>
      </c>
      <c r="B18">
        <v>1</v>
      </c>
      <c r="C18" s="1" t="s">
        <v>218</v>
      </c>
      <c r="D18" s="1" t="str">
        <f>VLOOKUP(C18,'MASTER KEY'!$A$2:$B946,2,TRUE)</f>
        <v>Chlorophyll-a</v>
      </c>
      <c r="E18" t="s">
        <v>1076</v>
      </c>
    </row>
    <row r="19" spans="1:5" x14ac:dyDescent="0.25">
      <c r="A19" t="s">
        <v>983</v>
      </c>
      <c r="B19">
        <v>1</v>
      </c>
      <c r="C19" s="1" t="s">
        <v>385</v>
      </c>
      <c r="D19" s="1" t="str">
        <f>VLOOKUP(C19,'MASTER KEY'!$A$2:$B947,2,TRUE)</f>
        <v>Chlorophyll-b</v>
      </c>
      <c r="E19" t="s">
        <v>1076</v>
      </c>
    </row>
    <row r="20" spans="1:5" x14ac:dyDescent="0.25">
      <c r="A20" t="s">
        <v>984</v>
      </c>
      <c r="B20">
        <v>1</v>
      </c>
      <c r="C20" s="1" t="s">
        <v>386</v>
      </c>
      <c r="D20" s="1" t="str">
        <f>VLOOKUP(C20,'MASTER KEY'!$A$2:$B948,2,TRUE)</f>
        <v>Chlorophyll-c</v>
      </c>
      <c r="E20" t="s">
        <v>1076</v>
      </c>
    </row>
    <row r="21" spans="1:5" x14ac:dyDescent="0.25">
      <c r="A21" t="s">
        <v>985</v>
      </c>
      <c r="B21">
        <v>1</v>
      </c>
      <c r="C21" s="1" t="s">
        <v>218</v>
      </c>
      <c r="D21" s="1" t="str">
        <f>VLOOKUP(C21,'MASTER KEY'!$A$2:$B949,2,TRUE)</f>
        <v>Chlorophyll-a</v>
      </c>
      <c r="E21" t="s">
        <v>1076</v>
      </c>
    </row>
    <row r="22" spans="1:5" x14ac:dyDescent="0.25">
      <c r="A22" t="s">
        <v>986</v>
      </c>
      <c r="B22">
        <v>1</v>
      </c>
      <c r="C22" s="1" t="s">
        <v>218</v>
      </c>
      <c r="D22" s="1" t="str">
        <f>VLOOKUP(C22,'MASTER KEY'!$A$2:$B950,2,TRUE)</f>
        <v>Chlorophyll-a</v>
      </c>
      <c r="E22" t="s">
        <v>1076</v>
      </c>
    </row>
    <row r="23" spans="1:5" x14ac:dyDescent="0.25">
      <c r="A23" t="s">
        <v>987</v>
      </c>
      <c r="B23">
        <v>1</v>
      </c>
      <c r="C23" s="1" t="s">
        <v>391</v>
      </c>
      <c r="D23" s="1" t="str">
        <f>VLOOKUP(C23,'MASTER KEY'!$A$2:$B951,2,TRUE)</f>
        <v>Conductivity</v>
      </c>
      <c r="E23" t="s">
        <v>1075</v>
      </c>
    </row>
    <row r="24" spans="1:5" x14ac:dyDescent="0.25">
      <c r="A24" t="s">
        <v>988</v>
      </c>
      <c r="B24">
        <v>1</v>
      </c>
      <c r="C24" s="1" t="s">
        <v>391</v>
      </c>
      <c r="D24" s="1" t="str">
        <f>VLOOKUP(C24,'MASTER KEY'!$A$2:$B952,2,TRUE)</f>
        <v>Conductivity</v>
      </c>
      <c r="E24" t="s">
        <v>1075</v>
      </c>
    </row>
    <row r="25" spans="1:5" x14ac:dyDescent="0.25">
      <c r="A25" t="s">
        <v>989</v>
      </c>
      <c r="B25">
        <v>1</v>
      </c>
      <c r="C25" s="1" t="s">
        <v>391</v>
      </c>
      <c r="D25" s="1" t="str">
        <f>VLOOKUP(C25,'MASTER KEY'!$A$2:$B953,2,TRUE)</f>
        <v>Conductivity</v>
      </c>
      <c r="E25" t="s">
        <v>1081</v>
      </c>
    </row>
    <row r="26" spans="1:5" x14ac:dyDescent="0.25">
      <c r="A26" t="s">
        <v>990</v>
      </c>
      <c r="B26">
        <v>1</v>
      </c>
      <c r="C26" s="1" t="s">
        <v>391</v>
      </c>
      <c r="D26" s="1" t="str">
        <f>VLOOKUP(C26,'MASTER KEY'!$A$2:$B954,2,TRUE)</f>
        <v>Conductivity</v>
      </c>
      <c r="E26" t="s">
        <v>1081</v>
      </c>
    </row>
    <row r="27" spans="1:5" x14ac:dyDescent="0.25">
      <c r="A27" t="s">
        <v>991</v>
      </c>
      <c r="B27">
        <v>1</v>
      </c>
      <c r="C27" t="s">
        <v>1066</v>
      </c>
      <c r="D27" s="1" t="e">
        <f>VLOOKUP(C27,'MASTER KEY'!$A$2:$B956,2,TRUE)</f>
        <v>#N/A</v>
      </c>
      <c r="E27" t="s">
        <v>1076</v>
      </c>
    </row>
    <row r="28" spans="1:5" x14ac:dyDescent="0.25">
      <c r="A28" t="s">
        <v>992</v>
      </c>
      <c r="B28">
        <v>1</v>
      </c>
      <c r="C28" s="1" t="s">
        <v>227</v>
      </c>
      <c r="D28" s="1" t="str">
        <f>VLOOKUP(C28,'MASTER KEY'!$A$2:$B957,2,TRUE)</f>
        <v>Oxygen</v>
      </c>
      <c r="E28" t="s">
        <v>1075</v>
      </c>
    </row>
    <row r="29" spans="1:5" x14ac:dyDescent="0.25">
      <c r="A29" t="s">
        <v>993</v>
      </c>
      <c r="B29">
        <v>1</v>
      </c>
      <c r="C29" s="1" t="s">
        <v>227</v>
      </c>
      <c r="D29" s="1" t="str">
        <f>VLOOKUP(C29,'MASTER KEY'!$A$2:$B958,2,TRUE)</f>
        <v>Oxygen</v>
      </c>
      <c r="E29" t="s">
        <v>1081</v>
      </c>
    </row>
    <row r="30" spans="1:5" x14ac:dyDescent="0.25">
      <c r="A30" t="s">
        <v>994</v>
      </c>
      <c r="B30">
        <v>1</v>
      </c>
      <c r="C30" s="1" t="s">
        <v>227</v>
      </c>
      <c r="D30" s="1" t="str">
        <f>VLOOKUP(C30,'MASTER KEY'!$A$2:$B959,2,TRUE)</f>
        <v>Oxygen</v>
      </c>
      <c r="E30" t="s">
        <v>1081</v>
      </c>
    </row>
    <row r="31" spans="1:5" x14ac:dyDescent="0.25">
      <c r="A31" t="s">
        <v>995</v>
      </c>
      <c r="B31">
        <v>1</v>
      </c>
      <c r="C31" s="1" t="s">
        <v>227</v>
      </c>
      <c r="D31" s="1" t="str">
        <f>VLOOKUP(C31,'MASTER KEY'!$A$2:$B960,2,TRUE)</f>
        <v>Oxygen</v>
      </c>
      <c r="E31" t="s">
        <v>1075</v>
      </c>
    </row>
    <row r="32" spans="1:5" x14ac:dyDescent="0.25">
      <c r="A32" t="s">
        <v>996</v>
      </c>
      <c r="B32">
        <v>1</v>
      </c>
      <c r="C32" s="1" t="s">
        <v>227</v>
      </c>
      <c r="D32" s="1" t="str">
        <f>VLOOKUP(C32,'MASTER KEY'!$A$2:$B961,2,TRUE)</f>
        <v>Oxygen</v>
      </c>
      <c r="E32" t="s">
        <v>1075</v>
      </c>
    </row>
    <row r="33" spans="1:5" x14ac:dyDescent="0.25">
      <c r="A33" t="s">
        <v>997</v>
      </c>
      <c r="B33">
        <v>1</v>
      </c>
      <c r="C33" s="1" t="s">
        <v>289</v>
      </c>
      <c r="D33" s="1" t="str">
        <f>VLOOKUP(C33,'MASTER KEY'!$A$2:$B962,2,TRUE)</f>
        <v>O2 Saturation</v>
      </c>
      <c r="E33" t="s">
        <v>1075</v>
      </c>
    </row>
    <row r="34" spans="1:5" x14ac:dyDescent="0.25">
      <c r="A34" t="s">
        <v>998</v>
      </c>
      <c r="B34">
        <v>1</v>
      </c>
      <c r="C34" s="1" t="s">
        <v>227</v>
      </c>
      <c r="D34" s="1" t="str">
        <f>VLOOKUP(C34,'MASTER KEY'!$A$2:$B963,2,TRUE)</f>
        <v>Oxygen</v>
      </c>
      <c r="E34" t="s">
        <v>1075</v>
      </c>
    </row>
    <row r="35" spans="1:5" x14ac:dyDescent="0.25">
      <c r="A35" t="s">
        <v>999</v>
      </c>
      <c r="B35">
        <v>1</v>
      </c>
      <c r="C35" s="1" t="s">
        <v>227</v>
      </c>
      <c r="D35" s="1" t="str">
        <f>VLOOKUP(C35,'MASTER KEY'!$A$2:$B964,2,TRUE)</f>
        <v>Oxygen</v>
      </c>
      <c r="E35" t="s">
        <v>1081</v>
      </c>
    </row>
    <row r="36" spans="1:5" x14ac:dyDescent="0.25">
      <c r="A36" t="s">
        <v>1000</v>
      </c>
      <c r="B36">
        <v>1</v>
      </c>
      <c r="C36" s="1" t="s">
        <v>227</v>
      </c>
      <c r="D36" s="1" t="str">
        <f>VLOOKUP(C36,'MASTER KEY'!$A$2:$B965,2,TRUE)</f>
        <v>Oxygen</v>
      </c>
      <c r="E36" t="s">
        <v>1081</v>
      </c>
    </row>
    <row r="37" spans="1:5" x14ac:dyDescent="0.25">
      <c r="A37" t="s">
        <v>1001</v>
      </c>
      <c r="B37">
        <v>1</v>
      </c>
      <c r="C37" s="1" t="s">
        <v>289</v>
      </c>
      <c r="D37" s="1" t="str">
        <f>VLOOKUP(C37,'MASTER KEY'!$A$2:$B966,2,TRUE)</f>
        <v>O2 Saturation</v>
      </c>
      <c r="E37" t="s">
        <v>1081</v>
      </c>
    </row>
    <row r="38" spans="1:5" x14ac:dyDescent="0.25">
      <c r="A38" t="s">
        <v>1002</v>
      </c>
      <c r="B38">
        <v>1</v>
      </c>
      <c r="C38" s="1" t="s">
        <v>227</v>
      </c>
      <c r="D38" s="1" t="str">
        <f>VLOOKUP(C38,'MASTER KEY'!$A$2:$B967,2,TRUE)</f>
        <v>Oxygen</v>
      </c>
      <c r="E38" t="s">
        <v>1081</v>
      </c>
    </row>
    <row r="39" spans="1:5" x14ac:dyDescent="0.25">
      <c r="A39" t="s">
        <v>1003</v>
      </c>
      <c r="B39">
        <v>1</v>
      </c>
      <c r="C39" s="1" t="s">
        <v>1066</v>
      </c>
      <c r="D39" s="1" t="e">
        <f>VLOOKUP(C39,'MASTER KEY'!$A$2:$B968,2,TRUE)</f>
        <v>#N/A</v>
      </c>
      <c r="E39" t="s">
        <v>1076</v>
      </c>
    </row>
    <row r="40" spans="1:5" x14ac:dyDescent="0.25">
      <c r="A40" t="s">
        <v>1004</v>
      </c>
      <c r="B40">
        <v>1</v>
      </c>
      <c r="C40" s="1" t="s">
        <v>1077</v>
      </c>
      <c r="D40" s="1" t="str">
        <f>VLOOKUP(C40,'MASTER KEY'!$A$2:$B970,2,TRUE)</f>
        <v>density</v>
      </c>
      <c r="E40" t="s">
        <v>1075</v>
      </c>
    </row>
    <row r="41" spans="1:5" x14ac:dyDescent="0.25">
      <c r="A41" t="s">
        <v>1005</v>
      </c>
      <c r="B41">
        <v>1</v>
      </c>
      <c r="C41" s="1" t="s">
        <v>1077</v>
      </c>
      <c r="D41" s="1" t="str">
        <f>VLOOKUP(C41,'MASTER KEY'!$A$2:$B971,2,TRUE)</f>
        <v>density</v>
      </c>
      <c r="E41" t="s">
        <v>1081</v>
      </c>
    </row>
    <row r="42" spans="1:5" x14ac:dyDescent="0.25">
      <c r="A42" t="s">
        <v>1006</v>
      </c>
      <c r="B42">
        <v>1</v>
      </c>
      <c r="C42" s="1" t="s">
        <v>227</v>
      </c>
      <c r="D42" s="1" t="str">
        <f>VLOOKUP(C42,'MASTER KEY'!$A$2:$B972,2,TRUE)</f>
        <v>Oxygen</v>
      </c>
      <c r="E42" t="s">
        <v>1075</v>
      </c>
    </row>
    <row r="43" spans="1:5" x14ac:dyDescent="0.25">
      <c r="A43" t="s">
        <v>1007</v>
      </c>
      <c r="B43">
        <v>1</v>
      </c>
      <c r="C43" s="1" t="s">
        <v>227</v>
      </c>
      <c r="D43" s="1" t="str">
        <f>VLOOKUP(C43,'MASTER KEY'!$A$2:$B973,2,TRUE)</f>
        <v>Oxygen</v>
      </c>
      <c r="E43" t="s">
        <v>1081</v>
      </c>
    </row>
    <row r="44" spans="1:5" x14ac:dyDescent="0.25">
      <c r="A44" t="s">
        <v>1008</v>
      </c>
      <c r="B44">
        <v>1</v>
      </c>
      <c r="C44" s="1" t="s">
        <v>1078</v>
      </c>
      <c r="D44" s="1" t="str">
        <f>VLOOKUP(C44,'MASTER KEY'!$A$2:$B974,2,TRUE)</f>
        <v>fluorescence</v>
      </c>
      <c r="E44" t="s">
        <v>1075</v>
      </c>
    </row>
    <row r="45" spans="1:5" x14ac:dyDescent="0.25">
      <c r="A45" t="s">
        <v>1009</v>
      </c>
      <c r="B45">
        <v>1</v>
      </c>
      <c r="C45" s="1" t="s">
        <v>1078</v>
      </c>
      <c r="D45" s="1" t="str">
        <f>VLOOKUP(C45,'MASTER KEY'!$A$2:$B975,2,TRUE)</f>
        <v>fluorescence</v>
      </c>
      <c r="E45" t="s">
        <v>1081</v>
      </c>
    </row>
    <row r="46" spans="1:5" x14ac:dyDescent="0.25">
      <c r="A46" t="s">
        <v>1010</v>
      </c>
      <c r="B46">
        <v>1</v>
      </c>
      <c r="C46" s="1" t="s">
        <v>1078</v>
      </c>
      <c r="D46" s="1" t="str">
        <f>VLOOKUP(C46,'MASTER KEY'!$A$2:$B976,2,TRUE)</f>
        <v>fluorescence</v>
      </c>
      <c r="E46" t="s">
        <v>1076</v>
      </c>
    </row>
    <row r="47" spans="1:5" x14ac:dyDescent="0.25">
      <c r="A47" t="s">
        <v>1011</v>
      </c>
      <c r="B47">
        <v>1</v>
      </c>
      <c r="C47" s="1" t="s">
        <v>1078</v>
      </c>
      <c r="D47" s="1" t="str">
        <f>VLOOKUP(C47,'MASTER KEY'!$A$2:$B977,2,TRUE)</f>
        <v>fluorescence</v>
      </c>
      <c r="E47" t="s">
        <v>1076</v>
      </c>
    </row>
    <row r="48" spans="1:5" x14ac:dyDescent="0.25">
      <c r="A48" t="s">
        <v>1012</v>
      </c>
      <c r="B48">
        <v>1</v>
      </c>
      <c r="C48" s="1" t="s">
        <v>1069</v>
      </c>
      <c r="D48" s="1" t="str">
        <f>VLOOKUP(C48,'MASTER KEY'!$A$2:$B978,2,TRUE)</f>
        <v>light attenuation coefficient</v>
      </c>
      <c r="E48" t="s">
        <v>1076</v>
      </c>
    </row>
    <row r="49" spans="1:5" x14ac:dyDescent="0.25">
      <c r="A49" t="s">
        <v>1013</v>
      </c>
      <c r="B49">
        <v>1</v>
      </c>
      <c r="C49" s="1" t="s">
        <v>1069</v>
      </c>
      <c r="D49" s="1" t="str">
        <f>VLOOKUP(C49,'MASTER KEY'!$A$2:$B979,2,TRUE)</f>
        <v>light attenuation coefficient</v>
      </c>
      <c r="E49" t="s">
        <v>1076</v>
      </c>
    </row>
    <row r="50" spans="1:5" x14ac:dyDescent="0.25">
      <c r="A50" t="s">
        <v>1014</v>
      </c>
      <c r="B50">
        <v>1</v>
      </c>
      <c r="C50" s="1" t="s">
        <v>1066</v>
      </c>
      <c r="D50" s="1" t="e">
        <f>VLOOKUP(C50,'MASTER KEY'!$A$2:$B980,2,TRUE)</f>
        <v>#N/A</v>
      </c>
      <c r="E50" t="s">
        <v>1076</v>
      </c>
    </row>
    <row r="51" spans="1:5" x14ac:dyDescent="0.25">
      <c r="A51" t="s">
        <v>1015</v>
      </c>
      <c r="B51">
        <v>1</v>
      </c>
      <c r="C51" s="1" t="s">
        <v>1069</v>
      </c>
      <c r="D51" s="1" t="str">
        <f>VLOOKUP(C51,'MASTER KEY'!$A$2:$B981,2,TRUE)</f>
        <v>light attenuation coefficient</v>
      </c>
      <c r="E51" t="s">
        <v>1076</v>
      </c>
    </row>
    <row r="52" spans="1:5" x14ac:dyDescent="0.25">
      <c r="A52" t="s">
        <v>1016</v>
      </c>
      <c r="B52">
        <v>1</v>
      </c>
      <c r="C52" s="1" t="s">
        <v>1066</v>
      </c>
      <c r="D52" s="1" t="e">
        <f>VLOOKUP(C52,'MASTER KEY'!$A$2:$B982,2,TRUE)</f>
        <v>#N/A</v>
      </c>
      <c r="E52" t="s">
        <v>1076</v>
      </c>
    </row>
    <row r="53" spans="1:5" x14ac:dyDescent="0.25">
      <c r="A53" t="s">
        <v>1017</v>
      </c>
      <c r="B53">
        <f t="shared" ref="B53:B64" si="0">1/1000</f>
        <v>1E-3</v>
      </c>
      <c r="C53" s="1" t="s">
        <v>229</v>
      </c>
      <c r="D53" s="1" t="str">
        <f>VLOOKUP(C53,'MASTER KEY'!$A$2:$B983,2,TRUE)</f>
        <v>Ammonium</v>
      </c>
      <c r="E53" t="s">
        <v>1076</v>
      </c>
    </row>
    <row r="54" spans="1:5" x14ac:dyDescent="0.25">
      <c r="A54" t="s">
        <v>1018</v>
      </c>
      <c r="B54">
        <f t="shared" si="0"/>
        <v>1E-3</v>
      </c>
      <c r="C54" s="1" t="s">
        <v>230</v>
      </c>
      <c r="D54" s="1" t="str">
        <f>VLOOKUP(C54,'MASTER KEY'!$A$2:$B984,2,TRUE)</f>
        <v>Nitrate</v>
      </c>
      <c r="E54" t="s">
        <v>1076</v>
      </c>
    </row>
    <row r="55" spans="1:5" x14ac:dyDescent="0.25">
      <c r="A55" t="s">
        <v>1019</v>
      </c>
      <c r="B55">
        <f t="shared" si="0"/>
        <v>1E-3</v>
      </c>
      <c r="C55" s="1" t="s">
        <v>208</v>
      </c>
      <c r="D55" s="1" t="str">
        <f>VLOOKUP(C55,'MASTER KEY'!$A$2:$B985,2,TRUE)</f>
        <v>Organic Nitrogen</v>
      </c>
      <c r="E55" t="s">
        <v>1076</v>
      </c>
    </row>
    <row r="56" spans="1:5" x14ac:dyDescent="0.25">
      <c r="A56" t="s">
        <v>1020</v>
      </c>
      <c r="B56">
        <f t="shared" si="0"/>
        <v>1E-3</v>
      </c>
      <c r="C56" s="1" t="s">
        <v>213</v>
      </c>
      <c r="D56" s="1" t="str">
        <f>VLOOKUP(C56,'MASTER KEY'!$A$2:$B986,2,TRUE)</f>
        <v>Total Nitrogen</v>
      </c>
      <c r="E56" t="s">
        <v>1076</v>
      </c>
    </row>
    <row r="57" spans="1:5" x14ac:dyDescent="0.25">
      <c r="A57" t="s">
        <v>1021</v>
      </c>
      <c r="B57">
        <f t="shared" si="0"/>
        <v>1E-3</v>
      </c>
      <c r="C57" s="1" t="s">
        <v>230</v>
      </c>
      <c r="D57" s="1" t="str">
        <f>VLOOKUP(C57,'MASTER KEY'!$A$2:$B987,2,TRUE)</f>
        <v>Nitrate</v>
      </c>
      <c r="E57" t="s">
        <v>1076</v>
      </c>
    </row>
    <row r="58" spans="1:5" x14ac:dyDescent="0.25">
      <c r="A58" t="s">
        <v>1022</v>
      </c>
      <c r="B58">
        <f t="shared" si="0"/>
        <v>1E-3</v>
      </c>
      <c r="C58" s="1" t="s">
        <v>230</v>
      </c>
      <c r="D58" s="1" t="str">
        <f>VLOOKUP(C58,'MASTER KEY'!$A$2:$B988,2,TRUE)</f>
        <v>Nitrate</v>
      </c>
      <c r="E58" t="s">
        <v>1076</v>
      </c>
    </row>
    <row r="59" spans="1:5" x14ac:dyDescent="0.25">
      <c r="A59" t="s">
        <v>1023</v>
      </c>
      <c r="B59">
        <f t="shared" si="0"/>
        <v>1E-3</v>
      </c>
      <c r="C59" s="1" t="s">
        <v>230</v>
      </c>
      <c r="D59" s="1" t="str">
        <f>VLOOKUP(C59,'MASTER KEY'!$A$2:$B989,2,TRUE)</f>
        <v>Nitrate</v>
      </c>
      <c r="E59" t="s">
        <v>1076</v>
      </c>
    </row>
    <row r="60" spans="1:5" x14ac:dyDescent="0.25">
      <c r="A60" t="s">
        <v>1024</v>
      </c>
      <c r="B60">
        <f t="shared" si="0"/>
        <v>1E-3</v>
      </c>
      <c r="C60" s="1" t="s">
        <v>231</v>
      </c>
      <c r="D60" s="1" t="str">
        <f>VLOOKUP(C60,'MASTER KEY'!$A$2:$B990,2,TRUE)</f>
        <v>Filterable Reactive Phosphate</v>
      </c>
      <c r="E60" t="s">
        <v>1076</v>
      </c>
    </row>
    <row r="61" spans="1:5" x14ac:dyDescent="0.25">
      <c r="A61" t="s">
        <v>1025</v>
      </c>
      <c r="B61">
        <f t="shared" si="0"/>
        <v>1E-3</v>
      </c>
      <c r="C61" s="1" t="s">
        <v>231</v>
      </c>
      <c r="D61" s="1" t="str">
        <f>VLOOKUP(C61,'MASTER KEY'!$A$2:$B991,2,TRUE)</f>
        <v>Filterable Reactive Phosphate</v>
      </c>
      <c r="E61" t="s">
        <v>1076</v>
      </c>
    </row>
    <row r="62" spans="1:5" x14ac:dyDescent="0.25">
      <c r="A62" t="s">
        <v>1026</v>
      </c>
      <c r="B62">
        <f t="shared" si="0"/>
        <v>1E-3</v>
      </c>
      <c r="C62" s="1" t="s">
        <v>209</v>
      </c>
      <c r="D62" s="1" t="str">
        <f>VLOOKUP(C62,'MASTER KEY'!$A$2:$B992,2,TRUE)</f>
        <v>Organic Phosphorus</v>
      </c>
      <c r="E62" t="s">
        <v>1076</v>
      </c>
    </row>
    <row r="63" spans="1:5" x14ac:dyDescent="0.25">
      <c r="A63" t="s">
        <v>1027</v>
      </c>
      <c r="B63">
        <f t="shared" si="0"/>
        <v>1E-3</v>
      </c>
      <c r="C63" s="1" t="s">
        <v>214</v>
      </c>
      <c r="D63" s="1" t="str">
        <f>VLOOKUP(C63,'MASTER KEY'!$A$2:$B993,2,TRUE)</f>
        <v>Total Phosphorus</v>
      </c>
      <c r="E63" t="s">
        <v>1076</v>
      </c>
    </row>
    <row r="64" spans="1:5" x14ac:dyDescent="0.25">
      <c r="A64" t="s">
        <v>1028</v>
      </c>
      <c r="B64">
        <f t="shared" si="0"/>
        <v>1E-3</v>
      </c>
      <c r="C64" s="1" t="s">
        <v>231</v>
      </c>
      <c r="D64" s="1" t="str">
        <f>VLOOKUP(C64,'MASTER KEY'!$A$2:$B994,2,TRUE)</f>
        <v>Filterable Reactive Phosphate</v>
      </c>
      <c r="E64" t="s">
        <v>1076</v>
      </c>
    </row>
    <row r="65" spans="1:5" x14ac:dyDescent="0.25">
      <c r="A65" t="s">
        <v>188</v>
      </c>
      <c r="B65">
        <v>1</v>
      </c>
      <c r="C65" s="1" t="s">
        <v>235</v>
      </c>
      <c r="D65" s="1" t="str">
        <f>VLOOKUP(C65,'MASTER KEY'!$A$2:$B995,2,TRUE)</f>
        <v>Particulate Organic Carbon</v>
      </c>
      <c r="E65" t="s">
        <v>1076</v>
      </c>
    </row>
    <row r="66" spans="1:5" x14ac:dyDescent="0.25">
      <c r="A66" t="s">
        <v>1029</v>
      </c>
      <c r="B66">
        <v>1</v>
      </c>
      <c r="C66" s="1" t="s">
        <v>210</v>
      </c>
      <c r="D66" s="1" t="str">
        <f>VLOOKUP(C66,'MASTER KEY'!$A$2:$B996,2,TRUE)</f>
        <v>Salinity</v>
      </c>
      <c r="E66" t="s">
        <v>1075</v>
      </c>
    </row>
    <row r="67" spans="1:5" x14ac:dyDescent="0.25">
      <c r="A67" t="s">
        <v>1030</v>
      </c>
      <c r="B67">
        <v>1</v>
      </c>
      <c r="C67" s="1" t="s">
        <v>210</v>
      </c>
      <c r="D67" s="1" t="str">
        <f>VLOOKUP(C67,'MASTER KEY'!$A$2:$B997,2,TRUE)</f>
        <v>Salinity</v>
      </c>
      <c r="E67" t="s">
        <v>1081</v>
      </c>
    </row>
    <row r="68" spans="1:5" x14ac:dyDescent="0.25">
      <c r="A68" t="s">
        <v>1031</v>
      </c>
      <c r="B68">
        <v>1</v>
      </c>
      <c r="C68" s="1" t="s">
        <v>210</v>
      </c>
      <c r="D68" s="1" t="str">
        <f>VLOOKUP(C68,'MASTER KEY'!$A$2:$B998,2,TRUE)</f>
        <v>Salinity</v>
      </c>
      <c r="E68" t="s">
        <v>1075</v>
      </c>
    </row>
    <row r="69" spans="1:5" x14ac:dyDescent="0.25">
      <c r="A69" t="s">
        <v>1032</v>
      </c>
      <c r="B69">
        <v>1</v>
      </c>
      <c r="C69" s="1" t="s">
        <v>210</v>
      </c>
      <c r="D69" s="1" t="str">
        <f>VLOOKUP(C69,'MASTER KEY'!$A$2:$B999,2,TRUE)</f>
        <v>Salinity</v>
      </c>
      <c r="E69" t="s">
        <v>1081</v>
      </c>
    </row>
    <row r="70" spans="1:5" x14ac:dyDescent="0.25">
      <c r="A70" t="s">
        <v>1033</v>
      </c>
      <c r="B70">
        <v>1</v>
      </c>
      <c r="C70" s="1" t="s">
        <v>210</v>
      </c>
      <c r="D70" s="1" t="str">
        <f>VLOOKUP(C70,'MASTER KEY'!$A$2:$B1000,2,TRUE)</f>
        <v>Salinity</v>
      </c>
      <c r="E70" t="s">
        <v>1075</v>
      </c>
    </row>
    <row r="71" spans="1:5" x14ac:dyDescent="0.25">
      <c r="A71" t="s">
        <v>1034</v>
      </c>
      <c r="B71">
        <v>1</v>
      </c>
      <c r="C71" s="1" t="s">
        <v>210</v>
      </c>
      <c r="D71" s="1" t="str">
        <f>VLOOKUP(C71,'MASTER KEY'!$A$2:$B1001,2,TRUE)</f>
        <v>Salinity</v>
      </c>
      <c r="E71" t="s">
        <v>1081</v>
      </c>
    </row>
    <row r="72" spans="1:5" x14ac:dyDescent="0.25">
      <c r="A72" t="s">
        <v>1035</v>
      </c>
      <c r="B72">
        <v>1</v>
      </c>
      <c r="C72" s="1" t="s">
        <v>210</v>
      </c>
      <c r="D72" s="1" t="str">
        <f>VLOOKUP(C72,'MASTER KEY'!$A$2:$B1002,2,TRUE)</f>
        <v>Salinity</v>
      </c>
      <c r="E72" t="s">
        <v>1075</v>
      </c>
    </row>
    <row r="73" spans="1:5" x14ac:dyDescent="0.25">
      <c r="A73" t="s">
        <v>1036</v>
      </c>
      <c r="B73">
        <v>1</v>
      </c>
      <c r="C73" s="1" t="s">
        <v>210</v>
      </c>
      <c r="D73" s="1" t="str">
        <f>VLOOKUP(C73,'MASTER KEY'!$A$2:$B1003,2,TRUE)</f>
        <v>Salinity</v>
      </c>
      <c r="E73" t="s">
        <v>1081</v>
      </c>
    </row>
    <row r="74" spans="1:5" x14ac:dyDescent="0.25">
      <c r="A74" t="s">
        <v>1037</v>
      </c>
      <c r="B74">
        <v>1</v>
      </c>
      <c r="C74" s="1" t="s">
        <v>1066</v>
      </c>
      <c r="D74" s="1" t="e">
        <f>VLOOKUP(C74,'MASTER KEY'!$A$2:$B1004,2,TRUE)</f>
        <v>#N/A</v>
      </c>
      <c r="E74" t="s">
        <v>1076</v>
      </c>
    </row>
    <row r="75" spans="1:5" x14ac:dyDescent="0.25">
      <c r="A75" t="s">
        <v>1038</v>
      </c>
      <c r="B75">
        <v>1</v>
      </c>
      <c r="C75" s="1" t="s">
        <v>1066</v>
      </c>
      <c r="D75" s="1" t="e">
        <f>VLOOKUP(C75,'MASTER KEY'!$A$2:$B1005,2,TRUE)</f>
        <v>#N/A</v>
      </c>
      <c r="E75" t="s">
        <v>1076</v>
      </c>
    </row>
    <row r="76" spans="1:5" x14ac:dyDescent="0.25">
      <c r="A76" t="s">
        <v>1039</v>
      </c>
      <c r="B76">
        <v>1</v>
      </c>
      <c r="C76" s="1" t="s">
        <v>407</v>
      </c>
      <c r="D76" s="1" t="str">
        <f>VLOOKUP(C76,'MASTER KEY'!$A$2:$B1006,2,TRUE)</f>
        <v>Secchi depth</v>
      </c>
      <c r="E76" t="s">
        <v>1076</v>
      </c>
    </row>
    <row r="77" spans="1:5" x14ac:dyDescent="0.25">
      <c r="A77" t="s">
        <v>1040</v>
      </c>
      <c r="B77">
        <v>1</v>
      </c>
      <c r="C77" s="1" t="s">
        <v>1066</v>
      </c>
      <c r="D77" s="1" t="e">
        <f>VLOOKUP(C77,'MASTER KEY'!$A$2:$B1007,2,TRUE)</f>
        <v>#N/A</v>
      </c>
      <c r="E77" t="s">
        <v>1076</v>
      </c>
    </row>
    <row r="78" spans="1:5" x14ac:dyDescent="0.25">
      <c r="A78" t="s">
        <v>1041</v>
      </c>
      <c r="B78">
        <v>1</v>
      </c>
      <c r="C78" s="1" t="s">
        <v>1066</v>
      </c>
      <c r="D78" s="1" t="e">
        <f>VLOOKUP(C78,'MASTER KEY'!$A$2:$B1008,2,TRUE)</f>
        <v>#N/A</v>
      </c>
      <c r="E78" t="s">
        <v>1076</v>
      </c>
    </row>
    <row r="79" spans="1:5" x14ac:dyDescent="0.25">
      <c r="A79" t="s">
        <v>1042</v>
      </c>
      <c r="B79">
        <v>1</v>
      </c>
      <c r="C79" s="1" t="s">
        <v>407</v>
      </c>
      <c r="D79" s="1" t="str">
        <f>VLOOKUP(C79,'MASTER KEY'!$A$2:$B1009,2,TRUE)</f>
        <v>Secchi depth</v>
      </c>
      <c r="E79" t="s">
        <v>1076</v>
      </c>
    </row>
    <row r="80" spans="1:5" x14ac:dyDescent="0.25">
      <c r="A80" t="s">
        <v>1043</v>
      </c>
      <c r="B80">
        <v>1</v>
      </c>
      <c r="C80" s="1" t="s">
        <v>1066</v>
      </c>
      <c r="D80" s="1" t="e">
        <f>VLOOKUP(C80,'MASTER KEY'!$A$2:$B1010,2,TRUE)</f>
        <v>#N/A</v>
      </c>
      <c r="E80" t="s">
        <v>1076</v>
      </c>
    </row>
    <row r="81" spans="1:5" x14ac:dyDescent="0.25">
      <c r="A81" t="s">
        <v>1044</v>
      </c>
      <c r="B81">
        <v>1</v>
      </c>
      <c r="C81" s="1" t="s">
        <v>211</v>
      </c>
      <c r="D81" s="1" t="str">
        <f>VLOOKUP(C81,'MASTER KEY'!$A$2:$B1011,2,TRUE)</f>
        <v>Temperature</v>
      </c>
      <c r="E81" t="s">
        <v>1075</v>
      </c>
    </row>
    <row r="82" spans="1:5" x14ac:dyDescent="0.25">
      <c r="A82" t="s">
        <v>1045</v>
      </c>
      <c r="B82">
        <v>1</v>
      </c>
      <c r="C82" s="1" t="s">
        <v>211</v>
      </c>
      <c r="D82" s="1" t="str">
        <f>VLOOKUP(C82,'MASTER KEY'!$A$2:$B1012,2,TRUE)</f>
        <v>Temperature</v>
      </c>
      <c r="E82" t="s">
        <v>1081</v>
      </c>
    </row>
    <row r="83" spans="1:5" x14ac:dyDescent="0.25">
      <c r="A83" t="s">
        <v>1046</v>
      </c>
      <c r="B83">
        <v>1</v>
      </c>
      <c r="C83" s="1" t="s">
        <v>211</v>
      </c>
      <c r="D83" s="1" t="str">
        <f>VLOOKUP(C83,'MASTER KEY'!$A$2:$B1013,2,TRUE)</f>
        <v>Temperature</v>
      </c>
      <c r="E83" t="s">
        <v>1075</v>
      </c>
    </row>
    <row r="84" spans="1:5" x14ac:dyDescent="0.25">
      <c r="A84" t="s">
        <v>1047</v>
      </c>
      <c r="B84">
        <v>1</v>
      </c>
      <c r="C84" s="1" t="s">
        <v>211</v>
      </c>
      <c r="D84" s="1" t="str">
        <f>VLOOKUP(C84,'MASTER KEY'!$A$2:$B1014,2,TRUE)</f>
        <v>Temperature</v>
      </c>
      <c r="E84" t="s">
        <v>1081</v>
      </c>
    </row>
    <row r="85" spans="1:5" x14ac:dyDescent="0.25">
      <c r="A85" t="s">
        <v>1048</v>
      </c>
      <c r="B85">
        <v>1</v>
      </c>
      <c r="C85" s="1" t="s">
        <v>211</v>
      </c>
      <c r="D85" s="1" t="str">
        <f>VLOOKUP(C85,'MASTER KEY'!$A$2:$B1015,2,TRUE)</f>
        <v>Temperature</v>
      </c>
      <c r="E85" t="s">
        <v>1075</v>
      </c>
    </row>
    <row r="86" spans="1:5" x14ac:dyDescent="0.25">
      <c r="A86" t="s">
        <v>1049</v>
      </c>
      <c r="B86">
        <v>1</v>
      </c>
      <c r="C86" s="1" t="s">
        <v>211</v>
      </c>
      <c r="D86" s="1" t="str">
        <f>VLOOKUP(C86,'MASTER KEY'!$A$2:$B1016,2,TRUE)</f>
        <v>Temperature</v>
      </c>
      <c r="E86" t="s">
        <v>1081</v>
      </c>
    </row>
    <row r="87" spans="1:5" x14ac:dyDescent="0.25">
      <c r="A87" t="s">
        <v>166</v>
      </c>
      <c r="B87">
        <f t="shared" ref="B87:B93" si="1">1/1000</f>
        <v>1E-3</v>
      </c>
      <c r="C87" s="1" t="s">
        <v>213</v>
      </c>
      <c r="D87" s="1" t="str">
        <f>VLOOKUP(C87,'MASTER KEY'!$A$2:$B1017,2,TRUE)</f>
        <v>Total Nitrogen</v>
      </c>
      <c r="E87" t="s">
        <v>1076</v>
      </c>
    </row>
    <row r="88" spans="1:5" x14ac:dyDescent="0.25">
      <c r="A88" t="s">
        <v>1050</v>
      </c>
      <c r="B88">
        <f t="shared" si="1"/>
        <v>1E-3</v>
      </c>
      <c r="C88" s="1" t="s">
        <v>213</v>
      </c>
      <c r="D88" s="1" t="str">
        <f>VLOOKUP(C88,'MASTER KEY'!$A$2:$B1018,2,TRUE)</f>
        <v>Total Nitrogen</v>
      </c>
      <c r="E88" t="s">
        <v>1076</v>
      </c>
    </row>
    <row r="89" spans="1:5" x14ac:dyDescent="0.25">
      <c r="A89" t="s">
        <v>1051</v>
      </c>
      <c r="B89">
        <f t="shared" si="1"/>
        <v>1E-3</v>
      </c>
      <c r="C89" s="1" t="s">
        <v>213</v>
      </c>
      <c r="D89" s="1" t="str">
        <f>VLOOKUP(C89,'MASTER KEY'!$A$2:$B1019,2,TRUE)</f>
        <v>Total Nitrogen</v>
      </c>
      <c r="E89" t="s">
        <v>1076</v>
      </c>
    </row>
    <row r="90" spans="1:5" x14ac:dyDescent="0.25">
      <c r="A90" t="s">
        <v>1052</v>
      </c>
      <c r="B90">
        <f t="shared" si="1"/>
        <v>1E-3</v>
      </c>
      <c r="C90" s="1" t="s">
        <v>214</v>
      </c>
      <c r="D90" s="1" t="str">
        <f>VLOOKUP(C90,'MASTER KEY'!$A$2:$B1020,2,TRUE)</f>
        <v>Total Phosphorus</v>
      </c>
      <c r="E90" t="s">
        <v>1076</v>
      </c>
    </row>
    <row r="91" spans="1:5" x14ac:dyDescent="0.25">
      <c r="A91" t="s">
        <v>167</v>
      </c>
      <c r="B91">
        <f t="shared" si="1"/>
        <v>1E-3</v>
      </c>
      <c r="C91" s="1" t="s">
        <v>214</v>
      </c>
      <c r="D91" s="1" t="str">
        <f>VLOOKUP(C91,'MASTER KEY'!$A$2:$B1021,2,TRUE)</f>
        <v>Total Phosphorus</v>
      </c>
      <c r="E91" t="s">
        <v>1076</v>
      </c>
    </row>
    <row r="92" spans="1:5" x14ac:dyDescent="0.25">
      <c r="A92" t="s">
        <v>1053</v>
      </c>
      <c r="B92">
        <f t="shared" si="1"/>
        <v>1E-3</v>
      </c>
      <c r="C92" s="1" t="s">
        <v>214</v>
      </c>
      <c r="D92" s="1" t="str">
        <f>VLOOKUP(C92,'MASTER KEY'!$A$2:$B1022,2,TRUE)</f>
        <v>Total Phosphorus</v>
      </c>
      <c r="E92" t="s">
        <v>1076</v>
      </c>
    </row>
    <row r="93" spans="1:5" x14ac:dyDescent="0.25">
      <c r="A93" t="s">
        <v>1054</v>
      </c>
      <c r="B93">
        <f t="shared" si="1"/>
        <v>1E-3</v>
      </c>
      <c r="C93" s="1" t="s">
        <v>214</v>
      </c>
      <c r="D93" s="1" t="str">
        <f>VLOOKUP(C93,'MASTER KEY'!$A$2:$B1023,2,TRUE)</f>
        <v>Total Phosphorus</v>
      </c>
      <c r="E93" t="s">
        <v>1076</v>
      </c>
    </row>
    <row r="94" spans="1:5" x14ac:dyDescent="0.25">
      <c r="A94" t="s">
        <v>169</v>
      </c>
      <c r="B94">
        <v>1</v>
      </c>
      <c r="C94" s="1" t="s">
        <v>216</v>
      </c>
      <c r="D94" s="1" t="str">
        <f>VLOOKUP(C94,'MASTER KEY'!$A$2:$B1024,2,TRUE)</f>
        <v>Total Suspended Solids</v>
      </c>
      <c r="E94" t="s">
        <v>1076</v>
      </c>
    </row>
    <row r="95" spans="1:5" x14ac:dyDescent="0.25">
      <c r="A95" t="s">
        <v>1055</v>
      </c>
      <c r="B95">
        <v>1</v>
      </c>
      <c r="C95" s="1" t="s">
        <v>217</v>
      </c>
      <c r="D95" s="1" t="str">
        <f>VLOOKUP(C95,'MASTER KEY'!$A$2:$B1025,2,TRUE)</f>
        <v>Turbidity</v>
      </c>
      <c r="E95" t="s">
        <v>1075</v>
      </c>
    </row>
    <row r="96" spans="1:5" x14ac:dyDescent="0.25">
      <c r="A96" t="s">
        <v>1056</v>
      </c>
      <c r="B96">
        <v>1</v>
      </c>
      <c r="C96" s="1" t="s">
        <v>217</v>
      </c>
      <c r="D96" s="1" t="str">
        <f>VLOOKUP(C96,'MASTER KEY'!$A$2:$B1026,2,TRUE)</f>
        <v>Turbidity</v>
      </c>
      <c r="E96" t="s">
        <v>1081</v>
      </c>
    </row>
    <row r="97" spans="1:5" x14ac:dyDescent="0.25">
      <c r="A97" t="s">
        <v>1057</v>
      </c>
      <c r="B97">
        <v>1</v>
      </c>
      <c r="C97" s="1" t="s">
        <v>1066</v>
      </c>
      <c r="D97" s="1" t="e">
        <f>VLOOKUP(C97,'MASTER KEY'!$A$2:$B1027,2,TRUE)</f>
        <v>#N/A</v>
      </c>
      <c r="E97" t="s">
        <v>1076</v>
      </c>
    </row>
    <row r="98" spans="1:5" x14ac:dyDescent="0.25">
      <c r="A98" t="s">
        <v>1058</v>
      </c>
      <c r="B98">
        <v>1</v>
      </c>
      <c r="C98" s="1" t="s">
        <v>1066</v>
      </c>
      <c r="D98" s="1" t="e">
        <f>VLOOKUP(C98,'MASTER KEY'!$A$2:$B1028,2,TRUE)</f>
        <v>#N/A</v>
      </c>
      <c r="E98" t="s">
        <v>1076</v>
      </c>
    </row>
    <row r="99" spans="1:5" x14ac:dyDescent="0.25">
      <c r="A99" t="s">
        <v>1059</v>
      </c>
      <c r="B99">
        <v>1</v>
      </c>
      <c r="C99" s="1" t="s">
        <v>1066</v>
      </c>
      <c r="D99" s="1" t="e">
        <f>VLOOKUP(C99,'MASTER KEY'!$A$2:$B1029,2,TRUE)</f>
        <v>#N/A</v>
      </c>
      <c r="E99" t="s">
        <v>1076</v>
      </c>
    </row>
    <row r="100" spans="1:5" x14ac:dyDescent="0.25">
      <c r="A100" t="s">
        <v>1060</v>
      </c>
      <c r="B100">
        <v>1</v>
      </c>
      <c r="C100" s="1" t="s">
        <v>400</v>
      </c>
      <c r="D100" s="1" t="str">
        <f>VLOOKUP(C100,'MASTER KEY'!$A$2:$B1030,2,TRUE)</f>
        <v>pH</v>
      </c>
      <c r="E100" t="s">
        <v>1075</v>
      </c>
    </row>
    <row r="101" spans="1:5" x14ac:dyDescent="0.25">
      <c r="A101" t="s">
        <v>1061</v>
      </c>
      <c r="B101">
        <v>1</v>
      </c>
      <c r="C101" s="1" t="s">
        <v>400</v>
      </c>
      <c r="D101" s="1" t="str">
        <f>VLOOKUP(C101,'MASTER KEY'!$A$2:$B1031,2,TRUE)</f>
        <v>pH</v>
      </c>
      <c r="E101" t="s">
        <v>1081</v>
      </c>
    </row>
    <row r="102" spans="1:5" x14ac:dyDescent="0.25">
      <c r="A102" t="s">
        <v>1062</v>
      </c>
      <c r="B102">
        <v>1</v>
      </c>
      <c r="C102" s="1" t="s">
        <v>210</v>
      </c>
      <c r="D102" s="1" t="str">
        <f>VLOOKUP(C102,'MASTER KEY'!$A$2:$B1032,2,TRUE)</f>
        <v>Salinity</v>
      </c>
      <c r="E102" t="s">
        <v>1075</v>
      </c>
    </row>
    <row r="103" spans="1:5" x14ac:dyDescent="0.25">
      <c r="A103" t="s">
        <v>1063</v>
      </c>
      <c r="B103">
        <v>1</v>
      </c>
      <c r="C103" s="1" t="s">
        <v>210</v>
      </c>
      <c r="D103" s="1" t="str">
        <f>VLOOKUP(C103,'MASTER KEY'!$A$2:$B1033,2,TRUE)</f>
        <v>Salinity</v>
      </c>
      <c r="E103" t="s">
        <v>1081</v>
      </c>
    </row>
    <row r="104" spans="1:5" x14ac:dyDescent="0.25">
      <c r="A104" t="s">
        <v>1064</v>
      </c>
      <c r="B104">
        <v>1</v>
      </c>
      <c r="C104" s="1" t="s">
        <v>211</v>
      </c>
      <c r="D104" s="1" t="str">
        <f>VLOOKUP(C104,'MASTER KEY'!$A$2:$B1034,2,TRUE)</f>
        <v>Temperature</v>
      </c>
      <c r="E104" t="s">
        <v>1075</v>
      </c>
    </row>
    <row r="105" spans="1:5" x14ac:dyDescent="0.25">
      <c r="A105" t="s">
        <v>1065</v>
      </c>
      <c r="B105">
        <v>1</v>
      </c>
      <c r="C105" s="1" t="s">
        <v>211</v>
      </c>
      <c r="D105" s="1" t="str">
        <f>VLOOKUP(C105,'MASTER KEY'!$A$2:$B1035,2,TRUE)</f>
        <v>Temperature</v>
      </c>
      <c r="E105" t="s">
        <v>1081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3"/>
  <sheetViews>
    <sheetView topLeftCell="A23" workbookViewId="0">
      <selection activeCell="A21" sqref="A21"/>
    </sheetView>
  </sheetViews>
  <sheetFormatPr defaultColWidth="8.85546875" defaultRowHeight="15" x14ac:dyDescent="0.25"/>
  <cols>
    <col min="1" max="1" width="23.28515625" bestFit="1" customWidth="1"/>
    <col min="4" max="4" width="28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1115</v>
      </c>
      <c r="B2">
        <v>1</v>
      </c>
      <c r="C2" s="1" t="s">
        <v>407</v>
      </c>
      <c r="D2" t="str">
        <f>VLOOKUP(C2,'MASTER KEY'!$A$2:$B931,2,TRUE)</f>
        <v>Secchi depth</v>
      </c>
    </row>
    <row r="3" spans="1:4" x14ac:dyDescent="0.25">
      <c r="A3" t="s">
        <v>8</v>
      </c>
      <c r="B3">
        <v>1</v>
      </c>
      <c r="C3" s="1" t="s">
        <v>210</v>
      </c>
      <c r="D3" t="str">
        <f>VLOOKUP(C3,'MASTER KEY'!$A$2:$B932,2,TRUE)</f>
        <v>Salinity</v>
      </c>
    </row>
    <row r="4" spans="1:4" x14ac:dyDescent="0.25">
      <c r="A4" t="s">
        <v>1116</v>
      </c>
      <c r="B4">
        <v>1</v>
      </c>
      <c r="C4" t="s">
        <v>1066</v>
      </c>
      <c r="D4" t="e">
        <f>VLOOKUP(C4,'MASTER KEY'!$A$2:$B933,2,TRUE)</f>
        <v>#N/A</v>
      </c>
    </row>
    <row r="5" spans="1:4" x14ac:dyDescent="0.25">
      <c r="A5" t="s">
        <v>1117</v>
      </c>
      <c r="B5" s="9">
        <v>1.2000000048E-2</v>
      </c>
      <c r="C5" s="1" t="s">
        <v>1283</v>
      </c>
      <c r="D5" t="str">
        <f>VLOOKUP(C5,'MASTER KEY'!$A$2:$B934,2,TRUE)</f>
        <v>DIC</v>
      </c>
    </row>
    <row r="6" spans="1:4" x14ac:dyDescent="0.25">
      <c r="A6" t="s">
        <v>1118</v>
      </c>
      <c r="B6">
        <v>1</v>
      </c>
      <c r="C6" t="s">
        <v>1066</v>
      </c>
      <c r="D6" t="e">
        <f>VLOOKUP(C6,'MASTER KEY'!$A$2:$B935,2,TRUE)</f>
        <v>#N/A</v>
      </c>
    </row>
    <row r="7" spans="1:4" x14ac:dyDescent="0.25">
      <c r="A7" t="s">
        <v>1119</v>
      </c>
      <c r="B7">
        <v>1</v>
      </c>
      <c r="C7" s="1" t="s">
        <v>405</v>
      </c>
      <c r="D7" t="str">
        <f>VLOOKUP(C7,'MASTER KEY'!$A$2:$B936,2,TRUE)</f>
        <v>Total Alkalinity</v>
      </c>
    </row>
    <row r="8" spans="1:4" x14ac:dyDescent="0.25">
      <c r="A8" t="s">
        <v>1120</v>
      </c>
      <c r="B8">
        <v>1</v>
      </c>
      <c r="C8" t="s">
        <v>1066</v>
      </c>
      <c r="D8" t="e">
        <f>VLOOKUP(C8,'MASTER KEY'!$A$2:$B937,2,TRUE)</f>
        <v>#N/A</v>
      </c>
    </row>
    <row r="9" spans="1:4" x14ac:dyDescent="0.25">
      <c r="A9" t="s">
        <v>1121</v>
      </c>
      <c r="B9">
        <f>32/1000</f>
        <v>3.2000000000000001E-2</v>
      </c>
      <c r="C9" s="1" t="s">
        <v>227</v>
      </c>
      <c r="D9" t="str">
        <f>VLOOKUP(C9,'MASTER KEY'!$A$2:$B938,2,TRUE)</f>
        <v>Oxygen</v>
      </c>
    </row>
    <row r="10" spans="1:4" x14ac:dyDescent="0.25">
      <c r="A10" t="s">
        <v>1122</v>
      </c>
      <c r="B10">
        <v>1</v>
      </c>
      <c r="C10" t="s">
        <v>1066</v>
      </c>
      <c r="D10" t="e">
        <f>VLOOKUP(C10,'MASTER KEY'!$A$2:$B939,2,TRUE)</f>
        <v>#N/A</v>
      </c>
    </row>
    <row r="11" spans="1:4" x14ac:dyDescent="0.25">
      <c r="A11" t="s">
        <v>1123</v>
      </c>
      <c r="B11" s="10">
        <v>1.4E-2</v>
      </c>
      <c r="C11" s="1" t="s">
        <v>229</v>
      </c>
      <c r="D11" t="str">
        <f>VLOOKUP(C11,'MASTER KEY'!$A$2:$B940,2,TRUE)</f>
        <v>Ammonium</v>
      </c>
    </row>
    <row r="12" spans="1:4" x14ac:dyDescent="0.25">
      <c r="A12" t="s">
        <v>1124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1125</v>
      </c>
      <c r="B13" s="10">
        <v>1.4E-2</v>
      </c>
      <c r="C13" s="1" t="s">
        <v>230</v>
      </c>
      <c r="D13" t="str">
        <f>VLOOKUP(C13,'MASTER KEY'!$A$2:$B942,2,TRUE)</f>
        <v>Nitrate</v>
      </c>
    </row>
    <row r="14" spans="1:4" x14ac:dyDescent="0.25">
      <c r="A14" t="s">
        <v>1126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1127</v>
      </c>
      <c r="B15" s="10">
        <v>1.4E-2</v>
      </c>
      <c r="C15" s="1" t="s">
        <v>1230</v>
      </c>
      <c r="D15" t="str">
        <f>VLOOKUP(C15,'MASTER KEY'!$A$2:$B944,2,TRUE)</f>
        <v>Nitrite</v>
      </c>
    </row>
    <row r="16" spans="1:4" x14ac:dyDescent="0.25">
      <c r="A16" t="s">
        <v>1128</v>
      </c>
      <c r="B16">
        <v>1</v>
      </c>
      <c r="C16" t="s">
        <v>1066</v>
      </c>
      <c r="D16" t="e">
        <f>VLOOKUP(C16,'MASTER KEY'!$A$2:$B945,2,TRUE)</f>
        <v>#N/A</v>
      </c>
    </row>
    <row r="17" spans="1:7" x14ac:dyDescent="0.25">
      <c r="A17" t="s">
        <v>1129</v>
      </c>
      <c r="B17">
        <v>3.1E-2</v>
      </c>
      <c r="C17" s="1" t="s">
        <v>231</v>
      </c>
      <c r="D17" t="str">
        <f>VLOOKUP(C17,'MASTER KEY'!$A$2:$B946,2,TRUE)</f>
        <v>Filterable Reactive Phosphate</v>
      </c>
    </row>
    <row r="18" spans="1:7" x14ac:dyDescent="0.25">
      <c r="A18" t="s">
        <v>1130</v>
      </c>
      <c r="B18">
        <v>1</v>
      </c>
      <c r="C18" t="s">
        <v>1066</v>
      </c>
      <c r="D18" t="e">
        <f>VLOOKUP(C18,'MASTER KEY'!$A$2:$B947,2,TRUE)</f>
        <v>#N/A</v>
      </c>
    </row>
    <row r="19" spans="1:7" x14ac:dyDescent="0.25">
      <c r="A19" t="s">
        <v>1131</v>
      </c>
      <c r="B19">
        <v>2.81E-2</v>
      </c>
      <c r="C19" s="1" t="s">
        <v>228</v>
      </c>
      <c r="D19" t="str">
        <f>VLOOKUP(C19,'MASTER KEY'!$A$2:$B948,2,TRUE)</f>
        <v>Reactive Silica</v>
      </c>
    </row>
    <row r="20" spans="1:7" x14ac:dyDescent="0.25">
      <c r="A20" t="s">
        <v>1132</v>
      </c>
      <c r="B20">
        <v>1</v>
      </c>
      <c r="C20" t="s">
        <v>1066</v>
      </c>
      <c r="D20" t="e">
        <f>VLOOKUP(C20,'MASTER KEY'!$A$2:$B949,2,TRUE)</f>
        <v>#N/A</v>
      </c>
    </row>
    <row r="21" spans="1:7" x14ac:dyDescent="0.25">
      <c r="A21" t="s">
        <v>1133</v>
      </c>
      <c r="B21">
        <v>1</v>
      </c>
      <c r="C21" s="1" t="s">
        <v>1231</v>
      </c>
      <c r="D21" t="str">
        <f>VLOOKUP(C21,'MASTER KEY'!$A$2:$B950,2,TRUE)</f>
        <v>TSSorganic</v>
      </c>
    </row>
    <row r="22" spans="1:7" x14ac:dyDescent="0.25">
      <c r="A22" t="s">
        <v>1134</v>
      </c>
      <c r="B22">
        <v>1</v>
      </c>
      <c r="C22" s="1" t="s">
        <v>1281</v>
      </c>
      <c r="D22" t="str">
        <f>VLOOKUP(C22,'MASTER KEY'!$A$2:$B951,2,TRUE)</f>
        <v>TSSinorganic</v>
      </c>
    </row>
    <row r="23" spans="1:7" x14ac:dyDescent="0.25">
      <c r="A23" t="s">
        <v>1135</v>
      </c>
      <c r="B23">
        <v>1</v>
      </c>
      <c r="C23" s="1" t="s">
        <v>216</v>
      </c>
      <c r="D23" t="str">
        <f>VLOOKUP(C23,'MASTER KEY'!$A$2:$B952,2,TRUE)</f>
        <v>Total Suspended Solids</v>
      </c>
    </row>
    <row r="24" spans="1:7" x14ac:dyDescent="0.25">
      <c r="A24" t="s">
        <v>1136</v>
      </c>
      <c r="B24">
        <v>1</v>
      </c>
      <c r="C24" t="s">
        <v>1066</v>
      </c>
      <c r="D24" t="e">
        <f>VLOOKUP(C24,'MASTER KEY'!$A$2:$B953,2,TRUE)</f>
        <v>#N/A</v>
      </c>
    </row>
    <row r="25" spans="1:7" x14ac:dyDescent="0.25">
      <c r="A25" t="s">
        <v>1137</v>
      </c>
      <c r="B25">
        <v>1</v>
      </c>
      <c r="C25" s="1" t="s">
        <v>1186</v>
      </c>
      <c r="D25" t="str">
        <f>VLOOKUP(C25,'MASTER KEY'!$A$2:$B954,2,TRUE)</f>
        <v>Prochlorococcus</v>
      </c>
    </row>
    <row r="26" spans="1:7" x14ac:dyDescent="0.25">
      <c r="A26" t="s">
        <v>1138</v>
      </c>
      <c r="B26">
        <v>1</v>
      </c>
      <c r="C26" t="s">
        <v>1066</v>
      </c>
      <c r="D26" t="e">
        <f>VLOOKUP(C26,'MASTER KEY'!$A$2:$B955,2,TRUE)</f>
        <v>#N/A</v>
      </c>
      <c r="G26" s="1"/>
    </row>
    <row r="27" spans="1:7" x14ac:dyDescent="0.25">
      <c r="A27" t="s">
        <v>1139</v>
      </c>
      <c r="B27">
        <v>1</v>
      </c>
      <c r="C27" s="1" t="s">
        <v>1187</v>
      </c>
      <c r="D27" t="str">
        <f>VLOOKUP(C27,'MASTER KEY'!$A$2:$B956,2,TRUE)</f>
        <v>Synechococcus</v>
      </c>
      <c r="G27" s="1"/>
    </row>
    <row r="28" spans="1:7" x14ac:dyDescent="0.25">
      <c r="A28" t="s">
        <v>1140</v>
      </c>
      <c r="B28">
        <v>1</v>
      </c>
      <c r="C28" t="s">
        <v>1066</v>
      </c>
      <c r="D28" t="e">
        <f>VLOOKUP(C28,'MASTER KEY'!$A$2:$B957,2,TRUE)</f>
        <v>#N/A</v>
      </c>
      <c r="G28" s="1"/>
    </row>
    <row r="29" spans="1:7" x14ac:dyDescent="0.25">
      <c r="A29" t="s">
        <v>1141</v>
      </c>
      <c r="B29">
        <v>1</v>
      </c>
      <c r="C29" s="1" t="s">
        <v>1188</v>
      </c>
      <c r="D29" t="str">
        <f>VLOOKUP(C29,'MASTER KEY'!$A$2:$B958,2,TRUE)</f>
        <v>Picoeukaryotes</v>
      </c>
      <c r="G29" s="1"/>
    </row>
    <row r="30" spans="1:7" x14ac:dyDescent="0.25">
      <c r="A30" t="s">
        <v>1142</v>
      </c>
      <c r="B30">
        <v>1</v>
      </c>
      <c r="C30" t="s">
        <v>1066</v>
      </c>
      <c r="D30" t="e">
        <f>VLOOKUP(C30,'MASTER KEY'!$A$2:$B959,2,TRUE)</f>
        <v>#N/A</v>
      </c>
      <c r="G30" s="1"/>
    </row>
    <row r="31" spans="1:7" x14ac:dyDescent="0.25">
      <c r="A31" t="s">
        <v>1143</v>
      </c>
      <c r="B31">
        <v>1</v>
      </c>
      <c r="C31" s="1" t="s">
        <v>1189</v>
      </c>
      <c r="D31" t="str">
        <f>VLOOKUP(C31,'MASTER KEY'!$A$2:$B960,2,TRUE)</f>
        <v>Allo</v>
      </c>
      <c r="G31" s="1"/>
    </row>
    <row r="32" spans="1:7" x14ac:dyDescent="0.25">
      <c r="A32" t="s">
        <v>1144</v>
      </c>
      <c r="B32">
        <v>1</v>
      </c>
      <c r="C32" s="1" t="s">
        <v>1190</v>
      </c>
      <c r="D32" t="str">
        <f>VLOOKUP(C32,'MASTER KEY'!$A$2:$B961,2,TRUE)</f>
        <v>AlphaBetaCar</v>
      </c>
      <c r="G32" s="1"/>
    </row>
    <row r="33" spans="1:7" x14ac:dyDescent="0.25">
      <c r="A33" t="s">
        <v>1145</v>
      </c>
      <c r="B33">
        <v>1</v>
      </c>
      <c r="C33" s="1" t="s">
        <v>1191</v>
      </c>
      <c r="D33" t="str">
        <f>VLOOKUP(C33,'MASTER KEY'!$A$2:$B962,2,TRUE)</f>
        <v>Anth</v>
      </c>
      <c r="G33" s="1"/>
    </row>
    <row r="34" spans="1:7" x14ac:dyDescent="0.25">
      <c r="A34" t="s">
        <v>1146</v>
      </c>
      <c r="B34">
        <v>1</v>
      </c>
      <c r="C34" s="1" t="s">
        <v>1192</v>
      </c>
      <c r="D34" t="str">
        <f>VLOOKUP(C34,'MASTER KEY'!$A$2:$B963,2,TRUE)</f>
        <v>Asta</v>
      </c>
      <c r="G34" s="1"/>
    </row>
    <row r="35" spans="1:7" x14ac:dyDescent="0.25">
      <c r="A35" t="s">
        <v>1147</v>
      </c>
      <c r="B35">
        <v>1</v>
      </c>
      <c r="C35" s="1" t="s">
        <v>1193</v>
      </c>
      <c r="D35" t="str">
        <f>VLOOKUP(C35,'MASTER KEY'!$A$2:$B964,2,TRUE)</f>
        <v>BetaBetaCar</v>
      </c>
      <c r="G35" s="1"/>
    </row>
    <row r="36" spans="1:7" x14ac:dyDescent="0.25">
      <c r="A36" t="s">
        <v>1148</v>
      </c>
      <c r="B36">
        <v>1</v>
      </c>
      <c r="C36" s="1" t="s">
        <v>1194</v>
      </c>
      <c r="D36" t="str">
        <f>VLOOKUP(C36,'MASTER KEY'!$A$2:$B965,2,TRUE)</f>
        <v>BetaEpiCar</v>
      </c>
      <c r="G36" s="1"/>
    </row>
    <row r="37" spans="1:7" x14ac:dyDescent="0.25">
      <c r="A37" t="s">
        <v>1149</v>
      </c>
      <c r="B37">
        <v>1</v>
      </c>
      <c r="C37" s="1" t="s">
        <v>1195</v>
      </c>
      <c r="D37" t="str">
        <f>VLOOKUP(C37,'MASTER KEY'!$A$2:$B966,2,TRUE)</f>
        <v>Butfuco</v>
      </c>
      <c r="G37" s="1"/>
    </row>
    <row r="38" spans="1:7" x14ac:dyDescent="0.25">
      <c r="A38" t="s">
        <v>1150</v>
      </c>
      <c r="B38">
        <v>1</v>
      </c>
      <c r="C38" s="1" t="s">
        <v>1196</v>
      </c>
      <c r="D38" t="str">
        <f>VLOOKUP(C38,'MASTER KEY'!$A$2:$B967,2,TRUE)</f>
        <v>Cantha</v>
      </c>
      <c r="G38" s="1"/>
    </row>
    <row r="39" spans="1:7" x14ac:dyDescent="0.25">
      <c r="A39" t="s">
        <v>1151</v>
      </c>
      <c r="B39">
        <v>1</v>
      </c>
      <c r="C39" s="1" t="s">
        <v>1197</v>
      </c>
      <c r="D39" t="str">
        <f>VLOOKUP(C39,'MASTER KEY'!$A$2:$B968,2,TRUE)</f>
        <v>CphlA</v>
      </c>
      <c r="G39" s="1"/>
    </row>
    <row r="40" spans="1:7" x14ac:dyDescent="0.25">
      <c r="A40" t="s">
        <v>1152</v>
      </c>
      <c r="B40">
        <v>1</v>
      </c>
      <c r="C40" s="1" t="s">
        <v>1198</v>
      </c>
      <c r="D40" t="str">
        <f>VLOOKUP(C40,'MASTER KEY'!$A$2:$B969,2,TRUE)</f>
        <v>CphlB</v>
      </c>
      <c r="G40" s="1"/>
    </row>
    <row r="41" spans="1:7" x14ac:dyDescent="0.25">
      <c r="A41" t="s">
        <v>1153</v>
      </c>
      <c r="B41">
        <v>1</v>
      </c>
      <c r="C41" s="1" t="s">
        <v>1199</v>
      </c>
      <c r="D41" t="str">
        <f>VLOOKUP(C41,'MASTER KEY'!$A$2:$B970,2,TRUE)</f>
        <v>CphlC1</v>
      </c>
      <c r="G41" s="1"/>
    </row>
    <row r="42" spans="1:7" x14ac:dyDescent="0.25">
      <c r="A42" t="s">
        <v>1154</v>
      </c>
      <c r="B42">
        <v>1</v>
      </c>
      <c r="C42" s="1" t="s">
        <v>1200</v>
      </c>
      <c r="D42" t="str">
        <f>VLOOKUP(C42,'MASTER KEY'!$A$2:$B971,2,TRUE)</f>
        <v>CphlC2</v>
      </c>
      <c r="G42" s="1"/>
    </row>
    <row r="43" spans="1:7" x14ac:dyDescent="0.25">
      <c r="A43" t="s">
        <v>1155</v>
      </c>
      <c r="B43">
        <v>1</v>
      </c>
      <c r="C43" s="1" t="s">
        <v>1201</v>
      </c>
      <c r="D43" t="str">
        <f>VLOOKUP(C43,'MASTER KEY'!$A$2:$B972,2,TRUE)</f>
        <v>CphlC3</v>
      </c>
      <c r="G43" s="1"/>
    </row>
    <row r="44" spans="1:7" x14ac:dyDescent="0.25">
      <c r="A44" t="s">
        <v>1156</v>
      </c>
      <c r="B44">
        <v>1</v>
      </c>
      <c r="C44" s="1" t="s">
        <v>1202</v>
      </c>
      <c r="D44" t="str">
        <f>VLOOKUP(C44,'MASTER KEY'!$A$2:$B973,2,TRUE)</f>
        <v>CphlC1C2</v>
      </c>
      <c r="G44" s="1"/>
    </row>
    <row r="45" spans="1:7" x14ac:dyDescent="0.25">
      <c r="A45" t="s">
        <v>1157</v>
      </c>
      <c r="B45">
        <v>1</v>
      </c>
      <c r="C45" s="1" t="s">
        <v>1203</v>
      </c>
      <c r="D45" t="str">
        <f>VLOOKUP(C45,'MASTER KEY'!$A$2:$B974,2,TRUE)</f>
        <v>CphlideA</v>
      </c>
      <c r="G45" s="1"/>
    </row>
    <row r="46" spans="1:7" x14ac:dyDescent="0.25">
      <c r="A46" t="s">
        <v>1158</v>
      </c>
      <c r="B46">
        <v>1</v>
      </c>
      <c r="C46" s="1" t="s">
        <v>1204</v>
      </c>
      <c r="D46" t="str">
        <f>VLOOKUP(C46,'MASTER KEY'!$A$2:$B975,2,TRUE)</f>
        <v>Diadchr</v>
      </c>
      <c r="G46" s="1"/>
    </row>
    <row r="47" spans="1:7" x14ac:dyDescent="0.25">
      <c r="A47" t="s">
        <v>1159</v>
      </c>
      <c r="B47">
        <v>1</v>
      </c>
      <c r="C47" s="1" t="s">
        <v>1205</v>
      </c>
      <c r="D47" t="str">
        <f>VLOOKUP(C47,'MASTER KEY'!$A$2:$B976,2,TRUE)</f>
        <v>Diadino</v>
      </c>
      <c r="G47" s="1"/>
    </row>
    <row r="48" spans="1:7" x14ac:dyDescent="0.25">
      <c r="A48" t="s">
        <v>1160</v>
      </c>
      <c r="B48">
        <v>1</v>
      </c>
      <c r="C48" s="1" t="s">
        <v>1206</v>
      </c>
      <c r="D48" t="str">
        <f>VLOOKUP(C48,'MASTER KEY'!$A$2:$B977,2,TRUE)</f>
        <v>Diato</v>
      </c>
      <c r="G48" s="1"/>
    </row>
    <row r="49" spans="1:7" x14ac:dyDescent="0.25">
      <c r="A49" t="s">
        <v>1161</v>
      </c>
      <c r="B49">
        <v>1</v>
      </c>
      <c r="C49" s="1" t="s">
        <v>1207</v>
      </c>
      <c r="D49" t="str">
        <f>VLOOKUP(C49,'MASTER KEY'!$A$2:$B978,2,TRUE)</f>
        <v>Dino</v>
      </c>
      <c r="G49" s="1"/>
    </row>
    <row r="50" spans="1:7" x14ac:dyDescent="0.25">
      <c r="A50" t="s">
        <v>1162</v>
      </c>
      <c r="B50">
        <v>1</v>
      </c>
      <c r="C50" s="1" t="s">
        <v>1208</v>
      </c>
      <c r="D50" t="str">
        <f>VLOOKUP(C50,'MASTER KEY'!$A$2:$B979,2,TRUE)</f>
        <v>DvCphlA+CphlA</v>
      </c>
      <c r="G50" s="1"/>
    </row>
    <row r="51" spans="1:7" x14ac:dyDescent="0.25">
      <c r="A51" t="s">
        <v>1163</v>
      </c>
      <c r="B51">
        <v>1</v>
      </c>
      <c r="C51" s="1" t="s">
        <v>1209</v>
      </c>
      <c r="D51" t="str">
        <f>VLOOKUP(C51,'MASTER KEY'!$A$2:$B980,2,TRUE)</f>
        <v>DvCphlA</v>
      </c>
      <c r="G51" s="1"/>
    </row>
    <row r="52" spans="1:7" x14ac:dyDescent="0.25">
      <c r="A52" t="s">
        <v>1164</v>
      </c>
      <c r="B52">
        <v>1</v>
      </c>
      <c r="C52" s="1" t="s">
        <v>1210</v>
      </c>
      <c r="D52" t="str">
        <f>VLOOKUP(C52,'MASTER KEY'!$A$2:$B981,2,TRUE)</f>
        <v>DvCphlB+CphlB</v>
      </c>
      <c r="G52" s="1"/>
    </row>
    <row r="53" spans="1:7" x14ac:dyDescent="0.25">
      <c r="A53" t="s">
        <v>1165</v>
      </c>
      <c r="B53">
        <v>1</v>
      </c>
      <c r="C53" s="1" t="s">
        <v>1211</v>
      </c>
      <c r="D53" t="str">
        <f>VLOOKUP(C53,'MASTER KEY'!$A$2:$B982,2,TRUE)</f>
        <v>DvCphlB</v>
      </c>
      <c r="G53" s="1"/>
    </row>
    <row r="54" spans="1:7" x14ac:dyDescent="0.25">
      <c r="A54" t="s">
        <v>1166</v>
      </c>
      <c r="B54">
        <v>1</v>
      </c>
      <c r="C54" s="1" t="s">
        <v>1212</v>
      </c>
      <c r="D54" t="str">
        <f>VLOOKUP(C54,'MASTER KEY'!$A$2:$B983,2,TRUE)</f>
        <v>Echin</v>
      </c>
      <c r="G54" s="1"/>
    </row>
    <row r="55" spans="1:7" x14ac:dyDescent="0.25">
      <c r="A55" t="s">
        <v>1167</v>
      </c>
      <c r="B55">
        <v>1</v>
      </c>
      <c r="C55" s="1" t="s">
        <v>1213</v>
      </c>
      <c r="D55" t="str">
        <f>VLOOKUP(C55,'MASTER KEY'!$A$2:$B984,2,TRUE)</f>
        <v>Fuco</v>
      </c>
      <c r="G55" s="1"/>
    </row>
    <row r="56" spans="1:7" x14ac:dyDescent="0.25">
      <c r="A56" t="s">
        <v>1168</v>
      </c>
      <c r="B56">
        <v>1</v>
      </c>
      <c r="C56" s="1" t="s">
        <v>1214</v>
      </c>
      <c r="D56" t="str">
        <f>VLOOKUP(C56,'MASTER KEY'!$A$2:$B985,2,TRUE)</f>
        <v>Gyro</v>
      </c>
      <c r="G56" s="1"/>
    </row>
    <row r="57" spans="1:7" x14ac:dyDescent="0.25">
      <c r="A57" t="s">
        <v>1169</v>
      </c>
      <c r="B57">
        <v>1</v>
      </c>
      <c r="C57" s="1" t="s">
        <v>1215</v>
      </c>
      <c r="D57" t="str">
        <f>VLOOKUP(C57,'MASTER KEY'!$A$2:$B986,2,TRUE)</f>
        <v>Hexfuco</v>
      </c>
      <c r="G57" s="1"/>
    </row>
    <row r="58" spans="1:7" x14ac:dyDescent="0.25">
      <c r="A58" t="s">
        <v>1170</v>
      </c>
      <c r="B58">
        <v>1</v>
      </c>
      <c r="C58" s="1" t="s">
        <v>1216</v>
      </c>
      <c r="D58" t="str">
        <f>VLOOKUP(C58,'MASTER KEY'!$A$2:$B987,2,TRUE)</f>
        <v>Ketohexfuco</v>
      </c>
      <c r="G58" s="1"/>
    </row>
    <row r="59" spans="1:7" x14ac:dyDescent="0.25">
      <c r="A59" t="s">
        <v>1171</v>
      </c>
      <c r="B59">
        <v>1</v>
      </c>
      <c r="C59" s="1" t="s">
        <v>1217</v>
      </c>
      <c r="D59" t="str">
        <f>VLOOKUP(C59,'MASTER KEY'!$A$2:$B988,2,TRUE)</f>
        <v>Lut</v>
      </c>
      <c r="G59" s="1"/>
    </row>
    <row r="60" spans="1:7" x14ac:dyDescent="0.25">
      <c r="A60" t="s">
        <v>1172</v>
      </c>
      <c r="B60">
        <v>1</v>
      </c>
      <c r="C60" s="1" t="s">
        <v>1218</v>
      </c>
      <c r="D60" t="str">
        <f>VLOOKUP(C60,'MASTER KEY'!$A$2:$B989,2,TRUE)</f>
        <v>Lyco</v>
      </c>
      <c r="G60" s="1"/>
    </row>
    <row r="61" spans="1:7" x14ac:dyDescent="0.25">
      <c r="A61" t="s">
        <v>1173</v>
      </c>
      <c r="B61">
        <v>1</v>
      </c>
      <c r="C61" s="1" t="s">
        <v>1219</v>
      </c>
      <c r="D61" t="str">
        <f>VLOOKUP(C61,'MASTER KEY'!$A$2:$B990,2,TRUE)</f>
        <v>MgDvp</v>
      </c>
      <c r="G61" s="1"/>
    </row>
    <row r="62" spans="1:7" x14ac:dyDescent="0.25">
      <c r="A62" t="s">
        <v>1174</v>
      </c>
      <c r="B62">
        <v>1</v>
      </c>
      <c r="C62" s="1" t="s">
        <v>1220</v>
      </c>
      <c r="D62" t="str">
        <f>VLOOKUP(C62,'MASTER KEY'!$A$2:$B991,2,TRUE)</f>
        <v>Neo</v>
      </c>
      <c r="G62" s="1"/>
    </row>
    <row r="63" spans="1:7" x14ac:dyDescent="0.25">
      <c r="A63" t="s">
        <v>1175</v>
      </c>
      <c r="B63">
        <v>1</v>
      </c>
      <c r="C63" s="1" t="s">
        <v>1221</v>
      </c>
      <c r="D63" t="str">
        <f>VLOOKUP(C63,'MASTER KEY'!$A$2:$B992,2,TRUE)</f>
        <v>Perid</v>
      </c>
      <c r="G63" s="1"/>
    </row>
    <row r="64" spans="1:7" x14ac:dyDescent="0.25">
      <c r="A64" t="s">
        <v>1176</v>
      </c>
      <c r="B64">
        <v>1</v>
      </c>
      <c r="C64" s="1" t="s">
        <v>1222</v>
      </c>
      <c r="D64" t="str">
        <f>VLOOKUP(C64,'MASTER KEY'!$A$2:$B993,2,TRUE)</f>
        <v>PhideA</v>
      </c>
      <c r="G64" s="1"/>
    </row>
    <row r="65" spans="1:7" x14ac:dyDescent="0.25">
      <c r="A65" t="s">
        <v>1177</v>
      </c>
      <c r="B65">
        <v>1</v>
      </c>
      <c r="C65" s="1" t="s">
        <v>1223</v>
      </c>
      <c r="D65" t="str">
        <f>VLOOKUP(C65,'MASTER KEY'!$A$2:$B994,2,TRUE)</f>
        <v>PhytinA</v>
      </c>
      <c r="G65" s="1"/>
    </row>
    <row r="66" spans="1:7" x14ac:dyDescent="0.25">
      <c r="A66" t="s">
        <v>1178</v>
      </c>
      <c r="B66">
        <v>1</v>
      </c>
      <c r="C66" s="1" t="s">
        <v>1224</v>
      </c>
      <c r="D66" t="str">
        <f>VLOOKUP(C66,'MASTER KEY'!$A$2:$B995,2,TRUE)</f>
        <v>PhytinB</v>
      </c>
      <c r="G66" s="1"/>
    </row>
    <row r="67" spans="1:7" x14ac:dyDescent="0.25">
      <c r="A67" t="s">
        <v>1179</v>
      </c>
      <c r="B67">
        <v>1</v>
      </c>
      <c r="C67" s="1" t="s">
        <v>1225</v>
      </c>
      <c r="D67" t="str">
        <f>VLOOKUP(C67,'MASTER KEY'!$A$2:$B996,2,TRUE)</f>
        <v>Pras</v>
      </c>
      <c r="G67" s="1"/>
    </row>
    <row r="68" spans="1:7" x14ac:dyDescent="0.25">
      <c r="A68" t="s">
        <v>1180</v>
      </c>
      <c r="B68">
        <v>1</v>
      </c>
      <c r="C68" s="1" t="s">
        <v>1226</v>
      </c>
      <c r="D68" t="str">
        <f>VLOOKUP(C68,'MASTER KEY'!$A$2:$B997,2,TRUE)</f>
        <v>PyrophideA</v>
      </c>
      <c r="G68" s="1"/>
    </row>
    <row r="69" spans="1:7" x14ac:dyDescent="0.25">
      <c r="A69" t="s">
        <v>1181</v>
      </c>
      <c r="B69">
        <v>1</v>
      </c>
      <c r="C69" s="1" t="s">
        <v>1227</v>
      </c>
      <c r="D69" t="str">
        <f>VLOOKUP(C69,'MASTER KEY'!$A$2:$B998,2,TRUE)</f>
        <v>PyrophytinA</v>
      </c>
    </row>
    <row r="70" spans="1:7" x14ac:dyDescent="0.25">
      <c r="A70" t="s">
        <v>1182</v>
      </c>
      <c r="B70">
        <v>1</v>
      </c>
      <c r="C70" s="1" t="s">
        <v>1228</v>
      </c>
      <c r="D70" t="str">
        <f>VLOOKUP(C70,'MASTER KEY'!$A$2:$B999,2,TRUE)</f>
        <v>Viola</v>
      </c>
    </row>
    <row r="71" spans="1:7" x14ac:dyDescent="0.25">
      <c r="A71" t="s">
        <v>1183</v>
      </c>
      <c r="B71">
        <v>1</v>
      </c>
      <c r="C71" s="1" t="s">
        <v>1229</v>
      </c>
      <c r="D71" t="str">
        <f>VLOOKUP(C71,'MASTER KEY'!$A$2:$B1000,2,TRUE)</f>
        <v>Zea</v>
      </c>
    </row>
    <row r="72" spans="1:7" x14ac:dyDescent="0.25">
      <c r="A72" t="s">
        <v>1184</v>
      </c>
      <c r="B72">
        <v>1</v>
      </c>
      <c r="C72" t="s">
        <v>1066</v>
      </c>
      <c r="D72" t="e">
        <f>VLOOKUP(C72,'MASTER KEY'!$A$2:$B1001,2,TRUE)</f>
        <v>#N/A</v>
      </c>
    </row>
    <row r="73" spans="1:7" x14ac:dyDescent="0.25">
      <c r="A73" t="s">
        <v>1185</v>
      </c>
      <c r="B73">
        <v>1</v>
      </c>
      <c r="C73" t="s">
        <v>1066</v>
      </c>
      <c r="D73" t="e">
        <f>VLOOKUP(C73,'MASTER KEY'!$A$2:$B1002,2,TRUE)</f>
        <v>#N/A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3"/>
  <sheetViews>
    <sheetView workbookViewId="0">
      <selection activeCell="G36" sqref="G36"/>
    </sheetView>
  </sheetViews>
  <sheetFormatPr defaultColWidth="8.85546875" defaultRowHeight="15" x14ac:dyDescent="0.25"/>
  <cols>
    <col min="1" max="1" width="24.140625" bestFit="1" customWidth="1"/>
  </cols>
  <sheetData>
    <row r="1" spans="1:4" x14ac:dyDescent="0.25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5">
      <c r="A2" t="s">
        <v>1286</v>
      </c>
      <c r="B2">
        <v>1</v>
      </c>
      <c r="C2" s="1" t="s">
        <v>943</v>
      </c>
      <c r="D2" t="str">
        <f>VLOOKUP(C2,'MASTER KEY'!$A$2:$B931,2,TRUE)</f>
        <v>PRESSURE</v>
      </c>
    </row>
    <row r="3" spans="1:4" x14ac:dyDescent="0.25">
      <c r="A3" t="s">
        <v>1287</v>
      </c>
      <c r="B3">
        <v>1</v>
      </c>
      <c r="C3" t="s">
        <v>1066</v>
      </c>
      <c r="D3" t="e">
        <f>VLOOKUP(C3,'MASTER KEY'!$A$2:$B932,2,TRUE)</f>
        <v>#N/A</v>
      </c>
    </row>
    <row r="4" spans="1:4" x14ac:dyDescent="0.25">
      <c r="A4" t="s">
        <v>715</v>
      </c>
      <c r="B4">
        <v>1</v>
      </c>
      <c r="C4" s="1" t="s">
        <v>211</v>
      </c>
      <c r="D4" t="str">
        <f>VLOOKUP(C4,'MASTER KEY'!$A$2:$B933,2,TRUE)</f>
        <v>Temperature</v>
      </c>
    </row>
    <row r="5" spans="1:4" x14ac:dyDescent="0.25">
      <c r="A5" t="s">
        <v>1288</v>
      </c>
      <c r="B5">
        <v>1</v>
      </c>
      <c r="C5" t="s">
        <v>1066</v>
      </c>
      <c r="D5" t="e">
        <f>VLOOKUP(C5,'MASTER KEY'!$A$2:$B934,2,TRUE)</f>
        <v>#N/A</v>
      </c>
    </row>
    <row r="6" spans="1:4" x14ac:dyDescent="0.25">
      <c r="A6" t="s">
        <v>1289</v>
      </c>
      <c r="B6">
        <v>1</v>
      </c>
      <c r="C6" s="1" t="s">
        <v>210</v>
      </c>
      <c r="D6" t="str">
        <f>VLOOKUP(C6,'MASTER KEY'!$A$2:$B935,2,TRUE)</f>
        <v>Salinity</v>
      </c>
    </row>
    <row r="7" spans="1:4" x14ac:dyDescent="0.25">
      <c r="A7" t="s">
        <v>1290</v>
      </c>
      <c r="B7">
        <v>1</v>
      </c>
      <c r="C7" t="s">
        <v>1066</v>
      </c>
      <c r="D7" t="e">
        <f>VLOOKUP(C7,'MASTER KEY'!$A$2:$B936,2,TRUE)</f>
        <v>#N/A</v>
      </c>
    </row>
    <row r="8" spans="1:4" x14ac:dyDescent="0.25">
      <c r="A8" t="s">
        <v>1291</v>
      </c>
      <c r="B8">
        <f>32/1000</f>
        <v>3.2000000000000001E-2</v>
      </c>
      <c r="C8" s="1" t="s">
        <v>227</v>
      </c>
      <c r="D8" t="str">
        <f>VLOOKUP(C8,'MASTER KEY'!$A$2:$B937,2,TRUE)</f>
        <v>Oxygen</v>
      </c>
    </row>
    <row r="9" spans="1:4" x14ac:dyDescent="0.25">
      <c r="A9" t="s">
        <v>1292</v>
      </c>
      <c r="B9">
        <v>1</v>
      </c>
      <c r="C9" t="s">
        <v>1066</v>
      </c>
      <c r="D9" t="e">
        <f>VLOOKUP(C9,'MASTER KEY'!$A$2:$B938,2,TRUE)</f>
        <v>#N/A</v>
      </c>
    </row>
    <row r="10" spans="1:4" x14ac:dyDescent="0.25">
      <c r="A10" t="s">
        <v>1293</v>
      </c>
      <c r="B10">
        <v>1</v>
      </c>
      <c r="C10" s="1" t="s">
        <v>217</v>
      </c>
      <c r="D10" t="str">
        <f>VLOOKUP(C10,'MASTER KEY'!$A$2:$B939,2,TRUE)</f>
        <v>Turbidity</v>
      </c>
    </row>
    <row r="11" spans="1:4" x14ac:dyDescent="0.25">
      <c r="A11" t="s">
        <v>1294</v>
      </c>
      <c r="B11">
        <v>1</v>
      </c>
      <c r="C11" t="s">
        <v>1066</v>
      </c>
      <c r="D11" t="e">
        <f>VLOOKUP(C11,'MASTER KEY'!$A$2:$B940,2,TRUE)</f>
        <v>#N/A</v>
      </c>
    </row>
    <row r="12" spans="1:4" x14ac:dyDescent="0.25">
      <c r="A12" t="s">
        <v>1295</v>
      </c>
      <c r="B12">
        <v>1</v>
      </c>
      <c r="C12" t="s">
        <v>1066</v>
      </c>
      <c r="D12" t="e">
        <f>VLOOKUP(C12,'MASTER KEY'!$A$2:$B941,2,TRUE)</f>
        <v>#N/A</v>
      </c>
    </row>
    <row r="13" spans="1:4" x14ac:dyDescent="0.25">
      <c r="A13" t="s">
        <v>1296</v>
      </c>
      <c r="B13">
        <v>1</v>
      </c>
      <c r="C13" t="s">
        <v>1066</v>
      </c>
      <c r="D13" t="e">
        <f>VLOOKUP(C13,'MASTER KEY'!$A$2:$B942,2,TRUE)</f>
        <v>#N/A</v>
      </c>
    </row>
    <row r="14" spans="1:4" x14ac:dyDescent="0.25">
      <c r="A14" t="s">
        <v>1297</v>
      </c>
      <c r="B14">
        <v>1</v>
      </c>
      <c r="C14" t="s">
        <v>1066</v>
      </c>
      <c r="D14" t="e">
        <f>VLOOKUP(C14,'MASTER KEY'!$A$2:$B943,2,TRUE)</f>
        <v>#N/A</v>
      </c>
    </row>
    <row r="15" spans="1:4" x14ac:dyDescent="0.25">
      <c r="A15" t="s">
        <v>1298</v>
      </c>
      <c r="B15">
        <v>1</v>
      </c>
      <c r="C15" t="s">
        <v>1066</v>
      </c>
      <c r="D15" t="e">
        <f>VLOOKUP(C15,'MASTER KEY'!$A$2:$B944,2,TRUE)</f>
        <v>#N/A</v>
      </c>
    </row>
    <row r="16" spans="1:4" x14ac:dyDescent="0.25">
      <c r="A16" t="s">
        <v>1299</v>
      </c>
      <c r="B16">
        <v>1</v>
      </c>
      <c r="C16" s="1" t="s">
        <v>218</v>
      </c>
      <c r="D16" t="str">
        <f>VLOOKUP(C16,'MASTER KEY'!$A$2:$B945,2,TRUE)</f>
        <v>Chlorophyll-a</v>
      </c>
    </row>
    <row r="17" spans="1:4" x14ac:dyDescent="0.25">
      <c r="A17" t="s">
        <v>1300</v>
      </c>
      <c r="B17">
        <v>1</v>
      </c>
      <c r="C17" t="s">
        <v>1066</v>
      </c>
      <c r="D17" t="e">
        <f>VLOOKUP(C17,'MASTER KEY'!$A$2:$B946,2,TRUE)</f>
        <v>#N/A</v>
      </c>
    </row>
    <row r="18" spans="1:4" x14ac:dyDescent="0.25">
      <c r="A18" t="s">
        <v>1301</v>
      </c>
      <c r="B18">
        <v>1</v>
      </c>
      <c r="C18" s="1" t="s">
        <v>391</v>
      </c>
      <c r="D18" t="str">
        <f>VLOOKUP(C18,'MASTER KEY'!$A$2:$B947,2,TRUE)</f>
        <v>Conductivity</v>
      </c>
    </row>
    <row r="19" spans="1:4" x14ac:dyDescent="0.25">
      <c r="A19" t="s">
        <v>1302</v>
      </c>
      <c r="B19">
        <v>1</v>
      </c>
      <c r="C19" t="s">
        <v>1066</v>
      </c>
      <c r="D19" t="e">
        <f>VLOOKUP(C19,'MASTER KEY'!$A$2:$B948,2,TRUE)</f>
        <v>#N/A</v>
      </c>
    </row>
    <row r="20" spans="1:4" x14ac:dyDescent="0.25">
      <c r="A20" t="s">
        <v>1303</v>
      </c>
      <c r="B20">
        <v>1</v>
      </c>
      <c r="C20" s="1" t="s">
        <v>1066</v>
      </c>
      <c r="D20" t="e">
        <f>VLOOKUP(C20,'MASTER KEY'!$A$2:$B949,2,TRUE)</f>
        <v>#N/A</v>
      </c>
    </row>
    <row r="21" spans="1:4" x14ac:dyDescent="0.25">
      <c r="A21" t="s">
        <v>1304</v>
      </c>
      <c r="B21">
        <v>1</v>
      </c>
      <c r="C21" t="s">
        <v>1066</v>
      </c>
      <c r="D21" t="e">
        <f>VLOOKUP(C21,'MASTER KEY'!$A$2:$B950,2,TRUE)</f>
        <v>#N/A</v>
      </c>
    </row>
    <row r="22" spans="1:4" x14ac:dyDescent="0.25">
      <c r="A22" t="s">
        <v>1305</v>
      </c>
      <c r="B22">
        <v>1</v>
      </c>
      <c r="C22" s="1" t="s">
        <v>1077</v>
      </c>
      <c r="D22" t="str">
        <f>VLOOKUP(C22,'MASTER KEY'!$A$2:$B951,2,TRUE)</f>
        <v>density</v>
      </c>
    </row>
    <row r="23" spans="1:4" x14ac:dyDescent="0.25">
      <c r="A23" t="s">
        <v>1306</v>
      </c>
      <c r="B23">
        <v>1</v>
      </c>
      <c r="C23" t="s">
        <v>1066</v>
      </c>
      <c r="D23" t="e">
        <f>VLOOKUP(C23,'MASTER KEY'!$A$2:$B952,2,TRUE)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1"/>
  <sheetViews>
    <sheetView workbookViewId="0">
      <selection activeCell="C23" sqref="C23"/>
    </sheetView>
  </sheetViews>
  <sheetFormatPr defaultColWidth="9.140625" defaultRowHeight="12.75" x14ac:dyDescent="0.2"/>
  <cols>
    <col min="1" max="1" width="36.7109375" style="1" customWidth="1"/>
    <col min="2" max="3" width="9.140625" style="1"/>
    <col min="4" max="4" width="23.85546875" style="1" bestFit="1" customWidth="1"/>
    <col min="5" max="16384" width="9.140625" style="1"/>
  </cols>
  <sheetData>
    <row r="1" spans="1:4" x14ac:dyDescent="0.2">
      <c r="A1" s="6" t="s">
        <v>373</v>
      </c>
      <c r="B1" s="6" t="s">
        <v>374</v>
      </c>
      <c r="C1" s="6" t="s">
        <v>375</v>
      </c>
      <c r="D1" s="6" t="s">
        <v>395</v>
      </c>
    </row>
    <row r="2" spans="1:4" x14ac:dyDescent="0.2">
      <c r="A2" s="7" t="s">
        <v>333</v>
      </c>
      <c r="B2" s="1">
        <v>1</v>
      </c>
      <c r="C2" s="1" t="s">
        <v>405</v>
      </c>
      <c r="D2" s="1" t="str">
        <f>VLOOKUP(C2,'MASTER KEY'!$A$2:$B931,2,TRUE)</f>
        <v>Total Alkalinity</v>
      </c>
    </row>
    <row r="3" spans="1:4" x14ac:dyDescent="0.2">
      <c r="A3" s="7" t="s">
        <v>334</v>
      </c>
      <c r="B3" s="1">
        <v>-1</v>
      </c>
      <c r="C3" s="1" t="s">
        <v>492</v>
      </c>
      <c r="D3" s="1" t="str">
        <f>VLOOKUP(C3,'MASTER KEY'!$A$2:$B932,2,TRUE)</f>
        <v>Bottom Depth</v>
      </c>
    </row>
    <row r="4" spans="1:4" x14ac:dyDescent="0.2">
      <c r="A4" s="7" t="s">
        <v>335</v>
      </c>
      <c r="B4" s="1">
        <v>1</v>
      </c>
      <c r="C4" s="1" t="s">
        <v>233</v>
      </c>
      <c r="D4" s="1" t="str">
        <f>VLOOKUP(C4,'MASTER KEY'!$A$2:$B933,2,TRUE)</f>
        <v>Dissolved Organic Carbon</v>
      </c>
    </row>
    <row r="5" spans="1:4" x14ac:dyDescent="0.2">
      <c r="A5" s="7" t="s">
        <v>336</v>
      </c>
      <c r="B5" s="1">
        <v>1000</v>
      </c>
      <c r="C5" s="1" t="s">
        <v>218</v>
      </c>
      <c r="D5" s="1" t="str">
        <f>VLOOKUP(C5,'MASTER KEY'!$A$2:$B934,2,TRUE)</f>
        <v>Chlorophyll-a</v>
      </c>
    </row>
    <row r="6" spans="1:4" x14ac:dyDescent="0.2">
      <c r="A6" s="7" t="s">
        <v>337</v>
      </c>
      <c r="B6" s="1">
        <v>1000</v>
      </c>
      <c r="C6" s="1" t="s">
        <v>385</v>
      </c>
      <c r="D6" s="1" t="str">
        <f>VLOOKUP(C6,'MASTER KEY'!$A$2:$B935,2,TRUE)</f>
        <v>Chlorophyll-b</v>
      </c>
    </row>
    <row r="7" spans="1:4" x14ac:dyDescent="0.2">
      <c r="A7" s="7" t="s">
        <v>338</v>
      </c>
      <c r="B7" s="1">
        <v>1000</v>
      </c>
      <c r="C7" s="1" t="s">
        <v>386</v>
      </c>
      <c r="D7" s="1" t="str">
        <f>VLOOKUP(C7,'MASTER KEY'!$A$2:$B936,2,TRUE)</f>
        <v>Chlorophyll-c</v>
      </c>
    </row>
    <row r="8" spans="1:4" x14ac:dyDescent="0.2">
      <c r="A8" s="7" t="s">
        <v>339</v>
      </c>
      <c r="B8" s="1">
        <v>1</v>
      </c>
      <c r="C8" s="1" t="s">
        <v>485</v>
      </c>
      <c r="D8" s="1" t="str">
        <f>VLOOKUP(C8,'MASTER KEY'!$A$2:$B937,2,TRUE)</f>
        <v>Chlorophyll sample volume</v>
      </c>
    </row>
    <row r="9" spans="1:4" x14ac:dyDescent="0.2">
      <c r="A9" s="7" t="s">
        <v>340</v>
      </c>
      <c r="B9" s="1">
        <v>1</v>
      </c>
      <c r="C9" s="1" t="s">
        <v>388</v>
      </c>
      <c r="D9" s="1" t="str">
        <f>VLOOKUP(C9,'MASTER KEY'!$A$2:$B938,2,TRUE)</f>
        <v>Cloud Cover</v>
      </c>
    </row>
    <row r="10" spans="1:4" x14ac:dyDescent="0.2">
      <c r="A10" s="7" t="s">
        <v>341</v>
      </c>
      <c r="B10" s="1">
        <v>1</v>
      </c>
      <c r="C10" s="1" t="s">
        <v>391</v>
      </c>
      <c r="D10" s="1" t="str">
        <f>VLOOKUP(C10,'MASTER KEY'!$A$2:$B939,2,TRUE)</f>
        <v>Conductivity</v>
      </c>
    </row>
    <row r="11" spans="1:4" x14ac:dyDescent="0.2">
      <c r="A11" s="7" t="s">
        <v>342</v>
      </c>
      <c r="B11" s="1">
        <v>1</v>
      </c>
      <c r="C11" s="1" t="s">
        <v>394</v>
      </c>
      <c r="D11" s="1" t="str">
        <f>VLOOKUP(C11,'MASTER KEY'!$A$2:$B940,2,TRUE)</f>
        <v>Flow Status</v>
      </c>
    </row>
    <row r="12" spans="1:4" x14ac:dyDescent="0.2">
      <c r="A12" s="7" t="s">
        <v>343</v>
      </c>
      <c r="B12" s="1">
        <f>1/1000</f>
        <v>1E-3</v>
      </c>
      <c r="C12" s="1" t="s">
        <v>236</v>
      </c>
      <c r="D12" s="1" t="str">
        <f>VLOOKUP(C12,'MASTER KEY'!$A$2:$B941,2,TRUE)</f>
        <v>Dissolved Organic Nitrogen</v>
      </c>
    </row>
    <row r="13" spans="1:4" x14ac:dyDescent="0.2">
      <c r="A13" s="7" t="s">
        <v>344</v>
      </c>
      <c r="B13" s="1">
        <f>1/1000</f>
        <v>1E-3</v>
      </c>
      <c r="C13" s="1" t="s">
        <v>230</v>
      </c>
      <c r="D13" s="1" t="str">
        <f>VLOOKUP(C13,'MASTER KEY'!$A$2:$B942,2,TRUE)</f>
        <v>Nitrate</v>
      </c>
    </row>
    <row r="14" spans="1:4" x14ac:dyDescent="0.2">
      <c r="A14" s="7" t="s">
        <v>345</v>
      </c>
      <c r="B14" s="1">
        <f>1/1000</f>
        <v>1E-3</v>
      </c>
      <c r="C14" s="1" t="s">
        <v>396</v>
      </c>
      <c r="D14" s="1" t="str">
        <f>VLOOKUP(C14,'MASTER KEY'!$A$2:$B943,2,TRUE)</f>
        <v>Total TKN</v>
      </c>
    </row>
    <row r="15" spans="1:4" x14ac:dyDescent="0.2">
      <c r="A15" s="7" t="s">
        <v>346</v>
      </c>
      <c r="B15" s="1">
        <f>1/1000</f>
        <v>1E-3</v>
      </c>
      <c r="C15" s="1" t="s">
        <v>213</v>
      </c>
      <c r="D15" s="1" t="str">
        <f>VLOOKUP(C15,'MASTER KEY'!$A$2:$B944,2,TRUE)</f>
        <v>Total Nitrogen</v>
      </c>
    </row>
    <row r="16" spans="1:4" x14ac:dyDescent="0.2">
      <c r="A16" s="7" t="s">
        <v>347</v>
      </c>
      <c r="B16" s="1">
        <f>1/1000</f>
        <v>1E-3</v>
      </c>
      <c r="C16" s="1" t="s">
        <v>229</v>
      </c>
      <c r="D16" s="1" t="str">
        <f>VLOOKUP(C16,'MASTER KEY'!$A$2:$B945,2,TRUE)</f>
        <v>Ammonium</v>
      </c>
    </row>
    <row r="17" spans="1:4" x14ac:dyDescent="0.2">
      <c r="A17" s="7" t="s">
        <v>348</v>
      </c>
      <c r="B17" s="1">
        <v>1</v>
      </c>
      <c r="C17" s="1" t="s">
        <v>289</v>
      </c>
      <c r="D17" s="1" t="str">
        <f>VLOOKUP(C17,'MASTER KEY'!$A$2:$B946,2,TRUE)</f>
        <v>O2 Saturation</v>
      </c>
    </row>
    <row r="18" spans="1:4" x14ac:dyDescent="0.2">
      <c r="A18" s="7" t="s">
        <v>349</v>
      </c>
      <c r="B18" s="1">
        <v>1</v>
      </c>
      <c r="C18" s="1" t="s">
        <v>227</v>
      </c>
      <c r="D18" s="1" t="str">
        <f>VLOOKUP(C18,'MASTER KEY'!$A$2:$B947,2,TRUE)</f>
        <v>Oxygen</v>
      </c>
    </row>
    <row r="19" spans="1:4" x14ac:dyDescent="0.2">
      <c r="A19" s="7" t="s">
        <v>350</v>
      </c>
      <c r="B19" s="1">
        <f>1/1000</f>
        <v>1E-3</v>
      </c>
      <c r="C19" s="1" t="s">
        <v>214</v>
      </c>
      <c r="D19" s="1" t="str">
        <f>VLOOKUP(C19,'MASTER KEY'!$A$2:$B948,2,TRUE)</f>
        <v>Total Phosphorus</v>
      </c>
    </row>
    <row r="20" spans="1:4" x14ac:dyDescent="0.2">
      <c r="A20" s="7" t="s">
        <v>351</v>
      </c>
      <c r="B20" s="1">
        <v>1</v>
      </c>
      <c r="C20" s="1" t="s">
        <v>400</v>
      </c>
      <c r="D20" s="1" t="str">
        <f>VLOOKUP(C20,'MASTER KEY'!$A$2:$B949,2,TRUE)</f>
        <v>pH</v>
      </c>
    </row>
    <row r="21" spans="1:4" x14ac:dyDescent="0.2">
      <c r="A21" s="7" t="s">
        <v>352</v>
      </c>
      <c r="B21" s="1">
        <v>1</v>
      </c>
      <c r="C21" s="1" t="s">
        <v>402</v>
      </c>
      <c r="D21" s="1" t="str">
        <f>VLOOKUP(C21,'MASTER KEY'!$A$2:$B950,2,TRUE)</f>
        <v>Phaeophytin a</v>
      </c>
    </row>
    <row r="22" spans="1:4" x14ac:dyDescent="0.2">
      <c r="A22" s="7" t="s">
        <v>353</v>
      </c>
      <c r="B22" s="1">
        <f>1/1000</f>
        <v>1E-3</v>
      </c>
      <c r="C22" s="1" t="s">
        <v>231</v>
      </c>
      <c r="D22" s="1" t="str">
        <f>VLOOKUP(C22,'MASTER KEY'!$A$2:$B951,2,TRUE)</f>
        <v>Filterable Reactive Phosphate</v>
      </c>
    </row>
    <row r="23" spans="1:4" x14ac:dyDescent="0.2">
      <c r="A23" s="7" t="s">
        <v>354</v>
      </c>
      <c r="B23" s="1">
        <v>1</v>
      </c>
      <c r="C23" s="1" t="s">
        <v>210</v>
      </c>
      <c r="D23" s="1" t="str">
        <f>VLOOKUP(C23,'MASTER KEY'!$A$2:$B952,2,TRUE)</f>
        <v>Salinity</v>
      </c>
    </row>
    <row r="24" spans="1:4" x14ac:dyDescent="0.2">
      <c r="A24" s="7" t="s">
        <v>355</v>
      </c>
      <c r="B24" s="1">
        <v>1</v>
      </c>
      <c r="C24" s="1" t="s">
        <v>407</v>
      </c>
      <c r="D24" s="1" t="str">
        <f>VLOOKUP(C24,'MASTER KEY'!$A$2:$B953,2,TRUE)</f>
        <v>Secchi depth</v>
      </c>
    </row>
    <row r="25" spans="1:4" x14ac:dyDescent="0.2">
      <c r="A25" s="7" t="s">
        <v>356</v>
      </c>
      <c r="B25" s="1">
        <f>1/1000</f>
        <v>1E-3</v>
      </c>
      <c r="C25" s="1" t="s">
        <v>228</v>
      </c>
      <c r="D25" s="1" t="str">
        <f>VLOOKUP(C25,'MASTER KEY'!$A$2:$B954,2,TRUE)</f>
        <v>Reactive Silica</v>
      </c>
    </row>
    <row r="26" spans="1:4" x14ac:dyDescent="0.2">
      <c r="A26" s="7" t="s">
        <v>357</v>
      </c>
      <c r="B26" s="1">
        <v>1</v>
      </c>
      <c r="C26" s="1" t="s">
        <v>216</v>
      </c>
      <c r="D26" s="1" t="str">
        <f>VLOOKUP(C26,'MASTER KEY'!$A$2:$B955,2,TRUE)</f>
        <v>Total Suspended Solids</v>
      </c>
    </row>
    <row r="27" spans="1:4" x14ac:dyDescent="0.2">
      <c r="A27" s="7" t="s">
        <v>358</v>
      </c>
      <c r="B27" s="1">
        <v>1</v>
      </c>
      <c r="C27" s="1" t="s">
        <v>211</v>
      </c>
      <c r="D27" s="1" t="str">
        <f>VLOOKUP(C27,'MASTER KEY'!$A$2:$B956,2,TRUE)</f>
        <v>Temperature</v>
      </c>
    </row>
    <row r="28" spans="1:4" x14ac:dyDescent="0.2">
      <c r="A28" s="7" t="s">
        <v>359</v>
      </c>
      <c r="B28" s="1">
        <v>1</v>
      </c>
      <c r="C28" s="1" t="s">
        <v>409</v>
      </c>
      <c r="D28" s="1" t="str">
        <f>VLOOKUP(C28,'MASTER KEY'!$A$2:$B957,2,TRUE)</f>
        <v>Tide status</v>
      </c>
    </row>
    <row r="29" spans="1:4" x14ac:dyDescent="0.2">
      <c r="A29" s="7" t="s">
        <v>360</v>
      </c>
      <c r="B29" s="1">
        <v>1</v>
      </c>
      <c r="C29" s="1" t="s">
        <v>217</v>
      </c>
      <c r="D29" s="1" t="str">
        <f>VLOOKUP(C29,'MASTER KEY'!$A$2:$B958,2,TRUE)</f>
        <v>Turbidity</v>
      </c>
    </row>
    <row r="30" spans="1:4" x14ac:dyDescent="0.2">
      <c r="A30" s="7" t="s">
        <v>361</v>
      </c>
      <c r="B30" s="1">
        <v>1</v>
      </c>
      <c r="C30" s="1" t="s">
        <v>379</v>
      </c>
      <c r="D30" s="1" t="str">
        <f>VLOOKUP(C30,'MASTER KEY'!$A$2:$B959,2,TRUE)</f>
        <v>Wind Direction</v>
      </c>
    </row>
    <row r="31" spans="1:4" x14ac:dyDescent="0.2">
      <c r="A31" s="7" t="s">
        <v>362</v>
      </c>
      <c r="B31" s="1">
        <f>0.51</f>
        <v>0.51</v>
      </c>
      <c r="C31" s="1" t="s">
        <v>380</v>
      </c>
      <c r="D31" s="1" t="str">
        <f>VLOOKUP(C31,'MASTER KEY'!$A$2:$B960,2,TRUE)</f>
        <v>Wind Speed</v>
      </c>
    </row>
    <row r="32" spans="1:4" x14ac:dyDescent="0.2">
      <c r="A32" s="5" t="s">
        <v>363</v>
      </c>
      <c r="B32" s="1">
        <v>1</v>
      </c>
      <c r="C32" s="1" t="s">
        <v>421</v>
      </c>
      <c r="D32" s="1" t="str">
        <f>VLOOKUP(C32,'MASTER KEY'!$A$2:$B961,2,TRUE)</f>
        <v>Max Discharge</v>
      </c>
    </row>
    <row r="33" spans="1:4" x14ac:dyDescent="0.2">
      <c r="A33" s="5" t="s">
        <v>364</v>
      </c>
      <c r="B33" s="1">
        <v>1</v>
      </c>
      <c r="C33" s="1" t="s">
        <v>422</v>
      </c>
      <c r="D33" s="1" t="str">
        <f>VLOOKUP(C33,'MASTER KEY'!$A$2:$B962,2,TRUE)</f>
        <v>Mean Discharge</v>
      </c>
    </row>
    <row r="34" spans="1:4" x14ac:dyDescent="0.2">
      <c r="A34" s="5" t="s">
        <v>365</v>
      </c>
      <c r="B34" s="1">
        <v>1</v>
      </c>
      <c r="C34" s="1" t="s">
        <v>423</v>
      </c>
      <c r="D34" s="1" t="str">
        <f>VLOOKUP(C34,'MASTER KEY'!$A$2:$B963,2,TRUE)</f>
        <v>Min Discharge</v>
      </c>
    </row>
    <row r="35" spans="1:4" x14ac:dyDescent="0.2">
      <c r="A35" s="5" t="s">
        <v>366</v>
      </c>
      <c r="B35" s="1">
        <v>1</v>
      </c>
      <c r="C35" s="1" t="s">
        <v>424</v>
      </c>
      <c r="D35" s="1" t="str">
        <f>VLOOKUP(C35,'MASTER KEY'!$A$2:$B964,2,TRUE)</f>
        <v>Discharge</v>
      </c>
    </row>
    <row r="36" spans="1:4" x14ac:dyDescent="0.2">
      <c r="A36" s="5" t="s">
        <v>367</v>
      </c>
      <c r="B36" s="1">
        <v>1</v>
      </c>
      <c r="C36" s="1" t="s">
        <v>425</v>
      </c>
      <c r="D36" s="1" t="str">
        <f>VLOOKUP(C36,'MASTER KEY'!$A$2:$B965,2,TRUE)</f>
        <v>Max Stage Height CTF</v>
      </c>
    </row>
    <row r="37" spans="1:4" x14ac:dyDescent="0.2">
      <c r="A37" s="5" t="s">
        <v>368</v>
      </c>
      <c r="B37" s="1">
        <v>1</v>
      </c>
      <c r="C37" s="1" t="s">
        <v>426</v>
      </c>
      <c r="D37" s="1" t="str">
        <f>VLOOKUP(C37,'MASTER KEY'!$A$2:$B966,2,TRUE)</f>
        <v>Mean Stage Height CTF</v>
      </c>
    </row>
    <row r="38" spans="1:4" x14ac:dyDescent="0.2">
      <c r="A38" s="5" t="s">
        <v>369</v>
      </c>
      <c r="B38" s="1">
        <v>1</v>
      </c>
      <c r="C38" s="1" t="s">
        <v>427</v>
      </c>
      <c r="D38" s="1" t="str">
        <f>VLOOKUP(C38,'MASTER KEY'!$A$2:$B967,2,TRUE)</f>
        <v>Min Stage Height CTF</v>
      </c>
    </row>
    <row r="39" spans="1:4" x14ac:dyDescent="0.2">
      <c r="A39" s="5" t="s">
        <v>370</v>
      </c>
      <c r="B39" s="1">
        <v>1</v>
      </c>
      <c r="C39" s="1" t="s">
        <v>428</v>
      </c>
      <c r="D39" s="1" t="str">
        <f>VLOOKUP(C39,'MASTER KEY'!$A$2:$B968,2,TRUE)</f>
        <v>Max Stage Height</v>
      </c>
    </row>
    <row r="40" spans="1:4" x14ac:dyDescent="0.2">
      <c r="A40" s="5" t="s">
        <v>371</v>
      </c>
      <c r="B40" s="1">
        <v>1</v>
      </c>
      <c r="C40" s="1" t="s">
        <v>429</v>
      </c>
      <c r="D40" s="1" t="str">
        <f>VLOOKUP(C40,'MASTER KEY'!$A$2:$B969,2,TRUE)</f>
        <v>Mean Stage Height</v>
      </c>
    </row>
    <row r="41" spans="1:4" x14ac:dyDescent="0.2">
      <c r="A41" s="5" t="s">
        <v>372</v>
      </c>
      <c r="B41" s="1">
        <v>1</v>
      </c>
      <c r="C41" s="1" t="s">
        <v>430</v>
      </c>
      <c r="D41" s="1" t="str">
        <f>VLOOKUP(C41,'MASTER KEY'!$A$2:$B970,2,TRUE)</f>
        <v>Min Stage Height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 KEY</vt:lpstr>
      <vt:lpstr>THEME2LIGHT</vt:lpstr>
      <vt:lpstr>SentientHubs</vt:lpstr>
      <vt:lpstr>Model_TFV</vt:lpstr>
      <vt:lpstr>THEME5MET</vt:lpstr>
      <vt:lpstr>MAFRL</vt:lpstr>
      <vt:lpstr>IMOSBGC</vt:lpstr>
      <vt:lpstr>IMOSPROFILE</vt:lpstr>
      <vt:lpstr>DWER</vt:lpstr>
      <vt:lpstr>DWERMOORING</vt:lpstr>
      <vt:lpstr>BOM</vt:lpstr>
      <vt:lpstr>DOT</vt:lpstr>
      <vt:lpstr>THEME5</vt:lpstr>
      <vt:lpstr>WWMSP5</vt:lpstr>
      <vt:lpstr>WWMSP2</vt:lpstr>
      <vt:lpstr>JPPLAWAC</vt:lpstr>
      <vt:lpstr>UWA</vt:lpstr>
      <vt:lpstr>BMTBNA</vt:lpstr>
      <vt:lpstr>FPA_BMT</vt:lpstr>
      <vt:lpstr>WC_BMT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2022-06-30T00:03:08Z</dcterms:created>
  <dcterms:modified xsi:type="dcterms:W3CDTF">2023-10-11T02:12:51Z</dcterms:modified>
</cp:coreProperties>
</file>