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F:\Downloads\"/>
    </mc:Choice>
  </mc:AlternateContent>
  <xr:revisionPtr revIDLastSave="0" documentId="13_ncr:1_{E9179CFD-D595-473B-954C-5D3D8FBDEB81}" xr6:coauthVersionLast="47" xr6:coauthVersionMax="47" xr10:uidLastSave="{00000000-0000-0000-0000-000000000000}"/>
  <bookViews>
    <workbookView xWindow="-120" yWindow="-120" windowWidth="29040" windowHeight="15840" xr2:uid="{EE9A42BE-0902-4B6F-BD3E-DC85B49307A5}"/>
  </bookViews>
  <sheets>
    <sheet name="Planilha1" sheetId="1" r:id="rId1"/>
    <sheet name="Planilha2" sheetId="2" state="hidden" r:id="rId2"/>
  </sheets>
  <definedNames>
    <definedName name="_xlchart.v1.0" hidden="1">Planilha1!$B$37:$B$42</definedName>
    <definedName name="_xlchart.v1.1" hidden="1">Planilha1!$C$37:$C$42</definedName>
    <definedName name="aporte">Planilha1!$D$19</definedName>
    <definedName name="dividendo_mensal">Planilha1!$D$23</definedName>
    <definedName name="patrimonio">Planilha1!$D$22</definedName>
    <definedName name="qtd_anos">Planilha1!$D$20</definedName>
    <definedName name="rendimento_carteira">Planilha1!$D$14</definedName>
    <definedName name="salario">Planilha1!$D$13</definedName>
    <definedName name="sugestao_investimento">Planilha1!$D$15</definedName>
    <definedName name="taxa_mensal">Planilha1!$D$21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5" i="1" l="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C37" i="1"/>
  <c r="C38" i="1"/>
  <c r="C39" i="1"/>
  <c r="C40" i="1"/>
  <c r="C41" i="1"/>
  <c r="C42" i="1"/>
  <c r="G8" i="2"/>
  <c r="A13" i="2"/>
  <c r="A14" i="2"/>
  <c r="A15" i="2"/>
  <c r="A16" i="2"/>
  <c r="A17" i="2"/>
  <c r="A18" i="2"/>
  <c r="A19" i="2"/>
  <c r="A20" i="2"/>
  <c r="A21" i="2"/>
  <c r="A22" i="2"/>
  <c r="A23" i="2"/>
  <c r="A24" i="2"/>
  <c r="A12" i="2"/>
  <c r="A8" i="2"/>
  <c r="A9" i="2"/>
  <c r="A10" i="2"/>
  <c r="A11" i="2"/>
  <c r="A7" i="2"/>
  <c r="C34" i="1"/>
  <c r="D15" i="1"/>
  <c r="C28" i="1"/>
  <c r="D28" i="1" s="1"/>
  <c r="C29" i="1"/>
  <c r="D29" i="1" s="1"/>
  <c r="C30" i="1"/>
  <c r="D30" i="1" s="1"/>
  <c r="C31" i="1"/>
  <c r="D31" i="1" s="1"/>
  <c r="C27" i="1"/>
  <c r="D27" i="1" s="1"/>
  <c r="D22" i="1"/>
  <c r="D23" i="1" s="1"/>
  <c r="D89" i="1" l="1"/>
  <c r="D38" i="1"/>
  <c r="D37" i="1"/>
  <c r="D42" i="1"/>
  <c r="D41" i="1"/>
  <c r="D40" i="1"/>
  <c r="D39" i="1"/>
  <c r="D43"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futureMetadata>
  <cellMetadata count="1">
    <bk>
      <rc t="1" v="0"/>
    </bk>
  </cellMetadata>
  <valueMetadata count="9">
    <bk>
      <rc t="2" v="0"/>
    </bk>
    <bk>
      <rc t="2" v="1"/>
    </bk>
    <bk>
      <rc t="2" v="2"/>
    </bk>
    <bk>
      <rc t="2" v="3"/>
    </bk>
    <bk>
      <rc t="2" v="4"/>
    </bk>
    <bk>
      <rc t="2" v="5"/>
    </bk>
    <bk>
      <rc t="2" v="6"/>
    </bk>
    <bk>
      <rc t="2" v="7"/>
    </bk>
    <bk>
      <rc t="2" v="8"/>
    </bk>
  </valueMetadata>
</metadata>
</file>

<file path=xl/sharedStrings.xml><?xml version="1.0" encoding="utf-8"?>
<sst xmlns="http://schemas.openxmlformats.org/spreadsheetml/2006/main" count="76" uniqueCount="39">
  <si>
    <t>quanto investir por mes?</t>
  </si>
  <si>
    <t>por quantos anos?</t>
  </si>
  <si>
    <t>taxa de rendimento mensal?</t>
  </si>
  <si>
    <t>patrimonio acumulado?</t>
  </si>
  <si>
    <t>dividendos mensais?</t>
  </si>
  <si>
    <t>INVESTIMENTO MENSAL</t>
  </si>
  <si>
    <t>Quanto em 2 anos?</t>
  </si>
  <si>
    <t>Quanto em 5 anos?</t>
  </si>
  <si>
    <t>Quanto em 10 anos?</t>
  </si>
  <si>
    <t>Quanto em 20 anos?</t>
  </si>
  <si>
    <t>Quanto em 30 anos?</t>
  </si>
  <si>
    <t>Cenários</t>
  </si>
  <si>
    <t>Dividendo</t>
  </si>
  <si>
    <t>CONFIGURAÇÕES</t>
  </si>
  <si>
    <t>Salário</t>
  </si>
  <si>
    <t>Rendimento Carteira</t>
  </si>
  <si>
    <t>AGRESSIVO</t>
  </si>
  <si>
    <t>MODERADO</t>
  </si>
  <si>
    <t>CONSERVADOR</t>
  </si>
  <si>
    <t>VALOR INVESTIDO POR MÊS</t>
  </si>
  <si>
    <t>PERFIL</t>
  </si>
  <si>
    <t>TIPO DE FII</t>
  </si>
  <si>
    <t>Percentual Sugerido</t>
  </si>
  <si>
    <t>Valores</t>
  </si>
  <si>
    <t>PAPEL</t>
  </si>
  <si>
    <t>TIJOLO</t>
  </si>
  <si>
    <t>HÍBRIDOS</t>
  </si>
  <si>
    <t>FOFS</t>
  </si>
  <si>
    <t>DESENVOLVIMENTO</t>
  </si>
  <si>
    <t>HOTELARIAS</t>
  </si>
  <si>
    <t>%</t>
  </si>
  <si>
    <t>CHAVE</t>
  </si>
  <si>
    <t>MODERADO-TIJOLO</t>
  </si>
  <si>
    <t>Sugestão de Investimento (30%)</t>
  </si>
  <si>
    <t xml:space="preserve">Carteira </t>
  </si>
  <si>
    <t>FII</t>
  </si>
  <si>
    <t>Quantidade</t>
  </si>
  <si>
    <t>Valor Investido</t>
  </si>
  <si>
    <t>PATRIMÔNIO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</si>
</sst>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R$&quot;\ * #,##0.00_-;\-&quot;R$&quot;\ * #,##0.00_-;_-&quot;R$&quot;\ * &quot;-&quot;??_-;_-@_-"/>
    <numFmt numFmtId="43" formatCode="_-* #,##0.00_-;\-* #,##0.00_-;_-* &quot;-&quot;??_-;_-@_-"/>
    <numFmt numFmtId="164" formatCode="&quot;R$&quot;\ #,##0.00"/>
  </numFmts>
  <fonts count="10"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theme="0"/>
      <name val="Aptos Narrow"/>
      <family val="2"/>
      <scheme val="minor"/>
    </font>
    <font>
      <b/>
      <sz val="20"/>
      <color theme="0"/>
      <name val="Aptos Narrow"/>
      <family val="2"/>
      <scheme val="minor"/>
    </font>
    <font>
      <sz val="13"/>
      <color theme="1"/>
      <name val="Aptos Narrow"/>
      <family val="2"/>
      <scheme val="minor"/>
    </font>
    <font>
      <b/>
      <sz val="13"/>
      <color theme="1"/>
      <name val="Aptos Narrow"/>
      <family val="2"/>
      <scheme val="minor"/>
    </font>
    <font>
      <b/>
      <sz val="18"/>
      <color theme="0"/>
      <name val="Aptos Narrow"/>
      <family val="2"/>
      <scheme val="minor"/>
    </font>
    <font>
      <sz val="11"/>
      <color rgb="FF9C5700"/>
      <name val="Aptos Narrow"/>
      <family val="2"/>
      <scheme val="minor"/>
    </font>
    <font>
      <sz val="8"/>
      <name val="Aptos Narrow"/>
      <family val="2"/>
      <scheme val="minor"/>
    </font>
  </fonts>
  <fills count="10">
    <fill>
      <patternFill patternType="none"/>
    </fill>
    <fill>
      <patternFill patternType="gray125"/>
    </fill>
    <fill>
      <patternFill patternType="solid">
        <fgColor theme="9"/>
        <bgColor indexed="64"/>
      </patternFill>
    </fill>
    <fill>
      <patternFill patternType="solid">
        <fgColor theme="2" tint="-9.9978637043366805E-2"/>
        <bgColor indexed="64"/>
      </patternFill>
    </fill>
    <fill>
      <patternFill patternType="solid">
        <fgColor rgb="FFFFC000"/>
        <bgColor indexed="64"/>
      </patternFill>
    </fill>
    <fill>
      <patternFill patternType="solid">
        <fgColor rgb="FFFFEB9C"/>
      </patternFill>
    </fill>
    <fill>
      <patternFill patternType="solid">
        <fgColor theme="0" tint="-0.249977111117893"/>
        <bgColor indexed="64"/>
      </patternFill>
    </fill>
    <fill>
      <patternFill patternType="solid">
        <fgColor theme="0" tint="-0.34998626667073579"/>
        <bgColor indexed="64"/>
      </patternFill>
    </fill>
    <fill>
      <patternFill patternType="solid">
        <fgColor theme="1" tint="4.9989318521683403E-2"/>
        <bgColor indexed="64"/>
      </patternFill>
    </fill>
    <fill>
      <patternFill patternType="solid">
        <fgColor theme="0" tint="-0.14999847407452621"/>
        <bgColor indexed="64"/>
      </patternFill>
    </fill>
  </fills>
  <borders count="2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theme="0" tint="-0.24994659260841701"/>
      </left>
      <right style="medium">
        <color theme="0" tint="-0.24994659260841701"/>
      </right>
      <top/>
      <bottom style="medium">
        <color theme="0" tint="-0.24994659260841701"/>
      </bottom>
      <diagonal/>
    </border>
    <border>
      <left style="medium">
        <color theme="0" tint="-0.24994659260841701"/>
      </left>
      <right style="medium">
        <color theme="0" tint="-0.24994659260841701"/>
      </right>
      <top style="medium">
        <color theme="0" tint="-0.24994659260841701"/>
      </top>
      <bottom style="medium">
        <color theme="0" tint="-0.24994659260841701"/>
      </bottom>
      <diagonal/>
    </border>
    <border>
      <left style="medium">
        <color indexed="64"/>
      </left>
      <right style="medium">
        <color theme="0" tint="-0.24994659260841701"/>
      </right>
      <top/>
      <bottom style="medium">
        <color theme="0" tint="-0.24994659260841701"/>
      </bottom>
      <diagonal/>
    </border>
    <border>
      <left style="medium">
        <color theme="0" tint="-0.24994659260841701"/>
      </left>
      <right style="medium">
        <color indexed="64"/>
      </right>
      <top/>
      <bottom style="medium">
        <color theme="0" tint="-0.24994659260841701"/>
      </bottom>
      <diagonal/>
    </border>
    <border>
      <left style="medium">
        <color indexed="64"/>
      </left>
      <right style="medium">
        <color theme="0" tint="-0.24994659260841701"/>
      </right>
      <top style="medium">
        <color theme="0" tint="-0.24994659260841701"/>
      </top>
      <bottom style="medium">
        <color theme="0" tint="-0.24994659260841701"/>
      </bottom>
      <diagonal/>
    </border>
    <border>
      <left style="medium">
        <color theme="0" tint="-0.24994659260841701"/>
      </left>
      <right style="medium">
        <color indexed="64"/>
      </right>
      <top style="medium">
        <color theme="0" tint="-0.24994659260841701"/>
      </top>
      <bottom style="medium">
        <color theme="0" tint="-0.24994659260841701"/>
      </bottom>
      <diagonal/>
    </border>
    <border>
      <left style="medium">
        <color indexed="64"/>
      </left>
      <right style="medium">
        <color theme="0" tint="-0.24994659260841701"/>
      </right>
      <top style="medium">
        <color theme="0" tint="-0.24994659260841701"/>
      </top>
      <bottom style="medium">
        <color indexed="64"/>
      </bottom>
      <diagonal/>
    </border>
    <border>
      <left style="medium">
        <color theme="0" tint="-0.24994659260841701"/>
      </left>
      <right style="medium">
        <color theme="0" tint="-0.24994659260841701"/>
      </right>
      <top style="medium">
        <color theme="0" tint="-0.24994659260841701"/>
      </top>
      <bottom style="medium">
        <color indexed="64"/>
      </bottom>
      <diagonal/>
    </border>
    <border>
      <left style="medium">
        <color theme="0" tint="-0.24994659260841701"/>
      </left>
      <right style="medium">
        <color indexed="64"/>
      </right>
      <top style="medium">
        <color theme="0" tint="-0.24994659260841701"/>
      </top>
      <bottom style="medium">
        <color indexed="64"/>
      </bottom>
      <diagonal/>
    </border>
    <border>
      <left style="medium">
        <color theme="0" tint="-0.24994659260841701"/>
      </left>
      <right style="medium">
        <color indexed="64"/>
      </right>
      <top/>
      <bottom style="medium">
        <color indexed="64"/>
      </bottom>
      <diagonal/>
    </border>
    <border>
      <left/>
      <right/>
      <top style="thin">
        <color indexed="64"/>
      </top>
      <bottom style="medium">
        <color indexed="64"/>
      </bottom>
      <diagonal/>
    </border>
    <border>
      <left/>
      <right/>
      <top/>
      <bottom style="medium">
        <color indexed="64"/>
      </bottom>
      <diagonal/>
    </border>
    <border>
      <left style="medium">
        <color indexed="64"/>
      </left>
      <right style="thin">
        <color theme="0" tint="-0.24994659260841701"/>
      </right>
      <top style="medium">
        <color indexed="64"/>
      </top>
      <bottom style="thin">
        <color theme="0" tint="-0.24994659260841701"/>
      </bottom>
      <diagonal/>
    </border>
    <border>
      <left style="thin">
        <color theme="0" tint="-0.24994659260841701"/>
      </left>
      <right style="thin">
        <color theme="0" tint="-0.24994659260841701"/>
      </right>
      <top style="medium">
        <color indexed="64"/>
      </top>
      <bottom style="thin">
        <color theme="0" tint="-0.24994659260841701"/>
      </bottom>
      <diagonal/>
    </border>
    <border>
      <left style="thin">
        <color theme="0" tint="-0.24994659260841701"/>
      </left>
      <right style="medium">
        <color indexed="64"/>
      </right>
      <top style="medium">
        <color indexed="64"/>
      </top>
      <bottom style="thin">
        <color theme="0" tint="-0.24994659260841701"/>
      </bottom>
      <diagonal/>
    </border>
    <border>
      <left style="medium">
        <color indexed="64"/>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indexed="64"/>
      </right>
      <top style="thin">
        <color theme="0" tint="-0.24994659260841701"/>
      </top>
      <bottom style="thin">
        <color theme="0" tint="-0.24994659260841701"/>
      </bottom>
      <diagonal/>
    </border>
    <border>
      <left style="thin">
        <color theme="0" tint="-0.24994659260841701"/>
      </left>
      <right style="medium">
        <color indexed="64"/>
      </right>
      <top style="thin">
        <color theme="0" tint="-0.24994659260841701"/>
      </top>
      <bottom style="medium">
        <color indexed="64"/>
      </bottom>
      <diagonal/>
    </border>
    <border>
      <left style="medium">
        <color indexed="64"/>
      </left>
      <right/>
      <top style="thin">
        <color theme="0" tint="-0.24994659260841701"/>
      </top>
      <bottom style="medium">
        <color indexed="64"/>
      </bottom>
      <diagonal/>
    </border>
    <border>
      <left/>
      <right style="thin">
        <color theme="0" tint="-0.24994659260841701"/>
      </right>
      <top style="thin">
        <color theme="0" tint="-0.24994659260841701"/>
      </top>
      <bottom style="medium">
        <color indexed="64"/>
      </bottom>
      <diagonal/>
    </border>
  </borders>
  <cellStyleXfs count="5">
    <xf numFmtId="0" fontId="0" fillId="0" borderId="0"/>
    <xf numFmtId="44"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0" fontId="8" fillId="5" borderId="0" applyNumberFormat="0" applyBorder="0" applyAlignment="0" applyProtection="0"/>
  </cellStyleXfs>
  <cellXfs count="73">
    <xf numFmtId="0" fontId="0" fillId="0" borderId="0" xfId="0"/>
    <xf numFmtId="0" fontId="3" fillId="0" borderId="0" xfId="0" applyFont="1"/>
    <xf numFmtId="0" fontId="0" fillId="3" borderId="8" xfId="0" applyFill="1" applyBorder="1"/>
    <xf numFmtId="0" fontId="0" fillId="3" borderId="10" xfId="0" applyFill="1" applyBorder="1"/>
    <xf numFmtId="0" fontId="0" fillId="3" borderId="12" xfId="0" applyFill="1" applyBorder="1"/>
    <xf numFmtId="164" fontId="0" fillId="3" borderId="6" xfId="1" applyNumberFormat="1" applyFont="1" applyFill="1" applyBorder="1"/>
    <xf numFmtId="164" fontId="0" fillId="3" borderId="9" xfId="1" applyNumberFormat="1" applyFont="1" applyFill="1" applyBorder="1"/>
    <xf numFmtId="164" fontId="0" fillId="3" borderId="7" xfId="1" applyNumberFormat="1" applyFont="1" applyFill="1" applyBorder="1"/>
    <xf numFmtId="164" fontId="0" fillId="3" borderId="13" xfId="1" applyNumberFormat="1" applyFont="1" applyFill="1" applyBorder="1"/>
    <xf numFmtId="164" fontId="0" fillId="3" borderId="15" xfId="1" applyNumberFormat="1" applyFont="1" applyFill="1" applyBorder="1"/>
    <xf numFmtId="164" fontId="0" fillId="0" borderId="9" xfId="1" applyNumberFormat="1" applyFont="1" applyBorder="1" applyAlignment="1">
      <alignment horizontal="right"/>
    </xf>
    <xf numFmtId="164" fontId="0" fillId="0" borderId="14" xfId="0" applyNumberFormat="1" applyBorder="1" applyAlignment="1">
      <alignment horizontal="right"/>
    </xf>
    <xf numFmtId="164" fontId="2" fillId="0" borderId="9" xfId="1" applyNumberFormat="1" applyFont="1" applyBorder="1" applyAlignment="1">
      <alignment horizontal="center" vertical="center"/>
    </xf>
    <xf numFmtId="164" fontId="2" fillId="3" borderId="11" xfId="1" applyNumberFormat="1" applyFont="1" applyFill="1" applyBorder="1" applyAlignment="1">
      <alignment horizontal="center"/>
    </xf>
    <xf numFmtId="164" fontId="2" fillId="3" borderId="14" xfId="1" applyNumberFormat="1" applyFont="1" applyFill="1" applyBorder="1" applyAlignment="1">
      <alignment horizontal="center"/>
    </xf>
    <xf numFmtId="0" fontId="7" fillId="4" borderId="1" xfId="0" applyFont="1" applyFill="1" applyBorder="1" applyAlignment="1">
      <alignment horizontal="center" vertical="center"/>
    </xf>
    <xf numFmtId="0" fontId="7" fillId="4" borderId="5" xfId="0" applyFont="1" applyFill="1" applyBorder="1" applyAlignment="1">
      <alignment horizontal="center" vertical="center"/>
    </xf>
    <xf numFmtId="0" fontId="7" fillId="4" borderId="2" xfId="0" applyFont="1" applyFill="1" applyBorder="1" applyAlignment="1">
      <alignment horizontal="center" vertical="center"/>
    </xf>
    <xf numFmtId="0" fontId="7" fillId="4" borderId="3" xfId="0" applyFont="1" applyFill="1" applyBorder="1" applyAlignment="1">
      <alignment horizontal="center" vertical="center"/>
    </xf>
    <xf numFmtId="0" fontId="7" fillId="4" borderId="0" xfId="0" applyFont="1" applyFill="1" applyAlignment="1">
      <alignment horizontal="center" vertical="center"/>
    </xf>
    <xf numFmtId="0" fontId="7" fillId="4" borderId="4" xfId="0" applyFont="1" applyFill="1" applyBorder="1" applyAlignment="1">
      <alignment horizontal="center" vertical="center"/>
    </xf>
    <xf numFmtId="0" fontId="0" fillId="0" borderId="8" xfId="0" applyBorder="1" applyAlignment="1">
      <alignment horizontal="left"/>
    </xf>
    <xf numFmtId="0" fontId="0" fillId="0" borderId="6" xfId="0" applyBorder="1" applyAlignment="1">
      <alignment horizontal="left"/>
    </xf>
    <xf numFmtId="0" fontId="0" fillId="0" borderId="10" xfId="0" applyBorder="1" applyAlignment="1">
      <alignment horizontal="left"/>
    </xf>
    <xf numFmtId="0" fontId="0" fillId="0" borderId="7" xfId="0" applyBorder="1" applyAlignment="1">
      <alignment horizontal="left"/>
    </xf>
    <xf numFmtId="0" fontId="0" fillId="0" borderId="12" xfId="0" applyBorder="1" applyAlignment="1">
      <alignment horizontal="left"/>
    </xf>
    <xf numFmtId="0" fontId="0" fillId="0" borderId="13" xfId="0" applyBorder="1" applyAlignment="1">
      <alignment horizontal="left"/>
    </xf>
    <xf numFmtId="0" fontId="4" fillId="2" borderId="1"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0" xfId="0" applyFont="1" applyFill="1" applyAlignment="1">
      <alignment horizontal="center" vertical="center"/>
    </xf>
    <xf numFmtId="0" fontId="4" fillId="2" borderId="4" xfId="0" applyFont="1" applyFill="1" applyBorder="1" applyAlignment="1">
      <alignment horizontal="center" vertical="center"/>
    </xf>
    <xf numFmtId="0" fontId="5" fillId="0" borderId="8" xfId="0" applyFont="1" applyBorder="1" applyAlignment="1">
      <alignment horizontal="left"/>
    </xf>
    <xf numFmtId="0" fontId="5" fillId="0" borderId="6" xfId="0" applyFont="1" applyBorder="1" applyAlignment="1">
      <alignment horizontal="left"/>
    </xf>
    <xf numFmtId="0" fontId="5" fillId="0" borderId="10" xfId="0" applyFont="1" applyBorder="1" applyAlignment="1">
      <alignment horizontal="left"/>
    </xf>
    <xf numFmtId="0" fontId="5" fillId="0" borderId="7" xfId="0" applyFont="1" applyBorder="1" applyAlignment="1">
      <alignment horizontal="left"/>
    </xf>
    <xf numFmtId="0" fontId="6" fillId="3" borderId="10" xfId="0" applyFont="1" applyFill="1" applyBorder="1" applyAlignment="1">
      <alignment horizontal="left"/>
    </xf>
    <xf numFmtId="0" fontId="6" fillId="3" borderId="7" xfId="0" applyFont="1" applyFill="1" applyBorder="1" applyAlignment="1">
      <alignment horizontal="left"/>
    </xf>
    <xf numFmtId="0" fontId="6" fillId="3" borderId="12" xfId="0" applyFont="1" applyFill="1" applyBorder="1" applyAlignment="1">
      <alignment horizontal="left"/>
    </xf>
    <xf numFmtId="0" fontId="6" fillId="3" borderId="13" xfId="0" applyFont="1" applyFill="1" applyBorder="1" applyAlignment="1">
      <alignment horizontal="left"/>
    </xf>
    <xf numFmtId="0" fontId="8" fillId="5" borderId="0" xfId="4" applyBorder="1"/>
    <xf numFmtId="0" fontId="8" fillId="5" borderId="0" xfId="4"/>
    <xf numFmtId="0" fontId="0" fillId="6" borderId="0" xfId="0" applyFill="1"/>
    <xf numFmtId="164" fontId="0" fillId="6" borderId="0" xfId="0" applyNumberFormat="1" applyFill="1"/>
    <xf numFmtId="0" fontId="0" fillId="6" borderId="0" xfId="0" applyFill="1" applyBorder="1"/>
    <xf numFmtId="0" fontId="0" fillId="0" borderId="0" xfId="0" applyAlignment="1">
      <alignment horizontal="center"/>
    </xf>
    <xf numFmtId="9" fontId="0" fillId="0" borderId="0" xfId="3" applyFont="1"/>
    <xf numFmtId="0" fontId="0" fillId="7" borderId="0" xfId="0" applyFill="1"/>
    <xf numFmtId="0" fontId="0" fillId="7" borderId="0" xfId="0" applyFill="1" applyAlignment="1">
      <alignment horizontal="center"/>
    </xf>
    <xf numFmtId="9" fontId="0" fillId="0" borderId="0" xfId="3" applyFont="1" applyAlignment="1">
      <alignment horizontal="center"/>
    </xf>
    <xf numFmtId="164" fontId="0" fillId="6" borderId="0" xfId="0" applyNumberFormat="1" applyFill="1" applyAlignment="1">
      <alignment horizontal="center"/>
    </xf>
    <xf numFmtId="164" fontId="0" fillId="7" borderId="0" xfId="0" applyNumberFormat="1" applyFill="1" applyAlignment="1">
      <alignment horizontal="center"/>
    </xf>
    <xf numFmtId="9" fontId="0" fillId="0" borderId="16" xfId="3" applyFont="1" applyBorder="1"/>
    <xf numFmtId="0" fontId="0" fillId="0" borderId="16" xfId="0" applyBorder="1" applyAlignment="1">
      <alignment horizontal="center"/>
    </xf>
    <xf numFmtId="9" fontId="0" fillId="0" borderId="16" xfId="3" applyFont="1" applyBorder="1" applyAlignment="1">
      <alignment horizontal="center"/>
    </xf>
    <xf numFmtId="0" fontId="0" fillId="0" borderId="17" xfId="0" applyBorder="1" applyAlignment="1">
      <alignment horizontal="center"/>
    </xf>
    <xf numFmtId="9" fontId="0" fillId="0" borderId="0" xfId="3" applyFont="1" applyFill="1" applyBorder="1" applyAlignment="1">
      <alignment horizontal="center"/>
    </xf>
    <xf numFmtId="10" fontId="0" fillId="0" borderId="11" xfId="3" applyNumberFormat="1" applyFont="1" applyBorder="1" applyAlignment="1">
      <alignment horizontal="right"/>
    </xf>
    <xf numFmtId="0" fontId="2" fillId="0" borderId="11" xfId="2" applyNumberFormat="1" applyFont="1" applyBorder="1" applyAlignment="1">
      <alignment horizontal="center" vertical="center"/>
    </xf>
    <xf numFmtId="10" fontId="2" fillId="0" borderId="11" xfId="3" applyNumberFormat="1" applyFont="1" applyBorder="1" applyAlignment="1">
      <alignment horizontal="center" vertical="center"/>
    </xf>
    <xf numFmtId="0" fontId="4" fillId="2" borderId="18" xfId="0" applyFont="1" applyFill="1" applyBorder="1" applyAlignment="1">
      <alignment horizontal="center" vertical="center"/>
    </xf>
    <xf numFmtId="0" fontId="4" fillId="2" borderId="19" xfId="0" applyFont="1" applyFill="1" applyBorder="1" applyAlignment="1">
      <alignment horizontal="center" vertical="center"/>
    </xf>
    <xf numFmtId="0" fontId="4" fillId="2" borderId="20" xfId="0" applyFont="1" applyFill="1" applyBorder="1" applyAlignment="1">
      <alignment horizontal="center" vertical="center"/>
    </xf>
    <xf numFmtId="0" fontId="0" fillId="0" borderId="21" xfId="0" applyBorder="1"/>
    <xf numFmtId="0" fontId="0" fillId="0" borderId="22" xfId="0" applyBorder="1" applyAlignment="1">
      <alignment horizontal="center"/>
    </xf>
    <xf numFmtId="0" fontId="0" fillId="8" borderId="26" xfId="0" applyFill="1" applyBorder="1" applyAlignment="1">
      <alignment horizontal="center"/>
    </xf>
    <xf numFmtId="0" fontId="3" fillId="8" borderId="25" xfId="0" applyFont="1" applyFill="1" applyBorder="1" applyAlignment="1">
      <alignment horizontal="center"/>
    </xf>
    <xf numFmtId="164" fontId="3" fillId="8" borderId="24" xfId="0" applyNumberFormat="1" applyFont="1" applyFill="1" applyBorder="1"/>
    <xf numFmtId="164" fontId="0" fillId="9" borderId="23" xfId="0" applyNumberFormat="1" applyFill="1" applyBorder="1"/>
    <xf numFmtId="0" fontId="0" fillId="9" borderId="21" xfId="0" applyFill="1" applyBorder="1" applyAlignment="1">
      <alignment horizontal="center"/>
    </xf>
    <xf numFmtId="0" fontId="0" fillId="9" borderId="22" xfId="0" applyFill="1" applyBorder="1" applyAlignment="1">
      <alignment horizontal="center"/>
    </xf>
    <xf numFmtId="0" fontId="0" fillId="9" borderId="23" xfId="0" applyFill="1" applyBorder="1" applyAlignment="1">
      <alignment horizontal="center"/>
    </xf>
  </cellXfs>
  <cellStyles count="5">
    <cellStyle name="Moeda" xfId="1" builtinId="4"/>
    <cellStyle name="Neutro" xfId="4" builtinId="28"/>
    <cellStyle name="Normal" xfId="0" builtinId="0"/>
    <cellStyle name="Porcentagem" xfId="3" builtinId="5"/>
    <cellStyle name="Vírgula" xfId="2"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Planilha1!$B$37:$B$42</c:f>
              <c:strCache>
                <c:ptCount val="6"/>
                <c:pt idx="0">
                  <c:v>PAPEL</c:v>
                </c:pt>
                <c:pt idx="1">
                  <c:v>TIJOLO</c:v>
                </c:pt>
                <c:pt idx="2">
                  <c:v>HÍBRIDOS</c:v>
                </c:pt>
                <c:pt idx="3">
                  <c:v>FOFS</c:v>
                </c:pt>
                <c:pt idx="4">
                  <c:v>DESENVOLVIMENTO</c:v>
                </c:pt>
                <c:pt idx="5">
                  <c:v>HOTELARIAS</c:v>
                </c:pt>
              </c:strCache>
            </c:strRef>
          </c:cat>
          <c:val>
            <c:numRef>
              <c:f>Planilha1!$C$37:$C$42</c:f>
              <c:numCache>
                <c:formatCode>0%</c:formatCode>
                <c:ptCount val="6"/>
                <c:pt idx="0">
                  <c:v>0.5</c:v>
                </c:pt>
                <c:pt idx="1">
                  <c:v>0.1</c:v>
                </c:pt>
                <c:pt idx="2">
                  <c:v>0.05</c:v>
                </c:pt>
                <c:pt idx="3">
                  <c:v>0.05</c:v>
                </c:pt>
                <c:pt idx="4">
                  <c:v>0.2</c:v>
                </c:pt>
                <c:pt idx="5">
                  <c:v>0.1</c:v>
                </c:pt>
              </c:numCache>
            </c:numRef>
          </c:val>
          <c:extLst>
            <c:ext xmlns:c16="http://schemas.microsoft.com/office/drawing/2014/chart" uri="{C3380CC4-5D6E-409C-BE32-E72D297353CC}">
              <c16:uniqueId val="{00000000-809E-4341-AC58-6536399EE5D3}"/>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no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Distribuição</a:t>
            </a:r>
            <a:r>
              <a:rPr lang="pt-BR" baseline="0"/>
              <a:t> da Carteira</a:t>
            </a:r>
            <a:endParaRPr lang="pt-B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manualLayout>
          <c:layoutTarget val="inner"/>
          <c:xMode val="edge"/>
          <c:yMode val="edge"/>
          <c:x val="6.0166515117287579E-2"/>
          <c:y val="8.9715536986070266E-2"/>
          <c:w val="0.44958474880200561"/>
          <c:h val="0.56021006818237307"/>
        </c:manualLayout>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720E-4D4D-ACBF-7D095F1A15A4}"/>
              </c:ext>
            </c:extLst>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dPt>
            <c:idx val="16"/>
            <c:bubble3D val="0"/>
            <c:spPr>
              <a:solidFill>
                <a:schemeClr val="accent5">
                  <a:lumMod val="80000"/>
                  <a:lumOff val="20000"/>
                </a:schemeClr>
              </a:solidFill>
              <a:ln w="19050">
                <a:solidFill>
                  <a:schemeClr val="lt1"/>
                </a:solidFill>
              </a:ln>
              <a:effectLst/>
            </c:spPr>
          </c:dPt>
          <c:dPt>
            <c:idx val="17"/>
            <c:bubble3D val="0"/>
            <c:spPr>
              <a:solidFill>
                <a:schemeClr val="accent6">
                  <a:lumMod val="80000"/>
                  <a:lumOff val="20000"/>
                </a:schemeClr>
              </a:solidFill>
              <a:ln w="19050">
                <a:solidFill>
                  <a:schemeClr val="lt1"/>
                </a:solidFill>
              </a:ln>
              <a:effectLst/>
            </c:spPr>
          </c:dPt>
          <c:dPt>
            <c:idx val="18"/>
            <c:bubble3D val="0"/>
            <c:spPr>
              <a:solidFill>
                <a:schemeClr val="accent1">
                  <a:lumMod val="80000"/>
                </a:schemeClr>
              </a:solidFill>
              <a:ln w="19050">
                <a:solidFill>
                  <a:schemeClr val="lt1"/>
                </a:solidFill>
              </a:ln>
              <a:effectLst/>
            </c:spPr>
          </c:dPt>
          <c:dPt>
            <c:idx val="19"/>
            <c:bubble3D val="0"/>
            <c:spPr>
              <a:solidFill>
                <a:schemeClr val="accent2">
                  <a:lumMod val="80000"/>
                </a:schemeClr>
              </a:solidFill>
              <a:ln w="19050">
                <a:solidFill>
                  <a:schemeClr val="lt1"/>
                </a:solidFill>
              </a:ln>
              <a:effectLst/>
            </c:spPr>
          </c:dPt>
          <c:dPt>
            <c:idx val="20"/>
            <c:bubble3D val="0"/>
            <c:spPr>
              <a:solidFill>
                <a:schemeClr val="accent3">
                  <a:lumMod val="80000"/>
                </a:schemeClr>
              </a:solidFill>
              <a:ln w="19050">
                <a:solidFill>
                  <a:schemeClr val="lt1"/>
                </a:solidFill>
              </a:ln>
              <a:effectLst/>
            </c:spPr>
          </c:dPt>
          <c:dPt>
            <c:idx val="21"/>
            <c:bubble3D val="0"/>
            <c:spPr>
              <a:solidFill>
                <a:schemeClr val="accent4">
                  <a:lumMod val="80000"/>
                </a:schemeClr>
              </a:solidFill>
              <a:ln w="19050">
                <a:solidFill>
                  <a:schemeClr val="lt1"/>
                </a:solidFill>
              </a:ln>
              <a:effectLst/>
            </c:spPr>
          </c:dPt>
          <c:dPt>
            <c:idx val="22"/>
            <c:bubble3D val="0"/>
            <c:spPr>
              <a:solidFill>
                <a:schemeClr val="accent5">
                  <a:lumMod val="80000"/>
                </a:schemeClr>
              </a:solidFill>
              <a:ln w="19050">
                <a:solidFill>
                  <a:schemeClr val="lt1"/>
                </a:solidFill>
              </a:ln>
              <a:effectLst/>
            </c:spPr>
          </c:dPt>
          <c:dPt>
            <c:idx val="23"/>
            <c:bubble3D val="0"/>
            <c:spPr>
              <a:solidFill>
                <a:schemeClr val="accent6">
                  <a:lumMod val="80000"/>
                </a:schemeClr>
              </a:solidFill>
              <a:ln w="19050">
                <a:solidFill>
                  <a:schemeClr val="lt1"/>
                </a:solidFill>
              </a:ln>
              <a:effectLst/>
            </c:spPr>
          </c:dPt>
          <c:cat>
            <c:strRef>
              <c:f>Planilha1!$B$65:$B$88</c:f>
              <c:strCache>
                <c:ptCount val="24"/>
                <c:pt idx="0">
                  <c:v>MAXI RENDA FII ETF (BVMF:MXRF11)</c:v>
                </c:pt>
                <c:pt idx="1">
                  <c:v>VALORA CRA FI PROD AGRO FIAGRO CF (BVMF:VGIA11)</c:v>
                </c:pt>
                <c:pt idx="2">
                  <c:v>FDO INV IMOB CSHG LOGISTICA CF (BVMF:HGLG11)</c:v>
                </c:pt>
                <c:pt idx="3">
                  <c:v>XP MALLS FDO INV IMOB FII ETF (BVMF:XPML11)</c:v>
                </c:pt>
                <c:pt idx="4">
                  <c:v>CKH Holdings (XHKG:1)</c:v>
                </c:pt>
                <c:pt idx="5">
                  <c:v>CLP Holdings (XHKG:2)</c:v>
                </c:pt>
                <c:pt idx="6">
                  <c:v>HK &amp; China Gas (XHKG:3)</c:v>
                </c:pt>
                <c:pt idx="7">
                  <c:v>Wharf Holdings (XHKG:4)</c:v>
                </c:pt>
                <c:pt idx="8">
                  <c:v>HSBC HOLDINGS PLC (XHKG:5)</c:v>
                </c:pt>
                <c:pt idx="9">
                  <c:v>CKH Holdings (XHKG:1)</c:v>
                </c:pt>
                <c:pt idx="10">
                  <c:v>CLP Holdings (XHKG:2)</c:v>
                </c:pt>
                <c:pt idx="11">
                  <c:v>HK &amp; China Gas (XHKG:3)</c:v>
                </c:pt>
                <c:pt idx="12">
                  <c:v>Wharf Holdings (XHKG:4)</c:v>
                </c:pt>
                <c:pt idx="13">
                  <c:v>HSBC HOLDINGS PLC (XHKG:5)</c:v>
                </c:pt>
                <c:pt idx="14">
                  <c:v>CKH Holdings (XHKG:1)</c:v>
                </c:pt>
                <c:pt idx="15">
                  <c:v>CLP Holdings (XHKG:2)</c:v>
                </c:pt>
                <c:pt idx="16">
                  <c:v>HK &amp; China Gas (XHKG:3)</c:v>
                </c:pt>
                <c:pt idx="17">
                  <c:v>Wharf Holdings (XHKG:4)</c:v>
                </c:pt>
                <c:pt idx="18">
                  <c:v>HSBC HOLDINGS PLC (XHKG:5)</c:v>
                </c:pt>
                <c:pt idx="19">
                  <c:v>CKH Holdings (XHKG:1)</c:v>
                </c:pt>
                <c:pt idx="20">
                  <c:v>CLP Holdings (XHKG:2)</c:v>
                </c:pt>
                <c:pt idx="21">
                  <c:v>HK &amp; China Gas (XHKG:3)</c:v>
                </c:pt>
                <c:pt idx="22">
                  <c:v>Wharf Holdings (XHKG:4)</c:v>
                </c:pt>
                <c:pt idx="23">
                  <c:v>HSBC HOLDINGS PLC (XHKG:5)</c:v>
                </c:pt>
              </c:strCache>
            </c:strRef>
          </c:cat>
          <c:val>
            <c:numRef>
              <c:f>Planilha1!$C$65:$C$88</c:f>
              <c:numCache>
                <c:formatCode>General</c:formatCode>
                <c:ptCount val="24"/>
                <c:pt idx="0">
                  <c:v>10</c:v>
                </c:pt>
                <c:pt idx="1">
                  <c:v>25</c:v>
                </c:pt>
                <c:pt idx="2">
                  <c:v>5</c:v>
                </c:pt>
                <c:pt idx="3">
                  <c:v>5</c:v>
                </c:pt>
                <c:pt idx="4">
                  <c:v>1</c:v>
                </c:pt>
                <c:pt idx="5">
                  <c:v>1</c:v>
                </c:pt>
                <c:pt idx="6">
                  <c:v>1</c:v>
                </c:pt>
                <c:pt idx="7">
                  <c:v>1</c:v>
                </c:pt>
                <c:pt idx="8">
                  <c:v>1</c:v>
                </c:pt>
                <c:pt idx="9">
                  <c:v>1</c:v>
                </c:pt>
                <c:pt idx="10">
                  <c:v>1</c:v>
                </c:pt>
                <c:pt idx="11">
                  <c:v>1</c:v>
                </c:pt>
                <c:pt idx="12">
                  <c:v>1</c:v>
                </c:pt>
                <c:pt idx="13">
                  <c:v>1</c:v>
                </c:pt>
                <c:pt idx="14">
                  <c:v>1</c:v>
                </c:pt>
                <c:pt idx="15">
                  <c:v>1</c:v>
                </c:pt>
                <c:pt idx="16">
                  <c:v>5</c:v>
                </c:pt>
                <c:pt idx="17">
                  <c:v>1</c:v>
                </c:pt>
                <c:pt idx="18">
                  <c:v>1</c:v>
                </c:pt>
                <c:pt idx="19">
                  <c:v>1</c:v>
                </c:pt>
                <c:pt idx="20">
                  <c:v>1</c:v>
                </c:pt>
                <c:pt idx="21">
                  <c:v>1</c:v>
                </c:pt>
                <c:pt idx="22">
                  <c:v>1</c:v>
                </c:pt>
                <c:pt idx="23">
                  <c:v>1</c:v>
                </c:pt>
              </c:numCache>
            </c:numRef>
          </c:val>
          <c:extLst>
            <c:ext xmlns:c16="http://schemas.microsoft.com/office/drawing/2014/chart" uri="{C3380CC4-5D6E-409C-BE32-E72D297353CC}">
              <c16:uniqueId val="{00000000-720E-4D4D-ACBF-7D095F1A15A4}"/>
            </c:ext>
          </c:extLst>
        </c:ser>
        <c:dLbls>
          <c:dLblPos val="bestFit"/>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no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1</xdr:col>
      <xdr:colOff>28574</xdr:colOff>
      <xdr:row>0</xdr:row>
      <xdr:rowOff>38100</xdr:rowOff>
    </xdr:from>
    <xdr:to>
      <xdr:col>4</xdr:col>
      <xdr:colOff>27214</xdr:colOff>
      <xdr:row>8</xdr:row>
      <xdr:rowOff>70305</xdr:rowOff>
    </xdr:to>
    <xdr:pic>
      <xdr:nvPicPr>
        <xdr:cNvPr id="2" name="Imagem 1">
          <a:extLst>
            <a:ext uri="{FF2B5EF4-FFF2-40B4-BE49-F238E27FC236}">
              <a16:creationId xmlns:a16="http://schemas.microsoft.com/office/drawing/2014/main" id="{EB633658-8323-4634-8F28-9C4D1C6F283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b="9606"/>
        <a:stretch/>
      </xdr:blipFill>
      <xdr:spPr>
        <a:xfrm>
          <a:off x="232681" y="38100"/>
          <a:ext cx="7632247" cy="1556205"/>
        </a:xfrm>
        <a:prstGeom prst="rect">
          <a:avLst/>
        </a:prstGeom>
      </xdr:spPr>
    </xdr:pic>
    <xdr:clientData/>
  </xdr:twoCellAnchor>
  <xdr:twoCellAnchor>
    <xdr:from>
      <xdr:col>1</xdr:col>
      <xdr:colOff>0</xdr:colOff>
      <xdr:row>43</xdr:row>
      <xdr:rowOff>100011</xdr:rowOff>
    </xdr:from>
    <xdr:to>
      <xdr:col>4</xdr:col>
      <xdr:colOff>9525</xdr:colOff>
      <xdr:row>60</xdr:row>
      <xdr:rowOff>47624</xdr:rowOff>
    </xdr:to>
    <xdr:graphicFrame macro="">
      <xdr:nvGraphicFramePr>
        <xdr:cNvPr id="3" name="Gráfico 2">
          <a:extLst>
            <a:ext uri="{FF2B5EF4-FFF2-40B4-BE49-F238E27FC236}">
              <a16:creationId xmlns:a16="http://schemas.microsoft.com/office/drawing/2014/main" id="{E403FE68-3E37-634E-516C-6883846EA7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121782</xdr:colOff>
      <xdr:row>89</xdr:row>
      <xdr:rowOff>46942</xdr:rowOff>
    </xdr:from>
    <xdr:to>
      <xdr:col>4</xdr:col>
      <xdr:colOff>202745</xdr:colOff>
      <xdr:row>122</xdr:row>
      <xdr:rowOff>108857</xdr:rowOff>
    </xdr:to>
    <xdr:graphicFrame macro="">
      <xdr:nvGraphicFramePr>
        <xdr:cNvPr id="4" name="Gráfico 3">
          <a:extLst>
            <a:ext uri="{FF2B5EF4-FFF2-40B4-BE49-F238E27FC236}">
              <a16:creationId xmlns:a16="http://schemas.microsoft.com/office/drawing/2014/main" id="{AA3D7374-2EF1-5B37-865F-A27060E7C3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7">
  <rv s="0">
    <v>https://www.bing.com/financeapi/forcetrigger?t=apn14c&amp;q=BVMF%3aMXRF11&amp;form=skydnc</v>
    <v>Learn more on Bing</v>
  </rv>
  <rv s="1">
    <v>pt-BR</v>
    <v>apn14c</v>
    <v>268435456</v>
    <v>1</v>
    <v>Da plataforma Refinitiv</v>
    <v>0</v>
    <v>1</v>
    <v>MAXI RENDA FII ETF (BVMF:MXRF11)</v>
    <v>3</v>
    <v>4</v>
    <v>Finance</v>
    <v>5</v>
    <v>9.7799999999999994</v>
    <v>7.9</v>
    <v>BVMF</v>
    <v>9.6199999999999992</v>
    <v>9.56</v>
    <v>B3 - Brazil Stock Exchange</v>
    <v>9.5399999999999991</v>
    <v>45944.838864733596</v>
    <v>0</v>
    <v>BRL</v>
    <v>MAXI RENDA FII ETF</v>
    <v>9.57</v>
    <v>9.6199999999999992</v>
    <v>MXRF11</v>
    <v>Fundos mais negociados</v>
    <v>MAXI RENDA FII ETF (BVMF:MXRF11)</v>
    <v>0.08</v>
    <v>8.3859999999999994E-3</v>
    <v>1209265</v>
  </rv>
  <rv s="2">
    <v>1</v>
  </rv>
  <rv s="0">
    <v>https://www.bing.com/financeapi/forcetrigger?t=c4iydm&amp;q=BVMF%3aVGIA11&amp;form=skydnc</v>
    <v>Learn more on Bing</v>
  </rv>
  <rv s="1">
    <v>pt-BR</v>
    <v>c4iydm</v>
    <v>268435456</v>
    <v>1</v>
    <v>Da plataforma Refinitiv</v>
    <v>0</v>
    <v>1</v>
    <v>VALORA CRA FI PROD AGRO FIAGRO CF (BVMF:VGIA11)</v>
    <v>3</v>
    <v>4</v>
    <v>Finance</v>
    <v>5</v>
    <v>9.85</v>
    <v>7.15</v>
    <v>BVMF</v>
    <v>9.5299999999999994</v>
    <v>9.4600000000000009</v>
    <v>B3 - Brazil Stock Exchange</v>
    <v>9.4600000000000009</v>
    <v>45944.836805728904</v>
    <v>3</v>
    <v>BRL</v>
    <v>VALORA CRA FI PROD AGRO FIAGRO CF</v>
    <v>9.4700000000000006</v>
    <v>9.5</v>
    <v>VGIA11</v>
    <v>Fundos mais negociados</v>
    <v>VALORA CRA FI PROD AGRO FIAGRO CF (BVMF:VGIA11)</v>
    <v>0.04</v>
    <v>4.228E-3</v>
    <v>138637</v>
  </rv>
  <rv s="2">
    <v>4</v>
  </rv>
  <rv s="0">
    <v>https://www.bing.com/financeapi/forcetrigger?t=apmqh7&amp;q=BVMF%3aHGLG11&amp;form=skydnc</v>
    <v>Learn more on Bing</v>
  </rv>
  <rv s="1">
    <v>pt-BR</v>
    <v>apmqh7</v>
    <v>268435456</v>
    <v>1</v>
    <v>Da plataforma Refinitiv</v>
    <v>0</v>
    <v>1</v>
    <v>FDO INV IMOB CSHG LOGISTICA CF (BVMF:HGLG11)</v>
    <v>3</v>
    <v>4</v>
    <v>Finance</v>
    <v>5</v>
    <v>162.19</v>
    <v>132.32</v>
    <v>BVMF</v>
    <v>160.38999999999999</v>
    <v>159.75</v>
    <v>B3 - Brazil Stock Exchange</v>
    <v>160.06</v>
    <v>45944.836805693747</v>
    <v>6</v>
    <v>BRL</v>
    <v>FDO INV IMOB CSHG LOGISTICA CF</v>
    <v>160.1</v>
    <v>159.97999999999999</v>
    <v>HGLG11</v>
    <v>Fundos mais negociados</v>
    <v>FDO INV IMOB CSHG LOGISTICA CF (BVMF:HGLG11)</v>
    <v>-0.08</v>
    <v>-4.9980000000000001E-4</v>
    <v>41632</v>
  </rv>
  <rv s="2">
    <v>7</v>
  </rv>
  <rv s="0">
    <v>https://www.bing.com/financeapi/forcetrigger?t=bgly3m&amp;q=BVMF%3aXPML11&amp;form=skydnc</v>
    <v>Learn more on Bing</v>
  </rv>
  <rv s="1">
    <v>pt-BR</v>
    <v>bgly3m</v>
    <v>268435456</v>
    <v>1</v>
    <v>Da plataforma Refinitiv</v>
    <v>0</v>
    <v>1</v>
    <v>XP MALLS FDO INV IMOB FII ETF (BVMF:XPML11)</v>
    <v>3</v>
    <v>4</v>
    <v>Finance</v>
    <v>5</v>
    <v>106.99</v>
    <v>83.23</v>
    <v>BVMF</v>
    <v>106.34</v>
    <v>105.69</v>
    <v>B3 - Brazil Stock Exchange</v>
    <v>106.1</v>
    <v>45944.836805878906</v>
    <v>9</v>
    <v>BRL</v>
    <v>XP MALLS FDO INV IMOB FII ETF</v>
    <v>106.15</v>
    <v>105.89</v>
    <v>XPML11</v>
    <v>Fundos mais negociados</v>
    <v>XP MALLS FDO INV IMOB FII ETF (BVMF:XPML11)</v>
    <v>-0.21</v>
    <v>-1.9789999999999999E-3</v>
    <v>88696</v>
  </rv>
  <rv s="2">
    <v>10</v>
  </rv>
  <rv s="0">
    <v>https://www.bing.com/financeapi/forcetrigger?t=ah1vfr&amp;q=XHKG%3a1&amp;form=skydnc</v>
    <v>Learn more on Bing</v>
  </rv>
  <rv s="3">
    <v>pt-BR</v>
    <v>ah1vfr</v>
    <v>268435456</v>
    <v>1</v>
    <v>Da plataforma Refinitiv</v>
    <v>6</v>
    <v>7</v>
    <v>CKH Holdings (XHKG:1)</v>
    <v>8</v>
    <v>9</v>
    <v>Finance</v>
    <v>10</v>
    <v>54.6</v>
    <v>37.450000000000003</v>
    <v>XHKG</v>
    <v>3830044000</v>
    <v>0</v>
    <v>0</v>
    <v>51.25</v>
    <v>2014</v>
    <v>50.55</v>
    <v>0.58189999999999997</v>
    <v>Hong Kong Stock Exchange</v>
    <v>199353800000</v>
    <v>CK Hutchison Holdings Ltd is an investment holding company principally engaged in the retail business of health and beauty products. The Company operates its business through four segments. The Retail segment is mainly engaged in the retail business of health and beauty products, supermarkets, consumer electronics and electrical appliances, foreign wines, perfumes and cosmetics, as well as engages in the manufacturing and distribution of bottled water and beverages. The Telecommunication segment mainly provides integrated telecommunications and digital services. The Ports and Related Service segment is mainly engaged in the operation of ports and terminals, and the provision of port-related logistics services. The Infrastructure segment has diversified investments in energy, transportation, water treatment, waste management, waste-to-energy, building services infrastructure and infrastructure-related business. The Company also engages in finance and investment activities.</v>
    <v>XHKG</v>
    <v>51.1</v>
    <v>173817</v>
    <v>45944.338900659372</v>
    <v>12</v>
    <v>6452750</v>
    <v>HKD</v>
    <v>CKH Holdings</v>
    <v>CKH Holdings</v>
    <v>25.099</v>
    <v>51.1</v>
    <v>50.7</v>
    <v>50.7</v>
    <v>48th Floor, Cheung Kong Center, 2 Queen's Road Central, Central HK</v>
    <v>Specialty Retailers</v>
    <v>1</v>
    <v>Ações</v>
    <v>CKH Holdings (XHKG:1)</v>
    <v>-0.4</v>
    <v>-7.8279999999999999E-3</v>
    <v>8978636</v>
  </rv>
  <rv s="2">
    <v>13</v>
  </rv>
  <rv s="0">
    <v>https://www.bing.com/financeapi/forcetrigger?t=ah3dcw&amp;q=XHKG%3a2&amp;form=skydnc</v>
    <v>Learn more on Bing</v>
  </rv>
  <rv s="3">
    <v>pt-BR</v>
    <v>ah3dcw</v>
    <v>268435456</v>
    <v>1</v>
    <v>Da plataforma Refinitiv</v>
    <v>6</v>
    <v>7</v>
    <v>CLP Holdings (XHKG:2)</v>
    <v>8</v>
    <v>9</v>
    <v>Finance</v>
    <v>10</v>
    <v>68.650000000000006</v>
    <v>60.45</v>
    <v>XHKG</v>
    <v>2526451000</v>
    <v>0</v>
    <v>0</v>
    <v>65.849999999999994</v>
    <v>1997</v>
    <v>65.400000000000006</v>
    <v>0.24</v>
    <v>Hong Kong Stock Exchange</v>
    <v>165987800000</v>
    <v>CLP Holdings Ltd is an investment holding company principally engaged in the generation and supply of electricity. The Company has a portfolio of power generation that includes coal, gas, nuclear and renewable sources. The Company is also engaged in the operation in the transmission, distribution, and retail of energy, and offers smart energy services. The Company operates its business in Hong Kong, Mainland China, Australia, India, Southeast Asia, and Taiwan.</v>
    <v>XHKG</v>
    <v>65.849999999999994</v>
    <v>8442</v>
    <v>45944.338900659372</v>
    <v>15</v>
    <v>2986660</v>
    <v>HKD</v>
    <v>CLP Holdings</v>
    <v>CLP Holdings</v>
    <v>14.5418</v>
    <v>65.849999999999994</v>
    <v>65.7</v>
    <v>65.7</v>
    <v>8 Laguna Verde Avenue, Hung Hom, Kowloon HK</v>
    <v>Electrical Utilities &amp; IPPs</v>
    <v>2</v>
    <v>Ações</v>
    <v>CLP Holdings (XHKG:2)</v>
    <v>-0.15</v>
    <v>-2.2780000000000001E-3</v>
    <v>2921179</v>
  </rv>
  <rv s="2">
    <v>16</v>
  </rv>
  <rv s="0">
    <v>https://www.bing.com/financeapi/forcetrigger?t=ah445r&amp;q=XHKG%3a3&amp;form=skydnc</v>
    <v>Learn more on Bing</v>
  </rv>
  <rv s="3">
    <v>pt-BR</v>
    <v>ah445r</v>
    <v>268435456</v>
    <v>1</v>
    <v>Da plataforma Refinitiv</v>
    <v>6</v>
    <v>7</v>
    <v>HK &amp; China Gas (XHKG:3)</v>
    <v>8</v>
    <v>9</v>
    <v>Finance</v>
    <v>10</v>
    <v>7.3</v>
    <v>5.84</v>
    <v>XHKG</v>
    <v>18659870000</v>
    <v>0</v>
    <v>0</v>
    <v>7.07</v>
    <v>1982</v>
    <v>6.93</v>
    <v>0.43309999999999998</v>
    <v>Hong Kong Stock Exchange</v>
    <v>129872700000</v>
    <v>Hong Kong and China Gas Co Ltd is a company principally engaged in the production, distribution and marketing of gas, water supply and emerging environmentally friendly energy businesses. The Company operates its business through four segments. The Gas, Water and Related Businesses segment is engaged in the gas, water and related businesses including utility businesses in Mainland China, and Hong Kong gas business. The New Energy segment is engaged in the coal mining, and exploration, drilling and sale of crude oil. The Property Business segment is engaged in the property business. The Other segment is engaged in the engineering and related business.</v>
    <v>XHKG</v>
    <v>6.97</v>
    <v>2155</v>
    <v>45944.338900659372</v>
    <v>18</v>
    <v>19709570</v>
    <v>HKD</v>
    <v>HK &amp; China Gas</v>
    <v>HK &amp; China Gas</v>
    <v>23.311299999999999</v>
    <v>6.94</v>
    <v>7.04</v>
    <v>7.04</v>
    <v>23rd Floor, 363 Java Road, North Point HK</v>
    <v>Natural Gas Utilities</v>
    <v>3</v>
    <v>Ações</v>
    <v>HK &amp; China Gas (XHKG:3)</v>
    <v>7.0000000000000007E-2</v>
    <v>1.0043E-2</v>
    <v>37633483</v>
  </rv>
  <rv s="2">
    <v>19</v>
  </rv>
  <rv s="0">
    <v>https://www.bing.com/financeapi/forcetrigger?t=ah4s2w&amp;q=XHKG%3a4&amp;form=skydnc</v>
    <v>Learn more on Bing</v>
  </rv>
  <rv s="3">
    <v>pt-BR</v>
    <v>ah4s2w</v>
    <v>268435456</v>
    <v>1</v>
    <v>Da plataforma Refinitiv</v>
    <v>6</v>
    <v>7</v>
    <v>Wharf Holdings (XHKG:4)</v>
    <v>8</v>
    <v>9</v>
    <v>Finance</v>
    <v>10</v>
    <v>24.95</v>
    <v>17.02</v>
    <v>XHKG</v>
    <v>3056027000</v>
    <v>0</v>
    <v>0</v>
    <v>22.18</v>
    <v>1886</v>
    <v>21.82</v>
    <v>0.39789999999999998</v>
    <v>Hong Kong Stock Exchange</v>
    <v>67293720000</v>
    <v xml:space="preserve">Wharf Holdings Ltd is an investment holding company principally engaged in the property development. The Company operates its business through four segments. The Development Property segment engages in the acquisition, development, design, construction, sales and marketing of properties. The Investment Property segment engages in the retail, office and serviced apartments leasing. The Hotel segment engages in the hotel operations. The Logistics Segment engages in the container terminal and air cargo operations. </v>
    <v>XHKG</v>
    <v>21.92</v>
    <v>6000</v>
    <v>45944.338900659372</v>
    <v>21</v>
    <v>834440</v>
    <v>HKD</v>
    <v>Wharf Holdings</v>
    <v>Wharf Holdings</v>
    <v>-1297.6500000000001</v>
    <v>22.18</v>
    <v>22.06</v>
    <v>22.06</v>
    <v>16th Floor, Ocean Centre, Harbour City, Kowloon HK</v>
    <v>Real Estate Operations</v>
    <v>4</v>
    <v>Ações</v>
    <v>Wharf Holdings (XHKG:4)</v>
    <v>0.14000000000000001</v>
    <v>6.3870000000000003E-3</v>
    <v>737405</v>
  </rv>
  <rv s="2">
    <v>22</v>
  </rv>
  <rv s="0">
    <v>https://www.bing.com/financeapi/forcetrigger?t=ah4zw7&amp;q=XHKG%3a5&amp;form=skydnc</v>
    <v>Learn more on Bing</v>
  </rv>
  <rv s="3">
    <v>pt-BR</v>
    <v>ah4zw7</v>
    <v>268435456</v>
    <v>1</v>
    <v>Da plataforma Refinitiv</v>
    <v>6</v>
    <v>7</v>
    <v>HSBC HOLDINGS PLC (XHKG:5)</v>
    <v>8</v>
    <v>11</v>
    <v>Finance</v>
    <v>10</v>
    <v>112.2</v>
    <v>67.349999999999994</v>
    <v>XHKG</v>
    <v>17245460000</v>
    <v>0</v>
    <v>0</v>
    <v>103.3</v>
    <v>1959</v>
    <v>101</v>
    <v>1.2573000000000001</v>
    <v>Hong Kong Stock Exchange</v>
    <v>171425600000</v>
    <v>HSBC Holdings plc (HSBC) é uma empresa de serviços bancários e financeiros. Seus segmentos de negócios incluem Hong Kong, Reino Unido, Corporate and Institutional Banking (CIB) e International Wealth and Premier Banking (IWPB). Seus negócios em Hong Kong incluem bancos de varejo e bancos de patrimônio e comercial do HSBC Hong Kong e do Hang Seng Bank. Seus negócios no Reino Unido incluem bancos de varejo e patrimônio do Reino Unido (incluindo First Direct e M&amp;S Bank) e bancos comerciais do Reino Unido, incluindo o HSBC Innovation Bank. O segmento CIB é formado a partir da integração de seus negócios bancários comerciais (fora do Reino Unido e Hong Kong) com seus negócios bancários e de mercados globais. O segmento IWPB compreende os principais bancos fora de Hong Kong e do Reino Unido, seu banco privado global e seus negócios de gerenciamento de ativos, seguros e distribuição de investimentos. Seus clientes em todo o mundo através de uma rede que abrange 58 países e territórios. Seus clientes variam de poupadores individuais e investidores a empresas, governos e outros.</v>
    <v>XHKG</v>
    <v>102.6</v>
    <v>211130</v>
    <v>45944.338900659372</v>
    <v>24</v>
    <v>23700960</v>
    <v>HKD</v>
    <v>HSBC HOLDINGS PLC</v>
    <v>HSBC HOLDINGS PLC</v>
    <v>12.971</v>
    <v>103</v>
    <v>101.9</v>
    <v>101.9</v>
    <v>8 Canada Square, LONDON, UNITED KINGDOM-NA, E14 5HQ GB</v>
    <v>Banking Services</v>
    <v>5</v>
    <v>Ações</v>
    <v>HSBC HOLDINGS PLC (XHKG:5)</v>
    <v>-0.7</v>
    <v>-6.8230000000000001E-3</v>
    <v>24066211</v>
  </rv>
  <rv s="2">
    <v>25</v>
  </rv>
</rvData>
</file>

<file path=xl/richData/rdrichvaluestructure.xml><?xml version="1.0" encoding="utf-8"?>
<rvStructures xmlns="http://schemas.microsoft.com/office/spreadsheetml/2017/richdata" count="4">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olsa" t="s"/>
    <k n="Fechamento anterior"/>
    <k n="Hora da última transação"/>
    <k n="LearnMoreOnLink" t="r"/>
    <k n="Moeda" t="s"/>
    <k n="Nome" t="s"/>
    <k n="Pendência"/>
    <k n="Preço"/>
    <k n="Símbolo do ticker" t="s"/>
    <k n="Tipo de instrumento" t="s"/>
    <k n="UniqueName" t="s"/>
    <k n="Variação"/>
    <k n="Variação (%)"/>
    <k n="Volume"/>
  </s>
  <s t="_linkedentity">
    <k n="%cvi" t="r"/>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eração % (Horário prolongado)"/>
    <k n="Alteração (Horário prolongad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
    <k n="Pendência"/>
    <k n="Preço"/>
    <k n="Preço (Horário prolongado)"/>
    <k n="Sede" t="s"/>
    <k n="Setor" t="s"/>
    <k n="Símbolo do ticker" t="s"/>
    <k n="Tipo de instrumento" t="s"/>
    <k n="UniqueName" t="s"/>
    <k n="Variação"/>
    <k n="Variação (%)"/>
    <k n="Volume"/>
  </s>
</rvStructures>
</file>

<file path=xl/richData/rdsupportingpropertybag.xml><?xml version="1.0" encoding="utf-8"?>
<supportingPropertyBags xmlns="http://schemas.microsoft.com/office/spreadsheetml/2017/richdata2">
  <spbArrays count="2">
    <a count="31">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Tipo de instrumento</v>
      <v t="s">_Flags</v>
      <v t="s">UniqueName</v>
      <v t="s">_DisplayString</v>
      <v t="s">LearnMoreOnLink</v>
      <v t="s">%ProviderInfo</v>
    </a>
    <a count="46">
      <v t="s">%EntityServiceId</v>
      <v t="s">_Format</v>
      <v t="s">%IsRefreshable</v>
      <v t="s">_CanonicalPropertyNames</v>
      <v t="s">%EntityCulture</v>
      <v t="s">%EntityId</v>
      <v t="s">_Icon</v>
      <v t="s">_Display</v>
      <v t="s">Nome</v>
      <v t="s">_SubLabel</v>
      <v t="s">Preço</v>
      <v t="s">Preço (Horário prolongado)</v>
      <v t="s">Bolsa</v>
      <v t="s">Nome oficial</v>
      <v t="s">Hora da última transação</v>
      <v t="s">Símbolo do ticker</v>
      <v t="s">Abreviatura do câmbio</v>
      <v t="s">Variação</v>
      <v t="s">Alteração (Horário prolongado)</v>
      <v t="s">Variação (%)</v>
      <v t="s">Alteração % (Horário prolongado)</v>
      <v t="s">Moeda</v>
      <v t="s">Fechamento anterior</v>
      <v t="s">Pendência</v>
      <v t="s">Alto</v>
      <v t="s">Baixo</v>
      <v t="s">52 semanas de alta</v>
      <v t="s">52 semanas de baixa</v>
      <v t="s">Volume</v>
      <v t="s">Média de volume</v>
      <v t="s">Capitalização de mercado</v>
      <v t="s">Beta</v>
      <v t="s">P/E</v>
      <v t="s">Ações em circulação</v>
      <v t="s">Descrição</v>
      <v t="s">Funcionários</v>
      <v t="s">Sede</v>
      <v t="s">Setor</v>
      <v t="s">Tipo de instrumento</v>
      <v t="s">Ano de incorporação</v>
      <v t="s">_Flags</v>
      <v t="s">UniqueName</v>
      <v t="s">_DisplayString</v>
      <v t="s">LearnMoreOnLink</v>
      <v t="s">ExchangeID</v>
      <v t="s">%ProviderInfo</v>
    </a>
  </spbArrays>
  <spbData count="12">
    <spb s="0">
      <v>High</v>
      <v>Name</v>
      <v>Low</v>
      <v>Exchange</v>
      <v>Currency</v>
      <v>Price</v>
      <v>Volume</v>
      <v>Change</v>
      <v>Open</v>
      <v>UniqueName</v>
      <v>Change (%)</v>
      <v>%ProviderInfo</v>
      <v>LearnMoreOnLink</v>
      <v>Ticker symbol</v>
      <v>52 week high</v>
      <v>52 week low</v>
      <v>Previous close</v>
      <v>Instrument type</v>
      <v>Exchange abbreviation</v>
      <v>Last trade time</v>
    </spb>
    <spb s="1">
      <v>0</v>
      <v>Name</v>
      <v>LearnMoreOnLink</v>
    </spb>
    <spb s="2">
      <v>0</v>
      <v>0</v>
      <v>0</v>
    </spb>
    <spb s="3">
      <v>2</v>
      <v>2</v>
      <v>2</v>
    </spb>
    <spb s="4">
      <v>1</v>
      <v>2</v>
      <v>1</v>
      <v>1</v>
      <v>3</v>
      <v>1</v>
      <v>1</v>
      <v>4</v>
      <v>5</v>
      <v>1</v>
      <v>1</v>
      <v>1</v>
      <v>6</v>
    </spb>
    <spb s="5">
      <v>Atraso de 30 minutos</v>
      <v xml:space="preserve">do fechamento anterior </v>
      <v xml:space="preserve">do fechamento anterior </v>
      <v>GMT</v>
    </spb>
    <spb s="6">
      <v>P/E</v>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v>Price (Extended hours)</v>
      <v>Change (Extended hours)</v>
      <v>Change % (Extended hours)</v>
    </spb>
    <spb s="1">
      <v>1</v>
      <v>Name</v>
      <v>LearnMoreOnLink</v>
    </spb>
    <spb s="7">
      <v>2</v>
      <v>2</v>
      <v>2</v>
      <v>2</v>
    </spb>
    <spb s="8">
      <v>7</v>
      <v>8</v>
      <v>7</v>
      <v>2</v>
      <v>8</v>
      <v>8</v>
      <v>3</v>
      <v>8</v>
      <v>8</v>
      <v>3</v>
      <v>4</v>
      <v>3</v>
      <v>5</v>
      <v>8</v>
      <v>8</v>
      <v>9</v>
      <v>3</v>
      <v>8</v>
      <v>10</v>
      <v>6</v>
      <v>8</v>
      <v>8</v>
      <v>4</v>
    </spb>
    <spb s="9">
      <v xml:space="preserve">no fechamento </v>
      <v xml:space="preserve">do fechamento anterior </v>
      <v xml:space="preserve">do fechamento anterior </v>
      <v>GMT</v>
      <v>Atraso de 15 minutos</v>
      <v xml:space="preserve">do fechamento </v>
      <v xml:space="preserve">do fechamento </v>
    </spb>
    <spb s="8">
      <v>7</v>
      <v>8</v>
      <v>7</v>
      <v>2</v>
      <v>8</v>
      <v>8</v>
      <v>3</v>
      <v>8</v>
      <v>8</v>
      <v>3</v>
      <v>4</v>
      <v>3</v>
      <v>5</v>
      <v>8</v>
      <v>8</v>
      <v>9</v>
      <v>3</v>
      <v>8</v>
      <v>11</v>
      <v>6</v>
      <v>8</v>
      <v>8</v>
      <v>4</v>
    </spb>
  </spbData>
</supportingPropertyBags>
</file>

<file path=xl/richData/rdsupportingpropertybagstructure.xml><?xml version="1.0" encoding="utf-8"?>
<spbStructures xmlns="http://schemas.microsoft.com/office/spreadsheetml/2017/richdata2" count="10">
  <s>
    <k n="Alto"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Hora da última transação" t="s"/>
  </s>
  <s>
    <k n="^Order" t="spba"/>
    <k n="TitleProperty" t="s"/>
    <k n="SubTitleProperty" t="s"/>
  </s>
  <s>
    <k n="ShowInCardView" t="b"/>
    <k n="ShowInDotNotation" t="b"/>
    <k n="ShowInAutoComplete" t="b"/>
  </s>
  <s>
    <k n="UniqueName" t="spb"/>
    <k n="`%ProviderInfo" t="spb"/>
    <k n="LearnMoreOnLink" t="spb"/>
  </s>
  <s>
    <k n="Alto" t="i"/>
    <k n="Nome" t="i"/>
    <k n="Baixo" t="i"/>
    <k n="Preço" t="i"/>
    <k n="Volume" t="i"/>
    <k n="Variação" t="i"/>
    <k n="Pendência" t="i"/>
    <k n="Variação (%)" t="i"/>
    <k n="`%EntityServiceId" t="i"/>
    <k n="52 semanas de alta" t="i"/>
    <k n="52 semanas de baixa" t="i"/>
    <k n="Fechamento anterior" t="i"/>
    <k n="Hora da última transação" t="i"/>
  </s>
  <s>
    <k n="Preço" t="s"/>
    <k n="Variação" t="s"/>
    <k n="Variação (%)" t="s"/>
    <k n="Hora da última transação" t="s"/>
  </s>
  <s>
    <k n="P/E" t="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k n="Preço (Horário prolongado)" t="s"/>
    <k n="Alteração (Horário prolongado)" t="s"/>
    <k n="Alteração % (Horário prolongado)" t="s"/>
  </s>
  <s>
    <k n="ExchangeID" t="spb"/>
    <k n="UniqueName" t="spb"/>
    <k n="`%ProviderInfo" t="spb"/>
    <k n="LearnMoreOnLink" t="spb"/>
  </s>
  <s>
    <k n="P/E" t="i"/>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k n="Preço (Horário prolongado)" t="i"/>
    <k n="Alteração (Horário prolongado)" t="i"/>
    <k n="Alteração % (Horário prolongado)" t="i"/>
  </s>
  <s>
    <k n="Preço" t="s"/>
    <k n="Variação" t="s"/>
    <k n="Variação (%)" t="s"/>
    <k n="Hora da última transação" t="s"/>
    <k n="Preço (Horário prolongado)" t="s"/>
    <k n="Alteração (Horário prolongado)" t="s"/>
    <k n="Alteração % (Horário prolongado)"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_-[$R$-pt-BR] * #,##0.00_-;-[$R$-pt-BR] * #,##0.00_-;_-[$R$-pt-BR] * "-"??_-;_-@_-</rpv>
    </rSty>
    <rSty>
      <rpv i="1">1</rpv>
    </rSty>
    <rSty dxfid="4">
      <rpv i="0">#,##0</rpv>
    </rSty>
    <rSty dxfid="3"/>
    <rSty dxfid="0">
      <rpv i="0">0.00</rpv>
    </rSty>
    <rSty dxfid="2"/>
    <rSty dxfid="5">
      <rpv i="0">#,##0.00</rpv>
    </rSty>
    <rSty dxfid="1">
      <rpv i="0">_-[$$-en-HK]* #,##0.00_-;-[$$-en-HK]* #,##0.00_-;_-[$$-en-HK]* "-"??_-;_-@_-</rpv>
    </rSty>
    <rSty dxfid="6">
      <rpv i="0">0</rpv>
    </rSty>
    <rSty dxfid="1">
      <rpv i="0">_-[$$-en-HK]* #,##0_-;-[$$-en-HK]* #,##0_-;_-[$$-en-HK]* "-"_-;_-@_-</rpv>
    </rSty>
    <rSty dxfid="1">
      <rpv i="0">_-[$£-en-GB]* #,##0_-;-[$£-en-GB]* #,##0_-;_-[$£-en-GB]* "-"_-;_-@_-</rpv>
    </rSty>
  </richStyles>
</richStyleSheet>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D8C3B-4BDB-49C4-B971-69F8EEDA4665}">
  <dimension ref="A1:H124"/>
  <sheetViews>
    <sheetView showGridLines="0" tabSelected="1" topLeftCell="A67" zoomScale="70" zoomScaleNormal="70" workbookViewId="0">
      <selection activeCell="H124" sqref="H124"/>
    </sheetView>
  </sheetViews>
  <sheetFormatPr defaultColWidth="0" defaultRowHeight="15" zeroHeight="1" x14ac:dyDescent="0.25"/>
  <cols>
    <col min="1" max="1" width="3" bestFit="1" customWidth="1"/>
    <col min="2" max="2" width="51.140625" bestFit="1" customWidth="1"/>
    <col min="3" max="3" width="23" customWidth="1"/>
    <col min="4" max="4" width="40.28515625" customWidth="1"/>
    <col min="5" max="5" width="5.5703125" customWidth="1"/>
    <col min="6" max="8" width="1.7109375" customWidth="1"/>
    <col min="9" max="11" width="9.140625" hidden="1" customWidth="1"/>
    <col min="12" max="16384" width="9.140625" hidden="1"/>
  </cols>
  <sheetData>
    <row r="1" spans="2:4" x14ac:dyDescent="0.25"/>
    <row r="2" spans="2:4" x14ac:dyDescent="0.25"/>
    <row r="3" spans="2:4" x14ac:dyDescent="0.25"/>
    <row r="4" spans="2:4" x14ac:dyDescent="0.25"/>
    <row r="5" spans="2:4" x14ac:dyDescent="0.25"/>
    <row r="6" spans="2:4" x14ac:dyDescent="0.25"/>
    <row r="7" spans="2:4" x14ac:dyDescent="0.25"/>
    <row r="8" spans="2:4" x14ac:dyDescent="0.25"/>
    <row r="9" spans="2:4" x14ac:dyDescent="0.25"/>
    <row r="10" spans="2:4" ht="15.75" thickBot="1" x14ac:dyDescent="0.3"/>
    <row r="11" spans="2:4" ht="15" customHeight="1" x14ac:dyDescent="0.25">
      <c r="B11" s="15" t="s">
        <v>13</v>
      </c>
      <c r="C11" s="16"/>
      <c r="D11" s="17"/>
    </row>
    <row r="12" spans="2:4" ht="15" customHeight="1" x14ac:dyDescent="0.25">
      <c r="B12" s="18"/>
      <c r="C12" s="19"/>
      <c r="D12" s="20"/>
    </row>
    <row r="13" spans="2:4" ht="15.75" thickBot="1" x14ac:dyDescent="0.3">
      <c r="B13" s="21" t="s">
        <v>14</v>
      </c>
      <c r="C13" s="22"/>
      <c r="D13" s="10">
        <v>2600</v>
      </c>
    </row>
    <row r="14" spans="2:4" ht="15.75" thickBot="1" x14ac:dyDescent="0.3">
      <c r="B14" s="23" t="s">
        <v>15</v>
      </c>
      <c r="C14" s="24"/>
      <c r="D14" s="58">
        <v>0.01</v>
      </c>
    </row>
    <row r="15" spans="2:4" ht="15.75" thickBot="1" x14ac:dyDescent="0.3">
      <c r="B15" s="25" t="s">
        <v>33</v>
      </c>
      <c r="C15" s="26"/>
      <c r="D15" s="11">
        <f>D13*30%</f>
        <v>780</v>
      </c>
    </row>
    <row r="16" spans="2:4" ht="15.75" thickBot="1" x14ac:dyDescent="0.3"/>
    <row r="17" spans="1:4" ht="15" customHeight="1" x14ac:dyDescent="0.25">
      <c r="B17" s="27" t="s">
        <v>5</v>
      </c>
      <c r="C17" s="28"/>
      <c r="D17" s="29"/>
    </row>
    <row r="18" spans="1:4" ht="15" customHeight="1" x14ac:dyDescent="0.25">
      <c r="B18" s="30"/>
      <c r="C18" s="31"/>
      <c r="D18" s="32"/>
    </row>
    <row r="19" spans="1:4" ht="18" thickBot="1" x14ac:dyDescent="0.35">
      <c r="B19" s="33" t="s">
        <v>0</v>
      </c>
      <c r="C19" s="34"/>
      <c r="D19" s="12">
        <v>780</v>
      </c>
    </row>
    <row r="20" spans="1:4" ht="18" thickBot="1" x14ac:dyDescent="0.35">
      <c r="B20" s="35" t="s">
        <v>1</v>
      </c>
      <c r="C20" s="36"/>
      <c r="D20" s="59">
        <v>10</v>
      </c>
    </row>
    <row r="21" spans="1:4" ht="18" thickBot="1" x14ac:dyDescent="0.35">
      <c r="B21" s="35" t="s">
        <v>2</v>
      </c>
      <c r="C21" s="36"/>
      <c r="D21" s="60">
        <v>0.01</v>
      </c>
    </row>
    <row r="22" spans="1:4" ht="18" thickBot="1" x14ac:dyDescent="0.35">
      <c r="B22" s="37" t="s">
        <v>3</v>
      </c>
      <c r="C22" s="38"/>
      <c r="D22" s="13">
        <f>FV(D21,D20*12,D19*(-1))</f>
        <v>179430.17777674625</v>
      </c>
    </row>
    <row r="23" spans="1:4" ht="18" thickBot="1" x14ac:dyDescent="0.35">
      <c r="B23" s="39" t="s">
        <v>4</v>
      </c>
      <c r="C23" s="40"/>
      <c r="D23" s="14">
        <f>D22*1%</f>
        <v>1794.3017777674625</v>
      </c>
    </row>
    <row r="24" spans="1:4" ht="15.75" thickBot="1" x14ac:dyDescent="0.3"/>
    <row r="25" spans="1:4" x14ac:dyDescent="0.25">
      <c r="B25" s="27" t="s">
        <v>11</v>
      </c>
      <c r="C25" s="28"/>
      <c r="D25" s="29" t="s">
        <v>12</v>
      </c>
    </row>
    <row r="26" spans="1:4" x14ac:dyDescent="0.25">
      <c r="B26" s="30"/>
      <c r="C26" s="31"/>
      <c r="D26" s="32"/>
    </row>
    <row r="27" spans="1:4" ht="15.75" thickBot="1" x14ac:dyDescent="0.3">
      <c r="A27" s="1">
        <v>2</v>
      </c>
      <c r="B27" s="2" t="s">
        <v>6</v>
      </c>
      <c r="C27" s="5">
        <f>FV($D$21,$A27*12,$D$19*(-1))</f>
        <v>21039.302585489368</v>
      </c>
      <c r="D27" s="6">
        <f>C27*rendimento_carteira</f>
        <v>210.39302585489369</v>
      </c>
    </row>
    <row r="28" spans="1:4" ht="15.75" thickBot="1" x14ac:dyDescent="0.3">
      <c r="A28" s="1">
        <v>5</v>
      </c>
      <c r="B28" s="3" t="s">
        <v>7</v>
      </c>
      <c r="C28" s="7">
        <f>FV($D$21,$A28*12,$D$19*(-1))</f>
        <v>63702.342487999122</v>
      </c>
      <c r="D28" s="6">
        <f>C28*rendimento_carteira</f>
        <v>637.02342487999124</v>
      </c>
    </row>
    <row r="29" spans="1:4" ht="15.75" thickBot="1" x14ac:dyDescent="0.3">
      <c r="A29" s="1">
        <v>10</v>
      </c>
      <c r="B29" s="3" t="s">
        <v>8</v>
      </c>
      <c r="C29" s="7">
        <f>FV($D$21,$A29*12,$D$19*(-1))</f>
        <v>179430.17777674625</v>
      </c>
      <c r="D29" s="6">
        <f>C29*rendimento_carteira</f>
        <v>1794.3017777674625</v>
      </c>
    </row>
    <row r="30" spans="1:4" ht="15.75" thickBot="1" x14ac:dyDescent="0.3">
      <c r="A30" s="1">
        <v>20</v>
      </c>
      <c r="B30" s="3" t="s">
        <v>9</v>
      </c>
      <c r="C30" s="7">
        <f>FV($D$21,$A30*12,$D$19*(-1))</f>
        <v>771619.18500214315</v>
      </c>
      <c r="D30" s="6">
        <f>C30*rendimento_carteira</f>
        <v>7716.1918500214315</v>
      </c>
    </row>
    <row r="31" spans="1:4" ht="15.75" thickBot="1" x14ac:dyDescent="0.3">
      <c r="A31" s="1">
        <v>30</v>
      </c>
      <c r="B31" s="4" t="s">
        <v>10</v>
      </c>
      <c r="C31" s="8">
        <f>FV($D$21,$A31*12,$D$19*(-1))</f>
        <v>2726072.0235594348</v>
      </c>
      <c r="D31" s="9">
        <f>C31*rendimento_carteira</f>
        <v>27260.720235594348</v>
      </c>
    </row>
    <row r="32" spans="1:4" x14ac:dyDescent="0.25"/>
    <row r="33" spans="2:4" x14ac:dyDescent="0.25">
      <c r="B33" s="41" t="s">
        <v>20</v>
      </c>
      <c r="C33" s="42" t="s">
        <v>18</v>
      </c>
      <c r="D33" s="42"/>
    </row>
    <row r="34" spans="2:4" x14ac:dyDescent="0.25">
      <c r="B34" s="45" t="s">
        <v>19</v>
      </c>
      <c r="C34" s="44">
        <f>aporte</f>
        <v>780</v>
      </c>
      <c r="D34" s="43"/>
    </row>
    <row r="35" spans="2:4" x14ac:dyDescent="0.25"/>
    <row r="36" spans="2:4" x14ac:dyDescent="0.25">
      <c r="B36" s="49" t="s">
        <v>21</v>
      </c>
      <c r="C36" s="49" t="s">
        <v>22</v>
      </c>
      <c r="D36" s="49" t="s">
        <v>23</v>
      </c>
    </row>
    <row r="37" spans="2:4" x14ac:dyDescent="0.25">
      <c r="B37" s="46" t="s">
        <v>24</v>
      </c>
      <c r="C37" s="50">
        <f>VLOOKUP($C$33&amp;"-"&amp;B37,Planilha2!$A$6:$D$24,4,FALSE)</f>
        <v>0.5</v>
      </c>
      <c r="D37" s="51">
        <f>C37*$C$34</f>
        <v>390</v>
      </c>
    </row>
    <row r="38" spans="2:4" x14ac:dyDescent="0.25">
      <c r="B38" s="46" t="s">
        <v>25</v>
      </c>
      <c r="C38" s="50">
        <f>VLOOKUP($C$33&amp;"-"&amp;B38,Planilha2!$A$6:$D$24,4,FALSE)</f>
        <v>0.1</v>
      </c>
      <c r="D38" s="51">
        <f t="shared" ref="D38:D42" si="0">C38*$C$34</f>
        <v>78</v>
      </c>
    </row>
    <row r="39" spans="2:4" x14ac:dyDescent="0.25">
      <c r="B39" s="46" t="s">
        <v>26</v>
      </c>
      <c r="C39" s="50">
        <f>VLOOKUP($C$33&amp;"-"&amp;B39,Planilha2!$A$6:$D$24,4,FALSE)</f>
        <v>0.05</v>
      </c>
      <c r="D39" s="51">
        <f t="shared" si="0"/>
        <v>39</v>
      </c>
    </row>
    <row r="40" spans="2:4" x14ac:dyDescent="0.25">
      <c r="B40" s="46" t="s">
        <v>27</v>
      </c>
      <c r="C40" s="50">
        <f>VLOOKUP($C$33&amp;"-"&amp;B40,Planilha2!$A$6:$D$24,4,FALSE)</f>
        <v>0.05</v>
      </c>
      <c r="D40" s="51">
        <f t="shared" si="0"/>
        <v>39</v>
      </c>
    </row>
    <row r="41" spans="2:4" x14ac:dyDescent="0.25">
      <c r="B41" s="46" t="s">
        <v>28</v>
      </c>
      <c r="C41" s="50">
        <f>VLOOKUP($C$33&amp;"-"&amp;B41,Planilha2!$A$6:$D$24,4,FALSE)</f>
        <v>0.2</v>
      </c>
      <c r="D41" s="51">
        <f t="shared" si="0"/>
        <v>156</v>
      </c>
    </row>
    <row r="42" spans="2:4" x14ac:dyDescent="0.25">
      <c r="B42" s="46" t="s">
        <v>29</v>
      </c>
      <c r="C42" s="50">
        <f>VLOOKUP($C$33&amp;"-"&amp;B42,Planilha2!$A$6:$D$24,4,FALSE)</f>
        <v>0.1</v>
      </c>
      <c r="D42" s="51">
        <f t="shared" si="0"/>
        <v>78</v>
      </c>
    </row>
    <row r="43" spans="2:4" x14ac:dyDescent="0.25">
      <c r="B43" s="48"/>
      <c r="C43" s="48"/>
      <c r="D43" s="52">
        <f>SUM(D37:D42)</f>
        <v>780</v>
      </c>
    </row>
    <row r="44" spans="2:4" x14ac:dyDescent="0.25"/>
    <row r="45" spans="2:4" x14ac:dyDescent="0.25"/>
    <row r="46" spans="2:4" x14ac:dyDescent="0.25"/>
    <row r="47" spans="2:4" x14ac:dyDescent="0.25"/>
    <row r="48" spans="2:4" x14ac:dyDescent="0.25"/>
    <row r="49" spans="2:4" x14ac:dyDescent="0.25"/>
    <row r="50" spans="2:4" x14ac:dyDescent="0.25"/>
    <row r="51" spans="2:4" x14ac:dyDescent="0.25"/>
    <row r="52" spans="2:4" x14ac:dyDescent="0.25"/>
    <row r="53" spans="2:4" x14ac:dyDescent="0.25"/>
    <row r="54" spans="2:4" x14ac:dyDescent="0.25"/>
    <row r="55" spans="2:4" x14ac:dyDescent="0.25"/>
    <row r="56" spans="2:4" x14ac:dyDescent="0.25"/>
    <row r="57" spans="2:4" x14ac:dyDescent="0.25"/>
    <row r="58" spans="2:4" x14ac:dyDescent="0.25"/>
    <row r="59" spans="2:4" x14ac:dyDescent="0.25"/>
    <row r="60" spans="2:4" x14ac:dyDescent="0.25"/>
    <row r="61" spans="2:4" x14ac:dyDescent="0.25"/>
    <row r="62" spans="2:4" ht="15.75" thickBot="1" x14ac:dyDescent="0.3"/>
    <row r="63" spans="2:4" ht="26.25" x14ac:dyDescent="0.25">
      <c r="B63" s="61" t="s">
        <v>34</v>
      </c>
      <c r="C63" s="62"/>
      <c r="D63" s="63"/>
    </row>
    <row r="64" spans="2:4" x14ac:dyDescent="0.25">
      <c r="B64" s="70" t="s">
        <v>35</v>
      </c>
      <c r="C64" s="71" t="s">
        <v>36</v>
      </c>
      <c r="D64" s="72" t="s">
        <v>37</v>
      </c>
    </row>
    <row r="65" spans="2:4" x14ac:dyDescent="0.25">
      <c r="B65" s="64" t="e" vm="1">
        <v>#VALUE!</v>
      </c>
      <c r="C65" s="65">
        <v>10</v>
      </c>
      <c r="D65" s="69" cm="1">
        <f t="array" aca="1" ref="D65" ca="1">_FV(B65,"Preço")*C65</f>
        <v>96.199999999999989</v>
      </c>
    </row>
    <row r="66" spans="2:4" x14ac:dyDescent="0.25">
      <c r="B66" s="64" t="e" vm="2">
        <v>#VALUE!</v>
      </c>
      <c r="C66" s="65">
        <v>25</v>
      </c>
      <c r="D66" s="69" cm="1">
        <f t="array" aca="1" ref="D66" ca="1">_FV(B66,"Preço")*C66</f>
        <v>237.5</v>
      </c>
    </row>
    <row r="67" spans="2:4" x14ac:dyDescent="0.25">
      <c r="B67" s="64" t="e" vm="3">
        <v>#VALUE!</v>
      </c>
      <c r="C67" s="65">
        <v>5</v>
      </c>
      <c r="D67" s="69" cm="1">
        <f t="array" aca="1" ref="D67" ca="1">_FV(B67,"Preço")*C67</f>
        <v>799.9</v>
      </c>
    </row>
    <row r="68" spans="2:4" x14ac:dyDescent="0.25">
      <c r="B68" s="64" t="e" vm="4">
        <v>#VALUE!</v>
      </c>
      <c r="C68" s="65">
        <v>5</v>
      </c>
      <c r="D68" s="69" cm="1">
        <f t="array" aca="1" ref="D68" ca="1">_FV(B68,"Preço")*C68</f>
        <v>529.45000000000005</v>
      </c>
    </row>
    <row r="69" spans="2:4" x14ac:dyDescent="0.25">
      <c r="B69" s="64" t="e" vm="5">
        <v>#VALUE!</v>
      </c>
      <c r="C69" s="65">
        <v>1</v>
      </c>
      <c r="D69" s="69" cm="1">
        <f t="array" aca="1" ref="D69" ca="1">_FV(B69,"Preço")*C69</f>
        <v>50.7</v>
      </c>
    </row>
    <row r="70" spans="2:4" x14ac:dyDescent="0.25">
      <c r="B70" s="64" t="e" vm="6">
        <v>#VALUE!</v>
      </c>
      <c r="C70" s="65">
        <v>1</v>
      </c>
      <c r="D70" s="69" cm="1">
        <f t="array" aca="1" ref="D70" ca="1">_FV(B70,"Preço")*C70</f>
        <v>65.7</v>
      </c>
    </row>
    <row r="71" spans="2:4" x14ac:dyDescent="0.25">
      <c r="B71" s="64" t="e" vm="7">
        <v>#VALUE!</v>
      </c>
      <c r="C71" s="65">
        <v>1</v>
      </c>
      <c r="D71" s="69" cm="1">
        <f t="array" aca="1" ref="D71" ca="1">_FV(B71,"Preço")*C71</f>
        <v>7.04</v>
      </c>
    </row>
    <row r="72" spans="2:4" x14ac:dyDescent="0.25">
      <c r="B72" s="64" t="e" vm="8">
        <v>#VALUE!</v>
      </c>
      <c r="C72" s="65">
        <v>1</v>
      </c>
      <c r="D72" s="69" cm="1">
        <f t="array" aca="1" ref="D72" ca="1">_FV(B72,"Preço")*C72</f>
        <v>22.06</v>
      </c>
    </row>
    <row r="73" spans="2:4" x14ac:dyDescent="0.25">
      <c r="B73" s="64" t="e" vm="9">
        <v>#VALUE!</v>
      </c>
      <c r="C73" s="65">
        <v>1</v>
      </c>
      <c r="D73" s="69" cm="1">
        <f t="array" aca="1" ref="D73" ca="1">_FV(B73,"Preço")*C73</f>
        <v>101.9</v>
      </c>
    </row>
    <row r="74" spans="2:4" x14ac:dyDescent="0.25">
      <c r="B74" s="64" t="e" vm="5">
        <v>#VALUE!</v>
      </c>
      <c r="C74" s="65">
        <v>1</v>
      </c>
      <c r="D74" s="69" cm="1">
        <f t="array" aca="1" ref="D74" ca="1">_FV(B74,"Preço")*C74</f>
        <v>50.7</v>
      </c>
    </row>
    <row r="75" spans="2:4" x14ac:dyDescent="0.25">
      <c r="B75" s="64" t="e" vm="6">
        <v>#VALUE!</v>
      </c>
      <c r="C75" s="65">
        <v>1</v>
      </c>
      <c r="D75" s="69" cm="1">
        <f t="array" aca="1" ref="D75" ca="1">_FV(B75,"Preço")*C75</f>
        <v>65.7</v>
      </c>
    </row>
    <row r="76" spans="2:4" x14ac:dyDescent="0.25">
      <c r="B76" s="64" t="e" vm="7">
        <v>#VALUE!</v>
      </c>
      <c r="C76" s="65">
        <v>1</v>
      </c>
      <c r="D76" s="69" cm="1">
        <f t="array" aca="1" ref="D76" ca="1">_FV(B76,"Preço")*C76</f>
        <v>7.04</v>
      </c>
    </row>
    <row r="77" spans="2:4" x14ac:dyDescent="0.25">
      <c r="B77" s="64" t="e" vm="8">
        <v>#VALUE!</v>
      </c>
      <c r="C77" s="65">
        <v>1</v>
      </c>
      <c r="D77" s="69" cm="1">
        <f t="array" aca="1" ref="D77" ca="1">_FV(B77,"Preço")*C77</f>
        <v>22.06</v>
      </c>
    </row>
    <row r="78" spans="2:4" x14ac:dyDescent="0.25">
      <c r="B78" s="64" t="e" vm="9">
        <v>#VALUE!</v>
      </c>
      <c r="C78" s="65">
        <v>1</v>
      </c>
      <c r="D78" s="69" cm="1">
        <f t="array" aca="1" ref="D78" ca="1">_FV(B78,"Preço")*C78</f>
        <v>101.9</v>
      </c>
    </row>
    <row r="79" spans="2:4" x14ac:dyDescent="0.25">
      <c r="B79" s="64" t="e" vm="5">
        <v>#VALUE!</v>
      </c>
      <c r="C79" s="65">
        <v>1</v>
      </c>
      <c r="D79" s="69" cm="1">
        <f t="array" aca="1" ref="D79" ca="1">_FV(B79,"Preço")*C79</f>
        <v>50.7</v>
      </c>
    </row>
    <row r="80" spans="2:4" x14ac:dyDescent="0.25">
      <c r="B80" s="64" t="e" vm="6">
        <v>#VALUE!</v>
      </c>
      <c r="C80" s="65">
        <v>1</v>
      </c>
      <c r="D80" s="69" cm="1">
        <f t="array" aca="1" ref="D80" ca="1">_FV(B80,"Preço")*C80</f>
        <v>65.7</v>
      </c>
    </row>
    <row r="81" spans="2:4" x14ac:dyDescent="0.25">
      <c r="B81" s="64" t="e" vm="7">
        <v>#VALUE!</v>
      </c>
      <c r="C81" s="65">
        <v>5</v>
      </c>
      <c r="D81" s="69" cm="1">
        <f t="array" aca="1" ref="D81" ca="1">_FV(B81,"Preço")*C81</f>
        <v>35.200000000000003</v>
      </c>
    </row>
    <row r="82" spans="2:4" x14ac:dyDescent="0.25">
      <c r="B82" s="64" t="e" vm="8">
        <v>#VALUE!</v>
      </c>
      <c r="C82" s="65">
        <v>1</v>
      </c>
      <c r="D82" s="69" cm="1">
        <f t="array" aca="1" ref="D82" ca="1">_FV(B82,"Preço")*C82</f>
        <v>22.06</v>
      </c>
    </row>
    <row r="83" spans="2:4" x14ac:dyDescent="0.25">
      <c r="B83" s="64" t="e" vm="9">
        <v>#VALUE!</v>
      </c>
      <c r="C83" s="65">
        <v>1</v>
      </c>
      <c r="D83" s="69" cm="1">
        <f t="array" aca="1" ref="D83" ca="1">_FV(B83,"Preço")*C83</f>
        <v>101.9</v>
      </c>
    </row>
    <row r="84" spans="2:4" x14ac:dyDescent="0.25">
      <c r="B84" s="64" t="e" vm="5">
        <v>#VALUE!</v>
      </c>
      <c r="C84" s="65">
        <v>1</v>
      </c>
      <c r="D84" s="69" cm="1">
        <f t="array" aca="1" ref="D84" ca="1">_FV(B84,"Preço")*C84</f>
        <v>50.7</v>
      </c>
    </row>
    <row r="85" spans="2:4" x14ac:dyDescent="0.25">
      <c r="B85" s="64" t="e" vm="6">
        <v>#VALUE!</v>
      </c>
      <c r="C85" s="65">
        <v>1</v>
      </c>
      <c r="D85" s="69" cm="1">
        <f t="array" aca="1" ref="D85" ca="1">_FV(B85,"Preço")*C85</f>
        <v>65.7</v>
      </c>
    </row>
    <row r="86" spans="2:4" x14ac:dyDescent="0.25">
      <c r="B86" s="64" t="e" vm="7">
        <v>#VALUE!</v>
      </c>
      <c r="C86" s="65">
        <v>1</v>
      </c>
      <c r="D86" s="69" cm="1">
        <f t="array" aca="1" ref="D86" ca="1">_FV(B86,"Preço")*C86</f>
        <v>7.04</v>
      </c>
    </row>
    <row r="87" spans="2:4" x14ac:dyDescent="0.25">
      <c r="B87" s="64" t="e" vm="8">
        <v>#VALUE!</v>
      </c>
      <c r="C87" s="65">
        <v>1</v>
      </c>
      <c r="D87" s="69" cm="1">
        <f t="array" aca="1" ref="D87" ca="1">_FV(B87,"Preço")*C87</f>
        <v>22.06</v>
      </c>
    </row>
    <row r="88" spans="2:4" x14ac:dyDescent="0.25">
      <c r="B88" s="64" t="e" vm="9">
        <v>#VALUE!</v>
      </c>
      <c r="C88" s="65">
        <v>1</v>
      </c>
      <c r="D88" s="69" cm="1">
        <f t="array" aca="1" ref="D88" ca="1">_FV(B88,"Preço")*C88</f>
        <v>101.9</v>
      </c>
    </row>
    <row r="89" spans="2:4" ht="15.75" thickBot="1" x14ac:dyDescent="0.3">
      <c r="B89" s="67" t="s">
        <v>38</v>
      </c>
      <c r="C89" s="66"/>
      <c r="D89" s="68">
        <f ca="1">SUM(D65:D88)</f>
        <v>2680.8099999999995</v>
      </c>
    </row>
    <row r="90" spans="2:4" x14ac:dyDescent="0.25"/>
    <row r="91" spans="2:4" x14ac:dyDescent="0.25"/>
    <row r="92" spans="2:4" x14ac:dyDescent="0.25"/>
    <row r="93" spans="2:4" x14ac:dyDescent="0.25"/>
    <row r="94" spans="2:4" x14ac:dyDescent="0.25"/>
    <row r="95" spans="2:4" x14ac:dyDescent="0.25"/>
    <row r="96" spans="2:4"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x14ac:dyDescent="0.25"/>
    <row r="112" x14ac:dyDescent="0.25"/>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sheetData>
  <mergeCells count="14">
    <mergeCell ref="B25:C26"/>
    <mergeCell ref="D25:D26"/>
    <mergeCell ref="B63:D63"/>
    <mergeCell ref="B89:C89"/>
    <mergeCell ref="B19:C19"/>
    <mergeCell ref="B20:C20"/>
    <mergeCell ref="B21:C21"/>
    <mergeCell ref="B22:C22"/>
    <mergeCell ref="B23:C23"/>
    <mergeCell ref="B11:D12"/>
    <mergeCell ref="B13:C13"/>
    <mergeCell ref="B14:C14"/>
    <mergeCell ref="B15:C15"/>
    <mergeCell ref="B17:D18"/>
  </mergeCells>
  <phoneticPr fontId="9" type="noConversion"/>
  <dataValidations count="1">
    <dataValidation type="list" allowBlank="1" showInputMessage="1" showErrorMessage="1" sqref="C33" xr:uid="{57389D73-46C7-468C-9D5A-FAD55DEB7302}">
      <formula1>"CONSERVADOR,MODERADO,AGRESSIVO"</formula1>
    </dataValidation>
  </dataValidations>
  <pageMargins left="0.511811024" right="0.511811024" top="0.78740157499999996" bottom="0.78740157499999996" header="0.31496062000000002" footer="0.3149606200000000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B5AD7-5AD6-44E3-A338-622CB5EE498A}">
  <dimension ref="A6:G24"/>
  <sheetViews>
    <sheetView workbookViewId="0">
      <selection activeCell="A6" sqref="A6:D24"/>
    </sheetView>
  </sheetViews>
  <sheetFormatPr defaultRowHeight="15" x14ac:dyDescent="0.25"/>
  <cols>
    <col min="1" max="1" width="32.5703125" customWidth="1"/>
    <col min="2" max="3" width="18.5703125" bestFit="1" customWidth="1"/>
    <col min="6" max="6" width="18.28515625" bestFit="1" customWidth="1"/>
    <col min="7" max="7" width="11.28515625" bestFit="1" customWidth="1"/>
  </cols>
  <sheetData>
    <row r="6" spans="1:7" x14ac:dyDescent="0.25">
      <c r="A6" t="s">
        <v>31</v>
      </c>
      <c r="B6" s="46" t="s">
        <v>20</v>
      </c>
      <c r="C6" s="46" t="s">
        <v>21</v>
      </c>
      <c r="D6" s="46" t="s">
        <v>30</v>
      </c>
    </row>
    <row r="7" spans="1:7" x14ac:dyDescent="0.25">
      <c r="A7" s="47" t="str">
        <f>B7&amp;"-"&amp;C7</f>
        <v>AGRESSIVO-PAPEL</v>
      </c>
      <c r="B7" s="46" t="s">
        <v>16</v>
      </c>
      <c r="C7" s="46" t="s">
        <v>24</v>
      </c>
      <c r="D7" s="50">
        <v>0.3</v>
      </c>
      <c r="G7" t="s">
        <v>30</v>
      </c>
    </row>
    <row r="8" spans="1:7" x14ac:dyDescent="0.25">
      <c r="A8" s="47" t="str">
        <f t="shared" ref="A8:A11" si="0">B8&amp;"-"&amp;C8</f>
        <v>AGRESSIVO-TIJOLO</v>
      </c>
      <c r="B8" s="46" t="s">
        <v>16</v>
      </c>
      <c r="C8" s="46" t="s">
        <v>25</v>
      </c>
      <c r="D8" s="50">
        <v>0.5</v>
      </c>
      <c r="F8" t="s">
        <v>32</v>
      </c>
      <c r="G8" s="47">
        <f>VLOOKUP(F8,$A$6:$D$24,4,FALSE)</f>
        <v>0.4</v>
      </c>
    </row>
    <row r="9" spans="1:7" x14ac:dyDescent="0.25">
      <c r="A9" s="47" t="str">
        <f t="shared" si="0"/>
        <v>AGRESSIVO-HÍBRIDOS</v>
      </c>
      <c r="B9" s="46" t="s">
        <v>16</v>
      </c>
      <c r="C9" s="46" t="s">
        <v>26</v>
      </c>
      <c r="D9" s="50">
        <v>0.1</v>
      </c>
      <c r="G9" s="47"/>
    </row>
    <row r="10" spans="1:7" x14ac:dyDescent="0.25">
      <c r="A10" s="47" t="str">
        <f t="shared" si="0"/>
        <v>AGRESSIVO-FOFS</v>
      </c>
      <c r="B10" s="46" t="s">
        <v>16</v>
      </c>
      <c r="C10" s="46" t="s">
        <v>27</v>
      </c>
      <c r="D10" s="50">
        <v>0.1</v>
      </c>
      <c r="G10" s="47"/>
    </row>
    <row r="11" spans="1:7" x14ac:dyDescent="0.25">
      <c r="A11" s="47" t="str">
        <f t="shared" si="0"/>
        <v>AGRESSIVO-DESENVOLVIMENTO</v>
      </c>
      <c r="B11" s="46" t="s">
        <v>16</v>
      </c>
      <c r="C11" s="46" t="s">
        <v>28</v>
      </c>
      <c r="D11" s="50">
        <v>0</v>
      </c>
      <c r="G11" s="47"/>
    </row>
    <row r="12" spans="1:7" ht="15.75" thickBot="1" x14ac:dyDescent="0.3">
      <c r="A12" s="53" t="str">
        <f>B12&amp;"-"&amp;C12</f>
        <v>AGRESSIVO-HOTELARIAS</v>
      </c>
      <c r="B12" s="54" t="s">
        <v>16</v>
      </c>
      <c r="C12" s="54" t="s">
        <v>29</v>
      </c>
      <c r="D12" s="55">
        <v>0</v>
      </c>
      <c r="G12" s="47"/>
    </row>
    <row r="13" spans="1:7" ht="15.75" thickBot="1" x14ac:dyDescent="0.3">
      <c r="A13" s="53" t="str">
        <f t="shared" ref="A13:A24" si="1">B13&amp;"-"&amp;C13</f>
        <v>MODERADO-PAPEL</v>
      </c>
      <c r="B13" s="46" t="s">
        <v>17</v>
      </c>
      <c r="C13" s="46" t="s">
        <v>24</v>
      </c>
      <c r="D13" s="57">
        <v>0.32</v>
      </c>
      <c r="G13" s="47"/>
    </row>
    <row r="14" spans="1:7" ht="15.75" thickBot="1" x14ac:dyDescent="0.3">
      <c r="A14" s="53" t="str">
        <f t="shared" si="1"/>
        <v>MODERADO-TIJOLO</v>
      </c>
      <c r="B14" s="46" t="s">
        <v>17</v>
      </c>
      <c r="C14" s="46" t="s">
        <v>25</v>
      </c>
      <c r="D14" s="57">
        <v>0.4</v>
      </c>
      <c r="G14" s="47"/>
    </row>
    <row r="15" spans="1:7" ht="15.75" thickBot="1" x14ac:dyDescent="0.3">
      <c r="A15" s="53" t="str">
        <f t="shared" si="1"/>
        <v>MODERADO-HÍBRIDOS</v>
      </c>
      <c r="B15" s="46" t="s">
        <v>17</v>
      </c>
      <c r="C15" s="46" t="s">
        <v>26</v>
      </c>
      <c r="D15" s="57">
        <v>0.08</v>
      </c>
      <c r="G15" s="47"/>
    </row>
    <row r="16" spans="1:7" ht="15.75" thickBot="1" x14ac:dyDescent="0.3">
      <c r="A16" s="53" t="str">
        <f t="shared" si="1"/>
        <v>MODERADO-FOFS</v>
      </c>
      <c r="B16" s="46" t="s">
        <v>17</v>
      </c>
      <c r="C16" s="46" t="s">
        <v>27</v>
      </c>
      <c r="D16" s="57">
        <v>0.1</v>
      </c>
      <c r="G16" s="47"/>
    </row>
    <row r="17" spans="1:7" ht="15.75" thickBot="1" x14ac:dyDescent="0.3">
      <c r="A17" s="53" t="str">
        <f t="shared" si="1"/>
        <v>MODERADO-DESENVOLVIMENTO</v>
      </c>
      <c r="B17" s="46" t="s">
        <v>17</v>
      </c>
      <c r="C17" s="46" t="s">
        <v>28</v>
      </c>
      <c r="D17" s="57">
        <v>0.1</v>
      </c>
      <c r="G17" s="47"/>
    </row>
    <row r="18" spans="1:7" ht="15.75" thickBot="1" x14ac:dyDescent="0.3">
      <c r="A18" s="53" t="str">
        <f t="shared" si="1"/>
        <v>MODERADO-HOTELARIAS</v>
      </c>
      <c r="B18" s="56" t="s">
        <v>17</v>
      </c>
      <c r="C18" s="54" t="s">
        <v>29</v>
      </c>
      <c r="D18" s="57">
        <v>0</v>
      </c>
      <c r="G18" s="47"/>
    </row>
    <row r="19" spans="1:7" ht="15.75" thickBot="1" x14ac:dyDescent="0.3">
      <c r="A19" s="53" t="str">
        <f t="shared" si="1"/>
        <v>CONSERVADOR-PAPEL</v>
      </c>
      <c r="B19" s="46" t="s">
        <v>18</v>
      </c>
      <c r="C19" s="46" t="s">
        <v>24</v>
      </c>
      <c r="D19" s="57">
        <v>0.5</v>
      </c>
      <c r="G19" s="47"/>
    </row>
    <row r="20" spans="1:7" ht="15.75" thickBot="1" x14ac:dyDescent="0.3">
      <c r="A20" s="53" t="str">
        <f t="shared" si="1"/>
        <v>CONSERVADOR-TIJOLO</v>
      </c>
      <c r="B20" s="46" t="s">
        <v>18</v>
      </c>
      <c r="C20" s="46" t="s">
        <v>25</v>
      </c>
      <c r="D20" s="57">
        <v>0.1</v>
      </c>
      <c r="G20" s="47"/>
    </row>
    <row r="21" spans="1:7" ht="15.75" thickBot="1" x14ac:dyDescent="0.3">
      <c r="A21" s="53" t="str">
        <f t="shared" si="1"/>
        <v>CONSERVADOR-HÍBRIDOS</v>
      </c>
      <c r="B21" s="46" t="s">
        <v>18</v>
      </c>
      <c r="C21" s="46" t="s">
        <v>26</v>
      </c>
      <c r="D21" s="57">
        <v>0.05</v>
      </c>
      <c r="G21" s="47"/>
    </row>
    <row r="22" spans="1:7" ht="15.75" thickBot="1" x14ac:dyDescent="0.3">
      <c r="A22" s="53" t="str">
        <f t="shared" si="1"/>
        <v>CONSERVADOR-FOFS</v>
      </c>
      <c r="B22" s="46" t="s">
        <v>18</v>
      </c>
      <c r="C22" s="46" t="s">
        <v>27</v>
      </c>
      <c r="D22" s="57">
        <v>0.05</v>
      </c>
      <c r="G22" s="47"/>
    </row>
    <row r="23" spans="1:7" ht="15.75" thickBot="1" x14ac:dyDescent="0.3">
      <c r="A23" s="53" t="str">
        <f t="shared" si="1"/>
        <v>CONSERVADOR-DESENVOLVIMENTO</v>
      </c>
      <c r="B23" s="46" t="s">
        <v>18</v>
      </c>
      <c r="C23" s="46" t="s">
        <v>28</v>
      </c>
      <c r="D23" s="57">
        <v>0.2</v>
      </c>
      <c r="G23" s="47"/>
    </row>
    <row r="24" spans="1:7" ht="15.75" thickBot="1" x14ac:dyDescent="0.3">
      <c r="A24" s="53" t="str">
        <f t="shared" si="1"/>
        <v>CONSERVADOR-HOTELARIAS</v>
      </c>
      <c r="B24" s="46" t="s">
        <v>18</v>
      </c>
      <c r="C24" s="54" t="s">
        <v>29</v>
      </c>
      <c r="D24" s="57">
        <v>0.1</v>
      </c>
      <c r="G24" s="47"/>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8</vt:i4>
      </vt:variant>
    </vt:vector>
  </HeadingPairs>
  <TitlesOfParts>
    <vt:vector size="10" baseType="lpstr">
      <vt:lpstr>Planilha1</vt:lpstr>
      <vt:lpstr>Planilha2</vt:lpstr>
      <vt:lpstr>aporte</vt:lpstr>
      <vt:lpstr>dividendo_mensal</vt:lpstr>
      <vt:lpstr>patrimonio</vt:lpstr>
      <vt:lpstr>qtd_anos</vt:lpstr>
      <vt:lpstr>rendimento_carteira</vt:lpstr>
      <vt:lpstr>salario</vt:lpstr>
      <vt:lpstr>sugestao_investimento</vt:lpstr>
      <vt:lpstr>taxa_mensal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Aux S1 C Inf</dc:creator>
  <cp:lastModifiedBy>aquilas oliveira</cp:lastModifiedBy>
  <dcterms:created xsi:type="dcterms:W3CDTF">2025-10-14T16:16:59Z</dcterms:created>
  <dcterms:modified xsi:type="dcterms:W3CDTF">2025-10-14T22:24:41Z</dcterms:modified>
</cp:coreProperties>
</file>