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C8FFD5EE-4352-4C36-A9D3-89EDB53797CB}" xr6:coauthVersionLast="47" xr6:coauthVersionMax="47" xr10:uidLastSave="{00000000-0000-0000-0000-000000000000}"/>
  <bookViews>
    <workbookView xWindow="-108" yWindow="-108" windowWidth="23256" windowHeight="12456" tabRatio="809" firstSheet="1" activeTab="1" xr2:uid="{99801152-84CB-402B-8D81-A7C7CF9C8D35}"/>
  </bookViews>
  <sheets>
    <sheet name="Orçamento" sheetId="56" state="hidden" r:id="rId1"/>
    <sheet name="Resulltado Gerencial" sheetId="57" r:id="rId2"/>
    <sheet name="Orç x Real" sheetId="60" state="hidden" r:id="rId3"/>
    <sheet name="Comparativo Lançamento" sheetId="62" state="hidden" r:id="rId4"/>
    <sheet name="Dados" sheetId="55" r:id="rId5"/>
    <sheet name="DadosXreal" sheetId="59" r:id="rId6"/>
    <sheet name="Apresentação Bioclean" sheetId="61" r:id="rId7"/>
  </sheets>
  <definedNames>
    <definedName name="Consulta_de_MS_Access_Database" localSheetId="4" hidden="1">Dados!$A$1:$S$1690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7" i="59" l="1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17" i="59"/>
  <c r="F16" i="59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B40" i="59"/>
  <c r="B39" i="59"/>
  <c r="B38" i="59"/>
  <c r="B37" i="59"/>
  <c r="B36" i="59"/>
  <c r="B35" i="59"/>
  <c r="B34" i="59"/>
  <c r="B33" i="59"/>
  <c r="B32" i="59"/>
  <c r="B31" i="59"/>
  <c r="B30" i="59"/>
  <c r="B29" i="59"/>
  <c r="B28" i="59"/>
  <c r="B27" i="59"/>
  <c r="B26" i="59"/>
  <c r="B25" i="59"/>
  <c r="B24" i="59"/>
  <c r="B23" i="59"/>
  <c r="B22" i="59"/>
  <c r="B21" i="59"/>
  <c r="B20" i="59"/>
  <c r="B19" i="59"/>
  <c r="B18" i="59"/>
  <c r="B17" i="59"/>
  <c r="B16" i="59"/>
  <c r="B15" i="59"/>
  <c r="B14" i="59"/>
  <c r="B13" i="59"/>
  <c r="B12" i="59"/>
  <c r="B11" i="59"/>
  <c r="B10" i="59"/>
  <c r="B9" i="59"/>
  <c r="B8" i="59"/>
  <c r="B7" i="59"/>
  <c r="B6" i="59"/>
  <c r="B5" i="59"/>
  <c r="B4" i="59"/>
  <c r="B3" i="59"/>
  <c r="B2" i="59"/>
  <c r="P59" i="57" l="1"/>
  <c r="O59" i="57"/>
  <c r="N59" i="57"/>
  <c r="P93" i="57" l="1"/>
  <c r="O93" i="57"/>
  <c r="P80" i="57"/>
  <c r="O80" i="57"/>
  <c r="P87" i="57"/>
  <c r="O87" i="57"/>
  <c r="P86" i="57"/>
  <c r="O86" i="57"/>
  <c r="P85" i="57"/>
  <c r="O85" i="57"/>
  <c r="P84" i="57"/>
  <c r="O84" i="57"/>
  <c r="P76" i="57"/>
  <c r="P75" i="57"/>
  <c r="P68" i="57"/>
  <c r="P67" i="57"/>
  <c r="P66" i="57"/>
  <c r="P65" i="57"/>
  <c r="P64" i="57"/>
  <c r="P63" i="57"/>
  <c r="P62" i="57"/>
  <c r="P61" i="57"/>
  <c r="P60" i="57"/>
  <c r="P57" i="57"/>
  <c r="P56" i="57"/>
  <c r="P55" i="57"/>
  <c r="P53" i="57"/>
  <c r="P52" i="57"/>
  <c r="P51" i="57"/>
  <c r="P50" i="57"/>
  <c r="P49" i="57"/>
  <c r="P48" i="57"/>
  <c r="P47" i="57"/>
  <c r="P46" i="57"/>
  <c r="P44" i="57"/>
  <c r="P43" i="57"/>
  <c r="P42" i="57"/>
  <c r="P41" i="57"/>
  <c r="P40" i="57"/>
  <c r="P38" i="57"/>
  <c r="P37" i="57"/>
  <c r="P36" i="57"/>
  <c r="P35" i="57"/>
  <c r="P34" i="57"/>
  <c r="P33" i="57"/>
  <c r="P32" i="57"/>
  <c r="P30" i="57"/>
  <c r="P29" i="57"/>
  <c r="P28" i="57"/>
  <c r="P27" i="57"/>
  <c r="P25" i="57"/>
  <c r="P24" i="57"/>
  <c r="P23" i="57"/>
  <c r="P22" i="57"/>
  <c r="P21" i="57"/>
  <c r="P20" i="57"/>
  <c r="P19" i="57"/>
  <c r="P18" i="57"/>
  <c r="P17" i="57"/>
  <c r="P11" i="57"/>
  <c r="P6" i="57"/>
  <c r="O6" i="57"/>
  <c r="O76" i="57" l="1"/>
  <c r="O75" i="57"/>
  <c r="O68" i="57"/>
  <c r="O67" i="57"/>
  <c r="O66" i="57"/>
  <c r="O65" i="57"/>
  <c r="O64" i="57"/>
  <c r="O63" i="57"/>
  <c r="O62" i="57"/>
  <c r="O61" i="57"/>
  <c r="O60" i="57"/>
  <c r="O57" i="57"/>
  <c r="O56" i="57"/>
  <c r="O55" i="57"/>
  <c r="O53" i="57"/>
  <c r="O52" i="57"/>
  <c r="O51" i="57"/>
  <c r="O50" i="57"/>
  <c r="O49" i="57"/>
  <c r="O48" i="57"/>
  <c r="O47" i="57"/>
  <c r="O46" i="57"/>
  <c r="O44" i="57"/>
  <c r="O43" i="57"/>
  <c r="O42" i="57"/>
  <c r="O41" i="57"/>
  <c r="O40" i="57"/>
  <c r="O38" i="57"/>
  <c r="O37" i="57"/>
  <c r="O36" i="57"/>
  <c r="O35" i="57"/>
  <c r="O34" i="57"/>
  <c r="O33" i="57"/>
  <c r="O32" i="57"/>
  <c r="O30" i="57"/>
  <c r="O29" i="57"/>
  <c r="O28" i="57"/>
  <c r="O27" i="57"/>
  <c r="O25" i="57"/>
  <c r="O24" i="57"/>
  <c r="O23" i="57"/>
  <c r="O22" i="57"/>
  <c r="O21" i="57"/>
  <c r="O20" i="57"/>
  <c r="O19" i="57"/>
  <c r="O18" i="57"/>
  <c r="O17" i="57"/>
  <c r="O11" i="57"/>
  <c r="W88" i="60" l="1"/>
  <c r="W87" i="60"/>
  <c r="W86" i="60"/>
  <c r="W85" i="60"/>
  <c r="W81" i="60"/>
  <c r="W80" i="60" s="1"/>
  <c r="W79" i="60" s="1"/>
  <c r="W77" i="60"/>
  <c r="W76" i="60"/>
  <c r="W69" i="60"/>
  <c r="W68" i="60"/>
  <c r="W67" i="60"/>
  <c r="W66" i="60"/>
  <c r="W65" i="60"/>
  <c r="W64" i="60"/>
  <c r="W63" i="60"/>
  <c r="W62" i="60"/>
  <c r="W61" i="60"/>
  <c r="W60" i="60"/>
  <c r="W58" i="60"/>
  <c r="W57" i="60"/>
  <c r="W55" i="60" s="1"/>
  <c r="W56" i="60"/>
  <c r="W54" i="60"/>
  <c r="W53" i="60"/>
  <c r="W52" i="60"/>
  <c r="W51" i="60"/>
  <c r="W50" i="60"/>
  <c r="W49" i="60"/>
  <c r="W48" i="60"/>
  <c r="W47" i="60"/>
  <c r="W46" i="60"/>
  <c r="W44" i="60"/>
  <c r="W43" i="60"/>
  <c r="W42" i="60"/>
  <c r="W41" i="60"/>
  <c r="W40" i="60"/>
  <c r="W38" i="60"/>
  <c r="W37" i="60"/>
  <c r="W36" i="60"/>
  <c r="W35" i="60"/>
  <c r="W34" i="60"/>
  <c r="W33" i="60"/>
  <c r="W32" i="60"/>
  <c r="W30" i="60"/>
  <c r="W29" i="60"/>
  <c r="W28" i="60"/>
  <c r="W27" i="60"/>
  <c r="W25" i="60"/>
  <c r="W24" i="60"/>
  <c r="W23" i="60"/>
  <c r="W22" i="60"/>
  <c r="W21" i="60"/>
  <c r="W20" i="60"/>
  <c r="W19" i="60"/>
  <c r="W18" i="60"/>
  <c r="W17" i="60"/>
  <c r="W11" i="60"/>
  <c r="W10" i="60" s="1"/>
  <c r="W9" i="60" s="1"/>
  <c r="W6" i="60"/>
  <c r="W5" i="60" s="1"/>
  <c r="W4" i="60" s="1"/>
  <c r="W93" i="60"/>
  <c r="W92" i="60" s="1"/>
  <c r="T88" i="60"/>
  <c r="T87" i="60"/>
  <c r="T86" i="60"/>
  <c r="T85" i="60"/>
  <c r="T81" i="60"/>
  <c r="T77" i="60"/>
  <c r="T75" i="60" s="1"/>
  <c r="T74" i="60" s="1"/>
  <c r="T76" i="60"/>
  <c r="T69" i="60"/>
  <c r="T68" i="60"/>
  <c r="T67" i="60"/>
  <c r="T66" i="60"/>
  <c r="T65" i="60"/>
  <c r="T64" i="60"/>
  <c r="T63" i="60"/>
  <c r="T62" i="60"/>
  <c r="T61" i="60"/>
  <c r="T60" i="60"/>
  <c r="T58" i="60"/>
  <c r="T57" i="60"/>
  <c r="T56" i="60"/>
  <c r="T54" i="60"/>
  <c r="T53" i="60"/>
  <c r="T52" i="60"/>
  <c r="T51" i="60"/>
  <c r="T50" i="60"/>
  <c r="T49" i="60"/>
  <c r="T48" i="60"/>
  <c r="T47" i="60"/>
  <c r="T46" i="60"/>
  <c r="T44" i="60"/>
  <c r="T43" i="60"/>
  <c r="T42" i="60"/>
  <c r="T41" i="60"/>
  <c r="T40" i="60"/>
  <c r="T38" i="60"/>
  <c r="T37" i="60"/>
  <c r="T36" i="60"/>
  <c r="T35" i="60"/>
  <c r="T34" i="60"/>
  <c r="T33" i="60"/>
  <c r="T32" i="60"/>
  <c r="T30" i="60"/>
  <c r="T29" i="60"/>
  <c r="T28" i="60"/>
  <c r="T27" i="60"/>
  <c r="T25" i="60"/>
  <c r="T24" i="60"/>
  <c r="T23" i="60"/>
  <c r="T22" i="60"/>
  <c r="T21" i="60"/>
  <c r="T20" i="60"/>
  <c r="T19" i="60"/>
  <c r="T18" i="60"/>
  <c r="T17" i="60"/>
  <c r="T11" i="60"/>
  <c r="T10" i="60" s="1"/>
  <c r="T9" i="60" s="1"/>
  <c r="T6" i="60"/>
  <c r="T5" i="60" s="1"/>
  <c r="T4" i="60" s="1"/>
  <c r="E6" i="60"/>
  <c r="H6" i="60"/>
  <c r="H5" i="60" s="1"/>
  <c r="H4" i="60" s="1"/>
  <c r="K6" i="60"/>
  <c r="K5" i="60" s="1"/>
  <c r="K4" i="60" s="1"/>
  <c r="Q6" i="60"/>
  <c r="Q5" i="60" s="1"/>
  <c r="Q4" i="60" s="1"/>
  <c r="N6" i="60"/>
  <c r="T93" i="60"/>
  <c r="T92" i="60" s="1"/>
  <c r="T80" i="60"/>
  <c r="T79" i="60" s="1"/>
  <c r="Q88" i="60"/>
  <c r="Q87" i="60"/>
  <c r="Q86" i="60"/>
  <c r="Q85" i="60"/>
  <c r="Q81" i="60"/>
  <c r="Q80" i="60" s="1"/>
  <c r="Q79" i="60" s="1"/>
  <c r="Q77" i="60"/>
  <c r="Q76" i="60"/>
  <c r="Q69" i="60"/>
  <c r="Q68" i="60"/>
  <c r="Q67" i="60"/>
  <c r="Q66" i="60"/>
  <c r="Q65" i="60"/>
  <c r="Q64" i="60"/>
  <c r="Q63" i="60"/>
  <c r="Q62" i="60"/>
  <c r="Q61" i="60"/>
  <c r="Q60" i="60"/>
  <c r="Q58" i="60"/>
  <c r="Q57" i="60"/>
  <c r="Q56" i="60"/>
  <c r="Q55" i="60" s="1"/>
  <c r="Q54" i="60"/>
  <c r="Q53" i="60"/>
  <c r="Q52" i="60"/>
  <c r="Q51" i="60"/>
  <c r="Q50" i="60"/>
  <c r="Q49" i="60"/>
  <c r="Q48" i="60"/>
  <c r="Q47" i="60"/>
  <c r="Q46" i="60"/>
  <c r="Q44" i="60"/>
  <c r="Q43" i="60"/>
  <c r="Q42" i="60"/>
  <c r="Q41" i="60"/>
  <c r="Q40" i="60"/>
  <c r="Q38" i="60"/>
  <c r="Q37" i="60"/>
  <c r="Q36" i="60"/>
  <c r="Q35" i="60"/>
  <c r="Q34" i="60"/>
  <c r="Q33" i="60"/>
  <c r="Q32" i="60"/>
  <c r="Q30" i="60"/>
  <c r="Q29" i="60"/>
  <c r="Q28" i="60"/>
  <c r="Q27" i="60"/>
  <c r="Q25" i="60"/>
  <c r="Q24" i="60"/>
  <c r="Q23" i="60"/>
  <c r="Q22" i="60"/>
  <c r="Q21" i="60"/>
  <c r="Q20" i="60"/>
  <c r="Q19" i="60"/>
  <c r="Q18" i="60"/>
  <c r="Q17" i="60"/>
  <c r="Q11" i="60"/>
  <c r="Q10" i="60" s="1"/>
  <c r="Q9" i="60" s="1"/>
  <c r="Q93" i="60"/>
  <c r="Q92" i="60" s="1"/>
  <c r="N88" i="60"/>
  <c r="N87" i="60"/>
  <c r="N86" i="60"/>
  <c r="N85" i="60"/>
  <c r="N84" i="60" s="1"/>
  <c r="N83" i="60" s="1"/>
  <c r="N81" i="60"/>
  <c r="N80" i="60" s="1"/>
  <c r="N79" i="60" s="1"/>
  <c r="N77" i="60"/>
  <c r="N76" i="60"/>
  <c r="N75" i="60" s="1"/>
  <c r="N74" i="60" s="1"/>
  <c r="N69" i="60"/>
  <c r="N68" i="60"/>
  <c r="N67" i="60"/>
  <c r="N66" i="60"/>
  <c r="N65" i="60"/>
  <c r="N64" i="60"/>
  <c r="N63" i="60"/>
  <c r="N62" i="60"/>
  <c r="N61" i="60"/>
  <c r="N60" i="60"/>
  <c r="N58" i="60"/>
  <c r="N57" i="60"/>
  <c r="N56" i="60"/>
  <c r="N55" i="60" s="1"/>
  <c r="N54" i="60"/>
  <c r="N53" i="60"/>
  <c r="N52" i="60"/>
  <c r="N51" i="60"/>
  <c r="N50" i="60"/>
  <c r="N49" i="60"/>
  <c r="N48" i="60"/>
  <c r="N47" i="60"/>
  <c r="N46" i="60"/>
  <c r="N44" i="60"/>
  <c r="N43" i="60"/>
  <c r="N42" i="60"/>
  <c r="N41" i="60"/>
  <c r="N40" i="60"/>
  <c r="N38" i="60"/>
  <c r="N37" i="60"/>
  <c r="N36" i="60"/>
  <c r="N35" i="60"/>
  <c r="N34" i="60"/>
  <c r="N33" i="60"/>
  <c r="N32" i="60"/>
  <c r="N30" i="60"/>
  <c r="N29" i="60"/>
  <c r="N28" i="60"/>
  <c r="N27" i="60"/>
  <c r="N25" i="60"/>
  <c r="N24" i="60"/>
  <c r="N23" i="60"/>
  <c r="N22" i="60"/>
  <c r="N21" i="60"/>
  <c r="N20" i="60"/>
  <c r="N19" i="60"/>
  <c r="N18" i="60"/>
  <c r="N17" i="60"/>
  <c r="N11" i="60"/>
  <c r="N10" i="60" s="1"/>
  <c r="N9" i="60" s="1"/>
  <c r="N5" i="60"/>
  <c r="N4" i="60" s="1"/>
  <c r="N93" i="60"/>
  <c r="N92" i="60"/>
  <c r="K88" i="60"/>
  <c r="K87" i="60"/>
  <c r="K86" i="60"/>
  <c r="K85" i="60"/>
  <c r="K81" i="60"/>
  <c r="K80" i="60" s="1"/>
  <c r="K79" i="60" s="1"/>
  <c r="K77" i="60"/>
  <c r="K76" i="60"/>
  <c r="K69" i="60"/>
  <c r="K68" i="60"/>
  <c r="K67" i="60"/>
  <c r="K66" i="60"/>
  <c r="K65" i="60"/>
  <c r="K64" i="60"/>
  <c r="K63" i="60"/>
  <c r="K62" i="60"/>
  <c r="K61" i="60"/>
  <c r="K60" i="60"/>
  <c r="K58" i="60"/>
  <c r="K57" i="60"/>
  <c r="K56" i="60"/>
  <c r="K54" i="60"/>
  <c r="K53" i="60"/>
  <c r="K52" i="60"/>
  <c r="K51" i="60"/>
  <c r="K50" i="60"/>
  <c r="K49" i="60"/>
  <c r="K48" i="60"/>
  <c r="K47" i="60"/>
  <c r="K46" i="60"/>
  <c r="K44" i="60"/>
  <c r="K43" i="60"/>
  <c r="K42" i="60"/>
  <c r="K41" i="60"/>
  <c r="K40" i="60"/>
  <c r="K38" i="60"/>
  <c r="K37" i="60"/>
  <c r="K36" i="60"/>
  <c r="K35" i="60"/>
  <c r="K34" i="60"/>
  <c r="K33" i="60"/>
  <c r="K32" i="60"/>
  <c r="K30" i="60"/>
  <c r="K29" i="60"/>
  <c r="K28" i="60"/>
  <c r="K27" i="60"/>
  <c r="K25" i="60"/>
  <c r="K24" i="60"/>
  <c r="K23" i="60"/>
  <c r="K22" i="60"/>
  <c r="K21" i="60"/>
  <c r="K20" i="60"/>
  <c r="K19" i="60"/>
  <c r="K18" i="60"/>
  <c r="K17" i="60"/>
  <c r="K11" i="60"/>
  <c r="K10" i="60" s="1"/>
  <c r="K9" i="60" s="1"/>
  <c r="K93" i="60"/>
  <c r="K92" i="60" s="1"/>
  <c r="J7" i="60"/>
  <c r="H88" i="60"/>
  <c r="H87" i="60"/>
  <c r="H86" i="60"/>
  <c r="H85" i="60"/>
  <c r="H81" i="60"/>
  <c r="H80" i="60" s="1"/>
  <c r="H79" i="60" s="1"/>
  <c r="H77" i="60"/>
  <c r="H75" i="60" s="1"/>
  <c r="H74" i="60" s="1"/>
  <c r="H76" i="60"/>
  <c r="H69" i="60"/>
  <c r="H68" i="60"/>
  <c r="H67" i="60"/>
  <c r="H66" i="60"/>
  <c r="H65" i="60"/>
  <c r="H64" i="60"/>
  <c r="H63" i="60"/>
  <c r="H62" i="60"/>
  <c r="H61" i="60"/>
  <c r="H60" i="60"/>
  <c r="H58" i="60"/>
  <c r="H57" i="60"/>
  <c r="H56" i="60"/>
  <c r="H54" i="60"/>
  <c r="H53" i="60"/>
  <c r="H52" i="60"/>
  <c r="H51" i="60"/>
  <c r="H50" i="60"/>
  <c r="H49" i="60"/>
  <c r="H48" i="60"/>
  <c r="H47" i="60"/>
  <c r="H46" i="60"/>
  <c r="H44" i="60"/>
  <c r="H43" i="60"/>
  <c r="H42" i="60"/>
  <c r="H41" i="60"/>
  <c r="H40" i="60"/>
  <c r="H38" i="60"/>
  <c r="H37" i="60"/>
  <c r="H36" i="60"/>
  <c r="H35" i="60"/>
  <c r="H34" i="60"/>
  <c r="H33" i="60"/>
  <c r="H32" i="60"/>
  <c r="H30" i="60"/>
  <c r="H29" i="60"/>
  <c r="H28" i="60"/>
  <c r="H27" i="60"/>
  <c r="H25" i="60"/>
  <c r="H24" i="60"/>
  <c r="H23" i="60"/>
  <c r="H22" i="60"/>
  <c r="H21" i="60"/>
  <c r="H20" i="60"/>
  <c r="H19" i="60"/>
  <c r="H18" i="60"/>
  <c r="H17" i="60"/>
  <c r="H11" i="60"/>
  <c r="H93" i="60"/>
  <c r="H92" i="60"/>
  <c r="H10" i="60"/>
  <c r="H9" i="60" s="1"/>
  <c r="E86" i="60"/>
  <c r="E87" i="60"/>
  <c r="E88" i="60"/>
  <c r="E85" i="60"/>
  <c r="E81" i="60"/>
  <c r="E80" i="60" s="1"/>
  <c r="E79" i="60" s="1"/>
  <c r="E77" i="60"/>
  <c r="E76" i="60"/>
  <c r="E61" i="60"/>
  <c r="E62" i="60"/>
  <c r="E63" i="60"/>
  <c r="E64" i="60"/>
  <c r="E65" i="60"/>
  <c r="E66" i="60"/>
  <c r="E67" i="60"/>
  <c r="E68" i="60"/>
  <c r="E69" i="60"/>
  <c r="E60" i="60"/>
  <c r="E57" i="60"/>
  <c r="E58" i="60"/>
  <c r="E56" i="60"/>
  <c r="E47" i="60"/>
  <c r="E48" i="60"/>
  <c r="E49" i="60"/>
  <c r="E50" i="60"/>
  <c r="E51" i="60"/>
  <c r="E52" i="60"/>
  <c r="E53" i="60"/>
  <c r="E54" i="60"/>
  <c r="E46" i="60"/>
  <c r="E41" i="60"/>
  <c r="E42" i="60"/>
  <c r="E43" i="60"/>
  <c r="E44" i="60"/>
  <c r="E40" i="60"/>
  <c r="E33" i="60"/>
  <c r="E34" i="60"/>
  <c r="E35" i="60"/>
  <c r="E36" i="60"/>
  <c r="E37" i="60"/>
  <c r="E38" i="60"/>
  <c r="E32" i="60"/>
  <c r="E29" i="60"/>
  <c r="E30" i="60"/>
  <c r="E18" i="60"/>
  <c r="E19" i="60"/>
  <c r="E21" i="60"/>
  <c r="E22" i="60"/>
  <c r="E23" i="60"/>
  <c r="E25" i="60"/>
  <c r="E17" i="60"/>
  <c r="E93" i="60"/>
  <c r="E92" i="60" s="1"/>
  <c r="AD94" i="60"/>
  <c r="AD93" i="60" s="1"/>
  <c r="AD92" i="60" s="1"/>
  <c r="AC94" i="60"/>
  <c r="AC93" i="60" s="1"/>
  <c r="AC92" i="60" s="1"/>
  <c r="AB94" i="60"/>
  <c r="AB93" i="60" s="1"/>
  <c r="AB92" i="60" s="1"/>
  <c r="AA94" i="60"/>
  <c r="AA93" i="60" s="1"/>
  <c r="AA92" i="60" s="1"/>
  <c r="Z94" i="60"/>
  <c r="Z93" i="60" s="1"/>
  <c r="Z92" i="60" s="1"/>
  <c r="AD88" i="60"/>
  <c r="AC88" i="60"/>
  <c r="AB88" i="60"/>
  <c r="AA88" i="60"/>
  <c r="Z88" i="60"/>
  <c r="AD87" i="60"/>
  <c r="AC87" i="60"/>
  <c r="AB87" i="60"/>
  <c r="AA87" i="60"/>
  <c r="Z87" i="60"/>
  <c r="AD86" i="60"/>
  <c r="AC86" i="60"/>
  <c r="AB86" i="60"/>
  <c r="AA86" i="60"/>
  <c r="Z86" i="60"/>
  <c r="AD85" i="60"/>
  <c r="AC85" i="60"/>
  <c r="AB85" i="60"/>
  <c r="AA85" i="60"/>
  <c r="Z85" i="60"/>
  <c r="AD81" i="60"/>
  <c r="AD80" i="60" s="1"/>
  <c r="AD79" i="60" s="1"/>
  <c r="AC81" i="60"/>
  <c r="AC80" i="60" s="1"/>
  <c r="AC79" i="60" s="1"/>
  <c r="AB81" i="60"/>
  <c r="AB80" i="60" s="1"/>
  <c r="AB79" i="60" s="1"/>
  <c r="AA81" i="60"/>
  <c r="AA80" i="60" s="1"/>
  <c r="AA79" i="60" s="1"/>
  <c r="Z81" i="60"/>
  <c r="Z80" i="60" s="1"/>
  <c r="Z79" i="60" s="1"/>
  <c r="AD77" i="60"/>
  <c r="AC77" i="60"/>
  <c r="AB77" i="60"/>
  <c r="AA77" i="60"/>
  <c r="Z77" i="60"/>
  <c r="AD76" i="60"/>
  <c r="AC76" i="60"/>
  <c r="AB76" i="60"/>
  <c r="AA76" i="60"/>
  <c r="Z76" i="60"/>
  <c r="AD69" i="60"/>
  <c r="AC69" i="60"/>
  <c r="AB69" i="60"/>
  <c r="AA69" i="60"/>
  <c r="Z69" i="60"/>
  <c r="AD68" i="60"/>
  <c r="AC68" i="60"/>
  <c r="AB68" i="60"/>
  <c r="AA68" i="60"/>
  <c r="Z68" i="60"/>
  <c r="AD67" i="60"/>
  <c r="AC67" i="60"/>
  <c r="AB67" i="60"/>
  <c r="AA67" i="60"/>
  <c r="Z67" i="60"/>
  <c r="AD66" i="60"/>
  <c r="AC66" i="60"/>
  <c r="AB66" i="60"/>
  <c r="AA66" i="60"/>
  <c r="Z66" i="60"/>
  <c r="AD65" i="60"/>
  <c r="AC65" i="60"/>
  <c r="AB65" i="60"/>
  <c r="AA65" i="60"/>
  <c r="Z65" i="60"/>
  <c r="AD64" i="60"/>
  <c r="AC64" i="60"/>
  <c r="AB64" i="60"/>
  <c r="AA64" i="60"/>
  <c r="Z64" i="60"/>
  <c r="AD63" i="60"/>
  <c r="AC63" i="60"/>
  <c r="AB63" i="60"/>
  <c r="AA63" i="60"/>
  <c r="Z63" i="60"/>
  <c r="AD62" i="60"/>
  <c r="AC62" i="60"/>
  <c r="AB62" i="60"/>
  <c r="AA62" i="60"/>
  <c r="Z62" i="60"/>
  <c r="AD61" i="60"/>
  <c r="AC61" i="60"/>
  <c r="AB61" i="60"/>
  <c r="AA61" i="60"/>
  <c r="Z61" i="60"/>
  <c r="AD60" i="60"/>
  <c r="AC60" i="60"/>
  <c r="AB60" i="60"/>
  <c r="AA60" i="60"/>
  <c r="Z60" i="60"/>
  <c r="AD58" i="60"/>
  <c r="AC58" i="60"/>
  <c r="AB58" i="60"/>
  <c r="AA58" i="60"/>
  <c r="Z58" i="60"/>
  <c r="AD57" i="60"/>
  <c r="AC57" i="60"/>
  <c r="AB57" i="60"/>
  <c r="AA57" i="60"/>
  <c r="Z57" i="60"/>
  <c r="AD56" i="60"/>
  <c r="AC56" i="60"/>
  <c r="AB56" i="60"/>
  <c r="AA56" i="60"/>
  <c r="Z56" i="60"/>
  <c r="AD54" i="60"/>
  <c r="AC54" i="60"/>
  <c r="AB54" i="60"/>
  <c r="AA54" i="60"/>
  <c r="Z54" i="60"/>
  <c r="AD53" i="60"/>
  <c r="AC53" i="60"/>
  <c r="AB53" i="60"/>
  <c r="AA53" i="60"/>
  <c r="Z53" i="60"/>
  <c r="AD52" i="60"/>
  <c r="AC52" i="60"/>
  <c r="AB52" i="60"/>
  <c r="AA52" i="60"/>
  <c r="Z52" i="60"/>
  <c r="AD51" i="60"/>
  <c r="AC51" i="60"/>
  <c r="AB51" i="60"/>
  <c r="AA51" i="60"/>
  <c r="Z51" i="60"/>
  <c r="AD50" i="60"/>
  <c r="AC50" i="60"/>
  <c r="AB50" i="60"/>
  <c r="AA50" i="60"/>
  <c r="Z50" i="60"/>
  <c r="AD49" i="60"/>
  <c r="AC49" i="60"/>
  <c r="AB49" i="60"/>
  <c r="AA49" i="60"/>
  <c r="Z49" i="60"/>
  <c r="AD48" i="60"/>
  <c r="AC48" i="60"/>
  <c r="AB48" i="60"/>
  <c r="AA48" i="60"/>
  <c r="Z48" i="60"/>
  <c r="AD47" i="60"/>
  <c r="AC47" i="60"/>
  <c r="AB47" i="60"/>
  <c r="AA47" i="60"/>
  <c r="Z47" i="60"/>
  <c r="AD46" i="60"/>
  <c r="AC46" i="60"/>
  <c r="AB46" i="60"/>
  <c r="AA46" i="60"/>
  <c r="Z46" i="60"/>
  <c r="AD44" i="60"/>
  <c r="AC44" i="60"/>
  <c r="AB44" i="60"/>
  <c r="AA44" i="60"/>
  <c r="Z44" i="60"/>
  <c r="AD43" i="60"/>
  <c r="AC43" i="60"/>
  <c r="AB43" i="60"/>
  <c r="AA43" i="60"/>
  <c r="Z43" i="60"/>
  <c r="AD42" i="60"/>
  <c r="AC42" i="60"/>
  <c r="AB42" i="60"/>
  <c r="AA42" i="60"/>
  <c r="Z42" i="60"/>
  <c r="AD41" i="60"/>
  <c r="AC41" i="60"/>
  <c r="AB41" i="60"/>
  <c r="AA41" i="60"/>
  <c r="Z41" i="60"/>
  <c r="AD40" i="60"/>
  <c r="AC40" i="60"/>
  <c r="AB40" i="60"/>
  <c r="AA40" i="60"/>
  <c r="Z40" i="60"/>
  <c r="AD38" i="60"/>
  <c r="AC38" i="60"/>
  <c r="AB38" i="60"/>
  <c r="AA38" i="60"/>
  <c r="Z38" i="60"/>
  <c r="AD37" i="60"/>
  <c r="AC37" i="60"/>
  <c r="AB37" i="60"/>
  <c r="AA37" i="60"/>
  <c r="Z37" i="60"/>
  <c r="AD36" i="60"/>
  <c r="AC36" i="60"/>
  <c r="AB36" i="60"/>
  <c r="AA36" i="60"/>
  <c r="Z36" i="60"/>
  <c r="AD35" i="60"/>
  <c r="AC35" i="60"/>
  <c r="AB35" i="60"/>
  <c r="AA35" i="60"/>
  <c r="Z35" i="60"/>
  <c r="AD34" i="60"/>
  <c r="AC34" i="60"/>
  <c r="AB34" i="60"/>
  <c r="AA34" i="60"/>
  <c r="Z34" i="60"/>
  <c r="AD33" i="60"/>
  <c r="AC33" i="60"/>
  <c r="AB33" i="60"/>
  <c r="AA33" i="60"/>
  <c r="Z33" i="60"/>
  <c r="AD32" i="60"/>
  <c r="AC32" i="60"/>
  <c r="AB32" i="60"/>
  <c r="AA32" i="60"/>
  <c r="Z32" i="60"/>
  <c r="AD30" i="60"/>
  <c r="AC30" i="60"/>
  <c r="AB30" i="60"/>
  <c r="AA30" i="60"/>
  <c r="Z30" i="60"/>
  <c r="AD29" i="60"/>
  <c r="AC29" i="60"/>
  <c r="AB29" i="60"/>
  <c r="AA29" i="60"/>
  <c r="Z29" i="60"/>
  <c r="AD28" i="60"/>
  <c r="AC28" i="60"/>
  <c r="AB28" i="60"/>
  <c r="AA28" i="60"/>
  <c r="Z28" i="60"/>
  <c r="AD27" i="60"/>
  <c r="AC27" i="60"/>
  <c r="AB27" i="60"/>
  <c r="AA27" i="60"/>
  <c r="Z27" i="60"/>
  <c r="AD25" i="60"/>
  <c r="AC25" i="60"/>
  <c r="AB25" i="60"/>
  <c r="AA25" i="60"/>
  <c r="Z25" i="60"/>
  <c r="AD24" i="60"/>
  <c r="AC24" i="60"/>
  <c r="AB24" i="60"/>
  <c r="AA24" i="60"/>
  <c r="Z24" i="60"/>
  <c r="AD23" i="60"/>
  <c r="AC23" i="60"/>
  <c r="AB23" i="60"/>
  <c r="AA23" i="60"/>
  <c r="Z23" i="60"/>
  <c r="AD22" i="60"/>
  <c r="AC22" i="60"/>
  <c r="AB22" i="60"/>
  <c r="AA22" i="60"/>
  <c r="Z22" i="60"/>
  <c r="AD21" i="60"/>
  <c r="AC21" i="60"/>
  <c r="AB21" i="60"/>
  <c r="AA21" i="60"/>
  <c r="Z21" i="60"/>
  <c r="AD20" i="60"/>
  <c r="AC20" i="60"/>
  <c r="AB20" i="60"/>
  <c r="AA20" i="60"/>
  <c r="Z20" i="60"/>
  <c r="AD19" i="60"/>
  <c r="AC19" i="60"/>
  <c r="AB19" i="60"/>
  <c r="AA19" i="60"/>
  <c r="Z19" i="60"/>
  <c r="AD18" i="60"/>
  <c r="AC18" i="60"/>
  <c r="AB18" i="60"/>
  <c r="AA18" i="60"/>
  <c r="Z18" i="60"/>
  <c r="AD17" i="60"/>
  <c r="AC17" i="60"/>
  <c r="AB17" i="60"/>
  <c r="AA17" i="60"/>
  <c r="Z17" i="60"/>
  <c r="AD11" i="60"/>
  <c r="AD10" i="60" s="1"/>
  <c r="AD9" i="60" s="1"/>
  <c r="AC11" i="60"/>
  <c r="AC10" i="60" s="1"/>
  <c r="AC9" i="60" s="1"/>
  <c r="AB11" i="60"/>
  <c r="AB10" i="60" s="1"/>
  <c r="AB9" i="60" s="1"/>
  <c r="AA11" i="60"/>
  <c r="AA10" i="60" s="1"/>
  <c r="AA9" i="60" s="1"/>
  <c r="Z11" i="60"/>
  <c r="Z10" i="60" s="1"/>
  <c r="Z9" i="60" s="1"/>
  <c r="AD7" i="60"/>
  <c r="AC7" i="60"/>
  <c r="AB7" i="60"/>
  <c r="AA7" i="60"/>
  <c r="Z7" i="60"/>
  <c r="Y7" i="60"/>
  <c r="V7" i="60"/>
  <c r="S7" i="60"/>
  <c r="P7" i="60"/>
  <c r="M7" i="60"/>
  <c r="G7" i="60"/>
  <c r="AD6" i="60"/>
  <c r="AD5" i="60" s="1"/>
  <c r="AD4" i="60" s="1"/>
  <c r="AC6" i="60"/>
  <c r="AC5" i="60" s="1"/>
  <c r="AC4" i="60" s="1"/>
  <c r="AB6" i="60"/>
  <c r="AB5" i="60" s="1"/>
  <c r="AB4" i="60" s="1"/>
  <c r="AA6" i="60"/>
  <c r="AA5" i="60" s="1"/>
  <c r="AA4" i="60" s="1"/>
  <c r="Z6" i="60"/>
  <c r="Z5" i="60" s="1"/>
  <c r="Z4" i="60" s="1"/>
  <c r="W75" i="60" l="1"/>
  <c r="W74" i="60" s="1"/>
  <c r="H45" i="60"/>
  <c r="T26" i="60"/>
  <c r="T84" i="60"/>
  <c r="T83" i="60" s="1"/>
  <c r="H55" i="60"/>
  <c r="T39" i="60"/>
  <c r="Q84" i="60"/>
  <c r="Q83" i="60" s="1"/>
  <c r="Q75" i="60"/>
  <c r="Q74" i="60" s="1"/>
  <c r="Q39" i="60"/>
  <c r="H13" i="60"/>
  <c r="K26" i="60"/>
  <c r="T59" i="60"/>
  <c r="W16" i="60"/>
  <c r="Q45" i="60"/>
  <c r="Q59" i="60"/>
  <c r="K55" i="60"/>
  <c r="Q16" i="60"/>
  <c r="T13" i="60"/>
  <c r="T31" i="60"/>
  <c r="W45" i="60"/>
  <c r="Q26" i="60"/>
  <c r="T16" i="60"/>
  <c r="T15" i="60" s="1"/>
  <c r="T71" i="60" s="1"/>
  <c r="T72" i="60" s="1"/>
  <c r="K16" i="60"/>
  <c r="Q31" i="60"/>
  <c r="Q15" i="60" s="1"/>
  <c r="W13" i="60"/>
  <c r="K75" i="60"/>
  <c r="K74" i="60" s="1"/>
  <c r="N26" i="60"/>
  <c r="T45" i="60"/>
  <c r="T55" i="60"/>
  <c r="W39" i="60"/>
  <c r="W59" i="60"/>
  <c r="W84" i="60"/>
  <c r="W83" i="60" s="1"/>
  <c r="W31" i="60"/>
  <c r="W26" i="60"/>
  <c r="Q13" i="60"/>
  <c r="H16" i="60"/>
  <c r="H26" i="60"/>
  <c r="H39" i="60"/>
  <c r="H84" i="60"/>
  <c r="H83" i="60" s="1"/>
  <c r="K45" i="60"/>
  <c r="K84" i="60"/>
  <c r="K83" i="60" s="1"/>
  <c r="H59" i="60"/>
  <c r="N16" i="60"/>
  <c r="K59" i="60"/>
  <c r="K13" i="60"/>
  <c r="K31" i="60"/>
  <c r="K39" i="60"/>
  <c r="N31" i="60"/>
  <c r="N39" i="60"/>
  <c r="N45" i="60"/>
  <c r="N59" i="60"/>
  <c r="N13" i="60"/>
  <c r="H31" i="60"/>
  <c r="E55" i="60"/>
  <c r="E84" i="60"/>
  <c r="E83" i="60" s="1"/>
  <c r="E59" i="60"/>
  <c r="E75" i="60"/>
  <c r="E74" i="60" s="1"/>
  <c r="E45" i="60"/>
  <c r="E39" i="60"/>
  <c r="E31" i="60"/>
  <c r="AD75" i="60"/>
  <c r="AD74" i="60" s="1"/>
  <c r="AD84" i="60"/>
  <c r="AD83" i="60" s="1"/>
  <c r="AB55" i="60"/>
  <c r="AB75" i="60"/>
  <c r="AB74" i="60" s="1"/>
  <c r="Z84" i="60"/>
  <c r="Z83" i="60" s="1"/>
  <c r="AD55" i="60"/>
  <c r="Z55" i="60"/>
  <c r="AB45" i="60"/>
  <c r="Z39" i="60"/>
  <c r="AC26" i="60"/>
  <c r="AC31" i="60"/>
  <c r="AB16" i="60"/>
  <c r="Z75" i="60"/>
  <c r="Z74" i="60" s="1"/>
  <c r="Z26" i="60"/>
  <c r="Z16" i="60"/>
  <c r="AC16" i="60"/>
  <c r="AD45" i="60"/>
  <c r="AB26" i="60"/>
  <c r="AB31" i="60"/>
  <c r="AA55" i="60"/>
  <c r="AB84" i="60"/>
  <c r="AB83" i="60" s="1"/>
  <c r="AD26" i="60"/>
  <c r="AD31" i="60"/>
  <c r="AC55" i="60"/>
  <c r="AA13" i="60"/>
  <c r="Z13" i="60"/>
  <c r="AD59" i="60"/>
  <c r="AA75" i="60"/>
  <c r="AA74" i="60" s="1"/>
  <c r="AD16" i="60"/>
  <c r="AB39" i="60"/>
  <c r="Z45" i="60"/>
  <c r="AA59" i="60"/>
  <c r="AA84" i="60"/>
  <c r="AA83" i="60" s="1"/>
  <c r="AE7" i="60"/>
  <c r="AA16" i="60"/>
  <c r="AA26" i="60"/>
  <c r="Z31" i="60"/>
  <c r="AC39" i="60"/>
  <c r="AA45" i="60"/>
  <c r="AB59" i="60"/>
  <c r="AC75" i="60"/>
  <c r="AC74" i="60" s="1"/>
  <c r="AD13" i="60"/>
  <c r="AA31" i="60"/>
  <c r="AD39" i="60"/>
  <c r="AC59" i="60"/>
  <c r="AC84" i="60"/>
  <c r="AC83" i="60" s="1"/>
  <c r="AA39" i="60"/>
  <c r="AC45" i="60"/>
  <c r="Z59" i="60"/>
  <c r="AC13" i="60"/>
  <c r="AB13" i="60"/>
  <c r="E6" i="57"/>
  <c r="F6" i="60" s="1"/>
  <c r="Q61" i="56"/>
  <c r="N56" i="57"/>
  <c r="M56" i="57"/>
  <c r="L56" i="57"/>
  <c r="K56" i="57"/>
  <c r="X57" i="60" s="1"/>
  <c r="Y57" i="60" s="1"/>
  <c r="J56" i="57"/>
  <c r="U57" i="60" s="1"/>
  <c r="V57" i="60" s="1"/>
  <c r="I56" i="57"/>
  <c r="R57" i="60" s="1"/>
  <c r="S57" i="60" s="1"/>
  <c r="H56" i="57"/>
  <c r="O57" i="60" s="1"/>
  <c r="P57" i="60" s="1"/>
  <c r="G56" i="57"/>
  <c r="L57" i="60" s="1"/>
  <c r="M57" i="60" s="1"/>
  <c r="F56" i="57"/>
  <c r="I57" i="60" s="1"/>
  <c r="J57" i="60" s="1"/>
  <c r="E56" i="57"/>
  <c r="H22" i="56"/>
  <c r="I22" i="56" s="1"/>
  <c r="J22" i="56" s="1"/>
  <c r="K22" i="56" s="1"/>
  <c r="L22" i="56" s="1"/>
  <c r="M22" i="56" s="1"/>
  <c r="N22" i="56" s="1"/>
  <c r="O22" i="56" s="1"/>
  <c r="P22" i="56" s="1"/>
  <c r="G22" i="56"/>
  <c r="F22" i="56"/>
  <c r="E22" i="56"/>
  <c r="N19" i="57"/>
  <c r="M19" i="57"/>
  <c r="L19" i="57"/>
  <c r="K19" i="57"/>
  <c r="X19" i="60" s="1"/>
  <c r="Y19" i="60" s="1"/>
  <c r="J19" i="57"/>
  <c r="U19" i="60" s="1"/>
  <c r="V19" i="60" s="1"/>
  <c r="I19" i="57"/>
  <c r="R19" i="60" s="1"/>
  <c r="S19" i="60" s="1"/>
  <c r="H19" i="57"/>
  <c r="O19" i="60" s="1"/>
  <c r="P19" i="60" s="1"/>
  <c r="G19" i="57"/>
  <c r="L19" i="60" s="1"/>
  <c r="M19" i="60" s="1"/>
  <c r="F19" i="57"/>
  <c r="I19" i="60" s="1"/>
  <c r="J19" i="60" s="1"/>
  <c r="E19" i="57"/>
  <c r="F19" i="60" s="1"/>
  <c r="G19" i="60" s="1"/>
  <c r="P100" i="57"/>
  <c r="O100" i="57"/>
  <c r="N100" i="57"/>
  <c r="M100" i="57"/>
  <c r="L100" i="57"/>
  <c r="K100" i="57"/>
  <c r="J100" i="57"/>
  <c r="I100" i="57"/>
  <c r="H100" i="57"/>
  <c r="G100" i="57"/>
  <c r="F100" i="57"/>
  <c r="E100" i="57"/>
  <c r="P92" i="57"/>
  <c r="P91" i="57" s="1"/>
  <c r="O92" i="57"/>
  <c r="O91" i="57" s="1"/>
  <c r="N93" i="57"/>
  <c r="N92" i="57" s="1"/>
  <c r="N91" i="57" s="1"/>
  <c r="M93" i="57"/>
  <c r="M92" i="57" s="1"/>
  <c r="M91" i="57" s="1"/>
  <c r="L93" i="57"/>
  <c r="L92" i="57" s="1"/>
  <c r="L91" i="57" s="1"/>
  <c r="K93" i="57"/>
  <c r="J93" i="57"/>
  <c r="I93" i="57"/>
  <c r="H93" i="57"/>
  <c r="G93" i="57"/>
  <c r="F93" i="57"/>
  <c r="E93" i="57"/>
  <c r="N87" i="57"/>
  <c r="M87" i="57"/>
  <c r="L87" i="57"/>
  <c r="K87" i="57"/>
  <c r="X88" i="60" s="1"/>
  <c r="Y88" i="60" s="1"/>
  <c r="J87" i="57"/>
  <c r="U88" i="60" s="1"/>
  <c r="V88" i="60" s="1"/>
  <c r="I87" i="57"/>
  <c r="R88" i="60" s="1"/>
  <c r="S88" i="60" s="1"/>
  <c r="H87" i="57"/>
  <c r="O88" i="60" s="1"/>
  <c r="P88" i="60" s="1"/>
  <c r="G87" i="57"/>
  <c r="L88" i="60" s="1"/>
  <c r="M88" i="60" s="1"/>
  <c r="F87" i="57"/>
  <c r="I88" i="60" s="1"/>
  <c r="J88" i="60" s="1"/>
  <c r="E87" i="57"/>
  <c r="F88" i="60" s="1"/>
  <c r="G88" i="60" s="1"/>
  <c r="N86" i="57"/>
  <c r="M86" i="57"/>
  <c r="L86" i="57"/>
  <c r="K86" i="57"/>
  <c r="X87" i="60" s="1"/>
  <c r="Y87" i="60" s="1"/>
  <c r="J86" i="57"/>
  <c r="U87" i="60" s="1"/>
  <c r="V87" i="60" s="1"/>
  <c r="I86" i="57"/>
  <c r="R87" i="60" s="1"/>
  <c r="H86" i="57"/>
  <c r="O87" i="60" s="1"/>
  <c r="P87" i="60" s="1"/>
  <c r="G86" i="57"/>
  <c r="L87" i="60" s="1"/>
  <c r="M87" i="60" s="1"/>
  <c r="F86" i="57"/>
  <c r="I87" i="60" s="1"/>
  <c r="J87" i="60" s="1"/>
  <c r="E86" i="57"/>
  <c r="F87" i="60" s="1"/>
  <c r="G87" i="60" s="1"/>
  <c r="N85" i="57"/>
  <c r="M85" i="57"/>
  <c r="L85" i="57"/>
  <c r="K85" i="57"/>
  <c r="X86" i="60" s="1"/>
  <c r="Y86" i="60" s="1"/>
  <c r="J85" i="57"/>
  <c r="U86" i="60" s="1"/>
  <c r="I85" i="57"/>
  <c r="R86" i="60" s="1"/>
  <c r="S86" i="60" s="1"/>
  <c r="H85" i="57"/>
  <c r="O86" i="60" s="1"/>
  <c r="P86" i="60" s="1"/>
  <c r="G85" i="57"/>
  <c r="L86" i="60" s="1"/>
  <c r="M86" i="60" s="1"/>
  <c r="F85" i="57"/>
  <c r="I86" i="60" s="1"/>
  <c r="J86" i="60" s="1"/>
  <c r="E85" i="57"/>
  <c r="F86" i="60" s="1"/>
  <c r="G86" i="60" s="1"/>
  <c r="N84" i="57"/>
  <c r="M84" i="57"/>
  <c r="L84" i="57"/>
  <c r="K84" i="57"/>
  <c r="X85" i="60" s="1"/>
  <c r="Y85" i="60" s="1"/>
  <c r="J84" i="57"/>
  <c r="U85" i="60" s="1"/>
  <c r="V85" i="60" s="1"/>
  <c r="I84" i="57"/>
  <c r="R85" i="60" s="1"/>
  <c r="S85" i="60" s="1"/>
  <c r="H84" i="57"/>
  <c r="O85" i="60" s="1"/>
  <c r="G84" i="57"/>
  <c r="L85" i="60" s="1"/>
  <c r="M85" i="60" s="1"/>
  <c r="F84" i="57"/>
  <c r="I85" i="60" s="1"/>
  <c r="E84" i="57"/>
  <c r="F85" i="60" s="1"/>
  <c r="P79" i="57"/>
  <c r="P78" i="57" s="1"/>
  <c r="O79" i="57"/>
  <c r="O78" i="57" s="1"/>
  <c r="N80" i="57"/>
  <c r="N79" i="57" s="1"/>
  <c r="N78" i="57" s="1"/>
  <c r="M80" i="57"/>
  <c r="M79" i="57" s="1"/>
  <c r="M78" i="57" s="1"/>
  <c r="L80" i="57"/>
  <c r="L79" i="57" s="1"/>
  <c r="L78" i="57" s="1"/>
  <c r="K80" i="57"/>
  <c r="J80" i="57"/>
  <c r="I80" i="57"/>
  <c r="H80" i="57"/>
  <c r="G80" i="57"/>
  <c r="F80" i="57"/>
  <c r="E80" i="57"/>
  <c r="N76" i="57"/>
  <c r="M76" i="57"/>
  <c r="L76" i="57"/>
  <c r="K76" i="57"/>
  <c r="X77" i="60" s="1"/>
  <c r="Y77" i="60" s="1"/>
  <c r="J76" i="57"/>
  <c r="U77" i="60" s="1"/>
  <c r="V77" i="60" s="1"/>
  <c r="I76" i="57"/>
  <c r="R77" i="60" s="1"/>
  <c r="S77" i="60" s="1"/>
  <c r="H76" i="57"/>
  <c r="O77" i="60" s="1"/>
  <c r="P77" i="60" s="1"/>
  <c r="G76" i="57"/>
  <c r="L77" i="60" s="1"/>
  <c r="M77" i="60" s="1"/>
  <c r="F76" i="57"/>
  <c r="I77" i="60" s="1"/>
  <c r="J77" i="60" s="1"/>
  <c r="E76" i="57"/>
  <c r="F77" i="60" s="1"/>
  <c r="G77" i="60" s="1"/>
  <c r="N75" i="57"/>
  <c r="M75" i="57"/>
  <c r="L75" i="57"/>
  <c r="K75" i="57"/>
  <c r="X76" i="60" s="1"/>
  <c r="Y76" i="60" s="1"/>
  <c r="J75" i="57"/>
  <c r="U76" i="60" s="1"/>
  <c r="I75" i="57"/>
  <c r="R76" i="60" s="1"/>
  <c r="H75" i="57"/>
  <c r="O76" i="60" s="1"/>
  <c r="G75" i="57"/>
  <c r="L76" i="60" s="1"/>
  <c r="M76" i="60" s="1"/>
  <c r="F75" i="57"/>
  <c r="I76" i="60" s="1"/>
  <c r="E75" i="57"/>
  <c r="F76" i="60" s="1"/>
  <c r="G76" i="60" s="1"/>
  <c r="N68" i="57"/>
  <c r="M68" i="57"/>
  <c r="L68" i="57"/>
  <c r="K68" i="57"/>
  <c r="X69" i="60" s="1"/>
  <c r="Y69" i="60" s="1"/>
  <c r="J68" i="57"/>
  <c r="U69" i="60" s="1"/>
  <c r="V69" i="60" s="1"/>
  <c r="I68" i="57"/>
  <c r="R69" i="60" s="1"/>
  <c r="S69" i="60" s="1"/>
  <c r="H68" i="57"/>
  <c r="O69" i="60" s="1"/>
  <c r="P69" i="60" s="1"/>
  <c r="G68" i="57"/>
  <c r="L69" i="60" s="1"/>
  <c r="M69" i="60" s="1"/>
  <c r="F68" i="57"/>
  <c r="I69" i="60" s="1"/>
  <c r="J69" i="60" s="1"/>
  <c r="E68" i="57"/>
  <c r="F69" i="60" s="1"/>
  <c r="N67" i="57"/>
  <c r="M67" i="57"/>
  <c r="L67" i="57"/>
  <c r="K67" i="57"/>
  <c r="X68" i="60" s="1"/>
  <c r="Y68" i="60" s="1"/>
  <c r="J67" i="57"/>
  <c r="U68" i="60" s="1"/>
  <c r="V68" i="60" s="1"/>
  <c r="I67" i="57"/>
  <c r="R68" i="60" s="1"/>
  <c r="S68" i="60" s="1"/>
  <c r="H67" i="57"/>
  <c r="O68" i="60" s="1"/>
  <c r="P68" i="60" s="1"/>
  <c r="G67" i="57"/>
  <c r="L68" i="60" s="1"/>
  <c r="M68" i="60" s="1"/>
  <c r="F67" i="57"/>
  <c r="I68" i="60" s="1"/>
  <c r="J68" i="60" s="1"/>
  <c r="E67" i="57"/>
  <c r="N66" i="57"/>
  <c r="M66" i="57"/>
  <c r="L66" i="57"/>
  <c r="K66" i="57"/>
  <c r="X67" i="60" s="1"/>
  <c r="Y67" i="60" s="1"/>
  <c r="J66" i="57"/>
  <c r="U67" i="60" s="1"/>
  <c r="V67" i="60" s="1"/>
  <c r="I66" i="57"/>
  <c r="R67" i="60" s="1"/>
  <c r="S67" i="60" s="1"/>
  <c r="H66" i="57"/>
  <c r="O67" i="60" s="1"/>
  <c r="P67" i="60" s="1"/>
  <c r="G66" i="57"/>
  <c r="L67" i="60" s="1"/>
  <c r="M67" i="60" s="1"/>
  <c r="F66" i="57"/>
  <c r="I67" i="60" s="1"/>
  <c r="J67" i="60" s="1"/>
  <c r="E66" i="57"/>
  <c r="N65" i="57"/>
  <c r="M65" i="57"/>
  <c r="L65" i="57"/>
  <c r="K65" i="57"/>
  <c r="X66" i="60" s="1"/>
  <c r="Y66" i="60" s="1"/>
  <c r="J65" i="57"/>
  <c r="U66" i="60" s="1"/>
  <c r="V66" i="60" s="1"/>
  <c r="I65" i="57"/>
  <c r="R66" i="60" s="1"/>
  <c r="S66" i="60" s="1"/>
  <c r="H65" i="57"/>
  <c r="O66" i="60" s="1"/>
  <c r="P66" i="60" s="1"/>
  <c r="G65" i="57"/>
  <c r="L66" i="60" s="1"/>
  <c r="M66" i="60" s="1"/>
  <c r="F65" i="57"/>
  <c r="I66" i="60" s="1"/>
  <c r="J66" i="60" s="1"/>
  <c r="E65" i="57"/>
  <c r="N64" i="57"/>
  <c r="M64" i="57"/>
  <c r="L64" i="57"/>
  <c r="K64" i="57"/>
  <c r="X65" i="60" s="1"/>
  <c r="Y65" i="60" s="1"/>
  <c r="J64" i="57"/>
  <c r="U65" i="60" s="1"/>
  <c r="V65" i="60" s="1"/>
  <c r="I64" i="57"/>
  <c r="R65" i="60" s="1"/>
  <c r="S65" i="60" s="1"/>
  <c r="H64" i="57"/>
  <c r="O65" i="60" s="1"/>
  <c r="P65" i="60" s="1"/>
  <c r="G64" i="57"/>
  <c r="L65" i="60" s="1"/>
  <c r="M65" i="60" s="1"/>
  <c r="F64" i="57"/>
  <c r="I65" i="60" s="1"/>
  <c r="J65" i="60" s="1"/>
  <c r="E64" i="57"/>
  <c r="N63" i="57"/>
  <c r="M63" i="57"/>
  <c r="L63" i="57"/>
  <c r="K63" i="57"/>
  <c r="X64" i="60" s="1"/>
  <c r="Y64" i="60" s="1"/>
  <c r="J63" i="57"/>
  <c r="U64" i="60" s="1"/>
  <c r="V64" i="60" s="1"/>
  <c r="I63" i="57"/>
  <c r="R64" i="60" s="1"/>
  <c r="S64" i="60" s="1"/>
  <c r="H63" i="57"/>
  <c r="O64" i="60" s="1"/>
  <c r="P64" i="60" s="1"/>
  <c r="G63" i="57"/>
  <c r="L64" i="60" s="1"/>
  <c r="M64" i="60" s="1"/>
  <c r="F63" i="57"/>
  <c r="I64" i="60" s="1"/>
  <c r="J64" i="60" s="1"/>
  <c r="E63" i="57"/>
  <c r="N62" i="57"/>
  <c r="M62" i="57"/>
  <c r="L62" i="57"/>
  <c r="K62" i="57"/>
  <c r="X63" i="60" s="1"/>
  <c r="Y63" i="60" s="1"/>
  <c r="J62" i="57"/>
  <c r="U63" i="60" s="1"/>
  <c r="V63" i="60" s="1"/>
  <c r="I62" i="57"/>
  <c r="R63" i="60" s="1"/>
  <c r="S63" i="60" s="1"/>
  <c r="H62" i="57"/>
  <c r="O63" i="60" s="1"/>
  <c r="P63" i="60" s="1"/>
  <c r="G62" i="57"/>
  <c r="L63" i="60" s="1"/>
  <c r="M63" i="60" s="1"/>
  <c r="F62" i="57"/>
  <c r="I63" i="60" s="1"/>
  <c r="J63" i="60" s="1"/>
  <c r="E62" i="57"/>
  <c r="N61" i="57"/>
  <c r="M61" i="57"/>
  <c r="L61" i="57"/>
  <c r="K61" i="57"/>
  <c r="X62" i="60" s="1"/>
  <c r="Y62" i="60" s="1"/>
  <c r="J61" i="57"/>
  <c r="U62" i="60" s="1"/>
  <c r="V62" i="60" s="1"/>
  <c r="I61" i="57"/>
  <c r="R62" i="60" s="1"/>
  <c r="S62" i="60" s="1"/>
  <c r="H61" i="57"/>
  <c r="O62" i="60" s="1"/>
  <c r="P62" i="60" s="1"/>
  <c r="G61" i="57"/>
  <c r="L62" i="60" s="1"/>
  <c r="M62" i="60" s="1"/>
  <c r="F61" i="57"/>
  <c r="I62" i="60" s="1"/>
  <c r="J62" i="60" s="1"/>
  <c r="E61" i="57"/>
  <c r="N60" i="57"/>
  <c r="M60" i="57"/>
  <c r="L60" i="57"/>
  <c r="K60" i="57"/>
  <c r="X61" i="60" s="1"/>
  <c r="Y61" i="60" s="1"/>
  <c r="J60" i="57"/>
  <c r="U61" i="60" s="1"/>
  <c r="V61" i="60" s="1"/>
  <c r="I60" i="57"/>
  <c r="R61" i="60" s="1"/>
  <c r="S61" i="60" s="1"/>
  <c r="H60" i="57"/>
  <c r="O61" i="60" s="1"/>
  <c r="P61" i="60" s="1"/>
  <c r="G60" i="57"/>
  <c r="L61" i="60" s="1"/>
  <c r="M61" i="60" s="1"/>
  <c r="F60" i="57"/>
  <c r="I61" i="60" s="1"/>
  <c r="J61" i="60" s="1"/>
  <c r="E60" i="57"/>
  <c r="M59" i="57"/>
  <c r="L59" i="57"/>
  <c r="K59" i="57"/>
  <c r="X60" i="60" s="1"/>
  <c r="Y60" i="60" s="1"/>
  <c r="J59" i="57"/>
  <c r="U60" i="60" s="1"/>
  <c r="I59" i="57"/>
  <c r="R60" i="60" s="1"/>
  <c r="S60" i="60" s="1"/>
  <c r="H59" i="57"/>
  <c r="O60" i="60" s="1"/>
  <c r="P60" i="60" s="1"/>
  <c r="G59" i="57"/>
  <c r="L60" i="60" s="1"/>
  <c r="M60" i="60" s="1"/>
  <c r="F59" i="57"/>
  <c r="I60" i="60" s="1"/>
  <c r="J60" i="60" s="1"/>
  <c r="E59" i="57"/>
  <c r="N57" i="57"/>
  <c r="M57" i="57"/>
  <c r="L57" i="57"/>
  <c r="K57" i="57"/>
  <c r="X58" i="60" s="1"/>
  <c r="Y58" i="60" s="1"/>
  <c r="J57" i="57"/>
  <c r="U58" i="60" s="1"/>
  <c r="V58" i="60" s="1"/>
  <c r="I57" i="57"/>
  <c r="R58" i="60" s="1"/>
  <c r="S58" i="60" s="1"/>
  <c r="H57" i="57"/>
  <c r="O58" i="60" s="1"/>
  <c r="P58" i="60" s="1"/>
  <c r="G57" i="57"/>
  <c r="L58" i="60" s="1"/>
  <c r="M58" i="60" s="1"/>
  <c r="F57" i="57"/>
  <c r="I58" i="60" s="1"/>
  <c r="J58" i="60" s="1"/>
  <c r="E57" i="57"/>
  <c r="F58" i="60" s="1"/>
  <c r="N55" i="57"/>
  <c r="M55" i="57"/>
  <c r="L55" i="57"/>
  <c r="K55" i="57"/>
  <c r="X56" i="60" s="1"/>
  <c r="Y56" i="60" s="1"/>
  <c r="J55" i="57"/>
  <c r="U56" i="60" s="1"/>
  <c r="I55" i="57"/>
  <c r="R56" i="60" s="1"/>
  <c r="H55" i="57"/>
  <c r="O56" i="60" s="1"/>
  <c r="P56" i="60" s="1"/>
  <c r="G55" i="57"/>
  <c r="L56" i="60" s="1"/>
  <c r="M56" i="60" s="1"/>
  <c r="F55" i="57"/>
  <c r="I56" i="60" s="1"/>
  <c r="E55" i="57"/>
  <c r="X54" i="60"/>
  <c r="Y54" i="60" s="1"/>
  <c r="U54" i="60"/>
  <c r="V54" i="60" s="1"/>
  <c r="R54" i="60"/>
  <c r="S54" i="60" s="1"/>
  <c r="O54" i="60"/>
  <c r="P54" i="60" s="1"/>
  <c r="L54" i="60"/>
  <c r="M54" i="60" s="1"/>
  <c r="I54" i="60"/>
  <c r="J54" i="60" s="1"/>
  <c r="F54" i="60"/>
  <c r="N53" i="57"/>
  <c r="M53" i="57"/>
  <c r="L53" i="57"/>
  <c r="K53" i="57"/>
  <c r="X53" i="60" s="1"/>
  <c r="Y53" i="60" s="1"/>
  <c r="J53" i="57"/>
  <c r="U53" i="60" s="1"/>
  <c r="V53" i="60" s="1"/>
  <c r="I53" i="57"/>
  <c r="R53" i="60" s="1"/>
  <c r="S53" i="60" s="1"/>
  <c r="H53" i="57"/>
  <c r="O53" i="60" s="1"/>
  <c r="P53" i="60" s="1"/>
  <c r="G53" i="57"/>
  <c r="L53" i="60" s="1"/>
  <c r="M53" i="60" s="1"/>
  <c r="F53" i="57"/>
  <c r="I53" i="60" s="1"/>
  <c r="J53" i="60" s="1"/>
  <c r="E53" i="57"/>
  <c r="N52" i="57"/>
  <c r="M52" i="57"/>
  <c r="L52" i="57"/>
  <c r="K52" i="57"/>
  <c r="X52" i="60" s="1"/>
  <c r="Y52" i="60" s="1"/>
  <c r="J52" i="57"/>
  <c r="U52" i="60" s="1"/>
  <c r="V52" i="60" s="1"/>
  <c r="I52" i="57"/>
  <c r="R52" i="60" s="1"/>
  <c r="S52" i="60" s="1"/>
  <c r="H52" i="57"/>
  <c r="O52" i="60" s="1"/>
  <c r="P52" i="60" s="1"/>
  <c r="G52" i="57"/>
  <c r="L52" i="60" s="1"/>
  <c r="M52" i="60" s="1"/>
  <c r="F52" i="57"/>
  <c r="I52" i="60" s="1"/>
  <c r="J52" i="60" s="1"/>
  <c r="E52" i="57"/>
  <c r="N51" i="57"/>
  <c r="M51" i="57"/>
  <c r="L51" i="57"/>
  <c r="K51" i="57"/>
  <c r="X51" i="60" s="1"/>
  <c r="Y51" i="60" s="1"/>
  <c r="J51" i="57"/>
  <c r="U51" i="60" s="1"/>
  <c r="V51" i="60" s="1"/>
  <c r="I51" i="57"/>
  <c r="R51" i="60" s="1"/>
  <c r="S51" i="60" s="1"/>
  <c r="H51" i="57"/>
  <c r="O51" i="60" s="1"/>
  <c r="P51" i="60" s="1"/>
  <c r="G51" i="57"/>
  <c r="L51" i="60" s="1"/>
  <c r="M51" i="60" s="1"/>
  <c r="F51" i="57"/>
  <c r="I51" i="60" s="1"/>
  <c r="J51" i="60" s="1"/>
  <c r="E51" i="57"/>
  <c r="N50" i="57"/>
  <c r="M50" i="57"/>
  <c r="L50" i="57"/>
  <c r="K50" i="57"/>
  <c r="X50" i="60" s="1"/>
  <c r="Y50" i="60" s="1"/>
  <c r="J50" i="57"/>
  <c r="U50" i="60" s="1"/>
  <c r="V50" i="60" s="1"/>
  <c r="I50" i="57"/>
  <c r="R50" i="60" s="1"/>
  <c r="S50" i="60" s="1"/>
  <c r="H50" i="57"/>
  <c r="O50" i="60" s="1"/>
  <c r="P50" i="60" s="1"/>
  <c r="G50" i="57"/>
  <c r="L50" i="60" s="1"/>
  <c r="M50" i="60" s="1"/>
  <c r="F50" i="57"/>
  <c r="I50" i="60" s="1"/>
  <c r="J50" i="60" s="1"/>
  <c r="E50" i="57"/>
  <c r="N49" i="57"/>
  <c r="M49" i="57"/>
  <c r="L49" i="57"/>
  <c r="K49" i="57"/>
  <c r="X49" i="60" s="1"/>
  <c r="Y49" i="60" s="1"/>
  <c r="J49" i="57"/>
  <c r="U49" i="60" s="1"/>
  <c r="V49" i="60" s="1"/>
  <c r="I49" i="57"/>
  <c r="R49" i="60" s="1"/>
  <c r="S49" i="60" s="1"/>
  <c r="H49" i="57"/>
  <c r="O49" i="60" s="1"/>
  <c r="P49" i="60" s="1"/>
  <c r="G49" i="57"/>
  <c r="L49" i="60" s="1"/>
  <c r="M49" i="60" s="1"/>
  <c r="F49" i="57"/>
  <c r="I49" i="60" s="1"/>
  <c r="J49" i="60" s="1"/>
  <c r="E49" i="57"/>
  <c r="N48" i="57"/>
  <c r="M48" i="57"/>
  <c r="L48" i="57"/>
  <c r="K48" i="57"/>
  <c r="X48" i="60" s="1"/>
  <c r="Y48" i="60" s="1"/>
  <c r="J48" i="57"/>
  <c r="U48" i="60" s="1"/>
  <c r="V48" i="60" s="1"/>
  <c r="I48" i="57"/>
  <c r="R48" i="60" s="1"/>
  <c r="S48" i="60" s="1"/>
  <c r="H48" i="57"/>
  <c r="O48" i="60" s="1"/>
  <c r="P48" i="60" s="1"/>
  <c r="G48" i="57"/>
  <c r="L48" i="60" s="1"/>
  <c r="M48" i="60" s="1"/>
  <c r="F48" i="57"/>
  <c r="I48" i="60" s="1"/>
  <c r="J48" i="60" s="1"/>
  <c r="E48" i="57"/>
  <c r="N47" i="57"/>
  <c r="M47" i="57"/>
  <c r="L47" i="57"/>
  <c r="K47" i="57"/>
  <c r="X47" i="60" s="1"/>
  <c r="Y47" i="60" s="1"/>
  <c r="J47" i="57"/>
  <c r="U47" i="60" s="1"/>
  <c r="V47" i="60" s="1"/>
  <c r="I47" i="57"/>
  <c r="R47" i="60" s="1"/>
  <c r="S47" i="60" s="1"/>
  <c r="H47" i="57"/>
  <c r="O47" i="60" s="1"/>
  <c r="P47" i="60" s="1"/>
  <c r="G47" i="57"/>
  <c r="L47" i="60" s="1"/>
  <c r="M47" i="60" s="1"/>
  <c r="F47" i="57"/>
  <c r="I47" i="60" s="1"/>
  <c r="J47" i="60" s="1"/>
  <c r="E47" i="57"/>
  <c r="N46" i="57"/>
  <c r="M46" i="57"/>
  <c r="L46" i="57"/>
  <c r="K46" i="57"/>
  <c r="X46" i="60" s="1"/>
  <c r="Y46" i="60" s="1"/>
  <c r="J46" i="57"/>
  <c r="U46" i="60" s="1"/>
  <c r="V46" i="60" s="1"/>
  <c r="I46" i="57"/>
  <c r="R46" i="60" s="1"/>
  <c r="S46" i="60" s="1"/>
  <c r="H46" i="57"/>
  <c r="O46" i="60" s="1"/>
  <c r="P46" i="60" s="1"/>
  <c r="G46" i="57"/>
  <c r="L46" i="60" s="1"/>
  <c r="F46" i="57"/>
  <c r="I46" i="60" s="1"/>
  <c r="J46" i="60" s="1"/>
  <c r="E46" i="57"/>
  <c r="N44" i="57"/>
  <c r="M44" i="57"/>
  <c r="L44" i="57"/>
  <c r="K44" i="57"/>
  <c r="X44" i="60" s="1"/>
  <c r="Y44" i="60" s="1"/>
  <c r="J44" i="57"/>
  <c r="U44" i="60" s="1"/>
  <c r="V44" i="60" s="1"/>
  <c r="I44" i="57"/>
  <c r="R44" i="60" s="1"/>
  <c r="S44" i="60" s="1"/>
  <c r="H44" i="57"/>
  <c r="O44" i="60" s="1"/>
  <c r="P44" i="60" s="1"/>
  <c r="G44" i="57"/>
  <c r="L44" i="60" s="1"/>
  <c r="M44" i="60" s="1"/>
  <c r="F44" i="57"/>
  <c r="I44" i="60" s="1"/>
  <c r="J44" i="60" s="1"/>
  <c r="E44" i="57"/>
  <c r="F44" i="60" s="1"/>
  <c r="G44" i="60" s="1"/>
  <c r="N43" i="57"/>
  <c r="M43" i="57"/>
  <c r="L43" i="57"/>
  <c r="K43" i="57"/>
  <c r="X43" i="60" s="1"/>
  <c r="Y43" i="60" s="1"/>
  <c r="J43" i="57"/>
  <c r="U43" i="60" s="1"/>
  <c r="V43" i="60" s="1"/>
  <c r="I43" i="57"/>
  <c r="R43" i="60" s="1"/>
  <c r="S43" i="60" s="1"/>
  <c r="H43" i="57"/>
  <c r="O43" i="60" s="1"/>
  <c r="G43" i="57"/>
  <c r="L43" i="60" s="1"/>
  <c r="M43" i="60" s="1"/>
  <c r="F43" i="57"/>
  <c r="I43" i="60" s="1"/>
  <c r="J43" i="60" s="1"/>
  <c r="E43" i="57"/>
  <c r="F43" i="60" s="1"/>
  <c r="G43" i="60" s="1"/>
  <c r="N42" i="57"/>
  <c r="M42" i="57"/>
  <c r="L42" i="57"/>
  <c r="K42" i="57"/>
  <c r="X42" i="60" s="1"/>
  <c r="Y42" i="60" s="1"/>
  <c r="J42" i="57"/>
  <c r="U42" i="60" s="1"/>
  <c r="V42" i="60" s="1"/>
  <c r="I42" i="57"/>
  <c r="R42" i="60" s="1"/>
  <c r="S42" i="60" s="1"/>
  <c r="H42" i="57"/>
  <c r="O42" i="60" s="1"/>
  <c r="P42" i="60" s="1"/>
  <c r="G42" i="57"/>
  <c r="L42" i="60" s="1"/>
  <c r="M42" i="60" s="1"/>
  <c r="F42" i="57"/>
  <c r="I42" i="60" s="1"/>
  <c r="J42" i="60" s="1"/>
  <c r="E42" i="57"/>
  <c r="F42" i="60" s="1"/>
  <c r="G42" i="60" s="1"/>
  <c r="N41" i="57"/>
  <c r="M41" i="57"/>
  <c r="L41" i="57"/>
  <c r="K41" i="57"/>
  <c r="X41" i="60" s="1"/>
  <c r="Y41" i="60" s="1"/>
  <c r="J41" i="57"/>
  <c r="U41" i="60" s="1"/>
  <c r="I41" i="57"/>
  <c r="R41" i="60" s="1"/>
  <c r="S41" i="60" s="1"/>
  <c r="H41" i="57"/>
  <c r="O41" i="60" s="1"/>
  <c r="P41" i="60" s="1"/>
  <c r="G41" i="57"/>
  <c r="L41" i="60" s="1"/>
  <c r="M41" i="60" s="1"/>
  <c r="F41" i="57"/>
  <c r="I41" i="60" s="1"/>
  <c r="J41" i="60" s="1"/>
  <c r="E41" i="57"/>
  <c r="F41" i="60" s="1"/>
  <c r="G41" i="60" s="1"/>
  <c r="N40" i="57"/>
  <c r="M40" i="57"/>
  <c r="L40" i="57"/>
  <c r="K40" i="57"/>
  <c r="X40" i="60" s="1"/>
  <c r="J40" i="57"/>
  <c r="U40" i="60" s="1"/>
  <c r="V40" i="60" s="1"/>
  <c r="I40" i="57"/>
  <c r="R40" i="60" s="1"/>
  <c r="H40" i="57"/>
  <c r="O40" i="60" s="1"/>
  <c r="P40" i="60" s="1"/>
  <c r="G40" i="57"/>
  <c r="L40" i="60" s="1"/>
  <c r="M40" i="60" s="1"/>
  <c r="F40" i="57"/>
  <c r="I40" i="60" s="1"/>
  <c r="J40" i="60" s="1"/>
  <c r="E40" i="57"/>
  <c r="F40" i="60" s="1"/>
  <c r="G40" i="60" s="1"/>
  <c r="N38" i="57"/>
  <c r="M38" i="57"/>
  <c r="L38" i="57"/>
  <c r="K38" i="57"/>
  <c r="X38" i="60" s="1"/>
  <c r="Y38" i="60" s="1"/>
  <c r="J38" i="57"/>
  <c r="U38" i="60" s="1"/>
  <c r="V38" i="60" s="1"/>
  <c r="I38" i="57"/>
  <c r="R38" i="60" s="1"/>
  <c r="S38" i="60" s="1"/>
  <c r="H38" i="57"/>
  <c r="O38" i="60" s="1"/>
  <c r="P38" i="60" s="1"/>
  <c r="G38" i="57"/>
  <c r="L38" i="60" s="1"/>
  <c r="M38" i="60" s="1"/>
  <c r="F38" i="57"/>
  <c r="I38" i="60" s="1"/>
  <c r="J38" i="60" s="1"/>
  <c r="E38" i="57"/>
  <c r="F38" i="60" s="1"/>
  <c r="G38" i="60" s="1"/>
  <c r="N37" i="57"/>
  <c r="M37" i="57"/>
  <c r="L37" i="57"/>
  <c r="K37" i="57"/>
  <c r="X37" i="60" s="1"/>
  <c r="Y37" i="60" s="1"/>
  <c r="J37" i="57"/>
  <c r="U37" i="60" s="1"/>
  <c r="V37" i="60" s="1"/>
  <c r="I37" i="57"/>
  <c r="R37" i="60" s="1"/>
  <c r="S37" i="60" s="1"/>
  <c r="H37" i="57"/>
  <c r="O37" i="60" s="1"/>
  <c r="P37" i="60" s="1"/>
  <c r="G37" i="57"/>
  <c r="L37" i="60" s="1"/>
  <c r="M37" i="60" s="1"/>
  <c r="F37" i="57"/>
  <c r="I37" i="60" s="1"/>
  <c r="J37" i="60" s="1"/>
  <c r="E37" i="57"/>
  <c r="F37" i="60" s="1"/>
  <c r="G37" i="60" s="1"/>
  <c r="N36" i="57"/>
  <c r="M36" i="57"/>
  <c r="L36" i="57"/>
  <c r="K36" i="57"/>
  <c r="X36" i="60" s="1"/>
  <c r="Y36" i="60" s="1"/>
  <c r="J36" i="57"/>
  <c r="U36" i="60" s="1"/>
  <c r="V36" i="60" s="1"/>
  <c r="I36" i="57"/>
  <c r="R36" i="60" s="1"/>
  <c r="S36" i="60" s="1"/>
  <c r="H36" i="57"/>
  <c r="O36" i="60" s="1"/>
  <c r="P36" i="60" s="1"/>
  <c r="G36" i="57"/>
  <c r="L36" i="60" s="1"/>
  <c r="M36" i="60" s="1"/>
  <c r="F36" i="57"/>
  <c r="I36" i="60" s="1"/>
  <c r="J36" i="60" s="1"/>
  <c r="E36" i="57"/>
  <c r="F36" i="60" s="1"/>
  <c r="G36" i="60" s="1"/>
  <c r="N35" i="57"/>
  <c r="M35" i="57"/>
  <c r="L35" i="57"/>
  <c r="K35" i="57"/>
  <c r="X35" i="60" s="1"/>
  <c r="Y35" i="60" s="1"/>
  <c r="J35" i="57"/>
  <c r="U35" i="60" s="1"/>
  <c r="V35" i="60" s="1"/>
  <c r="I35" i="57"/>
  <c r="R35" i="60" s="1"/>
  <c r="S35" i="60" s="1"/>
  <c r="H35" i="57"/>
  <c r="O35" i="60" s="1"/>
  <c r="P35" i="60" s="1"/>
  <c r="G35" i="57"/>
  <c r="L35" i="60" s="1"/>
  <c r="M35" i="60" s="1"/>
  <c r="F35" i="57"/>
  <c r="I35" i="60" s="1"/>
  <c r="J35" i="60" s="1"/>
  <c r="E35" i="57"/>
  <c r="F35" i="60" s="1"/>
  <c r="G35" i="60" s="1"/>
  <c r="N34" i="57"/>
  <c r="M34" i="57"/>
  <c r="L34" i="57"/>
  <c r="K34" i="57"/>
  <c r="X34" i="60" s="1"/>
  <c r="Y34" i="60" s="1"/>
  <c r="J34" i="57"/>
  <c r="U34" i="60" s="1"/>
  <c r="V34" i="60" s="1"/>
  <c r="I34" i="57"/>
  <c r="R34" i="60" s="1"/>
  <c r="S34" i="60" s="1"/>
  <c r="H34" i="57"/>
  <c r="O34" i="60" s="1"/>
  <c r="P34" i="60" s="1"/>
  <c r="G34" i="57"/>
  <c r="L34" i="60" s="1"/>
  <c r="M34" i="60" s="1"/>
  <c r="F34" i="57"/>
  <c r="I34" i="60" s="1"/>
  <c r="J34" i="60" s="1"/>
  <c r="E34" i="57"/>
  <c r="F34" i="60" s="1"/>
  <c r="G34" i="60" s="1"/>
  <c r="N33" i="57"/>
  <c r="M33" i="57"/>
  <c r="L33" i="57"/>
  <c r="K33" i="57"/>
  <c r="X33" i="60" s="1"/>
  <c r="Y33" i="60" s="1"/>
  <c r="J33" i="57"/>
  <c r="U33" i="60" s="1"/>
  <c r="V33" i="60" s="1"/>
  <c r="I33" i="57"/>
  <c r="R33" i="60" s="1"/>
  <c r="H33" i="57"/>
  <c r="O33" i="60" s="1"/>
  <c r="P33" i="60" s="1"/>
  <c r="G33" i="57"/>
  <c r="L33" i="60" s="1"/>
  <c r="M33" i="60" s="1"/>
  <c r="F33" i="57"/>
  <c r="I33" i="60" s="1"/>
  <c r="J33" i="60" s="1"/>
  <c r="E33" i="57"/>
  <c r="F33" i="60" s="1"/>
  <c r="G33" i="60" s="1"/>
  <c r="N32" i="57"/>
  <c r="M32" i="57"/>
  <c r="L32" i="57"/>
  <c r="K32" i="57"/>
  <c r="X32" i="60" s="1"/>
  <c r="J32" i="57"/>
  <c r="U32" i="60" s="1"/>
  <c r="I32" i="57"/>
  <c r="R32" i="60" s="1"/>
  <c r="S32" i="60" s="1"/>
  <c r="H32" i="57"/>
  <c r="O32" i="60" s="1"/>
  <c r="P32" i="60" s="1"/>
  <c r="G32" i="57"/>
  <c r="L32" i="60" s="1"/>
  <c r="M32" i="60" s="1"/>
  <c r="F32" i="57"/>
  <c r="I32" i="60" s="1"/>
  <c r="E32" i="57"/>
  <c r="F32" i="60" s="1"/>
  <c r="G32" i="60" s="1"/>
  <c r="N30" i="57"/>
  <c r="M30" i="57"/>
  <c r="L30" i="57"/>
  <c r="K30" i="57"/>
  <c r="X30" i="60" s="1"/>
  <c r="Y30" i="60" s="1"/>
  <c r="J30" i="57"/>
  <c r="U30" i="60" s="1"/>
  <c r="V30" i="60" s="1"/>
  <c r="I30" i="57"/>
  <c r="R30" i="60" s="1"/>
  <c r="S30" i="60" s="1"/>
  <c r="H30" i="57"/>
  <c r="O30" i="60" s="1"/>
  <c r="P30" i="60" s="1"/>
  <c r="G30" i="57"/>
  <c r="L30" i="60" s="1"/>
  <c r="M30" i="60" s="1"/>
  <c r="F30" i="57"/>
  <c r="I30" i="60" s="1"/>
  <c r="J30" i="60" s="1"/>
  <c r="E30" i="57"/>
  <c r="F30" i="60" s="1"/>
  <c r="G30" i="60" s="1"/>
  <c r="N29" i="57"/>
  <c r="M29" i="57"/>
  <c r="L29" i="57"/>
  <c r="K29" i="57"/>
  <c r="X29" i="60" s="1"/>
  <c r="Y29" i="60" s="1"/>
  <c r="J29" i="57"/>
  <c r="U29" i="60" s="1"/>
  <c r="V29" i="60" s="1"/>
  <c r="I29" i="57"/>
  <c r="R29" i="60" s="1"/>
  <c r="S29" i="60" s="1"/>
  <c r="H29" i="57"/>
  <c r="O29" i="60" s="1"/>
  <c r="P29" i="60" s="1"/>
  <c r="G29" i="57"/>
  <c r="L29" i="60" s="1"/>
  <c r="M29" i="60" s="1"/>
  <c r="F29" i="57"/>
  <c r="I29" i="60" s="1"/>
  <c r="J29" i="60" s="1"/>
  <c r="E29" i="57"/>
  <c r="F29" i="60" s="1"/>
  <c r="G29" i="60" s="1"/>
  <c r="N28" i="57"/>
  <c r="M28" i="57"/>
  <c r="L28" i="57"/>
  <c r="K28" i="57"/>
  <c r="X28" i="60" s="1"/>
  <c r="Y28" i="60" s="1"/>
  <c r="J28" i="57"/>
  <c r="U28" i="60" s="1"/>
  <c r="V28" i="60" s="1"/>
  <c r="I28" i="57"/>
  <c r="R28" i="60" s="1"/>
  <c r="S28" i="60" s="1"/>
  <c r="H28" i="57"/>
  <c r="O28" i="60" s="1"/>
  <c r="P28" i="60" s="1"/>
  <c r="G28" i="57"/>
  <c r="L28" i="60" s="1"/>
  <c r="M28" i="60" s="1"/>
  <c r="F28" i="57"/>
  <c r="I28" i="60" s="1"/>
  <c r="E28" i="57"/>
  <c r="F28" i="60" s="1"/>
  <c r="N27" i="57"/>
  <c r="M27" i="57"/>
  <c r="L27" i="57"/>
  <c r="K27" i="57"/>
  <c r="X27" i="60" s="1"/>
  <c r="J27" i="57"/>
  <c r="U27" i="60" s="1"/>
  <c r="V27" i="60" s="1"/>
  <c r="I27" i="57"/>
  <c r="R27" i="60" s="1"/>
  <c r="H27" i="57"/>
  <c r="O27" i="60" s="1"/>
  <c r="P27" i="60" s="1"/>
  <c r="G27" i="57"/>
  <c r="L27" i="60" s="1"/>
  <c r="F27" i="57"/>
  <c r="I27" i="60" s="1"/>
  <c r="E27" i="57"/>
  <c r="F27" i="60" s="1"/>
  <c r="N25" i="57"/>
  <c r="M25" i="57"/>
  <c r="L25" i="57"/>
  <c r="K25" i="57"/>
  <c r="X25" i="60" s="1"/>
  <c r="Y25" i="60" s="1"/>
  <c r="J25" i="57"/>
  <c r="U25" i="60" s="1"/>
  <c r="V25" i="60" s="1"/>
  <c r="I25" i="57"/>
  <c r="R25" i="60" s="1"/>
  <c r="S25" i="60" s="1"/>
  <c r="H25" i="57"/>
  <c r="O25" i="60" s="1"/>
  <c r="P25" i="60" s="1"/>
  <c r="G25" i="57"/>
  <c r="L25" i="60" s="1"/>
  <c r="M25" i="60" s="1"/>
  <c r="F25" i="57"/>
  <c r="I25" i="60" s="1"/>
  <c r="J25" i="60" s="1"/>
  <c r="E25" i="57"/>
  <c r="F25" i="60" s="1"/>
  <c r="G25" i="60" s="1"/>
  <c r="N24" i="57"/>
  <c r="M24" i="57"/>
  <c r="L24" i="57"/>
  <c r="K24" i="57"/>
  <c r="X24" i="60" s="1"/>
  <c r="Y24" i="60" s="1"/>
  <c r="J24" i="57"/>
  <c r="U24" i="60" s="1"/>
  <c r="V24" i="60" s="1"/>
  <c r="I24" i="57"/>
  <c r="R24" i="60" s="1"/>
  <c r="S24" i="60" s="1"/>
  <c r="H24" i="57"/>
  <c r="O24" i="60" s="1"/>
  <c r="P24" i="60" s="1"/>
  <c r="G24" i="57"/>
  <c r="L24" i="60" s="1"/>
  <c r="M24" i="60" s="1"/>
  <c r="F24" i="57"/>
  <c r="I24" i="60" s="1"/>
  <c r="E24" i="57"/>
  <c r="F24" i="60" s="1"/>
  <c r="N23" i="57"/>
  <c r="M23" i="57"/>
  <c r="L23" i="57"/>
  <c r="K23" i="57"/>
  <c r="X23" i="60" s="1"/>
  <c r="Y23" i="60" s="1"/>
  <c r="J23" i="57"/>
  <c r="U23" i="60" s="1"/>
  <c r="V23" i="60" s="1"/>
  <c r="I23" i="57"/>
  <c r="R23" i="60" s="1"/>
  <c r="S23" i="60" s="1"/>
  <c r="H23" i="57"/>
  <c r="O23" i="60" s="1"/>
  <c r="P23" i="60" s="1"/>
  <c r="G23" i="57"/>
  <c r="L23" i="60" s="1"/>
  <c r="M23" i="60" s="1"/>
  <c r="F23" i="57"/>
  <c r="I23" i="60" s="1"/>
  <c r="J23" i="60" s="1"/>
  <c r="E23" i="57"/>
  <c r="F23" i="60" s="1"/>
  <c r="G23" i="60" s="1"/>
  <c r="N22" i="57"/>
  <c r="M22" i="57"/>
  <c r="L22" i="57"/>
  <c r="K22" i="57"/>
  <c r="X22" i="60" s="1"/>
  <c r="Y22" i="60" s="1"/>
  <c r="J22" i="57"/>
  <c r="U22" i="60" s="1"/>
  <c r="V22" i="60" s="1"/>
  <c r="I22" i="57"/>
  <c r="R22" i="60" s="1"/>
  <c r="S22" i="60" s="1"/>
  <c r="H22" i="57"/>
  <c r="O22" i="60" s="1"/>
  <c r="P22" i="60" s="1"/>
  <c r="G22" i="57"/>
  <c r="L22" i="60" s="1"/>
  <c r="M22" i="60" s="1"/>
  <c r="F22" i="57"/>
  <c r="I22" i="60" s="1"/>
  <c r="J22" i="60" s="1"/>
  <c r="E22" i="57"/>
  <c r="F22" i="60" s="1"/>
  <c r="G22" i="60" s="1"/>
  <c r="N21" i="57"/>
  <c r="M21" i="57"/>
  <c r="L21" i="57"/>
  <c r="K21" i="57"/>
  <c r="X21" i="60" s="1"/>
  <c r="Y21" i="60" s="1"/>
  <c r="J21" i="57"/>
  <c r="U21" i="60" s="1"/>
  <c r="V21" i="60" s="1"/>
  <c r="I21" i="57"/>
  <c r="R21" i="60" s="1"/>
  <c r="S21" i="60" s="1"/>
  <c r="H21" i="57"/>
  <c r="O21" i="60" s="1"/>
  <c r="P21" i="60" s="1"/>
  <c r="G21" i="57"/>
  <c r="L21" i="60" s="1"/>
  <c r="M21" i="60" s="1"/>
  <c r="F21" i="57"/>
  <c r="I21" i="60" s="1"/>
  <c r="J21" i="60" s="1"/>
  <c r="E21" i="57"/>
  <c r="F21" i="60" s="1"/>
  <c r="G21" i="60" s="1"/>
  <c r="N20" i="57"/>
  <c r="M20" i="57"/>
  <c r="L20" i="57"/>
  <c r="K20" i="57"/>
  <c r="X20" i="60" s="1"/>
  <c r="Y20" i="60" s="1"/>
  <c r="J20" i="57"/>
  <c r="U20" i="60" s="1"/>
  <c r="V20" i="60" s="1"/>
  <c r="I20" i="57"/>
  <c r="R20" i="60" s="1"/>
  <c r="S20" i="60" s="1"/>
  <c r="H20" i="57"/>
  <c r="O20" i="60" s="1"/>
  <c r="P20" i="60" s="1"/>
  <c r="G20" i="57"/>
  <c r="L20" i="60" s="1"/>
  <c r="M20" i="60" s="1"/>
  <c r="F20" i="57"/>
  <c r="I20" i="60" s="1"/>
  <c r="E20" i="57"/>
  <c r="F20" i="60" s="1"/>
  <c r="N18" i="57"/>
  <c r="M18" i="57"/>
  <c r="L18" i="57"/>
  <c r="K18" i="57"/>
  <c r="X18" i="60" s="1"/>
  <c r="Y18" i="60" s="1"/>
  <c r="J18" i="57"/>
  <c r="U18" i="60" s="1"/>
  <c r="V18" i="60" s="1"/>
  <c r="I18" i="57"/>
  <c r="R18" i="60" s="1"/>
  <c r="H18" i="57"/>
  <c r="O18" i="60" s="1"/>
  <c r="P18" i="60" s="1"/>
  <c r="G18" i="57"/>
  <c r="L18" i="60" s="1"/>
  <c r="M18" i="60" s="1"/>
  <c r="F18" i="57"/>
  <c r="I18" i="60" s="1"/>
  <c r="J18" i="60" s="1"/>
  <c r="E18" i="57"/>
  <c r="F18" i="60" s="1"/>
  <c r="G18" i="60" s="1"/>
  <c r="N17" i="57"/>
  <c r="M17" i="57"/>
  <c r="L17" i="57"/>
  <c r="K17" i="57"/>
  <c r="X17" i="60" s="1"/>
  <c r="Y17" i="60" s="1"/>
  <c r="J17" i="57"/>
  <c r="U17" i="60" s="1"/>
  <c r="V17" i="60" s="1"/>
  <c r="I17" i="57"/>
  <c r="R17" i="60" s="1"/>
  <c r="S17" i="60" s="1"/>
  <c r="H17" i="57"/>
  <c r="O17" i="60" s="1"/>
  <c r="P17" i="60" s="1"/>
  <c r="G17" i="57"/>
  <c r="L17" i="60" s="1"/>
  <c r="M17" i="60" s="1"/>
  <c r="F17" i="57"/>
  <c r="I17" i="60" s="1"/>
  <c r="J17" i="60" s="1"/>
  <c r="E17" i="57"/>
  <c r="F17" i="60" s="1"/>
  <c r="G17" i="60" s="1"/>
  <c r="N11" i="57"/>
  <c r="M11" i="57"/>
  <c r="L11" i="57"/>
  <c r="K11" i="57"/>
  <c r="X11" i="60" s="1"/>
  <c r="X10" i="60" s="1"/>
  <c r="X9" i="60" s="1"/>
  <c r="J11" i="57"/>
  <c r="U11" i="60" s="1"/>
  <c r="U10" i="60" s="1"/>
  <c r="U9" i="60" s="1"/>
  <c r="I11" i="57"/>
  <c r="R11" i="60" s="1"/>
  <c r="R10" i="60" s="1"/>
  <c r="R9" i="60" s="1"/>
  <c r="H11" i="57"/>
  <c r="O11" i="60" s="1"/>
  <c r="O10" i="60" s="1"/>
  <c r="O9" i="60" s="1"/>
  <c r="G11" i="57"/>
  <c r="L11" i="60" s="1"/>
  <c r="L10" i="60" s="1"/>
  <c r="L9" i="60" s="1"/>
  <c r="F11" i="57"/>
  <c r="I11" i="60" s="1"/>
  <c r="I10" i="60" s="1"/>
  <c r="I9" i="60" s="1"/>
  <c r="E11" i="57"/>
  <c r="F11" i="60" s="1"/>
  <c r="N6" i="57"/>
  <c r="M6" i="57"/>
  <c r="L6" i="57"/>
  <c r="K6" i="57"/>
  <c r="X6" i="60" s="1"/>
  <c r="X5" i="60" s="1"/>
  <c r="X4" i="60" s="1"/>
  <c r="J6" i="57"/>
  <c r="U6" i="60" s="1"/>
  <c r="U5" i="60" s="1"/>
  <c r="U4" i="60" s="1"/>
  <c r="I6" i="57"/>
  <c r="H6" i="57"/>
  <c r="G6" i="57"/>
  <c r="L6" i="60" s="1"/>
  <c r="L5" i="60" s="1"/>
  <c r="L4" i="60" s="1"/>
  <c r="F6" i="57"/>
  <c r="P7" i="57"/>
  <c r="O7" i="57"/>
  <c r="N7" i="57"/>
  <c r="M7" i="57"/>
  <c r="L7" i="57"/>
  <c r="K7" i="57"/>
  <c r="J7" i="57"/>
  <c r="I7" i="57"/>
  <c r="H7" i="57"/>
  <c r="G7" i="57"/>
  <c r="F7" i="57"/>
  <c r="E7" i="57"/>
  <c r="H15" i="60" l="1"/>
  <c r="H71" i="60" s="1"/>
  <c r="K15" i="60"/>
  <c r="K71" i="60" s="1"/>
  <c r="W15" i="60"/>
  <c r="W71" i="60" s="1"/>
  <c r="W72" i="60" s="1"/>
  <c r="I26" i="60"/>
  <c r="I31" i="60"/>
  <c r="I84" i="60"/>
  <c r="I83" i="60" s="1"/>
  <c r="X26" i="60"/>
  <c r="M55" i="60"/>
  <c r="M75" i="60"/>
  <c r="M74" i="60" s="1"/>
  <c r="X13" i="60"/>
  <c r="U13" i="60"/>
  <c r="V26" i="60"/>
  <c r="V45" i="60"/>
  <c r="L13" i="60"/>
  <c r="L26" i="60"/>
  <c r="P26" i="60"/>
  <c r="P31" i="60"/>
  <c r="I75" i="60"/>
  <c r="I74" i="60" s="1"/>
  <c r="Y75" i="60"/>
  <c r="Y74" i="60" s="1"/>
  <c r="Y84" i="60"/>
  <c r="Y83" i="60" s="1"/>
  <c r="P55" i="60"/>
  <c r="O75" i="60"/>
  <c r="O74" i="60" s="1"/>
  <c r="R16" i="60"/>
  <c r="R31" i="60"/>
  <c r="R75" i="60"/>
  <c r="R74" i="60" s="1"/>
  <c r="F84" i="60"/>
  <c r="F83" i="60" s="1"/>
  <c r="S45" i="60"/>
  <c r="M16" i="60"/>
  <c r="M31" i="60"/>
  <c r="Y45" i="60"/>
  <c r="Y55" i="60"/>
  <c r="Y59" i="60"/>
  <c r="M84" i="60"/>
  <c r="M83" i="60" s="1"/>
  <c r="P59" i="60"/>
  <c r="S59" i="60"/>
  <c r="AE88" i="60"/>
  <c r="P45" i="60"/>
  <c r="H5" i="57"/>
  <c r="H4" i="57" s="1"/>
  <c r="O6" i="60"/>
  <c r="O39" i="60"/>
  <c r="P85" i="60"/>
  <c r="P84" i="60" s="1"/>
  <c r="P83" i="60" s="1"/>
  <c r="O84" i="60"/>
  <c r="O83" i="60" s="1"/>
  <c r="H92" i="57"/>
  <c r="H91" i="57" s="1"/>
  <c r="O94" i="60"/>
  <c r="P11" i="60"/>
  <c r="P10" i="60" s="1"/>
  <c r="P9" i="60" s="1"/>
  <c r="M27" i="60"/>
  <c r="M26" i="60" s="1"/>
  <c r="L75" i="60"/>
  <c r="L74" i="60" s="1"/>
  <c r="I16" i="60"/>
  <c r="U26" i="60"/>
  <c r="X75" i="60"/>
  <c r="X74" i="60" s="1"/>
  <c r="I5" i="57"/>
  <c r="I4" i="57" s="1"/>
  <c r="R6" i="60"/>
  <c r="S27" i="60"/>
  <c r="S26" i="60" s="1"/>
  <c r="R26" i="60"/>
  <c r="F47" i="60"/>
  <c r="G47" i="60" s="1"/>
  <c r="AE47" i="60" s="1"/>
  <c r="F49" i="60"/>
  <c r="G49" i="60" s="1"/>
  <c r="AE49" i="60" s="1"/>
  <c r="F51" i="60"/>
  <c r="G51" i="60" s="1"/>
  <c r="AE51" i="60" s="1"/>
  <c r="G54" i="60"/>
  <c r="AE54" i="60" s="1"/>
  <c r="F53" i="60"/>
  <c r="G53" i="60" s="1"/>
  <c r="AE53" i="60" s="1"/>
  <c r="F56" i="60"/>
  <c r="F60" i="60"/>
  <c r="F62" i="60"/>
  <c r="G62" i="60" s="1"/>
  <c r="AE62" i="60" s="1"/>
  <c r="F64" i="60"/>
  <c r="G64" i="60" s="1"/>
  <c r="AE64" i="60" s="1"/>
  <c r="F66" i="60"/>
  <c r="G66" i="60" s="1"/>
  <c r="AE66" i="60" s="1"/>
  <c r="G69" i="60"/>
  <c r="AE69" i="60" s="1"/>
  <c r="F68" i="60"/>
  <c r="E79" i="57"/>
  <c r="E78" i="57" s="1"/>
  <c r="F81" i="60"/>
  <c r="R84" i="60"/>
  <c r="R83" i="60" s="1"/>
  <c r="S87" i="60"/>
  <c r="S84" i="60" s="1"/>
  <c r="S83" i="60" s="1"/>
  <c r="I92" i="57"/>
  <c r="I91" i="57" s="1"/>
  <c r="R94" i="60"/>
  <c r="V11" i="60"/>
  <c r="V10" i="60" s="1"/>
  <c r="V9" i="60" s="1"/>
  <c r="L16" i="60"/>
  <c r="L55" i="60"/>
  <c r="O16" i="60"/>
  <c r="R59" i="60"/>
  <c r="X45" i="60"/>
  <c r="U31" i="60"/>
  <c r="V32" i="60"/>
  <c r="V31" i="60" s="1"/>
  <c r="U39" i="60"/>
  <c r="I45" i="60"/>
  <c r="I55" i="60"/>
  <c r="F79" i="57"/>
  <c r="F78" i="57" s="1"/>
  <c r="I81" i="60"/>
  <c r="J92" i="57"/>
  <c r="J91" i="57" s="1"/>
  <c r="U94" i="60"/>
  <c r="M11" i="60"/>
  <c r="M10" i="60" s="1"/>
  <c r="M9" i="60" s="1"/>
  <c r="J32" i="60"/>
  <c r="J31" i="60" s="1"/>
  <c r="J76" i="60"/>
  <c r="J75" i="60" s="1"/>
  <c r="J74" i="60" s="1"/>
  <c r="L59" i="60"/>
  <c r="O31" i="60"/>
  <c r="P76" i="60"/>
  <c r="P75" i="60" s="1"/>
  <c r="P74" i="60" s="1"/>
  <c r="S33" i="60"/>
  <c r="S31" i="60" s="1"/>
  <c r="X31" i="60"/>
  <c r="Y32" i="60"/>
  <c r="Y31" i="60" s="1"/>
  <c r="X55" i="60"/>
  <c r="G79" i="57"/>
  <c r="G78" i="57" s="1"/>
  <c r="L81" i="60"/>
  <c r="X84" i="60"/>
  <c r="X83" i="60" s="1"/>
  <c r="K92" i="57"/>
  <c r="K91" i="57" s="1"/>
  <c r="X94" i="60"/>
  <c r="V6" i="60"/>
  <c r="V5" i="60" s="1"/>
  <c r="V4" i="60" s="1"/>
  <c r="J85" i="60"/>
  <c r="J84" i="60" s="1"/>
  <c r="J83" i="60" s="1"/>
  <c r="L31" i="60"/>
  <c r="Y11" i="60"/>
  <c r="Y10" i="60" s="1"/>
  <c r="Y9" i="60" s="1"/>
  <c r="S18" i="60"/>
  <c r="AE18" i="60" s="1"/>
  <c r="V41" i="60"/>
  <c r="V39" i="60" s="1"/>
  <c r="O59" i="60"/>
  <c r="H79" i="57"/>
  <c r="H78" i="57" s="1"/>
  <c r="O81" i="60"/>
  <c r="G85" i="60"/>
  <c r="M6" i="60"/>
  <c r="M5" i="60" s="1"/>
  <c r="M4" i="60" s="1"/>
  <c r="O55" i="60"/>
  <c r="L39" i="60"/>
  <c r="I59" i="60"/>
  <c r="R45" i="60"/>
  <c r="U45" i="60"/>
  <c r="R39" i="60"/>
  <c r="S40" i="60"/>
  <c r="S39" i="60" s="1"/>
  <c r="F46" i="60"/>
  <c r="F48" i="60"/>
  <c r="G48" i="60" s="1"/>
  <c r="AE48" i="60" s="1"/>
  <c r="F50" i="60"/>
  <c r="G50" i="60" s="1"/>
  <c r="AE50" i="60" s="1"/>
  <c r="F52" i="60"/>
  <c r="R55" i="60"/>
  <c r="S56" i="60"/>
  <c r="S55" i="60" s="1"/>
  <c r="F61" i="60"/>
  <c r="G61" i="60" s="1"/>
  <c r="AE61" i="60" s="1"/>
  <c r="F63" i="60"/>
  <c r="G63" i="60" s="1"/>
  <c r="AE63" i="60" s="1"/>
  <c r="F65" i="60"/>
  <c r="G65" i="60" s="1"/>
  <c r="AE65" i="60" s="1"/>
  <c r="F67" i="60"/>
  <c r="G67" i="60" s="1"/>
  <c r="AE67" i="60" s="1"/>
  <c r="I79" i="57"/>
  <c r="I78" i="57" s="1"/>
  <c r="R81" i="60"/>
  <c r="E92" i="57"/>
  <c r="E91" i="57" s="1"/>
  <c r="F94" i="60"/>
  <c r="J56" i="60"/>
  <c r="J55" i="60" s="1"/>
  <c r="O26" i="60"/>
  <c r="Y6" i="60"/>
  <c r="Y5" i="60" s="1"/>
  <c r="Y4" i="60" s="1"/>
  <c r="I39" i="60"/>
  <c r="U16" i="60"/>
  <c r="P43" i="60"/>
  <c r="P39" i="60" s="1"/>
  <c r="Y27" i="60"/>
  <c r="Y26" i="60" s="1"/>
  <c r="V56" i="60"/>
  <c r="V55" i="60" s="1"/>
  <c r="U55" i="60"/>
  <c r="U59" i="60"/>
  <c r="V60" i="60"/>
  <c r="V59" i="60" s="1"/>
  <c r="V76" i="60"/>
  <c r="V75" i="60" s="1"/>
  <c r="V74" i="60" s="1"/>
  <c r="U75" i="60"/>
  <c r="U74" i="60" s="1"/>
  <c r="J79" i="57"/>
  <c r="J78" i="57" s="1"/>
  <c r="U81" i="60"/>
  <c r="U84" i="60"/>
  <c r="U83" i="60" s="1"/>
  <c r="V86" i="60"/>
  <c r="V84" i="60" s="1"/>
  <c r="V83" i="60" s="1"/>
  <c r="F92" i="57"/>
  <c r="F91" i="57" s="1"/>
  <c r="I94" i="60"/>
  <c r="G58" i="60"/>
  <c r="AE58" i="60" s="1"/>
  <c r="F57" i="60"/>
  <c r="G57" i="60" s="1"/>
  <c r="AE57" i="60" s="1"/>
  <c r="F75" i="60"/>
  <c r="F74" i="60" s="1"/>
  <c r="O45" i="60"/>
  <c r="S76" i="60"/>
  <c r="S75" i="60" s="1"/>
  <c r="S74" i="60" s="1"/>
  <c r="F5" i="57"/>
  <c r="F4" i="57" s="1"/>
  <c r="I6" i="60"/>
  <c r="I5" i="60" s="1"/>
  <c r="I4" i="60" s="1"/>
  <c r="I13" i="60" s="1"/>
  <c r="X16" i="60"/>
  <c r="Y40" i="60"/>
  <c r="X39" i="60"/>
  <c r="L45" i="60"/>
  <c r="M46" i="60"/>
  <c r="M45" i="60" s="1"/>
  <c r="K79" i="57"/>
  <c r="K78" i="57" s="1"/>
  <c r="X81" i="60"/>
  <c r="G92" i="57"/>
  <c r="G91" i="57" s="1"/>
  <c r="L94" i="60"/>
  <c r="S11" i="60"/>
  <c r="S10" i="60" s="1"/>
  <c r="S9" i="60" s="1"/>
  <c r="L84" i="60"/>
  <c r="L83" i="60" s="1"/>
  <c r="X59" i="60"/>
  <c r="Y16" i="60"/>
  <c r="W90" i="60"/>
  <c r="W96" i="60" s="1"/>
  <c r="V16" i="60"/>
  <c r="T90" i="60"/>
  <c r="T96" i="60" s="1"/>
  <c r="Q71" i="60"/>
  <c r="N15" i="60"/>
  <c r="M59" i="60"/>
  <c r="M39" i="60"/>
  <c r="P16" i="60"/>
  <c r="N71" i="60"/>
  <c r="H72" i="60"/>
  <c r="H90" i="60"/>
  <c r="H96" i="60" s="1"/>
  <c r="AE77" i="60"/>
  <c r="J45" i="60"/>
  <c r="J39" i="60"/>
  <c r="J59" i="60"/>
  <c r="G75" i="60"/>
  <c r="G74" i="60" s="1"/>
  <c r="G31" i="60"/>
  <c r="AE19" i="60"/>
  <c r="G39" i="60"/>
  <c r="AE38" i="60"/>
  <c r="AE21" i="60"/>
  <c r="F16" i="60"/>
  <c r="F31" i="60"/>
  <c r="F10" i="60"/>
  <c r="F9" i="60" s="1"/>
  <c r="F5" i="60"/>
  <c r="F4" i="60" s="1"/>
  <c r="AE29" i="60"/>
  <c r="AE42" i="60"/>
  <c r="AE17" i="60"/>
  <c r="AE35" i="60"/>
  <c r="F26" i="60"/>
  <c r="AE36" i="60"/>
  <c r="F39" i="60"/>
  <c r="AE23" i="60"/>
  <c r="AE22" i="60"/>
  <c r="AE25" i="60"/>
  <c r="AE37" i="60"/>
  <c r="AE44" i="60"/>
  <c r="AE34" i="60"/>
  <c r="AE30" i="60"/>
  <c r="AC15" i="60"/>
  <c r="AC71" i="60" s="1"/>
  <c r="AC72" i="60" s="1"/>
  <c r="Z15" i="60"/>
  <c r="Z71" i="60" s="1"/>
  <c r="AB15" i="60"/>
  <c r="AB71" i="60" s="1"/>
  <c r="AD15" i="60"/>
  <c r="AD71" i="60" s="1"/>
  <c r="AA15" i="60"/>
  <c r="AA71" i="60" s="1"/>
  <c r="AA72" i="60" s="1"/>
  <c r="G58" i="57"/>
  <c r="K83" i="57"/>
  <c r="K82" i="57" s="1"/>
  <c r="G83" i="57"/>
  <c r="G82" i="57" s="1"/>
  <c r="Q56" i="57"/>
  <c r="H58" i="57"/>
  <c r="Q22" i="56"/>
  <c r="O54" i="57"/>
  <c r="Q19" i="57"/>
  <c r="M39" i="57"/>
  <c r="M45" i="57"/>
  <c r="M54" i="57"/>
  <c r="E83" i="57"/>
  <c r="E82" i="57" s="1"/>
  <c r="M83" i="57"/>
  <c r="M82" i="57" s="1"/>
  <c r="H39" i="57"/>
  <c r="P39" i="57"/>
  <c r="P45" i="57"/>
  <c r="P54" i="57"/>
  <c r="L58" i="57"/>
  <c r="P74" i="57"/>
  <c r="P73" i="57" s="1"/>
  <c r="O45" i="57"/>
  <c r="H45" i="57"/>
  <c r="L45" i="57"/>
  <c r="E45" i="57"/>
  <c r="F31" i="57"/>
  <c r="F54" i="57"/>
  <c r="N54" i="57"/>
  <c r="J74" i="57"/>
  <c r="J73" i="57" s="1"/>
  <c r="F74" i="57"/>
  <c r="F73" i="57" s="1"/>
  <c r="N74" i="57"/>
  <c r="N73" i="57" s="1"/>
  <c r="F83" i="57"/>
  <c r="F82" i="57" s="1"/>
  <c r="N83" i="57"/>
  <c r="N82" i="57" s="1"/>
  <c r="L39" i="57"/>
  <c r="E31" i="57"/>
  <c r="I39" i="57"/>
  <c r="I83" i="57"/>
  <c r="I82" i="57" s="1"/>
  <c r="J45" i="57"/>
  <c r="I45" i="57"/>
  <c r="L74" i="57"/>
  <c r="L73" i="57" s="1"/>
  <c r="J54" i="57"/>
  <c r="J58" i="57"/>
  <c r="F58" i="57"/>
  <c r="N58" i="57"/>
  <c r="J83" i="57"/>
  <c r="J82" i="57" s="1"/>
  <c r="Q22" i="57"/>
  <c r="Q25" i="57"/>
  <c r="Q36" i="57"/>
  <c r="Q37" i="57"/>
  <c r="Q38" i="57"/>
  <c r="Q40" i="57"/>
  <c r="Q50" i="57"/>
  <c r="Q53" i="57"/>
  <c r="Q55" i="57"/>
  <c r="Q66" i="57"/>
  <c r="Q86" i="57"/>
  <c r="K39" i="57"/>
  <c r="G45" i="57"/>
  <c r="G54" i="57"/>
  <c r="K54" i="57"/>
  <c r="K58" i="57"/>
  <c r="K74" i="57"/>
  <c r="K73" i="57" s="1"/>
  <c r="O74" i="57"/>
  <c r="O73" i="57" s="1"/>
  <c r="O83" i="57"/>
  <c r="O82" i="57" s="1"/>
  <c r="Q44" i="57"/>
  <c r="Q48" i="57"/>
  <c r="Q100" i="57"/>
  <c r="Q35" i="57"/>
  <c r="Q42" i="57"/>
  <c r="F16" i="57"/>
  <c r="J39" i="57"/>
  <c r="G26" i="57"/>
  <c r="G31" i="57"/>
  <c r="K45" i="57"/>
  <c r="G74" i="57"/>
  <c r="G73" i="57" s="1"/>
  <c r="Q47" i="57"/>
  <c r="Q49" i="57"/>
  <c r="Q51" i="57"/>
  <c r="H31" i="57"/>
  <c r="L54" i="57"/>
  <c r="H54" i="57"/>
  <c r="H74" i="57"/>
  <c r="H73" i="57" s="1"/>
  <c r="L83" i="57"/>
  <c r="L82" i="57" s="1"/>
  <c r="H83" i="57"/>
  <c r="H82" i="57" s="1"/>
  <c r="P83" i="57"/>
  <c r="P82" i="57" s="1"/>
  <c r="Q87" i="57"/>
  <c r="F39" i="57"/>
  <c r="N39" i="57"/>
  <c r="F45" i="57"/>
  <c r="N45" i="57"/>
  <c r="Q52" i="57"/>
  <c r="G16" i="57"/>
  <c r="Q21" i="57"/>
  <c r="G39" i="57"/>
  <c r="O39" i="57"/>
  <c r="Q61" i="57"/>
  <c r="Q23" i="57"/>
  <c r="Q29" i="57"/>
  <c r="Q30" i="57"/>
  <c r="Q34" i="57"/>
  <c r="I54" i="57"/>
  <c r="Q57" i="57"/>
  <c r="I58" i="57"/>
  <c r="E58" i="57"/>
  <c r="M58" i="57"/>
  <c r="Q62" i="57"/>
  <c r="Q63" i="57"/>
  <c r="Q64" i="57"/>
  <c r="Q65" i="57"/>
  <c r="Q67" i="57"/>
  <c r="Q68" i="57"/>
  <c r="Q75" i="57"/>
  <c r="M74" i="57"/>
  <c r="M73" i="57" s="1"/>
  <c r="Q76" i="57"/>
  <c r="Q41" i="57"/>
  <c r="Q43" i="57"/>
  <c r="Q93" i="57"/>
  <c r="Q92" i="57" s="1"/>
  <c r="Q91" i="57" s="1"/>
  <c r="Q84" i="57"/>
  <c r="Q85" i="57"/>
  <c r="Q80" i="57"/>
  <c r="Q79" i="57" s="1"/>
  <c r="Q78" i="57" s="1"/>
  <c r="I74" i="57"/>
  <c r="I73" i="57" s="1"/>
  <c r="E74" i="57"/>
  <c r="E73" i="57" s="1"/>
  <c r="Q60" i="57"/>
  <c r="E54" i="57"/>
  <c r="Q46" i="57"/>
  <c r="E39" i="57"/>
  <c r="Q7" i="57"/>
  <c r="Q6" i="57"/>
  <c r="E5" i="57"/>
  <c r="E4" i="57" s="1"/>
  <c r="Q18" i="57"/>
  <c r="F26" i="57"/>
  <c r="E26" i="57"/>
  <c r="H10" i="57"/>
  <c r="H9" i="57" s="1"/>
  <c r="F10" i="57"/>
  <c r="F9" i="57" s="1"/>
  <c r="I10" i="57"/>
  <c r="I9" i="57" s="1"/>
  <c r="Q33" i="57"/>
  <c r="G5" i="57"/>
  <c r="G4" i="57" s="1"/>
  <c r="H26" i="57"/>
  <c r="E16" i="57"/>
  <c r="K90" i="60" l="1"/>
  <c r="K96" i="60" s="1"/>
  <c r="K72" i="60"/>
  <c r="AE85" i="60"/>
  <c r="AE33" i="60"/>
  <c r="H13" i="57"/>
  <c r="F13" i="57"/>
  <c r="AE87" i="60"/>
  <c r="AE41" i="60"/>
  <c r="G84" i="60"/>
  <c r="G83" i="60" s="1"/>
  <c r="M13" i="60"/>
  <c r="AE32" i="60"/>
  <c r="I13" i="57"/>
  <c r="AE86" i="60"/>
  <c r="AE40" i="60"/>
  <c r="V13" i="60"/>
  <c r="AE43" i="60"/>
  <c r="G52" i="60"/>
  <c r="AE52" i="60" s="1"/>
  <c r="V15" i="60"/>
  <c r="O15" i="60"/>
  <c r="Y13" i="60"/>
  <c r="L15" i="60"/>
  <c r="L71" i="60" s="1"/>
  <c r="L72" i="60" s="1"/>
  <c r="X15" i="60"/>
  <c r="X71" i="60" s="1"/>
  <c r="X72" i="60" s="1"/>
  <c r="U15" i="60"/>
  <c r="U71" i="60" s="1"/>
  <c r="U72" i="60" s="1"/>
  <c r="AE76" i="60"/>
  <c r="AE75" i="60" s="1"/>
  <c r="AE74" i="60" s="1"/>
  <c r="M15" i="60"/>
  <c r="L93" i="60"/>
  <c r="L92" i="60" s="1"/>
  <c r="M94" i="60"/>
  <c r="M93" i="60" s="1"/>
  <c r="M92" i="60" s="1"/>
  <c r="I93" i="60"/>
  <c r="I92" i="60" s="1"/>
  <c r="J94" i="60"/>
  <c r="J93" i="60" s="1"/>
  <c r="J92" i="60" s="1"/>
  <c r="G68" i="60"/>
  <c r="AE68" i="60" s="1"/>
  <c r="S16" i="60"/>
  <c r="S15" i="60" s="1"/>
  <c r="R93" i="60"/>
  <c r="R92" i="60" s="1"/>
  <c r="S94" i="60"/>
  <c r="S93" i="60" s="1"/>
  <c r="S92" i="60" s="1"/>
  <c r="I15" i="60"/>
  <c r="I71" i="60" s="1"/>
  <c r="I72" i="60" s="1"/>
  <c r="Y39" i="60"/>
  <c r="Y15" i="60" s="1"/>
  <c r="X80" i="60"/>
  <c r="X79" i="60" s="1"/>
  <c r="Y81" i="60"/>
  <c r="Y80" i="60" s="1"/>
  <c r="Y79" i="60" s="1"/>
  <c r="O80" i="60"/>
  <c r="O79" i="60" s="1"/>
  <c r="P81" i="60"/>
  <c r="P80" i="60" s="1"/>
  <c r="P79" i="60" s="1"/>
  <c r="U93" i="60"/>
  <c r="U92" i="60" s="1"/>
  <c r="V94" i="60"/>
  <c r="V93" i="60" s="1"/>
  <c r="V92" i="60" s="1"/>
  <c r="O5" i="60"/>
  <c r="O4" i="60" s="1"/>
  <c r="O13" i="60" s="1"/>
  <c r="P6" i="60"/>
  <c r="P5" i="60" s="1"/>
  <c r="P4" i="60" s="1"/>
  <c r="P13" i="60" s="1"/>
  <c r="P15" i="60"/>
  <c r="F93" i="60"/>
  <c r="F92" i="60" s="1"/>
  <c r="G94" i="60"/>
  <c r="X93" i="60"/>
  <c r="X92" i="60" s="1"/>
  <c r="Y94" i="60"/>
  <c r="Y93" i="60" s="1"/>
  <c r="Y92" i="60" s="1"/>
  <c r="I80" i="60"/>
  <c r="I79" i="60" s="1"/>
  <c r="J81" i="60"/>
  <c r="J80" i="60" s="1"/>
  <c r="J79" i="60" s="1"/>
  <c r="R15" i="60"/>
  <c r="U80" i="60"/>
  <c r="U79" i="60" s="1"/>
  <c r="V81" i="60"/>
  <c r="V80" i="60" s="1"/>
  <c r="V79" i="60" s="1"/>
  <c r="R80" i="60"/>
  <c r="R79" i="60" s="1"/>
  <c r="S81" i="60"/>
  <c r="S80" i="60" s="1"/>
  <c r="S79" i="60" s="1"/>
  <c r="G81" i="60"/>
  <c r="F80" i="60"/>
  <c r="F79" i="60" s="1"/>
  <c r="R5" i="60"/>
  <c r="R4" i="60" s="1"/>
  <c r="R13" i="60" s="1"/>
  <c r="S6" i="60"/>
  <c r="S5" i="60" s="1"/>
  <c r="S4" i="60" s="1"/>
  <c r="S13" i="60" s="1"/>
  <c r="O93" i="60"/>
  <c r="O92" i="60" s="1"/>
  <c r="P94" i="60"/>
  <c r="P93" i="60" s="1"/>
  <c r="P92" i="60" s="1"/>
  <c r="L80" i="60"/>
  <c r="L79" i="60" s="1"/>
  <c r="M81" i="60"/>
  <c r="M80" i="60" s="1"/>
  <c r="M79" i="60" s="1"/>
  <c r="Q72" i="60"/>
  <c r="Q90" i="60"/>
  <c r="Q96" i="60" s="1"/>
  <c r="N72" i="60"/>
  <c r="N90" i="60"/>
  <c r="N96" i="60" s="1"/>
  <c r="F13" i="60"/>
  <c r="G60" i="60"/>
  <c r="F59" i="60"/>
  <c r="G46" i="60"/>
  <c r="F45" i="60"/>
  <c r="G56" i="60"/>
  <c r="G55" i="60" s="1"/>
  <c r="F55" i="60"/>
  <c r="AD72" i="60"/>
  <c r="AD90" i="60"/>
  <c r="AD96" i="60" s="1"/>
  <c r="AA90" i="60"/>
  <c r="AA96" i="60" s="1"/>
  <c r="AC90" i="60"/>
  <c r="AC96" i="60" s="1"/>
  <c r="AB72" i="60"/>
  <c r="AB90" i="60"/>
  <c r="AB96" i="60" s="1"/>
  <c r="Z72" i="60"/>
  <c r="Z90" i="60"/>
  <c r="Z96" i="60" s="1"/>
  <c r="Q54" i="57"/>
  <c r="Q74" i="57"/>
  <c r="Q73" i="57" s="1"/>
  <c r="G15" i="57"/>
  <c r="F15" i="57"/>
  <c r="Q39" i="57"/>
  <c r="Q83" i="57"/>
  <c r="Q82" i="57" s="1"/>
  <c r="Q45" i="57"/>
  <c r="I16" i="57"/>
  <c r="I26" i="57"/>
  <c r="E15" i="57"/>
  <c r="G10" i="57"/>
  <c r="G9" i="57" s="1"/>
  <c r="G13" i="57" s="1"/>
  <c r="E10" i="57"/>
  <c r="E9" i="57" s="1"/>
  <c r="E13" i="57" s="1"/>
  <c r="I31" i="57"/>
  <c r="H16" i="57"/>
  <c r="H15" i="57" s="1"/>
  <c r="J16" i="57"/>
  <c r="AE84" i="60" l="1"/>
  <c r="AE83" i="60" s="1"/>
  <c r="AE31" i="60"/>
  <c r="H70" i="57"/>
  <c r="H71" i="57" s="1"/>
  <c r="F70" i="57"/>
  <c r="F71" i="57" s="1"/>
  <c r="V71" i="60"/>
  <c r="V72" i="60" s="1"/>
  <c r="AE39" i="60"/>
  <c r="I90" i="60"/>
  <c r="I96" i="60" s="1"/>
  <c r="M71" i="60"/>
  <c r="M72" i="60" s="1"/>
  <c r="G45" i="60"/>
  <c r="Y71" i="60"/>
  <c r="Y72" i="60" s="1"/>
  <c r="O71" i="60"/>
  <c r="O72" i="60" s="1"/>
  <c r="U90" i="60"/>
  <c r="U96" i="60" s="1"/>
  <c r="G59" i="60"/>
  <c r="L90" i="60"/>
  <c r="L96" i="60" s="1"/>
  <c r="P71" i="60"/>
  <c r="P72" i="60" s="1"/>
  <c r="S71" i="60"/>
  <c r="S72" i="60" s="1"/>
  <c r="X90" i="60"/>
  <c r="X96" i="60" s="1"/>
  <c r="R71" i="60"/>
  <c r="R72" i="60" s="1"/>
  <c r="AE60" i="60"/>
  <c r="AE59" i="60" s="1"/>
  <c r="G93" i="60"/>
  <c r="G92" i="60" s="1"/>
  <c r="AE94" i="60"/>
  <c r="AE93" i="60" s="1"/>
  <c r="AE92" i="60" s="1"/>
  <c r="G80" i="60"/>
  <c r="G79" i="60" s="1"/>
  <c r="AE81" i="60"/>
  <c r="AE80" i="60" s="1"/>
  <c r="AE79" i="60" s="1"/>
  <c r="F15" i="60"/>
  <c r="F71" i="60" s="1"/>
  <c r="F72" i="60" s="1"/>
  <c r="AE46" i="60"/>
  <c r="AE45" i="60" s="1"/>
  <c r="AE56" i="60"/>
  <c r="AE55" i="60" s="1"/>
  <c r="G70" i="57"/>
  <c r="G71" i="57" s="1"/>
  <c r="I15" i="57"/>
  <c r="I70" i="57" s="1"/>
  <c r="I71" i="57" s="1"/>
  <c r="J5" i="57"/>
  <c r="J4" i="57" s="1"/>
  <c r="K5" i="57"/>
  <c r="K4" i="57" s="1"/>
  <c r="K10" i="57" s="1"/>
  <c r="K9" i="57" s="1"/>
  <c r="K13" i="57" s="1"/>
  <c r="E70" i="57"/>
  <c r="E89" i="57" s="1"/>
  <c r="E95" i="57" s="1"/>
  <c r="K16" i="57"/>
  <c r="J26" i="57"/>
  <c r="J31" i="57"/>
  <c r="E101" i="57" l="1"/>
  <c r="E105" i="57" s="1"/>
  <c r="F89" i="57"/>
  <c r="F95" i="57" s="1"/>
  <c r="H89" i="57"/>
  <c r="H95" i="57" s="1"/>
  <c r="V90" i="60"/>
  <c r="V96" i="60" s="1"/>
  <c r="M90" i="60"/>
  <c r="M96" i="60" s="1"/>
  <c r="O90" i="60"/>
  <c r="O96" i="60" s="1"/>
  <c r="Y90" i="60"/>
  <c r="Y96" i="60" s="1"/>
  <c r="S90" i="60"/>
  <c r="S96" i="60" s="1"/>
  <c r="P90" i="60"/>
  <c r="P96" i="60" s="1"/>
  <c r="R90" i="60"/>
  <c r="R96" i="60" s="1"/>
  <c r="F90" i="60"/>
  <c r="F96" i="60" s="1"/>
  <c r="G89" i="57"/>
  <c r="G95" i="57" s="1"/>
  <c r="J15" i="57"/>
  <c r="I89" i="57"/>
  <c r="I95" i="57" s="1"/>
  <c r="L5" i="57"/>
  <c r="L4" i="57" s="1"/>
  <c r="L10" i="57" s="1"/>
  <c r="L9" i="57" s="1"/>
  <c r="L13" i="57" s="1"/>
  <c r="J10" i="57"/>
  <c r="J9" i="57" s="1"/>
  <c r="J13" i="57" s="1"/>
  <c r="E71" i="57"/>
  <c r="K31" i="57"/>
  <c r="K26" i="57"/>
  <c r="H101" i="57" l="1"/>
  <c r="F101" i="57"/>
  <c r="I101" i="57"/>
  <c r="G101" i="57"/>
  <c r="J70" i="57"/>
  <c r="J71" i="57" s="1"/>
  <c r="K15" i="57"/>
  <c r="K70" i="57" s="1"/>
  <c r="K89" i="57" s="1"/>
  <c r="K95" i="57" s="1"/>
  <c r="M16" i="57"/>
  <c r="L16" i="57"/>
  <c r="L26" i="57"/>
  <c r="L31" i="57"/>
  <c r="K101" i="57" l="1"/>
  <c r="J89" i="57"/>
  <c r="J95" i="57" s="1"/>
  <c r="K71" i="57"/>
  <c r="N5" i="57"/>
  <c r="N4" i="57" s="1"/>
  <c r="N10" i="57" s="1"/>
  <c r="N9" i="57" s="1"/>
  <c r="N13" i="57" s="1"/>
  <c r="M5" i="57"/>
  <c r="M4" i="57" s="1"/>
  <c r="M10" i="57" s="1"/>
  <c r="M9" i="57" s="1"/>
  <c r="M13" i="57" s="1"/>
  <c r="N16" i="57"/>
  <c r="L15" i="57"/>
  <c r="L70" i="57" s="1"/>
  <c r="L71" i="57" s="1"/>
  <c r="M31" i="57"/>
  <c r="M26" i="57"/>
  <c r="J101" i="57" l="1"/>
  <c r="M15" i="57"/>
  <c r="M70" i="57" s="1"/>
  <c r="L89" i="57"/>
  <c r="L95" i="57" s="1"/>
  <c r="O5" i="57"/>
  <c r="O16" i="57"/>
  <c r="N31" i="57"/>
  <c r="N26" i="57"/>
  <c r="L101" i="57" l="1"/>
  <c r="O58" i="57"/>
  <c r="O4" i="57"/>
  <c r="O10" i="57"/>
  <c r="O9" i="57" s="1"/>
  <c r="N15" i="57"/>
  <c r="N70" i="57" s="1"/>
  <c r="N71" i="57" s="1"/>
  <c r="P5" i="57"/>
  <c r="P58" i="57" s="1"/>
  <c r="Q5" i="57"/>
  <c r="Q4" i="57" s="1"/>
  <c r="Q20" i="57"/>
  <c r="Q24" i="57"/>
  <c r="Q17" i="57"/>
  <c r="O26" i="57"/>
  <c r="O31" i="57"/>
  <c r="M71" i="57"/>
  <c r="M89" i="57"/>
  <c r="M95" i="57" s="1"/>
  <c r="Q28" i="57"/>
  <c r="M101" i="57" l="1"/>
  <c r="Q59" i="57"/>
  <c r="Q58" i="57" s="1"/>
  <c r="O13" i="57"/>
  <c r="P4" i="57"/>
  <c r="P10" i="57"/>
  <c r="P9" i="57" s="1"/>
  <c r="Q16" i="57"/>
  <c r="N89" i="57"/>
  <c r="N95" i="57" s="1"/>
  <c r="N101" i="57" s="1"/>
  <c r="O15" i="57"/>
  <c r="P26" i="57"/>
  <c r="Q27" i="57"/>
  <c r="Q26" i="57" s="1"/>
  <c r="P16" i="57"/>
  <c r="P31" i="57"/>
  <c r="Q32" i="57"/>
  <c r="Q31" i="57" s="1"/>
  <c r="P13" i="57" l="1"/>
  <c r="O70" i="57"/>
  <c r="O71" i="57" s="1"/>
  <c r="Q11" i="57"/>
  <c r="Q10" i="57" s="1"/>
  <c r="Q9" i="57" s="1"/>
  <c r="Q13" i="57" s="1"/>
  <c r="Q15" i="57"/>
  <c r="P15" i="57"/>
  <c r="P70" i="57" l="1"/>
  <c r="P71" i="57" s="1"/>
  <c r="O89" i="57"/>
  <c r="O95" i="57" s="1"/>
  <c r="O101" i="57" s="1"/>
  <c r="Q70" i="57"/>
  <c r="Q71" i="57" s="1"/>
  <c r="P89" i="57" l="1"/>
  <c r="P95" i="57" s="1"/>
  <c r="P101" i="57" s="1"/>
  <c r="Q101" i="57" s="1"/>
  <c r="Q89" i="57"/>
  <c r="Q95" i="57" s="1"/>
  <c r="Q98" i="56"/>
  <c r="Q97" i="56" s="1"/>
  <c r="Q96" i="56" s="1"/>
  <c r="P97" i="56"/>
  <c r="P96" i="56" s="1"/>
  <c r="O97" i="56"/>
  <c r="O96" i="56" s="1"/>
  <c r="N97" i="56"/>
  <c r="N96" i="56" s="1"/>
  <c r="M97" i="56"/>
  <c r="M96" i="56" s="1"/>
  <c r="L97" i="56"/>
  <c r="L96" i="56" s="1"/>
  <c r="K97" i="56"/>
  <c r="K96" i="56" s="1"/>
  <c r="J97" i="56"/>
  <c r="J96" i="56" s="1"/>
  <c r="I97" i="56"/>
  <c r="I96" i="56" s="1"/>
  <c r="H97" i="56"/>
  <c r="H96" i="56" s="1"/>
  <c r="G97" i="56"/>
  <c r="G96" i="56" s="1"/>
  <c r="F97" i="56"/>
  <c r="E97" i="56"/>
  <c r="E96" i="56" s="1"/>
  <c r="F96" i="56"/>
  <c r="Q92" i="56"/>
  <c r="Q91" i="56"/>
  <c r="Q90" i="56"/>
  <c r="Q89" i="56"/>
  <c r="P88" i="56"/>
  <c r="P87" i="56" s="1"/>
  <c r="O88" i="56"/>
  <c r="O87" i="56" s="1"/>
  <c r="N88" i="56"/>
  <c r="N87" i="56" s="1"/>
  <c r="M88" i="56"/>
  <c r="M87" i="56" s="1"/>
  <c r="L88" i="56"/>
  <c r="L87" i="56" s="1"/>
  <c r="K88" i="56"/>
  <c r="K87" i="56" s="1"/>
  <c r="J88" i="56"/>
  <c r="J87" i="56" s="1"/>
  <c r="I88" i="56"/>
  <c r="I87" i="56" s="1"/>
  <c r="H88" i="56"/>
  <c r="H87" i="56" s="1"/>
  <c r="G88" i="56"/>
  <c r="G87" i="56" s="1"/>
  <c r="F88" i="56"/>
  <c r="F87" i="56" s="1"/>
  <c r="E88" i="56"/>
  <c r="E87" i="56" s="1"/>
  <c r="Q85" i="56"/>
  <c r="Q84" i="56" s="1"/>
  <c r="Q83" i="56" s="1"/>
  <c r="P84" i="56"/>
  <c r="P83" i="56" s="1"/>
  <c r="O84" i="56"/>
  <c r="O83" i="56" s="1"/>
  <c r="N84" i="56"/>
  <c r="N83" i="56" s="1"/>
  <c r="M84" i="56"/>
  <c r="M83" i="56" s="1"/>
  <c r="L84" i="56"/>
  <c r="K84" i="56"/>
  <c r="J84" i="56"/>
  <c r="J83" i="56" s="1"/>
  <c r="I84" i="56"/>
  <c r="I83" i="56" s="1"/>
  <c r="H84" i="56"/>
  <c r="H83" i="56" s="1"/>
  <c r="G84" i="56"/>
  <c r="G83" i="56" s="1"/>
  <c r="F84" i="56"/>
  <c r="F83" i="56" s="1"/>
  <c r="E84" i="56"/>
  <c r="E83" i="56" s="1"/>
  <c r="L83" i="56"/>
  <c r="K83" i="56"/>
  <c r="Q81" i="56"/>
  <c r="Q80" i="56"/>
  <c r="P79" i="56"/>
  <c r="P78" i="56" s="1"/>
  <c r="O79" i="56"/>
  <c r="O78" i="56" s="1"/>
  <c r="N79" i="56"/>
  <c r="N78" i="56" s="1"/>
  <c r="M79" i="56"/>
  <c r="M78" i="56" s="1"/>
  <c r="L79" i="56"/>
  <c r="L78" i="56" s="1"/>
  <c r="K79" i="56"/>
  <c r="K78" i="56" s="1"/>
  <c r="J79" i="56"/>
  <c r="J78" i="56" s="1"/>
  <c r="I79" i="56"/>
  <c r="I78" i="56" s="1"/>
  <c r="H79" i="56"/>
  <c r="H78" i="56" s="1"/>
  <c r="G79" i="56"/>
  <c r="G78" i="56" s="1"/>
  <c r="F79" i="56"/>
  <c r="F78" i="56" s="1"/>
  <c r="E79" i="56"/>
  <c r="E78" i="56" s="1"/>
  <c r="Q73" i="56"/>
  <c r="Q72" i="56"/>
  <c r="Q71" i="56"/>
  <c r="Q70" i="56"/>
  <c r="Q69" i="56"/>
  <c r="Q68" i="56"/>
  <c r="Q67" i="56"/>
  <c r="Q66" i="56"/>
  <c r="Q65" i="56"/>
  <c r="P64" i="56"/>
  <c r="P63" i="56" s="1"/>
  <c r="O64" i="56"/>
  <c r="O63" i="56" s="1"/>
  <c r="N64" i="56"/>
  <c r="N63" i="56" s="1"/>
  <c r="M64" i="56"/>
  <c r="M63" i="56" s="1"/>
  <c r="L64" i="56"/>
  <c r="L63" i="56" s="1"/>
  <c r="K64" i="56"/>
  <c r="K63" i="56" s="1"/>
  <c r="J64" i="56"/>
  <c r="J63" i="56" s="1"/>
  <c r="I64" i="56"/>
  <c r="I63" i="56" s="1"/>
  <c r="H63" i="56"/>
  <c r="G63" i="56"/>
  <c r="F63" i="56"/>
  <c r="E63" i="56"/>
  <c r="Q62" i="56"/>
  <c r="Q60" i="56"/>
  <c r="P59" i="56"/>
  <c r="O59" i="56"/>
  <c r="N59" i="56"/>
  <c r="M59" i="56"/>
  <c r="L59" i="56"/>
  <c r="K59" i="56"/>
  <c r="J59" i="56"/>
  <c r="I59" i="56"/>
  <c r="H59" i="56"/>
  <c r="G59" i="56"/>
  <c r="F59" i="56"/>
  <c r="E59" i="56"/>
  <c r="Q58" i="56"/>
  <c r="Q57" i="56"/>
  <c r="Q56" i="56"/>
  <c r="Q55" i="56"/>
  <c r="Q54" i="56"/>
  <c r="Q53" i="56"/>
  <c r="Q52" i="56"/>
  <c r="Q51" i="56"/>
  <c r="Q50" i="56"/>
  <c r="P49" i="56"/>
  <c r="O49" i="56"/>
  <c r="N49" i="56"/>
  <c r="M49" i="56"/>
  <c r="L49" i="56"/>
  <c r="K49" i="56"/>
  <c r="J49" i="56"/>
  <c r="I49" i="56"/>
  <c r="H49" i="56"/>
  <c r="G49" i="56"/>
  <c r="F49" i="56"/>
  <c r="E49" i="56"/>
  <c r="Q48" i="56"/>
  <c r="Q47" i="56"/>
  <c r="Q46" i="56"/>
  <c r="Q45" i="56"/>
  <c r="Q44" i="56"/>
  <c r="P43" i="56"/>
  <c r="P42" i="56" s="1"/>
  <c r="O43" i="56"/>
  <c r="O42" i="56" s="1"/>
  <c r="N42" i="56"/>
  <c r="M42" i="56"/>
  <c r="L42" i="56"/>
  <c r="K42" i="56"/>
  <c r="J42" i="56"/>
  <c r="I42" i="56"/>
  <c r="H42" i="56"/>
  <c r="G42" i="56"/>
  <c r="F42" i="56"/>
  <c r="E42" i="56"/>
  <c r="Q41" i="56"/>
  <c r="Q40" i="56"/>
  <c r="Q39" i="56"/>
  <c r="P38" i="56"/>
  <c r="O38" i="56"/>
  <c r="N38" i="56"/>
  <c r="M38" i="56"/>
  <c r="L38" i="56"/>
  <c r="K38" i="56"/>
  <c r="P37" i="56"/>
  <c r="O37" i="56"/>
  <c r="N37" i="56"/>
  <c r="M37" i="56"/>
  <c r="L37" i="56"/>
  <c r="K37" i="56"/>
  <c r="H36" i="56"/>
  <c r="I36" i="56" s="1"/>
  <c r="J36" i="56" s="1"/>
  <c r="H35" i="56"/>
  <c r="G34" i="56"/>
  <c r="F34" i="56"/>
  <c r="E34" i="56"/>
  <c r="Q33" i="56"/>
  <c r="Q32" i="56"/>
  <c r="G31" i="56"/>
  <c r="F31" i="56"/>
  <c r="J28" i="60" s="1"/>
  <c r="E31" i="56"/>
  <c r="E28" i="60" s="1"/>
  <c r="G28" i="60" s="1"/>
  <c r="G30" i="56"/>
  <c r="F30" i="56"/>
  <c r="J27" i="60" s="1"/>
  <c r="E30" i="56"/>
  <c r="E27" i="60" s="1"/>
  <c r="Q28" i="56"/>
  <c r="G27" i="56"/>
  <c r="F27" i="56"/>
  <c r="J24" i="60" s="1"/>
  <c r="E27" i="56"/>
  <c r="E24" i="60" s="1"/>
  <c r="G24" i="60" s="1"/>
  <c r="Q26" i="56"/>
  <c r="Q25" i="56"/>
  <c r="Q24" i="56"/>
  <c r="G23" i="56"/>
  <c r="F23" i="56"/>
  <c r="J20" i="60" s="1"/>
  <c r="E23" i="56"/>
  <c r="E20" i="60" s="1"/>
  <c r="H21" i="56"/>
  <c r="I21" i="56" s="1"/>
  <c r="J21" i="56" s="1"/>
  <c r="G21" i="56"/>
  <c r="F21" i="56"/>
  <c r="E21" i="56"/>
  <c r="H20" i="56"/>
  <c r="H30" i="56" s="1"/>
  <c r="Q10" i="56"/>
  <c r="I9" i="56"/>
  <c r="J9" i="56" s="1"/>
  <c r="K9" i="56" s="1"/>
  <c r="H8" i="56"/>
  <c r="G8" i="56"/>
  <c r="F8" i="56"/>
  <c r="J6" i="60" s="1"/>
  <c r="J5" i="60" s="1"/>
  <c r="J4" i="60" s="1"/>
  <c r="E8" i="56"/>
  <c r="Q7" i="56"/>
  <c r="P6" i="56"/>
  <c r="O6" i="56"/>
  <c r="N6" i="56"/>
  <c r="M6" i="56"/>
  <c r="L6" i="56"/>
  <c r="K6" i="56"/>
  <c r="J6" i="56"/>
  <c r="I6" i="56"/>
  <c r="H6" i="56"/>
  <c r="G6" i="56"/>
  <c r="F6" i="56"/>
  <c r="E6" i="56"/>
  <c r="J16" i="60" l="1"/>
  <c r="AE24" i="60"/>
  <c r="E26" i="60"/>
  <c r="G27" i="60"/>
  <c r="E5" i="60"/>
  <c r="E4" i="60" s="1"/>
  <c r="G6" i="60"/>
  <c r="AE28" i="60"/>
  <c r="J26" i="60"/>
  <c r="Q79" i="56"/>
  <c r="Q78" i="56" s="1"/>
  <c r="E16" i="60"/>
  <c r="G20" i="60"/>
  <c r="H34" i="56"/>
  <c r="Q88" i="56"/>
  <c r="Q87" i="56" s="1"/>
  <c r="I20" i="56"/>
  <c r="J20" i="56" s="1"/>
  <c r="J27" i="56" s="1"/>
  <c r="E29" i="56"/>
  <c r="Q38" i="56"/>
  <c r="F5" i="56"/>
  <c r="F4" i="56" s="1"/>
  <c r="F14" i="56" s="1"/>
  <c r="F29" i="56"/>
  <c r="G5" i="56"/>
  <c r="G4" i="56" s="1"/>
  <c r="G14" i="56" s="1"/>
  <c r="G13" i="56" s="1"/>
  <c r="G12" i="56" s="1"/>
  <c r="G16" i="56" s="1"/>
  <c r="H27" i="56"/>
  <c r="H31" i="56"/>
  <c r="H29" i="56" s="1"/>
  <c r="E19" i="56"/>
  <c r="F19" i="56"/>
  <c r="H5" i="56"/>
  <c r="H4" i="56" s="1"/>
  <c r="H14" i="56" s="1"/>
  <c r="H13" i="56" s="1"/>
  <c r="H12" i="56" s="1"/>
  <c r="H16" i="56" s="1"/>
  <c r="I8" i="56"/>
  <c r="I5" i="56" s="1"/>
  <c r="I4" i="56" s="1"/>
  <c r="H23" i="56"/>
  <c r="G29" i="56"/>
  <c r="G19" i="56"/>
  <c r="Q64" i="56"/>
  <c r="Q63" i="56" s="1"/>
  <c r="Q37" i="56"/>
  <c r="E5" i="56"/>
  <c r="E4" i="56" s="1"/>
  <c r="E14" i="56" s="1"/>
  <c r="E11" i="60" s="1"/>
  <c r="Q49" i="56"/>
  <c r="Q59" i="56"/>
  <c r="K8" i="56"/>
  <c r="K5" i="56" s="1"/>
  <c r="K4" i="56" s="1"/>
  <c r="L9" i="56"/>
  <c r="K36" i="56"/>
  <c r="L36" i="56" s="1"/>
  <c r="M36" i="56" s="1"/>
  <c r="N36" i="56" s="1"/>
  <c r="O36" i="56" s="1"/>
  <c r="P36" i="56" s="1"/>
  <c r="K21" i="56"/>
  <c r="L21" i="56" s="1"/>
  <c r="M21" i="56" s="1"/>
  <c r="N21" i="56" s="1"/>
  <c r="O21" i="56" s="1"/>
  <c r="P21" i="56" s="1"/>
  <c r="Q43" i="56"/>
  <c r="Q42" i="56" s="1"/>
  <c r="J8" i="56"/>
  <c r="Q6" i="56"/>
  <c r="I35" i="56"/>
  <c r="E15" i="60" l="1"/>
  <c r="J15" i="60"/>
  <c r="E10" i="60"/>
  <c r="E9" i="60" s="1"/>
  <c r="E13" i="60" s="1"/>
  <c r="E71" i="60" s="1"/>
  <c r="G11" i="60"/>
  <c r="G5" i="60"/>
  <c r="G4" i="60" s="1"/>
  <c r="AE6" i="60"/>
  <c r="AE5" i="60" s="1"/>
  <c r="AE4" i="60" s="1"/>
  <c r="J31" i="56"/>
  <c r="I27" i="56"/>
  <c r="H19" i="56"/>
  <c r="AE20" i="60"/>
  <c r="AE16" i="60" s="1"/>
  <c r="G16" i="60"/>
  <c r="G26" i="60"/>
  <c r="AE27" i="60"/>
  <c r="AE26" i="60" s="1"/>
  <c r="I30" i="56"/>
  <c r="F13" i="56"/>
  <c r="F12" i="56" s="1"/>
  <c r="F16" i="56" s="1"/>
  <c r="J11" i="60"/>
  <c r="J10" i="60" s="1"/>
  <c r="J9" i="60" s="1"/>
  <c r="J13" i="60" s="1"/>
  <c r="I31" i="56"/>
  <c r="I29" i="56" s="1"/>
  <c r="J30" i="56"/>
  <c r="J29" i="56" s="1"/>
  <c r="I23" i="56"/>
  <c r="K20" i="56"/>
  <c r="L20" i="56" s="1"/>
  <c r="E18" i="56"/>
  <c r="J23" i="56"/>
  <c r="F18" i="56"/>
  <c r="F75" i="56" s="1"/>
  <c r="H18" i="56"/>
  <c r="H75" i="56" s="1"/>
  <c r="G18" i="56"/>
  <c r="G75" i="56" s="1"/>
  <c r="Q21" i="56"/>
  <c r="I14" i="56"/>
  <c r="I13" i="56" s="1"/>
  <c r="I12" i="56" s="1"/>
  <c r="I16" i="56" s="1"/>
  <c r="J19" i="56"/>
  <c r="J35" i="56"/>
  <c r="I34" i="56"/>
  <c r="E13" i="56"/>
  <c r="E12" i="56" s="1"/>
  <c r="E16" i="56" s="1"/>
  <c r="J5" i="56"/>
  <c r="J4" i="56" s="1"/>
  <c r="L8" i="56"/>
  <c r="L5" i="56" s="1"/>
  <c r="L4" i="56" s="1"/>
  <c r="M9" i="56"/>
  <c r="K14" i="56"/>
  <c r="K13" i="56" s="1"/>
  <c r="K12" i="56" s="1"/>
  <c r="K16" i="56" s="1"/>
  <c r="K31" i="56"/>
  <c r="K27" i="56"/>
  <c r="Q36" i="56"/>
  <c r="G15" i="60" l="1"/>
  <c r="AE15" i="60"/>
  <c r="J71" i="60"/>
  <c r="J72" i="60" s="1"/>
  <c r="E90" i="60"/>
  <c r="E96" i="60" s="1"/>
  <c r="E72" i="60"/>
  <c r="G10" i="60"/>
  <c r="G9" i="60" s="1"/>
  <c r="G13" i="60" s="1"/>
  <c r="AE11" i="60"/>
  <c r="AE10" i="60" s="1"/>
  <c r="AE9" i="60" s="1"/>
  <c r="AE13" i="60" s="1"/>
  <c r="I19" i="56"/>
  <c r="I18" i="56" s="1"/>
  <c r="I75" i="56" s="1"/>
  <c r="E75" i="56"/>
  <c r="E94" i="56" s="1"/>
  <c r="E100" i="56" s="1"/>
  <c r="K30" i="56"/>
  <c r="K29" i="56" s="1"/>
  <c r="K23" i="56"/>
  <c r="K19" i="56" s="1"/>
  <c r="F76" i="56"/>
  <c r="F94" i="56"/>
  <c r="F100" i="56" s="1"/>
  <c r="G76" i="56"/>
  <c r="G94" i="56"/>
  <c r="G100" i="56" s="1"/>
  <c r="M20" i="56"/>
  <c r="L30" i="56"/>
  <c r="L31" i="56"/>
  <c r="L23" i="56"/>
  <c r="L27" i="56"/>
  <c r="K35" i="56"/>
  <c r="J34" i="56"/>
  <c r="J18" i="56" s="1"/>
  <c r="N9" i="56"/>
  <c r="M8" i="56"/>
  <c r="H76" i="56"/>
  <c r="H94" i="56"/>
  <c r="H100" i="56" s="1"/>
  <c r="L14" i="56"/>
  <c r="L13" i="56" s="1"/>
  <c r="L12" i="56" s="1"/>
  <c r="L16" i="56" s="1"/>
  <c r="J14" i="56"/>
  <c r="G71" i="60" l="1"/>
  <c r="G72" i="60" s="1"/>
  <c r="AE71" i="60"/>
  <c r="AE72" i="60" s="1"/>
  <c r="J90" i="60"/>
  <c r="J96" i="60" s="1"/>
  <c r="E76" i="56"/>
  <c r="L29" i="56"/>
  <c r="J13" i="56"/>
  <c r="J12" i="56" s="1"/>
  <c r="J16" i="56" s="1"/>
  <c r="J75" i="56" s="1"/>
  <c r="M30" i="56"/>
  <c r="N20" i="56"/>
  <c r="M31" i="56"/>
  <c r="M27" i="56"/>
  <c r="M23" i="56"/>
  <c r="K34" i="56"/>
  <c r="K18" i="56" s="1"/>
  <c r="K75" i="56" s="1"/>
  <c r="L35" i="56"/>
  <c r="M5" i="56"/>
  <c r="M4" i="56" s="1"/>
  <c r="L19" i="56"/>
  <c r="I76" i="56"/>
  <c r="I94" i="56"/>
  <c r="I100" i="56" s="1"/>
  <c r="N8" i="56"/>
  <c r="N5" i="56" s="1"/>
  <c r="N4" i="56" s="1"/>
  <c r="O9" i="56"/>
  <c r="G90" i="60" l="1"/>
  <c r="G96" i="60" s="1"/>
  <c r="AE90" i="60"/>
  <c r="AE96" i="60" s="1"/>
  <c r="M19" i="56"/>
  <c r="M14" i="56"/>
  <c r="O8" i="56"/>
  <c r="P9" i="56"/>
  <c r="P8" i="56" s="1"/>
  <c r="P5" i="56" s="1"/>
  <c r="P4" i="56" s="1"/>
  <c r="M29" i="56"/>
  <c r="N14" i="56"/>
  <c r="N13" i="56" s="1"/>
  <c r="N12" i="56" s="1"/>
  <c r="N16" i="56" s="1"/>
  <c r="N30" i="56"/>
  <c r="N31" i="56"/>
  <c r="N27" i="56"/>
  <c r="N23" i="56"/>
  <c r="O20" i="56"/>
  <c r="L34" i="56"/>
  <c r="M35" i="56"/>
  <c r="L18" i="56"/>
  <c r="L75" i="56" s="1"/>
  <c r="K76" i="56"/>
  <c r="K94" i="56"/>
  <c r="K100" i="56" s="1"/>
  <c r="J76" i="56"/>
  <c r="J94" i="56"/>
  <c r="J100" i="56" s="1"/>
  <c r="N19" i="56" l="1"/>
  <c r="L76" i="56"/>
  <c r="L94" i="56"/>
  <c r="L100" i="56" s="1"/>
  <c r="N29" i="56"/>
  <c r="M13" i="56"/>
  <c r="M12" i="56" s="1"/>
  <c r="M16" i="56" s="1"/>
  <c r="M34" i="56"/>
  <c r="M18" i="56" s="1"/>
  <c r="N35" i="56"/>
  <c r="O27" i="56"/>
  <c r="O30" i="56"/>
  <c r="O31" i="56"/>
  <c r="O23" i="56"/>
  <c r="P20" i="56"/>
  <c r="P14" i="56"/>
  <c r="P13" i="56" s="1"/>
  <c r="P12" i="56" s="1"/>
  <c r="P16" i="56" s="1"/>
  <c r="O5" i="56"/>
  <c r="O4" i="56" s="1"/>
  <c r="Q8" i="56"/>
  <c r="Q5" i="56" s="1"/>
  <c r="Q4" i="56" s="1"/>
  <c r="O19" i="56" l="1"/>
  <c r="P30" i="56"/>
  <c r="P31" i="56"/>
  <c r="Q31" i="56" s="1"/>
  <c r="P27" i="56"/>
  <c r="Q27" i="56" s="1"/>
  <c r="P23" i="56"/>
  <c r="Q23" i="56" s="1"/>
  <c r="Q20" i="56"/>
  <c r="O29" i="56"/>
  <c r="M75" i="56"/>
  <c r="O14" i="56"/>
  <c r="O35" i="56"/>
  <c r="N34" i="56"/>
  <c r="N18" i="56" s="1"/>
  <c r="N75" i="56" s="1"/>
  <c r="O13" i="56" l="1"/>
  <c r="O12" i="56" s="1"/>
  <c r="O16" i="56" s="1"/>
  <c r="Q14" i="56"/>
  <c r="Q13" i="56" s="1"/>
  <c r="Q12" i="56" s="1"/>
  <c r="Q16" i="56" s="1"/>
  <c r="Q19" i="56"/>
  <c r="P19" i="56"/>
  <c r="P35" i="56"/>
  <c r="O34" i="56"/>
  <c r="O18" i="56" s="1"/>
  <c r="P29" i="56"/>
  <c r="M76" i="56"/>
  <c r="M94" i="56"/>
  <c r="M100" i="56" s="1"/>
  <c r="Q30" i="56"/>
  <c r="Q29" i="56" s="1"/>
  <c r="N76" i="56"/>
  <c r="N94" i="56"/>
  <c r="N100" i="56" s="1"/>
  <c r="O75" i="56" l="1"/>
  <c r="P34" i="56"/>
  <c r="Q35" i="56"/>
  <c r="Q34" i="56" s="1"/>
  <c r="Q18" i="56" s="1"/>
  <c r="Q75" i="56" s="1"/>
  <c r="P18" i="56"/>
  <c r="P75" i="56" s="1"/>
  <c r="Q76" i="56" l="1"/>
  <c r="Q94" i="56"/>
  <c r="Q100" i="56" s="1"/>
  <c r="P76" i="56"/>
  <c r="P94" i="56"/>
  <c r="P100" i="56" s="1"/>
  <c r="O76" i="56"/>
  <c r="O94" i="56"/>
  <c r="O100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Bernado</author>
  </authors>
  <commentList>
    <comment ref="O36" authorId="0" shapeId="0" xr:uid="{1228AEC0-517B-485F-8621-085C57604A85}">
      <text>
        <r>
          <rPr>
            <b/>
            <sz val="9"/>
            <color indexed="81"/>
            <rFont val="Segoe UI"/>
            <family val="2"/>
          </rPr>
          <t>EXAMES COMPLEMENTARES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F5338-D5ED-4E1F-8954-F15E36A836B7}" name="Consulta de MS Access Database" type="1" refreshedVersion="8" background="1" saveData="1">
    <dbPr connection="DSN=MS Access Database;DBQ=Z:\B - Consultas\BASE DE DADOS_BIOCLEAN.accdb;DefaultDir=Z:\B - Consultas;DriverId=25;FIL=MS Access;MaxBufferSize=2048;PageTimeout=5;" command="SELECT `Formatado-Final`.Fonte, `Formatado-Final`.Competencia, `Formatado-Final`.Valor, `Formatado-Final`.`Cod Categoria`, `Formatado-Final`.CATEGORIA, `Formatado-Final`.`Nome Fornecedor`, `Formatado-Final`.`Tipo doc`, `Formatado-Final`.Documento, `Formatado-Final`.Comentario, `Formatado-Final`.`Cod CC`, `Formatado-Final`.`Nome CC`, `Formatado-Final`.RESPONSAVEL, `Formatado-Final`.`COD# GRUPO`, `Formatado-Final`.GRUPO, `Formatado-Final`.`COD# SUB GRUPO`, `Formatado-Final`.`SUB GRUPO`, `Formatado-Final`.Parcela, `Formatado-Final`.id, `Formatado-Final`.`Tipo Negocio`_x000d__x000a_FROM `Z:\B - Consultas\BASE DE DADOS_BIOCLEAN.accdb`.`Formatado-Final` `Formatado-Final`"/>
  </connection>
</connections>
</file>

<file path=xl/sharedStrings.xml><?xml version="1.0" encoding="utf-8"?>
<sst xmlns="http://schemas.openxmlformats.org/spreadsheetml/2006/main" count="21431" uniqueCount="3616">
  <si>
    <t>IMPOSTO DIRETO - DAS</t>
  </si>
  <si>
    <t>EMPRÉSTIMO ITAU</t>
  </si>
  <si>
    <t>SALÁRIO</t>
  </si>
  <si>
    <t>FÉRIAS</t>
  </si>
  <si>
    <t>PENSÃO ALIMENTÍCIA</t>
  </si>
  <si>
    <t>INDENIZAÇÕES E AVISO PRÉVIO</t>
  </si>
  <si>
    <t>DIÁRIA / AJUDA DE CUSTO</t>
  </si>
  <si>
    <t>13º SALÁRIO</t>
  </si>
  <si>
    <t>HORA EXTRA</t>
  </si>
  <si>
    <t>INSS</t>
  </si>
  <si>
    <t>FGTS</t>
  </si>
  <si>
    <t>FGTS - MULTA RESCISÓRIA</t>
  </si>
  <si>
    <t>IRRF 0561</t>
  </si>
  <si>
    <t>AUXÍLIO TRANSPORTE</t>
  </si>
  <si>
    <t>AUXÍLIO REFEIÇÃO/ALIMENTAÇÃO</t>
  </si>
  <si>
    <t>EXAME MÉDICO</t>
  </si>
  <si>
    <t>ASSISTÊNCIA MÉDICA</t>
  </si>
  <si>
    <t>ASSISTÊNCIA ODONTOLÓGICA</t>
  </si>
  <si>
    <t>PRÊMIO E GRATIFICAÇÃO</t>
  </si>
  <si>
    <t>FORMAÇÃO E TREINAMENTO</t>
  </si>
  <si>
    <t>MANUTENÇÃO DE VEÍCULOS - EXTRAORDINÁRIO</t>
  </si>
  <si>
    <t>DESCARGA ATERRO SANITÁRIO</t>
  </si>
  <si>
    <t>MANUTENÇÃO E REFORMA DE CONTAINER</t>
  </si>
  <si>
    <t>EQUIPTO DE PROTECAO INDIVIDUAL</t>
  </si>
  <si>
    <t>TELEFONIA E INTERNET</t>
  </si>
  <si>
    <t>MANUTENÇÃO AUTOCLAVE</t>
  </si>
  <si>
    <t>MANUTENÇÃO CALDEIRA</t>
  </si>
  <si>
    <t>LENHA</t>
  </si>
  <si>
    <t>OUTROS CUSTOS</t>
  </si>
  <si>
    <t>SALÁRIO - DIRETORIA</t>
  </si>
  <si>
    <t>ALUGUEL DE IMOVEL</t>
  </si>
  <si>
    <t>IPTU / TAXA DE INCÊNDIO</t>
  </si>
  <si>
    <t>ÁGUA E ESGOTO</t>
  </si>
  <si>
    <t>ENERGIA ELÉTRICA</t>
  </si>
  <si>
    <t>ALUGUEL DE EQUIPAMENTOS</t>
  </si>
  <si>
    <t>MATERIAL DE HIGIENE E LIMPEZA</t>
  </si>
  <si>
    <t>MANUTENÇÃO PREDIAL</t>
  </si>
  <si>
    <t>SEGURANÇA E VIGILÂNCIA</t>
  </si>
  <si>
    <t>JUROS DE MORA</t>
  </si>
  <si>
    <t>RENTABILIDADE</t>
  </si>
  <si>
    <t>TARIFA BANCÁRIA</t>
  </si>
  <si>
    <t>SISTEMA INFORMATIZADO</t>
  </si>
  <si>
    <t>OUTRAS DESPESAS ADMINISTRATIVAS</t>
  </si>
  <si>
    <t>DAS (Parcelamento)</t>
  </si>
  <si>
    <t>BENFEITORIA EM IMOVEL DE TERCEIRO</t>
  </si>
  <si>
    <t>COMPUTADORES E PERIFÉRICOS</t>
  </si>
  <si>
    <t>MAQUINAS E EQUIPAMENTOS</t>
  </si>
  <si>
    <t>MÓVEIS E UTENSÍLIOS</t>
  </si>
  <si>
    <t>RECEITA LÍQUIDA</t>
  </si>
  <si>
    <t>RESULTADO (ANTES DOS SÓCIOS)</t>
  </si>
  <si>
    <t>RESULTADO FINAL</t>
  </si>
  <si>
    <t>TOTAL</t>
  </si>
  <si>
    <t>RECEITA</t>
  </si>
  <si>
    <t>SERVIÇOS PRESTADOS</t>
  </si>
  <si>
    <t>DEDUÇÕES DA RECEITA</t>
  </si>
  <si>
    <t>IMPOSTOS DIRETOS</t>
  </si>
  <si>
    <t>CUSTO</t>
  </si>
  <si>
    <t>PESSOAL</t>
  </si>
  <si>
    <t>ENCARGOS SOCIAIS</t>
  </si>
  <si>
    <t>BENEFÍCIOS</t>
  </si>
  <si>
    <t>FROTA</t>
  </si>
  <si>
    <t>TRATAMENTO</t>
  </si>
  <si>
    <t>INSTALAÇÃO</t>
  </si>
  <si>
    <t>DESPESAS FINANCEIRAS</t>
  </si>
  <si>
    <t>OUTROS</t>
  </si>
  <si>
    <t>DESPESA</t>
  </si>
  <si>
    <t>TERCEIROS</t>
  </si>
  <si>
    <t>OUTRAS DESPESAS</t>
  </si>
  <si>
    <t>PARCELAMENTOS</t>
  </si>
  <si>
    <t>EMPRÉSTIMO / CAPITAL DE GIRO</t>
  </si>
  <si>
    <t>PERMANENTE</t>
  </si>
  <si>
    <t>RETIRADA SÓCIOS</t>
  </si>
  <si>
    <t>MARGEM DE CONTRIBUIÇÃO</t>
  </si>
  <si>
    <t>DESPESAS SÓCIOS</t>
  </si>
  <si>
    <t>Orçamento 2023</t>
  </si>
  <si>
    <t>SALÁRIO - PJ</t>
  </si>
  <si>
    <t>Fonte</t>
  </si>
  <si>
    <t>Competencia</t>
  </si>
  <si>
    <t>Valor</t>
  </si>
  <si>
    <t>CATEGORIA</t>
  </si>
  <si>
    <t>Nome Fornecedor</t>
  </si>
  <si>
    <t>Tipo doc</t>
  </si>
  <si>
    <t>Documento</t>
  </si>
  <si>
    <t>Comentario</t>
  </si>
  <si>
    <t>Nome CC</t>
  </si>
  <si>
    <t>RESPONSAVEL</t>
  </si>
  <si>
    <t>COD# GRUPO</t>
  </si>
  <si>
    <t>GRUPO</t>
  </si>
  <si>
    <t>COD# SUB GRUPO</t>
  </si>
  <si>
    <t>SUB GRUPO</t>
  </si>
  <si>
    <t>Parcela</t>
  </si>
  <si>
    <t>Cod Categoria</t>
  </si>
  <si>
    <t>Cod CC</t>
  </si>
  <si>
    <t>id</t>
  </si>
  <si>
    <t>Realizado</t>
  </si>
  <si>
    <t>AP</t>
  </si>
  <si>
    <t>D</t>
  </si>
  <si>
    <t>P</t>
  </si>
  <si>
    <t>FOLHA DE PAGAMENTO</t>
  </si>
  <si>
    <t>Guilherme</t>
  </si>
  <si>
    <t>1 | 1</t>
  </si>
  <si>
    <t xml:space="preserve">FERIAS </t>
  </si>
  <si>
    <t>RM</t>
  </si>
  <si>
    <t>C</t>
  </si>
  <si>
    <t xml:space="preserve">CONTRATO </t>
  </si>
  <si>
    <t>CORPORATIVO</t>
  </si>
  <si>
    <t>Financeiro</t>
  </si>
  <si>
    <t>N</t>
  </si>
  <si>
    <t>G</t>
  </si>
  <si>
    <t>SECRETARIA DA RECEITA FEDERAL DO BRASIL - RFB</t>
  </si>
  <si>
    <t>GUIA</t>
  </si>
  <si>
    <t>F</t>
  </si>
  <si>
    <t>R</t>
  </si>
  <si>
    <t>FATURA</t>
  </si>
  <si>
    <t>PATRIMÔNIO</t>
  </si>
  <si>
    <t>Carla</t>
  </si>
  <si>
    <t>M</t>
  </si>
  <si>
    <t>TECNOLOGIA DA INFORMAÇÃO</t>
  </si>
  <si>
    <t>Gabriel</t>
  </si>
  <si>
    <t>I</t>
  </si>
  <si>
    <t>NFS</t>
  </si>
  <si>
    <t>O</t>
  </si>
  <si>
    <t>RIOPAR PARTICIPACOES S.A.</t>
  </si>
  <si>
    <t>E</t>
  </si>
  <si>
    <t>NOTA FISCAL</t>
  </si>
  <si>
    <t>FENIX EMERGENCIAS AMBIENTAIS LTDA</t>
  </si>
  <si>
    <t>GERÊNCIA TÉCNICA</t>
  </si>
  <si>
    <t>.</t>
  </si>
  <si>
    <t>J</t>
  </si>
  <si>
    <t>1 | 3</t>
  </si>
  <si>
    <t>3 | 3</t>
  </si>
  <si>
    <t>2 | 3</t>
  </si>
  <si>
    <t>ALTERDATA TECNOLOGIA EM INFORMATICA LTDA</t>
  </si>
  <si>
    <t xml:space="preserve">REF. LICENÃ‡A TEMPORARIA DE USO (ASSINATURA) </t>
  </si>
  <si>
    <t>UNIMED-RIO COOPERATIVA DE TRABALHO MEDICO DO RIO DE JANEIRO LTDA</t>
  </si>
  <si>
    <t>AGUAS DO RIO 4 SPE S.A</t>
  </si>
  <si>
    <t>LIGHT SERVICOS DE ELETRICIDADE S A</t>
  </si>
  <si>
    <t>ITAU UNIBANCO S.A.</t>
  </si>
  <si>
    <t>Gerado por conciliacao automatica TAR/CUSTAS COBRANCA</t>
  </si>
  <si>
    <t>Gerado por conciliacao automatica TAR CTA EMP MENSAL 12/22</t>
  </si>
  <si>
    <t>Gerado por conciliacao automatica TAR TED SISPAG</t>
  </si>
  <si>
    <t>Gerado por conciliacao automatica TAR C/C SISPAG</t>
  </si>
  <si>
    <t>3 | 10</t>
  </si>
  <si>
    <t>SODEXO PASS DO BRASIL SERVICOS E COMERCIO S.A.</t>
  </si>
  <si>
    <t>DAS</t>
  </si>
  <si>
    <t>DIRETORIA</t>
  </si>
  <si>
    <t>DEPARTAMENTO PESSOAL</t>
  </si>
  <si>
    <t>Caio</t>
  </si>
  <si>
    <t>RELACIONAMENTO</t>
  </si>
  <si>
    <t>SEGURANÇA</t>
  </si>
  <si>
    <t>BIOCLEAN</t>
  </si>
  <si>
    <t>RESCISAO</t>
  </si>
  <si>
    <t>FUNDO DE GARANTIA DO TEMPO DE SERVICO</t>
  </si>
  <si>
    <t>1 | 2</t>
  </si>
  <si>
    <t>2 | 2</t>
  </si>
  <si>
    <t>JUROS</t>
  </si>
  <si>
    <t>ADIANTAMENTO</t>
  </si>
  <si>
    <t>MERCADOPAGO.COM REPRESENTACOES LTDA.</t>
  </si>
  <si>
    <t>VAREJAO DAS CORES COMERCIO DE PRODUTOS PARA PINTURA LTDA</t>
  </si>
  <si>
    <t>GUILHERME CARVALHO DE ALMEIDA</t>
  </si>
  <si>
    <t>REEMBOLSO</t>
  </si>
  <si>
    <t>ATACADAO PAPELEX LTDA</t>
  </si>
  <si>
    <t>EDESIO S R SANTOS SERVICOS DE TRANSPORTES E ESCRITORIO - EIRELI</t>
  </si>
  <si>
    <t>REF. DIÃRIAS 09/01/23 A 15/01/2023</t>
  </si>
  <si>
    <t>REF. DIÃRIAS 16/01/2023 A 22/01/2023</t>
  </si>
  <si>
    <t>REF. DIÃRIAS 23.01.23 A 29.01.23</t>
  </si>
  <si>
    <t>SECRETARIA MUNICIPAL DE FAZENDA</t>
  </si>
  <si>
    <t>LUAN FERRAGENS FERRAMENTAS E REFRIGERACAO LTDA</t>
  </si>
  <si>
    <t>RSM TONER E IMPRESSORAS</t>
  </si>
  <si>
    <t>7 | 10</t>
  </si>
  <si>
    <t>PIRES E VIDAL ASSESSORIA E EMPREENDIMENTOS LTDA</t>
  </si>
  <si>
    <t>BIOCLEAN SERVICOS DE GERENCIAMENTO E TRATAMENTO DE RESIDUOS LTDA</t>
  </si>
  <si>
    <t>MANUAL</t>
  </si>
  <si>
    <t>B</t>
  </si>
  <si>
    <t>REF. DESPESA SEGURANÃ‡A - DERÃ‰ (JANEIRO/2022)</t>
  </si>
  <si>
    <t>2 | 1</t>
  </si>
  <si>
    <t>PROMARE SERVICOS DE INFORMATICA LTDA</t>
  </si>
  <si>
    <t>REF. SERV PRESTADOS  VALDEMIR - JANEIRO/2023 (SERV INFORMATICA)</t>
  </si>
  <si>
    <t>'20230105003-TAR</t>
  </si>
  <si>
    <t>'20230113002-TAR</t>
  </si>
  <si>
    <t>'20230116005-TAR</t>
  </si>
  <si>
    <t>'20230123006-TAR</t>
  </si>
  <si>
    <t>'20230127003-TAR</t>
  </si>
  <si>
    <t>'282</t>
  </si>
  <si>
    <t>'34</t>
  </si>
  <si>
    <t>'64</t>
  </si>
  <si>
    <t>'67</t>
  </si>
  <si>
    <t>'20230130002-TAR</t>
  </si>
  <si>
    <t>WPC SISTEMA INTEGRADO LTDA</t>
  </si>
  <si>
    <t>REF. INSTALAÃ‡ÃƒO, MANUTENÃ‡ÃƒO E TREINAMENTO - FEVEIRO/2023</t>
  </si>
  <si>
    <t>MAR FRAN TELECOMUNICACOES LTDA</t>
  </si>
  <si>
    <t>REF. ALUGUEL E MANUTENÃ‡ÃƒO DE EQUIPAMENTOS PARA SISTEMA DE CFTV -CAMERAS INTERNAS , REFERENCIA MENSAL AO CORRESPONDE AO MÃŠS JANEIRO 2023.</t>
  </si>
  <si>
    <t>'31</t>
  </si>
  <si>
    <t>'65</t>
  </si>
  <si>
    <t>'66</t>
  </si>
  <si>
    <t>'20230202002-TAR</t>
  </si>
  <si>
    <t>Gerado por conciliacao automatica TAR CTA EMP MENSAL 01/23</t>
  </si>
  <si>
    <t>'20230206006-TAR</t>
  </si>
  <si>
    <t>'20230214004-TAR</t>
  </si>
  <si>
    <t>'20230215004-TAR</t>
  </si>
  <si>
    <t>'20230222005-TAR</t>
  </si>
  <si>
    <t>4 | 10</t>
  </si>
  <si>
    <t>REF. DIÃRIAS 06.02.23 A 12.02.23</t>
  </si>
  <si>
    <t>REF. DIÃRIAS 13/02/2023 A 19/02/2023</t>
  </si>
  <si>
    <t>PREFEITURA DO RIO DE JANEIRO - IPTU</t>
  </si>
  <si>
    <t>1 | 10</t>
  </si>
  <si>
    <t>2 | 10</t>
  </si>
  <si>
    <t>Gerado por conciliacao automatica TAR SISPAG TIT OUTRO BCO</t>
  </si>
  <si>
    <t>'20230209002-TAR</t>
  </si>
  <si>
    <t>'20230213002-TAR</t>
  </si>
  <si>
    <t>'32</t>
  </si>
  <si>
    <t>6307</t>
  </si>
  <si>
    <t>'69</t>
  </si>
  <si>
    <t>'20230206005-TAR</t>
  </si>
  <si>
    <t>'20230206007-TAR</t>
  </si>
  <si>
    <t>'20230302004-TAR</t>
  </si>
  <si>
    <t>Gerado por conciliacao automatica TAR CTA EMP MENSAL 02/23</t>
  </si>
  <si>
    <t>'20230306007-TAR</t>
  </si>
  <si>
    <t>'20230310005-TAR</t>
  </si>
  <si>
    <t>5 | 10</t>
  </si>
  <si>
    <t>REF. SERV PRESTADOS  VALDEMIR - FEVEREIRO/2023 (SERV INFORMATICA)</t>
  </si>
  <si>
    <t>REF. DESPESA SEGURANÃ‡A - DERÃ‰ (FEVEREIRO/2022)</t>
  </si>
  <si>
    <t>REF. DIÃRIAS 20/02/2023 A 26/02/2023</t>
  </si>
  <si>
    <t>'68</t>
  </si>
  <si>
    <t>NOBELESS COMERCIO VARERJISTA 2020 LTDA</t>
  </si>
  <si>
    <t>'35</t>
  </si>
  <si>
    <t>'1231</t>
  </si>
  <si>
    <t>'70</t>
  </si>
  <si>
    <t>6308</t>
  </si>
  <si>
    <t>OI S.A. - EM RECUPERACAO JUDICIAL</t>
  </si>
  <si>
    <t>REF. CONTA TELEFONICA DA OI - REF. MARÃ‡O/2023</t>
  </si>
  <si>
    <t>'20230227004-TAR</t>
  </si>
  <si>
    <t>'20230314003-TAR</t>
  </si>
  <si>
    <t>'20230315003-TAR</t>
  </si>
  <si>
    <t>6 | 10</t>
  </si>
  <si>
    <t xml:space="preserve">REF. REF. BIOCLEAN (PADRÃƒO - 01 A 10.03 ) </t>
  </si>
  <si>
    <t>'20230316004-TAR</t>
  </si>
  <si>
    <t>'20230317004-TAR</t>
  </si>
  <si>
    <t>'20230320005-TAR</t>
  </si>
  <si>
    <t>'20230322003-TAR</t>
  </si>
  <si>
    <t>CASA VERDE COMERCIO E SERVICOS LTDA</t>
  </si>
  <si>
    <t>ORDEM DE COMPRA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</si>
  <si>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</si>
  <si>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</si>
  <si>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</si>
  <si>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</si>
  <si>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</si>
  <si>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</si>
  <si>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</si>
  <si>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</si>
  <si>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</si>
  <si>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</si>
  <si>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</si>
  <si>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23013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</si>
  <si>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</si>
  <si>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</si>
  <si>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</si>
  <si>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</si>
  <si>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</si>
  <si>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</si>
  <si>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</si>
  <si>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</si>
  <si>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23022</t>
  </si>
  <si>
    <t>23023</t>
  </si>
  <si>
    <t>23024</t>
  </si>
  <si>
    <t>23025</t>
  </si>
  <si>
    <t>23026</t>
  </si>
  <si>
    <t>23027</t>
  </si>
  <si>
    <t>23028</t>
  </si>
  <si>
    <t>23029</t>
  </si>
  <si>
    <t>23030</t>
  </si>
  <si>
    <t>23031</t>
  </si>
  <si>
    <t>23032</t>
  </si>
  <si>
    <t>23033</t>
  </si>
  <si>
    <t>23034</t>
  </si>
  <si>
    <t>23035</t>
  </si>
  <si>
    <t>23036</t>
  </si>
  <si>
    <t>23037</t>
  </si>
  <si>
    <t>23038</t>
  </si>
  <si>
    <t>23039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</si>
  <si>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</si>
  <si>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</si>
  <si>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</si>
  <si>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</si>
  <si>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</si>
  <si>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</si>
  <si>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</si>
  <si>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</si>
  <si>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</si>
  <si>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</si>
  <si>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</si>
  <si>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</si>
  <si>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</si>
  <si>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</si>
  <si>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</si>
  <si>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</si>
  <si>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</si>
  <si>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</si>
  <si>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</si>
  <si>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</si>
  <si>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</si>
  <si>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</si>
  <si>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</si>
  <si>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</si>
  <si>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</si>
  <si>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</si>
  <si>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</si>
  <si>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</si>
  <si>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23068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</si>
  <si>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</si>
  <si>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</si>
  <si>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</si>
  <si>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</si>
  <si>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</si>
  <si>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</si>
  <si>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</si>
  <si>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</si>
  <si>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</si>
  <si>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23078</t>
  </si>
  <si>
    <t>23079</t>
  </si>
  <si>
    <t>23080</t>
  </si>
  <si>
    <t>23081</t>
  </si>
  <si>
    <t>23082</t>
  </si>
  <si>
    <t>23083</t>
  </si>
  <si>
    <t>23084</t>
  </si>
  <si>
    <t>23085</t>
  </si>
  <si>
    <t>23086</t>
  </si>
  <si>
    <t>23087</t>
  </si>
  <si>
    <t>23088</t>
  </si>
  <si>
    <t>23089</t>
  </si>
  <si>
    <t>23090</t>
  </si>
  <si>
    <t>23091</t>
  </si>
  <si>
    <t>23092</t>
  </si>
  <si>
    <t>23093</t>
  </si>
  <si>
    <t>23094</t>
  </si>
  <si>
    <t>23095</t>
  </si>
  <si>
    <t>23096</t>
  </si>
  <si>
    <t>23097</t>
  </si>
  <si>
    <t>23098</t>
  </si>
  <si>
    <t>23099</t>
  </si>
  <si>
    <t>REF. INSTALAÃ‡ÃƒO, MANUTENÃ‡ÃƒO E TREINAMENTO - MARÃ‡O/2023</t>
  </si>
  <si>
    <t>'36</t>
  </si>
  <si>
    <t>'101</t>
  </si>
  <si>
    <t>REF. DESPESA SEGURANÃ‡A - DERÃ‰ (MARÃ‡O/2023)</t>
  </si>
  <si>
    <t>REF. SERV PRESTADOS  VALDEMIR -MARÃ‡O/2023 (SERV INFORMATICA)</t>
  </si>
  <si>
    <t>'33</t>
  </si>
  <si>
    <t>'20230323003-TAR</t>
  </si>
  <si>
    <t>'20230329003-TAR</t>
  </si>
  <si>
    <t>'20230331006-TAR</t>
  </si>
  <si>
    <t>'20230330002-TAR</t>
  </si>
  <si>
    <t>REF. DIÃRIAS 03 Ã  09/04/2023</t>
  </si>
  <si>
    <t>REF. DIÃRIAS 27/03 Ã  02/04/2023</t>
  </si>
  <si>
    <t>REF. DIÃRIAS 10 Ã€ 16/04/2023</t>
  </si>
  <si>
    <t>OTIMIZA PAGAMENTOS E INTERMEDIACAO DE NEGOCIOS LTDA</t>
  </si>
  <si>
    <t>'37</t>
  </si>
  <si>
    <t>Gerado por conciliacao automatica TAR CTA EMP MENSAL 03/23</t>
  </si>
  <si>
    <t>'20230406007-TAR</t>
  </si>
  <si>
    <t>'20230404003-TAR</t>
  </si>
  <si>
    <t>'20230405003-TAR</t>
  </si>
  <si>
    <t>'20230410007-TAR</t>
  </si>
  <si>
    <t>'20230414007-TAR</t>
  </si>
  <si>
    <t>'20230417005-TAR</t>
  </si>
  <si>
    <t>'20230406005-TAR</t>
  </si>
  <si>
    <t>'20230405002-TAR</t>
  </si>
  <si>
    <t>'20230413002-TAR</t>
  </si>
  <si>
    <t>'266</t>
  </si>
  <si>
    <t>REF. DIÃRIAS 17 Ã  23/04/2023</t>
  </si>
  <si>
    <t>'20230424004-TAR</t>
  </si>
  <si>
    <t>'20230419002-TAR</t>
  </si>
  <si>
    <t>'359</t>
  </si>
  <si>
    <t>REF. INSTALAÃ‡ÃƒO, MANUTENÃ‡ÃƒO E TREINAMENTO - ABRIL/2023</t>
  </si>
  <si>
    <t>'345</t>
  </si>
  <si>
    <t>REF. DESPESA SEGURANÃ‡A - DERÃ‰ (ABRIL/2023)</t>
  </si>
  <si>
    <t>REF. SERV PRESTADOS  VALDEMIR -ABRIL/2023 (SERV INFORMATICA)</t>
  </si>
  <si>
    <t>'1229</t>
  </si>
  <si>
    <t>'20230428007-TAR</t>
  </si>
  <si>
    <t>REF. DIÃRIAS 08 Ã  14/05/2023</t>
  </si>
  <si>
    <t>REF. DIÃRIAS 24 Ã  30/04/2023</t>
  </si>
  <si>
    <t>JAE ILHA DESCARTAVEIS E LIMPEZA LTDA</t>
  </si>
  <si>
    <t>'20230503004-TAR</t>
  </si>
  <si>
    <t>Gerado por conciliacao automatica TAR CTA EMP MENSAL 04/23</t>
  </si>
  <si>
    <t>'20230503005-TAR</t>
  </si>
  <si>
    <t>Gerado por conciliacao automatica TAR BLOQUETO ITAU</t>
  </si>
  <si>
    <t>'20230510004-TAR</t>
  </si>
  <si>
    <t>'20230510003-TAR</t>
  </si>
  <si>
    <t>'20230512005-TAR</t>
  </si>
  <si>
    <t>'20230502004-TAR</t>
  </si>
  <si>
    <t>Gerado por conciliacao automatica TAR SISPAG CONCESSION</t>
  </si>
  <si>
    <t>'20230517003-TAR</t>
  </si>
  <si>
    <t>'20230518003-TAR</t>
  </si>
  <si>
    <t>'20230518002-TAR</t>
  </si>
  <si>
    <t>Álvaro</t>
  </si>
  <si>
    <t>'1874</t>
  </si>
  <si>
    <t>REF. INSTALAÃ‡ÃƒO, MANUTENÃ‡ÃƒO E TREINAMENTO - MAIO/2023</t>
  </si>
  <si>
    <t>'355</t>
  </si>
  <si>
    <t>REF. DESPESA SEGURANÃ‡A - DERÃ‰ (MAIO/2023)</t>
  </si>
  <si>
    <t>'20230525003-TAR</t>
  </si>
  <si>
    <t>'20230530003-TAR</t>
  </si>
  <si>
    <t>'20230530004-TAR</t>
  </si>
  <si>
    <t>REF. DIÃRIAS 29/05 Ã  04/06/2023</t>
  </si>
  <si>
    <t>Gerado por conciliacao automatica TAR CTA EMP MENSAL 05/23</t>
  </si>
  <si>
    <t>REF. OTIMIZA - JUNHO/23 - BIOCLEAN</t>
  </si>
  <si>
    <t>REF. SERV PRESTADOS  VALDEMIR -MAIO/2023 (SERV INFORMATICA)</t>
  </si>
  <si>
    <t>'7587</t>
  </si>
  <si>
    <t>'20230605003-TAR</t>
  </si>
  <si>
    <t>'20230606005-TAR</t>
  </si>
  <si>
    <t>REF. DIÃRIAS 05 Ã  11/06/2023.</t>
  </si>
  <si>
    <t>NOVA ILHA EXTINTORES LTDA</t>
  </si>
  <si>
    <t>'20230619004-TAR</t>
  </si>
  <si>
    <t>'20230615004-TAR</t>
  </si>
  <si>
    <t>'20230619003-TAR</t>
  </si>
  <si>
    <t>'20230623003-TAR</t>
  </si>
  <si>
    <t>'20230620005-TAR</t>
  </si>
  <si>
    <t>'20230607004-TAR</t>
  </si>
  <si>
    <t>'20230609003-TAR</t>
  </si>
  <si>
    <t>'20230614004-TAR</t>
  </si>
  <si>
    <t>REF. DIÃRIAS 19 Ã  25/06/2023.</t>
  </si>
  <si>
    <t>REF. INSTALAÃ‡ÃƒO, MANUTENÃ‡ÃƒO E TREINAMENTO - JUNHO/2023</t>
  </si>
  <si>
    <t>REF. DESPESA SEGURANÃ‡A - DERÃ‰ (JUNHO/2023)</t>
  </si>
  <si>
    <t>REF. SERV PRESTADOS  VALDEMIR -JUNHO/2023 (SERV INFORMATICA)</t>
  </si>
  <si>
    <t>'20230628002-TAR</t>
  </si>
  <si>
    <t>REF. DIÃRIAS 26/06 Ã  02/07/2023</t>
  </si>
  <si>
    <t>Gerado por conciliacao automatica TAR CTA EMP MENSAL 06/23</t>
  </si>
  <si>
    <t>'20230704002-TAR</t>
  </si>
  <si>
    <t xml:space="preserve">REF.  SABAO PASTA, DETERGENTE , ACUCAR REFINADO, CAFE </t>
  </si>
  <si>
    <t>'20230706006-TAR</t>
  </si>
  <si>
    <t>'20230704003-TAR</t>
  </si>
  <si>
    <t>'20230706004-TAR</t>
  </si>
  <si>
    <t>'20230706005-TAR</t>
  </si>
  <si>
    <t>REF. DIÃRIAS 10 Ã  16/07/2023</t>
  </si>
  <si>
    <t>'20230720005-TAR</t>
  </si>
  <si>
    <t>REF. DESPESA SEGURANÃ‡A - DERÃ‰ (JULHO/2023)</t>
  </si>
  <si>
    <t>'20230726002-TAR</t>
  </si>
  <si>
    <t>Transferencia</t>
  </si>
  <si>
    <t>Receitas</t>
  </si>
  <si>
    <t>Gerado por conciliacao automatica REND PAGO APLIC AUT APR</t>
  </si>
  <si>
    <t>Gerado por conciliacao automatica REND PAGO APLIC AUT MAIS</t>
  </si>
  <si>
    <t>'20230103002-REND</t>
  </si>
  <si>
    <t>'20230127004-REND</t>
  </si>
  <si>
    <t>'20230131003-REND</t>
  </si>
  <si>
    <t>'20230130003-REND</t>
  </si>
  <si>
    <t>Gerado por conciliacao automatica SISPAG KIOTO AMBIENTAL</t>
  </si>
  <si>
    <t>'20230228006-REND</t>
  </si>
  <si>
    <t>'20230207004-REND</t>
  </si>
  <si>
    <t>'20230213004-REND</t>
  </si>
  <si>
    <t>'20230206009-REND</t>
  </si>
  <si>
    <t>'20230208003-REND</t>
  </si>
  <si>
    <t>'20230330003-REND</t>
  </si>
  <si>
    <t>'20230320006-REND</t>
  </si>
  <si>
    <t>'20230417008-REND</t>
  </si>
  <si>
    <t>'20230413003-REND</t>
  </si>
  <si>
    <t>'20230418002-REND</t>
  </si>
  <si>
    <t>'20230424005-REND</t>
  </si>
  <si>
    <t>'20230503006-REND</t>
  </si>
  <si>
    <t>'20230530005-REND</t>
  </si>
  <si>
    <t>'20230529005-REND</t>
  </si>
  <si>
    <t>'20230525005-REND</t>
  </si>
  <si>
    <t>'20230628003-REND</t>
  </si>
  <si>
    <t>'20230612006-REND</t>
  </si>
  <si>
    <t>'20230630004-REND</t>
  </si>
  <si>
    <t>'20230704004-REND</t>
  </si>
  <si>
    <t>'20230727003-REND</t>
  </si>
  <si>
    <t>REF. DIÃRIAS 24 Ã  30/07/2023</t>
  </si>
  <si>
    <t>'20230728004-TAR</t>
  </si>
  <si>
    <t>'20230728003-TAR</t>
  </si>
  <si>
    <t>'20230728005-REND</t>
  </si>
  <si>
    <t>5435</t>
  </si>
  <si>
    <t>'380</t>
  </si>
  <si>
    <t>REF. SERV PRESTADOS  VALDEMIR -JULHO/2023 (SERV INFORMATICA)</t>
  </si>
  <si>
    <t>CENTRAL DE TRATAMENTO DE RESIDUOS NOVA IGUACU S.A.</t>
  </si>
  <si>
    <t>'20230802001-TAR</t>
  </si>
  <si>
    <t>REF. DIÃRIAS 31/07 Ã  06/08/2023</t>
  </si>
  <si>
    <t>Gerado por conciliacao automatica TAR CTA EMP MENSAL 07/23</t>
  </si>
  <si>
    <t>'20230804006-TAR</t>
  </si>
  <si>
    <t>'20230804005-TAR</t>
  </si>
  <si>
    <t>'20230804007-TAR</t>
  </si>
  <si>
    <t>'20230801004-REND</t>
  </si>
  <si>
    <t>'20230804008-REND</t>
  </si>
  <si>
    <t>KIOTO</t>
  </si>
  <si>
    <t>'258</t>
  </si>
  <si>
    <t>REF. DIÃRIAS 07 Ã  13/08/2023</t>
  </si>
  <si>
    <t>'20230808002-TAR</t>
  </si>
  <si>
    <t>REF. INSTALAÃ‡ÃƒO, MANUTENÃ‡ÃƒO E TREINAMENTO - JULHO/2023</t>
  </si>
  <si>
    <t>'1915</t>
  </si>
  <si>
    <t>REF. CONTA TELEFONICA DA OI - REF. JULHO/2023</t>
  </si>
  <si>
    <t>'20230815003-TAR</t>
  </si>
  <si>
    <t>'20230816002-REND</t>
  </si>
  <si>
    <t>'20230818004-REND</t>
  </si>
  <si>
    <t>REF. DIÃRIAS 14 Ã  20/08/2023</t>
  </si>
  <si>
    <t>'128</t>
  </si>
  <si>
    <t>'20230822002-TAR</t>
  </si>
  <si>
    <t>'20230824002-TAR</t>
  </si>
  <si>
    <t>Tipo Negocio</t>
  </si>
  <si>
    <t xml:space="preserve">BIOCLEAN </t>
  </si>
  <si>
    <t>'1013332</t>
  </si>
  <si>
    <t>4325</t>
  </si>
  <si>
    <t>'1013292</t>
  </si>
  <si>
    <t>4301</t>
  </si>
  <si>
    <t>'62755</t>
  </si>
  <si>
    <t>REF.  : RESIDUO CLASSE II |SERVICO DE TRATAMENTO E DISPOSICAO FINAL DE RESIDUOS DO PERIODO: 01/01/2023 A 31/01/2023- VENCIMENTO: 26/02/2023.</t>
  </si>
  <si>
    <t>ExtraordinÃ¡rio</t>
  </si>
  <si>
    <t>87893</t>
  </si>
  <si>
    <t>'1013786</t>
  </si>
  <si>
    <t>REF. DAS BIOCLEAN SERVIÃ‡O BASE JANEIRO/2023</t>
  </si>
  <si>
    <t>87222</t>
  </si>
  <si>
    <t>'1013450</t>
  </si>
  <si>
    <t>4377</t>
  </si>
  <si>
    <t>'1013805</t>
  </si>
  <si>
    <t>REF. FOLHA DE PAGAMENTO JANEIRO 2023 - BIOCLEAN</t>
  </si>
  <si>
    <t>87420</t>
  </si>
  <si>
    <t>'1011403</t>
  </si>
  <si>
    <t>REF. AO ALUGUEL DO GALPÃƒO BIOCLEAN</t>
  </si>
  <si>
    <t>76847</t>
  </si>
  <si>
    <t>'1013556</t>
  </si>
  <si>
    <t>4407</t>
  </si>
  <si>
    <t>R&amp;F SERVICOS E RECUPERACAO EIRELI</t>
  </si>
  <si>
    <t>REF.  SALARIO DE JANEIRO/2023 - ROBERTO FARIA</t>
  </si>
  <si>
    <t>87516</t>
  </si>
  <si>
    <t>'1013639</t>
  </si>
  <si>
    <t>4449</t>
  </si>
  <si>
    <t>'1013208</t>
  </si>
  <si>
    <t>4273</t>
  </si>
  <si>
    <t>'1013640</t>
  </si>
  <si>
    <t>4451</t>
  </si>
  <si>
    <t>'161489001</t>
  </si>
  <si>
    <t>REF. BOLETO SODEXO VALE ALIMENTAÃ‡ÃƒO - BIOCLEAN</t>
  </si>
  <si>
    <t>85275</t>
  </si>
  <si>
    <t>87079</t>
  </si>
  <si>
    <t>'12551247</t>
  </si>
  <si>
    <t>REF. CONTA DE LUZ, AV GUILHERME FROTA,500 BONSUCESSO - JANEIRO/2023</t>
  </si>
  <si>
    <t>85851</t>
  </si>
  <si>
    <t>'1013473</t>
  </si>
  <si>
    <t>REF. PARCSN 08/60</t>
  </si>
  <si>
    <t>85921</t>
  </si>
  <si>
    <t>'1013807</t>
  </si>
  <si>
    <t>REF. PRO-LABORE  - FOLHA DE PAGAMENTO JANEIRO 2023 - BIOCLEAN</t>
  </si>
  <si>
    <t>87419</t>
  </si>
  <si>
    <t>'251</t>
  </si>
  <si>
    <t>87656</t>
  </si>
  <si>
    <t>USILOG SOLUCOES SERVICOS DE USINAGEM E TRANSPORTES EIRELI</t>
  </si>
  <si>
    <t>'857</t>
  </si>
  <si>
    <t>REF. FABRICAÃ‡ÃƒO DO PINO DA PORTA AUTOCLAVE</t>
  </si>
  <si>
    <t>86530</t>
  </si>
  <si>
    <t>'1013851</t>
  </si>
  <si>
    <t>REF. FGTS - BIOCLEAN - 01/2023</t>
  </si>
  <si>
    <t>87550</t>
  </si>
  <si>
    <t>'1802</t>
  </si>
  <si>
    <t>87197</t>
  </si>
  <si>
    <t>'1013959</t>
  </si>
  <si>
    <t>REF. GUIA INSS - DCTFRWEB - BIOCLEAN - 01/2023</t>
  </si>
  <si>
    <t>87919</t>
  </si>
  <si>
    <t>'1013431</t>
  </si>
  <si>
    <t>4367</t>
  </si>
  <si>
    <t>M &amp; M SALVATIERRA SERVICOS TECNICOS EIRELI</t>
  </si>
  <si>
    <t>REF. ASSESSORIA TECNICA TRATAMENTO E ANALISE AGUA NAS CALDEIRAS - JANEIRO/2023</t>
  </si>
  <si>
    <t>87806</t>
  </si>
  <si>
    <t>GILDO NUNES</t>
  </si>
  <si>
    <t>'1013916</t>
  </si>
  <si>
    <t>REF. MANUTENÃ‡ÃƒO AUTOCLAVE JANEIRO/2023</t>
  </si>
  <si>
    <t>87791</t>
  </si>
  <si>
    <t>'1013472</t>
  </si>
  <si>
    <t>REF. PARC - BIOCLEAN 5110203 PARC 16/60</t>
  </si>
  <si>
    <t>85920</t>
  </si>
  <si>
    <t>'2433090</t>
  </si>
  <si>
    <t>REF. PAPEL CHAMEX A4, FITA DUREX, CAFE, COPO 200 ML, ESPONJA  MULTIUSO, SABONETE, PAPEL TOALHA , ALCOOL GEL , DETERGENTE , DISPENSER C/ RES SAB LIQ</t>
  </si>
  <si>
    <t>85855</t>
  </si>
  <si>
    <t>'1013578</t>
  </si>
  <si>
    <t>4419</t>
  </si>
  <si>
    <t>'5153906</t>
  </si>
  <si>
    <t>86574</t>
  </si>
  <si>
    <t>'72765703</t>
  </si>
  <si>
    <t>REF. BOLETO RIOCARD - BIOCLEAN - JANEIRO 2023</t>
  </si>
  <si>
    <t>84508</t>
  </si>
  <si>
    <t>'150407167</t>
  </si>
  <si>
    <t>REF. CONTA AGUA - RUA GUILHERME FROTA, 500 - JANEIRO/2023</t>
  </si>
  <si>
    <t>86767</t>
  </si>
  <si>
    <t>J C M LOCACAO DE MAQUINAS E FERRAMENTAS LTDA</t>
  </si>
  <si>
    <t>'9047</t>
  </si>
  <si>
    <t>REF. CONSERTO DE 01 BOMBA AUTO ASPIRANTE DANCOR DE 2 HP , MONOFASICA ,220 VOLTS, ENROLAMENTO DO MOTOR, ROLAMENTOS, SELO, CONSERTO DE 01 SERRA MARMORE MAKITA MODELO MCC401, INDUZIDOS, TROCA DE ROLAMENTOS, TROCA DE ESCOVAS .</t>
  </si>
  <si>
    <t>86680</t>
  </si>
  <si>
    <t>'1199</t>
  </si>
  <si>
    <t>86954</t>
  </si>
  <si>
    <t>ACQUA AIR MICROBIOLOGICA ANALISES AMBIENTAIS LTDA</t>
  </si>
  <si>
    <t>'20351</t>
  </si>
  <si>
    <t>REF AVALIAÃ‡ÃƒO QUALIDADE DA AGUA EM 3 PONTOS DE AUTOCLAVE - 01/02/03</t>
  </si>
  <si>
    <t>85291</t>
  </si>
  <si>
    <t>'20503</t>
  </si>
  <si>
    <t>87093</t>
  </si>
  <si>
    <t>'17003</t>
  </si>
  <si>
    <t xml:space="preserve">REF. SILICONE ALTA TEMPERATURA, DESENGRIPANTE M1 MICRO- OLEO, FITA ISOLANTE IMPERIAL, DISCO DE CORTE CLASSIC, FITA VERDE, OLEO, CHAVE COMBINADA, ABRACADEIRA S/ FIM, 174 JG ESCOVA CARVAO ESMERILHADEIRA </t>
  </si>
  <si>
    <t>85281</t>
  </si>
  <si>
    <t>'72765693</t>
  </si>
  <si>
    <t>84509</t>
  </si>
  <si>
    <t>'33953913</t>
  </si>
  <si>
    <t>REF.  BOLETO UNIMED SAÃšDE - BIOCLEAN -  JANEIRO/2023 - FATURA 44467389</t>
  </si>
  <si>
    <t>85637</t>
  </si>
  <si>
    <t>'34162585</t>
  </si>
  <si>
    <t>REF.  BOLETO UNIMED DENTAL - BIOCLEAN - FATURA 44666731</t>
  </si>
  <si>
    <t>88234</t>
  </si>
  <si>
    <t>'11994</t>
  </si>
  <si>
    <t>REF. SERVIÃ‡OES EMERGRNCIAIS</t>
  </si>
  <si>
    <t>9 | 19</t>
  </si>
  <si>
    <t>45589</t>
  </si>
  <si>
    <t>'1013705</t>
  </si>
  <si>
    <t>REF. DAS DO PARCELAMENTO RELPSN - N. PARCELA 09/92</t>
  </si>
  <si>
    <t>86896</t>
  </si>
  <si>
    <t>'3887</t>
  </si>
  <si>
    <t>REF. AOS SERVIÃ‡OS PRESTADOS VIDALCLIN  BIOCLEAN - JANEIRO/2023</t>
  </si>
  <si>
    <t>88360</t>
  </si>
  <si>
    <t xml:space="preserve">ROBERTO FARIA </t>
  </si>
  <si>
    <t>'1013693</t>
  </si>
  <si>
    <t>REF. REEMBOLSO DESP COMPRAS PARA MANUTENÃ‡ÃƒO (CASA RUBEM DE BONSUCESSO)</t>
  </si>
  <si>
    <t>86883</t>
  </si>
  <si>
    <t>'1013710</t>
  </si>
  <si>
    <t>86908</t>
  </si>
  <si>
    <t>'20230105007-TAR</t>
  </si>
  <si>
    <t>85259</t>
  </si>
  <si>
    <t xml:space="preserve">REF. REF.  1 IMPRESSORA MULTIFUNCIONAL </t>
  </si>
  <si>
    <t>88371</t>
  </si>
  <si>
    <t>'142515257</t>
  </si>
  <si>
    <t>REF. CONTA TELEFONICA DA OI - NOVEMBROO/2022 - (PERIODO 13/12/2022 A 13/01/2023)</t>
  </si>
  <si>
    <t>86721</t>
  </si>
  <si>
    <t>'17726</t>
  </si>
  <si>
    <t xml:space="preserve">REF.  ACR FOSCO BRANCO 18 LTS </t>
  </si>
  <si>
    <t>85279</t>
  </si>
  <si>
    <t>'1013318</t>
  </si>
  <si>
    <t>REF. DIÃRIAS 02/01/23 A 08/01/2023</t>
  </si>
  <si>
    <t>85373</t>
  </si>
  <si>
    <t>'1013489</t>
  </si>
  <si>
    <t>86336</t>
  </si>
  <si>
    <t>'33953918</t>
  </si>
  <si>
    <t>REF.  BOLETO UNIMED DENTAL - BIOCLEAN -  JANEIRO/2023 - FATURA 44467394</t>
  </si>
  <si>
    <t>85650</t>
  </si>
  <si>
    <t>'34162590</t>
  </si>
  <si>
    <t>REF.  BOLETO UNIMED DENTAL - BIOCLEAN- FATURA 44666737</t>
  </si>
  <si>
    <t>88227</t>
  </si>
  <si>
    <t>'1013163</t>
  </si>
  <si>
    <t>REF.  DIÃRIAS - 26/12/2022 Ã€ 01/01/2023.</t>
  </si>
  <si>
    <t>84744</t>
  </si>
  <si>
    <t>'1013622</t>
  </si>
  <si>
    <t>86556</t>
  </si>
  <si>
    <t>'1013918</t>
  </si>
  <si>
    <t>REF. COD 5952 CSRF - SICALC CONTRIBUINTE -6001 RJ</t>
  </si>
  <si>
    <t>87920</t>
  </si>
  <si>
    <t>OPERSAN RESIDUOS INDUSTRIAIS S.A.</t>
  </si>
  <si>
    <t>'4428-Juros</t>
  </si>
  <si>
    <t>85606</t>
  </si>
  <si>
    <t>'21629001-Juros</t>
  </si>
  <si>
    <t>85128</t>
  </si>
  <si>
    <t>'20230106005-TAR</t>
  </si>
  <si>
    <t>85307</t>
  </si>
  <si>
    <t>'5103565-Juros</t>
  </si>
  <si>
    <t>85127</t>
  </si>
  <si>
    <t>'20230116009-TAR</t>
  </si>
  <si>
    <t>86076</t>
  </si>
  <si>
    <t>'20230117001-TAR</t>
  </si>
  <si>
    <t>86232</t>
  </si>
  <si>
    <t>'20230109006-TAR</t>
  </si>
  <si>
    <t>85506</t>
  </si>
  <si>
    <t>'20230113003-TAR</t>
  </si>
  <si>
    <t>85879</t>
  </si>
  <si>
    <t>'20230118001-TAR</t>
  </si>
  <si>
    <t>86376</t>
  </si>
  <si>
    <t>'20230119004-TAR</t>
  </si>
  <si>
    <t>86412</t>
  </si>
  <si>
    <t>86561</t>
  </si>
  <si>
    <t>'20230124002-TAR</t>
  </si>
  <si>
    <t>86613</t>
  </si>
  <si>
    <t>'20230116006-TAR</t>
  </si>
  <si>
    <t>86073</t>
  </si>
  <si>
    <t>85257</t>
  </si>
  <si>
    <t>86072</t>
  </si>
  <si>
    <t>'20230105004-TAR</t>
  </si>
  <si>
    <t>85258</t>
  </si>
  <si>
    <t>'20230109004-TAR</t>
  </si>
  <si>
    <t>85504</t>
  </si>
  <si>
    <t>'20230110003-TAR</t>
  </si>
  <si>
    <t>85608</t>
  </si>
  <si>
    <t>'20230112002-TAR</t>
  </si>
  <si>
    <t>85807</t>
  </si>
  <si>
    <t>85878</t>
  </si>
  <si>
    <t>'20230119003-TAR</t>
  </si>
  <si>
    <t>86411</t>
  </si>
  <si>
    <t>'20230123005-TAR</t>
  </si>
  <si>
    <t>86560</t>
  </si>
  <si>
    <t>86950</t>
  </si>
  <si>
    <t>'20230102003-TAR</t>
  </si>
  <si>
    <t>84804</t>
  </si>
  <si>
    <t>'20230102004-TAR</t>
  </si>
  <si>
    <t>84805</t>
  </si>
  <si>
    <t>'20230109005-TAR</t>
  </si>
  <si>
    <t>85505</t>
  </si>
  <si>
    <t>'20230110004-TAR</t>
  </si>
  <si>
    <t>85609</t>
  </si>
  <si>
    <t>'20230111003-TAR</t>
  </si>
  <si>
    <t>85679</t>
  </si>
  <si>
    <t>'20230111004-TAR</t>
  </si>
  <si>
    <t>85680</t>
  </si>
  <si>
    <t>'20230116007-TAR</t>
  </si>
  <si>
    <t>86074</t>
  </si>
  <si>
    <t>'20230116008-TAR</t>
  </si>
  <si>
    <t>86075</t>
  </si>
  <si>
    <t>'20230123004-TAR</t>
  </si>
  <si>
    <t>86559</t>
  </si>
  <si>
    <t>86888</t>
  </si>
  <si>
    <t>'12899-Juros</t>
  </si>
  <si>
    <t>85129</t>
  </si>
  <si>
    <t>'20230111005-REND</t>
  </si>
  <si>
    <t>2433</t>
  </si>
  <si>
    <t>'20230106006-REND</t>
  </si>
  <si>
    <t>2413</t>
  </si>
  <si>
    <t>2497</t>
  </si>
  <si>
    <t>'20230110005-REND</t>
  </si>
  <si>
    <t>2424</t>
  </si>
  <si>
    <t>'20230119005-REND</t>
  </si>
  <si>
    <t>2460</t>
  </si>
  <si>
    <t>'20230116010-REND</t>
  </si>
  <si>
    <t>2449</t>
  </si>
  <si>
    <t>2488</t>
  </si>
  <si>
    <t>2393</t>
  </si>
  <si>
    <t>'20230102005-REND</t>
  </si>
  <si>
    <t>2386</t>
  </si>
  <si>
    <t>2505</t>
  </si>
  <si>
    <t>'20230123007-REND</t>
  </si>
  <si>
    <t>2468</t>
  </si>
  <si>
    <t>4420</t>
  </si>
  <si>
    <t>4368</t>
  </si>
  <si>
    <t>4274</t>
  </si>
  <si>
    <t>4452</t>
  </si>
  <si>
    <t>4450</t>
  </si>
  <si>
    <t>4408</t>
  </si>
  <si>
    <t>4378</t>
  </si>
  <si>
    <t>4302</t>
  </si>
  <si>
    <t>4326</t>
  </si>
  <si>
    <t>'1014008</t>
  </si>
  <si>
    <t>4591</t>
  </si>
  <si>
    <t>'1014340</t>
  </si>
  <si>
    <t>4717</t>
  </si>
  <si>
    <t>'1014121</t>
  </si>
  <si>
    <t>4627</t>
  </si>
  <si>
    <t>'1014414</t>
  </si>
  <si>
    <t>REF. DAS BIOCLEAN SERVIÃ‡O BASE FEVEREIRO/2023</t>
  </si>
  <si>
    <t>89400</t>
  </si>
  <si>
    <t>'1014432</t>
  </si>
  <si>
    <t>REF. FOLHA DE PAGAMENTO - FEVEREIRO/2023 - BIOCLEAN</t>
  </si>
  <si>
    <t>89459</t>
  </si>
  <si>
    <t>'62810</t>
  </si>
  <si>
    <t>REF.  : RESIDUO CLASSE II |SERVICO DE TRATAMENTO E DISPOSICAO FINAL DE RESIDUOS DO PERIODO: 01/02/2023 A 28/02/2023- VENCIMENTO: 22/03/2023.</t>
  </si>
  <si>
    <t>89532</t>
  </si>
  <si>
    <t>'1011404</t>
  </si>
  <si>
    <t>76848</t>
  </si>
  <si>
    <t>'1013856</t>
  </si>
  <si>
    <t>4541</t>
  </si>
  <si>
    <t>'1014204</t>
  </si>
  <si>
    <t>4661</t>
  </si>
  <si>
    <t>REF.  SALARIO DE FEVEREIRO/2023 - ROBERTO FARIA</t>
  </si>
  <si>
    <t>89508</t>
  </si>
  <si>
    <t>'1014291</t>
  </si>
  <si>
    <t>4689</t>
  </si>
  <si>
    <t>'350</t>
  </si>
  <si>
    <t>89201</t>
  </si>
  <si>
    <t>'357321001</t>
  </si>
  <si>
    <t>REF. BOLETO VALE ALIMENTAÃ‡ÃƒO - BIOCLEAN - R$ 3.820,39</t>
  </si>
  <si>
    <t>86987</t>
  </si>
  <si>
    <t>JOSUE JUNIOR FERREIRA PAES</t>
  </si>
  <si>
    <t>'1013993</t>
  </si>
  <si>
    <t>REF. TRANSPORTE LENHA</t>
  </si>
  <si>
    <t>88073</t>
  </si>
  <si>
    <t>88072</t>
  </si>
  <si>
    <t>'1013610</t>
  </si>
  <si>
    <t>REF. IPTU 2023 -  RUA GUILHERME FROTA  , 500 LOT 2 PAL 49070 - MARE</t>
  </si>
  <si>
    <t>86519</t>
  </si>
  <si>
    <t>'1013777</t>
  </si>
  <si>
    <t>4519</t>
  </si>
  <si>
    <t>'1013812</t>
  </si>
  <si>
    <t>4533</t>
  </si>
  <si>
    <t>'4939529</t>
  </si>
  <si>
    <t xml:space="preserve">REF. CONTA LUZ  FEVEREIRO/2023,  RUA GUILHERME FROTA 500 BONSUCESSO, RIO DE JANEIRO RJ </t>
  </si>
  <si>
    <t>88296</t>
  </si>
  <si>
    <t>'1014202</t>
  </si>
  <si>
    <t>REF.  DAS PARCSN 09/60</t>
  </si>
  <si>
    <t>88675</t>
  </si>
  <si>
    <t>'1013942</t>
  </si>
  <si>
    <t>4569</t>
  </si>
  <si>
    <t>'1014433</t>
  </si>
  <si>
    <t>89460</t>
  </si>
  <si>
    <t>89583</t>
  </si>
  <si>
    <t>SERVENGE EQUIPAMENTOS INDUSTRIAIS LTDA</t>
  </si>
  <si>
    <t>'3974</t>
  </si>
  <si>
    <t>REF. SERV MANUTENÃ‡ÃƒO PREVENTIVA EM 2(DUAS ) CALDEIRAS ATA MODELO H3 -14 E H3-6 - 01/2023</t>
  </si>
  <si>
    <t>90131</t>
  </si>
  <si>
    <t>'4065</t>
  </si>
  <si>
    <t>REF. SERV MANUTENÃ‡ÃƒO PREVENTIVA EM 2(DUAS ) CALDEIRAS ATA MODELO H3 -14 E H3-6 - 02/2023</t>
  </si>
  <si>
    <t>89013</t>
  </si>
  <si>
    <t>'72953237</t>
  </si>
  <si>
    <t xml:space="preserve">REF. BOLETO RIOCARD - BIOCLEAN - VENCIMENTO 27/01/2023 </t>
  </si>
  <si>
    <t>86624</t>
  </si>
  <si>
    <t>'1014273</t>
  </si>
  <si>
    <t>4681</t>
  </si>
  <si>
    <t>'1014481</t>
  </si>
  <si>
    <t>REF.FGTS - BIOCLEAN - 02/23</t>
  </si>
  <si>
    <t>89565</t>
  </si>
  <si>
    <t>'1821</t>
  </si>
  <si>
    <t>89279</t>
  </si>
  <si>
    <t>'1014673</t>
  </si>
  <si>
    <t>REF.DCTFWEB (INSS) 02-2023 - BIOCLEAN</t>
  </si>
  <si>
    <t>90332</t>
  </si>
  <si>
    <t>'1014166</t>
  </si>
  <si>
    <t>4645</t>
  </si>
  <si>
    <t>'7623</t>
  </si>
  <si>
    <t>REF. ASSESSORIA TECNICA TRATAMENTO E ANALISE AGUA NAS CALDEIRAS - FEVEREIRO/2023</t>
  </si>
  <si>
    <t>89523</t>
  </si>
  <si>
    <t>'1014584</t>
  </si>
  <si>
    <t>REF. MANUTENÃ‡ÃƒO AUTOCLAVE FEVEREIRO/2023</t>
  </si>
  <si>
    <t>89931</t>
  </si>
  <si>
    <t>'1013891</t>
  </si>
  <si>
    <t>4555</t>
  </si>
  <si>
    <t>'1014200</t>
  </si>
  <si>
    <t>REF.  DAS PARC - BIOCLEAN 5110203 PARC 17/60</t>
  </si>
  <si>
    <t>88673</t>
  </si>
  <si>
    <t>SILICONNY INDUSTRIA E COMERCIO LTDA</t>
  </si>
  <si>
    <t>'6723</t>
  </si>
  <si>
    <t xml:space="preserve">REF COMPRA PERFIL DE SILICONE </t>
  </si>
  <si>
    <t>87667</t>
  </si>
  <si>
    <t>87668</t>
  </si>
  <si>
    <t>87669</t>
  </si>
  <si>
    <t>'5204237-1/1</t>
  </si>
  <si>
    <t>88460</t>
  </si>
  <si>
    <t>'1519924860</t>
  </si>
  <si>
    <t>REF. CONTA AGUA - RUA GUILHERME FROTA, 500 - FEVEREIRO/2023</t>
  </si>
  <si>
    <t>88867</t>
  </si>
  <si>
    <t>'7478</t>
  </si>
  <si>
    <t>REF. PAPEL HIGIENICO 30M FOLHA DUPLA PERSONAL,PAPEL TOALHA INTERFOLHADO, SABONETE LIQUIDO, BOM AR, SABAO PASTOSO, VEJA MULTIUSO, SACO DE LIXO VERDE, DETERGENTE NEUTRO, ACUÃ‡AR UNIAO, CAFE MELITA, COPO 50 ML</t>
  </si>
  <si>
    <t>88464</t>
  </si>
  <si>
    <t>'1206</t>
  </si>
  <si>
    <t>REF. ALUGUEL E MANUTENÃ‡ÃƒO DE EQUIPAMENTOS PARA SISTEMA DE CFTV -CAMERAS INTERNAS , REFERENCIA MENSAL AO CORRESPONDE AO MÃŠS FEVEREIRO/ 2023.</t>
  </si>
  <si>
    <t>89220</t>
  </si>
  <si>
    <t>'20711</t>
  </si>
  <si>
    <t>89458</t>
  </si>
  <si>
    <t>NOVA COMAUP PECAS E SERVICOS LTDA</t>
  </si>
  <si>
    <t>'18808</t>
  </si>
  <si>
    <t>REF. BALDE DE OLEO HIDRAULICO</t>
  </si>
  <si>
    <t>88478</t>
  </si>
  <si>
    <t>'17941</t>
  </si>
  <si>
    <t xml:space="preserve">REF. NOVACOR PISO VERDE </t>
  </si>
  <si>
    <t>87885</t>
  </si>
  <si>
    <t>10 | 19</t>
  </si>
  <si>
    <t>45590</t>
  </si>
  <si>
    <t>'1014201</t>
  </si>
  <si>
    <t>REF.  DAS PARCSN RELP PARC 10/125</t>
  </si>
  <si>
    <t>88674</t>
  </si>
  <si>
    <t>'20230202005-TAR</t>
  </si>
  <si>
    <t>87438</t>
  </si>
  <si>
    <t>'1014071</t>
  </si>
  <si>
    <t>88217</t>
  </si>
  <si>
    <t>REF.   1 IMPRESSORA MULTIFUNCIONAL LT RICOH  SP371</t>
  </si>
  <si>
    <t>89066</t>
  </si>
  <si>
    <t>'1014329</t>
  </si>
  <si>
    <t>89075</t>
  </si>
  <si>
    <t>'1014711</t>
  </si>
  <si>
    <t>90455</t>
  </si>
  <si>
    <t>'162218813</t>
  </si>
  <si>
    <t>REF. CONTA TELEFONICA DA OI - FEVEREIRO - (PERIODO 13/01/2023 A 13/02/2023)</t>
  </si>
  <si>
    <t>89012</t>
  </si>
  <si>
    <t>'1014293</t>
  </si>
  <si>
    <t>88834</t>
  </si>
  <si>
    <t>'4030</t>
  </si>
  <si>
    <t>REF. AOS SERVIÃ‡OS PRESTADOS VIDALCLIN  BIOCLEAN - FEVEREIRO/2023</t>
  </si>
  <si>
    <t>90134</t>
  </si>
  <si>
    <t>87686</t>
  </si>
  <si>
    <t>'6718274</t>
  </si>
  <si>
    <t>REF. BOLETO 2 VIA - RIOCARD - HEVERTON SOARES DOS SANTOS</t>
  </si>
  <si>
    <t>87800</t>
  </si>
  <si>
    <t>'20230222006-TAR</t>
  </si>
  <si>
    <t>88820</t>
  </si>
  <si>
    <t>'20230216003-TAR</t>
  </si>
  <si>
    <t>88678</t>
  </si>
  <si>
    <t>'20230214005-TAR</t>
  </si>
  <si>
    <t>88495</t>
  </si>
  <si>
    <t>88088</t>
  </si>
  <si>
    <t>'20230215006-TAR</t>
  </si>
  <si>
    <t>88595</t>
  </si>
  <si>
    <t>89048</t>
  </si>
  <si>
    <t>'20230209004-TAR</t>
  </si>
  <si>
    <t>88089</t>
  </si>
  <si>
    <t>'20230213003-TAR</t>
  </si>
  <si>
    <t>88246</t>
  </si>
  <si>
    <t>'20230215007-TAR</t>
  </si>
  <si>
    <t>88596</t>
  </si>
  <si>
    <t>'20230208002-TAR</t>
  </si>
  <si>
    <t>87958</t>
  </si>
  <si>
    <t>'20230215005-TAR</t>
  </si>
  <si>
    <t>88594</t>
  </si>
  <si>
    <t>88819</t>
  </si>
  <si>
    <t>87437</t>
  </si>
  <si>
    <t>'20230210003-TAR</t>
  </si>
  <si>
    <t>88173</t>
  </si>
  <si>
    <t>'20230216002-TAR</t>
  </si>
  <si>
    <t>88677</t>
  </si>
  <si>
    <t>'20230228005-TAR</t>
  </si>
  <si>
    <t>89184</t>
  </si>
  <si>
    <t>'20230201003-TAR</t>
  </si>
  <si>
    <t>87201</t>
  </si>
  <si>
    <t>87685</t>
  </si>
  <si>
    <t>87687</t>
  </si>
  <si>
    <t>88245</t>
  </si>
  <si>
    <t>'20230214003-TAR</t>
  </si>
  <si>
    <t>88493</t>
  </si>
  <si>
    <t>88494</t>
  </si>
  <si>
    <t>88593</t>
  </si>
  <si>
    <t>'20230217003-TAR</t>
  </si>
  <si>
    <t>88817</t>
  </si>
  <si>
    <t>'20230222004-TAR</t>
  </si>
  <si>
    <t>88818</t>
  </si>
  <si>
    <t>'20230227003-TAR</t>
  </si>
  <si>
    <t>89047</t>
  </si>
  <si>
    <t>'20230228004-TAR</t>
  </si>
  <si>
    <t>89183</t>
  </si>
  <si>
    <t>2559</t>
  </si>
  <si>
    <t>2592</t>
  </si>
  <si>
    <t>'20230215008-REND</t>
  </si>
  <si>
    <t>2609</t>
  </si>
  <si>
    <t>'20230227007-REND</t>
  </si>
  <si>
    <t>2652</t>
  </si>
  <si>
    <t>'20230223002-REND</t>
  </si>
  <si>
    <t>2644</t>
  </si>
  <si>
    <t>'20230217004-REND</t>
  </si>
  <si>
    <t>2628</t>
  </si>
  <si>
    <t>2665</t>
  </si>
  <si>
    <t>'20230222007-REND</t>
  </si>
  <si>
    <t>2629</t>
  </si>
  <si>
    <t>2542</t>
  </si>
  <si>
    <t>4556</t>
  </si>
  <si>
    <t>4646</t>
  </si>
  <si>
    <t>4682</t>
  </si>
  <si>
    <t>4570</t>
  </si>
  <si>
    <t>2570</t>
  </si>
  <si>
    <t>4534</t>
  </si>
  <si>
    <t>4520</t>
  </si>
  <si>
    <t>4690</t>
  </si>
  <si>
    <t>4662</t>
  </si>
  <si>
    <t>4542</t>
  </si>
  <si>
    <t>4628</t>
  </si>
  <si>
    <t>4718</t>
  </si>
  <si>
    <t>4592</t>
  </si>
  <si>
    <t>'1014699</t>
  </si>
  <si>
    <t>4839</t>
  </si>
  <si>
    <t>'1014538</t>
  </si>
  <si>
    <t>4781</t>
  </si>
  <si>
    <t>'62887</t>
  </si>
  <si>
    <t>REF.  : RESIDUO CLASSE II |SERVICO DE TRATAMENTO E DISPOSICAO FINAL DE RESIDUOS DO PERIODO: 01/03/2023 A 31/03/2023- VENCIMENTO: 25/04/2023.</t>
  </si>
  <si>
    <t>92231</t>
  </si>
  <si>
    <t>'1014735</t>
  </si>
  <si>
    <t>4853</t>
  </si>
  <si>
    <t>'1015149</t>
  </si>
  <si>
    <t>REF. DAS BIOCLEAN BASE MARÃ‡O 2023</t>
  </si>
  <si>
    <t>91864</t>
  </si>
  <si>
    <t>'1015106</t>
  </si>
  <si>
    <t>REF. FOLHA DE PAGAMENTO - MARÃ‡O/2023 - BIOCLEAN</t>
  </si>
  <si>
    <t>91759</t>
  </si>
  <si>
    <t>'1011406</t>
  </si>
  <si>
    <t>76849</t>
  </si>
  <si>
    <t>'1014400</t>
  </si>
  <si>
    <t>4747</t>
  </si>
  <si>
    <t>'1015056</t>
  </si>
  <si>
    <t>5003</t>
  </si>
  <si>
    <t>23001</t>
  </si>
  <si>
    <t>'1014807</t>
  </si>
  <si>
    <t>4893</t>
  </si>
  <si>
    <t>REF.  SALARIO DE MARÃ‡O/2023 - ROBERTO FARIA</t>
  </si>
  <si>
    <t>91849</t>
  </si>
  <si>
    <t>'1015032</t>
  </si>
  <si>
    <t>4981</t>
  </si>
  <si>
    <t>'1014814</t>
  </si>
  <si>
    <t>4897</t>
  </si>
  <si>
    <t>91597</t>
  </si>
  <si>
    <t>'565147001</t>
  </si>
  <si>
    <t>REF. BOLETO SODEXO - VALE ALIMENTAÃ‡ÃƒO - BIOCLEAN - VENCIMENTO 22/03/2023</t>
  </si>
  <si>
    <t>89328</t>
  </si>
  <si>
    <t>'1014650</t>
  </si>
  <si>
    <t>4823</t>
  </si>
  <si>
    <t>'1014754</t>
  </si>
  <si>
    <t>90609</t>
  </si>
  <si>
    <t>90610</t>
  </si>
  <si>
    <t>'1014446</t>
  </si>
  <si>
    <t>4757</t>
  </si>
  <si>
    <t>86520</t>
  </si>
  <si>
    <t>'17281720</t>
  </si>
  <si>
    <t xml:space="preserve">REF. CONTA LUZ  MARÃ‡O/2023,  RUA GUILHERME FROTA 500 BONSUCESSO, RIO DE JANEIRO RJ </t>
  </si>
  <si>
    <t>90310</t>
  </si>
  <si>
    <t>'1014916</t>
  </si>
  <si>
    <t>4929</t>
  </si>
  <si>
    <t>'1014830</t>
  </si>
  <si>
    <t>REF.  DAS PARCSN 10/60</t>
  </si>
  <si>
    <t>90850</t>
  </si>
  <si>
    <t>'1014240</t>
  </si>
  <si>
    <t>REF.  FÃ‰RIAS - BIOCLEAN - MARÃ‡O</t>
  </si>
  <si>
    <t>88766</t>
  </si>
  <si>
    <t>'260</t>
  </si>
  <si>
    <t>92172</t>
  </si>
  <si>
    <t>'1015107</t>
  </si>
  <si>
    <t xml:space="preserve">REF. FOLHA DE PAGAMENTO - MARÃ‡O/2023 - BIOCLEAN - PRO LABORE </t>
  </si>
  <si>
    <t>91760</t>
  </si>
  <si>
    <t>'10208443206</t>
  </si>
  <si>
    <t>REF. TESTE INDICADOR BIOLOGICO</t>
  </si>
  <si>
    <t>90792</t>
  </si>
  <si>
    <t>'1014957</t>
  </si>
  <si>
    <t>4951</t>
  </si>
  <si>
    <t>'4150</t>
  </si>
  <si>
    <t>REF. SERV MANUTENÃ‡ÃƒO PREVENTIVA EM 2(DUAS ) CALDEIRAS ATA MODELO H3 -14 E H3-6 - 03/2023</t>
  </si>
  <si>
    <t>91080</t>
  </si>
  <si>
    <t>'73191866</t>
  </si>
  <si>
    <t>REF. BOLETO RIOCARD - BIOCLEAN - VENCIMENTO 28/02/2023</t>
  </si>
  <si>
    <t>88948</t>
  </si>
  <si>
    <t>'1015108</t>
  </si>
  <si>
    <t>REF. FGTS - MARÃ‡O/2023 - BIOCLEAN</t>
  </si>
  <si>
    <t>91762</t>
  </si>
  <si>
    <t>'1015361</t>
  </si>
  <si>
    <t>REF. DCTFWEB - MARÃ‡O/2023 - BIOCLEAN</t>
  </si>
  <si>
    <t>92620</t>
  </si>
  <si>
    <t>'1840</t>
  </si>
  <si>
    <t>91724</t>
  </si>
  <si>
    <t>REF. PAPEL A4 , ALCOOL 70, CAFE, PASTA PARA LIMPEZA, PAPEL TOALHA, ESPOJA MULTIUSO, ACUCAR</t>
  </si>
  <si>
    <t>91862</t>
  </si>
  <si>
    <t>'1015175</t>
  </si>
  <si>
    <t>REF. MANUTENÃ‡ÃƒO AUTOCLAVE MARÃ‡O/2023</t>
  </si>
  <si>
    <t>91985</t>
  </si>
  <si>
    <t>'7660</t>
  </si>
  <si>
    <t>REF. ASSESSORIA TECNICA TRATAMENTO E ANALISE AGUA NAS CALDEIRAS - MARÃ‡O/2023</t>
  </si>
  <si>
    <t>91850</t>
  </si>
  <si>
    <t>'1014829</t>
  </si>
  <si>
    <t>REF.  DAS PARC - BIOCLEAN 5110203 PARC 18/60</t>
  </si>
  <si>
    <t>90849</t>
  </si>
  <si>
    <t>'1215</t>
  </si>
  <si>
    <t>REF. ALUGUEL E MANUTENÃ‡ÃƒO DE EQUIPAMENTOS PARA SISTEMA DE CFTV -CAMERAS INTERNAS , REFERENCIA MENSAL AO CORRESPONDE AO MÃŠS DE MARÃ‡O/2023</t>
  </si>
  <si>
    <t>91574</t>
  </si>
  <si>
    <t>'4162</t>
  </si>
  <si>
    <t>REF. AOS SERVIÃ‡OS PRESTADOS VIDALCLIN  - BIOCLEAN -  03/2023</t>
  </si>
  <si>
    <t>92911</t>
  </si>
  <si>
    <t>'1014948</t>
  </si>
  <si>
    <t>4941</t>
  </si>
  <si>
    <t>'34370752</t>
  </si>
  <si>
    <t>REF.  UNIMED SAUDE - BIOCLEAN - FATURA 44881326</t>
  </si>
  <si>
    <t>90342</t>
  </si>
  <si>
    <t>'10706</t>
  </si>
  <si>
    <t>REF. ACUÃ‡AR, ALCOOL, AGUA SANTARIA , CAFE MELITA , DETERGENTE , PAPEL TOALHA , SABONETE LIQUIDO</t>
  </si>
  <si>
    <t>90311</t>
  </si>
  <si>
    <t>11 | 19</t>
  </si>
  <si>
    <t>45591</t>
  </si>
  <si>
    <t>'1014831</t>
  </si>
  <si>
    <t>REF.  DAS PARCSN RELP PARC 11/92</t>
  </si>
  <si>
    <t>90852</t>
  </si>
  <si>
    <t>'9065</t>
  </si>
  <si>
    <t>REF. CONSERTO DE 01 BOMBA  DANCOR DE 2 HP , 220 VOLTS BIFASICA</t>
  </si>
  <si>
    <t>89933</t>
  </si>
  <si>
    <t>'9068</t>
  </si>
  <si>
    <t xml:space="preserve">REF. CONSERTO DE 01 BOMBA  DANCOR DE 2 HP , 220 VOLTS BIFASICA - TROCA DA TAMPA DIANTEIRA </t>
  </si>
  <si>
    <t>90149</t>
  </si>
  <si>
    <t>'1014857</t>
  </si>
  <si>
    <t>REF.DIÃRIAS 13 Ã  19/03/2023</t>
  </si>
  <si>
    <t>90882</t>
  </si>
  <si>
    <t>89482</t>
  </si>
  <si>
    <t>REF.   1 IMPRESSORA MULTIFUNCIONAL LT RICOH  377</t>
  </si>
  <si>
    <t>91528</t>
  </si>
  <si>
    <t>'565504001</t>
  </si>
  <si>
    <t>89329</t>
  </si>
  <si>
    <t>'1014669</t>
  </si>
  <si>
    <t>90309</t>
  </si>
  <si>
    <t>'1014725</t>
  </si>
  <si>
    <t>REF. DIÃRIA - AUX. DE ESCRITORIO -  BIOCLEAN</t>
  </si>
  <si>
    <t>90530</t>
  </si>
  <si>
    <t>'181326686</t>
  </si>
  <si>
    <t>91081</t>
  </si>
  <si>
    <t>'1014980</t>
  </si>
  <si>
    <t>REF. COD 5952 - CSRF S/ NF 2992 SERVENGE - SICALC CONTRIBUINTE -6001 RJ</t>
  </si>
  <si>
    <t>91246</t>
  </si>
  <si>
    <t>'1014965</t>
  </si>
  <si>
    <t>REF. COD 5952 - CSRF S/ NF 185  PROMARE - SICALC CONTRIBUINTE -6001 RJ</t>
  </si>
  <si>
    <t>91232</t>
  </si>
  <si>
    <t>'1014966</t>
  </si>
  <si>
    <t>REF. COD 5952 - CSRF S/ NF 188  PROMARE - SICALC CONTRIBUINTE -6001 RJ</t>
  </si>
  <si>
    <t>91233</t>
  </si>
  <si>
    <t>'1014967</t>
  </si>
  <si>
    <t>REF. COD 5952 - CSRF S/ NF 190  PROMARE - SICALC CONTRIBUINTE -6001 RJ</t>
  </si>
  <si>
    <t>91234</t>
  </si>
  <si>
    <t>'1014968</t>
  </si>
  <si>
    <t>REF. COD 5952 - CSRF S/ NF 192  PROMARE - SICALC CONTRIBUINTE -6001 RJ</t>
  </si>
  <si>
    <t>91235</t>
  </si>
  <si>
    <t>'1014969</t>
  </si>
  <si>
    <t>REF. COD 5952 - CSRF S/ NF 194  PROMARE - SICALC CONTRIBUINTE -6001 RJ</t>
  </si>
  <si>
    <t>91236</t>
  </si>
  <si>
    <t>'1014970</t>
  </si>
  <si>
    <t>REF. COD 5952 - CSRF S/ NF 196  PROMARE - SICALC CONTRIBUINTE -6001 RJ</t>
  </si>
  <si>
    <t>91237</t>
  </si>
  <si>
    <t>'1014971</t>
  </si>
  <si>
    <t>REF. COD 5952 - CSRF S/ NF 198  PROMARE - SICALC CONTRIBUINTE -6001 RJ</t>
  </si>
  <si>
    <t>91238</t>
  </si>
  <si>
    <t>'1014972</t>
  </si>
  <si>
    <t>REF. COD 5952 - CSRF S/ NF 202 PROMARE - SICALC CONTRIBUINTE -6001 RJ</t>
  </si>
  <si>
    <t>91239</t>
  </si>
  <si>
    <t>'34370758</t>
  </si>
  <si>
    <t>REF.  UNIMED DENTAL - BIOCLEAN - FATURA 44881333</t>
  </si>
  <si>
    <t>90341</t>
  </si>
  <si>
    <t>'1015182</t>
  </si>
  <si>
    <t>REF. COD 5952 CSRF NF 4065 SERVENGE  - SICALC CONTRIBUINTE -6001 RJ</t>
  </si>
  <si>
    <t>92127</t>
  </si>
  <si>
    <t>'1015148</t>
  </si>
  <si>
    <t>REF. COD 5952 CSRF SERVENGE  - SICALC CONTRIBUINTE -6001 RJ</t>
  </si>
  <si>
    <t>91863</t>
  </si>
  <si>
    <t>'1014974</t>
  </si>
  <si>
    <t>REF. COD 5952 - CSRF S/ NF 2654 SERVENGE - SICALC CONTRIBUINTE -6001 RJ</t>
  </si>
  <si>
    <t>91240</t>
  </si>
  <si>
    <t>'1014975</t>
  </si>
  <si>
    <t>REF. COD 5952 - CSRF S/ NF 2684 SERVENGE - SICALC CONTRIBUINTE -6001 RJ</t>
  </si>
  <si>
    <t>91241</t>
  </si>
  <si>
    <t>'1014976</t>
  </si>
  <si>
    <t>REF. COD 5952 - CSRF S/ NF 2174 SERVENGE - SICALC CONTRIBUINTE -6001 RJ</t>
  </si>
  <si>
    <t>91242</t>
  </si>
  <si>
    <t>'1014977</t>
  </si>
  <si>
    <t>REF. COD 5952 - CSRF S/ NF 2758 SERVENGE - SICALC CONTRIBUINTE -6001 RJ</t>
  </si>
  <si>
    <t>91243</t>
  </si>
  <si>
    <t>'1014978</t>
  </si>
  <si>
    <t>REF. COD 5952 - CSRF S/ NF 2799 SERVENGE - SICALC CONTRIBUINTE -6001 RJ</t>
  </si>
  <si>
    <t>91244</t>
  </si>
  <si>
    <t>'1014979</t>
  </si>
  <si>
    <t>REF. COD 5952 - CSRF S/ NF 2628 SERVENGE - SICALC CONTRIBUINTE -6001 RJ</t>
  </si>
  <si>
    <t>91245</t>
  </si>
  <si>
    <t>'20230306006-TAR</t>
  </si>
  <si>
    <t>89814</t>
  </si>
  <si>
    <t>'6770446</t>
  </si>
  <si>
    <t xml:space="preserve">REF. RIOCARD -  SOLICITAÃ‡ÃƒO DE CANCELAMENTO / 2Âª VIA - BIOCLEAN - HEVERTON SOARES DOS SANTOS </t>
  </si>
  <si>
    <t>91270</t>
  </si>
  <si>
    <t>'1014981</t>
  </si>
  <si>
    <t>REF. COD 1708 - CSRF S/ NF 185 PROMARE - SICALC CONTRIBUINTE -6001 RJ</t>
  </si>
  <si>
    <t>91247</t>
  </si>
  <si>
    <t>'1014982</t>
  </si>
  <si>
    <t>REF. COD 1708 - CSRF S/ NF 188 PROMARE - SICALC CONTRIBUINTE -6001 RJ</t>
  </si>
  <si>
    <t>91248</t>
  </si>
  <si>
    <t>'1014983</t>
  </si>
  <si>
    <t>REF. COD 1708 - IRRF S/ NF 190 PROMARE - SICALC CONTRIBUINTE -6001 RJ</t>
  </si>
  <si>
    <t>91253</t>
  </si>
  <si>
    <t>'1014984</t>
  </si>
  <si>
    <t>REF. COD 1708 - IRRF S/ NF 192 PROMARE - SICALC CONTRIBUINTE -6001 RJ</t>
  </si>
  <si>
    <t>91252</t>
  </si>
  <si>
    <t>'1014985</t>
  </si>
  <si>
    <t>REF. COD 1708 - IRRF S/ NF 194 PROMARE - SICALC CONTRIBUINTE -6001 RJ</t>
  </si>
  <si>
    <t>91251</t>
  </si>
  <si>
    <t>'1014986</t>
  </si>
  <si>
    <t>REF. COD 1708 - IRRF S/ NF 196 PROMARE - SICALC CONTRIBUINTE -6001 RJ</t>
  </si>
  <si>
    <t>91254</t>
  </si>
  <si>
    <t>'1014987</t>
  </si>
  <si>
    <t>REF. COD 1708 - IRRF S/ NF 198 PROMARE - SICALC CONTRIBUINTE -6001 RJ</t>
  </si>
  <si>
    <t>91255</t>
  </si>
  <si>
    <t>'1014988</t>
  </si>
  <si>
    <t>REF. COD 1708 - IRRF S/ NF 201 PROMARE - SICALC CONTRIBUINTE -6001 RJ</t>
  </si>
  <si>
    <t>91256</t>
  </si>
  <si>
    <t>'20230317005-TAR</t>
  </si>
  <si>
    <t>90802</t>
  </si>
  <si>
    <t>'73407729</t>
  </si>
  <si>
    <t>91271</t>
  </si>
  <si>
    <t>'20230322005-TAR</t>
  </si>
  <si>
    <t>91091</t>
  </si>
  <si>
    <t>'20230315005-TAR</t>
  </si>
  <si>
    <t>90666</t>
  </si>
  <si>
    <t>'20230303001-TAR</t>
  </si>
  <si>
    <t>89576</t>
  </si>
  <si>
    <t>'20230313004-TAR</t>
  </si>
  <si>
    <t>90373</t>
  </si>
  <si>
    <t>'20230314005-TAR</t>
  </si>
  <si>
    <t>90563</t>
  </si>
  <si>
    <t>91168</t>
  </si>
  <si>
    <t>'20230324003-TAR</t>
  </si>
  <si>
    <t>91186</t>
  </si>
  <si>
    <t>91536</t>
  </si>
  <si>
    <t>'20230315004-TAR</t>
  </si>
  <si>
    <t>90665</t>
  </si>
  <si>
    <t>90908</t>
  </si>
  <si>
    <t>90664</t>
  </si>
  <si>
    <t>'20230309002-TAR</t>
  </si>
  <si>
    <t>90249</t>
  </si>
  <si>
    <t>91089</t>
  </si>
  <si>
    <t>'20230301005-TAR</t>
  </si>
  <si>
    <t>89310</t>
  </si>
  <si>
    <t>'20230310006-TAR</t>
  </si>
  <si>
    <t>90251</t>
  </si>
  <si>
    <t>'20230317003-TAR</t>
  </si>
  <si>
    <t>90800</t>
  </si>
  <si>
    <t>'20230322004-TAR</t>
  </si>
  <si>
    <t>91090</t>
  </si>
  <si>
    <t>'20230329004-TAR</t>
  </si>
  <si>
    <t>91386</t>
  </si>
  <si>
    <t>91458</t>
  </si>
  <si>
    <t>'20230301004-TAR</t>
  </si>
  <si>
    <t>89309</t>
  </si>
  <si>
    <t>'20230301006-TAR</t>
  </si>
  <si>
    <t>89311</t>
  </si>
  <si>
    <t>'20230306005-TAR</t>
  </si>
  <si>
    <t>89813</t>
  </si>
  <si>
    <t>89815</t>
  </si>
  <si>
    <t>90250</t>
  </si>
  <si>
    <t>'20230310007-TAR</t>
  </si>
  <si>
    <t>90252</t>
  </si>
  <si>
    <t>'20230313002-TAR</t>
  </si>
  <si>
    <t>90372</t>
  </si>
  <si>
    <t>90561</t>
  </si>
  <si>
    <t>'20230314004-TAR</t>
  </si>
  <si>
    <t>90562</t>
  </si>
  <si>
    <t>90737</t>
  </si>
  <si>
    <t>'20230316005-TAR</t>
  </si>
  <si>
    <t>90738</t>
  </si>
  <si>
    <t>90801</t>
  </si>
  <si>
    <t>'20230323002-TAR</t>
  </si>
  <si>
    <t>91167</t>
  </si>
  <si>
    <t>'20230324002-TAR</t>
  </si>
  <si>
    <t>91185</t>
  </si>
  <si>
    <t>91385</t>
  </si>
  <si>
    <t>'20230331004-TAR</t>
  </si>
  <si>
    <t>91535</t>
  </si>
  <si>
    <t>'6723-Juros</t>
  </si>
  <si>
    <t>91029</t>
  </si>
  <si>
    <t>'20230323004-REND</t>
  </si>
  <si>
    <t>2766</t>
  </si>
  <si>
    <t>'20230316006-REND</t>
  </si>
  <si>
    <t>2742</t>
  </si>
  <si>
    <t>2785</t>
  </si>
  <si>
    <t>'20230306010-REND</t>
  </si>
  <si>
    <t>2696</t>
  </si>
  <si>
    <t>'20230307003-REND</t>
  </si>
  <si>
    <t>2704</t>
  </si>
  <si>
    <t>'20230309003-REND</t>
  </si>
  <si>
    <t>2712</t>
  </si>
  <si>
    <t>'20230324004-REND</t>
  </si>
  <si>
    <t>2769</t>
  </si>
  <si>
    <t>'20230315006-REND</t>
  </si>
  <si>
    <t>2734</t>
  </si>
  <si>
    <t>2752</t>
  </si>
  <si>
    <t>'20230322006-REND</t>
  </si>
  <si>
    <t>2761</t>
  </si>
  <si>
    <t>4942</t>
  </si>
  <si>
    <t>4952</t>
  </si>
  <si>
    <t>4930</t>
  </si>
  <si>
    <t>4758</t>
  </si>
  <si>
    <t>4824</t>
  </si>
  <si>
    <t>4898</t>
  </si>
  <si>
    <t>4982</t>
  </si>
  <si>
    <t>4894</t>
  </si>
  <si>
    <t>5004</t>
  </si>
  <si>
    <t>4748</t>
  </si>
  <si>
    <t>4854</t>
  </si>
  <si>
    <t>4782</t>
  </si>
  <si>
    <t>4840</t>
  </si>
  <si>
    <t>'1015083</t>
  </si>
  <si>
    <t>5021</t>
  </si>
  <si>
    <t>'1015535</t>
  </si>
  <si>
    <t>5181</t>
  </si>
  <si>
    <t>'1015651</t>
  </si>
  <si>
    <t>5221</t>
  </si>
  <si>
    <t>'1015738</t>
  </si>
  <si>
    <t>REF.  DAS BIOCLEAN BASE ABRIL 2023</t>
  </si>
  <si>
    <t>93909</t>
  </si>
  <si>
    <t>'1015398</t>
  </si>
  <si>
    <t>5121</t>
  </si>
  <si>
    <t>'62968</t>
  </si>
  <si>
    <t>REF.  : RESIDUO CLASSE II |SERVICO DE TRATAMENTO E DISPOSICAO FINAL DE RESIDUOS DO PERIODO: 01/04/2023 A 30/04/2023- VENCIMENTO: 25/05/2023.</t>
  </si>
  <si>
    <t>94327</t>
  </si>
  <si>
    <t>'1011407</t>
  </si>
  <si>
    <t>76850</t>
  </si>
  <si>
    <t>'1015533</t>
  </si>
  <si>
    <t>5179</t>
  </si>
  <si>
    <t>'1015752</t>
  </si>
  <si>
    <t>REF. FOLHA DE PAGAMENTO - 04/2023 - BIOCLEAN</t>
  </si>
  <si>
    <t>94276</t>
  </si>
  <si>
    <t>'1015119</t>
  </si>
  <si>
    <t>5033</t>
  </si>
  <si>
    <t>'1015459</t>
  </si>
  <si>
    <t>REF. TRCT - CLEZIO GOUVEIA DOS SANTOS</t>
  </si>
  <si>
    <t>92932</t>
  </si>
  <si>
    <t>REF.  SALARIO DE ABRIL/2023 - ROBERTO FARIA</t>
  </si>
  <si>
    <t>94016</t>
  </si>
  <si>
    <t>'1015497</t>
  </si>
  <si>
    <t>5161</t>
  </si>
  <si>
    <t>'362</t>
  </si>
  <si>
    <t>93724</t>
  </si>
  <si>
    <t>'1015695</t>
  </si>
  <si>
    <t>5243</t>
  </si>
  <si>
    <t>'819696001</t>
  </si>
  <si>
    <t>REF. PEDIDO DE VALE ALIMENTAÃ‡ÃƒO ABRIL 2023 BIOCLEAN</t>
  </si>
  <si>
    <t>93114</t>
  </si>
  <si>
    <t xml:space="preserve">GUILHERME JOSÃ‰ RIMES DA SILVA </t>
  </si>
  <si>
    <t>'1863</t>
  </si>
  <si>
    <t>REF. LENHA DE EUCALIPTOS</t>
  </si>
  <si>
    <t>93100</t>
  </si>
  <si>
    <t>93101</t>
  </si>
  <si>
    <t>'19608562</t>
  </si>
  <si>
    <t xml:space="preserve">REF. CONTA LUZ  ABRIL/2023,  RUA GUILHERME FROTA 500 BONSUCESSO, RIO DE JANEIRO RJ </t>
  </si>
  <si>
    <t>92378</t>
  </si>
  <si>
    <t>'1015460</t>
  </si>
  <si>
    <t>REF.GRRF - CLEZIO GOUVEIA DOS SANTOS</t>
  </si>
  <si>
    <t>92933</t>
  </si>
  <si>
    <t>86521</t>
  </si>
  <si>
    <t>'1015113</t>
  </si>
  <si>
    <t>REF.  FÃ‰RIAS - HEVERTON SOARES DOS SANTOS</t>
  </si>
  <si>
    <t>91771</t>
  </si>
  <si>
    <t>'1015579</t>
  </si>
  <si>
    <t>REF.  DAS PARCSN 11/60</t>
  </si>
  <si>
    <t>93430</t>
  </si>
  <si>
    <t>'1015754</t>
  </si>
  <si>
    <t xml:space="preserve">REF. FOLHA DE PAGAMENTO - ABRIL/2023 - BIOCLEAN - PRO LABORE </t>
  </si>
  <si>
    <t>93970</t>
  </si>
  <si>
    <t>94403</t>
  </si>
  <si>
    <t>'1015158</t>
  </si>
  <si>
    <t>5045</t>
  </si>
  <si>
    <t>'4230</t>
  </si>
  <si>
    <t>REF. SERV MANUTENÃ‡ÃƒO PREVENTIVA EM 2(DUAS ) CALDEIRAS ATA MODELO H3 -14 E H3-6 - 04/2023</t>
  </si>
  <si>
    <t>93106</t>
  </si>
  <si>
    <t>'1015915</t>
  </si>
  <si>
    <t>REF. DCTFWEB - ABRIL/2023 - BIOCLEAN</t>
  </si>
  <si>
    <t>94638</t>
  </si>
  <si>
    <t>'1015777</t>
  </si>
  <si>
    <t>REF. FGTS - ABRIL/2023 - BIOCLEAN</t>
  </si>
  <si>
    <t>94008</t>
  </si>
  <si>
    <t>'1015610</t>
  </si>
  <si>
    <t>REF.GUIA BIOCLEAN LICENCIAMENTO SANITÃRIO 2023</t>
  </si>
  <si>
    <t>93476</t>
  </si>
  <si>
    <t>REPAROSTEC INDUSTRIA E COMERCIO LTDA</t>
  </si>
  <si>
    <t>'1015391</t>
  </si>
  <si>
    <t>REF. RECUPERAÃ‡ÃƒO DE BOMBA VÃCU</t>
  </si>
  <si>
    <t>92666</t>
  </si>
  <si>
    <t>'1859</t>
  </si>
  <si>
    <t>94063</t>
  </si>
  <si>
    <t>94275</t>
  </si>
  <si>
    <t>'34586710</t>
  </si>
  <si>
    <t>REF.  UNIMED  BIOCLEAN  ABR23</t>
  </si>
  <si>
    <t>92763</t>
  </si>
  <si>
    <t>'1015903</t>
  </si>
  <si>
    <t>REF. MANUTENÃ‡ÃƒO AUTOCLAVE ABRIL/2023</t>
  </si>
  <si>
    <t>94595</t>
  </si>
  <si>
    <t>'1015581</t>
  </si>
  <si>
    <t>REF.  DAS PARC - BIOCLEAN 5110203 PARC 19/60</t>
  </si>
  <si>
    <t>93432</t>
  </si>
  <si>
    <t>'7695</t>
  </si>
  <si>
    <t>REF. ASSESSORIA TECNICA TRATAMENTO E ANALISE AGUA NAS CALDEIRAS - ABRIL2023</t>
  </si>
  <si>
    <t>93938</t>
  </si>
  <si>
    <t>'478006</t>
  </si>
  <si>
    <t>REF. CONTA AGUA - RUA GUILHERME FROTA, 500 -MARÃ‡O/2023</t>
  </si>
  <si>
    <t>94885</t>
  </si>
  <si>
    <t>'667556</t>
  </si>
  <si>
    <t>REF. CONTA AGUA - RUA GUILHERME FROTA, 500 - ABRIL/2023</t>
  </si>
  <si>
    <t>93258</t>
  </si>
  <si>
    <t>'73463569</t>
  </si>
  <si>
    <t>REF. RIOCARD - VT -  BIOCLEAN - ABRIL</t>
  </si>
  <si>
    <t>91482</t>
  </si>
  <si>
    <t>'1221</t>
  </si>
  <si>
    <t>REF. ALUGUEL E MANUTENÃ‡ÃƒO DE EQUIPAMENTOS PARA SISTEMA DE CFTV -CAMERAS INTERNAS , REFERENCIA AO MES DE ABRILDE 2023</t>
  </si>
  <si>
    <t>93795</t>
  </si>
  <si>
    <t>'20977</t>
  </si>
  <si>
    <t>92190</t>
  </si>
  <si>
    <t>'824201</t>
  </si>
  <si>
    <t>REF. PEDIDO RENAN MINIZ DA SILVA - BIOCLEAN</t>
  </si>
  <si>
    <t>94114</t>
  </si>
  <si>
    <t>'73507950</t>
  </si>
  <si>
    <t>REF. VT BIOCLEAN ABRIL 2023</t>
  </si>
  <si>
    <t>92362</t>
  </si>
  <si>
    <t>'1015580</t>
  </si>
  <si>
    <t>REF.  DAS PARCSN RELP PARC 12/92</t>
  </si>
  <si>
    <t>93431</t>
  </si>
  <si>
    <t>12 | 19</t>
  </si>
  <si>
    <t>45592</t>
  </si>
  <si>
    <t>'1015612</t>
  </si>
  <si>
    <t>5209</t>
  </si>
  <si>
    <t>'1015075</t>
  </si>
  <si>
    <t>91621</t>
  </si>
  <si>
    <t>91782</t>
  </si>
  <si>
    <t>93822</t>
  </si>
  <si>
    <t>'1015204</t>
  </si>
  <si>
    <t>92234</t>
  </si>
  <si>
    <t>'1015519</t>
  </si>
  <si>
    <t>93308</t>
  </si>
  <si>
    <t>'1015681</t>
  </si>
  <si>
    <t>93674</t>
  </si>
  <si>
    <t>ELETROMIL COMERCIAL LTDA</t>
  </si>
  <si>
    <t>'138601</t>
  </si>
  <si>
    <t>REF. COMPRA BOIAS DE NIVEL ELETRICAAPARA PARA CISTERNA  E CAIXA DAGUA</t>
  </si>
  <si>
    <t>93459</t>
  </si>
  <si>
    <t>'270</t>
  </si>
  <si>
    <t>94608</t>
  </si>
  <si>
    <t>'1015344</t>
  </si>
  <si>
    <t>REF. REEMBOLSO DESP SEMAP BORRACHAS</t>
  </si>
  <si>
    <t>92602</t>
  </si>
  <si>
    <t>'199839317</t>
  </si>
  <si>
    <t>REF. CONTA TELEFONICA DA OI - REF. ABRIL/2023</t>
  </si>
  <si>
    <t>93385</t>
  </si>
  <si>
    <t>'34586715</t>
  </si>
  <si>
    <t>REF.  UNIMED DENTAL - BIOCLEAN</t>
  </si>
  <si>
    <t>92822</t>
  </si>
  <si>
    <t>'29272</t>
  </si>
  <si>
    <t xml:space="preserve">REF. OTIMIZA - ABRIL/23 - BIOCLEAN </t>
  </si>
  <si>
    <t>92683</t>
  </si>
  <si>
    <t>'34782309</t>
  </si>
  <si>
    <t>REF. UNIMED SAÃšDE - BIOCLEAN (Reajuste)</t>
  </si>
  <si>
    <t>93386</t>
  </si>
  <si>
    <t>'1015419</t>
  </si>
  <si>
    <t>92783</t>
  </si>
  <si>
    <t>'4273</t>
  </si>
  <si>
    <t>REF. AOS SERVIÃ‡OS PRESTADOS VIDALCLIN  - BIOCLEAN-  04/2023</t>
  </si>
  <si>
    <t>94917</t>
  </si>
  <si>
    <t>'1015814</t>
  </si>
  <si>
    <t>REF. DARF - BIOCLEAN - 04/2023 - SICALC CONTRIBUINTE 6001 RJ</t>
  </si>
  <si>
    <t>94127</t>
  </si>
  <si>
    <t>92181</t>
  </si>
  <si>
    <t>'6789218</t>
  </si>
  <si>
    <t>REF. CANCELAMENTO E 2 VIA RIOCARD - CLEZIO GOUVEIA DOS SANTOS</t>
  </si>
  <si>
    <t>92503</t>
  </si>
  <si>
    <t>'73523700</t>
  </si>
  <si>
    <t>92504</t>
  </si>
  <si>
    <t>'20230419003-TAR</t>
  </si>
  <si>
    <t>93356</t>
  </si>
  <si>
    <t>92710</t>
  </si>
  <si>
    <t>'1015652</t>
  </si>
  <si>
    <t>93559</t>
  </si>
  <si>
    <t>92183</t>
  </si>
  <si>
    <t>'20230403002-TAR</t>
  </si>
  <si>
    <t>91637</t>
  </si>
  <si>
    <t>91893</t>
  </si>
  <si>
    <t>'20230420011-TAR</t>
  </si>
  <si>
    <t>93359</t>
  </si>
  <si>
    <t>93361</t>
  </si>
  <si>
    <t>'20230425001-TAR</t>
  </si>
  <si>
    <t>93482</t>
  </si>
  <si>
    <t>'20230427001-TAR</t>
  </si>
  <si>
    <t>93642</t>
  </si>
  <si>
    <t>'20230420008-TAR</t>
  </si>
  <si>
    <t>93358</t>
  </si>
  <si>
    <t>'20230417006-TAR</t>
  </si>
  <si>
    <t>92825</t>
  </si>
  <si>
    <t>93355</t>
  </si>
  <si>
    <t>'20230406006-TAR</t>
  </si>
  <si>
    <t>92182</t>
  </si>
  <si>
    <t>92824</t>
  </si>
  <si>
    <t>'20230410006-TAR</t>
  </si>
  <si>
    <t>92272</t>
  </si>
  <si>
    <t>'20230414005-TAR</t>
  </si>
  <si>
    <t>92708</t>
  </si>
  <si>
    <t>'20230420007-TAR</t>
  </si>
  <si>
    <t>93357</t>
  </si>
  <si>
    <t>91892</t>
  </si>
  <si>
    <t>92273</t>
  </si>
  <si>
    <t>'20230410008-TAR</t>
  </si>
  <si>
    <t>92274</t>
  </si>
  <si>
    <t>92612</t>
  </si>
  <si>
    <t>'20230414004-TAR</t>
  </si>
  <si>
    <t>92707</t>
  </si>
  <si>
    <t>'20230414006-TAR</t>
  </si>
  <si>
    <t>92709</t>
  </si>
  <si>
    <t>'20230417007-TAR</t>
  </si>
  <si>
    <t>92826</t>
  </si>
  <si>
    <t>'20230424003-TAR</t>
  </si>
  <si>
    <t>93360</t>
  </si>
  <si>
    <t>'20230428006-TAR</t>
  </si>
  <si>
    <t>93725</t>
  </si>
  <si>
    <t>93726</t>
  </si>
  <si>
    <t>2851</t>
  </si>
  <si>
    <t>2879</t>
  </si>
  <si>
    <t>2890</t>
  </si>
  <si>
    <t>'20230410009-REND</t>
  </si>
  <si>
    <t>2836</t>
  </si>
  <si>
    <t>'20230428009-REND</t>
  </si>
  <si>
    <t>2935</t>
  </si>
  <si>
    <t>'20230420012-REND</t>
  </si>
  <si>
    <t>2889</t>
  </si>
  <si>
    <t>2868</t>
  </si>
  <si>
    <t>'20230406008-REND</t>
  </si>
  <si>
    <t>2825</t>
  </si>
  <si>
    <t>5210</t>
  </si>
  <si>
    <t>5046</t>
  </si>
  <si>
    <t>5244</t>
  </si>
  <si>
    <t>5162</t>
  </si>
  <si>
    <t>5034</t>
  </si>
  <si>
    <t>5180</t>
  </si>
  <si>
    <t>5122</t>
  </si>
  <si>
    <t>5222</t>
  </si>
  <si>
    <t>5182</t>
  </si>
  <si>
    <t>5022</t>
  </si>
  <si>
    <t>'1016161</t>
  </si>
  <si>
    <t>'1015834</t>
  </si>
  <si>
    <t>5301</t>
  </si>
  <si>
    <t>'63057</t>
  </si>
  <si>
    <t>REF. RESIDUO CLASSE II |SERVICO DE TRATAMENTO E DISPOSICAO FINAL DE RESIDUOS DO PERIODO: 01/05/2023 A 31/05/2023- VENCIMENTO: 27/06/2023.</t>
  </si>
  <si>
    <t>96904</t>
  </si>
  <si>
    <t>'1016101</t>
  </si>
  <si>
    <t>5399</t>
  </si>
  <si>
    <t>'1016536</t>
  </si>
  <si>
    <t>REF.  DAS BIOCLEAN BASE MAIO / 2023</t>
  </si>
  <si>
    <t>96564</t>
  </si>
  <si>
    <t>'1011408</t>
  </si>
  <si>
    <t>76851</t>
  </si>
  <si>
    <t>'1016520</t>
  </si>
  <si>
    <t>REF. FOLHA DE PAGAMENTO - 05/2023 - BIOCLEAN</t>
  </si>
  <si>
    <t>96459</t>
  </si>
  <si>
    <t>'1016064</t>
  </si>
  <si>
    <t>5383</t>
  </si>
  <si>
    <t>'1016040</t>
  </si>
  <si>
    <t>5367</t>
  </si>
  <si>
    <t>REF.  SALARIO DE MAIO/2023 - ROBERTO FARIA</t>
  </si>
  <si>
    <t>96477</t>
  </si>
  <si>
    <t>'1016460</t>
  </si>
  <si>
    <t>5525</t>
  </si>
  <si>
    <t>'1016147</t>
  </si>
  <si>
    <t>5421</t>
  </si>
  <si>
    <t>'373</t>
  </si>
  <si>
    <t>96315</t>
  </si>
  <si>
    <t>'928921</t>
  </si>
  <si>
    <t xml:space="preserve">REF. PEDIDO VA BIOCLEAN MAIO 2023 </t>
  </si>
  <si>
    <t>94931</t>
  </si>
  <si>
    <t>94951</t>
  </si>
  <si>
    <t>94952</t>
  </si>
  <si>
    <t>86522</t>
  </si>
  <si>
    <t>' 1957812</t>
  </si>
  <si>
    <t>REF. CONTA LUZ  MAIO/2023,  RUA GUILHERME FROTA 500 BONSUCESSO, RIO DE JANEIRO RJ  - CEP: 21042 -750</t>
  </si>
  <si>
    <t>94859</t>
  </si>
  <si>
    <t>'1015531</t>
  </si>
  <si>
    <t>REF. FÃ‰RIAS - MAIO - BIOCLEAN - JORGE RICARDO FALCAO DOS SANTOS</t>
  </si>
  <si>
    <t>93352</t>
  </si>
  <si>
    <t>'1016210</t>
  </si>
  <si>
    <t>REF.  DAS PARCSN 12/60</t>
  </si>
  <si>
    <t>95574</t>
  </si>
  <si>
    <t>'1015833</t>
  </si>
  <si>
    <t>5299</t>
  </si>
  <si>
    <t>'1015866</t>
  </si>
  <si>
    <t>5315</t>
  </si>
  <si>
    <t>'1015962</t>
  </si>
  <si>
    <t>5337</t>
  </si>
  <si>
    <t>'274</t>
  </si>
  <si>
    <t>96703</t>
  </si>
  <si>
    <t>'1016521</t>
  </si>
  <si>
    <t xml:space="preserve">REF. FOLHA DE PAGAMENTO - MAIO/2023 - BIOCLEAN - PRO LABORE </t>
  </si>
  <si>
    <t>96460</t>
  </si>
  <si>
    <t>'4301</t>
  </si>
  <si>
    <t>REF. SERV MANUTENÃ‡ÃƒO PREVENTIVA EM 2(DUAS ) CALDEIRAS ATA MODELO H3 -14 E H3-6 - 05/2023</t>
  </si>
  <si>
    <t>94325</t>
  </si>
  <si>
    <t>'1016565</t>
  </si>
  <si>
    <t>REF. FGTS - BIO CLEAN - 05/2023</t>
  </si>
  <si>
    <t>96624</t>
  </si>
  <si>
    <t>'1016761</t>
  </si>
  <si>
    <t xml:space="preserve">REF. DCTFWEB - BIOCLEAN - 05/23  </t>
  </si>
  <si>
    <t>97292</t>
  </si>
  <si>
    <t>'1016672</t>
  </si>
  <si>
    <t>REF. MANUTENÃ‡ÃƒO AUTOCLAVE MAIO/2023</t>
  </si>
  <si>
    <t>97100</t>
  </si>
  <si>
    <t>'1879</t>
  </si>
  <si>
    <t>96655</t>
  </si>
  <si>
    <t>'1016213</t>
  </si>
  <si>
    <t>REF.  DAS PARC - BIOCLEAN 5110203 PARC 20/60</t>
  </si>
  <si>
    <t>95577</t>
  </si>
  <si>
    <t>'7731</t>
  </si>
  <si>
    <t>REF. ASSESSORIA TECNICA TRATAMENTO E ANALISE AGUA NAS CALDEIRAS - MAIO /2023</t>
  </si>
  <si>
    <t>96319</t>
  </si>
  <si>
    <t>'73640497</t>
  </si>
  <si>
    <t>REF. PEDIDO VT MAIO 2023 - BIOCLEAN</t>
  </si>
  <si>
    <t>93487</t>
  </si>
  <si>
    <t>'1015901</t>
  </si>
  <si>
    <t>REF. RECUPERAÃ‡ÃƒO DE BOMBA VÃCUO , RETIFICAÃ‡ÃƒO DE TAMPA DE ADMISSÃƒO E DESCARGA , RECUPERAÃ‡ÃƒO DE TAMPA</t>
  </si>
  <si>
    <t>94591</t>
  </si>
  <si>
    <t>'34789144</t>
  </si>
  <si>
    <t>REF. UNIMED SAÃšDE - BIOCLEAN</t>
  </si>
  <si>
    <t>94770</t>
  </si>
  <si>
    <t>'89321</t>
  </si>
  <si>
    <t>REF. CONTA AGUA - RUA GUILHERME FROTA, 500 -MAIO/2023</t>
  </si>
  <si>
    <t>94886</t>
  </si>
  <si>
    <t>REF. ALUGUEL E MANUTENÃ‡ÃƒO DE EQUIPAMENTOS PARA SISTEMA DE CFTV -CAMERAS INTERNAS , REFERENCIA AO MES DE MAIODE 2023</t>
  </si>
  <si>
    <t>96167</t>
  </si>
  <si>
    <t>REF.   1 IMPRESSORA MULTIFUNCIONAL LT RICOH  377, TONERS COMPATIVEIS HP 285</t>
  </si>
  <si>
    <t>96159</t>
  </si>
  <si>
    <t>'1016211</t>
  </si>
  <si>
    <t>REF.  DAS PARCSN RELP PARC 13/92</t>
  </si>
  <si>
    <t>95576</t>
  </si>
  <si>
    <t>13 | 19</t>
  </si>
  <si>
    <t>45593</t>
  </si>
  <si>
    <t>'21148</t>
  </si>
  <si>
    <t>REF AVALIAÃ‡ÃƒO QUALIDADE DA AGUA EM 2 PONTOS DE AUTOCLAVE - 01//03</t>
  </si>
  <si>
    <t>94021</t>
  </si>
  <si>
    <t>93982</t>
  </si>
  <si>
    <t>'1015847</t>
  </si>
  <si>
    <t>REF.DIÃRIAS 01 Ã  07/05/2023</t>
  </si>
  <si>
    <t>94314</t>
  </si>
  <si>
    <t>'1016459</t>
  </si>
  <si>
    <t>96313</t>
  </si>
  <si>
    <t>'1016183</t>
  </si>
  <si>
    <t>95531</t>
  </si>
  <si>
    <t>'1015705</t>
  </si>
  <si>
    <t>93796</t>
  </si>
  <si>
    <t>'1016044</t>
  </si>
  <si>
    <t>94949</t>
  </si>
  <si>
    <t>'218240377</t>
  </si>
  <si>
    <t>REF. CONTA TELEFONICA DA OI - REF.MAIO/2023</t>
  </si>
  <si>
    <t>95769</t>
  </si>
  <si>
    <t>'1016345</t>
  </si>
  <si>
    <t>5479</t>
  </si>
  <si>
    <t>'73777662</t>
  </si>
  <si>
    <t>REF. PEDIDO VT BIOLEAN - RENAN MUNIZ DA SILVA TELES</t>
  </si>
  <si>
    <t>95357</t>
  </si>
  <si>
    <t>'17610</t>
  </si>
  <si>
    <t>REF. OLEO AW 150</t>
  </si>
  <si>
    <t>94919</t>
  </si>
  <si>
    <t>'34789149</t>
  </si>
  <si>
    <t>REF. UNIMED DENTAL - BIOCLEAN</t>
  </si>
  <si>
    <t>94789</t>
  </si>
  <si>
    <t>'29942</t>
  </si>
  <si>
    <t>REF. OTIMIZA - MAIO /23 - BIOCLEAN</t>
  </si>
  <si>
    <t>94339</t>
  </si>
  <si>
    <t>' 6826166</t>
  </si>
  <si>
    <t>95358</t>
  </si>
  <si>
    <t>'20230505005-TAR</t>
  </si>
  <si>
    <t>94269</t>
  </si>
  <si>
    <t>'1016295</t>
  </si>
  <si>
    <t>REF. REEMBOLSO DESP COMPRAS DE LUVA DE COBRE E SOLDA PARA RECUPEÃ‡AO DA TUBULAÃ‡ÃƒO DA AUTOCLAVE SET ( NOVO CLIMA REFRIGERAÃ‡ÃƒO )</t>
  </si>
  <si>
    <t>95768</t>
  </si>
  <si>
    <t>95403</t>
  </si>
  <si>
    <t>'20230519005-TAR</t>
  </si>
  <si>
    <t>95472</t>
  </si>
  <si>
    <t>94943</t>
  </si>
  <si>
    <t>'20230515010-TAR</t>
  </si>
  <si>
    <t>95030</t>
  </si>
  <si>
    <t>'20230516001-TAR</t>
  </si>
  <si>
    <t>95210</t>
  </si>
  <si>
    <t>'20230522010-TAR</t>
  </si>
  <si>
    <t>95572</t>
  </si>
  <si>
    <t>'20230525004-TAR</t>
  </si>
  <si>
    <t>95903</t>
  </si>
  <si>
    <t>96312</t>
  </si>
  <si>
    <t>'20230502005-TAR</t>
  </si>
  <si>
    <t>93850</t>
  </si>
  <si>
    <t>94702</t>
  </si>
  <si>
    <t>'20230515006-TAR</t>
  </si>
  <si>
    <t>95027</t>
  </si>
  <si>
    <t>'20230515005-TAR</t>
  </si>
  <si>
    <t>95026</t>
  </si>
  <si>
    <t>'20230519003-TAR</t>
  </si>
  <si>
    <t>95471</t>
  </si>
  <si>
    <t>'20230522008-TAR</t>
  </si>
  <si>
    <t>95570</t>
  </si>
  <si>
    <t>'20230522009-TAR</t>
  </si>
  <si>
    <t>95571</t>
  </si>
  <si>
    <t>95902</t>
  </si>
  <si>
    <t>'20230529004-TAR</t>
  </si>
  <si>
    <t>96093</t>
  </si>
  <si>
    <t>96311</t>
  </si>
  <si>
    <t>93849</t>
  </si>
  <si>
    <t>'20230502006-TAR</t>
  </si>
  <si>
    <t>93851</t>
  </si>
  <si>
    <t>93981</t>
  </si>
  <si>
    <t>'20230505006-TAR</t>
  </si>
  <si>
    <t>94270</t>
  </si>
  <si>
    <t>'20230508004-TAR</t>
  </si>
  <si>
    <t>94353</t>
  </si>
  <si>
    <t>'20230508005-TAR</t>
  </si>
  <si>
    <t>94354</t>
  </si>
  <si>
    <t>94703</t>
  </si>
  <si>
    <t>'20230512004-TAR</t>
  </si>
  <si>
    <t>94942</t>
  </si>
  <si>
    <t>'20230515007-TAR</t>
  </si>
  <si>
    <t>95028</t>
  </si>
  <si>
    <t>'20230515008-TAR</t>
  </si>
  <si>
    <t>95029</t>
  </si>
  <si>
    <t>95369</t>
  </si>
  <si>
    <t>95402</t>
  </si>
  <si>
    <t>'20230522006-TAR</t>
  </si>
  <si>
    <t>95568</t>
  </si>
  <si>
    <t>'20230522007-TAR</t>
  </si>
  <si>
    <t>95569</t>
  </si>
  <si>
    <t>'20230523002-TAR</t>
  </si>
  <si>
    <t>95658</t>
  </si>
  <si>
    <t>'20230529003-TAR</t>
  </si>
  <si>
    <t>96092</t>
  </si>
  <si>
    <t>2949</t>
  </si>
  <si>
    <t>'20230505009-REND</t>
  </si>
  <si>
    <t>2963</t>
  </si>
  <si>
    <t>'20230508007-REND</t>
  </si>
  <si>
    <t>2977</t>
  </si>
  <si>
    <t>'20230517004-REND</t>
  </si>
  <si>
    <t>3013</t>
  </si>
  <si>
    <t>3086</t>
  </si>
  <si>
    <t>'20230502007-REND</t>
  </si>
  <si>
    <t>2942</t>
  </si>
  <si>
    <t>'20230522011-REND</t>
  </si>
  <si>
    <t>3039</t>
  </si>
  <si>
    <t>3054</t>
  </si>
  <si>
    <t>3072</t>
  </si>
  <si>
    <t>5480</t>
  </si>
  <si>
    <t>5300</t>
  </si>
  <si>
    <t>5316</t>
  </si>
  <si>
    <t>5338</t>
  </si>
  <si>
    <t>5422</t>
  </si>
  <si>
    <t>5526</t>
  </si>
  <si>
    <t>5368</t>
  </si>
  <si>
    <t>5384</t>
  </si>
  <si>
    <t>5400</t>
  </si>
  <si>
    <t>5302</t>
  </si>
  <si>
    <t>5436</t>
  </si>
  <si>
    <t>'1017078</t>
  </si>
  <si>
    <t>5761</t>
  </si>
  <si>
    <t>'1016926</t>
  </si>
  <si>
    <t>5709</t>
  </si>
  <si>
    <t>'1016969</t>
  </si>
  <si>
    <t>5717</t>
  </si>
  <si>
    <t>'1017196</t>
  </si>
  <si>
    <t>REF.  DAS BIOCLEAN BASE JUNHO / 2023</t>
  </si>
  <si>
    <t>98403</t>
  </si>
  <si>
    <t>'63123</t>
  </si>
  <si>
    <t>REF. RESIDUO CLASSE II |SERVICO DE TRATAMENTO E DISPOSICAO FINAL DE RESIDUOS DO PERIODO: 01/06/2023 A 30/06/2023- VENCIMENTO: 26/07/2023.</t>
  </si>
  <si>
    <t>99025</t>
  </si>
  <si>
    <t>'1016596</t>
  </si>
  <si>
    <t>5571</t>
  </si>
  <si>
    <t>'1017079</t>
  </si>
  <si>
    <t>5763</t>
  </si>
  <si>
    <t>'1017239</t>
  </si>
  <si>
    <t>REF. FOLHA DE PAGAMENTO - 06/2023 - BIOCLEAN</t>
  </si>
  <si>
    <t>98587</t>
  </si>
  <si>
    <t>'1011409</t>
  </si>
  <si>
    <t>76852</t>
  </si>
  <si>
    <t>'1016607</t>
  </si>
  <si>
    <t>5581</t>
  </si>
  <si>
    <t>REF.  SALARIO DE JUNHO/2023 - ROBERTO FARIA</t>
  </si>
  <si>
    <t>98584</t>
  </si>
  <si>
    <t>'1017035</t>
  </si>
  <si>
    <t>5745</t>
  </si>
  <si>
    <t>'1016900</t>
  </si>
  <si>
    <t>5697</t>
  </si>
  <si>
    <t>'1016639</t>
  </si>
  <si>
    <t>5593</t>
  </si>
  <si>
    <t>'1016925</t>
  </si>
  <si>
    <t>5707</t>
  </si>
  <si>
    <t>'1016650</t>
  </si>
  <si>
    <t>5605</t>
  </si>
  <si>
    <t>'1016867</t>
  </si>
  <si>
    <t>5689</t>
  </si>
  <si>
    <t>'1016815</t>
  </si>
  <si>
    <t>5663</t>
  </si>
  <si>
    <t>'1016337</t>
  </si>
  <si>
    <t>REF. PEDIDO VA MENSAL JUNHO 2023 - BIOCLEAN</t>
  </si>
  <si>
    <t>95888</t>
  </si>
  <si>
    <t>'377</t>
  </si>
  <si>
    <t>98367</t>
  </si>
  <si>
    <t>'1016774</t>
  </si>
  <si>
    <t>5645</t>
  </si>
  <si>
    <t>'1887</t>
  </si>
  <si>
    <t>96698</t>
  </si>
  <si>
    <t>96699</t>
  </si>
  <si>
    <t>'1903</t>
  </si>
  <si>
    <t>98222</t>
  </si>
  <si>
    <t>98223</t>
  </si>
  <si>
    <t>86523</t>
  </si>
  <si>
    <t>'1016369</t>
  </si>
  <si>
    <t xml:space="preserve">REF. FÃ‰RIAS -  JUNHO/2023 -  BIOCLEAN </t>
  </si>
  <si>
    <t>95995</t>
  </si>
  <si>
    <t>'1016941</t>
  </si>
  <si>
    <t>REF.  DAS PARCSN 13/60</t>
  </si>
  <si>
    <t>97807</t>
  </si>
  <si>
    <t>'73854141</t>
  </si>
  <si>
    <t>REF. PEDIDO MENSAL JUNHO 2023 - BIOCLEAN.</t>
  </si>
  <si>
    <t>95840</t>
  </si>
  <si>
    <t>'278</t>
  </si>
  <si>
    <t>98353</t>
  </si>
  <si>
    <t>'1017240</t>
  </si>
  <si>
    <t xml:space="preserve">REF. FOLHA DE PAGAMENTO - JUNHO/2023 - BIOCLEAN - PRO LABORE </t>
  </si>
  <si>
    <t>98588</t>
  </si>
  <si>
    <t>'2753</t>
  </si>
  <si>
    <t>REF. INDICADOR DE NIVEL, TUBO DE VIDRO</t>
  </si>
  <si>
    <t>96903</t>
  </si>
  <si>
    <t>'4405</t>
  </si>
  <si>
    <t>REF. MANUTENÃ‡ÃƒO PREVENTIVA EM 02 CALDEIRAS ATA MODELO H3-14 E H3-6</t>
  </si>
  <si>
    <t>97111</t>
  </si>
  <si>
    <t>'1017456</t>
  </si>
  <si>
    <t>REF.DCTFWEB - BIOCLEAN - 06/23</t>
  </si>
  <si>
    <t>99299</t>
  </si>
  <si>
    <t>'1017277</t>
  </si>
  <si>
    <t>REF. FGTS - 06/2023 - BIOCLEAN</t>
  </si>
  <si>
    <t>98706</t>
  </si>
  <si>
    <t>'1898</t>
  </si>
  <si>
    <t>98714</t>
  </si>
  <si>
    <t>'1017326</t>
  </si>
  <si>
    <t>REF. MANUTENÃ‡ÃƒO AUTOCLAVE JUNHO/2023</t>
  </si>
  <si>
    <t>98816</t>
  </si>
  <si>
    <t>'1016714</t>
  </si>
  <si>
    <t>5625</t>
  </si>
  <si>
    <t>'4430</t>
  </si>
  <si>
    <t>REF. SERVIÃ‡O DE RECUPERAÃ‡ÃƒO TAMPA TRASEIRA DA CALDEIRA MARCA ATA -6</t>
  </si>
  <si>
    <t>97592</t>
  </si>
  <si>
    <t>97593</t>
  </si>
  <si>
    <t>97594</t>
  </si>
  <si>
    <t>'1016943</t>
  </si>
  <si>
    <t>REF.  DAS PARC - BIOCLEAN 5110203 PARC 21/60</t>
  </si>
  <si>
    <t>97809</t>
  </si>
  <si>
    <t>CENTERCABOS COMERCIO LTDA</t>
  </si>
  <si>
    <t>REF. NORTON, CABO, MANGUEIRA, CONECTOR , DESENGRIPANTE, FITA, CHAVE COMBINADA, SILICONE</t>
  </si>
  <si>
    <t>97062</t>
  </si>
  <si>
    <t>'7766</t>
  </si>
  <si>
    <t>REF. ASSESSORIA TECNICA TRATAMENTO E ANALISE AGUA NAS CALDEIRAS - JUNHO /2023</t>
  </si>
  <si>
    <t>98582</t>
  </si>
  <si>
    <t>'9108</t>
  </si>
  <si>
    <t>REF. CONSERTO DE 01 BOMBA  DANCOR DE 2 HP</t>
  </si>
  <si>
    <t>97004</t>
  </si>
  <si>
    <t>'289392</t>
  </si>
  <si>
    <t>REF. CONTA AGUA - RUA GUILHERME FROTA, 500 - JUNHO/2023</t>
  </si>
  <si>
    <t>97297</t>
  </si>
  <si>
    <t>'34998019</t>
  </si>
  <si>
    <t>97280</t>
  </si>
  <si>
    <t>'1237</t>
  </si>
  <si>
    <t>REF. ALUGUEL DE EQUIPAMENTOS PARA SISTEMA DE CFTV -CAMERAS INTERNAS , REFERENCIA MENSAL AO CORRESPONDE AO MÃŠS DE JUNHO DE 2023.</t>
  </si>
  <si>
    <t>98224</t>
  </si>
  <si>
    <t>'21424</t>
  </si>
  <si>
    <t>97005</t>
  </si>
  <si>
    <t>'17819</t>
  </si>
  <si>
    <t xml:space="preserve">REF. VANGA C/ CABO, MOTOS ESMERIL , TORNO BANCADA </t>
  </si>
  <si>
    <t>97310</t>
  </si>
  <si>
    <t>97311</t>
  </si>
  <si>
    <t>REF. A RECARGA E MANUTENÃ‡ÃƒO DE 06 EXTINTORES</t>
  </si>
  <si>
    <t>97812</t>
  </si>
  <si>
    <t>'1016942</t>
  </si>
  <si>
    <t>REF.  DAS PARCSN RELP PARC 14/92</t>
  </si>
  <si>
    <t>97808</t>
  </si>
  <si>
    <t>14 | 19</t>
  </si>
  <si>
    <t>45594</t>
  </si>
  <si>
    <t>'21621</t>
  </si>
  <si>
    <t>REF AVALIAÃ‡ÃƒO QUALIDADE DA AGUA EM 2 PONTOS DE AUTOCLAVE - 01/03</t>
  </si>
  <si>
    <t>98583</t>
  </si>
  <si>
    <t>'1016684</t>
  </si>
  <si>
    <t>97168</t>
  </si>
  <si>
    <t>'1017190</t>
  </si>
  <si>
    <t>98382</t>
  </si>
  <si>
    <t>96733</t>
  </si>
  <si>
    <t>'1017046</t>
  </si>
  <si>
    <t>97991</t>
  </si>
  <si>
    <t>98226</t>
  </si>
  <si>
    <t>'1017200</t>
  </si>
  <si>
    <t>REF. GUIA  ISS TOMADOS  NF REPAROSTEC 06/2023</t>
  </si>
  <si>
    <t>98408</t>
  </si>
  <si>
    <t>'1016553</t>
  </si>
  <si>
    <t>96604</t>
  </si>
  <si>
    <t>'236386809</t>
  </si>
  <si>
    <t>REF. CONTA TELEFONICA DA OI - REF.JUNHO/2023</t>
  </si>
  <si>
    <t>97847</t>
  </si>
  <si>
    <t>'34998023</t>
  </si>
  <si>
    <t>REF.UNIMED DENTAL - BIOCLEAN</t>
  </si>
  <si>
    <t>97243</t>
  </si>
  <si>
    <t>'1016753</t>
  </si>
  <si>
    <t>97354</t>
  </si>
  <si>
    <t>'4394</t>
  </si>
  <si>
    <t>REF. AOS SERVIÃ‡OS PRESTADOS VIDALCLIN  - BIOCLEAN - NOTA FISCAL NÂº 4394 - 05/2023</t>
  </si>
  <si>
    <t>97497</t>
  </si>
  <si>
    <t>'4533</t>
  </si>
  <si>
    <t>99412</t>
  </si>
  <si>
    <t>'20230621004-TAR</t>
  </si>
  <si>
    <t>97854</t>
  </si>
  <si>
    <t>'1016608</t>
  </si>
  <si>
    <t>96776</t>
  </si>
  <si>
    <t>'20230620007-TAR</t>
  </si>
  <si>
    <t>97761</t>
  </si>
  <si>
    <t>'31173</t>
  </si>
  <si>
    <t>96508</t>
  </si>
  <si>
    <t>'20230619006-TAR</t>
  </si>
  <si>
    <t>97630</t>
  </si>
  <si>
    <t>'20230601004-TAR</t>
  </si>
  <si>
    <t>96387</t>
  </si>
  <si>
    <t>97337</t>
  </si>
  <si>
    <t>'20230615007-TAR</t>
  </si>
  <si>
    <t>97482</t>
  </si>
  <si>
    <t>'20230623005-TAR</t>
  </si>
  <si>
    <t>97968</t>
  </si>
  <si>
    <t>'20230627002-TAR</t>
  </si>
  <si>
    <t>98119</t>
  </si>
  <si>
    <t>'20230615005-TAR</t>
  </si>
  <si>
    <t>97481</t>
  </si>
  <si>
    <t>97480</t>
  </si>
  <si>
    <t>97046</t>
  </si>
  <si>
    <t>97052</t>
  </si>
  <si>
    <t>'20230612003-TAR</t>
  </si>
  <si>
    <t>97211</t>
  </si>
  <si>
    <t>97629</t>
  </si>
  <si>
    <t>97760</t>
  </si>
  <si>
    <t>'20230630003-TAR</t>
  </si>
  <si>
    <t>98438</t>
  </si>
  <si>
    <t>'20230601003-TAR</t>
  </si>
  <si>
    <t>96386</t>
  </si>
  <si>
    <t>96775</t>
  </si>
  <si>
    <t>'20230612004-TAR</t>
  </si>
  <si>
    <t>97212</t>
  </si>
  <si>
    <t>'20230614003-TAR</t>
  </si>
  <si>
    <t>97336</t>
  </si>
  <si>
    <t>97628</t>
  </si>
  <si>
    <t>'20230621002-TAR</t>
  </si>
  <si>
    <t>97853</t>
  </si>
  <si>
    <t>97967</t>
  </si>
  <si>
    <t>'20230626002-TAR</t>
  </si>
  <si>
    <t>98118</t>
  </si>
  <si>
    <t>98239</t>
  </si>
  <si>
    <t>'1016555</t>
  </si>
  <si>
    <t>REF. MUDANÃ‡A DE CATEGORIA - RENAN MUNIZ DA SILVA TELES</t>
  </si>
  <si>
    <t>96610</t>
  </si>
  <si>
    <t>'20230601005-REND</t>
  </si>
  <si>
    <t>3104</t>
  </si>
  <si>
    <t>3153</t>
  </si>
  <si>
    <t>'20230615008-REND</t>
  </si>
  <si>
    <t>3176</t>
  </si>
  <si>
    <t>3232</t>
  </si>
  <si>
    <t>'20230623006-REND</t>
  </si>
  <si>
    <t>3211</t>
  </si>
  <si>
    <t>'20230627004-REND</t>
  </si>
  <si>
    <t>3222</t>
  </si>
  <si>
    <t>3249</t>
  </si>
  <si>
    <t>5626</t>
  </si>
  <si>
    <t>5646</t>
  </si>
  <si>
    <t>5664</t>
  </si>
  <si>
    <t>5690</t>
  </si>
  <si>
    <t>5606</t>
  </si>
  <si>
    <t>5708</t>
  </si>
  <si>
    <t>5594</t>
  </si>
  <si>
    <t>5698</t>
  </si>
  <si>
    <t>5746</t>
  </si>
  <si>
    <t>5582</t>
  </si>
  <si>
    <t>5764</t>
  </si>
  <si>
    <t>5572</t>
  </si>
  <si>
    <t>5718</t>
  </si>
  <si>
    <t>5710</t>
  </si>
  <si>
    <t>5762</t>
  </si>
  <si>
    <t>'1017719</t>
  </si>
  <si>
    <t>6007</t>
  </si>
  <si>
    <t>'1017764</t>
  </si>
  <si>
    <t>6027</t>
  </si>
  <si>
    <t>'63191</t>
  </si>
  <si>
    <t>EF. RESIDUO CLASSE II |SERVICO DE TRATAMENTO E DISPOSICAO FINAL DE RESIDUOS DO PERIODO: 01/07/2023 A 31/07/2023- VENCIMENTO: 22/08/2023.</t>
  </si>
  <si>
    <t>101609</t>
  </si>
  <si>
    <t>'1017941</t>
  </si>
  <si>
    <t>REF.  DAS BIOCLEAN BASE JULHO / 2023</t>
  </si>
  <si>
    <t>100625</t>
  </si>
  <si>
    <t>'1017962</t>
  </si>
  <si>
    <t>REF. FOLHA DE PAGAMENTO - 07/2023 - BIOCLEAN</t>
  </si>
  <si>
    <t>100740</t>
  </si>
  <si>
    <t>'1017435</t>
  </si>
  <si>
    <t>5893</t>
  </si>
  <si>
    <t>'1011410</t>
  </si>
  <si>
    <t>76853</t>
  </si>
  <si>
    <t>'1017211</t>
  </si>
  <si>
    <t>5805</t>
  </si>
  <si>
    <t>REF.  SALARIO DE JULHO/2023 - ROBERTO FARIA</t>
  </si>
  <si>
    <t>100876</t>
  </si>
  <si>
    <t>'1017638</t>
  </si>
  <si>
    <t>5989</t>
  </si>
  <si>
    <t>100640</t>
  </si>
  <si>
    <t>'1017002</t>
  </si>
  <si>
    <t>REF. PEDIDO VA JULHO 2023 - BIOCLEAN</t>
  </si>
  <si>
    <t>97908</t>
  </si>
  <si>
    <t>100412</t>
  </si>
  <si>
    <t>100413</t>
  </si>
  <si>
    <t>86524</t>
  </si>
  <si>
    <t>'1017831</t>
  </si>
  <si>
    <t>6053</t>
  </si>
  <si>
    <t>'26578670</t>
  </si>
  <si>
    <t>REF. CONTA LUZ  JULHO/2023,  RUA GUILHERME FROTA 500 BONSUCESSO, RIO DE JANEIRO RJ  - CEP: 21042 -750</t>
  </si>
  <si>
    <t>99608</t>
  </si>
  <si>
    <t>'1017672</t>
  </si>
  <si>
    <t>REF.  DAS PARC - BIOCLEAN 5110203 PARC 22/60</t>
  </si>
  <si>
    <t>99929</t>
  </si>
  <si>
    <t>101184</t>
  </si>
  <si>
    <t>'1017963</t>
  </si>
  <si>
    <t xml:space="preserve">REF. FOLHA DE PAGAMENTO - JULHO/2023 - BIOCLEAN - PRO LABORE </t>
  </si>
  <si>
    <t>100741</t>
  </si>
  <si>
    <t>'4503</t>
  </si>
  <si>
    <t>99021</t>
  </si>
  <si>
    <t>'1018119</t>
  </si>
  <si>
    <t>REF. DCTFWEB - BIOCLEAN  -  JULHO/2023</t>
  </si>
  <si>
    <t>101349</t>
  </si>
  <si>
    <t>'1018036</t>
  </si>
  <si>
    <t>REF.  FGTS  - JULHO/2023 - BIOCLEAN</t>
  </si>
  <si>
    <t>100949</t>
  </si>
  <si>
    <t>'1018045</t>
  </si>
  <si>
    <t>REF. MANUTENÃ‡ÃƒO AUTOCLAVE JULHO/2023</t>
  </si>
  <si>
    <t>100999</t>
  </si>
  <si>
    <t>'74052882</t>
  </si>
  <si>
    <t>REF. PEDIDO JUNHO 2023 NOVO - BIOCLEAN</t>
  </si>
  <si>
    <t>97944</t>
  </si>
  <si>
    <t>'1910</t>
  </si>
  <si>
    <t>101822</t>
  </si>
  <si>
    <t>'1017675</t>
  </si>
  <si>
    <t>99935</t>
  </si>
  <si>
    <t>'7801</t>
  </si>
  <si>
    <t>REF. ASSESSORIA TECNICA TRATAMENTO E ANALISE AGUA NAS CALDEIRAS - JULHO /2023</t>
  </si>
  <si>
    <t>100911</t>
  </si>
  <si>
    <t>'714904</t>
  </si>
  <si>
    <t>REF. CONTA AGUA - RUA GUILHERME FROTA, 500 - JULHO/2023</t>
  </si>
  <si>
    <t>99681</t>
  </si>
  <si>
    <t>'558272</t>
  </si>
  <si>
    <t>98671</t>
  </si>
  <si>
    <t>'9124</t>
  </si>
  <si>
    <t xml:space="preserve">REF. CONSERTO DE 01 BOMBA DE VACUO </t>
  </si>
  <si>
    <t>102067</t>
  </si>
  <si>
    <t>'19193</t>
  </si>
  <si>
    <t>REF. ACR FOSCO BRANCO, NOVA COR PISO</t>
  </si>
  <si>
    <t>99606</t>
  </si>
  <si>
    <t>99607</t>
  </si>
  <si>
    <t>'1245</t>
  </si>
  <si>
    <t>REF. ALUGUEL DE EQUIPAMENTOS PARA SISTEMA DE CFTV -CAMERAS INTERNAS , REFERENCIA MENSAL AO CORRESPONDE AO MÃŠS DE JULHO DE 2023.</t>
  </si>
  <si>
    <t>100875</t>
  </si>
  <si>
    <t>'1017003</t>
  </si>
  <si>
    <t>REF. PEDIDO VR JULHO 2023 - BIOCLEAN</t>
  </si>
  <si>
    <t>97909</t>
  </si>
  <si>
    <t>'35193598</t>
  </si>
  <si>
    <t>99060</t>
  </si>
  <si>
    <t>'1017673</t>
  </si>
  <si>
    <t>REF.  DAS PARCSN RELP PARC 15/92</t>
  </si>
  <si>
    <t>99930</t>
  </si>
  <si>
    <t>15 | 19</t>
  </si>
  <si>
    <t>45595</t>
  </si>
  <si>
    <t>'21797</t>
  </si>
  <si>
    <t>100583</t>
  </si>
  <si>
    <t>98724</t>
  </si>
  <si>
    <t>101907</t>
  </si>
  <si>
    <t>REF. CORREIA INDL CONTINENTAL</t>
  </si>
  <si>
    <t>100997</t>
  </si>
  <si>
    <t>'1017882</t>
  </si>
  <si>
    <t>100484</t>
  </si>
  <si>
    <t>'1017904</t>
  </si>
  <si>
    <t>100538</t>
  </si>
  <si>
    <t>'251251755</t>
  </si>
  <si>
    <t>101358</t>
  </si>
  <si>
    <t>'35193601</t>
  </si>
  <si>
    <t>98320</t>
  </si>
  <si>
    <t>'1018035</t>
  </si>
  <si>
    <t>BiolÃ³gico</t>
  </si>
  <si>
    <t>100948</t>
  </si>
  <si>
    <t>'1017192</t>
  </si>
  <si>
    <t>98385</t>
  </si>
  <si>
    <t>'1017375</t>
  </si>
  <si>
    <t>98977</t>
  </si>
  <si>
    <t>'1017519</t>
  </si>
  <si>
    <t>99534</t>
  </si>
  <si>
    <t>'32360</t>
  </si>
  <si>
    <t>REF. OTIMIZA - JULHO/23 - BIOCLEAN</t>
  </si>
  <si>
    <t>98339</t>
  </si>
  <si>
    <t>'4668</t>
  </si>
  <si>
    <t>REF. AOS SERVIÃ‡OS PRESTADOS VIDALCLIN  - BIOCLEAN - NOTA FISCAL NÂº 4668 - 07/2023</t>
  </si>
  <si>
    <t>101826</t>
  </si>
  <si>
    <t>'20230720008-TAR</t>
  </si>
  <si>
    <t>99984</t>
  </si>
  <si>
    <t>98779</t>
  </si>
  <si>
    <t>'20230703006-TAR</t>
  </si>
  <si>
    <t>98441</t>
  </si>
  <si>
    <t>'20230719003-TAR</t>
  </si>
  <si>
    <t>99818</t>
  </si>
  <si>
    <t>'20230703005-TAR</t>
  </si>
  <si>
    <t>98440</t>
  </si>
  <si>
    <t>98781</t>
  </si>
  <si>
    <t>'20230710009-TAR</t>
  </si>
  <si>
    <t>99057</t>
  </si>
  <si>
    <t>'20230717005-TAR</t>
  </si>
  <si>
    <t>99706</t>
  </si>
  <si>
    <t>100456</t>
  </si>
  <si>
    <t>'20230710007-TAR</t>
  </si>
  <si>
    <t>99055</t>
  </si>
  <si>
    <t>'20230717004-TAR</t>
  </si>
  <si>
    <t>99705</t>
  </si>
  <si>
    <t>'20230727002-TAR</t>
  </si>
  <si>
    <t>100405</t>
  </si>
  <si>
    <t>'20230717003-TAR</t>
  </si>
  <si>
    <t>99704</t>
  </si>
  <si>
    <t>'20230719002-TAR</t>
  </si>
  <si>
    <t>99819</t>
  </si>
  <si>
    <t>99983</t>
  </si>
  <si>
    <t>100320</t>
  </si>
  <si>
    <t>'20230731005-TAR</t>
  </si>
  <si>
    <t>100535</t>
  </si>
  <si>
    <t>'20230703004-TAR</t>
  </si>
  <si>
    <t>98439</t>
  </si>
  <si>
    <t>98723</t>
  </si>
  <si>
    <t>98780</t>
  </si>
  <si>
    <t>'20230707004-TAR</t>
  </si>
  <si>
    <t>99053</t>
  </si>
  <si>
    <t>'20230710006-TAR</t>
  </si>
  <si>
    <t>99054</t>
  </si>
  <si>
    <t>'20230710008-TAR</t>
  </si>
  <si>
    <t>99056</t>
  </si>
  <si>
    <t>'20230711002-TAR</t>
  </si>
  <si>
    <t>99161</t>
  </si>
  <si>
    <t>'20230714003-TAR</t>
  </si>
  <si>
    <t>99449</t>
  </si>
  <si>
    <t>'20230714004-TAR</t>
  </si>
  <si>
    <t>99450</t>
  </si>
  <si>
    <t>'20230724002-TAR</t>
  </si>
  <si>
    <t>100055</t>
  </si>
  <si>
    <t>100455</t>
  </si>
  <si>
    <t>'20230714005-REND</t>
  </si>
  <si>
    <t>3317</t>
  </si>
  <si>
    <t>'20230719004-REND</t>
  </si>
  <si>
    <t>3333</t>
  </si>
  <si>
    <t>3265</t>
  </si>
  <si>
    <t>'20230705004-REND</t>
  </si>
  <si>
    <t>3266</t>
  </si>
  <si>
    <t>3359</t>
  </si>
  <si>
    <t>3366</t>
  </si>
  <si>
    <t>'20230731006-REND</t>
  </si>
  <si>
    <t>3378</t>
  </si>
  <si>
    <t>'20230717006-REND</t>
  </si>
  <si>
    <t>3325</t>
  </si>
  <si>
    <t>'20230726005-REND</t>
  </si>
  <si>
    <t>3353</t>
  </si>
  <si>
    <t>'20230707005-REND</t>
  </si>
  <si>
    <t>3292</t>
  </si>
  <si>
    <t>'20230710010-REND</t>
  </si>
  <si>
    <t>3293</t>
  </si>
  <si>
    <t>'20230706007-REND</t>
  </si>
  <si>
    <t>3278</t>
  </si>
  <si>
    <t>6054</t>
  </si>
  <si>
    <t>5990</t>
  </si>
  <si>
    <t>5806</t>
  </si>
  <si>
    <t>5894</t>
  </si>
  <si>
    <t>6028</t>
  </si>
  <si>
    <t>6008</t>
  </si>
  <si>
    <t>'1018085</t>
  </si>
  <si>
    <t>6141</t>
  </si>
  <si>
    <t>'1018423</t>
  </si>
  <si>
    <t>6293</t>
  </si>
  <si>
    <t>'1018375</t>
  </si>
  <si>
    <t>6281</t>
  </si>
  <si>
    <t>'1011411</t>
  </si>
  <si>
    <t>76854</t>
  </si>
  <si>
    <t>'1018329</t>
  </si>
  <si>
    <t>6261</t>
  </si>
  <si>
    <t>'1018086</t>
  </si>
  <si>
    <t>6143</t>
  </si>
  <si>
    <t>'1018437</t>
  </si>
  <si>
    <t>'1018109</t>
  </si>
  <si>
    <t>6157</t>
  </si>
  <si>
    <t>'1018330</t>
  </si>
  <si>
    <t>6263</t>
  </si>
  <si>
    <t>'1018373</t>
  </si>
  <si>
    <t>6279</t>
  </si>
  <si>
    <t>'1018274</t>
  </si>
  <si>
    <t>6239</t>
  </si>
  <si>
    <t>'1928</t>
  </si>
  <si>
    <t>101637</t>
  </si>
  <si>
    <t>101638</t>
  </si>
  <si>
    <t>'1017775</t>
  </si>
  <si>
    <t>REF. PEDIDO VA MENSAL AGOSTO 2023 - BIOCLEAN</t>
  </si>
  <si>
    <t>100066</t>
  </si>
  <si>
    <t>'1017759</t>
  </si>
  <si>
    <t>REF. FÃ‰RIAS - BIOCLEAN - 08/2023</t>
  </si>
  <si>
    <t>100052</t>
  </si>
  <si>
    <t>86525</t>
  </si>
  <si>
    <t>'029005361</t>
  </si>
  <si>
    <t>REF. CONTA LUZ  AGOSTO/2023,  RUA GUILHERME FROTA 500 BONSUCESSO, RIO DE JANEIRO RJ  - CEP: 21042 -750</t>
  </si>
  <si>
    <t>101713</t>
  </si>
  <si>
    <t>'1018389</t>
  </si>
  <si>
    <t xml:space="preserve">REF. DAS PARCSN  PAR15 DE 60 </t>
  </si>
  <si>
    <t>102302</t>
  </si>
  <si>
    <t>'74332299</t>
  </si>
  <si>
    <t xml:space="preserve">REF. PEDIDO VT MENSAL AGOSTO 2023 - BIOCLEAN </t>
  </si>
  <si>
    <t>100272</t>
  </si>
  <si>
    <t>'4605</t>
  </si>
  <si>
    <t>101359</t>
  </si>
  <si>
    <t>'35401777</t>
  </si>
  <si>
    <t>101222</t>
  </si>
  <si>
    <t>'4618</t>
  </si>
  <si>
    <t xml:space="preserve">REF. SERVIÃ‡O DE MONTAGEM DO REFRATARIO DA TAMPA TRASEIRA DA CALDEIRA MARCA ATA -6 </t>
  </si>
  <si>
    <t>101361</t>
  </si>
  <si>
    <t>'1018390</t>
  </si>
  <si>
    <t>REF.  DAS PARC - BIOCLEAN 5110203 PARC 23/60</t>
  </si>
  <si>
    <t>102303</t>
  </si>
  <si>
    <t>'84070</t>
  </si>
  <si>
    <t>REF. CONTA AGUA - RUA GUILHERME FROTA, 500 - AGOSTO/2023</t>
  </si>
  <si>
    <t>101714</t>
  </si>
  <si>
    <t>'567182</t>
  </si>
  <si>
    <t>REF.  PAPEL TOALHA, ALCOOL GEL, SABONETE CREMOSO, AGUA SANITARIA ,SACO DE LIXO</t>
  </si>
  <si>
    <t>101240</t>
  </si>
  <si>
    <t>'1017776</t>
  </si>
  <si>
    <t>REF. PEDIDO VR MENSAL AGOSTO 2023 - BIOCLEAN</t>
  </si>
  <si>
    <t>100067</t>
  </si>
  <si>
    <t>'1018194</t>
  </si>
  <si>
    <t>101695</t>
  </si>
  <si>
    <t>16 | 19</t>
  </si>
  <si>
    <t>45596</t>
  </si>
  <si>
    <t>'1018388</t>
  </si>
  <si>
    <t>REF.  DAS PARCSN RELP PARC 16/92</t>
  </si>
  <si>
    <t>102301</t>
  </si>
  <si>
    <t>'1018314</t>
  </si>
  <si>
    <t>102159</t>
  </si>
  <si>
    <t>100781</t>
  </si>
  <si>
    <t>'35401781</t>
  </si>
  <si>
    <t>101258</t>
  </si>
  <si>
    <t>'1018068</t>
  </si>
  <si>
    <t>101089</t>
  </si>
  <si>
    <t>101051</t>
  </si>
  <si>
    <t>'1017893</t>
  </si>
  <si>
    <t>REF. REEMBOLSO DESP COMPRAS PARA MANUTENÃ‡ÃƒO (RESISTÃŠNCIA DO CHUVEIRO DO BANHEIRO DOS FUNCIONARIOS)</t>
  </si>
  <si>
    <t>100523</t>
  </si>
  <si>
    <t>'20230817001-TAR</t>
  </si>
  <si>
    <t>102022</t>
  </si>
  <si>
    <t>101053</t>
  </si>
  <si>
    <t>'128-Juros</t>
  </si>
  <si>
    <t>101135</t>
  </si>
  <si>
    <t>'20230810008-TAR</t>
  </si>
  <si>
    <t>101455</t>
  </si>
  <si>
    <t>'20230821006-TAR</t>
  </si>
  <si>
    <t>102179</t>
  </si>
  <si>
    <t>102251</t>
  </si>
  <si>
    <t>'33612</t>
  </si>
  <si>
    <t>REF. OTIMIZA - AGOSTO/23 - BIOCLEAN</t>
  </si>
  <si>
    <t>100729</t>
  </si>
  <si>
    <t>'20230801003-TAR</t>
  </si>
  <si>
    <t>100611</t>
  </si>
  <si>
    <t>'20230807006-TAR</t>
  </si>
  <si>
    <t>101156</t>
  </si>
  <si>
    <t>'20230822004-TAR</t>
  </si>
  <si>
    <t>102252</t>
  </si>
  <si>
    <t>'20230823006-TAR</t>
  </si>
  <si>
    <t>102348</t>
  </si>
  <si>
    <t>'20230824003-TAR</t>
  </si>
  <si>
    <t>102421</t>
  </si>
  <si>
    <t>'20230815004-TAR</t>
  </si>
  <si>
    <t>101810</t>
  </si>
  <si>
    <t>'20230821005-TAR</t>
  </si>
  <si>
    <t>102178</t>
  </si>
  <si>
    <t>101809</t>
  </si>
  <si>
    <t>'20230810006-TAR</t>
  </si>
  <si>
    <t>101453</t>
  </si>
  <si>
    <t>'20230801002-TAR</t>
  </si>
  <si>
    <t>100610</t>
  </si>
  <si>
    <t>101052</t>
  </si>
  <si>
    <t>'20230807004-TAR</t>
  </si>
  <si>
    <t>101155</t>
  </si>
  <si>
    <t>101262</t>
  </si>
  <si>
    <t>'20230809002-TAR</t>
  </si>
  <si>
    <t>101360</t>
  </si>
  <si>
    <t>'20230810005-TAR</t>
  </si>
  <si>
    <t>101452</t>
  </si>
  <si>
    <t>'20230810007-TAR</t>
  </si>
  <si>
    <t>101454</t>
  </si>
  <si>
    <t>'20230811002-TAR</t>
  </si>
  <si>
    <t>101576</t>
  </si>
  <si>
    <t>'20230814002-TAR</t>
  </si>
  <si>
    <t>101712</t>
  </si>
  <si>
    <t>'20230818003-TAR</t>
  </si>
  <si>
    <t>102088</t>
  </si>
  <si>
    <t>'20230823003-TAR</t>
  </si>
  <si>
    <t>102347</t>
  </si>
  <si>
    <t>102420</t>
  </si>
  <si>
    <t>3391</t>
  </si>
  <si>
    <t>'20230803004-REND</t>
  </si>
  <si>
    <t>3405</t>
  </si>
  <si>
    <t>'20230822005-REND</t>
  </si>
  <si>
    <t>3479</t>
  </si>
  <si>
    <t>'20230809003-REND</t>
  </si>
  <si>
    <t>3424</t>
  </si>
  <si>
    <t>'20230815005-REND</t>
  </si>
  <si>
    <t>3445</t>
  </si>
  <si>
    <t>3452</t>
  </si>
  <si>
    <t>3465</t>
  </si>
  <si>
    <t>'20230810009-REND</t>
  </si>
  <si>
    <t>3430</t>
  </si>
  <si>
    <t>'20230821008-REND</t>
  </si>
  <si>
    <t>3472</t>
  </si>
  <si>
    <t>3410</t>
  </si>
  <si>
    <t>6240</t>
  </si>
  <si>
    <t>6280</t>
  </si>
  <si>
    <t>6264</t>
  </si>
  <si>
    <t>6158</t>
  </si>
  <si>
    <t>6144</t>
  </si>
  <si>
    <t>6262</t>
  </si>
  <si>
    <t>6282</t>
  </si>
  <si>
    <t>6294</t>
  </si>
  <si>
    <t>6142</t>
  </si>
  <si>
    <t>OPERAÇÃO</t>
  </si>
  <si>
    <t>Bioclean</t>
  </si>
  <si>
    <t>DIVERSOS</t>
  </si>
  <si>
    <t>REAJUSTE OUTROS CLIENTES</t>
  </si>
  <si>
    <t>PESO</t>
  </si>
  <si>
    <t>SALÁRIO PJ</t>
  </si>
  <si>
    <t>DESPESAS GERAIS</t>
  </si>
  <si>
    <t>SERVIÇOS DE PORTARIA</t>
  </si>
  <si>
    <t>CSC - URBAM (1.423 atual)</t>
  </si>
  <si>
    <t>CONTRATO INFORMÁTICA</t>
  </si>
  <si>
    <t>CONTRATO WPC SISTEMAS</t>
  </si>
  <si>
    <t>CONTRATO MANUTENÇÃO AR CONDICIONADO</t>
  </si>
  <si>
    <t>CUSTOS</t>
  </si>
  <si>
    <t>LOCAÇÃO DE COMPACTADOR (VIAGEM)</t>
  </si>
  <si>
    <t>MANUTENÇÃO DE EQUIPAMENTOS (Peças)</t>
  </si>
  <si>
    <t>CONTRATO LABORATÓRIO (ANÁLISE CICLOS)</t>
  </si>
  <si>
    <t>CONTRATO MANUTENÇÃO DAS CALDEIRAS</t>
  </si>
  <si>
    <t>LOCAÇÃO DE COMPACTADOR (VIAGEM 2022)</t>
  </si>
  <si>
    <t>Resultado 2023</t>
  </si>
  <si>
    <t>Total Base de dados</t>
  </si>
  <si>
    <t>SERVIÇÕS PRESTADOS POR TERCEIROS</t>
  </si>
  <si>
    <t>'18291</t>
  </si>
  <si>
    <t xml:space="preserve">REF. FILTRO DE AR, OLEO, FITA ISOLANTE, DESENGRIPANTE, FITA VEDA , ESCOVA CARVAO </t>
  </si>
  <si>
    <t>102636</t>
  </si>
  <si>
    <t>'1018501</t>
  </si>
  <si>
    <t>REF. DIÃRIAS 21 Ã  27/08/2023</t>
  </si>
  <si>
    <t>102643</t>
  </si>
  <si>
    <t>'20230829002-TAR</t>
  </si>
  <si>
    <t>102732</t>
  </si>
  <si>
    <t>'20230829003-REND</t>
  </si>
  <si>
    <t>3495</t>
  </si>
  <si>
    <t>'1011412</t>
  </si>
  <si>
    <t>76855</t>
  </si>
  <si>
    <t>'1018455</t>
  </si>
  <si>
    <t>REF. PEDIDO MENSAL SETEMBRO 2023 VA - BIOCLEAN</t>
  </si>
  <si>
    <t>102474</t>
  </si>
  <si>
    <t>8 | 10</t>
  </si>
  <si>
    <t>86526</t>
  </si>
  <si>
    <t>'1018352</t>
  </si>
  <si>
    <t>REF.FÃ‰RIAS - BIOCLEAN - 09/2023</t>
  </si>
  <si>
    <t>102199</t>
  </si>
  <si>
    <t>'74514856</t>
  </si>
  <si>
    <t>REF. PEDIDO VT MENSAL SETEMBRO 2023  - BIOCLEAN</t>
  </si>
  <si>
    <t>102528</t>
  </si>
  <si>
    <t>'1018458</t>
  </si>
  <si>
    <t>REF. PEDIDO MENSAL SETEMBRO 2023 VR - BIOCLEAN</t>
  </si>
  <si>
    <t>102496</t>
  </si>
  <si>
    <t>17 | 19</t>
  </si>
  <si>
    <t>45597</t>
  </si>
  <si>
    <t>'35608908</t>
  </si>
  <si>
    <t>102549</t>
  </si>
  <si>
    <t>SERVICO DE COLETA - EXTRAORDINÁRIO</t>
  </si>
  <si>
    <t>LANÇAMENTO MANUAL</t>
  </si>
  <si>
    <t>A</t>
  </si>
  <si>
    <t>LOCAÇÃO DE VEÍCULO</t>
  </si>
  <si>
    <t>VIAGENS COMPACTADOR</t>
  </si>
  <si>
    <t>ND GRUPO URBAM</t>
  </si>
  <si>
    <t>DESCONTOS KIOTO</t>
  </si>
  <si>
    <t>NOTA CARIOCA</t>
  </si>
  <si>
    <t>'1018540</t>
  </si>
  <si>
    <t>6361</t>
  </si>
  <si>
    <t>MADEIREIRA SAO LUIZ LTDA</t>
  </si>
  <si>
    <t>'44929</t>
  </si>
  <si>
    <t>REF. TUBO METRO, VEDA JUNTA , BUCHA , JOELHO, FITA VEDA</t>
  </si>
  <si>
    <t>102801</t>
  </si>
  <si>
    <t>'1253</t>
  </si>
  <si>
    <t>REF.MANUTENÃ‡ÃƒO/  ALUGUEL  DE EQUIPAMENTO PARA SISTEMA CFTV -CAMERAS INTERNAS , REFERENCIA MENSAL AO CORRESPONDE AO  MÃŠS DE AGOSTO DE 2023</t>
  </si>
  <si>
    <t>102814</t>
  </si>
  <si>
    <t>'6955</t>
  </si>
  <si>
    <t>'20230830005-TAR</t>
  </si>
  <si>
    <t>102817</t>
  </si>
  <si>
    <t>'20230830004-TAR</t>
  </si>
  <si>
    <t>102816</t>
  </si>
  <si>
    <t>6362</t>
  </si>
  <si>
    <t>VIAGENS 2022</t>
  </si>
  <si>
    <t>CONTRATO IMPRESSORA / CÂMERAS</t>
  </si>
  <si>
    <t>MANUTENÇÃO DAS CALDEIRAS</t>
  </si>
  <si>
    <t>'1013107</t>
  </si>
  <si>
    <t>84666</t>
  </si>
  <si>
    <t>84667</t>
  </si>
  <si>
    <t>'1018591</t>
  </si>
  <si>
    <t>REF. DAS BIOCLEAN BASE AGOSTO 2023</t>
  </si>
  <si>
    <t>102942</t>
  </si>
  <si>
    <t>'1018600</t>
  </si>
  <si>
    <t>REF. FOLHA DE PAGAMENTO - 08/2023 - BIOCLEAN</t>
  </si>
  <si>
    <t>102966</t>
  </si>
  <si>
    <t>'1018599</t>
  </si>
  <si>
    <t xml:space="preserve">REF. FOLHA DE PAGAMENTO - AGOSTO/2023 - BIOCLEAN - PRO LABORE </t>
  </si>
  <si>
    <t>102965</t>
  </si>
  <si>
    <t>'20230831003-TAR</t>
  </si>
  <si>
    <t>102906</t>
  </si>
  <si>
    <t>'20230831004-REND</t>
  </si>
  <si>
    <t>3509</t>
  </si>
  <si>
    <t>'20230901005-TAR</t>
  </si>
  <si>
    <t>102972</t>
  </si>
  <si>
    <t>'20230901003-TAR</t>
  </si>
  <si>
    <t>102970</t>
  </si>
  <si>
    <t>'20230901004-TAR</t>
  </si>
  <si>
    <t>102971</t>
  </si>
  <si>
    <t>'20230901006-REND</t>
  </si>
  <si>
    <t>3518</t>
  </si>
  <si>
    <t>CONTRATO SISTEMAS (WPC, ALTERDATA)</t>
  </si>
  <si>
    <t>SERVIÇOS DE TERCEIROS (INFORMÁTICA)</t>
  </si>
  <si>
    <t>LABORATÓRIO (ANÁLISE CICLOS)</t>
  </si>
  <si>
    <t>TRATAMENTO DE EFLUENTE / ÁGUA CALDEIRA</t>
  </si>
  <si>
    <t>MATERIAL DE HIGIENE, LIMPEZA E CONSUMO</t>
  </si>
  <si>
    <t>INSUMO PARA AUTOCLAVE</t>
  </si>
  <si>
    <t>REF. AOS SERVIÃ‡OS PRESTADOS VIDALCLIN  - BIOCLEAN - NOTA FISCAL NÂº 4533 06/2023</t>
  </si>
  <si>
    <t>'1935</t>
  </si>
  <si>
    <t>102985</t>
  </si>
  <si>
    <t>102986</t>
  </si>
  <si>
    <t>Diferença</t>
  </si>
  <si>
    <t>Orçado</t>
  </si>
  <si>
    <t>Variação</t>
  </si>
  <si>
    <t>JAN</t>
  </si>
  <si>
    <t>FEV</t>
  </si>
  <si>
    <t>MAR</t>
  </si>
  <si>
    <t>ABR</t>
  </si>
  <si>
    <t>MAI</t>
  </si>
  <si>
    <t>JUN</t>
  </si>
  <si>
    <t>JUL</t>
  </si>
  <si>
    <t>Sidnei</t>
  </si>
  <si>
    <t>'024259363</t>
  </si>
  <si>
    <t>REF. CONTA LUZ  JUNHO/2023,  RUA GUILHERME FROTA 500 BONSUCESSO, RIO DE JANEIRO RJ  - CEP: 21042 -750</t>
  </si>
  <si>
    <t>103185</t>
  </si>
  <si>
    <t>'71</t>
  </si>
  <si>
    <t>REF.  SALARIO DE AGOSTO/2023 - ROBERTO FARIA</t>
  </si>
  <si>
    <t>103232</t>
  </si>
  <si>
    <t>'1018650</t>
  </si>
  <si>
    <t>REF. FGTS - BIOCLEAN - 08/2023</t>
  </si>
  <si>
    <t>103264</t>
  </si>
  <si>
    <t>REF. INSTALAÃ‡ÃƒO, MANUTENÃ‡ÃƒO E TREINAMENTO - AGOSTO/2023</t>
  </si>
  <si>
    <t>103152</t>
  </si>
  <si>
    <t>'1018639</t>
  </si>
  <si>
    <t>6397</t>
  </si>
  <si>
    <t>'1018648</t>
  </si>
  <si>
    <t>REF. TRCT - RENAN MUNIZ DA SILVA TELES  -  BIOCLEAN</t>
  </si>
  <si>
    <t>103261</t>
  </si>
  <si>
    <t>'1018620</t>
  </si>
  <si>
    <t>REF. DIÃRIAS 28/08 Ã  03/09/2023</t>
  </si>
  <si>
    <t>103204</t>
  </si>
  <si>
    <t>'1018635</t>
  </si>
  <si>
    <t>REF. GRRF - RENAN MUNIZ DA SILVA TELES  -  BIOCLEAN</t>
  </si>
  <si>
    <t>103224</t>
  </si>
  <si>
    <t>'20230904004-TAR</t>
  </si>
  <si>
    <t>Gerado por conciliacao automatica TAR CTA EMP MENSAL 08/23</t>
  </si>
  <si>
    <t>103242</t>
  </si>
  <si>
    <t>'20230904002-TAR</t>
  </si>
  <si>
    <t>103240</t>
  </si>
  <si>
    <t>'20230904003-TAR</t>
  </si>
  <si>
    <t>103241</t>
  </si>
  <si>
    <t>6398</t>
  </si>
  <si>
    <t>Saldo Inicial</t>
  </si>
  <si>
    <t>Entradas</t>
  </si>
  <si>
    <t>Saídas</t>
  </si>
  <si>
    <t>Relação de Clientes</t>
  </si>
  <si>
    <t>Relação de pagamentos</t>
  </si>
  <si>
    <t>Saldo Final</t>
  </si>
  <si>
    <t>Inadimplência</t>
  </si>
  <si>
    <t>Resultado por competência</t>
  </si>
  <si>
    <t>Comparativo com orçado</t>
  </si>
  <si>
    <t>Fluxo de Caixa realizado</t>
  </si>
  <si>
    <t>Semanal (Tela pelo WhatsApp)</t>
  </si>
  <si>
    <t>Mensal - dia 10 (Tela pelo WhatsApp e impresso)</t>
  </si>
  <si>
    <t>'286</t>
  </si>
  <si>
    <t>REF. SERV PRESTADOS  VALDEMIR -AGOSTO/2023 (SERV INFORMATICA)</t>
  </si>
  <si>
    <t>103348</t>
  </si>
  <si>
    <t>'7834</t>
  </si>
  <si>
    <t>REF. ASSESSORIA TECNICA TRATAMENTO E ANALISE AGUA NAS CALDEIRAS - AGOSTO /2023</t>
  </si>
  <si>
    <t>103344</t>
  </si>
  <si>
    <t>'1018692</t>
  </si>
  <si>
    <t>6417</t>
  </si>
  <si>
    <t>'1018668</t>
  </si>
  <si>
    <t>6407</t>
  </si>
  <si>
    <t>'4644</t>
  </si>
  <si>
    <t>103343</t>
  </si>
  <si>
    <t>'20230906007-TAR</t>
  </si>
  <si>
    <t>103432</t>
  </si>
  <si>
    <t>'20230905002-TAR</t>
  </si>
  <si>
    <t>103335</t>
  </si>
  <si>
    <t>'20230906008-TAR</t>
  </si>
  <si>
    <t>103433</t>
  </si>
  <si>
    <t>'20230906009-TAR</t>
  </si>
  <si>
    <t>103434</t>
  </si>
  <si>
    <t>'20230906010-TAR</t>
  </si>
  <si>
    <t>103435</t>
  </si>
  <si>
    <t>'20230908002-REND</t>
  </si>
  <si>
    <t>3555</t>
  </si>
  <si>
    <t>'20230906012-REND</t>
  </si>
  <si>
    <t>3545</t>
  </si>
  <si>
    <t>6408</t>
  </si>
  <si>
    <t>6418</t>
  </si>
  <si>
    <t>PROVISÃO TELEFONIA</t>
  </si>
  <si>
    <t>'63283</t>
  </si>
  <si>
    <t>REF. RESIDUO CLASSE II |SERVICO DE TRATAMENTO E DISPOSICAO FINAL DE RESIDUOS DO PERIODO: 01/08/2023 A 31/08/2023</t>
  </si>
  <si>
    <t>103671</t>
  </si>
  <si>
    <t>'382</t>
  </si>
  <si>
    <t>REF. DESPESA SEGURANÃ‡A - DERÃ‰ (AGOSTO/2023)</t>
  </si>
  <si>
    <t>103966</t>
  </si>
  <si>
    <t>'1018777</t>
  </si>
  <si>
    <t>REF. DCTFWEB - BIOCLEAN - AGOSTO/2023</t>
  </si>
  <si>
    <t>103749</t>
  </si>
  <si>
    <t>'1018750</t>
  </si>
  <si>
    <t>REF. MANUTENÃ‡ÃƒO AUTOCLAVE AGOSTO/2023</t>
  </si>
  <si>
    <t>103668</t>
  </si>
  <si>
    <t>'4808</t>
  </si>
  <si>
    <t>REF. AOS SERVIÃ‡OS PRESTADOS VIDALCLIN  - BIOCLEAN- NOTA FISCAL NÂº 4808 - 08/2023</t>
  </si>
  <si>
    <t>103963</t>
  </si>
  <si>
    <t>105048</t>
  </si>
  <si>
    <t>105049</t>
  </si>
  <si>
    <t>'038</t>
  </si>
  <si>
    <t>REF.  1 IMPRESSORA MULTIFUNCIONAL LT RICOH  377</t>
  </si>
  <si>
    <t>104326</t>
  </si>
  <si>
    <t>'1018894</t>
  </si>
  <si>
    <t>6505</t>
  </si>
  <si>
    <t>'1018984</t>
  </si>
  <si>
    <t>6547</t>
  </si>
  <si>
    <t>'1019238</t>
  </si>
  <si>
    <t>REF. DAS BIOCLEAN BASE  SETEMBRO/ 2023</t>
  </si>
  <si>
    <t>104977</t>
  </si>
  <si>
    <t>'1019270</t>
  </si>
  <si>
    <t>REF. FOLHA DE PAGAMENTO - 09/2023 - BIOCLEAN</t>
  </si>
  <si>
    <t>105132</t>
  </si>
  <si>
    <t>'1018868</t>
  </si>
  <si>
    <t>6489</t>
  </si>
  <si>
    <t>'73</t>
  </si>
  <si>
    <t>REF.  SALARIO DE SETEMBRO/2023 - ROBERTO FARIA</t>
  </si>
  <si>
    <t>105252</t>
  </si>
  <si>
    <t>'1018890</t>
  </si>
  <si>
    <t>6503</t>
  </si>
  <si>
    <t>'1018916</t>
  </si>
  <si>
    <t>6521</t>
  </si>
  <si>
    <t>'1018917</t>
  </si>
  <si>
    <t>6523</t>
  </si>
  <si>
    <t>'386</t>
  </si>
  <si>
    <t>REF. DESPESA SEGURANÃ‡A - DERÃ‰ (SETEMBRO/2023)</t>
  </si>
  <si>
    <t>104841</t>
  </si>
  <si>
    <t>UELINTON LUIZ VIANA PEREIRA 09074059759</t>
  </si>
  <si>
    <t>'4</t>
  </si>
  <si>
    <t>REF. INSTALAÃ‡Ã•ES DOS AR CONDICIONADO DA SALA DOS VISTORIADORES</t>
  </si>
  <si>
    <t>104845</t>
  </si>
  <si>
    <t>'1946</t>
  </si>
  <si>
    <t>104368</t>
  </si>
  <si>
    <t>104369</t>
  </si>
  <si>
    <t>'031445842</t>
  </si>
  <si>
    <t>REF. CONTA LUZ  SETEMBRO/2023,  RUA GUILHERME FROTA 500 BONSUCESSO, RIO DE JANEIRO RJ  - CEP: 21042 -750</t>
  </si>
  <si>
    <t>103666</t>
  </si>
  <si>
    <t>'1019046</t>
  </si>
  <si>
    <t xml:space="preserve">REF. DAS PARCSN  PAR 16 DE 60 </t>
  </si>
  <si>
    <t>104519</t>
  </si>
  <si>
    <t>'1019271</t>
  </si>
  <si>
    <t>REF. FOLHA DE PAGAMENTO - PRO LABORE  - 09/2023 - BIOCLEAN</t>
  </si>
  <si>
    <t>105133</t>
  </si>
  <si>
    <t>'4700</t>
  </si>
  <si>
    <t>103670</t>
  </si>
  <si>
    <t>'1019318</t>
  </si>
  <si>
    <t>REF. FGTS - 09/2023 - BIOCLEAN</t>
  </si>
  <si>
    <t>105250</t>
  </si>
  <si>
    <t>'19873</t>
  </si>
  <si>
    <t>104707</t>
  </si>
  <si>
    <t>'1019050</t>
  </si>
  <si>
    <t>REF.  DAS PARC - BIOCLEAN 5110203 PARC 24/60</t>
  </si>
  <si>
    <t>104522</t>
  </si>
  <si>
    <t>'7868</t>
  </si>
  <si>
    <t>REF. ASSESSORIA TECNICA TRATAMENTO E ANALISE AGUA NAS CALDEIRAS - SETEMBRO /2023</t>
  </si>
  <si>
    <t>104984</t>
  </si>
  <si>
    <t>'575959</t>
  </si>
  <si>
    <t>REF. SABAO PASTOSO , CAFE MELITA, ACUCAR , VASSOURA</t>
  </si>
  <si>
    <t>103971</t>
  </si>
  <si>
    <t>'502438</t>
  </si>
  <si>
    <t>REF. CONTA AGUA - RUA GUILHERME FROTA, 500 - SETEMBRO/2023</t>
  </si>
  <si>
    <t>104632</t>
  </si>
  <si>
    <t>'1018722</t>
  </si>
  <si>
    <t>REF. DIÃRIAS 04 Ã  10/09/2023</t>
  </si>
  <si>
    <t>103625</t>
  </si>
  <si>
    <t>'1264</t>
  </si>
  <si>
    <t>REF.MANUTENÃ‡ÃƒO/  ALUGUEL  DE EQUIPAMENTO PARA SISTEMA CFTV -CAMERAS INTERNAS , REFERENCIA MENSAL AO CORRESPONDE AO  MÃŠS DE SETEMBRO 2023</t>
  </si>
  <si>
    <t>104980</t>
  </si>
  <si>
    <t>'1018996</t>
  </si>
  <si>
    <t>REF. DIÃRIAS 11 Ã  17/09/2023</t>
  </si>
  <si>
    <t>104447</t>
  </si>
  <si>
    <t>'22181</t>
  </si>
  <si>
    <t>104272</t>
  </si>
  <si>
    <t>'1018862</t>
  </si>
  <si>
    <t>104107</t>
  </si>
  <si>
    <t>'1018779</t>
  </si>
  <si>
    <t xml:space="preserve">REF. PEDIDO VA MENSAL SETEMBRO 2023 BIOCLEAN- ALEXSANDRO PEREIRA </t>
  </si>
  <si>
    <t>103752</t>
  </si>
  <si>
    <t>'1019048</t>
  </si>
  <si>
    <t>REF.  DAS PARCSN RELP PARC 17/92</t>
  </si>
  <si>
    <t>104521</t>
  </si>
  <si>
    <t>'74657464</t>
  </si>
  <si>
    <t>REF. PEDIDO VT MENSAL SETEMBRO 2023 NOVO  - ALEXSANDRO PEREIRA DA SILVA</t>
  </si>
  <si>
    <t>103844</t>
  </si>
  <si>
    <t>PENSAO ALIMENTICIA</t>
  </si>
  <si>
    <t>'1019272</t>
  </si>
  <si>
    <t>REF. PENSÃƒO ALIMENTICIA - SETEMBRO /2023 - COLABORADOR: ALEXSANDRO PEREIRA DA SILVA</t>
  </si>
  <si>
    <t>105135</t>
  </si>
  <si>
    <t>'283149153</t>
  </si>
  <si>
    <t>REF. CONTA TELEFONICA DA OI - REF. SETEMBRO/2023</t>
  </si>
  <si>
    <t>104378</t>
  </si>
  <si>
    <t>'1018898</t>
  </si>
  <si>
    <t>REF. REEMBOLSO DESP COMPRAS 10 PARA MANGUEIRA DE AR COMPRIMIDO</t>
  </si>
  <si>
    <t>104241</t>
  </si>
  <si>
    <t>'35608913</t>
  </si>
  <si>
    <t>103770</t>
  </si>
  <si>
    <t>'1018895</t>
  </si>
  <si>
    <t>REF. TARIFA BANCARIA</t>
  </si>
  <si>
    <t>104235</t>
  </si>
  <si>
    <t>'1018919</t>
  </si>
  <si>
    <t>104309</t>
  </si>
  <si>
    <t>'1018869</t>
  </si>
  <si>
    <t>104112</t>
  </si>
  <si>
    <t>'1018948</t>
  </si>
  <si>
    <t>104362</t>
  </si>
  <si>
    <t>'1019036</t>
  </si>
  <si>
    <t>104517</t>
  </si>
  <si>
    <t>'1018891</t>
  </si>
  <si>
    <t>REF.: TAR/CUSTAS COBRANÃ‡A</t>
  </si>
  <si>
    <t>104217</t>
  </si>
  <si>
    <t>'35640604</t>
  </si>
  <si>
    <t>REF. UNIMED DENTAL / REAJUSTE - BIOCLEAN</t>
  </si>
  <si>
    <t>103908</t>
  </si>
  <si>
    <t>'1019105</t>
  </si>
  <si>
    <t>104602</t>
  </si>
  <si>
    <t>'1019179</t>
  </si>
  <si>
    <t>104752</t>
  </si>
  <si>
    <t>'20230914002-TAR</t>
  </si>
  <si>
    <t>103969</t>
  </si>
  <si>
    <t>'1019174</t>
  </si>
  <si>
    <t>104750</t>
  </si>
  <si>
    <t>'20230911003-TAR</t>
  </si>
  <si>
    <t>103654</t>
  </si>
  <si>
    <t>'20230912002-TAR</t>
  </si>
  <si>
    <t>103772</t>
  </si>
  <si>
    <t>'20230914003-REND</t>
  </si>
  <si>
    <t>3575</t>
  </si>
  <si>
    <t>'20230912003-REND</t>
  </si>
  <si>
    <t>3571</t>
  </si>
  <si>
    <t>'1019176</t>
  </si>
  <si>
    <t>REF. REND APLIC FINANCEIRA</t>
  </si>
  <si>
    <t>3643</t>
  </si>
  <si>
    <t>'1019178</t>
  </si>
  <si>
    <t>REF. REND APLIC AUTOMATICA</t>
  </si>
  <si>
    <t>3644</t>
  </si>
  <si>
    <t>'20230929002-REND</t>
  </si>
  <si>
    <t>3655</t>
  </si>
  <si>
    <t>'20230911004-REND</t>
  </si>
  <si>
    <t>3563</t>
  </si>
  <si>
    <t>'1019037</t>
  </si>
  <si>
    <t>REF.: REND APLIC AUTOMATICA</t>
  </si>
  <si>
    <t>3614</t>
  </si>
  <si>
    <t>'1019106</t>
  </si>
  <si>
    <t>REF. REND APLLIC AUTOMATICA</t>
  </si>
  <si>
    <t>3623</t>
  </si>
  <si>
    <t>'1018918</t>
  </si>
  <si>
    <t>3597</t>
  </si>
  <si>
    <t>6524</t>
  </si>
  <si>
    <t>6522</t>
  </si>
  <si>
    <t>6504</t>
  </si>
  <si>
    <t>6490</t>
  </si>
  <si>
    <t>6548</t>
  </si>
  <si>
    <t>6506</t>
  </si>
  <si>
    <t>'1011413</t>
  </si>
  <si>
    <t>76856</t>
  </si>
  <si>
    <t>'1019281</t>
  </si>
  <si>
    <t>6635</t>
  </si>
  <si>
    <t>'1018978</t>
  </si>
  <si>
    <t>REF. PEDIDO VA MENSAL OUTUBRO 2023 - BIOCLEAN</t>
  </si>
  <si>
    <t>104427</t>
  </si>
  <si>
    <t>'1019323</t>
  </si>
  <si>
    <t>6647</t>
  </si>
  <si>
    <t>9 | 10</t>
  </si>
  <si>
    <t>86527</t>
  </si>
  <si>
    <t>'74786814</t>
  </si>
  <si>
    <t xml:space="preserve">REF. PEDIDO VT MENSAL OUTUBRO 2023 -  BIOCLEAN </t>
  </si>
  <si>
    <t>104587</t>
  </si>
  <si>
    <t>'582175</t>
  </si>
  <si>
    <t xml:space="preserve">REF. VASSOURA DE GARI, PAPEL TOALHA , CAFE MELITA , AROMATIZANTE </t>
  </si>
  <si>
    <t>105365</t>
  </si>
  <si>
    <t>'19905</t>
  </si>
  <si>
    <t xml:space="preserve">REF. UN AMARELO , ACR FOSCO , PINTURA , TRINCHA </t>
  </si>
  <si>
    <t>105157</t>
  </si>
  <si>
    <t>FERRAGENS DUAS PATRIAS DE BONSUCESSO LTDA</t>
  </si>
  <si>
    <t>'108368</t>
  </si>
  <si>
    <t>REF. METALON, CHAPA</t>
  </si>
  <si>
    <t>105358</t>
  </si>
  <si>
    <t>105357</t>
  </si>
  <si>
    <t>105359</t>
  </si>
  <si>
    <t>'35793266</t>
  </si>
  <si>
    <t>105367</t>
  </si>
  <si>
    <t>18 | 19</t>
  </si>
  <si>
    <t>45598</t>
  </si>
  <si>
    <t>'1019227</t>
  </si>
  <si>
    <t>REF. DIÃRIAS 25/09 Ã  01/10/2023</t>
  </si>
  <si>
    <t>104957</t>
  </si>
  <si>
    <t>'1019255</t>
  </si>
  <si>
    <t>105041</t>
  </si>
  <si>
    <t>'20231003004-TAR</t>
  </si>
  <si>
    <t>Gerado por conciliacao automatica TAR CTA EMP MENSAL 09/23</t>
  </si>
  <si>
    <t>105155</t>
  </si>
  <si>
    <t>'35663</t>
  </si>
  <si>
    <t>REF.OTIMIZA - OUTUBRO/23 - BIOCLEAN</t>
  </si>
  <si>
    <t>105152</t>
  </si>
  <si>
    <t>'20231004002-TAR</t>
  </si>
  <si>
    <t>105255</t>
  </si>
  <si>
    <t>'20231005002-TAR</t>
  </si>
  <si>
    <t>105352</t>
  </si>
  <si>
    <t>'20231002003-TAR</t>
  </si>
  <si>
    <t>105005</t>
  </si>
  <si>
    <t>'20231002004-TAR</t>
  </si>
  <si>
    <t>105006</t>
  </si>
  <si>
    <t>'20231003002-TAR</t>
  </si>
  <si>
    <t>105154</t>
  </si>
  <si>
    <t>'20231005003-REND</t>
  </si>
  <si>
    <t>3687</t>
  </si>
  <si>
    <t>'20231002005-REND</t>
  </si>
  <si>
    <t>3665</t>
  </si>
  <si>
    <t>6648</t>
  </si>
  <si>
    <t>6636</t>
  </si>
  <si>
    <t>10 | 10</t>
  </si>
  <si>
    <t>86528</t>
  </si>
  <si>
    <t>19 | 19</t>
  </si>
  <si>
    <t>45599</t>
  </si>
  <si>
    <t>'1953</t>
  </si>
  <si>
    <t>REF. INSTALAÃ‡ÃƒO, MANUTENÃ‡ÃƒO E TREINAMENTO - SETEMBRO/2023</t>
  </si>
  <si>
    <t>105508</t>
  </si>
  <si>
    <t>CONSELHO REGIONAL DE ENGENHARIA E AGRONOMIA DO RIO DE JANEIRO</t>
  </si>
  <si>
    <t>'1019370</t>
  </si>
  <si>
    <t>REF.  PAGAMENTO DE  QR CODE - DE  ART</t>
  </si>
  <si>
    <t>105412</t>
  </si>
  <si>
    <t>VARIAÇÕES RELEVANTES SETEMBRO</t>
  </si>
  <si>
    <t>- PESSOAL</t>
  </si>
  <si>
    <t>Rescisão e substituição com pgto de diária</t>
  </si>
  <si>
    <t>- DESPESAS GERAIS</t>
  </si>
  <si>
    <t>Material para reforma</t>
  </si>
  <si>
    <t>Instalação e manutenção de ar condicionado</t>
  </si>
  <si>
    <t>- INSTALAÇÃO</t>
  </si>
  <si>
    <t>- CUSTOS</t>
  </si>
  <si>
    <t>Compra extra de lenha</t>
  </si>
  <si>
    <t>- RECEITA</t>
  </si>
  <si>
    <t>Fatuamento 2 MC (Kioto) antecipado agosto</t>
  </si>
  <si>
    <t>'288</t>
  </si>
  <si>
    <t>REF. SERV PRESTADOS  VALDEMIR -setembro/2023 (SERV INFORMATICA)</t>
  </si>
  <si>
    <t>105641</t>
  </si>
  <si>
    <t>'4796</t>
  </si>
  <si>
    <t>105668</t>
  </si>
  <si>
    <t>'1019738</t>
  </si>
  <si>
    <t>REF. DCTFWEB - BIOCLEAN - SETEMBRO/2023</t>
  </si>
  <si>
    <t>106432</t>
  </si>
  <si>
    <t>'1019446</t>
  </si>
  <si>
    <t>REF. MANUTENÃ‡ÃƒO AUTOCLAVE SETEMBRO/2023</t>
  </si>
  <si>
    <t>105724</t>
  </si>
  <si>
    <t>'4930</t>
  </si>
  <si>
    <t>REF. VIDALCLIN - BIOCLEAN - Nota fiscal nÂº 4930 - 09/2023</t>
  </si>
  <si>
    <t>105831</t>
  </si>
  <si>
    <t>'35793270</t>
  </si>
  <si>
    <t xml:space="preserve">REF. UNIMED SAÃšDE </t>
  </si>
  <si>
    <t>105662</t>
  </si>
  <si>
    <t>'1020051</t>
  </si>
  <si>
    <t>6849</t>
  </si>
  <si>
    <t>'1019869</t>
  </si>
  <si>
    <t>6789</t>
  </si>
  <si>
    <t>'1019967</t>
  </si>
  <si>
    <t>6813</t>
  </si>
  <si>
    <t>'1019585</t>
  </si>
  <si>
    <t>6687</t>
  </si>
  <si>
    <t>'1020238</t>
  </si>
  <si>
    <t>REF. DAS BIOCLEAN BASE OUTUBRO/ 2023</t>
  </si>
  <si>
    <t>107981</t>
  </si>
  <si>
    <t>'63359</t>
  </si>
  <si>
    <t>REF. RESIDUO CLASSE II |SERVICO DE TRATAMENTO E DISPOSICAO FINAL DE RESIDUOS DO PERIODO: 01/09/2023 A 30/09/2023</t>
  </si>
  <si>
    <t>105590</t>
  </si>
  <si>
    <t>'1020184</t>
  </si>
  <si>
    <t>REF. FOLHA DE PAGAMENTO - BIOCLEAN - 10/2023</t>
  </si>
  <si>
    <t>107801</t>
  </si>
  <si>
    <t>'1019915</t>
  </si>
  <si>
    <t>6801</t>
  </si>
  <si>
    <t>'1019722</t>
  </si>
  <si>
    <t>6747</t>
  </si>
  <si>
    <t>'1019632</t>
  </si>
  <si>
    <t>6715</t>
  </si>
  <si>
    <t>'1020111</t>
  </si>
  <si>
    <t>6873</t>
  </si>
  <si>
    <t>'75</t>
  </si>
  <si>
    <t>REF.  SALARIO DE OUTUBRO/2023 - ROBERTO FARIA</t>
  </si>
  <si>
    <t>107962</t>
  </si>
  <si>
    <t>'1019692</t>
  </si>
  <si>
    <t>6743</t>
  </si>
  <si>
    <t>'1019822</t>
  </si>
  <si>
    <t>6765</t>
  </si>
  <si>
    <t>'1019962</t>
  </si>
  <si>
    <t>REF. PEDIDO VA MENSAL NOVEMBRO 2023 - BIOCLEAN</t>
  </si>
  <si>
    <t>106983</t>
  </si>
  <si>
    <t>A. OLIVEIRA BRANDAO COMERCIO DE EQUIPAMENTOS DE PROTECAO E FERRAGENS</t>
  </si>
  <si>
    <t>'8853</t>
  </si>
  <si>
    <t>REF. BOTA PVC , BOTINA VULCAFLEX , CAPA DE PCV, LUVA, SAPATO</t>
  </si>
  <si>
    <t>107347</t>
  </si>
  <si>
    <t>'116</t>
  </si>
  <si>
    <t>105712</t>
  </si>
  <si>
    <t>105713</t>
  </si>
  <si>
    <t>'1956</t>
  </si>
  <si>
    <t>106450</t>
  </si>
  <si>
    <t>106451</t>
  </si>
  <si>
    <t>JFM BARBOZA EQUIPAMENTOS LTDA</t>
  </si>
  <si>
    <t>'1020048</t>
  </si>
  <si>
    <t>REF ADTO BIOCLEAN COMPRA DE CHAPAS</t>
  </si>
  <si>
    <t>107321</t>
  </si>
  <si>
    <t>'4830</t>
  </si>
  <si>
    <t>REF. SERVIÃ‡O DE RECUPERAÃ‡ÃƒO VISITA CALDEIRA</t>
  </si>
  <si>
    <t>106876</t>
  </si>
  <si>
    <t>'1019552</t>
  </si>
  <si>
    <t xml:space="preserve">REF. DAS PARCSN  PAR 17 DE 60 </t>
  </si>
  <si>
    <t>106021</t>
  </si>
  <si>
    <t>'1020185</t>
  </si>
  <si>
    <t xml:space="preserve">REF. FOLHA DE PAGAMENTO - PRO LABORE  - 10/2023 - BIOCLEAN </t>
  </si>
  <si>
    <t>107802</t>
  </si>
  <si>
    <t>'19979</t>
  </si>
  <si>
    <t>REF. a compra de tintas para pintura da Biocelan</t>
  </si>
  <si>
    <t>'1020213</t>
  </si>
  <si>
    <t>REF. FGTS - 10/2023 - BIOCLEAN</t>
  </si>
  <si>
    <t>107873</t>
  </si>
  <si>
    <t>'1020233</t>
  </si>
  <si>
    <t>REF. MANUTENÃ‡ÃƒO AUTOCLAVE OUTUBRO/2023</t>
  </si>
  <si>
    <t>107975</t>
  </si>
  <si>
    <t>DEPOSITO DE PAPEIS SANTA MARIA LTDA</t>
  </si>
  <si>
    <t>'57328</t>
  </si>
  <si>
    <t>REF INSUMOS AUTO CLAVE</t>
  </si>
  <si>
    <t>107298</t>
  </si>
  <si>
    <t>107299</t>
  </si>
  <si>
    <t>107300</t>
  </si>
  <si>
    <t>'1971</t>
  </si>
  <si>
    <t>REF. INSTALAÃ‡ÃƒO, MANUTENÃ‡ÃƒO E TREINAMENTO - OUTUBRO/2023</t>
  </si>
  <si>
    <t>107843</t>
  </si>
  <si>
    <t>'1019595</t>
  </si>
  <si>
    <t>REF. DIÃRIAS 09 Ã  15/10/2023</t>
  </si>
  <si>
    <t>106126</t>
  </si>
  <si>
    <t>'1020086</t>
  </si>
  <si>
    <t>REF. DIÃRIAS 23 Ã  29/10/2023</t>
  </si>
  <si>
    <t>107479</t>
  </si>
  <si>
    <t>CONECTUDO PECAS E CONEXOES EIRELI</t>
  </si>
  <si>
    <t>'40742</t>
  </si>
  <si>
    <t>REF. a compra de materiais para a manutenÃ§Ã£o da Bioclean.</t>
  </si>
  <si>
    <t>106774</t>
  </si>
  <si>
    <t>'1019554</t>
  </si>
  <si>
    <t>REF.  DAS PARC - BIOCLEAN 5110203 PARC 25/60</t>
  </si>
  <si>
    <t>106025</t>
  </si>
  <si>
    <t>'7900</t>
  </si>
  <si>
    <t>REF. ASSESSORIA TECNICA TRATAMENTO E ANALISE AGUA NAS CALDEIRAS - OUTUBRO /2023</t>
  </si>
  <si>
    <t>107885</t>
  </si>
  <si>
    <t>'1019896</t>
  </si>
  <si>
    <t>REF. DIÃRIAS 16 Ã  22/10/2023</t>
  </si>
  <si>
    <t>OPERACIONAL</t>
  </si>
  <si>
    <t>Diego</t>
  </si>
  <si>
    <t>106828</t>
  </si>
  <si>
    <t>'973369</t>
  </si>
  <si>
    <t>REF. CONTA AGUA - RUA GUILHERME FROTA, 500 -  OUTUBRO/2023</t>
  </si>
  <si>
    <t>107481</t>
  </si>
  <si>
    <t>'6462</t>
  </si>
  <si>
    <t>106621</t>
  </si>
  <si>
    <t>106622</t>
  </si>
  <si>
    <t>106623</t>
  </si>
  <si>
    <t>DEDETIZADORA TOYAMA</t>
  </si>
  <si>
    <t>'7640</t>
  </si>
  <si>
    <t>REF. TOYAMA - OUTUBRO</t>
  </si>
  <si>
    <t>106363</t>
  </si>
  <si>
    <t>'108666</t>
  </si>
  <si>
    <t>REF: BATIDA NO PORTÃƒO DO GALPÃƒO ANTIGO, DESCONTO MOT: ONASSIS COSTA</t>
  </si>
  <si>
    <t>Hiroshi</t>
  </si>
  <si>
    <t>106410</t>
  </si>
  <si>
    <t>'1019390</t>
  </si>
  <si>
    <t>REF. DIÃRIAS 02 Ã  08/10/2023</t>
  </si>
  <si>
    <t>105565</t>
  </si>
  <si>
    <t>'1271</t>
  </si>
  <si>
    <t>REF.MANUTENÃ‡ÃƒO/  ALUGUEL  DE EQUIPAMENTO PARA SISTEMA CFTV -CAMERAS INTERNAS , REFERENCIA MENSAL AO CORRESPONDE AO MÃŠS DE OUTUBRO DE 2023</t>
  </si>
  <si>
    <t>107866</t>
  </si>
  <si>
    <t>'22267</t>
  </si>
  <si>
    <t>105652</t>
  </si>
  <si>
    <t>'1019553</t>
  </si>
  <si>
    <t>REF.  DAS PARCSN RELP PARC 18/92</t>
  </si>
  <si>
    <t>106023</t>
  </si>
  <si>
    <t>SPRING GERENCIAMENTO E INFORMACOES LTDA</t>
  </si>
  <si>
    <t>'1019457</t>
  </si>
  <si>
    <t>REF. MENSALIDADE  SEAC RJ - SETEMBRO/2023</t>
  </si>
  <si>
    <t>105763</t>
  </si>
  <si>
    <t>'1019662</t>
  </si>
  <si>
    <t>6727</t>
  </si>
  <si>
    <t>'1020186</t>
  </si>
  <si>
    <t xml:space="preserve">REF.  PENSÃƒO ALIMENTICIA - OUTUBRO/2023 </t>
  </si>
  <si>
    <t>107803</t>
  </si>
  <si>
    <t>'19930</t>
  </si>
  <si>
    <t>105703</t>
  </si>
  <si>
    <t>'040</t>
  </si>
  <si>
    <t>107527</t>
  </si>
  <si>
    <t>'18602</t>
  </si>
  <si>
    <t>REF. PARAFUSOS, PORCA SEXT, ARRUELA, DISCO, SERRA COPO</t>
  </si>
  <si>
    <t>'1019800</t>
  </si>
  <si>
    <t>6757</t>
  </si>
  <si>
    <t>'1019574</t>
  </si>
  <si>
    <t>REF. reembolso referente a compra de 02 baterias CR320 para as autoclaves, compra de vasinhos de plantas e cafÃ© da manhÃ£ para a equipe, perfazendo o total de R$ 147,75.</t>
  </si>
  <si>
    <t>106088</t>
  </si>
  <si>
    <t>'246</t>
  </si>
  <si>
    <t>.REF. MATERIAL BASCULADOR</t>
  </si>
  <si>
    <t>107294</t>
  </si>
  <si>
    <t>'19939</t>
  </si>
  <si>
    <t>105705</t>
  </si>
  <si>
    <t>'1019403</t>
  </si>
  <si>
    <t>REF.: TARIFA BANCARIA</t>
  </si>
  <si>
    <t>105602</t>
  </si>
  <si>
    <t>'246-Juros</t>
  </si>
  <si>
    <t>107434</t>
  </si>
  <si>
    <t>'1019801</t>
  </si>
  <si>
    <t>106644</t>
  </si>
  <si>
    <t>'1019664</t>
  </si>
  <si>
    <t>106198</t>
  </si>
  <si>
    <t>'1019631</t>
  </si>
  <si>
    <t>106174</t>
  </si>
  <si>
    <t>'1019870</t>
  </si>
  <si>
    <t>106808</t>
  </si>
  <si>
    <t>'1019586</t>
  </si>
  <si>
    <t>106114</t>
  </si>
  <si>
    <t>'1020052</t>
  </si>
  <si>
    <t>107328</t>
  </si>
  <si>
    <t>'1019968</t>
  </si>
  <si>
    <t>106992</t>
  </si>
  <si>
    <t>'20231030010-TAR</t>
  </si>
  <si>
    <t>107526</t>
  </si>
  <si>
    <t>'1019921</t>
  </si>
  <si>
    <t>106886</t>
  </si>
  <si>
    <t>'1020053</t>
  </si>
  <si>
    <t>107329</t>
  </si>
  <si>
    <t>'20231030006-TAR</t>
  </si>
  <si>
    <t>107522</t>
  </si>
  <si>
    <t>'20231031003-TAR</t>
  </si>
  <si>
    <t>107688</t>
  </si>
  <si>
    <t>'20231027003-TAR</t>
  </si>
  <si>
    <t>107521</t>
  </si>
  <si>
    <t>'20231030009-TAR</t>
  </si>
  <si>
    <t>107525</t>
  </si>
  <si>
    <t>'1019868</t>
  </si>
  <si>
    <t>106807</t>
  </si>
  <si>
    <t>'1019612</t>
  </si>
  <si>
    <t>106140</t>
  </si>
  <si>
    <t>'20231030007-TAR</t>
  </si>
  <si>
    <t>107523</t>
  </si>
  <si>
    <t>'20231030008-TAR</t>
  </si>
  <si>
    <t>107524</t>
  </si>
  <si>
    <t>'1019613</t>
  </si>
  <si>
    <t>3716</t>
  </si>
  <si>
    <t>'1019479</t>
  </si>
  <si>
    <t>3702</t>
  </si>
  <si>
    <t>'1019663</t>
  </si>
  <si>
    <t>REF.: REND APLIC AUTOMAATICA</t>
  </si>
  <si>
    <t>3737</t>
  </si>
  <si>
    <t>'1020054</t>
  </si>
  <si>
    <t>3791</t>
  </si>
  <si>
    <t>'20231030011-REND</t>
  </si>
  <si>
    <t>3804</t>
  </si>
  <si>
    <t>'20231031004-REND</t>
  </si>
  <si>
    <t>3827</t>
  </si>
  <si>
    <t>'1019917</t>
  </si>
  <si>
    <t>3772</t>
  </si>
  <si>
    <t>'1019402</t>
  </si>
  <si>
    <t>3689</t>
  </si>
  <si>
    <t>6758</t>
  </si>
  <si>
    <t>6728</t>
  </si>
  <si>
    <t>6744</t>
  </si>
  <si>
    <t>6766</t>
  </si>
  <si>
    <t>6874</t>
  </si>
  <si>
    <t>6716</t>
  </si>
  <si>
    <t>6748</t>
  </si>
  <si>
    <t>6802</t>
  </si>
  <si>
    <t>6688</t>
  </si>
  <si>
    <t>6814</t>
  </si>
  <si>
    <t>6790</t>
  </si>
  <si>
    <t>6850</t>
  </si>
  <si>
    <t>'1966</t>
  </si>
  <si>
    <t>107874</t>
  </si>
  <si>
    <t>107875</t>
  </si>
  <si>
    <t>'1019755</t>
  </si>
  <si>
    <t>REF. CONTA LIGHT GUILHERME FROTA 500</t>
  </si>
  <si>
    <t>106490</t>
  </si>
  <si>
    <t>'1020042</t>
  </si>
  <si>
    <t>REF. PEDIDO VT MENSAL NOVEMBRO 2023 - BIOCLEAN</t>
  </si>
  <si>
    <t>107307</t>
  </si>
  <si>
    <t>'57455</t>
  </si>
  <si>
    <t xml:space="preserve">REF . PAPEL SKRAT </t>
  </si>
  <si>
    <t>107846</t>
  </si>
  <si>
    <t>107847</t>
  </si>
  <si>
    <t>107848</t>
  </si>
  <si>
    <t>'590634</t>
  </si>
  <si>
    <t xml:space="preserve">REF. SABAO PASTOSO , SACO DE LIXO </t>
  </si>
  <si>
    <t>107891</t>
  </si>
  <si>
    <t>'22476</t>
  </si>
  <si>
    <t>107887</t>
  </si>
  <si>
    <t>CERTSEC - AR E SERVICOS DIGITAIS LTDA</t>
  </si>
  <si>
    <t>'1020181</t>
  </si>
  <si>
    <t xml:space="preserve">REF.  CERTIFICADO DIGITAL </t>
  </si>
  <si>
    <t>107747</t>
  </si>
  <si>
    <t>'20231103003-TAR</t>
  </si>
  <si>
    <t>Gerado por conciliacao automatica TAR CTA EMP MENSAL 10/23</t>
  </si>
  <si>
    <t>107967</t>
  </si>
  <si>
    <t>'20231101002-TAR</t>
  </si>
  <si>
    <t>107965</t>
  </si>
  <si>
    <t>'20231103002-TAR</t>
  </si>
  <si>
    <t>107966</t>
  </si>
  <si>
    <t>'20231101003-REND</t>
  </si>
  <si>
    <t>3838</t>
  </si>
  <si>
    <t>'20231103004-REND</t>
  </si>
  <si>
    <t>3839</t>
  </si>
  <si>
    <t>108085</t>
  </si>
  <si>
    <t>108075</t>
  </si>
  <si>
    <t>'1020246</t>
  </si>
  <si>
    <t>REF. DIÃRIAS 30/10 Ã  05/11/2023</t>
  </si>
  <si>
    <t>108015</t>
  </si>
  <si>
    <t>Total Geral</t>
  </si>
  <si>
    <t>Soma de Valor</t>
  </si>
  <si>
    <t>PROVISÃO ASSIST. ODONTOLOGICA</t>
  </si>
  <si>
    <t>INSUMOS/ANÁLISE AUTOCLAVE</t>
  </si>
  <si>
    <t>'63443</t>
  </si>
  <si>
    <t>REF. RESIDUO CLASSE II |SERVICO DE TRATAMENTO E DISPOSICAO FINAL DE RESIDUOS DO PERIODO: 01/10/2023 A 31/10/2023</t>
  </si>
  <si>
    <t>108950</t>
  </si>
  <si>
    <t>'388</t>
  </si>
  <si>
    <t>REF. DESPESA SEGURANÃ‡A - DERÃ‰ (OUTUBRO/2023)</t>
  </si>
  <si>
    <t>108241</t>
  </si>
  <si>
    <t>'295</t>
  </si>
  <si>
    <t>REF. SERV PRESTADOS  VALDEMIR - OUTUBRO/2023 (SERV INFORMATICA)</t>
  </si>
  <si>
    <t>108336</t>
  </si>
  <si>
    <t>'1020410</t>
  </si>
  <si>
    <t>REF. DCTFWEB - BIOCLEAN - OUTUBRO/2023</t>
  </si>
  <si>
    <t>108741</t>
  </si>
  <si>
    <t>'583995</t>
  </si>
  <si>
    <t>108500</t>
  </si>
  <si>
    <t>'267316976</t>
  </si>
  <si>
    <t>REF. CONTA TELEFONICA DA OI - REF. AGOSTO/2023</t>
  </si>
  <si>
    <t>109197</t>
  </si>
  <si>
    <t>'5046</t>
  </si>
  <si>
    <t>REF. VIDALCLIN - BIOCLEAN - 10/2023</t>
  </si>
  <si>
    <t>109036</t>
  </si>
  <si>
    <t>'1020733</t>
  </si>
  <si>
    <t>7101</t>
  </si>
  <si>
    <t>'1020450</t>
  </si>
  <si>
    <t>6991</t>
  </si>
  <si>
    <t>'1020847</t>
  </si>
  <si>
    <t>REF. DAS BIOCLEAN BASE NOVEMBRO/ 2023</t>
  </si>
  <si>
    <t>110109</t>
  </si>
  <si>
    <t>'63519</t>
  </si>
  <si>
    <t>REF. DEST . FINAL DE RESIDUOS PERIODO: 01/11/2023 A 30/11/2023</t>
  </si>
  <si>
    <t>110832</t>
  </si>
  <si>
    <t>'1020489</t>
  </si>
  <si>
    <t>7015</t>
  </si>
  <si>
    <t>'1020718</t>
  </si>
  <si>
    <t>7091</t>
  </si>
  <si>
    <t>'1020780</t>
  </si>
  <si>
    <t>7117</t>
  </si>
  <si>
    <t>'1020341</t>
  </si>
  <si>
    <t>6955</t>
  </si>
  <si>
    <t>'1020879</t>
  </si>
  <si>
    <t>REF. FOLHA DE PAGAMENTO - BIOCLEAN - 11/2023</t>
  </si>
  <si>
    <t>110206</t>
  </si>
  <si>
    <t>'1020400</t>
  </si>
  <si>
    <t>1 | 6</t>
  </si>
  <si>
    <t>108687</t>
  </si>
  <si>
    <t>'1020604</t>
  </si>
  <si>
    <t>7049</t>
  </si>
  <si>
    <t>'77</t>
  </si>
  <si>
    <t>REF.  SALARIO DE NOVEMBRO/2023 - ROBERTO FARIA</t>
  </si>
  <si>
    <t>110369</t>
  </si>
  <si>
    <t>GREENTECH ANALISES AMBIENTAIS LTDA</t>
  </si>
  <si>
    <t>'336</t>
  </si>
  <si>
    <t>REF. MONITORAMENTO ATMOSFERICO PARA VERIFICAÃ‡ÃƒO DA QUALIDADE INTERNA</t>
  </si>
  <si>
    <t>108962</t>
  </si>
  <si>
    <t>'1020293</t>
  </si>
  <si>
    <t>6943</t>
  </si>
  <si>
    <t>'1020605</t>
  </si>
  <si>
    <t>7051</t>
  </si>
  <si>
    <t>13Â° SALARIO</t>
  </si>
  <si>
    <t>'1020587</t>
  </si>
  <si>
    <t>REF.1Âª PARCELA DO 13Âº SALÃRIO  -  BIOCLEAN</t>
  </si>
  <si>
    <t>109644</t>
  </si>
  <si>
    <t>'390</t>
  </si>
  <si>
    <t>REF. DESPESA SEGURANÃ‡A - DERÃ‰ (NOVEMBRO/2023)</t>
  </si>
  <si>
    <t>110004</t>
  </si>
  <si>
    <t>'036319230</t>
  </si>
  <si>
    <t>REF. CONTA LUZ  NOVEMBRO/2023, RUA  GUILHERME FROTA 500 BONSUCESSO  / RIO DE JANEIRO, RJ CEP 21042- 750</t>
  </si>
  <si>
    <t>108966</t>
  </si>
  <si>
    <t>'1975</t>
  </si>
  <si>
    <t>109504</t>
  </si>
  <si>
    <t>109505</t>
  </si>
  <si>
    <t>'4913</t>
  </si>
  <si>
    <t>109316</t>
  </si>
  <si>
    <t>'76</t>
  </si>
  <si>
    <t>REF.  SERVIÃ‡O PRESTADO 11/2023</t>
  </si>
  <si>
    <t>109838</t>
  </si>
  <si>
    <t>'63443-Juros</t>
  </si>
  <si>
    <t>109843</t>
  </si>
  <si>
    <t>'1020732</t>
  </si>
  <si>
    <t>REF. TRCT -  YAGO FRANÃ‡A DA SILVA  -  BIOCLEAN</t>
  </si>
  <si>
    <t>109827</t>
  </si>
  <si>
    <t>'1020648</t>
  </si>
  <si>
    <t xml:space="preserve">REF. DAS PARCSN  PAR 18 DE 60 </t>
  </si>
  <si>
    <t>109541</t>
  </si>
  <si>
    <t>'1020474</t>
  </si>
  <si>
    <t>7001</t>
  </si>
  <si>
    <t>'1020514</t>
  </si>
  <si>
    <t>7027</t>
  </si>
  <si>
    <t>'1020543</t>
  </si>
  <si>
    <t>7039</t>
  </si>
  <si>
    <t>'1020638</t>
  </si>
  <si>
    <t>7065</t>
  </si>
  <si>
    <t>'1020806</t>
  </si>
  <si>
    <t>7129</t>
  </si>
  <si>
    <t>'389</t>
  </si>
  <si>
    <t>REF. REF. DESPESA SEGURANÃ‡A - DERÃ‰ (1 PARCELA DE 13Âº NOVEMBRO/2023)</t>
  </si>
  <si>
    <t>108242</t>
  </si>
  <si>
    <t>'1020930</t>
  </si>
  <si>
    <t>REF. FGTS - BIOCLEAN - 11/2023</t>
  </si>
  <si>
    <t>110395</t>
  </si>
  <si>
    <t>'297</t>
  </si>
  <si>
    <t>REF. SERV PRESTADOS  VALDEMIR - NOVEMBRO/2023 (SERV INFORMATICA)</t>
  </si>
  <si>
    <t>110212</t>
  </si>
  <si>
    <t>'1020880</t>
  </si>
  <si>
    <t xml:space="preserve">REF. FOLHA DE PAGAMENTO - PRO LABORE  - 11/2023 - BIOCLEAN </t>
  </si>
  <si>
    <t>110207</t>
  </si>
  <si>
    <t>'4886</t>
  </si>
  <si>
    <t>108486</t>
  </si>
  <si>
    <t>INSTITUTO NACIONAL DE METROLOGIA, QUALIDADE E TECNOLOGIA - INMETRO.</t>
  </si>
  <si>
    <t>'13022684</t>
  </si>
  <si>
    <t>REF. INMETRO 13022664 - AFERIÃ‡ÃƒO DE BALANÃ‡A</t>
  </si>
  <si>
    <t>109845</t>
  </si>
  <si>
    <t>'1020526</t>
  </si>
  <si>
    <t>REF. DIÃRIAS 13 Ã  19/11/2023</t>
  </si>
  <si>
    <t>109262</t>
  </si>
  <si>
    <t>'1020929</t>
  </si>
  <si>
    <t>REF. MANUTENÃ‡ÃƒO AUTOCLAVE NOVEMBRO/2023</t>
  </si>
  <si>
    <t>110385</t>
  </si>
  <si>
    <t>'1989</t>
  </si>
  <si>
    <t>REF. INSTALAÃ‡ÃƒO, MANUTENÃ‡ÃƒO E TREINAMENTO - NOVEMBRO/2023</t>
  </si>
  <si>
    <t>110098</t>
  </si>
  <si>
    <t>'1020650</t>
  </si>
  <si>
    <t>REF.  DAS PARC - BIOCLEAN 5110203 PARC 26/60</t>
  </si>
  <si>
    <t>109543</t>
  </si>
  <si>
    <t>'1020715</t>
  </si>
  <si>
    <t>REF.DIÃRIAS 20 Ã  26/11/2023</t>
  </si>
  <si>
    <t>109718</t>
  </si>
  <si>
    <t>'7934</t>
  </si>
  <si>
    <t>REF. ASSESSORIA TECNICA TRATAMENTO E ANALISE AGUA NAS CALDEIRAS - NOVEMBRO /2023</t>
  </si>
  <si>
    <t>110217</t>
  </si>
  <si>
    <t>'375032</t>
  </si>
  <si>
    <t>REF. CONTA AGUA - RUA GUILHERME FROTA, 500 -  NOVEMBRO/2023</t>
  </si>
  <si>
    <t>108967</t>
  </si>
  <si>
    <t>'1020429</t>
  </si>
  <si>
    <t>REF.TRCT -  ROBSON FRANCO DOS SANTOS - BIOCLEAN</t>
  </si>
  <si>
    <t>108779</t>
  </si>
  <si>
    <t>'1020444</t>
  </si>
  <si>
    <t>REF. DIÃRIAS 06 Ã  12/11/2023</t>
  </si>
  <si>
    <t>108852</t>
  </si>
  <si>
    <t>MULTAS DIVERSAS</t>
  </si>
  <si>
    <t>'1020694</t>
  </si>
  <si>
    <t>REF. MULTA GFIP</t>
  </si>
  <si>
    <t>CONTROLADORIA</t>
  </si>
  <si>
    <t>Figueiredo</t>
  </si>
  <si>
    <t>109634</t>
  </si>
  <si>
    <t>'35810855</t>
  </si>
  <si>
    <t>108812</t>
  </si>
  <si>
    <t>'1020649</t>
  </si>
  <si>
    <t>REF.  DAS PARCSN RELP PARC 19/92</t>
  </si>
  <si>
    <t>109542</t>
  </si>
  <si>
    <t>'1020548</t>
  </si>
  <si>
    <t>109315</t>
  </si>
  <si>
    <t>'1020545</t>
  </si>
  <si>
    <t xml:space="preserve">REF. PEDIDO VA MENSAL NOVEMBRO 2023 NOVOS  - BIOCLEAN </t>
  </si>
  <si>
    <t>109313</t>
  </si>
  <si>
    <t>'45548</t>
  </si>
  <si>
    <t xml:space="preserve">REF. ARGAMASSA, CIMENTO , VERGALHAO </t>
  </si>
  <si>
    <t>109206</t>
  </si>
  <si>
    <t>'1020881</t>
  </si>
  <si>
    <t>REF.  PENSÃƒO ALIMENTICIA - NOVEMBRO/2023 - COLABORADOR: ALEXSANDRO PEREIRA DA SILVA</t>
  </si>
  <si>
    <t>110208</t>
  </si>
  <si>
    <t>'1020434</t>
  </si>
  <si>
    <t>REF. REEMBOLSO COMPRA DIESEL</t>
  </si>
  <si>
    <t>108787</t>
  </si>
  <si>
    <t>'1020492</t>
  </si>
  <si>
    <t>REF. REEMBOLSO COMPRA MANGUEIRA</t>
  </si>
  <si>
    <t>109103</t>
  </si>
  <si>
    <t>'041</t>
  </si>
  <si>
    <t>109897</t>
  </si>
  <si>
    <t>'45625</t>
  </si>
  <si>
    <t>REF. ARGAMASSA</t>
  </si>
  <si>
    <t>110588</t>
  </si>
  <si>
    <t>'1020532</t>
  </si>
  <si>
    <t>REF. REEMBOLSO POSTO CARREFOUR</t>
  </si>
  <si>
    <t>109288</t>
  </si>
  <si>
    <t>'35810859</t>
  </si>
  <si>
    <t>REF. UNIMED DENTAL BIOCLEAN</t>
  </si>
  <si>
    <t>108857</t>
  </si>
  <si>
    <t>'75149299</t>
  </si>
  <si>
    <t>REF. PEDIDO VT MENSAL NOVEMBRO 2023 NOVO -BIOCLEAN</t>
  </si>
  <si>
    <t>109325</t>
  </si>
  <si>
    <t>'20231122009-TAR</t>
  </si>
  <si>
    <t>109437</t>
  </si>
  <si>
    <t>'1021037</t>
  </si>
  <si>
    <t>REF. COD 1708 IR BIOCLEAN - SICALC CONTRIBUINTE</t>
  </si>
  <si>
    <t>110822</t>
  </si>
  <si>
    <t>'20231107007-TAR</t>
  </si>
  <si>
    <t>108339</t>
  </si>
  <si>
    <t>'583995-Juros</t>
  </si>
  <si>
    <t>108604</t>
  </si>
  <si>
    <t>'20231128006-TAR</t>
  </si>
  <si>
    <t>109831</t>
  </si>
  <si>
    <t>'20231107009-TAR</t>
  </si>
  <si>
    <t>108341</t>
  </si>
  <si>
    <t>'20231123004-TAR</t>
  </si>
  <si>
    <t>109513</t>
  </si>
  <si>
    <t>'20231108006-TAR</t>
  </si>
  <si>
    <t>108476</t>
  </si>
  <si>
    <t>'20231121008-TAR</t>
  </si>
  <si>
    <t>109310</t>
  </si>
  <si>
    <t>'20231128008-TAR</t>
  </si>
  <si>
    <t>109832</t>
  </si>
  <si>
    <t>'20231110008-TAR</t>
  </si>
  <si>
    <t>108747</t>
  </si>
  <si>
    <t>'20231116008-TAR</t>
  </si>
  <si>
    <t>109093</t>
  </si>
  <si>
    <t>'20231121007-TAR</t>
  </si>
  <si>
    <t>109309</t>
  </si>
  <si>
    <t>'20231130004-TAR</t>
  </si>
  <si>
    <t>109993</t>
  </si>
  <si>
    <t>'20231113005-TAR</t>
  </si>
  <si>
    <t>108873</t>
  </si>
  <si>
    <t>'20231116011-TAR</t>
  </si>
  <si>
    <t>109094</t>
  </si>
  <si>
    <t>'20231116006-TAR</t>
  </si>
  <si>
    <t>109091</t>
  </si>
  <si>
    <t>'20231121006-TAR</t>
  </si>
  <si>
    <t>109308</t>
  </si>
  <si>
    <t>'20231122006-TAR</t>
  </si>
  <si>
    <t>109435</t>
  </si>
  <si>
    <t>'20231116005-TAR</t>
  </si>
  <si>
    <t>109090</t>
  </si>
  <si>
    <t>'20231108004-TAR</t>
  </si>
  <si>
    <t>108475</t>
  </si>
  <si>
    <t>'20231113003-TAR</t>
  </si>
  <si>
    <t>108871</t>
  </si>
  <si>
    <t>'20231124003-TAR</t>
  </si>
  <si>
    <t>109642</t>
  </si>
  <si>
    <t>'20231128004-TAR</t>
  </si>
  <si>
    <t>109829</t>
  </si>
  <si>
    <t>'20231129003-TAR</t>
  </si>
  <si>
    <t>109918</t>
  </si>
  <si>
    <t>'1020639</t>
  </si>
  <si>
    <t>109515</t>
  </si>
  <si>
    <t>'20231106003-TAR</t>
  </si>
  <si>
    <t>108184</t>
  </si>
  <si>
    <t>'20231110006-TAR</t>
  </si>
  <si>
    <t>108745</t>
  </si>
  <si>
    <t>'20231110007-TAR</t>
  </si>
  <si>
    <t>108746</t>
  </si>
  <si>
    <t>'20231128005-TAR</t>
  </si>
  <si>
    <t>109830</t>
  </si>
  <si>
    <t>'20231129004-TAR</t>
  </si>
  <si>
    <t>109919</t>
  </si>
  <si>
    <t>'20231106004-TAR</t>
  </si>
  <si>
    <t>108185</t>
  </si>
  <si>
    <t>'20231107008-TAR</t>
  </si>
  <si>
    <t>108340</t>
  </si>
  <si>
    <t>'20231110005-TAR</t>
  </si>
  <si>
    <t>108744</t>
  </si>
  <si>
    <t>'20231113004-TAR</t>
  </si>
  <si>
    <t>108872</t>
  </si>
  <si>
    <t>'20231116007-TAR</t>
  </si>
  <si>
    <t>109092</t>
  </si>
  <si>
    <t>'20231117005-TAR</t>
  </si>
  <si>
    <t>109246</t>
  </si>
  <si>
    <t>'20231117006-TAR</t>
  </si>
  <si>
    <t>109247</t>
  </si>
  <si>
    <t>'20231117007-TAR</t>
  </si>
  <si>
    <t>109248</t>
  </si>
  <si>
    <t>'20231121005-TAR</t>
  </si>
  <si>
    <t>109307</t>
  </si>
  <si>
    <t>'20231122005-TAR</t>
  </si>
  <si>
    <t>109434</t>
  </si>
  <si>
    <t>'20231122007-TAR</t>
  </si>
  <si>
    <t>109436</t>
  </si>
  <si>
    <t>'20231116012-REND</t>
  </si>
  <si>
    <t>3902</t>
  </si>
  <si>
    <t>'20231130006-REND</t>
  </si>
  <si>
    <t>3960</t>
  </si>
  <si>
    <t>'20231106005-REND</t>
  </si>
  <si>
    <t>3850</t>
  </si>
  <si>
    <t>'20231114003-REND</t>
  </si>
  <si>
    <t>3894</t>
  </si>
  <si>
    <t>'20231124004-REND</t>
  </si>
  <si>
    <t>3929</t>
  </si>
  <si>
    <t>'20231110009-REND</t>
  </si>
  <si>
    <t>3880</t>
  </si>
  <si>
    <t>'20231121010-REND</t>
  </si>
  <si>
    <t>3916</t>
  </si>
  <si>
    <t>'20231129006-REND</t>
  </si>
  <si>
    <t>3952</t>
  </si>
  <si>
    <t>'20231117009-REND</t>
  </si>
  <si>
    <t>3908</t>
  </si>
  <si>
    <t>'20231107010-REND</t>
  </si>
  <si>
    <t>3862</t>
  </si>
  <si>
    <t>7028</t>
  </si>
  <si>
    <t>7040</t>
  </si>
  <si>
    <t>7066</t>
  </si>
  <si>
    <t>7130</t>
  </si>
  <si>
    <t>7002</t>
  </si>
  <si>
    <t>6944</t>
  </si>
  <si>
    <t>7052</t>
  </si>
  <si>
    <t>7050</t>
  </si>
  <si>
    <t>6956</t>
  </si>
  <si>
    <t>7118</t>
  </si>
  <si>
    <t>7092</t>
  </si>
  <si>
    <t>7016</t>
  </si>
  <si>
    <t>6992</t>
  </si>
  <si>
    <t>7102</t>
  </si>
  <si>
    <t>'1021113</t>
  </si>
  <si>
    <t>7195</t>
  </si>
  <si>
    <t>2 | 6</t>
  </si>
  <si>
    <t>108688</t>
  </si>
  <si>
    <t>'1020855</t>
  </si>
  <si>
    <t>7145</t>
  </si>
  <si>
    <t>'1020856</t>
  </si>
  <si>
    <t>7147</t>
  </si>
  <si>
    <t>'1020690</t>
  </si>
  <si>
    <t>REF. PEDIDO VA MENSAL DEZEMBRO 2023 - BIOCLEAN</t>
  </si>
  <si>
    <t>109625</t>
  </si>
  <si>
    <t>'1982</t>
  </si>
  <si>
    <t>111274</t>
  </si>
  <si>
    <t>111275</t>
  </si>
  <si>
    <t>'391</t>
  </si>
  <si>
    <t>REF. DESPESA SEGURANÃ‡A - DERÃ‰ (2 PARCELA DE 13Âº NOVEMBRO/2023)</t>
  </si>
  <si>
    <t>110007</t>
  </si>
  <si>
    <t>'4980</t>
  </si>
  <si>
    <t>110589</t>
  </si>
  <si>
    <t>'75227093</t>
  </si>
  <si>
    <t>REF. PEDIDO VT MENSAL DEZEMBRO 2023 - BIOCLEAN</t>
  </si>
  <si>
    <t>109791</t>
  </si>
  <si>
    <t>'599406</t>
  </si>
  <si>
    <t>REF. SABAO , ACUCAR , CAFE</t>
  </si>
  <si>
    <t>110587</t>
  </si>
  <si>
    <t>'1021098</t>
  </si>
  <si>
    <t>REF. DIÃRIAS 04/12 Ã  10/12/2023</t>
  </si>
  <si>
    <t>111184</t>
  </si>
  <si>
    <t>'1020926</t>
  </si>
  <si>
    <t>REF. DIÃRIAS 27/11 Ã  03/12/2023</t>
  </si>
  <si>
    <t>110370</t>
  </si>
  <si>
    <t>'1281</t>
  </si>
  <si>
    <t>REF.MANUTENÃ‡ÃƒO/  ALUGUEL  DE EQUIPAMENTO PARA SISTEMA CFTV -CAMERAS INTERNAS , REFERENCIA MENSAL AO CORRESPONDE AO MÃŠS DE NOVEMBRO DE 2023</t>
  </si>
  <si>
    <t>110099</t>
  </si>
  <si>
    <t>'22681</t>
  </si>
  <si>
    <t>110219</t>
  </si>
  <si>
    <t>'41367</t>
  </si>
  <si>
    <t xml:space="preserve">REF. A COMPRA DE MATERIAS PARA A MANUTENÃ‡ÃƒO DA BIOCLEAN </t>
  </si>
  <si>
    <t>111276</t>
  </si>
  <si>
    <t>'1021007</t>
  </si>
  <si>
    <t>REF. PEDIDO MENSAL DEZEMBRO 2023 NOVO - CARLOS EDUARDO CRUZ PACHECO</t>
  </si>
  <si>
    <t>110755</t>
  </si>
  <si>
    <t>'20231204005-TAR</t>
  </si>
  <si>
    <t>Gerado por conciliacao automatica TAR CTA EMP MENSAL 11/23</t>
  </si>
  <si>
    <t>110315</t>
  </si>
  <si>
    <t>'30302510001907694</t>
  </si>
  <si>
    <t>REF. ANUIDADE  CREA/RJ 2023 - BIOCLEAN</t>
  </si>
  <si>
    <t>110137</t>
  </si>
  <si>
    <t>'6462-Juros</t>
  </si>
  <si>
    <t>110316</t>
  </si>
  <si>
    <t>'20231206009-TAR</t>
  </si>
  <si>
    <t>110496</t>
  </si>
  <si>
    <t>110135</t>
  </si>
  <si>
    <t>'20231205006-TAR</t>
  </si>
  <si>
    <t>110431</t>
  </si>
  <si>
    <t>'20231206012-TAR</t>
  </si>
  <si>
    <t>110499</t>
  </si>
  <si>
    <t>'20231211007-TAR</t>
  </si>
  <si>
    <t>111203</t>
  </si>
  <si>
    <t>'20231206008-TAR</t>
  </si>
  <si>
    <t>Gerado por conciliacao automatica TAR SISPAG CATEGORIA 306</t>
  </si>
  <si>
    <t>110495</t>
  </si>
  <si>
    <t>'37672</t>
  </si>
  <si>
    <t>REF. OTIMIZA - DEZEMBRO - BIOCLEAN</t>
  </si>
  <si>
    <t>110559</t>
  </si>
  <si>
    <t>'20231211004-TAR</t>
  </si>
  <si>
    <t>111201</t>
  </si>
  <si>
    <t>'20231206010-TAR</t>
  </si>
  <si>
    <t>110497</t>
  </si>
  <si>
    <t>'20231201003-TAR</t>
  </si>
  <si>
    <t>110136</t>
  </si>
  <si>
    <t>'20231204004-TAR</t>
  </si>
  <si>
    <t>110314</t>
  </si>
  <si>
    <t>'20231205004-TAR</t>
  </si>
  <si>
    <t>110429</t>
  </si>
  <si>
    <t>'20231205005-TAR</t>
  </si>
  <si>
    <t>110430</t>
  </si>
  <si>
    <t>'20231206007-TAR</t>
  </si>
  <si>
    <t>110494</t>
  </si>
  <si>
    <t>'20231206011-TAR</t>
  </si>
  <si>
    <t>110498</t>
  </si>
  <si>
    <t>'20231211005-TAR</t>
  </si>
  <si>
    <t>111202</t>
  </si>
  <si>
    <t>'20231205007-REND</t>
  </si>
  <si>
    <t>3991</t>
  </si>
  <si>
    <t>'20231204006-REND</t>
  </si>
  <si>
    <t>3978</t>
  </si>
  <si>
    <t>'20231207002-REND</t>
  </si>
  <si>
    <t>4012</t>
  </si>
  <si>
    <t>'20231206013-REND</t>
  </si>
  <si>
    <t>4011</t>
  </si>
  <si>
    <t>7148</t>
  </si>
  <si>
    <t>7146</t>
  </si>
  <si>
    <t>7196</t>
  </si>
  <si>
    <t>'5154</t>
  </si>
  <si>
    <t>REF. VIDALCLIN - BIOCLEAN - 11/2023</t>
  </si>
  <si>
    <t>111835</t>
  </si>
  <si>
    <t>'1021269</t>
  </si>
  <si>
    <t>REF. DCTFWEB - BIOCLEAN - NOVEMBRO/2023</t>
  </si>
  <si>
    <t>111722</t>
  </si>
  <si>
    <t>'1021626</t>
  </si>
  <si>
    <t>REF. DAS BIOCLEAN BASE  DEZEMBRO/ 2023</t>
  </si>
  <si>
    <t>112650</t>
  </si>
  <si>
    <t>'1021294</t>
  </si>
  <si>
    <t>7239</t>
  </si>
  <si>
    <t>'1021528</t>
  </si>
  <si>
    <t>RECEBIMENTOS</t>
  </si>
  <si>
    <t>7279</t>
  </si>
  <si>
    <t>'1021668</t>
  </si>
  <si>
    <t>REF. FOLHA DE PAGAMENTO - 12/2023 - BIOCLEAN</t>
  </si>
  <si>
    <t>112740</t>
  </si>
  <si>
    <t>'1021522</t>
  </si>
  <si>
    <t>7273</t>
  </si>
  <si>
    <t>JOSE EDUARDO FILHO</t>
  </si>
  <si>
    <t>'1021503</t>
  </si>
  <si>
    <t xml:space="preserve">REF. 28/12 - RETIRADA BIOCLEAN </t>
  </si>
  <si>
    <t>112367</t>
  </si>
  <si>
    <t>'1021527</t>
  </si>
  <si>
    <t>7277</t>
  </si>
  <si>
    <t>'1021326</t>
  </si>
  <si>
    <t>7255</t>
  </si>
  <si>
    <t>'1021353</t>
  </si>
  <si>
    <t>7265</t>
  </si>
  <si>
    <t>'1021185</t>
  </si>
  <si>
    <t>REF. 2Âª PARCELA DO 13Âº SALÃRIO  -  BIOCLEAN</t>
  </si>
  <si>
    <t>111291</t>
  </si>
  <si>
    <t>'038837509</t>
  </si>
  <si>
    <t>REF. CONTA LUZ  DEZEMBRO/2023, RUA  GUILHERME FROTA 500 BONSUCESSO  / RIO DE JANEIRO, RJ CEP 21042- 750</t>
  </si>
  <si>
    <t>111420</t>
  </si>
  <si>
    <t>JULIO R BILHARINHO</t>
  </si>
  <si>
    <t>'1021504</t>
  </si>
  <si>
    <t>112368</t>
  </si>
  <si>
    <t>'1990</t>
  </si>
  <si>
    <t>112222</t>
  </si>
  <si>
    <t>112223</t>
  </si>
  <si>
    <t>'4935</t>
  </si>
  <si>
    <t>REF. SERVIÃ‡O DE REPARO ESTRUTURAL DA CALDEIRA COM SUBSTITUIÃ‡ÃƒO DAS DUAS VISITAS</t>
  </si>
  <si>
    <t>112217</t>
  </si>
  <si>
    <t>'1021523</t>
  </si>
  <si>
    <t>7275</t>
  </si>
  <si>
    <t>'78</t>
  </si>
  <si>
    <t>REF.  SERVIÃ‡O PRESTADO 12/2023</t>
  </si>
  <si>
    <t>111914</t>
  </si>
  <si>
    <t>'1021535</t>
  </si>
  <si>
    <t>7283</t>
  </si>
  <si>
    <t>CUSTO ESTAÇÃO DE TRATAMENTO DE ESGOTO - ETE</t>
  </si>
  <si>
    <t>TIBIANO VITORIA AMBIENTAL LTDA</t>
  </si>
  <si>
    <t>'2708</t>
  </si>
  <si>
    <t>REF.  TRANSPORTE E DESCARTE DE RESIDUOS</t>
  </si>
  <si>
    <t>MANIFESTO</t>
  </si>
  <si>
    <t>Eduardo Filho</t>
  </si>
  <si>
    <t>111832</t>
  </si>
  <si>
    <t>'1021272</t>
  </si>
  <si>
    <t>7227</t>
  </si>
  <si>
    <t>'1021516</t>
  </si>
  <si>
    <t>RECEBIMENTO</t>
  </si>
  <si>
    <t>7271</t>
  </si>
  <si>
    <t>'1021227</t>
  </si>
  <si>
    <t>7207</t>
  </si>
  <si>
    <t>'1021396</t>
  </si>
  <si>
    <t xml:space="preserve">REF. DAS PARCSN  PAR 19 DE 60 </t>
  </si>
  <si>
    <t>112109</t>
  </si>
  <si>
    <t>MARCELO MONFORT</t>
  </si>
  <si>
    <t>'1021505</t>
  </si>
  <si>
    <t>112369</t>
  </si>
  <si>
    <t>'1021533</t>
  </si>
  <si>
    <t>7281</t>
  </si>
  <si>
    <t>'1021669</t>
  </si>
  <si>
    <t xml:space="preserve">REF. FOLHA DE PAGAMENTO - PRO LABORE  - 12/2023 - BIOCLEAN </t>
  </si>
  <si>
    <t>112741</t>
  </si>
  <si>
    <t>'2709</t>
  </si>
  <si>
    <t>111830</t>
  </si>
  <si>
    <t>'1021398</t>
  </si>
  <si>
    <t>REF.  DAS PARC - BIOCLEAN 5110203 PARC 27/60</t>
  </si>
  <si>
    <t>112111</t>
  </si>
  <si>
    <t>'7967</t>
  </si>
  <si>
    <t>REF. ASSESSORIA TECNICA TRATAMENTO E ANALISE AGUA NAS CALDEIRAS - DEZEMBRO /2023</t>
  </si>
  <si>
    <t>112778</t>
  </si>
  <si>
    <t>'1021368</t>
  </si>
  <si>
    <t>REF. REEMBOLSO GUINHCO ELETRICO</t>
  </si>
  <si>
    <t>112075</t>
  </si>
  <si>
    <t>112076</t>
  </si>
  <si>
    <t>'9149</t>
  </si>
  <si>
    <t xml:space="preserve">REF. CONSERTO DE UMA LAVADORA DE ALTA PRESSAO </t>
  </si>
  <si>
    <t>111984</t>
  </si>
  <si>
    <t>'716302</t>
  </si>
  <si>
    <t>REF. CONTA AGUA - RUA GUILHERME FROTA, 500 -  DEZEMBRO/2023</t>
  </si>
  <si>
    <t>111717</t>
  </si>
  <si>
    <t>'1021320</t>
  </si>
  <si>
    <t>REF. INSS - 13Âº SALÃRIO/2023 - BIOCLEAN</t>
  </si>
  <si>
    <t>111909</t>
  </si>
  <si>
    <t>'1021452</t>
  </si>
  <si>
    <t>REF. DIÃRIAS 18 Ã  24/12/2023</t>
  </si>
  <si>
    <t>112234</t>
  </si>
  <si>
    <t>REF. CABO , MANGUEIRA, SILICONE, EMENDA</t>
  </si>
  <si>
    <t>111768</t>
  </si>
  <si>
    <t>'36111673</t>
  </si>
  <si>
    <t>111460</t>
  </si>
  <si>
    <t>'1021397</t>
  </si>
  <si>
    <t>REF.  DAS PARCSN RELP PARC 20/92</t>
  </si>
  <si>
    <t>112110</t>
  </si>
  <si>
    <t>'1021319</t>
  </si>
  <si>
    <t>REF. DIÃRIAS 11 Ã  17/12/2023</t>
  </si>
  <si>
    <t>111907</t>
  </si>
  <si>
    <t>'1021673</t>
  </si>
  <si>
    <t>REF.  PENSÃƒO ALIMENTICIA - DEZEMBRO/2023 - COLABORADOR: ALEXSANDRO PEREIRA DA SILVA</t>
  </si>
  <si>
    <t>112745</t>
  </si>
  <si>
    <t>'1021195</t>
  </si>
  <si>
    <t>REF. PEDIDO DE CANCELAMENTO E 2 VIA VT - CARLOS EDUARDO CRUZ PACHECO</t>
  </si>
  <si>
    <t>111310</t>
  </si>
  <si>
    <t>FRETE E CARRETO</t>
  </si>
  <si>
    <t>BRASPRESS TRANSPORTES URGENTES LTDA</t>
  </si>
  <si>
    <t>CTE</t>
  </si>
  <si>
    <t>'12477098</t>
  </si>
  <si>
    <t xml:space="preserve">REF. SERV TRANSPORTE </t>
  </si>
  <si>
    <t>112271</t>
  </si>
  <si>
    <t>'13769</t>
  </si>
  <si>
    <t xml:space="preserve">REF. SERV TRANSPORTE ANEL DE SILICONE </t>
  </si>
  <si>
    <t>112267</t>
  </si>
  <si>
    <t>'1021198</t>
  </si>
  <si>
    <t>REF.  PENSÃƒO ALIMENTICIA  SOBRE 13Âª SALARIO - COLABORADOR: ALEXSANDRO PEREIRA DA SILVA</t>
  </si>
  <si>
    <t>111341</t>
  </si>
  <si>
    <t>'36111677</t>
  </si>
  <si>
    <t>111521</t>
  </si>
  <si>
    <t>'1021367</t>
  </si>
  <si>
    <t>REF. REEMBOLSO  MOTOR DE BASCULAMENTO</t>
  </si>
  <si>
    <t>112058</t>
  </si>
  <si>
    <t>'4935-Juros</t>
  </si>
  <si>
    <t>112356</t>
  </si>
  <si>
    <t>'20231213005-TAR</t>
  </si>
  <si>
    <t>111559</t>
  </si>
  <si>
    <t>'1021196</t>
  </si>
  <si>
    <t>111311</t>
  </si>
  <si>
    <t>'7048178</t>
  </si>
  <si>
    <t>REF. PEDIDO DE CANCELAMENTO E 2 VIA  - FRANCISCO DIAS CAMELO NETO</t>
  </si>
  <si>
    <t>112060</t>
  </si>
  <si>
    <t>'1021534</t>
  </si>
  <si>
    <t>REF.: TARIFA BANCÃRIA</t>
  </si>
  <si>
    <t>112406</t>
  </si>
  <si>
    <t>'75370552</t>
  </si>
  <si>
    <t>112061</t>
  </si>
  <si>
    <t>'007743952</t>
  </si>
  <si>
    <t>112273</t>
  </si>
  <si>
    <t>'1021519</t>
  </si>
  <si>
    <t>112400</t>
  </si>
  <si>
    <t>'008080208</t>
  </si>
  <si>
    <t>112272</t>
  </si>
  <si>
    <t>'1021526</t>
  </si>
  <si>
    <t>112403</t>
  </si>
  <si>
    <t>'1021531</t>
  </si>
  <si>
    <t>112405</t>
  </si>
  <si>
    <t>'1021518</t>
  </si>
  <si>
    <t>112399</t>
  </si>
  <si>
    <t>'1021525</t>
  </si>
  <si>
    <t>112402</t>
  </si>
  <si>
    <t>'20231218003-TAR</t>
  </si>
  <si>
    <t>111925</t>
  </si>
  <si>
    <t>'20231214007-TAR</t>
  </si>
  <si>
    <t>111731</t>
  </si>
  <si>
    <t>'1021530</t>
  </si>
  <si>
    <t>112404</t>
  </si>
  <si>
    <t>'20231213004-TAR</t>
  </si>
  <si>
    <t>111558</t>
  </si>
  <si>
    <t>'20231214006-TAR</t>
  </si>
  <si>
    <t>111730</t>
  </si>
  <si>
    <t>'20231215004-TAR</t>
  </si>
  <si>
    <t>111837</t>
  </si>
  <si>
    <t>'20231215003-TAR</t>
  </si>
  <si>
    <t>111836</t>
  </si>
  <si>
    <t>'20231212003-TAR</t>
  </si>
  <si>
    <t>111432</t>
  </si>
  <si>
    <t>'20231218002-TAR</t>
  </si>
  <si>
    <t>111923</t>
  </si>
  <si>
    <t>'20231212004-TAR</t>
  </si>
  <si>
    <t>111433</t>
  </si>
  <si>
    <t>'20231213003-TAR</t>
  </si>
  <si>
    <t>111557</t>
  </si>
  <si>
    <t>'20231214005-TAR</t>
  </si>
  <si>
    <t>111729</t>
  </si>
  <si>
    <t>'1021524</t>
  </si>
  <si>
    <t>4064</t>
  </si>
  <si>
    <t>'20231214009-REND</t>
  </si>
  <si>
    <t>4045</t>
  </si>
  <si>
    <t>'20231213006-REND</t>
  </si>
  <si>
    <t>4040</t>
  </si>
  <si>
    <t>'1021529</t>
  </si>
  <si>
    <t>4065</t>
  </si>
  <si>
    <t>'1021532</t>
  </si>
  <si>
    <t>4066</t>
  </si>
  <si>
    <t>'1021517</t>
  </si>
  <si>
    <t>4062</t>
  </si>
  <si>
    <t>'1021536</t>
  </si>
  <si>
    <t>4067</t>
  </si>
  <si>
    <t>'1021520</t>
  </si>
  <si>
    <t>REF. REND. APLIC AUTOMATICA</t>
  </si>
  <si>
    <t>4063</t>
  </si>
  <si>
    <t>7282</t>
  </si>
  <si>
    <t>7208</t>
  </si>
  <si>
    <t>7228</t>
  </si>
  <si>
    <t>7272</t>
  </si>
  <si>
    <t>7284</t>
  </si>
  <si>
    <t>7276</t>
  </si>
  <si>
    <t>7266</t>
  </si>
  <si>
    <t>7256</t>
  </si>
  <si>
    <t>7278</t>
  </si>
  <si>
    <t>7274</t>
  </si>
  <si>
    <t>7280</t>
  </si>
  <si>
    <t>7240</t>
  </si>
  <si>
    <t>'80</t>
  </si>
  <si>
    <t>REF.  SALARIO DE DEZEMBRO/2023 - ROBERTO FARIA</t>
  </si>
  <si>
    <t>112884</t>
  </si>
  <si>
    <t>'1021699</t>
  </si>
  <si>
    <t>REF. FGTS  - BIOCLEAN - 12/2023</t>
  </si>
  <si>
    <t>112809</t>
  </si>
  <si>
    <t>'1021740</t>
  </si>
  <si>
    <t>REF. MANUTENÃ‡ÃƒO AUTOCLAVE DEZEMBRO/2023</t>
  </si>
  <si>
    <t>112994</t>
  </si>
  <si>
    <t>ok</t>
  </si>
  <si>
    <t>RETIRADA</t>
  </si>
  <si>
    <t>PROVISÃO ATERRO</t>
  </si>
  <si>
    <t>PROVISÃO SEGURANÇA</t>
  </si>
  <si>
    <t>ROBERTO</t>
  </si>
  <si>
    <t>PROVISÃO INFORMÁTICA</t>
  </si>
  <si>
    <t>PROVISÃO WPC</t>
  </si>
  <si>
    <t>Resultado</t>
  </si>
  <si>
    <t>CP WPC</t>
  </si>
  <si>
    <t>corresp Resultado</t>
  </si>
  <si>
    <t>corresp WPC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</si>
</sst>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_ ;[Red]\-#,##0\ "/>
    <numFmt numFmtId="165" formatCode="mmm"/>
    <numFmt numFmtId="166" formatCode="#,##0.00_ ;[Red]\-#,##0.00\ 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5" tint="-0.249977111117893"/>
      <name val="Calibri"/>
      <family val="2"/>
      <scheme val="minor"/>
    </font>
    <font>
      <b/>
      <sz val="11"/>
      <color indexed="3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indexed="64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9" tint="-0.499984740745262"/>
      </top>
      <bottom style="thin">
        <color indexed="64"/>
      </bottom>
      <diagonal/>
    </border>
    <border>
      <left/>
      <right/>
      <top style="thin">
        <color theme="9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9" tint="-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0" borderId="0" xfId="0" applyNumberFormat="1" applyAlignment="1">
      <alignment horizontal="right"/>
    </xf>
    <xf numFmtId="0" fontId="0" fillId="4" borderId="0" xfId="0" applyFill="1"/>
    <xf numFmtId="22" fontId="0" fillId="0" borderId="0" xfId="0" applyNumberFormat="1"/>
    <xf numFmtId="0" fontId="6" fillId="0" borderId="0" xfId="0" applyFont="1" applyAlignment="1">
      <alignment vertical="center"/>
    </xf>
    <xf numFmtId="10" fontId="3" fillId="0" borderId="0" xfId="1" applyNumberFormat="1" applyFont="1" applyFill="1" applyBorder="1"/>
    <xf numFmtId="166" fontId="3" fillId="0" borderId="0" xfId="0" applyNumberFormat="1" applyFont="1"/>
    <xf numFmtId="164" fontId="7" fillId="0" borderId="0" xfId="3" applyNumberFormat="1" applyFill="1" applyBorder="1" applyAlignment="1">
      <alignment horizontal="center" vertical="center"/>
    </xf>
    <xf numFmtId="165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2" applyNumberFormat="1" applyFont="1" applyFill="1" applyBorder="1" applyAlignment="1">
      <alignment horizontal="center"/>
    </xf>
    <xf numFmtId="0" fontId="4" fillId="3" borderId="0" xfId="0" applyFont="1" applyFill="1"/>
    <xf numFmtId="166" fontId="5" fillId="7" borderId="0" xfId="0" applyNumberFormat="1" applyFont="1" applyFill="1"/>
    <xf numFmtId="164" fontId="5" fillId="7" borderId="0" xfId="0" applyNumberFormat="1" applyFont="1" applyFill="1"/>
    <xf numFmtId="9" fontId="8" fillId="0" borderId="0" xfId="1" applyFont="1" applyFill="1" applyBorder="1" applyAlignment="1">
      <alignment horizontal="center"/>
    </xf>
    <xf numFmtId="10" fontId="0" fillId="0" borderId="0" xfId="1" applyNumberFormat="1" applyFont="1" applyFill="1" applyBorder="1"/>
    <xf numFmtId="0" fontId="4" fillId="3" borderId="1" xfId="0" applyFont="1" applyFill="1" applyBorder="1"/>
    <xf numFmtId="164" fontId="3" fillId="3" borderId="1" xfId="0" applyNumberFormat="1" applyFont="1" applyFill="1" applyBorder="1"/>
    <xf numFmtId="0" fontId="4" fillId="3" borderId="2" xfId="0" applyFont="1" applyFill="1" applyBorder="1"/>
    <xf numFmtId="164" fontId="0" fillId="3" borderId="2" xfId="0" applyNumberFormat="1" applyFill="1" applyBorder="1"/>
    <xf numFmtId="0" fontId="9" fillId="0" borderId="0" xfId="0" applyFont="1"/>
    <xf numFmtId="9" fontId="9" fillId="0" borderId="0" xfId="1" applyFont="1" applyFill="1" applyBorder="1" applyAlignment="1">
      <alignment horizontal="center"/>
    </xf>
    <xf numFmtId="0" fontId="3" fillId="4" borderId="0" xfId="0" applyFont="1" applyFill="1" applyAlignment="1">
      <alignment horizontal="right"/>
    </xf>
    <xf numFmtId="43" fontId="0" fillId="0" borderId="0" xfId="2" applyFont="1"/>
    <xf numFmtId="0" fontId="0" fillId="8" borderId="0" xfId="0" applyFill="1"/>
    <xf numFmtId="164" fontId="0" fillId="8" borderId="0" xfId="0" applyNumberFormat="1" applyFill="1"/>
    <xf numFmtId="0" fontId="3" fillId="8" borderId="0" xfId="0" applyFont="1" applyFill="1"/>
    <xf numFmtId="165" fontId="2" fillId="6" borderId="6" xfId="0" applyNumberFormat="1" applyFont="1" applyFill="1" applyBorder="1" applyAlignment="1">
      <alignment horizontal="center"/>
    </xf>
    <xf numFmtId="165" fontId="2" fillId="6" borderId="7" xfId="0" applyNumberFormat="1" applyFont="1" applyFill="1" applyBorder="1" applyAlignment="1">
      <alignment horizontal="center"/>
    </xf>
    <xf numFmtId="0" fontId="0" fillId="0" borderId="6" xfId="0" applyBorder="1"/>
    <xf numFmtId="165" fontId="0" fillId="0" borderId="7" xfId="0" applyNumberFormat="1" applyBorder="1" applyAlignment="1">
      <alignment horizontal="center"/>
    </xf>
    <xf numFmtId="164" fontId="0" fillId="3" borderId="6" xfId="0" applyNumberFormat="1" applyFill="1" applyBorder="1"/>
    <xf numFmtId="164" fontId="0" fillId="3" borderId="7" xfId="0" applyNumberFormat="1" applyFill="1" applyBorder="1"/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  <xf numFmtId="9" fontId="8" fillId="0" borderId="6" xfId="1" applyFont="1" applyFill="1" applyBorder="1" applyAlignment="1">
      <alignment horizontal="center"/>
    </xf>
    <xf numFmtId="164" fontId="3" fillId="3" borderId="8" xfId="0" applyNumberFormat="1" applyFont="1" applyFill="1" applyBorder="1"/>
    <xf numFmtId="164" fontId="3" fillId="3" borderId="9" xfId="0" applyNumberFormat="1" applyFon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9" fontId="9" fillId="0" borderId="6" xfId="1" applyFont="1" applyFill="1" applyBorder="1" applyAlignment="1">
      <alignment horizontal="center"/>
    </xf>
    <xf numFmtId="9" fontId="9" fillId="0" borderId="7" xfId="1" applyFont="1" applyFill="1" applyBorder="1" applyAlignment="1">
      <alignment horizontal="center"/>
    </xf>
    <xf numFmtId="164" fontId="3" fillId="3" borderId="12" xfId="0" applyNumberFormat="1" applyFont="1" applyFill="1" applyBorder="1"/>
    <xf numFmtId="164" fontId="3" fillId="3" borderId="13" xfId="0" applyNumberFormat="1" applyFont="1" applyFill="1" applyBorder="1"/>
    <xf numFmtId="164" fontId="3" fillId="3" borderId="14" xfId="0" applyNumberFormat="1" applyFont="1" applyFill="1" applyBorder="1"/>
    <xf numFmtId="0" fontId="5" fillId="0" borderId="0" xfId="0" applyFont="1"/>
    <xf numFmtId="0" fontId="10" fillId="0" borderId="0" xfId="0" applyFont="1"/>
    <xf numFmtId="0" fontId="0" fillId="0" borderId="0" xfId="0" quotePrefix="1"/>
    <xf numFmtId="164" fontId="0" fillId="0" borderId="15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6" fontId="0" fillId="0" borderId="0" xfId="0" applyNumberFormat="1"/>
    <xf numFmtId="9" fontId="0" fillId="0" borderId="0" xfId="1" applyFont="1"/>
    <xf numFmtId="164" fontId="12" fillId="0" borderId="0" xfId="3" applyNumberFormat="1" applyFont="1" applyFill="1" applyBorder="1" applyAlignment="1">
      <alignment horizontal="center" vertical="center"/>
    </xf>
    <xf numFmtId="164" fontId="3" fillId="3" borderId="0" xfId="0" applyNumberFormat="1" applyFont="1" applyFill="1"/>
    <xf numFmtId="164" fontId="3" fillId="2" borderId="0" xfId="0" applyNumberFormat="1" applyFont="1" applyFill="1"/>
    <xf numFmtId="164" fontId="3" fillId="3" borderId="2" xfId="0" applyNumberFormat="1" applyFont="1" applyFill="1" applyBorder="1"/>
    <xf numFmtId="164" fontId="3" fillId="4" borderId="0" xfId="0" applyNumberFormat="1" applyFont="1" applyFill="1"/>
    <xf numFmtId="165" fontId="2" fillId="6" borderId="3" xfId="0" applyNumberFormat="1" applyFont="1" applyFill="1" applyBorder="1" applyAlignment="1">
      <alignment horizontal="center"/>
    </xf>
    <xf numFmtId="165" fontId="2" fillId="6" borderId="4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center"/>
    </xf>
    <xf numFmtId="0" fontId="0" fillId="0" borderId="0" xfId="0" applyFill="1"/>
  </cellXfs>
  <cellStyles count="4">
    <cellStyle name="Hiperlink" xfId="3" builtinId="8"/>
    <cellStyle name="Normal" xfId="0" builtinId="0"/>
    <cellStyle name="Porcentagem" xfId="1" builtinId="5"/>
    <cellStyle name="Vírgula" xfId="2" builtinId="3"/>
  </cellStyles>
  <dxfs count="1">
    <dxf>
      <numFmt numFmtId="27" formatCode="dd/mm/yyyy\ hh:mm"/>
    </dxf>
  </dxfs>
  <tableStyles count="0" defaultTableStyle="TableStyleMedium2" defaultPivotStyle="PivotStyleLight16"/>
  <colors>
    <mruColors>
      <color rgb="FF66FF33"/>
      <color rgb="FF006600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onio Bernado" refreshedDate="45299.589989120374" missingItemsLimit="0" createdVersion="8" refreshedVersion="8" minRefreshableVersion="3" recordCount="1674" xr:uid="{6C48997A-CE60-4D8D-9F42-F128407654D9}">
  <cacheSource type="worksheet">
    <worksheetSource name="Tabela_Consulta_de_MS_Access_Database"/>
  </cacheSource>
  <cacheFields count="19">
    <cacheField name="Fonte" numFmtId="0">
      <sharedItems/>
    </cacheField>
    <cacheField name="Competencia" numFmtId="22">
      <sharedItems containsNonDate="0" containsDate="1" containsString="0" containsBlank="1" minDate="2023-01-01T00:00:00" maxDate="2023-12-02T00:00:00" count="13">
        <m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>
      <sharedItems containsString="0" containsBlank="1" containsNumber="1" minValue="-67909" maxValue="193659.78"/>
    </cacheField>
    <cacheField name="Cod Categoria" numFmtId="0">
      <sharedItems containsString="0" containsBlank="1" containsNumber="1" containsInteger="1" minValue="9" maxValue="999999" count="53">
        <m/>
        <n v="41412"/>
        <n v="41501"/>
        <n v="31102"/>
        <n v="41101"/>
        <n v="42401"/>
        <n v="99"/>
        <n v="421011"/>
        <n v="41302"/>
        <n v="42505"/>
        <n v="41617"/>
        <n v="42405"/>
        <n v="33204"/>
        <n v="42109"/>
        <n v="41621"/>
        <n v="41614"/>
        <n v="9"/>
        <n v="41202"/>
        <n v="41107"/>
        <n v="42706"/>
        <n v="41201"/>
        <n v="41620"/>
        <n v="42408"/>
        <n v="41301"/>
        <n v="42404"/>
        <n v="42407"/>
        <n v="41618"/>
        <n v="41303"/>
        <n v="41304"/>
        <n v="42718"/>
        <n v="41105"/>
        <n v="42604"/>
        <n v="41609"/>
        <n v="42410"/>
        <n v="41306"/>
        <n v="41615"/>
        <n v="42602"/>
        <n v="42603"/>
        <n v="50101"/>
        <n v="42402"/>
        <n v="50150"/>
        <n v="41102"/>
        <n v="41604"/>
        <n v="41104"/>
        <n v="41203"/>
        <n v="41204"/>
        <n v="41413"/>
        <n v="41103"/>
        <n v="41607"/>
        <n v="999999"/>
        <n v="42701"/>
        <n v="41619"/>
        <n v="42702"/>
      </sharedItems>
    </cacheField>
    <cacheField name="CATEGORIA" numFmtId="0">
      <sharedItems containsBlank="1" count="49">
        <m/>
        <s v="LOCAÇÃO DE VEÍCULO"/>
        <s v="DESCARGA ATERRO SANITÁRIO"/>
        <s v="IMPOSTO DIRETO - DAS"/>
        <s v="SALÁRIO"/>
        <s v="ALUGUEL DE IMOVEL"/>
        <s v="SALÁRIO - PJ"/>
        <s v="AUXÍLIO REFEIÇÃO/ALIMENTAÇÃO"/>
        <s v="SEGURANÇA E VIGILÂNCIA"/>
        <s v="LENHA"/>
        <s v="ENERGIA ELÉTRICA"/>
        <s v="DAS (Parcelamento)"/>
        <s v="SALÁRIO - DIRETORIA"/>
        <s v="SERVIÇÕS PRESTADOS POR TERCEIROS"/>
        <s v="MANUTENÇÃO AUTOCLAVE"/>
        <s v="FGTS"/>
        <s v="13º SALÁRIO"/>
        <s v="SISTEMA INFORMATIZADO"/>
        <s v="INSS"/>
        <s v="OUTROS CUSTOS"/>
        <s v="MATERIAL DE HIGIENE E LIMPEZA"/>
        <s v="AUXÍLIO TRANSPORTE"/>
        <s v="ÁGUA E ESGOTO"/>
        <s v="ALUGUEL DE EQUIPAMENTOS"/>
        <s v="INSUMO PARA AUTOCLAVE"/>
        <s v="EXAME MÉDICO"/>
        <s v="ASSISTÊNCIA MÉDICA"/>
        <s v="OUTRAS DESPESAS ADMINISTRATIVAS"/>
        <s v="DIÁRIA / AJUDA DE CUSTO"/>
        <s v="TARIFA BANCÁRIA"/>
        <s v="TELEFONIA E INTERNET"/>
        <s v="MANUTENÇÃO PREDIAL"/>
        <s v="ASSISTÊNCIA ODONTOLÓGICA"/>
        <s v="MANUTENÇÃO CALDEIRA"/>
        <s v="JUROS DE MORA"/>
        <s v="RENTABILIDADE"/>
        <s v="SERVICO DE COLETA - EXTRAORDINÁRIO"/>
        <s v="IPTU / TAXA DE INCÊNDIO"/>
        <s v="FÉRIAS"/>
        <s v="MANUTENÇÃO E REFORMA DE CONTAINER"/>
        <s v="INDENIZAÇÕES E AVISO PRÉVIO"/>
        <s v="FGTS - MULTA RESCISÓRIA"/>
        <s v="IRRF 0561"/>
        <s v="MANUTENÇÃO DE VEÍCULOS - EXTRAORDINÁRIO"/>
        <s v="PENSÃO ALIMENTÍCIA"/>
        <s v="EQUIPTO DE PROTECAO INDIVIDUAL"/>
        <s v="MULTAS DIVERSAS"/>
        <s v="CUSTO ESTAÇÃO DE TRATAMENTO DE ESGOTO - ETE"/>
        <s v="FRETE E CARRETO"/>
      </sharedItems>
    </cacheField>
    <cacheField name="Nome Fornecedor" numFmtId="0">
      <sharedItems count="74">
        <s v="ORDEM DE COMPRA"/>
        <s v="BIOCLEAN "/>
        <s v="LANÇAMENTO MANUAL"/>
        <s v="CENTRAL DE TRATAMENTO DE RESIDUOS NOVA IGUACU S.A."/>
        <s v="DAS"/>
        <s v="FOLHA DE PAGAMENTO"/>
        <s v="GUILHERME CARVALHO DE ALMEIDA"/>
        <s v="R&amp;F SERVICOS E RECUPERACAO EIRELI"/>
        <s v="SODEXO PASS DO BRASIL SERVICOS E COMERCIO S.A."/>
        <s v="EDESIO S R SANTOS SERVICOS DE TRANSPORTES E ESCRITORIO - EIRELI"/>
        <s v="JOSUE JUNIOR FERREIRA PAES"/>
        <s v="LIGHT SERVICOS DE ELETRICIDADE S A"/>
        <s v="PROMARE SERVICOS DE INFORMATICA LTDA"/>
        <s v="USILOG SOLUCOES SERVICOS DE USINAGEM E TRANSPORTES EIRELI"/>
        <s v="FUNDO DE GARANTIA DO TEMPO DE SERVICO"/>
        <s v="WPC SISTEMA INTEGRADO LTDA"/>
        <s v="SECRETARIA DA RECEITA FEDERAL DO BRASIL - RFB"/>
        <s v="M &amp; M SALVATIERRA SERVICOS TECNICOS EIRELI"/>
        <s v="GILDO NUNES"/>
        <s v="ATACADAO PAPELEX LTDA"/>
        <s v="ALTERDATA TECNOLOGIA EM INFORMATICA LTDA"/>
        <s v="RIOPAR PARTICIPACOES S.A."/>
        <s v="AGUAS DO RIO 4 SPE S.A"/>
        <s v="J C M LOCACAO DE MAQUINAS E FERRAMENTAS LTDA"/>
        <s v="MAR FRAN TELECOMUNICACOES LTDA"/>
        <s v="ACQUA AIR MICROBIOLOGICA ANALISES AMBIENTAIS LTDA"/>
        <s v="PIRES E VIDAL ASSESSORIA E EMPREENDIMENTOS LTDA"/>
        <s v="LUAN FERRAGENS FERRAMENTAS E REFRIGERACAO LTDA"/>
        <s v="UNIMED-RIO COOPERATIVA DE TRABALHO MEDICO DO RIO DE JANEIRO LTDA"/>
        <s v="FENIX EMERGENCIAS AMBIENTAIS LTDA"/>
        <s v="ROBERTO FARIA "/>
        <s v="BIOCLEAN SERVICOS DE GERENCIAMENTO E TRATAMENTO DE RESIDUOS LTDA"/>
        <s v="ITAU UNIBANCO S.A."/>
        <s v="RSM TONER E IMPRESSORAS"/>
        <s v="OI S.A. - EM RECUPERACAO JUDICIAL"/>
        <s v="VAREJAO DAS CORES COMERCIO DE PRODUTOS PARA PINTURA LTDA"/>
        <s v="OPERSAN RESIDUOS INDUSTRIAIS S.A."/>
        <s v="PREFEITURA DO RIO DE JANEIRO - IPTU"/>
        <s v="SERVENGE EQUIPAMENTOS INDUSTRIAIS LTDA"/>
        <s v="SILICONNY INDUSTRIA E COMERCIO LTDA"/>
        <s v="NOBELESS COMERCIO VARERJISTA 2020 LTDA"/>
        <s v="NOVA COMAUP PECAS E SERVICOS LTDA"/>
        <s v="FERIAS "/>
        <s v="MERCADOPAGO.COM REPRESENTACOES LTDA."/>
        <s v="CASA VERDE COMERCIO E SERVICOS LTDA"/>
        <s v="RESCISAO"/>
        <s v="GUILHERME JOSÃ‰ RIMES DA SILVA "/>
        <s v="SECRETARIA MUNICIPAL DE FAZENDA"/>
        <s v="REPAROSTEC INDUSTRIA E COMERCIO LTDA"/>
        <s v="ELETROMIL COMERCIAL LTDA"/>
        <s v="OTIMIZA PAGAMENTOS E INTERMEDIACAO DE NEGOCIOS LTDA"/>
        <s v="CENTERCABOS COMERCIO LTDA"/>
        <s v="NOVA ILHA EXTINTORES LTDA"/>
        <s v="JAE ILHA DESCARTAVEIS E LIMPEZA LTDA"/>
        <s v="MADEIREIRA SAO LUIZ LTDA"/>
        <s v="UELINTON LUIZ VIANA PEREIRA 09074059759"/>
        <s v="PENSAO ALIMENTICIA"/>
        <s v="A. OLIVEIRA BRANDAO COMERCIO DE EQUIPAMENTOS DE PROTECAO E FERRAGENS"/>
        <s v="JFM BARBOZA EQUIPAMENTOS LTDA"/>
        <s v="DEPOSITO DE PAPEIS SANTA MARIA LTDA"/>
        <s v="CONECTUDO PECAS E CONEXOES EIRELI"/>
        <s v="FERRAGENS DUAS PATRIAS DE BONSUCESSO LTDA"/>
        <s v="DEDETIZADORA TOYAMA"/>
        <s v="SPRING GERENCIAMENTO E INFORMACOES LTDA"/>
        <s v="CONSELHO REGIONAL DE ENGENHARIA E AGRONOMIA DO RIO DE JANEIRO"/>
        <s v="GREENTECH ANALISES AMBIENTAIS LTDA"/>
        <s v="13Â° SALARIO"/>
        <s v="INSTITUTO NACIONAL DE METROLOGIA, QUALIDADE E TECNOLOGIA - INMETRO."/>
        <s v="CERTSEC - AR E SERVICOS DIGITAIS LTDA"/>
        <s v="JOSE EDUARDO FILHO"/>
        <s v="JULIO R BILHARINHO"/>
        <s v="TIBIANO VITORIA AMBIENTAL LTDA"/>
        <s v="MARCELO MONFORT"/>
        <s v="BRASPRESS TRANSPORTES URGENTES LTDA"/>
      </sharedItems>
    </cacheField>
    <cacheField name="Tipo doc" numFmtId="0">
      <sharedItems/>
    </cacheField>
    <cacheField name="Documento" numFmtId="0">
      <sharedItems containsBlank="1"/>
    </cacheField>
    <cacheField name="Comentario" numFmtId="0">
      <sharedItems containsBlank="1"/>
    </cacheField>
    <cacheField name="Cod CC" numFmtId="0">
      <sharedItems containsString="0" containsBlank="1" containsNumber="1" containsInteger="1" minValue="2001" maxValue="80061"/>
    </cacheField>
    <cacheField name="Nome CC" numFmtId="0">
      <sharedItems containsBlank="1"/>
    </cacheField>
    <cacheField name="RESPONSAVEL" numFmtId="0">
      <sharedItems containsBlank="1"/>
    </cacheField>
    <cacheField name="COD# GRUPO" numFmtId="0">
      <sharedItems containsBlank="1"/>
    </cacheField>
    <cacheField name="GRUPO" numFmtId="0">
      <sharedItems containsBlank="1"/>
    </cacheField>
    <cacheField name="COD# SUB GRUPO" numFmtId="0">
      <sharedItems containsBlank="1"/>
    </cacheField>
    <cacheField name="SUB GRUPO" numFmtId="0">
      <sharedItems containsBlank="1"/>
    </cacheField>
    <cacheField name="Parcela" numFmtId="0">
      <sharedItems containsBlank="1"/>
    </cacheField>
    <cacheField name="id" numFmtId="0">
      <sharedItems containsBlank="1"/>
    </cacheField>
    <cacheField name="Tipo Negoc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4">
  <r>
    <s v="Realizado"/>
    <x v="0"/>
    <m/>
    <x v="0"/>
    <x v="0"/>
    <x v="0"/>
    <s v="MANUAL"/>
    <m/>
    <s v="23002"/>
    <m/>
    <m/>
    <m/>
    <m/>
    <m/>
    <m/>
    <m/>
    <m/>
    <m/>
    <m/>
  </r>
  <r>
    <s v="Realizado"/>
    <x v="0"/>
    <m/>
    <x v="0"/>
    <x v="0"/>
    <x v="0"/>
    <s v="MANUAL"/>
    <m/>
    <s v="23003"/>
    <m/>
    <m/>
    <m/>
    <m/>
    <m/>
    <m/>
    <m/>
    <m/>
    <m/>
    <m/>
  </r>
  <r>
    <s v="Realizado"/>
    <x v="0"/>
    <m/>
    <x v="0"/>
    <x v="0"/>
    <x v="0"/>
    <s v="MANUAL"/>
    <m/>
    <s v="23004"/>
    <m/>
    <m/>
    <m/>
    <m/>
    <m/>
    <m/>
    <m/>
    <m/>
    <m/>
    <m/>
  </r>
  <r>
    <s v="Realizado"/>
    <x v="0"/>
    <m/>
    <x v="0"/>
    <x v="0"/>
    <x v="0"/>
    <s v="MANUAL"/>
    <m/>
    <s v="23005"/>
    <m/>
    <m/>
    <m/>
    <m/>
    <m/>
    <m/>
    <m/>
    <m/>
    <m/>
    <m/>
  </r>
  <r>
    <s v="Realizado"/>
    <x v="0"/>
    <m/>
    <x v="0"/>
    <x v="0"/>
    <x v="0"/>
    <s v="MANUAL"/>
    <m/>
    <s v="23006"/>
    <m/>
    <m/>
    <m/>
    <m/>
    <m/>
    <m/>
    <m/>
    <m/>
    <m/>
    <m/>
  </r>
  <r>
    <s v="Realizado"/>
    <x v="0"/>
    <m/>
    <x v="0"/>
    <x v="0"/>
    <x v="0"/>
    <s v="MANUAL"/>
    <m/>
    <s v="23007"/>
    <m/>
    <m/>
    <m/>
    <m/>
    <m/>
    <m/>
    <m/>
    <m/>
    <m/>
    <m/>
  </r>
  <r>
    <s v="Realizado"/>
    <x v="0"/>
    <m/>
    <x v="0"/>
    <x v="0"/>
    <x v="0"/>
    <s v="MANUAL"/>
    <m/>
    <s v="23008"/>
    <m/>
    <m/>
    <m/>
    <m/>
    <m/>
    <m/>
    <m/>
    <m/>
    <m/>
    <m/>
  </r>
  <r>
    <s v="Realizado"/>
    <x v="0"/>
    <m/>
    <x v="0"/>
    <x v="0"/>
    <x v="0"/>
    <s v="MANUAL"/>
    <m/>
    <s v="23009"/>
    <m/>
    <m/>
    <m/>
    <m/>
    <m/>
    <m/>
    <m/>
    <m/>
    <m/>
    <m/>
  </r>
  <r>
    <s v="Realizado"/>
    <x v="0"/>
    <m/>
    <x v="0"/>
    <x v="0"/>
    <x v="0"/>
    <s v="MANUAL"/>
    <m/>
    <s v="23010"/>
    <m/>
    <m/>
    <m/>
    <m/>
    <m/>
    <m/>
    <m/>
    <m/>
    <m/>
    <m/>
  </r>
  <r>
    <s v="Realizado"/>
    <x v="0"/>
    <m/>
    <x v="0"/>
    <x v="0"/>
    <x v="0"/>
    <s v="MANUAL"/>
    <m/>
    <s v="23011"/>
    <m/>
    <m/>
    <m/>
    <m/>
    <m/>
    <m/>
    <m/>
    <m/>
    <m/>
    <m/>
  </r>
  <r>
    <s v="Realizado"/>
    <x v="0"/>
    <m/>
    <x v="0"/>
    <x v="0"/>
    <x v="0"/>
    <s v="MANUAL"/>
    <m/>
    <s v="23012"/>
    <m/>
    <m/>
    <m/>
    <m/>
    <m/>
    <m/>
    <m/>
    <m/>
    <m/>
    <m/>
  </r>
  <r>
    <s v="Realizado"/>
    <x v="0"/>
    <m/>
    <x v="0"/>
    <x v="0"/>
    <x v="0"/>
    <s v="MANUAL"/>
    <m/>
    <s v="23013"/>
    <m/>
    <m/>
    <m/>
    <m/>
    <m/>
    <m/>
    <m/>
    <m/>
    <m/>
    <m/>
  </r>
  <r>
    <s v="Realizado"/>
    <x v="0"/>
    <m/>
    <x v="0"/>
    <x v="0"/>
    <x v="0"/>
    <s v="MANUAL"/>
    <m/>
    <s v="23014"/>
    <m/>
    <m/>
    <m/>
    <m/>
    <m/>
    <m/>
    <m/>
    <m/>
    <m/>
    <m/>
  </r>
  <r>
    <s v="Realizado"/>
    <x v="0"/>
    <m/>
    <x v="0"/>
    <x v="0"/>
    <x v="0"/>
    <s v="MANUAL"/>
    <m/>
    <s v="23015"/>
    <m/>
    <m/>
    <m/>
    <m/>
    <m/>
    <m/>
    <m/>
    <m/>
    <m/>
    <m/>
  </r>
  <r>
    <s v="Realizado"/>
    <x v="0"/>
    <m/>
    <x v="0"/>
    <x v="0"/>
    <x v="0"/>
    <s v="MANUAL"/>
    <m/>
    <s v="23016"/>
    <m/>
    <m/>
    <m/>
    <m/>
    <m/>
    <m/>
    <m/>
    <m/>
    <m/>
    <m/>
  </r>
  <r>
    <s v="Realizado"/>
    <x v="0"/>
    <m/>
    <x v="0"/>
    <x v="0"/>
    <x v="0"/>
    <s v="MANUAL"/>
    <m/>
    <s v="23017"/>
    <m/>
    <m/>
    <m/>
    <m/>
    <m/>
    <m/>
    <m/>
    <m/>
    <m/>
    <m/>
  </r>
  <r>
    <s v="Realizado"/>
    <x v="0"/>
    <m/>
    <x v="0"/>
    <x v="0"/>
    <x v="0"/>
    <s v="MANUAL"/>
    <m/>
    <s v="23018"/>
    <m/>
    <m/>
    <m/>
    <m/>
    <m/>
    <m/>
    <m/>
    <m/>
    <m/>
    <m/>
  </r>
  <r>
    <s v="Realizado"/>
    <x v="0"/>
    <m/>
    <x v="0"/>
    <x v="0"/>
    <x v="0"/>
    <s v="MANUAL"/>
    <m/>
    <s v="23019"/>
    <m/>
    <m/>
    <m/>
    <m/>
    <m/>
    <m/>
    <m/>
    <m/>
    <m/>
    <m/>
  </r>
  <r>
    <s v="Realizado"/>
    <x v="0"/>
    <m/>
    <x v="0"/>
    <x v="0"/>
    <x v="0"/>
    <s v="MANUAL"/>
    <m/>
    <s v="23020"/>
    <m/>
    <m/>
    <m/>
    <m/>
    <m/>
    <m/>
    <m/>
    <m/>
    <m/>
    <m/>
  </r>
  <r>
    <s v="Realizado"/>
    <x v="0"/>
    <m/>
    <x v="0"/>
    <x v="0"/>
    <x v="0"/>
    <s v="MANUAL"/>
    <m/>
    <s v="23021"/>
    <m/>
    <m/>
    <m/>
    <m/>
    <m/>
    <m/>
    <m/>
    <m/>
    <m/>
    <m/>
  </r>
  <r>
    <s v="Realizado"/>
    <x v="0"/>
    <m/>
    <x v="0"/>
    <x v="0"/>
    <x v="0"/>
    <s v="MANUAL"/>
    <m/>
    <s v="23022"/>
    <m/>
    <m/>
    <m/>
    <m/>
    <m/>
    <m/>
    <m/>
    <m/>
    <m/>
    <m/>
  </r>
  <r>
    <s v="Realizado"/>
    <x v="0"/>
    <m/>
    <x v="0"/>
    <x v="0"/>
    <x v="0"/>
    <s v="MANUAL"/>
    <m/>
    <s v="23023"/>
    <m/>
    <m/>
    <m/>
    <m/>
    <m/>
    <m/>
    <m/>
    <m/>
    <m/>
    <m/>
  </r>
  <r>
    <s v="Realizado"/>
    <x v="0"/>
    <m/>
    <x v="0"/>
    <x v="0"/>
    <x v="0"/>
    <s v="MANUAL"/>
    <m/>
    <s v="23024"/>
    <m/>
    <m/>
    <m/>
    <m/>
    <m/>
    <m/>
    <m/>
    <m/>
    <m/>
    <m/>
  </r>
  <r>
    <s v="Realizado"/>
    <x v="0"/>
    <m/>
    <x v="0"/>
    <x v="0"/>
    <x v="0"/>
    <s v="MANUAL"/>
    <m/>
    <s v="23025"/>
    <m/>
    <m/>
    <m/>
    <m/>
    <m/>
    <m/>
    <m/>
    <m/>
    <m/>
    <m/>
  </r>
  <r>
    <s v="Realizado"/>
    <x v="0"/>
    <m/>
    <x v="0"/>
    <x v="0"/>
    <x v="0"/>
    <s v="MANUAL"/>
    <m/>
    <s v="23026"/>
    <m/>
    <m/>
    <m/>
    <m/>
    <m/>
    <m/>
    <m/>
    <m/>
    <m/>
    <m/>
  </r>
  <r>
    <s v="Realizado"/>
    <x v="0"/>
    <m/>
    <x v="0"/>
    <x v="0"/>
    <x v="0"/>
    <s v="MANUAL"/>
    <m/>
    <s v="23027"/>
    <m/>
    <m/>
    <m/>
    <m/>
    <m/>
    <m/>
    <m/>
    <m/>
    <m/>
    <m/>
  </r>
  <r>
    <s v="Realizado"/>
    <x v="0"/>
    <m/>
    <x v="0"/>
    <x v="0"/>
    <x v="0"/>
    <s v="MANUAL"/>
    <m/>
    <s v="23028"/>
    <m/>
    <m/>
    <m/>
    <m/>
    <m/>
    <m/>
    <m/>
    <m/>
    <m/>
    <m/>
  </r>
  <r>
    <s v="Realizado"/>
    <x v="0"/>
    <m/>
    <x v="0"/>
    <x v="0"/>
    <x v="0"/>
    <s v="MANUAL"/>
    <m/>
    <s v="23029"/>
    <m/>
    <m/>
    <m/>
    <m/>
    <m/>
    <m/>
    <m/>
    <m/>
    <m/>
    <m/>
  </r>
  <r>
    <s v="Realizado"/>
    <x v="0"/>
    <m/>
    <x v="0"/>
    <x v="0"/>
    <x v="0"/>
    <s v="MANUAL"/>
    <m/>
    <s v="23030"/>
    <m/>
    <m/>
    <m/>
    <m/>
    <m/>
    <m/>
    <m/>
    <m/>
    <m/>
    <m/>
  </r>
  <r>
    <s v="Realizado"/>
    <x v="0"/>
    <m/>
    <x v="0"/>
    <x v="0"/>
    <x v="0"/>
    <s v="MANUAL"/>
    <m/>
    <s v="23031"/>
    <m/>
    <m/>
    <m/>
    <m/>
    <m/>
    <m/>
    <m/>
    <m/>
    <m/>
    <m/>
  </r>
  <r>
    <s v="Realizado"/>
    <x v="0"/>
    <m/>
    <x v="0"/>
    <x v="0"/>
    <x v="0"/>
    <s v="MANUAL"/>
    <m/>
    <s v="23032"/>
    <m/>
    <m/>
    <m/>
    <m/>
    <m/>
    <m/>
    <m/>
    <m/>
    <m/>
    <m/>
  </r>
  <r>
    <s v="Realizado"/>
    <x v="0"/>
    <m/>
    <x v="0"/>
    <x v="0"/>
    <x v="0"/>
    <s v="MANUAL"/>
    <m/>
    <s v="23033"/>
    <m/>
    <m/>
    <m/>
    <m/>
    <m/>
    <m/>
    <m/>
    <m/>
    <m/>
    <m/>
  </r>
  <r>
    <s v="Realizado"/>
    <x v="0"/>
    <m/>
    <x v="0"/>
    <x v="0"/>
    <x v="0"/>
    <s v="MANUAL"/>
    <m/>
    <s v="23034"/>
    <m/>
    <m/>
    <m/>
    <m/>
    <m/>
    <m/>
    <m/>
    <m/>
    <m/>
    <m/>
  </r>
  <r>
    <s v="Realizado"/>
    <x v="0"/>
    <m/>
    <x v="0"/>
    <x v="0"/>
    <x v="0"/>
    <s v="MANUAL"/>
    <m/>
    <s v="23035"/>
    <m/>
    <m/>
    <m/>
    <m/>
    <m/>
    <m/>
    <m/>
    <m/>
    <m/>
    <m/>
  </r>
  <r>
    <s v="Realizado"/>
    <x v="0"/>
    <m/>
    <x v="0"/>
    <x v="0"/>
    <x v="0"/>
    <s v="MANUAL"/>
    <m/>
    <s v="23036"/>
    <m/>
    <m/>
    <m/>
    <m/>
    <m/>
    <m/>
    <m/>
    <m/>
    <m/>
    <m/>
  </r>
  <r>
    <s v="Realizado"/>
    <x v="0"/>
    <m/>
    <x v="0"/>
    <x v="0"/>
    <x v="0"/>
    <s v="MANUAL"/>
    <m/>
    <s v="23037"/>
    <m/>
    <m/>
    <m/>
    <m/>
    <m/>
    <m/>
    <m/>
    <m/>
    <m/>
    <m/>
  </r>
  <r>
    <s v="Realizado"/>
    <x v="0"/>
    <m/>
    <x v="0"/>
    <x v="0"/>
    <x v="0"/>
    <s v="MANUAL"/>
    <m/>
    <s v="23038"/>
    <m/>
    <m/>
    <m/>
    <m/>
    <m/>
    <m/>
    <m/>
    <m/>
    <m/>
    <m/>
  </r>
  <r>
    <s v="Realizado"/>
    <x v="0"/>
    <m/>
    <x v="0"/>
    <x v="0"/>
    <x v="0"/>
    <s v="MANUAL"/>
    <m/>
    <s v="23039"/>
    <m/>
    <m/>
    <m/>
    <m/>
    <m/>
    <m/>
    <m/>
    <m/>
    <m/>
    <m/>
  </r>
  <r>
    <s v="Realizado"/>
    <x v="0"/>
    <m/>
    <x v="0"/>
    <x v="0"/>
    <x v="0"/>
    <s v="MANUAL"/>
    <m/>
    <s v="23040"/>
    <m/>
    <m/>
    <m/>
    <m/>
    <m/>
    <m/>
    <m/>
    <m/>
    <m/>
    <m/>
  </r>
  <r>
    <s v="Realizado"/>
    <x v="0"/>
    <m/>
    <x v="0"/>
    <x v="0"/>
    <x v="0"/>
    <s v="MANUAL"/>
    <m/>
    <s v="23041"/>
    <m/>
    <m/>
    <m/>
    <m/>
    <m/>
    <m/>
    <m/>
    <m/>
    <m/>
    <m/>
  </r>
  <r>
    <s v="Realizado"/>
    <x v="0"/>
    <m/>
    <x v="0"/>
    <x v="0"/>
    <x v="0"/>
    <s v="MANUAL"/>
    <m/>
    <s v="23042"/>
    <m/>
    <m/>
    <m/>
    <m/>
    <m/>
    <m/>
    <m/>
    <m/>
    <m/>
    <m/>
  </r>
  <r>
    <s v="Realizado"/>
    <x v="0"/>
    <m/>
    <x v="0"/>
    <x v="0"/>
    <x v="0"/>
    <s v="MANUAL"/>
    <m/>
    <s v="23043"/>
    <m/>
    <m/>
    <m/>
    <m/>
    <m/>
    <m/>
    <m/>
    <m/>
    <m/>
    <m/>
  </r>
  <r>
    <s v="Realizado"/>
    <x v="0"/>
    <m/>
    <x v="0"/>
    <x v="0"/>
    <x v="0"/>
    <s v="MANUAL"/>
    <m/>
    <s v="23044"/>
    <m/>
    <m/>
    <m/>
    <m/>
    <m/>
    <m/>
    <m/>
    <m/>
    <m/>
    <m/>
  </r>
  <r>
    <s v="Realizado"/>
    <x v="0"/>
    <m/>
    <x v="0"/>
    <x v="0"/>
    <x v="0"/>
    <s v="MANUAL"/>
    <m/>
    <s v="23045"/>
    <m/>
    <m/>
    <m/>
    <m/>
    <m/>
    <m/>
    <m/>
    <m/>
    <m/>
    <m/>
  </r>
  <r>
    <s v="Realizado"/>
    <x v="0"/>
    <m/>
    <x v="0"/>
    <x v="0"/>
    <x v="0"/>
    <s v="MANUAL"/>
    <m/>
    <s v="23046"/>
    <m/>
    <m/>
    <m/>
    <m/>
    <m/>
    <m/>
    <m/>
    <m/>
    <m/>
    <m/>
  </r>
  <r>
    <s v="Realizado"/>
    <x v="0"/>
    <m/>
    <x v="0"/>
    <x v="0"/>
    <x v="0"/>
    <s v="MANUAL"/>
    <m/>
    <s v="23047"/>
    <m/>
    <m/>
    <m/>
    <m/>
    <m/>
    <m/>
    <m/>
    <m/>
    <m/>
    <m/>
  </r>
  <r>
    <s v="Realizado"/>
    <x v="0"/>
    <m/>
    <x v="0"/>
    <x v="0"/>
    <x v="0"/>
    <s v="MANUAL"/>
    <m/>
    <s v="23048"/>
    <m/>
    <m/>
    <m/>
    <m/>
    <m/>
    <m/>
    <m/>
    <m/>
    <m/>
    <m/>
  </r>
  <r>
    <s v="Realizado"/>
    <x v="0"/>
    <m/>
    <x v="0"/>
    <x v="0"/>
    <x v="0"/>
    <s v="MANUAL"/>
    <m/>
    <s v="23049"/>
    <m/>
    <m/>
    <m/>
    <m/>
    <m/>
    <m/>
    <m/>
    <m/>
    <m/>
    <m/>
  </r>
  <r>
    <s v="Realizado"/>
    <x v="0"/>
    <m/>
    <x v="0"/>
    <x v="0"/>
    <x v="0"/>
    <s v="MANUAL"/>
    <m/>
    <s v="23050"/>
    <m/>
    <m/>
    <m/>
    <m/>
    <m/>
    <m/>
    <m/>
    <m/>
    <m/>
    <m/>
  </r>
  <r>
    <s v="Realizado"/>
    <x v="0"/>
    <m/>
    <x v="0"/>
    <x v="0"/>
    <x v="0"/>
    <s v="MANUAL"/>
    <m/>
    <s v="23051"/>
    <m/>
    <m/>
    <m/>
    <m/>
    <m/>
    <m/>
    <m/>
    <m/>
    <m/>
    <m/>
  </r>
  <r>
    <s v="Realizado"/>
    <x v="0"/>
    <m/>
    <x v="0"/>
    <x v="0"/>
    <x v="0"/>
    <s v="MANUAL"/>
    <m/>
    <s v="23052"/>
    <m/>
    <m/>
    <m/>
    <m/>
    <m/>
    <m/>
    <m/>
    <m/>
    <m/>
    <m/>
  </r>
  <r>
    <s v="Realizado"/>
    <x v="0"/>
    <m/>
    <x v="0"/>
    <x v="0"/>
    <x v="0"/>
    <s v="MANUAL"/>
    <m/>
    <s v="23053"/>
    <m/>
    <m/>
    <m/>
    <m/>
    <m/>
    <m/>
    <m/>
    <m/>
    <m/>
    <m/>
  </r>
  <r>
    <s v="Realizado"/>
    <x v="0"/>
    <m/>
    <x v="0"/>
    <x v="0"/>
    <x v="0"/>
    <s v="MANUAL"/>
    <m/>
    <s v="23054"/>
    <m/>
    <m/>
    <m/>
    <m/>
    <m/>
    <m/>
    <m/>
    <m/>
    <m/>
    <m/>
  </r>
  <r>
    <s v="Realizado"/>
    <x v="0"/>
    <m/>
    <x v="0"/>
    <x v="0"/>
    <x v="0"/>
    <s v="MANUAL"/>
    <m/>
    <s v="23055"/>
    <m/>
    <m/>
    <m/>
    <m/>
    <m/>
    <m/>
    <m/>
    <m/>
    <m/>
    <m/>
  </r>
  <r>
    <s v="Realizado"/>
    <x v="0"/>
    <m/>
    <x v="0"/>
    <x v="0"/>
    <x v="0"/>
    <s v="MANUAL"/>
    <m/>
    <s v="23056"/>
    <m/>
    <m/>
    <m/>
    <m/>
    <m/>
    <m/>
    <m/>
    <m/>
    <m/>
    <m/>
  </r>
  <r>
    <s v="Realizado"/>
    <x v="0"/>
    <m/>
    <x v="0"/>
    <x v="0"/>
    <x v="0"/>
    <s v="MANUAL"/>
    <m/>
    <s v="23057"/>
    <m/>
    <m/>
    <m/>
    <m/>
    <m/>
    <m/>
    <m/>
    <m/>
    <m/>
    <m/>
  </r>
  <r>
    <s v="Realizado"/>
    <x v="0"/>
    <m/>
    <x v="0"/>
    <x v="0"/>
    <x v="0"/>
    <s v="MANUAL"/>
    <m/>
    <s v="23058"/>
    <m/>
    <m/>
    <m/>
    <m/>
    <m/>
    <m/>
    <m/>
    <m/>
    <m/>
    <m/>
  </r>
  <r>
    <s v="Realizado"/>
    <x v="0"/>
    <m/>
    <x v="0"/>
    <x v="0"/>
    <x v="0"/>
    <s v="MANUAL"/>
    <m/>
    <s v="23059"/>
    <m/>
    <m/>
    <m/>
    <m/>
    <m/>
    <m/>
    <m/>
    <m/>
    <m/>
    <m/>
  </r>
  <r>
    <s v="Realizado"/>
    <x v="0"/>
    <m/>
    <x v="0"/>
    <x v="0"/>
    <x v="0"/>
    <s v="MANUAL"/>
    <m/>
    <s v="23060"/>
    <m/>
    <m/>
    <m/>
    <m/>
    <m/>
    <m/>
    <m/>
    <m/>
    <m/>
    <m/>
  </r>
  <r>
    <s v="Realizado"/>
    <x v="0"/>
    <m/>
    <x v="0"/>
    <x v="0"/>
    <x v="0"/>
    <s v="MANUAL"/>
    <m/>
    <s v="23061"/>
    <m/>
    <m/>
    <m/>
    <m/>
    <m/>
    <m/>
    <m/>
    <m/>
    <m/>
    <m/>
  </r>
  <r>
    <s v="Realizado"/>
    <x v="0"/>
    <m/>
    <x v="0"/>
    <x v="0"/>
    <x v="0"/>
    <s v="MANUAL"/>
    <m/>
    <s v="23062"/>
    <m/>
    <m/>
    <m/>
    <m/>
    <m/>
    <m/>
    <m/>
    <m/>
    <m/>
    <m/>
  </r>
  <r>
    <s v="Realizado"/>
    <x v="0"/>
    <m/>
    <x v="0"/>
    <x v="0"/>
    <x v="0"/>
    <s v="MANUAL"/>
    <m/>
    <s v="23063"/>
    <m/>
    <m/>
    <m/>
    <m/>
    <m/>
    <m/>
    <m/>
    <m/>
    <m/>
    <m/>
  </r>
  <r>
    <s v="Realizado"/>
    <x v="0"/>
    <m/>
    <x v="0"/>
    <x v="0"/>
    <x v="0"/>
    <s v="MANUAL"/>
    <m/>
    <s v="23064"/>
    <m/>
    <m/>
    <m/>
    <m/>
    <m/>
    <m/>
    <m/>
    <m/>
    <m/>
    <m/>
  </r>
  <r>
    <s v="Realizado"/>
    <x v="0"/>
    <m/>
    <x v="0"/>
    <x v="0"/>
    <x v="0"/>
    <s v="MANUAL"/>
    <m/>
    <s v="23065"/>
    <m/>
    <m/>
    <m/>
    <m/>
    <m/>
    <m/>
    <m/>
    <m/>
    <m/>
    <m/>
  </r>
  <r>
    <s v="Realizado"/>
    <x v="0"/>
    <m/>
    <x v="0"/>
    <x v="0"/>
    <x v="0"/>
    <s v="MANUAL"/>
    <m/>
    <s v="23066"/>
    <m/>
    <m/>
    <m/>
    <m/>
    <m/>
    <m/>
    <m/>
    <m/>
    <m/>
    <m/>
  </r>
  <r>
    <s v="Realizado"/>
    <x v="0"/>
    <m/>
    <x v="0"/>
    <x v="0"/>
    <x v="0"/>
    <s v="MANUAL"/>
    <m/>
    <s v="23067"/>
    <m/>
    <m/>
    <m/>
    <m/>
    <m/>
    <m/>
    <m/>
    <m/>
    <m/>
    <m/>
  </r>
  <r>
    <s v="Realizado"/>
    <x v="0"/>
    <m/>
    <x v="0"/>
    <x v="0"/>
    <x v="0"/>
    <s v="MANUAL"/>
    <m/>
    <s v="23068"/>
    <m/>
    <m/>
    <m/>
    <m/>
    <m/>
    <m/>
    <m/>
    <m/>
    <m/>
    <m/>
  </r>
  <r>
    <s v="Realizado"/>
    <x v="0"/>
    <m/>
    <x v="0"/>
    <x v="0"/>
    <x v="0"/>
    <s v="MANUAL"/>
    <m/>
    <s v="23069"/>
    <m/>
    <m/>
    <m/>
    <m/>
    <m/>
    <m/>
    <m/>
    <m/>
    <m/>
    <m/>
  </r>
  <r>
    <s v="Realizado"/>
    <x v="0"/>
    <m/>
    <x v="0"/>
    <x v="0"/>
    <x v="0"/>
    <s v="MANUAL"/>
    <m/>
    <s v="23070"/>
    <m/>
    <m/>
    <m/>
    <m/>
    <m/>
    <m/>
    <m/>
    <m/>
    <m/>
    <m/>
  </r>
  <r>
    <s v="Realizado"/>
    <x v="0"/>
    <m/>
    <x v="0"/>
    <x v="0"/>
    <x v="0"/>
    <s v="MANUAL"/>
    <m/>
    <s v="23071"/>
    <m/>
    <m/>
    <m/>
    <m/>
    <m/>
    <m/>
    <m/>
    <m/>
    <m/>
    <m/>
  </r>
  <r>
    <s v="Realizado"/>
    <x v="0"/>
    <m/>
    <x v="0"/>
    <x v="0"/>
    <x v="0"/>
    <s v="MANUAL"/>
    <m/>
    <s v="23072"/>
    <m/>
    <m/>
    <m/>
    <m/>
    <m/>
    <m/>
    <m/>
    <m/>
    <m/>
    <m/>
  </r>
  <r>
    <s v="Realizado"/>
    <x v="0"/>
    <m/>
    <x v="0"/>
    <x v="0"/>
    <x v="0"/>
    <s v="MANUAL"/>
    <m/>
    <s v="23073"/>
    <m/>
    <m/>
    <m/>
    <m/>
    <m/>
    <m/>
    <m/>
    <m/>
    <m/>
    <m/>
  </r>
  <r>
    <s v="Realizado"/>
    <x v="0"/>
    <m/>
    <x v="0"/>
    <x v="0"/>
    <x v="0"/>
    <s v="MANUAL"/>
    <m/>
    <s v="23074"/>
    <m/>
    <m/>
    <m/>
    <m/>
    <m/>
    <m/>
    <m/>
    <m/>
    <m/>
    <m/>
  </r>
  <r>
    <s v="Realizado"/>
    <x v="0"/>
    <m/>
    <x v="0"/>
    <x v="0"/>
    <x v="0"/>
    <s v="MANUAL"/>
    <m/>
    <s v="23075"/>
    <m/>
    <m/>
    <m/>
    <m/>
    <m/>
    <m/>
    <m/>
    <m/>
    <m/>
    <m/>
  </r>
  <r>
    <s v="Realizado"/>
    <x v="0"/>
    <m/>
    <x v="0"/>
    <x v="0"/>
    <x v="0"/>
    <s v="MANUAL"/>
    <m/>
    <s v="23076"/>
    <m/>
    <m/>
    <m/>
    <m/>
    <m/>
    <m/>
    <m/>
    <m/>
    <m/>
    <m/>
  </r>
  <r>
    <s v="Realizado"/>
    <x v="0"/>
    <m/>
    <x v="0"/>
    <x v="0"/>
    <x v="0"/>
    <s v="MANUAL"/>
    <m/>
    <s v="23077"/>
    <m/>
    <m/>
    <m/>
    <m/>
    <m/>
    <m/>
    <m/>
    <m/>
    <m/>
    <m/>
  </r>
  <r>
    <s v="Realizado"/>
    <x v="0"/>
    <m/>
    <x v="0"/>
    <x v="0"/>
    <x v="0"/>
    <s v="MANUAL"/>
    <m/>
    <s v="23078"/>
    <m/>
    <m/>
    <m/>
    <m/>
    <m/>
    <m/>
    <m/>
    <m/>
    <m/>
    <m/>
  </r>
  <r>
    <s v="Realizado"/>
    <x v="0"/>
    <m/>
    <x v="0"/>
    <x v="0"/>
    <x v="0"/>
    <s v="MANUAL"/>
    <m/>
    <s v="23079"/>
    <m/>
    <m/>
    <m/>
    <m/>
    <m/>
    <m/>
    <m/>
    <m/>
    <m/>
    <m/>
  </r>
  <r>
    <s v="Realizado"/>
    <x v="0"/>
    <m/>
    <x v="0"/>
    <x v="0"/>
    <x v="0"/>
    <s v="MANUAL"/>
    <m/>
    <s v="23080"/>
    <m/>
    <m/>
    <m/>
    <m/>
    <m/>
    <m/>
    <m/>
    <m/>
    <m/>
    <m/>
  </r>
  <r>
    <s v="Realizado"/>
    <x v="0"/>
    <m/>
    <x v="0"/>
    <x v="0"/>
    <x v="0"/>
    <s v="MANUAL"/>
    <m/>
    <s v="23081"/>
    <m/>
    <m/>
    <m/>
    <m/>
    <m/>
    <m/>
    <m/>
    <m/>
    <m/>
    <m/>
  </r>
  <r>
    <s v="Realizado"/>
    <x v="0"/>
    <m/>
    <x v="0"/>
    <x v="0"/>
    <x v="0"/>
    <s v="MANUAL"/>
    <m/>
    <s v="23082"/>
    <m/>
    <m/>
    <m/>
    <m/>
    <m/>
    <m/>
    <m/>
    <m/>
    <m/>
    <m/>
  </r>
  <r>
    <s v="Realizado"/>
    <x v="0"/>
    <m/>
    <x v="0"/>
    <x v="0"/>
    <x v="0"/>
    <s v="MANUAL"/>
    <m/>
    <s v="23083"/>
    <m/>
    <m/>
    <m/>
    <m/>
    <m/>
    <m/>
    <m/>
    <m/>
    <m/>
    <m/>
  </r>
  <r>
    <s v="Realizado"/>
    <x v="0"/>
    <m/>
    <x v="0"/>
    <x v="0"/>
    <x v="0"/>
    <s v="MANUAL"/>
    <m/>
    <s v="23084"/>
    <m/>
    <m/>
    <m/>
    <m/>
    <m/>
    <m/>
    <m/>
    <m/>
    <m/>
    <m/>
  </r>
  <r>
    <s v="Realizado"/>
    <x v="0"/>
    <m/>
    <x v="0"/>
    <x v="0"/>
    <x v="0"/>
    <s v="MANUAL"/>
    <m/>
    <s v="23085"/>
    <m/>
    <m/>
    <m/>
    <m/>
    <m/>
    <m/>
    <m/>
    <m/>
    <m/>
    <m/>
  </r>
  <r>
    <s v="Realizado"/>
    <x v="0"/>
    <m/>
    <x v="0"/>
    <x v="0"/>
    <x v="0"/>
    <s v="MANUAL"/>
    <m/>
    <s v="23086"/>
    <m/>
    <m/>
    <m/>
    <m/>
    <m/>
    <m/>
    <m/>
    <m/>
    <m/>
    <m/>
  </r>
  <r>
    <s v="Realizado"/>
    <x v="0"/>
    <m/>
    <x v="0"/>
    <x v="0"/>
    <x v="0"/>
    <s v="MANUAL"/>
    <m/>
    <s v="23087"/>
    <m/>
    <m/>
    <m/>
    <m/>
    <m/>
    <m/>
    <m/>
    <m/>
    <m/>
    <m/>
  </r>
  <r>
    <s v="Realizado"/>
    <x v="0"/>
    <m/>
    <x v="0"/>
    <x v="0"/>
    <x v="0"/>
    <s v="MANUAL"/>
    <m/>
    <s v="23088"/>
    <m/>
    <m/>
    <m/>
    <m/>
    <m/>
    <m/>
    <m/>
    <m/>
    <m/>
    <m/>
  </r>
  <r>
    <s v="Realizado"/>
    <x v="0"/>
    <m/>
    <x v="0"/>
    <x v="0"/>
    <x v="0"/>
    <s v="MANUAL"/>
    <m/>
    <s v="23089"/>
    <m/>
    <m/>
    <m/>
    <m/>
    <m/>
    <m/>
    <m/>
    <m/>
    <m/>
    <m/>
  </r>
  <r>
    <s v="Realizado"/>
    <x v="0"/>
    <m/>
    <x v="0"/>
    <x v="0"/>
    <x v="0"/>
    <s v="MANUAL"/>
    <m/>
    <s v="23090"/>
    <m/>
    <m/>
    <m/>
    <m/>
    <m/>
    <m/>
    <m/>
    <m/>
    <m/>
    <m/>
  </r>
  <r>
    <s v="Realizado"/>
    <x v="0"/>
    <m/>
    <x v="0"/>
    <x v="0"/>
    <x v="0"/>
    <s v="MANUAL"/>
    <m/>
    <s v="23091"/>
    <m/>
    <m/>
    <m/>
    <m/>
    <m/>
    <m/>
    <m/>
    <m/>
    <m/>
    <m/>
  </r>
  <r>
    <s v="Realizado"/>
    <x v="0"/>
    <m/>
    <x v="0"/>
    <x v="0"/>
    <x v="0"/>
    <s v="MANUAL"/>
    <m/>
    <s v="23092"/>
    <m/>
    <m/>
    <m/>
    <m/>
    <m/>
    <m/>
    <m/>
    <m/>
    <m/>
    <m/>
  </r>
  <r>
    <s v="Realizado"/>
    <x v="0"/>
    <m/>
    <x v="0"/>
    <x v="0"/>
    <x v="0"/>
    <s v="MANUAL"/>
    <m/>
    <s v="23093"/>
    <m/>
    <m/>
    <m/>
    <m/>
    <m/>
    <m/>
    <m/>
    <m/>
    <m/>
    <m/>
  </r>
  <r>
    <s v="Realizado"/>
    <x v="0"/>
    <m/>
    <x v="0"/>
    <x v="0"/>
    <x v="0"/>
    <s v="MANUAL"/>
    <m/>
    <s v="23094"/>
    <m/>
    <m/>
    <m/>
    <m/>
    <m/>
    <m/>
    <m/>
    <m/>
    <m/>
    <m/>
  </r>
  <r>
    <s v="Realizado"/>
    <x v="0"/>
    <m/>
    <x v="0"/>
    <x v="0"/>
    <x v="0"/>
    <s v="MANUAL"/>
    <m/>
    <s v="23095"/>
    <m/>
    <m/>
    <m/>
    <m/>
    <m/>
    <m/>
    <m/>
    <m/>
    <m/>
    <m/>
  </r>
  <r>
    <s v="Realizado"/>
    <x v="0"/>
    <m/>
    <x v="0"/>
    <x v="0"/>
    <x v="0"/>
    <s v="MANUAL"/>
    <m/>
    <s v="23096"/>
    <m/>
    <m/>
    <m/>
    <m/>
    <m/>
    <m/>
    <m/>
    <m/>
    <m/>
    <m/>
  </r>
  <r>
    <s v="Realizado"/>
    <x v="0"/>
    <m/>
    <x v="0"/>
    <x v="0"/>
    <x v="0"/>
    <s v="MANUAL"/>
    <m/>
    <s v="23097"/>
    <m/>
    <m/>
    <m/>
    <m/>
    <m/>
    <m/>
    <m/>
    <m/>
    <m/>
    <m/>
  </r>
  <r>
    <s v="Realizado"/>
    <x v="0"/>
    <m/>
    <x v="0"/>
    <x v="0"/>
    <x v="0"/>
    <s v="MANUAL"/>
    <m/>
    <s v="23098"/>
    <m/>
    <m/>
    <m/>
    <m/>
    <m/>
    <m/>
    <m/>
    <m/>
    <m/>
    <m/>
  </r>
  <r>
    <s v="Realizado"/>
    <x v="0"/>
    <m/>
    <x v="0"/>
    <x v="0"/>
    <x v="0"/>
    <s v="MANUAL"/>
    <m/>
    <s v="23099"/>
    <m/>
    <m/>
    <m/>
    <m/>
    <m/>
    <m/>
    <m/>
    <m/>
    <m/>
    <m/>
  </r>
  <r>
    <s v="Realizado"/>
    <x v="1"/>
    <n v="-35632"/>
    <x v="0"/>
    <x v="0"/>
    <x v="1"/>
    <s v="Transferencia"/>
    <s v="'1013332"/>
    <m/>
    <m/>
    <m/>
    <m/>
    <m/>
    <m/>
    <m/>
    <m/>
    <s v="1 | 1"/>
    <s v="4325"/>
    <m/>
  </r>
  <r>
    <s v="Realizado"/>
    <x v="1"/>
    <n v="-28354"/>
    <x v="0"/>
    <x v="0"/>
    <x v="1"/>
    <s v="Transferencia"/>
    <s v="'1013292"/>
    <m/>
    <m/>
    <m/>
    <m/>
    <m/>
    <m/>
    <m/>
    <m/>
    <s v="1 | 1"/>
    <s v="4301"/>
    <m/>
  </r>
  <r>
    <s v="Realizado"/>
    <x v="1"/>
    <n v="-22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1"/>
    <n v="-14653.97"/>
    <x v="2"/>
    <x v="2"/>
    <x v="3"/>
    <s v="NFS"/>
    <s v="'62755"/>
    <s v="REF.  : RESIDUO CLASSE II |SERVICO DE TRATAMENTO E DISPOSICAO FINAL DE RESIDUOS DO PERIODO: 01/01/2023 A 31/01/2023- VENCIMENTO: 26/02/2023."/>
    <n v="9002"/>
    <s v="BIOCLEAN"/>
    <s v="Financeiro"/>
    <s v="C"/>
    <s v="CUSTO"/>
    <s v="G"/>
    <s v="TRATAMENTO"/>
    <s v="1 | 1"/>
    <s v="87893"/>
    <s v="ExtraordinÃ¡rio"/>
  </r>
  <r>
    <s v="Realizado"/>
    <x v="1"/>
    <n v="-13761.95"/>
    <x v="3"/>
    <x v="3"/>
    <x v="4"/>
    <s v="GUIA"/>
    <s v="'1013786"/>
    <s v="REF. DAS BIOCLEAN SERVIÃ‡O BASE JANEIRO/2023"/>
    <n v="2001"/>
    <s v="CORPORATIVO"/>
    <s v="Financeiro"/>
    <s v="B"/>
    <s v="DEDUÇÕES DA RECEITA"/>
    <s v="B"/>
    <s v="IMPOSTOS DIRETOS"/>
    <s v="1 | 1"/>
    <s v="87222"/>
    <s v="ExtraordinÃ¡rio"/>
  </r>
  <r>
    <s v="Realizado"/>
    <x v="1"/>
    <n v="-12184.1"/>
    <x v="0"/>
    <x v="0"/>
    <x v="1"/>
    <s v="Transferencia"/>
    <s v="'1013450"/>
    <m/>
    <m/>
    <m/>
    <m/>
    <m/>
    <m/>
    <m/>
    <m/>
    <s v="1 | 1"/>
    <s v="4377"/>
    <m/>
  </r>
  <r>
    <s v="Realizado"/>
    <x v="1"/>
    <n v="-12126.22"/>
    <x v="4"/>
    <x v="4"/>
    <x v="5"/>
    <s v="RM"/>
    <s v="'1013805"/>
    <s v="REF. FOLHA DE PAGAMENTO JANEIRO 2023 - BIOCLEAN"/>
    <n v="9002"/>
    <s v="BIOCLEAN"/>
    <s v="Financeiro"/>
    <s v="C"/>
    <s v="CUSTO"/>
    <s v="C"/>
    <s v="PESSOAL"/>
    <s v="1 | 1"/>
    <s v="87420"/>
    <s v="ExtraordinÃ¡rio"/>
  </r>
  <r>
    <s v="Realizado"/>
    <x v="1"/>
    <n v="-10520"/>
    <x v="5"/>
    <x v="5"/>
    <x v="6"/>
    <s v="FATURA"/>
    <s v="'1011403"/>
    <s v="REF. AO ALUGUEL DO GALPÃƒO BIOCLEAN"/>
    <n v="9002"/>
    <s v="BIOCLEAN"/>
    <s v="Financeiro"/>
    <s v="D"/>
    <s v="DESPESA"/>
    <s v="M"/>
    <s v="INSTALAÇÃO"/>
    <s v="1 | 1"/>
    <s v="76847"/>
    <s v="ExtraordinÃ¡rio"/>
  </r>
  <r>
    <s v="Realizado"/>
    <x v="1"/>
    <n v="-6953.4"/>
    <x v="0"/>
    <x v="0"/>
    <x v="1"/>
    <s v="Transferencia"/>
    <s v="'1013556"/>
    <m/>
    <m/>
    <m/>
    <m/>
    <m/>
    <m/>
    <m/>
    <m/>
    <s v="1 | 1"/>
    <s v="4407"/>
    <m/>
  </r>
  <r>
    <s v="Realizado"/>
    <x v="1"/>
    <n v="-6046.96"/>
    <x v="6"/>
    <x v="0"/>
    <x v="2"/>
    <s v="MANUAL"/>
    <m/>
    <s v="VIAGENS 2022"/>
    <n v="9002"/>
    <s v="BIOCLEAN"/>
    <s v="Financeiro"/>
    <m/>
    <m/>
    <m/>
    <m/>
    <m/>
    <m/>
    <m/>
  </r>
  <r>
    <s v="Realizado"/>
    <x v="1"/>
    <n v="-6000"/>
    <x v="7"/>
    <x v="6"/>
    <x v="7"/>
    <s v="NFS"/>
    <s v="'64"/>
    <s v="REF.  SALARIO DE JANEIRO/2023 - ROBERTO FARIA"/>
    <n v="9002"/>
    <s v="BIOCLEAN"/>
    <s v="Financeiro"/>
    <s v="D"/>
    <s v="DESPESA"/>
    <s v="J"/>
    <s v="PESSOAL"/>
    <s v="1 | 1"/>
    <s v="87516"/>
    <s v="ExtraordinÃ¡rio"/>
  </r>
  <r>
    <s v="Realizado"/>
    <x v="1"/>
    <n v="-5875.2"/>
    <x v="0"/>
    <x v="0"/>
    <x v="1"/>
    <s v="Transferencia"/>
    <s v="'1013639"/>
    <m/>
    <m/>
    <m/>
    <m/>
    <m/>
    <m/>
    <m/>
    <m/>
    <s v="1 | 1"/>
    <s v="4449"/>
    <m/>
  </r>
  <r>
    <s v="Realizado"/>
    <x v="1"/>
    <n v="-5000"/>
    <x v="0"/>
    <x v="0"/>
    <x v="1"/>
    <s v="Transferencia"/>
    <s v="'1013208"/>
    <m/>
    <m/>
    <m/>
    <m/>
    <m/>
    <m/>
    <m/>
    <m/>
    <s v="1 | 1"/>
    <s v="4273"/>
    <m/>
  </r>
  <r>
    <s v="Realizado"/>
    <x v="1"/>
    <n v="-5000"/>
    <x v="0"/>
    <x v="0"/>
    <x v="1"/>
    <s v="Transferencia"/>
    <s v="'1013640"/>
    <m/>
    <m/>
    <m/>
    <m/>
    <m/>
    <m/>
    <m/>
    <m/>
    <s v="1 | 1"/>
    <s v="4451"/>
    <m/>
  </r>
  <r>
    <s v="Realizado"/>
    <x v="1"/>
    <n v="-4340.7"/>
    <x v="8"/>
    <x v="7"/>
    <x v="8"/>
    <s v="FATURA"/>
    <s v="'161489001"/>
    <s v="REF. BOLETO SODEXO VALE ALIMENTAÃ‡ÃƒO - BIOCLEAN"/>
    <n v="9002"/>
    <s v="BIOCLEAN"/>
    <s v="Financeiro"/>
    <s v="C"/>
    <s v="CUSTO"/>
    <s v="E"/>
    <s v="BENEFÍCIOS"/>
    <s v="1 | 1"/>
    <s v="85275"/>
    <s v="ExtraordinÃ¡rio"/>
  </r>
  <r>
    <s v="Realizado"/>
    <x v="1"/>
    <n v="-3950"/>
    <x v="9"/>
    <x v="8"/>
    <x v="9"/>
    <s v="NFS"/>
    <s v="'345"/>
    <s v="REF. DESPESA SEGURANÃ‡A - DERÃ‰ (JANEIRO/2022)"/>
    <n v="9002"/>
    <s v="BIOCLEAN"/>
    <s v="Financeiro"/>
    <s v="D"/>
    <s v="DESPESA"/>
    <s v="O"/>
    <s v="TERCEIROS"/>
    <s v="1 | 1"/>
    <s v="87079"/>
    <s v="ExtraordinÃ¡rio"/>
  </r>
  <r>
    <s v="Realizado"/>
    <x v="1"/>
    <n v="-3208.6"/>
    <x v="10"/>
    <x v="9"/>
    <x v="10"/>
    <s v="AP"/>
    <s v="'1013107"/>
    <s v="REF. TRANSPORTE LENHA"/>
    <n v="9002"/>
    <s v="BIOCLEAN"/>
    <s v="Financeiro"/>
    <s v="C"/>
    <s v="CUSTO"/>
    <s v="I"/>
    <s v="OUTROS"/>
    <s v="1 | 2"/>
    <s v="84666"/>
    <s v="ExtraordinÃ¡rio"/>
  </r>
  <r>
    <s v="Realizado"/>
    <x v="1"/>
    <n v="-3208.6"/>
    <x v="10"/>
    <x v="9"/>
    <x v="10"/>
    <s v="AP"/>
    <s v="'1013107"/>
    <s v="REF. TRANSPORTE LENHA"/>
    <n v="9002"/>
    <s v="BIOCLEAN"/>
    <s v="Financeiro"/>
    <s v="C"/>
    <s v="CUSTO"/>
    <s v="I"/>
    <s v="OUTROS"/>
    <s v="2 | 2"/>
    <s v="84667"/>
    <s v="ExtraordinÃ¡rio"/>
  </r>
  <r>
    <s v="Realizado"/>
    <x v="1"/>
    <n v="-2578.65"/>
    <x v="11"/>
    <x v="10"/>
    <x v="11"/>
    <s v="NOTA FISCAL"/>
    <s v="'12551247"/>
    <s v="REF. CONTA DE LUZ, AV GUILHERME FROTA,500 BONSUCESSO - JANEIRO/2023"/>
    <n v="4004"/>
    <s v="PATRIMÔNIO"/>
    <s v="Sidnei"/>
    <s v="D"/>
    <s v="DESPESA"/>
    <s v="M"/>
    <s v="INSTALAÇÃO"/>
    <s v="1 | 1"/>
    <s v="85851"/>
    <s v="ExtraordinÃ¡rio"/>
  </r>
  <r>
    <s v="Realizado"/>
    <x v="1"/>
    <n v="-2046.41"/>
    <x v="12"/>
    <x v="11"/>
    <x v="4"/>
    <s v="GUIA"/>
    <s v="'1013473"/>
    <s v="REF. PARCSN 08/60"/>
    <n v="2001"/>
    <s v="CORPORATIVO"/>
    <s v="Financeiro"/>
    <s v="F"/>
    <s v="PARCELAMENTOS"/>
    <s v="R"/>
    <s v="PARCELAMENTOS"/>
    <s v="1 | 1"/>
    <s v="85921"/>
    <s v="ExtraordinÃ¡rio"/>
  </r>
  <r>
    <s v="Realizado"/>
    <x v="1"/>
    <n v="-1780"/>
    <x v="13"/>
    <x v="12"/>
    <x v="5"/>
    <s v="RM"/>
    <s v="'1013807"/>
    <s v="REF. PRO-LABORE  - FOLHA DE PAGAMENTO JANEIRO 2023 - BIOCLEAN"/>
    <n v="9002"/>
    <s v="BIOCLEAN"/>
    <s v="Financeiro"/>
    <s v="D"/>
    <s v="DESPESA"/>
    <s v="J"/>
    <s v="PESSOAL"/>
    <s v="1 | 1"/>
    <s v="87419"/>
    <s v="ExtraordinÃ¡rio"/>
  </r>
  <r>
    <s v="Realizado"/>
    <x v="1"/>
    <n v="-1767.27"/>
    <x v="14"/>
    <x v="13"/>
    <x v="12"/>
    <s v="NFS"/>
    <s v="'251"/>
    <s v="REF. SERV PRESTADOS  VALDEMIR - JANEIRO/2023 (SERV INFORMATICA)"/>
    <n v="9002"/>
    <s v="BIOCLEAN"/>
    <s v="Financeiro"/>
    <s v="C"/>
    <s v="CUSTO"/>
    <s v="I"/>
    <s v="OUTROS"/>
    <s v="1 | 1"/>
    <s v="87656"/>
    <s v="ExtraordinÃ¡rio"/>
  </r>
  <r>
    <s v="Realizado"/>
    <x v="1"/>
    <n v="-1512"/>
    <x v="15"/>
    <x v="14"/>
    <x v="13"/>
    <s v="NOTA FISCAL"/>
    <s v="'857"/>
    <s v="REF. FABRICAÃ‡ÃƒO DO PINO DA PORTA AUTOCLAVE"/>
    <n v="9002"/>
    <s v="BIOCLEAN"/>
    <s v="Financeiro"/>
    <s v="C"/>
    <s v="CUSTO"/>
    <s v="I"/>
    <s v="OUTROS"/>
    <s v="1 | 1"/>
    <s v="86530"/>
    <s v="ExtraordinÃ¡rio"/>
  </r>
  <r>
    <s v="Realizado"/>
    <x v="1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1"/>
    <n v="-1237.3499999999999"/>
    <x v="17"/>
    <x v="15"/>
    <x v="14"/>
    <s v="GUIA"/>
    <s v="'1013851"/>
    <s v="REF. FGTS - BIOCLEAN - 01/2023"/>
    <n v="9002"/>
    <s v="BIOCLEAN"/>
    <s v="Financeiro"/>
    <s v="C"/>
    <s v="CUSTO"/>
    <s v="D"/>
    <s v="ENCARGOS SOCIAIS"/>
    <s v="1 | 1"/>
    <s v="87550"/>
    <s v="ExtraordinÃ¡rio"/>
  </r>
  <r>
    <s v="Realizado"/>
    <x v="1"/>
    <n v="-1202.9166666666667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1"/>
    <n v="-1103.1400000000001"/>
    <x v="19"/>
    <x v="17"/>
    <x v="15"/>
    <s v="NFS"/>
    <s v="'1802"/>
    <s v="REF. INSTALAÃ‡ÃƒO, MANUTENÃ‡ÃƒO E TREINAMENTO - FEVEIRO/2023"/>
    <n v="9002"/>
    <s v="BIOCLEAN"/>
    <s v="Financeiro"/>
    <s v="D"/>
    <s v="DESPESA"/>
    <s v="P"/>
    <s v="OUTRAS DESPESAS"/>
    <s v="1 | 1"/>
    <s v="87197"/>
    <s v="ExtraordinÃ¡rio"/>
  </r>
  <r>
    <s v="Realizado"/>
    <x v="1"/>
    <n v="-1071.08"/>
    <x v="20"/>
    <x v="18"/>
    <x v="16"/>
    <s v="GUIA"/>
    <s v="'1013959"/>
    <s v="REF. GUIA INSS - DCTFRWEB - BIOCLEAN - 01/2023"/>
    <n v="9002"/>
    <s v="BIOCLEAN"/>
    <s v="Financeiro"/>
    <s v="C"/>
    <s v="CUSTO"/>
    <s v="D"/>
    <s v="ENCARGOS SOCIAIS"/>
    <s v="1 | 1"/>
    <s v="87919"/>
    <s v="ExtraordinÃ¡rio"/>
  </r>
  <r>
    <s v="Realizado"/>
    <x v="1"/>
    <n v="-975"/>
    <x v="0"/>
    <x v="0"/>
    <x v="1"/>
    <s v="Transferencia"/>
    <s v="'1013431"/>
    <m/>
    <m/>
    <m/>
    <m/>
    <m/>
    <m/>
    <m/>
    <m/>
    <s v="1 | 1"/>
    <s v="4367"/>
    <m/>
  </r>
  <r>
    <s v="Realizado"/>
    <x v="1"/>
    <n v="-899.39"/>
    <x v="21"/>
    <x v="19"/>
    <x v="17"/>
    <s v="NFS"/>
    <s v="'7587"/>
    <s v="REF. ASSESSORIA TECNICA TRATAMENTO E ANALISE AGUA NAS CALDEIRAS - JANEIRO/2023"/>
    <n v="9002"/>
    <s v="BIOCLEAN"/>
    <s v="Financeiro"/>
    <s v="C"/>
    <s v="CUSTO"/>
    <s v="I"/>
    <s v="OUTROS"/>
    <s v="1 | 1"/>
    <s v="87806"/>
    <s v="ExtraordinÃ¡rio"/>
  </r>
  <r>
    <s v="Realizado"/>
    <x v="1"/>
    <n v="-893.81"/>
    <x v="15"/>
    <x v="14"/>
    <x v="18"/>
    <s v="AP"/>
    <s v="'1013916"/>
    <s v="REF. MANUTENÃ‡ÃƒO AUTOCLAVE JANEIRO/2023"/>
    <n v="9002"/>
    <s v="BIOCLEAN"/>
    <s v="Financeiro"/>
    <s v="C"/>
    <s v="CUSTO"/>
    <s v="I"/>
    <s v="OUTROS"/>
    <s v="1 | 1"/>
    <s v="87791"/>
    <s v="ExtraordinÃ¡rio"/>
  </r>
  <r>
    <s v="Realizado"/>
    <x v="1"/>
    <n v="-877.16"/>
    <x v="12"/>
    <x v="11"/>
    <x v="4"/>
    <s v="GUIA"/>
    <s v="'1013472"/>
    <s v="REF. PARC - BIOCLEAN 5110203 PARC 16/60"/>
    <n v="2001"/>
    <s v="CORPORATIVO"/>
    <s v="Financeiro"/>
    <s v="F"/>
    <s v="PARCELAMENTOS"/>
    <s v="R"/>
    <s v="PARCELAMENTOS"/>
    <s v="1 | 1"/>
    <s v="85920"/>
    <s v="ExtraordinÃ¡rio"/>
  </r>
  <r>
    <s v="Realizado"/>
    <x v="1"/>
    <n v="-873.56"/>
    <x v="22"/>
    <x v="20"/>
    <x v="19"/>
    <s v="NOTA FISCAL"/>
    <s v="'2433090"/>
    <s v="REF. PAPEL CHAMEX A4, FITA DUREX, CAFE, COPO 200 ML, ESPONJA  MULTIUSO, SABONETE, PAPEL TOALHA , ALCOOL GEL , DETERGENTE , DISPENSER C/ RES SAB LIQ"/>
    <n v="9002"/>
    <s v="BIOCLEAN"/>
    <s v="Financeiro"/>
    <s v="D"/>
    <s v="DESPESA"/>
    <s v="M"/>
    <s v="INSTALAÇÃO"/>
    <s v="1 | 1"/>
    <s v="85855"/>
    <s v="ExtraordinÃ¡rio"/>
  </r>
  <r>
    <s v="Realizado"/>
    <x v="1"/>
    <n v="-868"/>
    <x v="0"/>
    <x v="0"/>
    <x v="1"/>
    <s v="Transferencia"/>
    <s v="'1013578"/>
    <m/>
    <m/>
    <m/>
    <m/>
    <m/>
    <m/>
    <m/>
    <m/>
    <s v="1 | 1"/>
    <s v="4419"/>
    <m/>
  </r>
  <r>
    <s v="Realizado"/>
    <x v="1"/>
    <n v="-807.82"/>
    <x v="19"/>
    <x v="17"/>
    <x v="20"/>
    <s v="FATURA"/>
    <s v="'5153906"/>
    <s v="REF. LICENÃ‡A TEMPORARIA DE USO (ASSINATURA) "/>
    <n v="8006"/>
    <s v="TECNOLOGIA DA INFORMAÇÃO"/>
    <s v="Gabriel"/>
    <s v="D"/>
    <s v="DESPESA"/>
    <s v="P"/>
    <s v="OUTRAS DESPESAS"/>
    <s v="1 | 1"/>
    <s v="86574"/>
    <s v="ExtraordinÃ¡rio"/>
  </r>
  <r>
    <s v="Realizado"/>
    <x v="1"/>
    <n v="-805.1"/>
    <x v="23"/>
    <x v="21"/>
    <x v="21"/>
    <s v="FATURA"/>
    <s v="'72765703"/>
    <s v="REF. BOLETO RIOCARD - BIOCLEAN - JANEIRO 2023"/>
    <n v="9002"/>
    <s v="BIOCLEAN"/>
    <s v="Financeiro"/>
    <s v="C"/>
    <s v="CUSTO"/>
    <s v="E"/>
    <s v="BENEFÍCIOS"/>
    <s v="1 | 1"/>
    <s v="84508"/>
    <s v="ExtraordinÃ¡rio"/>
  </r>
  <r>
    <s v="Realizado"/>
    <x v="1"/>
    <n v="-768.31"/>
    <x v="24"/>
    <x v="22"/>
    <x v="22"/>
    <s v="FATURA"/>
    <s v="'150407167"/>
    <s v="REF. CONTA AGUA - RUA GUILHERME FROTA, 500 - JANEIRO/2023"/>
    <n v="4004"/>
    <s v="PATRIMÔNIO"/>
    <s v="Sidnei"/>
    <s v="D"/>
    <s v="DESPESA"/>
    <s v="M"/>
    <s v="INSTALAÇÃO"/>
    <s v="1 | 1"/>
    <s v="86767"/>
    <s v="ExtraordinÃ¡rio"/>
  </r>
  <r>
    <s v="Realizado"/>
    <x v="1"/>
    <n v="-680"/>
    <x v="15"/>
    <x v="14"/>
    <x v="23"/>
    <s v="NFS"/>
    <s v="'9047"/>
    <s v="REF. CONSERTO DE 01 BOMBA AUTO ASPIRANTE DANCOR DE 2 HP , MONOFASICA ,220 VOLTS, ENROLAMENTO DO MOTOR, ROLAMENTOS, SELO, CONSERTO DE 01 SERRA MARMORE MAKITA MODELO MCC401, INDUZIDOS, TROCA DE ROLAMENTOS, TROCA DE ESCOVAS ."/>
    <n v="9002"/>
    <s v="BIOCLEAN"/>
    <s v="Financeiro"/>
    <s v="C"/>
    <s v="CUSTO"/>
    <s v="I"/>
    <s v="OUTROS"/>
    <s v="1 | 1"/>
    <s v="86680"/>
    <s v="ExtraordinÃ¡rio"/>
  </r>
  <r>
    <s v="Realizado"/>
    <x v="1"/>
    <n v="-493"/>
    <x v="25"/>
    <x v="23"/>
    <x v="24"/>
    <s v="NFS"/>
    <s v="'1199"/>
    <s v="REF. ALUGUEL E MANUTENÃ‡ÃƒO DE EQUIPAMENTOS PARA SISTEMA DE CFTV -CAMERAS INTERNAS , REFERENCIA MENSAL AO CORRESPONDE AO MÃŠS JANEIRO 2023."/>
    <n v="2001"/>
    <s v="CORPORATIVO"/>
    <s v="Financeiro"/>
    <s v="D"/>
    <s v="DESPESA"/>
    <s v="M"/>
    <s v="INSTALAÇÃO"/>
    <s v="1 | 1"/>
    <s v="86954"/>
    <s v="ExtraordinÃ¡rio"/>
  </r>
  <r>
    <s v="Realizado"/>
    <x v="1"/>
    <n v="-480"/>
    <x v="26"/>
    <x v="24"/>
    <x v="25"/>
    <s v="NFS"/>
    <s v="'20351"/>
    <s v="REF AVALIAÃ‡ÃƒO QUALIDADE DA AGUA EM 3 PONTOS DE AUTOCLAVE - 01/02/03"/>
    <n v="9002"/>
    <s v="BIOCLEAN"/>
    <s v="Financeiro"/>
    <s v="C"/>
    <s v="CUSTO"/>
    <s v="I"/>
    <s v="OUTROS"/>
    <s v="1 | 1"/>
    <s v="85291"/>
    <s v="ExtraordinÃ¡rio"/>
  </r>
  <r>
    <s v="Realizado"/>
    <x v="1"/>
    <n v="-450.1"/>
    <x v="27"/>
    <x v="25"/>
    <x v="26"/>
    <s v="NFS"/>
    <s v="'3887"/>
    <s v="REF. AOS SERVIÃ‡OS PRESTADOS VIDALCLIN  BIOCLEAN - JANEIRO/2023"/>
    <n v="9002"/>
    <s v="BIOCLEAN"/>
    <s v="Financeiro"/>
    <s v="C"/>
    <s v="CUSTO"/>
    <s v="E"/>
    <s v="BENEFÍCIOS"/>
    <s v="1 | 1"/>
    <s v="88360"/>
    <s v="ExtraordinÃ¡rio"/>
  </r>
  <r>
    <s v="Realizado"/>
    <x v="1"/>
    <n v="-447.3"/>
    <x v="15"/>
    <x v="14"/>
    <x v="27"/>
    <s v="NOTA FISCAL"/>
    <s v="'17003"/>
    <s v="REF. SILICONE ALTA TEMPERATURA, DESENGRIPANTE M1 MICRO- OLEO, FITA ISOLANTE IMPERIAL, DISCO DE CORTE CLASSIC, FITA VERDE, OLEO, CHAVE COMBINADA, ABRACADEIRA S/ FIM, 174 JG ESCOVA CARVAO ESMERILHADEIRA "/>
    <n v="9002"/>
    <s v="BIOCLEAN"/>
    <s v="Financeiro"/>
    <s v="C"/>
    <s v="CUSTO"/>
    <s v="I"/>
    <s v="OUTROS"/>
    <s v="1 | 1"/>
    <s v="85281"/>
    <s v="ExtraordinÃ¡rio"/>
  </r>
  <r>
    <s v="Realizado"/>
    <x v="1"/>
    <n v="-413.79"/>
    <x v="23"/>
    <x v="21"/>
    <x v="21"/>
    <s v="FATURA"/>
    <s v="'72765693"/>
    <s v="REF. BOLETO RIOCARD - BIOCLEAN - JANEIRO 2023"/>
    <n v="9002"/>
    <s v="BIOCLEAN"/>
    <s v="Financeiro"/>
    <s v="C"/>
    <s v="CUSTO"/>
    <s v="E"/>
    <s v="BENEFÍCIOS"/>
    <s v="1 | 1"/>
    <s v="84509"/>
    <s v="ExtraordinÃ¡rio"/>
  </r>
  <r>
    <s v="Realizado"/>
    <x v="1"/>
    <n v="-397.58"/>
    <x v="28"/>
    <x v="26"/>
    <x v="28"/>
    <s v="NFS"/>
    <s v="'33953913"/>
    <s v="REF.  BOLETO UNIMED SAÃšDE - BIOCLEAN -  JANEIRO/2023 - FATURA 44467389"/>
    <n v="9002"/>
    <s v="BIOCLEAN"/>
    <s v="Financeiro"/>
    <s v="C"/>
    <s v="CUSTO"/>
    <s v="E"/>
    <s v="BENEFÍCIOS"/>
    <s v="1 | 1"/>
    <s v="85637"/>
    <s v="ExtraordinÃ¡rio"/>
  </r>
  <r>
    <s v="Realizado"/>
    <x v="1"/>
    <n v="-397.58"/>
    <x v="28"/>
    <x v="26"/>
    <x v="28"/>
    <s v="NFS"/>
    <s v="'34162585"/>
    <s v="REF.  BOLETO UNIMED DENTAL - BIOCLEAN - FATURA 44666731"/>
    <n v="9002"/>
    <s v="BIOCLEAN"/>
    <s v="Financeiro"/>
    <s v="C"/>
    <s v="CUSTO"/>
    <s v="E"/>
    <s v="BENEFÍCIOS"/>
    <s v="1 | 1"/>
    <s v="88234"/>
    <s v="ExtraordinÃ¡rio"/>
  </r>
  <r>
    <s v="Realizado"/>
    <x v="1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9 | 19"/>
    <s v="45589"/>
    <s v="ExtraordinÃ¡rio"/>
  </r>
  <r>
    <s v="Realizado"/>
    <x v="1"/>
    <n v="-325.33999999999997"/>
    <x v="12"/>
    <x v="11"/>
    <x v="4"/>
    <s v="GUIA"/>
    <s v="'1013705"/>
    <s v="REF. DAS DO PARCELAMENTO RELPSN - N. PARCELA 09/92"/>
    <n v="2001"/>
    <s v="CORPORATIVO"/>
    <s v="Financeiro"/>
    <s v="F"/>
    <s v="PARCELAMENTOS"/>
    <s v="R"/>
    <s v="PARCELAMENTOS"/>
    <s v="1 | 1"/>
    <s v="86896"/>
    <s v="ExtraordinÃ¡rio"/>
  </r>
  <r>
    <s v="Realizado"/>
    <x v="1"/>
    <n v="-265"/>
    <x v="29"/>
    <x v="27"/>
    <x v="30"/>
    <s v="REEMBOLSO"/>
    <s v="'1013693"/>
    <s v="REF. REEMBOLSO DESP COMPRAS PARA MANUTENÃ‡ÃƒO (CASA RUBEM DE BONSUCESSO)"/>
    <n v="9002"/>
    <s v="BIOCLEAN"/>
    <s v="Financeiro"/>
    <s v="D"/>
    <s v="DESPESA"/>
    <s v="P"/>
    <s v="OUTRAS DESPESAS"/>
    <s v="1 | 1"/>
    <s v="86883"/>
    <s v="ExtraordinÃ¡rio"/>
  </r>
  <r>
    <s v="Realizado"/>
    <x v="1"/>
    <n v="-260"/>
    <x v="30"/>
    <x v="28"/>
    <x v="31"/>
    <s v="AP"/>
    <s v="'1013710"/>
    <s v="REF. DIÃRIAS 23.01.23 A 29.01.23"/>
    <n v="9002"/>
    <s v="BIOCLEAN"/>
    <s v="Financeiro"/>
    <s v="C"/>
    <s v="CUSTO"/>
    <s v="C"/>
    <s v="PESSOAL"/>
    <s v="1 | 1"/>
    <s v="86908"/>
    <s v="ExtraordinÃ¡rio"/>
  </r>
  <r>
    <s v="Realizado"/>
    <x v="1"/>
    <n v="-215"/>
    <x v="31"/>
    <x v="29"/>
    <x v="32"/>
    <s v="CONTRATO "/>
    <s v="'20230105007-TAR"/>
    <s v="Gerado por conciliacao automatica TAR CTA EMP MENSAL 12/22"/>
    <n v="2001"/>
    <s v="CORPORATIVO"/>
    <s v="Financeiro"/>
    <s v="D"/>
    <s v="DESPESA"/>
    <s v="N"/>
    <s v="DESPESAS FINANCEIRAS"/>
    <s v="1 | 1"/>
    <s v="85259"/>
    <s v="ExtraordinÃ¡rio"/>
  </r>
  <r>
    <s v="Realizado"/>
    <x v="1"/>
    <n v="-200"/>
    <x v="25"/>
    <x v="23"/>
    <x v="33"/>
    <s v="FATURA"/>
    <s v="'31"/>
    <s v="REF. REF.  1 IMPRESSORA MULTIFUNCIONAL "/>
    <n v="2001"/>
    <s v="CORPORATIVO"/>
    <s v="Financeiro"/>
    <s v="D"/>
    <s v="DESPESA"/>
    <s v="M"/>
    <s v="INSTALAÇÃO"/>
    <s v="1 | 1"/>
    <s v="88371"/>
    <s v="ExtraordinÃ¡rio"/>
  </r>
  <r>
    <s v="Realizado"/>
    <x v="1"/>
    <n v="-196.7"/>
    <x v="32"/>
    <x v="30"/>
    <x v="34"/>
    <s v="FATURA"/>
    <s v="'142515257"/>
    <s v="REF. CONTA TELEFONICA DA OI - NOVEMBROO/2022 - (PERIODO 13/12/2022 A 13/01/2023)"/>
    <n v="9002"/>
    <s v="BIOCLEAN"/>
    <s v="Financeiro"/>
    <s v="C"/>
    <s v="CUSTO"/>
    <s v="I"/>
    <s v="OUTROS"/>
    <s v="1 | 1"/>
    <s v="86721"/>
    <s v="ExtraordinÃ¡rio"/>
  </r>
  <r>
    <s v="Realizado"/>
    <x v="1"/>
    <n v="-190.9"/>
    <x v="33"/>
    <x v="31"/>
    <x v="35"/>
    <s v="NOTA FISCAL"/>
    <s v="'17726"/>
    <s v="REF.  ACR FOSCO BRANCO 18 LTS "/>
    <n v="9002"/>
    <s v="BIOCLEAN"/>
    <s v="Financeiro"/>
    <s v="D"/>
    <s v="DESPESA"/>
    <s v="M"/>
    <s v="INSTALAÇÃO"/>
    <s v="1 | 1"/>
    <s v="85279"/>
    <s v="ExtraordinÃ¡rio"/>
  </r>
  <r>
    <s v="Realizado"/>
    <x v="1"/>
    <n v="-190"/>
    <x v="30"/>
    <x v="28"/>
    <x v="31"/>
    <s v="AP"/>
    <s v="'1013318"/>
    <s v="REF. DIÃRIAS 02/01/23 A 08/01/2023"/>
    <n v="9002"/>
    <s v="BIOCLEAN"/>
    <s v="Financeiro"/>
    <s v="C"/>
    <s v="CUSTO"/>
    <s v="C"/>
    <s v="PESSOAL"/>
    <s v="1 | 1"/>
    <s v="85373"/>
    <s v="ExtraordinÃ¡rio"/>
  </r>
  <r>
    <s v="Realizado"/>
    <x v="1"/>
    <n v="-130"/>
    <x v="30"/>
    <x v="28"/>
    <x v="31"/>
    <s v="AP"/>
    <s v="'1013489"/>
    <s v="REF. DIÃRIAS 09/01/23 A 15/01/2023"/>
    <n v="9002"/>
    <s v="BIOCLEAN"/>
    <s v="Financeiro"/>
    <s v="C"/>
    <s v="CUSTO"/>
    <s v="C"/>
    <s v="PESSOAL"/>
    <s v="1 | 1"/>
    <s v="86336"/>
    <s v="ExtraordinÃ¡rio"/>
  </r>
  <r>
    <s v="Realizado"/>
    <x v="1"/>
    <n v="-82.11"/>
    <x v="34"/>
    <x v="32"/>
    <x v="28"/>
    <s v="NFS"/>
    <s v="'33953918"/>
    <s v="REF.  BOLETO UNIMED DENTAL - BIOCLEAN -  JANEIRO/2023 - FATURA 44467394"/>
    <n v="9002"/>
    <s v="BIOCLEAN"/>
    <s v="Financeiro"/>
    <s v="C"/>
    <s v="CUSTO"/>
    <s v="E"/>
    <s v="BENEFÍCIOS"/>
    <s v="1 | 1"/>
    <s v="85650"/>
    <s v="ExtraordinÃ¡rio"/>
  </r>
  <r>
    <s v="Realizado"/>
    <x v="1"/>
    <n v="-82.11"/>
    <x v="34"/>
    <x v="32"/>
    <x v="28"/>
    <s v="NFS"/>
    <s v="'34162590"/>
    <s v="REF.  BOLETO UNIMED DENTAL - BIOCLEAN- FATURA 44666737"/>
    <n v="9002"/>
    <s v="BIOCLEAN"/>
    <s v="Financeiro"/>
    <s v="C"/>
    <s v="CUSTO"/>
    <s v="E"/>
    <s v="BENEFÍCIOS"/>
    <s v="1 | 1"/>
    <s v="88227"/>
    <s v="ExtraordinÃ¡rio"/>
  </r>
  <r>
    <s v="Realizado"/>
    <x v="1"/>
    <n v="-70"/>
    <x v="30"/>
    <x v="28"/>
    <x v="31"/>
    <s v="AP"/>
    <s v="'1013163"/>
    <s v="REF.  DIÃRIAS - 26/12/2022 Ã€ 01/01/2023."/>
    <n v="9002"/>
    <s v="BIOCLEAN"/>
    <s v="Financeiro"/>
    <s v="C"/>
    <s v="CUSTO"/>
    <s v="C"/>
    <s v="PESSOAL"/>
    <s v="1 | 1"/>
    <s v="84744"/>
    <s v="ExtraordinÃ¡rio"/>
  </r>
  <r>
    <s v="Realizado"/>
    <x v="1"/>
    <n v="-70"/>
    <x v="30"/>
    <x v="28"/>
    <x v="31"/>
    <s v="AP"/>
    <s v="'1013622"/>
    <s v="REF. DIÃRIAS 16/01/2023 A 22/01/2023"/>
    <n v="9002"/>
    <s v="BIOCLEAN"/>
    <s v="Financeiro"/>
    <s v="C"/>
    <s v="CUSTO"/>
    <s v="C"/>
    <s v="PESSOAL"/>
    <s v="1 | 1"/>
    <s v="86556"/>
    <s v="ExtraordinÃ¡rio"/>
  </r>
  <r>
    <s v="Realizado"/>
    <x v="1"/>
    <n v="-69.75"/>
    <x v="35"/>
    <x v="33"/>
    <x v="16"/>
    <s v="GUIA"/>
    <s v="'1013918"/>
    <s v="REF. COD 5952 CSRF - SICALC CONTRIBUINTE -6001 RJ"/>
    <n v="9002"/>
    <s v="BIOCLEAN"/>
    <s v="Financeiro"/>
    <s v="C"/>
    <s v="CUSTO"/>
    <s v="I"/>
    <s v="OUTROS"/>
    <s v="1 | 1"/>
    <s v="87920"/>
    <s v="ExtraordinÃ¡rio"/>
  </r>
  <r>
    <s v="Realizado"/>
    <x v="1"/>
    <n v="-59.66"/>
    <x v="36"/>
    <x v="34"/>
    <x v="36"/>
    <s v="NFS"/>
    <s v="'4428-Juros"/>
    <s v="."/>
    <n v="9002"/>
    <s v="BIOCLEAN"/>
    <s v="Financeiro"/>
    <s v="D"/>
    <s v="DESPESA"/>
    <s v="N"/>
    <s v="DESPESAS FINANCEIRAS"/>
    <s v="1 | 1"/>
    <s v="85606"/>
    <s v="ExtraordinÃ¡rio"/>
  </r>
  <r>
    <s v="Realizado"/>
    <x v="1"/>
    <n v="-45.68"/>
    <x v="36"/>
    <x v="34"/>
    <x v="8"/>
    <s v="FATURA"/>
    <s v="'21629001-Juros"/>
    <s v="."/>
    <n v="9002"/>
    <s v="BIOCLEAN"/>
    <s v="Financeiro"/>
    <s v="D"/>
    <s v="DESPESA"/>
    <s v="N"/>
    <s v="DESPESAS FINANCEIRAS"/>
    <s v="1 | 1"/>
    <s v="85128"/>
    <s v="ExtraordinÃ¡rio"/>
  </r>
  <r>
    <s v="Realizado"/>
    <x v="1"/>
    <n v="-28.35"/>
    <x v="31"/>
    <x v="29"/>
    <x v="32"/>
    <s v="CONTRATO "/>
    <s v="'20230106005-TAR"/>
    <s v="Gerado por conciliacao automatica TAR C/C SISPAG"/>
    <n v="2001"/>
    <s v="CORPORATIVO"/>
    <s v="Financeiro"/>
    <s v="D"/>
    <s v="DESPESA"/>
    <s v="N"/>
    <s v="DESPESAS FINANCEIRAS"/>
    <s v="1 | 1"/>
    <s v="85307"/>
    <s v="ExtraordinÃ¡rio"/>
  </r>
  <r>
    <s v="Realizado"/>
    <x v="1"/>
    <n v="-16.16"/>
    <x v="36"/>
    <x v="34"/>
    <x v="20"/>
    <s v="FATURA"/>
    <s v="'5103565-Juros"/>
    <s v="."/>
    <n v="8006"/>
    <s v="TECNOLOGIA DA INFORMAÇÃO"/>
    <s v="Gabriel"/>
    <s v="D"/>
    <s v="DESPESA"/>
    <s v="N"/>
    <s v="DESPESAS FINANCEIRAS"/>
    <s v="1 | 1"/>
    <s v="85127"/>
    <s v="ExtraordinÃ¡rio"/>
  </r>
  <r>
    <s v="Realizado"/>
    <x v="1"/>
    <n v="-11"/>
    <x v="31"/>
    <x v="29"/>
    <x v="32"/>
    <s v="CONTRATO "/>
    <s v="'20230116009-TAR"/>
    <s v="Gerado por conciliacao automatica TAR/CUSTAS COBRANCA"/>
    <n v="2001"/>
    <s v="CORPORATIVO"/>
    <s v="Financeiro"/>
    <s v="D"/>
    <s v="DESPESA"/>
    <s v="N"/>
    <s v="DESPESAS FINANCEIRAS"/>
    <s v="1 | 1"/>
    <s v="86076"/>
    <s v="ExtraordinÃ¡rio"/>
  </r>
  <r>
    <s v="Realizado"/>
    <x v="1"/>
    <n v="-11"/>
    <x v="31"/>
    <x v="29"/>
    <x v="32"/>
    <s v="CONTRATO "/>
    <s v="'20230117001-TAR"/>
    <s v="Gerado por conciliacao automatica TAR/CUSTAS COBRANCA"/>
    <n v="2001"/>
    <s v="CORPORATIVO"/>
    <s v="Financeiro"/>
    <s v="D"/>
    <s v="DESPESA"/>
    <s v="N"/>
    <s v="DESPESAS FINANCEIRAS"/>
    <s v="1 | 1"/>
    <s v="86232"/>
    <s v="ExtraordinÃ¡rio"/>
  </r>
  <r>
    <s v="Realizado"/>
    <x v="1"/>
    <n v="-5.5"/>
    <x v="31"/>
    <x v="29"/>
    <x v="32"/>
    <s v="CONTRATO "/>
    <s v="'20230109006-TAR"/>
    <s v="Gerado por conciliacao automatica TAR/CUSTAS COBRANCA"/>
    <n v="2001"/>
    <s v="CORPORATIVO"/>
    <s v="Financeiro"/>
    <s v="D"/>
    <s v="DESPESA"/>
    <s v="N"/>
    <s v="DESPESAS FINANCEIRAS"/>
    <s v="1 | 1"/>
    <s v="85506"/>
    <s v="ExtraordinÃ¡rio"/>
  </r>
  <r>
    <s v="Realizado"/>
    <x v="1"/>
    <n v="-5.5"/>
    <x v="31"/>
    <x v="29"/>
    <x v="32"/>
    <s v="CONTRATO "/>
    <s v="'20230113003-TAR"/>
    <s v="Gerado por conciliacao automatica TAR/CUSTAS COBRANCA"/>
    <n v="2001"/>
    <s v="CORPORATIVO"/>
    <s v="Financeiro"/>
    <s v="D"/>
    <s v="DESPESA"/>
    <s v="N"/>
    <s v="DESPESAS FINANCEIRAS"/>
    <s v="1 | 1"/>
    <s v="85879"/>
    <s v="ExtraordinÃ¡rio"/>
  </r>
  <r>
    <s v="Realizado"/>
    <x v="1"/>
    <n v="-5.5"/>
    <x v="31"/>
    <x v="29"/>
    <x v="32"/>
    <s v="CONTRATO "/>
    <s v="'20230118001-TAR"/>
    <s v="Gerado por conciliacao automatica TAR/CUSTAS COBRANCA"/>
    <n v="2001"/>
    <s v="CORPORATIVO"/>
    <s v="Financeiro"/>
    <s v="D"/>
    <s v="DESPESA"/>
    <s v="N"/>
    <s v="DESPESAS FINANCEIRAS"/>
    <s v="1 | 1"/>
    <s v="86376"/>
    <s v="ExtraordinÃ¡rio"/>
  </r>
  <r>
    <s v="Realizado"/>
    <x v="1"/>
    <n v="-5.5"/>
    <x v="31"/>
    <x v="29"/>
    <x v="32"/>
    <s v="CONTRATO "/>
    <s v="'20230119004-TAR"/>
    <s v="Gerado por conciliacao automatica TAR/CUSTAS COBRANCA"/>
    <n v="2001"/>
    <s v="CORPORATIVO"/>
    <s v="Financeiro"/>
    <s v="D"/>
    <s v="DESPESA"/>
    <s v="N"/>
    <s v="DESPESAS FINANCEIRAS"/>
    <s v="1 | 1"/>
    <s v="86412"/>
    <s v="ExtraordinÃ¡rio"/>
  </r>
  <r>
    <s v="Realizado"/>
    <x v="1"/>
    <n v="-5.5"/>
    <x v="31"/>
    <x v="29"/>
    <x v="32"/>
    <s v="CONTRATO "/>
    <s v="'20230123006-TAR"/>
    <s v="Gerado por conciliacao automatica TAR/CUSTAS COBRANCA"/>
    <n v="2001"/>
    <s v="CORPORATIVO"/>
    <s v="Financeiro"/>
    <s v="D"/>
    <s v="DESPESA"/>
    <s v="N"/>
    <s v="DESPESAS FINANCEIRAS"/>
    <s v="1 | 1"/>
    <s v="86561"/>
    <s v="ExtraordinÃ¡rio"/>
  </r>
  <r>
    <s v="Realizado"/>
    <x v="1"/>
    <n v="-5.5"/>
    <x v="31"/>
    <x v="29"/>
    <x v="32"/>
    <s v="CONTRATO "/>
    <s v="'20230124002-TAR"/>
    <s v="Gerado por conciliacao automatica TAR/CUSTAS COBRANCA"/>
    <n v="2001"/>
    <s v="CORPORATIVO"/>
    <s v="Financeiro"/>
    <s v="D"/>
    <s v="DESPESA"/>
    <s v="N"/>
    <s v="DESPESAS FINANCEIRAS"/>
    <s v="1 | 1"/>
    <s v="86613"/>
    <s v="ExtraordinÃ¡rio"/>
  </r>
  <r>
    <s v="Realizado"/>
    <x v="1"/>
    <n v="-2.8"/>
    <x v="31"/>
    <x v="29"/>
    <x v="32"/>
    <s v="CONTRATO "/>
    <s v="'20230116006-TAR"/>
    <s v="Gerado por conciliacao automatica TAR SISPAG TIT OUTRO BCO"/>
    <n v="2001"/>
    <s v="CORPORATIVO"/>
    <s v="Financeiro"/>
    <s v="D"/>
    <s v="DESPESA"/>
    <s v="N"/>
    <s v="DESPESAS FINANCEIRAS"/>
    <s v="1 | 1"/>
    <s v="86073"/>
    <s v="ExtraordinÃ¡rio"/>
  </r>
  <r>
    <s v="Realizado"/>
    <x v="1"/>
    <n v="-1.8"/>
    <x v="31"/>
    <x v="29"/>
    <x v="32"/>
    <s v="CONTRATO "/>
    <s v="'20230105003-TAR"/>
    <s v="Gerado por conciliacao automatica TAR BLOQUETO ITAU"/>
    <n v="2001"/>
    <s v="CORPORATIVO"/>
    <s v="Financeiro"/>
    <s v="D"/>
    <s v="DESPESA"/>
    <s v="N"/>
    <s v="DESPESAS FINANCEIRAS"/>
    <s v="1 | 1"/>
    <s v="85257"/>
    <s v="ExtraordinÃ¡rio"/>
  </r>
  <r>
    <s v="Realizado"/>
    <x v="1"/>
    <n v="-1.8"/>
    <x v="31"/>
    <x v="29"/>
    <x v="32"/>
    <s v="CONTRATO "/>
    <s v="'20230116005-TAR"/>
    <s v="Gerado por conciliacao automatica TAR BLOQUETO ITAU"/>
    <n v="2001"/>
    <s v="CORPORATIVO"/>
    <s v="Financeiro"/>
    <s v="D"/>
    <s v="DESPESA"/>
    <s v="N"/>
    <s v="DESPESAS FINANCEIRAS"/>
    <s v="1 | 1"/>
    <s v="86072"/>
    <s v="ExtraordinÃ¡rio"/>
  </r>
  <r>
    <s v="Realizado"/>
    <x v="1"/>
    <n v="-1.4"/>
    <x v="31"/>
    <x v="29"/>
    <x v="32"/>
    <s v="CONTRATO "/>
    <s v="'20230105004-TAR"/>
    <s v="Gerado por conciliacao automatica TAR SISPAG TIT OUTRO BCO"/>
    <n v="2001"/>
    <s v="CORPORATIVO"/>
    <s v="Financeiro"/>
    <s v="D"/>
    <s v="DESPESA"/>
    <s v="N"/>
    <s v="DESPESAS FINANCEIRAS"/>
    <s v="1 | 1"/>
    <s v="85258"/>
    <s v="ExtraordinÃ¡rio"/>
  </r>
  <r>
    <s v="Realizado"/>
    <x v="1"/>
    <n v="-1.4"/>
    <x v="31"/>
    <x v="29"/>
    <x v="32"/>
    <s v="CONTRATO "/>
    <s v="'20230109004-TAR"/>
    <s v="Gerado por conciliacao automatica TAR SISPAG TIT OUTRO BCO"/>
    <n v="2001"/>
    <s v="CORPORATIVO"/>
    <s v="Financeiro"/>
    <s v="D"/>
    <s v="DESPESA"/>
    <s v="N"/>
    <s v="DESPESAS FINANCEIRAS"/>
    <s v="1 | 1"/>
    <s v="85504"/>
    <s v="ExtraordinÃ¡rio"/>
  </r>
  <r>
    <s v="Realizado"/>
    <x v="1"/>
    <n v="-1.4"/>
    <x v="31"/>
    <x v="29"/>
    <x v="32"/>
    <s v="CONTRATO "/>
    <s v="'20230110003-TAR"/>
    <s v="Gerado por conciliacao automatica TAR SISPAG TIT OUTRO BCO"/>
    <n v="2001"/>
    <s v="CORPORATIVO"/>
    <s v="Financeiro"/>
    <s v="D"/>
    <s v="DESPESA"/>
    <s v="N"/>
    <s v="DESPESAS FINANCEIRAS"/>
    <s v="1 | 1"/>
    <s v="85608"/>
    <s v="ExtraordinÃ¡rio"/>
  </r>
  <r>
    <s v="Realizado"/>
    <x v="1"/>
    <n v="-1.4"/>
    <x v="31"/>
    <x v="29"/>
    <x v="32"/>
    <s v="CONTRATO "/>
    <s v="'20230112002-TAR"/>
    <s v="Gerado por conciliacao automatica TAR SISPAG TIT OUTRO BCO"/>
    <n v="2001"/>
    <s v="CORPORATIVO"/>
    <s v="Financeiro"/>
    <s v="D"/>
    <s v="DESPESA"/>
    <s v="N"/>
    <s v="DESPESAS FINANCEIRAS"/>
    <s v="1 | 1"/>
    <s v="85807"/>
    <s v="ExtraordinÃ¡rio"/>
  </r>
  <r>
    <s v="Realizado"/>
    <x v="1"/>
    <n v="-1.4"/>
    <x v="31"/>
    <x v="29"/>
    <x v="32"/>
    <s v="CONTRATO "/>
    <s v="'20230113002-TAR"/>
    <s v="Gerado por conciliacao automatica TAR SISPAG TIT OUTRO BCO"/>
    <n v="2001"/>
    <s v="CORPORATIVO"/>
    <s v="Financeiro"/>
    <s v="D"/>
    <s v="DESPESA"/>
    <s v="N"/>
    <s v="DESPESAS FINANCEIRAS"/>
    <s v="1 | 1"/>
    <s v="85878"/>
    <s v="ExtraordinÃ¡rio"/>
  </r>
  <r>
    <s v="Realizado"/>
    <x v="1"/>
    <n v="-1.4"/>
    <x v="31"/>
    <x v="29"/>
    <x v="32"/>
    <s v="CONTRATO "/>
    <s v="'20230119003-TAR"/>
    <s v="Gerado por conciliacao automatica TAR SISPAG TIT OUTRO BCO"/>
    <n v="2001"/>
    <s v="CORPORATIVO"/>
    <s v="Financeiro"/>
    <s v="D"/>
    <s v="DESPESA"/>
    <s v="N"/>
    <s v="DESPESAS FINANCEIRAS"/>
    <s v="1 | 1"/>
    <s v="86411"/>
    <s v="ExtraordinÃ¡rio"/>
  </r>
  <r>
    <s v="Realizado"/>
    <x v="1"/>
    <n v="-1.4"/>
    <x v="31"/>
    <x v="29"/>
    <x v="32"/>
    <s v="CONTRATO "/>
    <s v="'20230123005-TAR"/>
    <s v="Gerado por conciliacao automatica TAR SISPAG TIT OUTRO BCO"/>
    <n v="2001"/>
    <s v="CORPORATIVO"/>
    <s v="Financeiro"/>
    <s v="D"/>
    <s v="DESPESA"/>
    <s v="N"/>
    <s v="DESPESAS FINANCEIRAS"/>
    <s v="1 | 1"/>
    <s v="86560"/>
    <s v="ExtraordinÃ¡rio"/>
  </r>
  <r>
    <s v="Realizado"/>
    <x v="1"/>
    <n v="-1.4"/>
    <x v="31"/>
    <x v="29"/>
    <x v="32"/>
    <s v="CONTRATO "/>
    <s v="'20230130002-TAR"/>
    <s v="Gerado por conciliacao automatica TAR SISPAG TIT OUTRO BCO"/>
    <n v="2001"/>
    <s v="CORPORATIVO"/>
    <s v="Financeiro"/>
    <s v="D"/>
    <s v="DESPESA"/>
    <s v="N"/>
    <s v="DESPESAS FINANCEIRAS"/>
    <s v="1 | 1"/>
    <s v="86950"/>
    <s v="ExtraordinÃ¡rio"/>
  </r>
  <r>
    <s v="Realizado"/>
    <x v="1"/>
    <n v="-0.9"/>
    <x v="31"/>
    <x v="29"/>
    <x v="32"/>
    <s v="CONTRATO "/>
    <s v="'20230102003-TAR"/>
    <s v="Gerado por conciliacao automatica TAR C/C SISPAG"/>
    <n v="2001"/>
    <s v="CORPORATIVO"/>
    <s v="Financeiro"/>
    <s v="D"/>
    <s v="DESPESA"/>
    <s v="N"/>
    <s v="DESPESAS FINANCEIRAS"/>
    <s v="1 | 1"/>
    <s v="84804"/>
    <s v="ExtraordinÃ¡rio"/>
  </r>
  <r>
    <s v="Realizado"/>
    <x v="1"/>
    <n v="-0.9"/>
    <x v="31"/>
    <x v="29"/>
    <x v="32"/>
    <s v="CONTRATO "/>
    <s v="'20230102004-TAR"/>
    <s v="Gerado por conciliacao automatica TAR SISPAG CONCESSION"/>
    <n v="2001"/>
    <s v="CORPORATIVO"/>
    <s v="Financeiro"/>
    <s v="D"/>
    <s v="DESPESA"/>
    <s v="N"/>
    <s v="DESPESAS FINANCEIRAS"/>
    <s v="1 | 1"/>
    <s v="84805"/>
    <s v="ExtraordinÃ¡rio"/>
  </r>
  <r>
    <s v="Realizado"/>
    <x v="1"/>
    <n v="-0.9"/>
    <x v="31"/>
    <x v="29"/>
    <x v="32"/>
    <s v="CONTRATO "/>
    <s v="'20230109005-TAR"/>
    <s v="Gerado por conciliacao automatica TAR C/C SISPAG"/>
    <n v="2001"/>
    <s v="CORPORATIVO"/>
    <s v="Financeiro"/>
    <s v="D"/>
    <s v="DESPESA"/>
    <s v="N"/>
    <s v="DESPESAS FINANCEIRAS"/>
    <s v="1 | 1"/>
    <s v="85505"/>
    <s v="ExtraordinÃ¡rio"/>
  </r>
  <r>
    <s v="Realizado"/>
    <x v="1"/>
    <n v="-0.9"/>
    <x v="31"/>
    <x v="29"/>
    <x v="32"/>
    <s v="CONTRATO "/>
    <s v="'20230110004-TAR"/>
    <s v="Gerado por conciliacao automatica TAR C/C SISPAG"/>
    <n v="2001"/>
    <s v="CORPORATIVO"/>
    <s v="Financeiro"/>
    <s v="D"/>
    <s v="DESPESA"/>
    <s v="N"/>
    <s v="DESPESAS FINANCEIRAS"/>
    <s v="1 | 1"/>
    <s v="85609"/>
    <s v="ExtraordinÃ¡rio"/>
  </r>
  <r>
    <s v="Realizado"/>
    <x v="1"/>
    <n v="-0.9"/>
    <x v="31"/>
    <x v="29"/>
    <x v="32"/>
    <s v="CONTRATO "/>
    <s v="'20230111003-TAR"/>
    <s v="Gerado por conciliacao automatica TAR BLOQUETO ITAU"/>
    <n v="2001"/>
    <s v="CORPORATIVO"/>
    <s v="Financeiro"/>
    <s v="D"/>
    <s v="DESPESA"/>
    <s v="N"/>
    <s v="DESPESAS FINANCEIRAS"/>
    <s v="1 | 1"/>
    <s v="85679"/>
    <s v="ExtraordinÃ¡rio"/>
  </r>
  <r>
    <s v="Realizado"/>
    <x v="1"/>
    <n v="-0.9"/>
    <x v="31"/>
    <x v="29"/>
    <x v="32"/>
    <s v="CONTRATO "/>
    <s v="'20230111004-TAR"/>
    <s v="Gerado por conciliacao automatica TAR C/C SISPAG"/>
    <n v="2001"/>
    <s v="CORPORATIVO"/>
    <s v="Financeiro"/>
    <s v="D"/>
    <s v="DESPESA"/>
    <s v="N"/>
    <s v="DESPESAS FINANCEIRAS"/>
    <s v="1 | 1"/>
    <s v="85680"/>
    <s v="ExtraordinÃ¡rio"/>
  </r>
  <r>
    <s v="Realizado"/>
    <x v="1"/>
    <n v="-0.9"/>
    <x v="31"/>
    <x v="29"/>
    <x v="32"/>
    <s v="CONTRATO "/>
    <s v="'20230116007-TAR"/>
    <s v="Gerado por conciliacao automatica TAR SISPAG CONCESSION"/>
    <n v="2001"/>
    <s v="CORPORATIVO"/>
    <s v="Financeiro"/>
    <s v="D"/>
    <s v="DESPESA"/>
    <s v="N"/>
    <s v="DESPESAS FINANCEIRAS"/>
    <s v="1 | 1"/>
    <s v="86074"/>
    <s v="ExtraordinÃ¡rio"/>
  </r>
  <r>
    <s v="Realizado"/>
    <x v="1"/>
    <n v="-0.9"/>
    <x v="31"/>
    <x v="29"/>
    <x v="32"/>
    <s v="CONTRATO "/>
    <s v="'20230116008-TAR"/>
    <s v="Gerado por conciliacao automatica TAR SISPAG CONCESSION"/>
    <n v="2001"/>
    <s v="CORPORATIVO"/>
    <s v="Financeiro"/>
    <s v="D"/>
    <s v="DESPESA"/>
    <s v="N"/>
    <s v="DESPESAS FINANCEIRAS"/>
    <s v="1 | 1"/>
    <s v="86075"/>
    <s v="ExtraordinÃ¡rio"/>
  </r>
  <r>
    <s v="Realizado"/>
    <x v="1"/>
    <n v="-0.9"/>
    <x v="31"/>
    <x v="29"/>
    <x v="32"/>
    <s v="CONTRATO "/>
    <s v="'20230123004-TAR"/>
    <s v="Gerado por conciliacao automatica TAR BLOQUETO ITAU"/>
    <n v="2001"/>
    <s v="CORPORATIVO"/>
    <s v="Financeiro"/>
    <s v="D"/>
    <s v="DESPESA"/>
    <s v="N"/>
    <s v="DESPESAS FINANCEIRAS"/>
    <s v="1 | 1"/>
    <s v="86559"/>
    <s v="ExtraordinÃ¡rio"/>
  </r>
  <r>
    <s v="Realizado"/>
    <x v="1"/>
    <n v="-0.9"/>
    <x v="31"/>
    <x v="29"/>
    <x v="32"/>
    <s v="CONTRATO "/>
    <s v="'20230127003-TAR"/>
    <s v="Gerado por conciliacao automatica TAR BLOQUETO ITAU"/>
    <n v="2001"/>
    <s v="CORPORATIVO"/>
    <s v="Financeiro"/>
    <s v="D"/>
    <s v="DESPESA"/>
    <s v="N"/>
    <s v="DESPESAS FINANCEIRAS"/>
    <s v="1 | 1"/>
    <s v="86888"/>
    <s v="ExtraordinÃ¡rio"/>
  </r>
  <r>
    <s v="Realizado"/>
    <x v="1"/>
    <n v="-0.09"/>
    <x v="36"/>
    <x v="34"/>
    <x v="29"/>
    <s v="NFS"/>
    <s v="'12899-Juros"/>
    <s v="."/>
    <n v="50016"/>
    <s v="GERÊNCIA TÉCNICA"/>
    <s v="Carla"/>
    <s v="D"/>
    <s v="DESPESA"/>
    <s v="N"/>
    <s v="DESPESAS FINANCEIRAS"/>
    <s v="1 | 1"/>
    <s v="85129"/>
    <s v="ExtraordinÃ¡rio"/>
  </r>
  <r>
    <s v="Realizado"/>
    <x v="1"/>
    <n v="0.01"/>
    <x v="10"/>
    <x v="9"/>
    <x v="10"/>
    <s v="AP"/>
    <s v="'1013107"/>
    <s v="REF. TRANSPORTE LENHA"/>
    <n v="9002"/>
    <s v="BIOCLEAN"/>
    <s v="Financeiro"/>
    <s v="C"/>
    <s v="CUSTO"/>
    <s v="I"/>
    <s v="OUTROS"/>
    <s v="1 | 2"/>
    <s v="84666"/>
    <s v="ExtraordinÃ¡rio"/>
  </r>
  <r>
    <s v="Realizado"/>
    <x v="1"/>
    <n v="0.01"/>
    <x v="10"/>
    <x v="9"/>
    <x v="10"/>
    <s v="AP"/>
    <s v="'1013107"/>
    <s v="REF. TRANSPORTE LENHA"/>
    <n v="9002"/>
    <s v="BIOCLEAN"/>
    <s v="Financeiro"/>
    <s v="C"/>
    <s v="CUSTO"/>
    <s v="I"/>
    <s v="OUTROS"/>
    <s v="2 | 2"/>
    <s v="84667"/>
    <s v="ExtraordinÃ¡rio"/>
  </r>
  <r>
    <s v="Realizado"/>
    <x v="1"/>
    <n v="0.01"/>
    <x v="37"/>
    <x v="35"/>
    <x v="1"/>
    <s v="Receitas"/>
    <s v="'20230111005-REND"/>
    <s v="Gerado por conciliacao automatica REND PAGO APLIC AUT APR"/>
    <n v="9002"/>
    <s v="BIOCLEAN"/>
    <s v="Financeiro"/>
    <s v="D"/>
    <s v="DESPESA"/>
    <s v="N"/>
    <s v="DESPESAS FINANCEIRAS"/>
    <s v="1 | 1"/>
    <s v="2433"/>
    <m/>
  </r>
  <r>
    <s v="Realizado"/>
    <x v="1"/>
    <n v="0.02"/>
    <x v="37"/>
    <x v="35"/>
    <x v="1"/>
    <s v="Receitas"/>
    <s v="'20230106006-REND"/>
    <s v="Gerado por conciliacao automatica REND PAGO APLIC AUT APR"/>
    <n v="9002"/>
    <s v="BIOCLEAN"/>
    <s v="Financeiro"/>
    <s v="D"/>
    <s v="DESPESA"/>
    <s v="N"/>
    <s v="DESPESAS FINANCEIRAS"/>
    <s v="1 | 1"/>
    <s v="2413"/>
    <m/>
  </r>
  <r>
    <s v="Realizado"/>
    <x v="1"/>
    <n v="0.02"/>
    <x v="37"/>
    <x v="35"/>
    <x v="1"/>
    <s v="Receitas"/>
    <s v="'20230130003-REND"/>
    <s v="Gerado por conciliacao automatica REND PAGO APLIC AUT APR"/>
    <n v="9002"/>
    <s v="BIOCLEAN"/>
    <s v="Financeiro"/>
    <s v="D"/>
    <s v="DESPESA"/>
    <s v="N"/>
    <s v="DESPESAS FINANCEIRAS"/>
    <s v="1 | 1"/>
    <s v="2497"/>
    <m/>
  </r>
  <r>
    <s v="Realizado"/>
    <x v="1"/>
    <n v="0.04"/>
    <x v="37"/>
    <x v="35"/>
    <x v="1"/>
    <s v="Receitas"/>
    <s v="'20230110005-REND"/>
    <s v="Gerado por conciliacao automatica REND PAGO APLIC AUT APR"/>
    <n v="9002"/>
    <s v="BIOCLEAN"/>
    <s v="Financeiro"/>
    <s v="D"/>
    <s v="DESPESA"/>
    <s v="N"/>
    <s v="DESPESAS FINANCEIRAS"/>
    <s v="1 | 1"/>
    <s v="2424"/>
    <m/>
  </r>
  <r>
    <s v="Realizado"/>
    <x v="1"/>
    <n v="0.05"/>
    <x v="37"/>
    <x v="35"/>
    <x v="1"/>
    <s v="Receitas"/>
    <s v="'20230119005-REND"/>
    <s v="Gerado por conciliacao automatica REND PAGO APLIC AUT MAIS"/>
    <n v="9002"/>
    <s v="BIOCLEAN"/>
    <s v="Financeiro"/>
    <s v="D"/>
    <s v="DESPESA"/>
    <s v="N"/>
    <s v="DESPESAS FINANCEIRAS"/>
    <s v="1 | 1"/>
    <s v="2460"/>
    <m/>
  </r>
  <r>
    <s v="Realizado"/>
    <x v="1"/>
    <n v="0.06"/>
    <x v="37"/>
    <x v="35"/>
    <x v="1"/>
    <s v="Receitas"/>
    <s v="'20230116010-REND"/>
    <s v="Gerado por conciliacao automatica REND PAGO APLIC AUT APR"/>
    <n v="9002"/>
    <s v="BIOCLEAN"/>
    <s v="Financeiro"/>
    <s v="D"/>
    <s v="DESPESA"/>
    <s v="N"/>
    <s v="DESPESAS FINANCEIRAS"/>
    <s v="1 | 1"/>
    <s v="2449"/>
    <m/>
  </r>
  <r>
    <s v="Realizado"/>
    <x v="1"/>
    <n v="7.0000000000000007E-2"/>
    <x v="37"/>
    <x v="35"/>
    <x v="1"/>
    <s v="Receitas"/>
    <s v="'20230127004-REND"/>
    <s v="Gerado por conciliacao automatica REND PAGO APLIC AUT APR"/>
    <n v="9002"/>
    <s v="BIOCLEAN"/>
    <s v="Financeiro"/>
    <s v="D"/>
    <s v="DESPESA"/>
    <s v="N"/>
    <s v="DESPESAS FINANCEIRAS"/>
    <s v="1 | 1"/>
    <s v="2488"/>
    <m/>
  </r>
  <r>
    <s v="Realizado"/>
    <x v="1"/>
    <n v="0.12"/>
    <x v="37"/>
    <x v="35"/>
    <x v="1"/>
    <s v="Receitas"/>
    <s v="'20230103002-REND"/>
    <s v="Gerado por conciliacao automatica REND PAGO APLIC AUT APR"/>
    <n v="9002"/>
    <s v="BIOCLEAN"/>
    <s v="Financeiro"/>
    <s v="D"/>
    <s v="DESPESA"/>
    <s v="N"/>
    <s v="DESPESAS FINANCEIRAS"/>
    <s v="1 | 1"/>
    <s v="2393"/>
    <m/>
  </r>
  <r>
    <s v="Realizado"/>
    <x v="1"/>
    <n v="0.18"/>
    <x v="37"/>
    <x v="35"/>
    <x v="1"/>
    <s v="Receitas"/>
    <s v="'20230102005-REND"/>
    <s v="Gerado por conciliacao automatica REND PAGO APLIC AUT APR"/>
    <n v="9002"/>
    <s v="BIOCLEAN"/>
    <s v="Financeiro"/>
    <s v="D"/>
    <s v="DESPESA"/>
    <s v="N"/>
    <s v="DESPESAS FINANCEIRAS"/>
    <s v="1 | 1"/>
    <s v="2386"/>
    <m/>
  </r>
  <r>
    <s v="Realizado"/>
    <x v="1"/>
    <n v="0.2"/>
    <x v="37"/>
    <x v="35"/>
    <x v="1"/>
    <s v="Receitas"/>
    <s v="'20230131003-REND"/>
    <s v="Gerado por conciliacao automatica REND PAGO APLIC AUT APR"/>
    <n v="9002"/>
    <s v="BIOCLEAN"/>
    <s v="Financeiro"/>
    <s v="D"/>
    <s v="DESPESA"/>
    <s v="N"/>
    <s v="DESPESAS FINANCEIRAS"/>
    <s v="1 | 1"/>
    <s v="2505"/>
    <m/>
  </r>
  <r>
    <s v="Realizado"/>
    <x v="1"/>
    <n v="0.71"/>
    <x v="37"/>
    <x v="35"/>
    <x v="1"/>
    <s v="Receitas"/>
    <s v="'20230123007-REND"/>
    <s v="Gerado por conciliacao automatica REND PAGO APLIC AUT APR"/>
    <n v="9002"/>
    <s v="BIOCLEAN"/>
    <s v="Financeiro"/>
    <s v="D"/>
    <s v="DESPESA"/>
    <s v="N"/>
    <s v="DESPESAS FINANCEIRAS"/>
    <s v="1 | 1"/>
    <s v="2468"/>
    <m/>
  </r>
  <r>
    <s v="Realizado"/>
    <x v="1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9 | 19"/>
    <s v="45589"/>
    <s v="ExtraordinÃ¡rio"/>
  </r>
  <r>
    <s v="Realizado"/>
    <x v="1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9 | 19"/>
    <s v="45589"/>
    <s v="ExtraordinÃ¡rio"/>
  </r>
  <r>
    <s v="Realizado"/>
    <x v="1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9 | 19"/>
    <s v="45589"/>
    <s v="ExtraordinÃ¡rio"/>
  </r>
  <r>
    <s v="Realizado"/>
    <x v="1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9 | 19"/>
    <s v="45589"/>
    <s v="ExtraordinÃ¡rio"/>
  </r>
  <r>
    <s v="Realizado"/>
    <x v="1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9 | 19"/>
    <s v="45589"/>
    <s v="ExtraordinÃ¡rio"/>
  </r>
  <r>
    <s v="Realizado"/>
    <x v="1"/>
    <n v="868"/>
    <x v="0"/>
    <x v="0"/>
    <x v="1"/>
    <s v="Transferencia"/>
    <s v="'1013578"/>
    <m/>
    <m/>
    <m/>
    <m/>
    <m/>
    <m/>
    <m/>
    <m/>
    <s v="1 | 1"/>
    <s v="4420"/>
    <m/>
  </r>
  <r>
    <s v="Realizado"/>
    <x v="1"/>
    <n v="975"/>
    <x v="0"/>
    <x v="0"/>
    <x v="1"/>
    <s v="Transferencia"/>
    <s v="'1013431"/>
    <m/>
    <m/>
    <m/>
    <m/>
    <m/>
    <m/>
    <m/>
    <m/>
    <s v="1 | 1"/>
    <s v="4368"/>
    <m/>
  </r>
  <r>
    <s v="Realizado"/>
    <x v="1"/>
    <n v="5000"/>
    <x v="0"/>
    <x v="0"/>
    <x v="1"/>
    <s v="Transferencia"/>
    <s v="'1013208"/>
    <m/>
    <m/>
    <m/>
    <m/>
    <m/>
    <m/>
    <m/>
    <m/>
    <s v="1 | 1"/>
    <s v="4274"/>
    <m/>
  </r>
  <r>
    <s v="Realizado"/>
    <x v="1"/>
    <n v="5000"/>
    <x v="0"/>
    <x v="0"/>
    <x v="1"/>
    <s v="Transferencia"/>
    <s v="'1013640"/>
    <m/>
    <m/>
    <m/>
    <m/>
    <m/>
    <m/>
    <m/>
    <m/>
    <s v="1 | 1"/>
    <s v="4452"/>
    <m/>
  </r>
  <r>
    <s v="Realizado"/>
    <x v="1"/>
    <n v="5875.2"/>
    <x v="0"/>
    <x v="0"/>
    <x v="1"/>
    <s v="Transferencia"/>
    <s v="'1013639"/>
    <m/>
    <m/>
    <m/>
    <m/>
    <m/>
    <m/>
    <m/>
    <m/>
    <s v="1 | 1"/>
    <s v="4450"/>
    <m/>
  </r>
  <r>
    <s v="Realizado"/>
    <x v="1"/>
    <n v="6953.4"/>
    <x v="0"/>
    <x v="0"/>
    <x v="1"/>
    <s v="Transferencia"/>
    <s v="'1013556"/>
    <m/>
    <m/>
    <m/>
    <m/>
    <m/>
    <m/>
    <m/>
    <m/>
    <s v="1 | 1"/>
    <s v="4408"/>
    <m/>
  </r>
  <r>
    <s v="Realizado"/>
    <x v="1"/>
    <n v="12184.1"/>
    <x v="0"/>
    <x v="0"/>
    <x v="1"/>
    <s v="Transferencia"/>
    <s v="'1013450"/>
    <m/>
    <m/>
    <m/>
    <m/>
    <m/>
    <m/>
    <m/>
    <m/>
    <s v="1 | 1"/>
    <s v="4378"/>
    <m/>
  </r>
  <r>
    <s v="Realizado"/>
    <x v="1"/>
    <n v="28354"/>
    <x v="0"/>
    <x v="0"/>
    <x v="1"/>
    <s v="Transferencia"/>
    <s v="'1013292"/>
    <m/>
    <m/>
    <m/>
    <m/>
    <m/>
    <m/>
    <m/>
    <m/>
    <s v="1 | 1"/>
    <s v="4302"/>
    <m/>
  </r>
  <r>
    <s v="Realizado"/>
    <x v="1"/>
    <n v="29469.68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1"/>
    <n v="35632"/>
    <x v="0"/>
    <x v="0"/>
    <x v="1"/>
    <s v="Transferencia"/>
    <s v="'1013332"/>
    <m/>
    <m/>
    <m/>
    <m/>
    <m/>
    <m/>
    <m/>
    <m/>
    <s v="1 | 1"/>
    <s v="4326"/>
    <m/>
  </r>
  <r>
    <s v="Realizado"/>
    <x v="1"/>
    <n v="98567.219999999987"/>
    <x v="38"/>
    <x v="36"/>
    <x v="2"/>
    <s v="MANUAL"/>
    <m/>
    <s v="NOTA CARIOCA"/>
    <n v="9002"/>
    <s v="BIOCLEAN"/>
    <s v="Financeiro"/>
    <s v="A"/>
    <s v="RECEITA"/>
    <s v="A"/>
    <s v="SERVIÇOS PRESTADOS"/>
    <m/>
    <m/>
    <m/>
  </r>
  <r>
    <s v="Realizado"/>
    <x v="2"/>
    <n v="-45899.1"/>
    <x v="0"/>
    <x v="0"/>
    <x v="1"/>
    <s v="Transferencia"/>
    <s v="'1014008"/>
    <m/>
    <m/>
    <m/>
    <m/>
    <m/>
    <m/>
    <m/>
    <m/>
    <s v="1 | 1"/>
    <s v="4591"/>
    <m/>
  </r>
  <r>
    <s v="Realizado"/>
    <x v="2"/>
    <n v="-24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2"/>
    <n v="-15174.68"/>
    <x v="0"/>
    <x v="0"/>
    <x v="1"/>
    <s v="Transferencia"/>
    <s v="'1014340"/>
    <m/>
    <m/>
    <m/>
    <m/>
    <m/>
    <m/>
    <m/>
    <m/>
    <s v="1 | 1"/>
    <s v="4717"/>
    <m/>
  </r>
  <r>
    <s v="Realizado"/>
    <x v="2"/>
    <n v="-13539.3"/>
    <x v="0"/>
    <x v="0"/>
    <x v="1"/>
    <s v="Transferencia"/>
    <s v="'1014121"/>
    <m/>
    <m/>
    <m/>
    <m/>
    <m/>
    <m/>
    <m/>
    <m/>
    <s v="1 | 1"/>
    <s v="4627"/>
    <m/>
  </r>
  <r>
    <s v="Realizado"/>
    <x v="2"/>
    <n v="-13521.05"/>
    <x v="3"/>
    <x v="3"/>
    <x v="4"/>
    <s v="GUIA"/>
    <s v="'1014414"/>
    <s v="REF. DAS BIOCLEAN SERVIÃ‡O BASE FEVEREIRO/2023"/>
    <n v="2001"/>
    <s v="CORPORATIVO"/>
    <s v="Financeiro"/>
    <s v="B"/>
    <s v="DEDUÇÕES DA RECEITA"/>
    <s v="B"/>
    <s v="IMPOSTOS DIRETOS"/>
    <s v="1 | 1"/>
    <s v="89400"/>
    <s v="ExtraordinÃ¡rio"/>
  </r>
  <r>
    <s v="Realizado"/>
    <x v="2"/>
    <n v="-12197.59"/>
    <x v="4"/>
    <x v="4"/>
    <x v="5"/>
    <s v="RM"/>
    <s v="'1014432"/>
    <s v="REF. FOLHA DE PAGAMENTO - FEVEREIRO/2023 - BIOCLEAN"/>
    <n v="9002"/>
    <s v="BIOCLEAN"/>
    <s v="Financeiro"/>
    <s v="C"/>
    <s v="CUSTO"/>
    <s v="C"/>
    <s v="PESSOAL"/>
    <s v="1 | 1"/>
    <s v="89459"/>
    <s v="ExtraordinÃ¡rio"/>
  </r>
  <r>
    <s v="Realizado"/>
    <x v="2"/>
    <n v="-11950.46"/>
    <x v="2"/>
    <x v="2"/>
    <x v="3"/>
    <s v="NFS"/>
    <s v="'62810"/>
    <s v="REF.  : RESIDUO CLASSE II |SERVICO DE TRATAMENTO E DISPOSICAO FINAL DE RESIDUOS DO PERIODO: 01/02/2023 A 28/02/2023- VENCIMENTO: 22/03/2023."/>
    <n v="9002"/>
    <s v="BIOCLEAN"/>
    <s v="Financeiro"/>
    <s v="C"/>
    <s v="CUSTO"/>
    <s v="G"/>
    <s v="TRATAMENTO"/>
    <s v="1 | 1"/>
    <s v="89532"/>
    <s v="ExtraordinÃ¡rio"/>
  </r>
  <r>
    <s v="Realizado"/>
    <x v="2"/>
    <n v="-10520"/>
    <x v="5"/>
    <x v="5"/>
    <x v="6"/>
    <s v="FATURA"/>
    <s v="'1011404"/>
    <s v="REF. AO ALUGUEL DO GALPÃƒO BIOCLEAN"/>
    <n v="9002"/>
    <s v="BIOCLEAN"/>
    <s v="Financeiro"/>
    <s v="D"/>
    <s v="DESPESA"/>
    <s v="M"/>
    <s v="INSTALAÇÃO"/>
    <s v="1 | 1"/>
    <s v="76848"/>
    <s v="ExtraordinÃ¡rio"/>
  </r>
  <r>
    <s v="Realizado"/>
    <x v="2"/>
    <n v="-10000"/>
    <x v="6"/>
    <x v="0"/>
    <x v="2"/>
    <s v="MANUAL"/>
    <m/>
    <s v="VIAGENS 2022"/>
    <n v="9002"/>
    <s v="BIOCLEAN"/>
    <s v="Financeiro"/>
    <m/>
    <m/>
    <m/>
    <m/>
    <m/>
    <m/>
    <m/>
  </r>
  <r>
    <s v="Realizado"/>
    <x v="2"/>
    <n v="-9315.7000000000007"/>
    <x v="0"/>
    <x v="0"/>
    <x v="1"/>
    <s v="Transferencia"/>
    <s v="'1013856"/>
    <m/>
    <m/>
    <m/>
    <m/>
    <m/>
    <m/>
    <m/>
    <m/>
    <s v="1 | 1"/>
    <s v="4541"/>
    <m/>
  </r>
  <r>
    <s v="Realizado"/>
    <x v="2"/>
    <n v="-8847.7999999999993"/>
    <x v="0"/>
    <x v="0"/>
    <x v="1"/>
    <s v="Transferencia"/>
    <s v="'1014204"/>
    <m/>
    <m/>
    <m/>
    <m/>
    <m/>
    <m/>
    <m/>
    <m/>
    <s v="1 | 1"/>
    <s v="4661"/>
    <m/>
  </r>
  <r>
    <s v="Realizado"/>
    <x v="2"/>
    <n v="-6000"/>
    <x v="7"/>
    <x v="6"/>
    <x v="7"/>
    <s v="NFS"/>
    <s v="'65"/>
    <s v="REF.  SALARIO DE FEVEREIRO/2023 - ROBERTO FARIA"/>
    <n v="9002"/>
    <s v="BIOCLEAN"/>
    <s v="Financeiro"/>
    <s v="D"/>
    <s v="DESPESA"/>
    <s v="J"/>
    <s v="PESSOAL"/>
    <s v="1 | 1"/>
    <s v="89508"/>
    <s v="ExtraordinÃ¡rio"/>
  </r>
  <r>
    <s v="Realizado"/>
    <x v="2"/>
    <n v="-5000"/>
    <x v="0"/>
    <x v="0"/>
    <x v="1"/>
    <s v="Transferencia"/>
    <s v="'1014291"/>
    <m/>
    <m/>
    <m/>
    <m/>
    <m/>
    <m/>
    <m/>
    <m/>
    <s v="1 | 1"/>
    <s v="4689"/>
    <m/>
  </r>
  <r>
    <s v="Realizado"/>
    <x v="2"/>
    <n v="-3950"/>
    <x v="9"/>
    <x v="8"/>
    <x v="9"/>
    <s v="NFS"/>
    <s v="'350"/>
    <s v="REF. DESPESA SEGURANÃ‡A - DERÃ‰ (FEVEREIRO/2022)"/>
    <n v="9002"/>
    <s v="BIOCLEAN"/>
    <s v="Financeiro"/>
    <s v="D"/>
    <s v="DESPESA"/>
    <s v="O"/>
    <s v="TERCEIROS"/>
    <s v="1 | 1"/>
    <s v="89201"/>
    <s v="ExtraordinÃ¡rio"/>
  </r>
  <r>
    <s v="Realizado"/>
    <x v="2"/>
    <n v="-3820.39"/>
    <x v="8"/>
    <x v="7"/>
    <x v="8"/>
    <s v="FATURA"/>
    <s v="'357321001"/>
    <s v="REF. BOLETO VALE ALIMENTAÃ‡ÃƒO - BIOCLEAN - R$ 3.820,39"/>
    <n v="9002"/>
    <s v="BIOCLEAN"/>
    <s v="Financeiro"/>
    <s v="C"/>
    <s v="CUSTO"/>
    <s v="E"/>
    <s v="BENEFÍCIOS"/>
    <s v="1 | 1"/>
    <s v="86987"/>
    <s v="ExtraordinÃ¡rio"/>
  </r>
  <r>
    <s v="Realizado"/>
    <x v="2"/>
    <n v="-3208.6"/>
    <x v="10"/>
    <x v="9"/>
    <x v="10"/>
    <s v="AP"/>
    <s v="'1013993"/>
    <s v="REF. TRANSPORTE LENHA"/>
    <n v="9002"/>
    <s v="BIOCLEAN"/>
    <s v="Financeiro"/>
    <s v="C"/>
    <s v="CUSTO"/>
    <s v="I"/>
    <s v="OUTROS"/>
    <s v="2 | 2"/>
    <s v="88073"/>
    <s v="ExtraordinÃ¡rio"/>
  </r>
  <r>
    <s v="Realizado"/>
    <x v="2"/>
    <n v="-3208.59"/>
    <x v="10"/>
    <x v="9"/>
    <x v="10"/>
    <s v="AP"/>
    <s v="'1013993"/>
    <s v="REF. TRANSPORTE LENHA"/>
    <n v="9002"/>
    <s v="BIOCLEAN"/>
    <s v="Financeiro"/>
    <s v="C"/>
    <s v="CUSTO"/>
    <s v="I"/>
    <s v="OUTROS"/>
    <s v="1 | 2"/>
    <s v="88072"/>
    <s v="ExtraordinÃ¡rio"/>
  </r>
  <r>
    <s v="Realizado"/>
    <x v="2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1 | 10"/>
    <s v="86519"/>
    <s v="ExtraordinÃ¡rio"/>
  </r>
  <r>
    <s v="Realizado"/>
    <x v="2"/>
    <n v="-2895"/>
    <x v="0"/>
    <x v="0"/>
    <x v="1"/>
    <s v="Transferencia"/>
    <s v="'1013777"/>
    <m/>
    <m/>
    <m/>
    <m/>
    <m/>
    <m/>
    <m/>
    <m/>
    <s v="1 | 1"/>
    <s v="4519"/>
    <m/>
  </r>
  <r>
    <s v="Realizado"/>
    <x v="2"/>
    <n v="-2743"/>
    <x v="0"/>
    <x v="0"/>
    <x v="1"/>
    <s v="Transferencia"/>
    <s v="'1013812"/>
    <m/>
    <m/>
    <m/>
    <m/>
    <m/>
    <m/>
    <m/>
    <m/>
    <s v="1 | 1"/>
    <s v="4533"/>
    <m/>
  </r>
  <r>
    <s v="Realizado"/>
    <x v="2"/>
    <n v="-2211.09"/>
    <x v="11"/>
    <x v="10"/>
    <x v="11"/>
    <s v="NOTA FISCAL"/>
    <s v="'4939529"/>
    <s v="REF. CONTA LUZ  FEVEREIRO/2023,  RUA GUILHERME FROTA 500 BONSUCESSO, RIO DE JANEIRO RJ "/>
    <n v="9002"/>
    <s v="BIOCLEAN"/>
    <s v="Financeiro"/>
    <s v="D"/>
    <s v="DESPESA"/>
    <s v="M"/>
    <s v="INSTALAÇÃO"/>
    <s v="1 | 1"/>
    <s v="88296"/>
    <s v="ExtraordinÃ¡rio"/>
  </r>
  <r>
    <s v="Realizado"/>
    <x v="2"/>
    <n v="-2067.7399999999998"/>
    <x v="12"/>
    <x v="11"/>
    <x v="4"/>
    <s v="GUIA"/>
    <s v="'1014202"/>
    <s v="REF.  DAS PARCSN 09/60"/>
    <n v="20011"/>
    <s v="CORPORATIVO"/>
    <s v="Financeiro"/>
    <s v="F"/>
    <s v="PARCELAMENTOS"/>
    <s v="R"/>
    <s v="PARCELAMENTOS"/>
    <s v="1 | 1"/>
    <s v="88675"/>
    <s v="ExtraordinÃ¡rio"/>
  </r>
  <r>
    <s v="Realizado"/>
    <x v="2"/>
    <n v="-1976.52"/>
    <x v="0"/>
    <x v="0"/>
    <x v="1"/>
    <s v="Transferencia"/>
    <s v="'1013942"/>
    <m/>
    <m/>
    <m/>
    <m/>
    <m/>
    <m/>
    <m/>
    <m/>
    <s v="1 | 1"/>
    <s v="4569"/>
    <m/>
  </r>
  <r>
    <s v="Realizado"/>
    <x v="2"/>
    <n v="-1780"/>
    <x v="13"/>
    <x v="12"/>
    <x v="5"/>
    <s v="RM"/>
    <s v="'1014433"/>
    <s v="REF. FOLHA DE PAGAMENTO - FEVEREIRO/2023 - BIOCLEAN"/>
    <n v="9002"/>
    <s v="BIOCLEAN"/>
    <s v="Financeiro"/>
    <s v="D"/>
    <s v="DESPESA"/>
    <s v="J"/>
    <s v="PESSOAL"/>
    <s v="1 | 1"/>
    <s v="89460"/>
    <s v="ExtraordinÃ¡rio"/>
  </r>
  <r>
    <s v="Realizado"/>
    <x v="2"/>
    <n v="-1641.04"/>
    <x v="14"/>
    <x v="13"/>
    <x v="12"/>
    <s v="NFS"/>
    <s v="'258"/>
    <s v="REF. SERV PRESTADOS  VALDEMIR - FEVEREIRO/2023 (SERV INFORMATICA)"/>
    <n v="9002"/>
    <s v="BIOCLEAN"/>
    <s v="Financeiro"/>
    <s v="C"/>
    <s v="CUSTO"/>
    <s v="I"/>
    <s v="OUTROS"/>
    <s v="1 | 1"/>
    <s v="89583"/>
    <s v="ExtraordinÃ¡rio"/>
  </r>
  <r>
    <s v="Realizado"/>
    <x v="2"/>
    <n v="-1430.25"/>
    <x v="35"/>
    <x v="33"/>
    <x v="38"/>
    <s v="NFS"/>
    <s v="'3974"/>
    <s v="REF. SERV MANUTENÃ‡ÃƒO PREVENTIVA EM 2(DUAS ) CALDEIRAS ATA MODELO H3 -14 E H3-6 - 01/2023"/>
    <n v="9002"/>
    <s v="BIOCLEAN"/>
    <s v="Financeiro"/>
    <s v="C"/>
    <s v="CUSTO"/>
    <s v="I"/>
    <s v="OUTROS"/>
    <s v="1 | 1"/>
    <s v="90131"/>
    <s v="ExtraordinÃ¡rio"/>
  </r>
  <r>
    <s v="Realizado"/>
    <x v="2"/>
    <n v="-1430.25"/>
    <x v="35"/>
    <x v="33"/>
    <x v="38"/>
    <s v="NFS"/>
    <s v="'4065"/>
    <s v="REF. SERV MANUTENÃ‡ÃƒO PREVENTIVA EM 2(DUAS ) CALDEIRAS ATA MODELO H3 -14 E H3-6 - 02/2023"/>
    <n v="9002"/>
    <s v="BIOCLEAN"/>
    <s v="Financeiro"/>
    <s v="C"/>
    <s v="CUSTO"/>
    <s v="I"/>
    <s v="OUTROS"/>
    <s v="1 | 1"/>
    <s v="89013"/>
    <s v="ExtraordinÃ¡rio"/>
  </r>
  <r>
    <s v="Realizado"/>
    <x v="2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2"/>
    <n v="-1397.9"/>
    <x v="23"/>
    <x v="21"/>
    <x v="21"/>
    <s v="FATURA"/>
    <s v="'72953237"/>
    <s v="REF. BOLETO RIOCARD - BIOCLEAN - VENCIMENTO 27/01/2023 "/>
    <n v="9002"/>
    <s v="BIOCLEAN"/>
    <s v="Financeiro"/>
    <s v="C"/>
    <s v="CUSTO"/>
    <s v="E"/>
    <s v="BENEFÍCIOS"/>
    <s v="1 | 1"/>
    <s v="86624"/>
    <s v="ExtraordinÃ¡rio"/>
  </r>
  <r>
    <s v="Realizado"/>
    <x v="2"/>
    <n v="-1346.7"/>
    <x v="0"/>
    <x v="0"/>
    <x v="1"/>
    <s v="Transferencia"/>
    <s v="'1014273"/>
    <m/>
    <m/>
    <m/>
    <m/>
    <m/>
    <m/>
    <m/>
    <m/>
    <s v="1 | 1"/>
    <s v="4681"/>
    <m/>
  </r>
  <r>
    <s v="Realizado"/>
    <x v="2"/>
    <n v="-1237.3499999999999"/>
    <x v="17"/>
    <x v="15"/>
    <x v="14"/>
    <s v="GUIA"/>
    <s v="'1014481"/>
    <s v="REF.FGTS - BIOCLEAN - 02/23"/>
    <n v="9002"/>
    <s v="BIOCLEAN"/>
    <s v="Financeiro"/>
    <s v="C"/>
    <s v="CUSTO"/>
    <s v="D"/>
    <s v="ENCARGOS SOCIAIS"/>
    <s v="1 | 1"/>
    <s v="89565"/>
    <s v="ExtraordinÃ¡rio"/>
  </r>
  <r>
    <s v="Realizado"/>
    <x v="2"/>
    <n v="-1208.8333333333333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2"/>
    <n v="-1103.1400000000001"/>
    <x v="19"/>
    <x v="17"/>
    <x v="15"/>
    <s v="NFS"/>
    <s v="'1821"/>
    <s v="REF. INSTALAÃ‡ÃƒO, MANUTENÃ‡ÃƒO E TREINAMENTO - FEVEIRO/2023"/>
    <n v="9002"/>
    <s v="BIOCLEAN"/>
    <s v="Financeiro"/>
    <s v="D"/>
    <s v="DESPESA"/>
    <s v="P"/>
    <s v="OUTRAS DESPESAS"/>
    <s v="1 | 1"/>
    <s v="89279"/>
    <s v="ExtraordinÃ¡rio"/>
  </r>
  <r>
    <s v="Realizado"/>
    <x v="2"/>
    <n v="-1071.08"/>
    <x v="20"/>
    <x v="18"/>
    <x v="16"/>
    <s v="GUIA"/>
    <s v="'1014673"/>
    <s v="REF.DCTFWEB (INSS) 02-2023 - BIOCLEAN"/>
    <n v="9002"/>
    <s v="BIOCLEAN"/>
    <s v="Financeiro"/>
    <s v="C"/>
    <s v="CUSTO"/>
    <s v="D"/>
    <s v="ENCARGOS SOCIAIS"/>
    <s v="1 | 1"/>
    <s v="90332"/>
    <s v="ExtraordinÃ¡rio"/>
  </r>
  <r>
    <s v="Realizado"/>
    <x v="2"/>
    <n v="-988"/>
    <x v="0"/>
    <x v="0"/>
    <x v="1"/>
    <s v="Transferencia"/>
    <s v="'1014166"/>
    <m/>
    <m/>
    <m/>
    <m/>
    <m/>
    <m/>
    <m/>
    <m/>
    <s v="1 | 1"/>
    <s v="4645"/>
    <m/>
  </r>
  <r>
    <s v="Realizado"/>
    <x v="2"/>
    <n v="-899.39"/>
    <x v="21"/>
    <x v="19"/>
    <x v="17"/>
    <s v="NFS"/>
    <s v="'7623"/>
    <s v="REF. ASSESSORIA TECNICA TRATAMENTO E ANALISE AGUA NAS CALDEIRAS - FEVEREIRO/2023"/>
    <n v="9002"/>
    <s v="BIOCLEAN"/>
    <s v="Financeiro"/>
    <s v="C"/>
    <s v="CUSTO"/>
    <s v="I"/>
    <s v="OUTROS"/>
    <s v="1 | 1"/>
    <s v="89523"/>
    <s v="ExtraordinÃ¡rio"/>
  </r>
  <r>
    <s v="Realizado"/>
    <x v="2"/>
    <n v="-893.81"/>
    <x v="15"/>
    <x v="14"/>
    <x v="18"/>
    <s v="AP"/>
    <s v="'1014584"/>
    <s v="REF. MANUTENÃ‡ÃƒO AUTOCLAVE FEVEREIRO/2023"/>
    <n v="9002"/>
    <s v="BIOCLEAN"/>
    <s v="Financeiro"/>
    <s v="C"/>
    <s v="CUSTO"/>
    <s v="I"/>
    <s v="OUTROS"/>
    <s v="1 | 1"/>
    <s v="89931"/>
    <s v="ExtraordinÃ¡rio"/>
  </r>
  <r>
    <s v="Realizado"/>
    <x v="2"/>
    <n v="-889.88"/>
    <x v="0"/>
    <x v="0"/>
    <x v="1"/>
    <s v="Transferencia"/>
    <s v="'1013891"/>
    <m/>
    <m/>
    <m/>
    <m/>
    <m/>
    <m/>
    <m/>
    <m/>
    <s v="1 | 1"/>
    <s v="4555"/>
    <m/>
  </r>
  <r>
    <s v="Realizado"/>
    <x v="2"/>
    <n v="-885.77"/>
    <x v="12"/>
    <x v="11"/>
    <x v="4"/>
    <s v="GUIA"/>
    <s v="'1014200"/>
    <s v="REF.  DAS PARC - BIOCLEAN 5110203 PARC 17/60"/>
    <n v="20011"/>
    <s v="CORPORATIVO"/>
    <s v="Financeiro"/>
    <s v="F"/>
    <s v="PARCELAMENTOS"/>
    <s v="R"/>
    <s v="PARCELAMENTOS"/>
    <s v="1 | 1"/>
    <s v="88673"/>
    <s v="ExtraordinÃ¡rio"/>
  </r>
  <r>
    <s v="Realizado"/>
    <x v="2"/>
    <n v="-853.45"/>
    <x v="15"/>
    <x v="14"/>
    <x v="39"/>
    <s v="NOTA FISCAL"/>
    <s v="'6723"/>
    <s v="REF COMPRA PERFIL DE SILICONE "/>
    <n v="9002"/>
    <s v="BIOCLEAN"/>
    <s v="Financeiro"/>
    <s v="C"/>
    <s v="CUSTO"/>
    <s v="I"/>
    <s v="OUTROS"/>
    <s v="1 | 3"/>
    <s v="87667"/>
    <s v="ExtraordinÃ¡rio"/>
  </r>
  <r>
    <s v="Realizado"/>
    <x v="2"/>
    <n v="-853.45"/>
    <x v="15"/>
    <x v="14"/>
    <x v="39"/>
    <s v="NOTA FISCAL"/>
    <s v="'6723"/>
    <s v="REF COMPRA PERFIL DE SILICONE "/>
    <n v="9002"/>
    <s v="BIOCLEAN"/>
    <s v="Financeiro"/>
    <s v="C"/>
    <s v="CUSTO"/>
    <s v="I"/>
    <s v="OUTROS"/>
    <s v="2 | 3"/>
    <s v="87668"/>
    <s v="ExtraordinÃ¡rio"/>
  </r>
  <r>
    <s v="Realizado"/>
    <x v="2"/>
    <n v="-853.45"/>
    <x v="15"/>
    <x v="14"/>
    <x v="39"/>
    <s v="NOTA FISCAL"/>
    <s v="'6723"/>
    <s v="REF COMPRA PERFIL DE SILICONE "/>
    <n v="9002"/>
    <s v="BIOCLEAN"/>
    <s v="Financeiro"/>
    <s v="C"/>
    <s v="CUSTO"/>
    <s v="I"/>
    <s v="OUTROS"/>
    <s v="3 | 3"/>
    <s v="87669"/>
    <s v="ExtraordinÃ¡rio"/>
  </r>
  <r>
    <s v="Realizado"/>
    <x v="2"/>
    <n v="-807.82"/>
    <x v="19"/>
    <x v="17"/>
    <x v="20"/>
    <s v="FATURA"/>
    <s v="'5204237-1/1"/>
    <s v="REF. LICENÃ‡A TEMPORARIA DE USO (ASSINATURA) "/>
    <n v="8006"/>
    <s v="TECNOLOGIA DA INFORMAÇÃO"/>
    <s v="Gabriel"/>
    <s v="D"/>
    <s v="DESPESA"/>
    <s v="P"/>
    <s v="OUTRAS DESPESAS"/>
    <s v="1 | 1"/>
    <s v="88460"/>
    <s v="ExtraordinÃ¡rio"/>
  </r>
  <r>
    <s v="Realizado"/>
    <x v="2"/>
    <n v="-768.31"/>
    <x v="24"/>
    <x v="22"/>
    <x v="22"/>
    <s v="FATURA"/>
    <s v="'1519924860"/>
    <s v="REF. CONTA AGUA - RUA GUILHERME FROTA, 500 - FEVEREIRO/2023"/>
    <n v="4004"/>
    <s v="PATRIMÔNIO"/>
    <s v="Sidnei"/>
    <s v="D"/>
    <s v="DESPESA"/>
    <s v="M"/>
    <s v="INSTALAÇÃO"/>
    <s v="1 | 1"/>
    <s v="88867"/>
    <s v="ExtraordinÃ¡rio"/>
  </r>
  <r>
    <s v="Realizado"/>
    <x v="2"/>
    <n v="-668.62"/>
    <x v="22"/>
    <x v="20"/>
    <x v="40"/>
    <s v="NOTA FISCAL"/>
    <s v="'7478"/>
    <s v="REF. PAPEL HIGIENICO 30M FOLHA DUPLA PERSONAL,PAPEL TOALHA INTERFOLHADO, SABONETE LIQUIDO, BOM AR, SABAO PASTOSO, VEJA MULTIUSO, SACO DE LIXO VERDE, DETERGENTE NEUTRO, ACUÃ‡AR UNIAO, CAFE MELITA, COPO 50 ML"/>
    <n v="9002"/>
    <s v="BIOCLEAN"/>
    <s v="Financeiro"/>
    <s v="D"/>
    <s v="DESPESA"/>
    <s v="M"/>
    <s v="INSTALAÇÃO"/>
    <s v="1 | 1"/>
    <s v="88464"/>
    <s v="ExtraordinÃ¡rio"/>
  </r>
  <r>
    <s v="Realizado"/>
    <x v="2"/>
    <n v="-493"/>
    <x v="25"/>
    <x v="23"/>
    <x v="24"/>
    <s v="NFS"/>
    <s v="'1206"/>
    <s v="REF. ALUGUEL E MANUTENÃ‡ÃƒO DE EQUIPAMENTOS PARA SISTEMA DE CFTV -CAMERAS INTERNAS , REFERENCIA MENSAL AO CORRESPONDE AO MÃŠS FEVEREIRO/ 2023."/>
    <n v="9002"/>
    <s v="BIOCLEAN"/>
    <s v="Financeiro"/>
    <s v="D"/>
    <s v="DESPESA"/>
    <s v="M"/>
    <s v="INSTALAÇÃO"/>
    <s v="1 | 1"/>
    <s v="89220"/>
    <s v="ExtraordinÃ¡rio"/>
  </r>
  <r>
    <s v="Realizado"/>
    <x v="2"/>
    <n v="-480"/>
    <x v="26"/>
    <x v="24"/>
    <x v="25"/>
    <s v="NFS"/>
    <s v="'20503"/>
    <s v="REF AVALIAÃ‡ÃƒO QUALIDADE DA AGUA EM 3 PONTOS DE AUTOCLAVE - 01/02/03"/>
    <n v="9002"/>
    <s v="BIOCLEAN"/>
    <s v="Financeiro"/>
    <s v="C"/>
    <s v="CUSTO"/>
    <s v="I"/>
    <s v="OUTROS"/>
    <s v="1 | 1"/>
    <s v="87093"/>
    <s v="ExtraordinÃ¡rio"/>
  </r>
  <r>
    <s v="Realizado"/>
    <x v="2"/>
    <n v="-385"/>
    <x v="15"/>
    <x v="14"/>
    <x v="41"/>
    <s v="NOTA FISCAL"/>
    <s v="'18808"/>
    <s v="REF. BALDE DE OLEO HIDRAULICO"/>
    <n v="9002"/>
    <s v="BIOCLEAN"/>
    <s v="Financeiro"/>
    <s v="C"/>
    <s v="CUSTO"/>
    <s v="I"/>
    <s v="OUTROS"/>
    <s v="1 | 1"/>
    <s v="88478"/>
    <s v="ExtraordinÃ¡rio"/>
  </r>
  <r>
    <s v="Realizado"/>
    <x v="2"/>
    <n v="-379"/>
    <x v="33"/>
    <x v="31"/>
    <x v="35"/>
    <s v="NOTA FISCAL"/>
    <s v="'17941"/>
    <s v="REF. NOVACOR PISO VERDE "/>
    <n v="9002"/>
    <s v="BIOCLEAN"/>
    <s v="Financeiro"/>
    <s v="D"/>
    <s v="DESPESA"/>
    <s v="M"/>
    <s v="INSTALAÇÃO"/>
    <s v="1 | 1"/>
    <s v="87885"/>
    <s v="ExtraordinÃ¡rio"/>
  </r>
  <r>
    <s v="Realizado"/>
    <x v="2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0 | 19"/>
    <s v="45590"/>
    <s v="ExtraordinÃ¡rio"/>
  </r>
  <r>
    <s v="Realizado"/>
    <x v="2"/>
    <n v="-328.7"/>
    <x v="12"/>
    <x v="11"/>
    <x v="4"/>
    <s v="GUIA"/>
    <s v="'1014201"/>
    <s v="REF.  DAS PARCSN RELP PARC 10/125"/>
    <n v="20011"/>
    <s v="CORPORATIVO"/>
    <s v="Financeiro"/>
    <s v="F"/>
    <s v="PARCELAMENTOS"/>
    <s v="R"/>
    <s v="PARCELAMENTOS"/>
    <s v="1 | 1"/>
    <s v="88674"/>
    <s v="ExtraordinÃ¡rio"/>
  </r>
  <r>
    <s v="Realizado"/>
    <x v="2"/>
    <n v="-215"/>
    <x v="31"/>
    <x v="29"/>
    <x v="32"/>
    <s v="CONTRATO "/>
    <s v="'20230202005-TAR"/>
    <s v="Gerado por conciliacao automatica TAR CTA EMP MENSAL 01/23"/>
    <n v="2001"/>
    <s v="CORPORATIVO"/>
    <s v="Financeiro"/>
    <s v="D"/>
    <s v="DESPESA"/>
    <s v="N"/>
    <s v="DESPESAS FINANCEIRAS"/>
    <s v="1 | 1"/>
    <s v="87438"/>
    <s v="ExtraordinÃ¡rio"/>
  </r>
  <r>
    <s v="Realizado"/>
    <x v="2"/>
    <n v="-210"/>
    <x v="30"/>
    <x v="28"/>
    <x v="31"/>
    <s v="AP"/>
    <s v="'1014071"/>
    <s v="REF. DIÃRIAS 06.02.23 A 12.02.23"/>
    <n v="9002"/>
    <s v="BIOCLEAN"/>
    <s v="Financeiro"/>
    <s v="C"/>
    <s v="CUSTO"/>
    <s v="C"/>
    <s v="PESSOAL"/>
    <s v="1 | 1"/>
    <s v="88217"/>
    <s v="ExtraordinÃ¡rio"/>
  </r>
  <r>
    <s v="Realizado"/>
    <x v="2"/>
    <n v="-200"/>
    <x v="25"/>
    <x v="23"/>
    <x v="33"/>
    <s v="FATURA"/>
    <s v="'32"/>
    <s v="REF.   1 IMPRESSORA MULTIFUNCIONAL LT RICOH  SP371"/>
    <n v="2001"/>
    <s v="CORPORATIVO"/>
    <s v="Financeiro"/>
    <s v="D"/>
    <s v="DESPESA"/>
    <s v="M"/>
    <s v="INSTALAÇÃO"/>
    <s v="1 | 1"/>
    <s v="89066"/>
    <s v="ExtraordinÃ¡rio"/>
  </r>
  <r>
    <s v="Realizado"/>
    <x v="2"/>
    <n v="-200"/>
    <x v="30"/>
    <x v="28"/>
    <x v="31"/>
    <s v="AP"/>
    <s v="'1014329"/>
    <s v="REF. DIÃRIAS 20/02/2023 A 26/02/2023"/>
    <n v="9002"/>
    <s v="BIOCLEAN"/>
    <s v="Financeiro"/>
    <s v="C"/>
    <s v="CUSTO"/>
    <s v="C"/>
    <s v="PESSOAL"/>
    <s v="1 | 1"/>
    <s v="89075"/>
    <s v="ExtraordinÃ¡rio"/>
  </r>
  <r>
    <s v="Realizado"/>
    <x v="2"/>
    <n v="-186.5"/>
    <x v="29"/>
    <x v="27"/>
    <x v="30"/>
    <s v="REEMBOLSO"/>
    <s v="'1014711"/>
    <s v="REF. REEMBOLSO DESP COMPRAS PARA MANUTENÃ‡ÃƒO (CASA RUBEM DE BONSUCESSO)"/>
    <n v="9002"/>
    <s v="BIOCLEAN"/>
    <s v="Financeiro"/>
    <s v="D"/>
    <s v="DESPESA"/>
    <s v="P"/>
    <s v="OUTRAS DESPESAS"/>
    <s v="1 | 1"/>
    <s v="90455"/>
    <s v="ExtraordinÃ¡rio"/>
  </r>
  <r>
    <s v="Realizado"/>
    <x v="2"/>
    <n v="-119.25"/>
    <x v="32"/>
    <x v="30"/>
    <x v="34"/>
    <s v="FATURA"/>
    <s v="'162218813"/>
    <s v="REF. CONTA TELEFONICA DA OI - FEVEREIRO - (PERIODO 13/01/2023 A 13/02/2023)"/>
    <n v="9002"/>
    <s v="BIOCLEAN"/>
    <s v="Financeiro"/>
    <s v="C"/>
    <s v="CUSTO"/>
    <s v="I"/>
    <s v="OUTROS"/>
    <s v="1 | 1"/>
    <s v="89012"/>
    <s v="ExtraordinÃ¡rio"/>
  </r>
  <r>
    <s v="Realizado"/>
    <x v="2"/>
    <n v="-70"/>
    <x v="30"/>
    <x v="28"/>
    <x v="31"/>
    <s v="AP"/>
    <s v="'1014293"/>
    <s v="REF. DIÃRIAS 13/02/2023 A 19/02/2023"/>
    <n v="9002"/>
    <s v="BIOCLEAN"/>
    <s v="Financeiro"/>
    <s v="C"/>
    <s v="CUSTO"/>
    <s v="C"/>
    <s v="PESSOAL"/>
    <s v="1 | 1"/>
    <s v="88834"/>
    <s v="ExtraordinÃ¡rio"/>
  </r>
  <r>
    <s v="Realizado"/>
    <x v="2"/>
    <n v="-41.3"/>
    <x v="27"/>
    <x v="25"/>
    <x v="26"/>
    <s v="NFS"/>
    <s v="'4030"/>
    <s v="REF. AOS SERVIÃ‡OS PRESTADOS VIDALCLIN  BIOCLEAN - FEVEREIRO/2023"/>
    <n v="9002"/>
    <s v="BIOCLEAN"/>
    <s v="Financeiro"/>
    <s v="C"/>
    <s v="CUSTO"/>
    <s v="E"/>
    <s v="BENEFÍCIOS"/>
    <s v="1 | 1"/>
    <s v="90134"/>
    <s v="ExtraordinÃ¡rio"/>
  </r>
  <r>
    <s v="Realizado"/>
    <x v="2"/>
    <n v="-32.4"/>
    <x v="31"/>
    <x v="29"/>
    <x v="32"/>
    <s v="CONTRATO "/>
    <s v="'20230206006-TAR"/>
    <s v="Gerado por conciliacao automatica TAR C/C SISPAG"/>
    <n v="2001"/>
    <s v="CORPORATIVO"/>
    <s v="Financeiro"/>
    <s v="D"/>
    <s v="DESPESA"/>
    <s v="N"/>
    <s v="DESPESAS FINANCEIRAS"/>
    <s v="1 | 1"/>
    <s v="87686"/>
    <s v="ExtraordinÃ¡rio"/>
  </r>
  <r>
    <s v="Realizado"/>
    <x v="2"/>
    <n v="-30.1"/>
    <x v="23"/>
    <x v="21"/>
    <x v="21"/>
    <s v="FATURA"/>
    <s v="'6718274"/>
    <s v="REF. BOLETO 2 VIA - RIOCARD - HEVERTON SOARES DOS SANTOS"/>
    <n v="9002"/>
    <s v="BIOCLEAN"/>
    <s v="Financeiro"/>
    <s v="C"/>
    <s v="CUSTO"/>
    <s v="E"/>
    <s v="BENEFÍCIOS"/>
    <s v="1 | 1"/>
    <s v="87800"/>
    <s v="ExtraordinÃ¡rio"/>
  </r>
  <r>
    <s v="Realizado"/>
    <x v="2"/>
    <n v="-27.5"/>
    <x v="31"/>
    <x v="29"/>
    <x v="32"/>
    <s v="CONTRATO "/>
    <s v="'20230222006-TAR"/>
    <s v="Gerado por conciliacao automatica TAR/CUSTAS COBRANCA"/>
    <n v="20011"/>
    <s v="CORPORATIVO"/>
    <s v="Financeiro"/>
    <s v="D"/>
    <s v="DESPESA"/>
    <s v="N"/>
    <s v="DESPESAS FINANCEIRAS"/>
    <s v="1 | 1"/>
    <s v="88820"/>
    <s v="ExtraordinÃ¡rio"/>
  </r>
  <r>
    <s v="Realizado"/>
    <x v="2"/>
    <n v="-16.5"/>
    <x v="31"/>
    <x v="29"/>
    <x v="32"/>
    <s v="CONTRATO "/>
    <s v="'20230216003-TAR"/>
    <s v="Gerado por conciliacao automatica TAR/CUSTAS COBRANCA"/>
    <n v="20011"/>
    <s v="CORPORATIVO"/>
    <s v="Financeiro"/>
    <s v="D"/>
    <s v="DESPESA"/>
    <s v="N"/>
    <s v="DESPESAS FINANCEIRAS"/>
    <s v="1 | 1"/>
    <s v="88678"/>
    <s v="ExtraordinÃ¡rio"/>
  </r>
  <r>
    <s v="Realizado"/>
    <x v="2"/>
    <n v="-11"/>
    <x v="31"/>
    <x v="29"/>
    <x v="32"/>
    <s v="CONTRATO "/>
    <s v="'20230214005-TAR"/>
    <s v="Gerado por conciliacao automatica TAR/CUSTAS COBRANCA"/>
    <n v="20011"/>
    <s v="CORPORATIVO"/>
    <s v="Financeiro"/>
    <s v="D"/>
    <s v="DESPESA"/>
    <s v="N"/>
    <s v="DESPESAS FINANCEIRAS"/>
    <s v="1 | 1"/>
    <s v="88495"/>
    <s v="ExtraordinÃ¡rio"/>
  </r>
  <r>
    <s v="Realizado"/>
    <x v="2"/>
    <n v="-10.6"/>
    <x v="31"/>
    <x v="29"/>
    <x v="32"/>
    <s v="CONTRATO "/>
    <s v="'20230209002-TAR"/>
    <s v="Gerado por conciliacao automatica TAR TED SISPAG"/>
    <n v="20011"/>
    <s v="CORPORATIVO"/>
    <s v="Financeiro"/>
    <s v="D"/>
    <s v="DESPESA"/>
    <s v="N"/>
    <s v="DESPESAS FINANCEIRAS"/>
    <s v="1 | 1"/>
    <s v="88088"/>
    <s v="ExtraordinÃ¡rio"/>
  </r>
  <r>
    <s v="Realizado"/>
    <x v="2"/>
    <n v="-10.6"/>
    <x v="31"/>
    <x v="29"/>
    <x v="32"/>
    <s v="CONTRATO "/>
    <s v="'20230215006-TAR"/>
    <s v="Gerado por conciliacao automatica TAR TED SISPAG"/>
    <n v="20011"/>
    <s v="CORPORATIVO"/>
    <s v="Financeiro"/>
    <s v="D"/>
    <s v="DESPESA"/>
    <s v="N"/>
    <s v="DESPESAS FINANCEIRAS"/>
    <s v="1 | 1"/>
    <s v="88595"/>
    <s v="ExtraordinÃ¡rio"/>
  </r>
  <r>
    <s v="Realizado"/>
    <x v="2"/>
    <n v="-10.6"/>
    <x v="31"/>
    <x v="29"/>
    <x v="32"/>
    <s v="CONTRATO "/>
    <s v="'20230227004-TAR"/>
    <s v="Gerado por conciliacao automatica TAR TED SISPAG"/>
    <n v="20011"/>
    <s v="CORPORATIVO"/>
    <s v="Financeiro"/>
    <s v="D"/>
    <s v="DESPESA"/>
    <s v="N"/>
    <s v="DESPESAS FINANCEIRAS"/>
    <s v="1 | 1"/>
    <s v="89048"/>
    <s v="ExtraordinÃ¡rio"/>
  </r>
  <r>
    <s v="Realizado"/>
    <x v="2"/>
    <n v="-5.5"/>
    <x v="31"/>
    <x v="29"/>
    <x v="32"/>
    <s v="CONTRATO "/>
    <s v="'20230209004-TAR"/>
    <s v="Gerado por conciliacao automatica TAR/CUSTAS COBRANCA"/>
    <n v="20011"/>
    <s v="CORPORATIVO"/>
    <s v="Financeiro"/>
    <s v="D"/>
    <s v="DESPESA"/>
    <s v="N"/>
    <s v="DESPESAS FINANCEIRAS"/>
    <s v="1 | 1"/>
    <s v="88089"/>
    <s v="ExtraordinÃ¡rio"/>
  </r>
  <r>
    <s v="Realizado"/>
    <x v="2"/>
    <n v="-5.5"/>
    <x v="31"/>
    <x v="29"/>
    <x v="32"/>
    <s v="CONTRATO "/>
    <s v="'20230213003-TAR"/>
    <s v="Gerado por conciliacao automatica TAR/CUSTAS COBRANCA"/>
    <n v="20011"/>
    <s v="CORPORATIVO"/>
    <s v="Financeiro"/>
    <s v="D"/>
    <s v="DESPESA"/>
    <s v="N"/>
    <s v="DESPESAS FINANCEIRAS"/>
    <s v="1 | 1"/>
    <s v="88246"/>
    <s v="ExtraordinÃ¡rio"/>
  </r>
  <r>
    <s v="Realizado"/>
    <x v="2"/>
    <n v="-5.5"/>
    <x v="31"/>
    <x v="29"/>
    <x v="32"/>
    <s v="CONTRATO "/>
    <s v="'20230215007-TAR"/>
    <s v="Gerado por conciliacao automatica TAR/CUSTAS COBRANCA"/>
    <n v="20011"/>
    <s v="CORPORATIVO"/>
    <s v="Financeiro"/>
    <s v="D"/>
    <s v="DESPESA"/>
    <s v="N"/>
    <s v="DESPESAS FINANCEIRAS"/>
    <s v="1 | 1"/>
    <s v="88596"/>
    <s v="ExtraordinÃ¡rio"/>
  </r>
  <r>
    <s v="Realizado"/>
    <x v="2"/>
    <n v="-2.8"/>
    <x v="31"/>
    <x v="29"/>
    <x v="32"/>
    <s v="CONTRATO "/>
    <s v="'20230208002-TAR"/>
    <s v="Gerado por conciliacao automatica TAR SISPAG TIT OUTRO BCO"/>
    <n v="20011"/>
    <s v="CORPORATIVO"/>
    <s v="Financeiro"/>
    <s v="D"/>
    <s v="DESPESA"/>
    <s v="N"/>
    <s v="DESPESAS FINANCEIRAS"/>
    <s v="1 | 1"/>
    <s v="87958"/>
    <s v="ExtraordinÃ¡rio"/>
  </r>
  <r>
    <s v="Realizado"/>
    <x v="2"/>
    <n v="-2.8"/>
    <x v="31"/>
    <x v="29"/>
    <x v="32"/>
    <s v="CONTRATO "/>
    <s v="'20230215005-TAR"/>
    <s v="Gerado por conciliacao automatica TAR SISPAG TIT OUTRO BCO"/>
    <n v="20011"/>
    <s v="CORPORATIVO"/>
    <s v="Financeiro"/>
    <s v="D"/>
    <s v="DESPESA"/>
    <s v="N"/>
    <s v="DESPESAS FINANCEIRAS"/>
    <s v="1 | 1"/>
    <s v="88594"/>
    <s v="ExtraordinÃ¡rio"/>
  </r>
  <r>
    <s v="Realizado"/>
    <x v="2"/>
    <n v="-2.8"/>
    <x v="31"/>
    <x v="29"/>
    <x v="32"/>
    <s v="CONTRATO "/>
    <s v="'20230222005-TAR"/>
    <s v="Gerado por conciliacao automatica TAR SISPAG TIT OUTRO BCO"/>
    <n v="20011"/>
    <s v="CORPORATIVO"/>
    <s v="Financeiro"/>
    <s v="D"/>
    <s v="DESPESA"/>
    <s v="N"/>
    <s v="DESPESAS FINANCEIRAS"/>
    <s v="1 | 1"/>
    <s v="88819"/>
    <s v="ExtraordinÃ¡rio"/>
  </r>
  <r>
    <s v="Realizado"/>
    <x v="2"/>
    <n v="-1.8"/>
    <x v="31"/>
    <x v="29"/>
    <x v="32"/>
    <s v="CONTRATO "/>
    <s v="'20230202002-TAR"/>
    <s v="Gerado por conciliacao automatica TAR BLOQUETO ITAU"/>
    <n v="2001"/>
    <s v="CORPORATIVO"/>
    <s v="Financeiro"/>
    <s v="D"/>
    <s v="DESPESA"/>
    <s v="N"/>
    <s v="DESPESAS FINANCEIRAS"/>
    <s v="1 | 1"/>
    <s v="87437"/>
    <s v="ExtraordinÃ¡rio"/>
  </r>
  <r>
    <s v="Realizado"/>
    <x v="2"/>
    <n v="-1.8"/>
    <x v="31"/>
    <x v="29"/>
    <x v="32"/>
    <s v="CONTRATO "/>
    <s v="'20230210003-TAR"/>
    <s v="Gerado por conciliacao automatica TAR C/C SISPAG"/>
    <n v="20011"/>
    <s v="CORPORATIVO"/>
    <s v="Financeiro"/>
    <s v="D"/>
    <s v="DESPESA"/>
    <s v="N"/>
    <s v="DESPESAS FINANCEIRAS"/>
    <s v="1 | 1"/>
    <s v="88173"/>
    <s v="ExtraordinÃ¡rio"/>
  </r>
  <r>
    <s v="Realizado"/>
    <x v="2"/>
    <n v="-1.4"/>
    <x v="31"/>
    <x v="29"/>
    <x v="32"/>
    <s v="CONTRATO "/>
    <s v="'20230216002-TAR"/>
    <s v="Gerado por conciliacao automatica TAR SISPAG TIT OUTRO BCO"/>
    <n v="20011"/>
    <s v="CORPORATIVO"/>
    <s v="Financeiro"/>
    <s v="D"/>
    <s v="DESPESA"/>
    <s v="N"/>
    <s v="DESPESAS FINANCEIRAS"/>
    <s v="1 | 1"/>
    <s v="88677"/>
    <s v="ExtraordinÃ¡rio"/>
  </r>
  <r>
    <s v="Realizado"/>
    <x v="2"/>
    <n v="-1.4"/>
    <x v="31"/>
    <x v="29"/>
    <x v="32"/>
    <s v="CONTRATO "/>
    <s v="'20230228005-TAR"/>
    <s v="Gerado por conciliacao automatica TAR SISPAG TIT OUTRO BCO"/>
    <n v="20011"/>
    <s v="CORPORATIVO"/>
    <s v="Financeiro"/>
    <s v="D"/>
    <s v="DESPESA"/>
    <s v="N"/>
    <s v="DESPESAS FINANCEIRAS"/>
    <s v="1 | 1"/>
    <s v="89184"/>
    <s v="ExtraordinÃ¡rio"/>
  </r>
  <r>
    <s v="Realizado"/>
    <x v="2"/>
    <n v="-0.9"/>
    <x v="31"/>
    <x v="29"/>
    <x v="32"/>
    <s v="CONTRATO "/>
    <s v="'20230201003-TAR"/>
    <s v="Gerado por conciliacao automatica TAR SISPAG CONCESSION"/>
    <n v="2001"/>
    <s v="CORPORATIVO"/>
    <s v="Financeiro"/>
    <s v="D"/>
    <s v="DESPESA"/>
    <s v="N"/>
    <s v="DESPESAS FINANCEIRAS"/>
    <s v="1 | 1"/>
    <s v="87201"/>
    <s v="ExtraordinÃ¡rio"/>
  </r>
  <r>
    <s v="Realizado"/>
    <x v="2"/>
    <n v="-0.9"/>
    <x v="31"/>
    <x v="29"/>
    <x v="32"/>
    <s v="CONTRATO "/>
    <s v="'20230206005-TAR"/>
    <s v="Gerado por conciliacao automatica TAR BLOQUETO ITAU"/>
    <n v="2001"/>
    <s v="CORPORATIVO"/>
    <s v="Financeiro"/>
    <s v="D"/>
    <s v="DESPESA"/>
    <s v="N"/>
    <s v="DESPESAS FINANCEIRAS"/>
    <s v="1 | 1"/>
    <s v="87685"/>
    <s v="ExtraordinÃ¡rio"/>
  </r>
  <r>
    <s v="Realizado"/>
    <x v="2"/>
    <n v="-0.9"/>
    <x v="31"/>
    <x v="29"/>
    <x v="32"/>
    <s v="CONTRATO "/>
    <s v="'20230206007-TAR"/>
    <s v="Gerado por conciliacao automatica TAR C/C SISPAG"/>
    <n v="2001"/>
    <s v="CORPORATIVO"/>
    <s v="Financeiro"/>
    <s v="D"/>
    <s v="DESPESA"/>
    <s v="N"/>
    <s v="DESPESAS FINANCEIRAS"/>
    <s v="1 | 1"/>
    <s v="87687"/>
    <s v="ExtraordinÃ¡rio"/>
  </r>
  <r>
    <s v="Realizado"/>
    <x v="2"/>
    <n v="-0.9"/>
    <x v="31"/>
    <x v="29"/>
    <x v="32"/>
    <s v="CONTRATO "/>
    <s v="'20230213002-TAR"/>
    <s v="Gerado por conciliacao automatica TAR C/C SISPAG"/>
    <n v="20011"/>
    <s v="CORPORATIVO"/>
    <s v="Financeiro"/>
    <s v="D"/>
    <s v="DESPESA"/>
    <s v="N"/>
    <s v="DESPESAS FINANCEIRAS"/>
    <s v="1 | 1"/>
    <s v="88245"/>
    <s v="ExtraordinÃ¡rio"/>
  </r>
  <r>
    <s v="Realizado"/>
    <x v="2"/>
    <n v="-0.9"/>
    <x v="31"/>
    <x v="29"/>
    <x v="32"/>
    <s v="CONTRATO "/>
    <s v="'20230214003-TAR"/>
    <s v="Gerado por conciliacao automatica TAR SISPAG CONCESSION"/>
    <n v="20011"/>
    <s v="CORPORATIVO"/>
    <s v="Financeiro"/>
    <s v="D"/>
    <s v="DESPESA"/>
    <s v="N"/>
    <s v="DESPESAS FINANCEIRAS"/>
    <s v="1 | 1"/>
    <s v="88493"/>
    <s v="ExtraordinÃ¡rio"/>
  </r>
  <r>
    <s v="Realizado"/>
    <x v="2"/>
    <n v="-0.9"/>
    <x v="31"/>
    <x v="29"/>
    <x v="32"/>
    <s v="CONTRATO "/>
    <s v="'20230214004-TAR"/>
    <s v="Gerado por conciliacao automatica TAR SISPAG CONCESSION"/>
    <n v="20011"/>
    <s v="CORPORATIVO"/>
    <s v="Financeiro"/>
    <s v="D"/>
    <s v="DESPESA"/>
    <s v="N"/>
    <s v="DESPESAS FINANCEIRAS"/>
    <s v="1 | 1"/>
    <s v="88494"/>
    <s v="ExtraordinÃ¡rio"/>
  </r>
  <r>
    <s v="Realizado"/>
    <x v="2"/>
    <n v="-0.9"/>
    <x v="31"/>
    <x v="29"/>
    <x v="32"/>
    <s v="CONTRATO "/>
    <s v="'20230215004-TAR"/>
    <s v="Gerado por conciliacao automatica TAR BLOQUETO ITAU"/>
    <n v="20011"/>
    <s v="CORPORATIVO"/>
    <s v="Financeiro"/>
    <s v="D"/>
    <s v="DESPESA"/>
    <s v="N"/>
    <s v="DESPESAS FINANCEIRAS"/>
    <s v="1 | 1"/>
    <s v="88593"/>
    <s v="ExtraordinÃ¡rio"/>
  </r>
  <r>
    <s v="Realizado"/>
    <x v="2"/>
    <n v="-0.9"/>
    <x v="31"/>
    <x v="29"/>
    <x v="32"/>
    <s v="CONTRATO "/>
    <s v="'20230217003-TAR"/>
    <s v="Gerado por conciliacao automatica TAR C/C SISPAG"/>
    <n v="20011"/>
    <s v="CORPORATIVO"/>
    <s v="Financeiro"/>
    <s v="D"/>
    <s v="DESPESA"/>
    <s v="N"/>
    <s v="DESPESAS FINANCEIRAS"/>
    <s v="1 | 1"/>
    <s v="88817"/>
    <s v="ExtraordinÃ¡rio"/>
  </r>
  <r>
    <s v="Realizado"/>
    <x v="2"/>
    <n v="-0.9"/>
    <x v="31"/>
    <x v="29"/>
    <x v="32"/>
    <s v="CONTRATO "/>
    <s v="'20230222004-TAR"/>
    <s v="Gerado por conciliacao automatica TAR BLOQUETO ITAU"/>
    <n v="20011"/>
    <s v="CORPORATIVO"/>
    <s v="Financeiro"/>
    <s v="D"/>
    <s v="DESPESA"/>
    <s v="N"/>
    <s v="DESPESAS FINANCEIRAS"/>
    <s v="1 | 1"/>
    <s v="88818"/>
    <s v="ExtraordinÃ¡rio"/>
  </r>
  <r>
    <s v="Realizado"/>
    <x v="2"/>
    <n v="-0.9"/>
    <x v="31"/>
    <x v="29"/>
    <x v="32"/>
    <s v="CONTRATO "/>
    <s v="'20230227003-TAR"/>
    <s v="Gerado por conciliacao automatica TAR C/C SISPAG"/>
    <n v="20011"/>
    <s v="CORPORATIVO"/>
    <s v="Financeiro"/>
    <s v="D"/>
    <s v="DESPESA"/>
    <s v="N"/>
    <s v="DESPESAS FINANCEIRAS"/>
    <s v="1 | 1"/>
    <s v="89047"/>
    <s v="ExtraordinÃ¡rio"/>
  </r>
  <r>
    <s v="Realizado"/>
    <x v="2"/>
    <n v="-0.9"/>
    <x v="31"/>
    <x v="29"/>
    <x v="32"/>
    <s v="CONTRATO "/>
    <s v="'20230228004-TAR"/>
    <s v="Gerado por conciliacao automatica TAR BLOQUETO ITAU"/>
    <n v="20011"/>
    <s v="CORPORATIVO"/>
    <s v="Financeiro"/>
    <s v="D"/>
    <s v="DESPESA"/>
    <s v="N"/>
    <s v="DESPESAS FINANCEIRAS"/>
    <s v="1 | 1"/>
    <s v="89183"/>
    <s v="ExtraordinÃ¡rio"/>
  </r>
  <r>
    <s v="Realizado"/>
    <x v="2"/>
    <n v="0"/>
    <x v="15"/>
    <x v="14"/>
    <x v="39"/>
    <s v="NOTA FISCAL"/>
    <s v="'6723"/>
    <s v="REF COMPRA PERFIL DE SILICONE "/>
    <n v="9002"/>
    <s v="BIOCLEAN"/>
    <s v="Financeiro"/>
    <s v="C"/>
    <s v="CUSTO"/>
    <s v="I"/>
    <s v="OUTROS"/>
    <s v="1 | 3"/>
    <s v="87667"/>
    <s v="ExtraordinÃ¡rio"/>
  </r>
  <r>
    <s v="Realizado"/>
    <x v="2"/>
    <n v="0"/>
    <x v="15"/>
    <x v="14"/>
    <x v="39"/>
    <s v="NOTA FISCAL"/>
    <s v="'6723"/>
    <s v="REF COMPRA PERFIL DE SILICONE "/>
    <n v="9002"/>
    <s v="BIOCLEAN"/>
    <s v="Financeiro"/>
    <s v="C"/>
    <s v="CUSTO"/>
    <s v="I"/>
    <s v="OUTROS"/>
    <s v="2 | 3"/>
    <s v="87668"/>
    <s v="ExtraordinÃ¡rio"/>
  </r>
  <r>
    <s v="Realizado"/>
    <x v="2"/>
    <n v="0"/>
    <x v="15"/>
    <x v="14"/>
    <x v="39"/>
    <s v="NOTA FISCAL"/>
    <s v="'6723"/>
    <s v="REF COMPRA PERFIL DE SILICONE "/>
    <n v="9002"/>
    <s v="BIOCLEAN"/>
    <s v="Financeiro"/>
    <s v="C"/>
    <s v="CUSTO"/>
    <s v="I"/>
    <s v="OUTROS"/>
    <s v="3 | 3"/>
    <s v="87669"/>
    <s v="ExtraordinÃ¡rio"/>
  </r>
  <r>
    <s v="Realizado"/>
    <x v="2"/>
    <n v="0.01"/>
    <x v="37"/>
    <x v="35"/>
    <x v="1"/>
    <s v="Receitas"/>
    <s v="'20230207004-REND"/>
    <s v="Gerado por conciliacao automatica REND PAGO APLIC AUT APR"/>
    <n v="9002"/>
    <s v="BIOCLEAN"/>
    <s v="Financeiro"/>
    <s v="D"/>
    <s v="DESPESA"/>
    <s v="N"/>
    <s v="DESPESAS FINANCEIRAS"/>
    <s v="1 | 1"/>
    <s v="2559"/>
    <m/>
  </r>
  <r>
    <s v="Realizado"/>
    <x v="2"/>
    <n v="0.01"/>
    <x v="37"/>
    <x v="35"/>
    <x v="1"/>
    <s v="Receitas"/>
    <s v="'20230213004-REND"/>
    <s v="Gerado por conciliacao automatica REND PAGO APLIC AUT APR"/>
    <n v="9002"/>
    <s v="BIOCLEAN"/>
    <s v="Financeiro"/>
    <s v="D"/>
    <s v="DESPESA"/>
    <s v="N"/>
    <s v="DESPESAS FINANCEIRAS"/>
    <s v="1 | 1"/>
    <s v="2592"/>
    <m/>
  </r>
  <r>
    <s v="Realizado"/>
    <x v="2"/>
    <n v="0.02"/>
    <x v="37"/>
    <x v="35"/>
    <x v="1"/>
    <s v="Receitas"/>
    <s v="'20230215008-REND"/>
    <s v="Gerado por conciliacao automatica REND PAGO APLIC AUT APR"/>
    <n v="9002"/>
    <s v="BIOCLEAN"/>
    <s v="Financeiro"/>
    <s v="D"/>
    <s v="DESPESA"/>
    <s v="N"/>
    <s v="DESPESAS FINANCEIRAS"/>
    <s v="1 | 1"/>
    <s v="2609"/>
    <m/>
  </r>
  <r>
    <s v="Realizado"/>
    <x v="2"/>
    <n v="0.02"/>
    <x v="37"/>
    <x v="35"/>
    <x v="1"/>
    <s v="Receitas"/>
    <s v="'20230227007-REND"/>
    <s v="Gerado por conciliacao automatica REND PAGO APLIC AUT APR"/>
    <n v="9002"/>
    <s v="BIOCLEAN"/>
    <s v="Financeiro"/>
    <s v="D"/>
    <s v="DESPESA"/>
    <s v="N"/>
    <s v="DESPESAS FINANCEIRAS"/>
    <s v="1 | 1"/>
    <s v="2652"/>
    <m/>
  </r>
  <r>
    <s v="Realizado"/>
    <x v="2"/>
    <n v="0.05"/>
    <x v="37"/>
    <x v="35"/>
    <x v="1"/>
    <s v="Receitas"/>
    <s v="'20230223002-REND"/>
    <s v="Gerado por conciliacao automatica REND PAGO APLIC AUT APR"/>
    <n v="9002"/>
    <s v="BIOCLEAN"/>
    <s v="Financeiro"/>
    <s v="D"/>
    <s v="DESPESA"/>
    <s v="N"/>
    <s v="DESPESAS FINANCEIRAS"/>
    <s v="1 | 1"/>
    <s v="2644"/>
    <m/>
  </r>
  <r>
    <s v="Realizado"/>
    <x v="2"/>
    <n v="0.06"/>
    <x v="37"/>
    <x v="35"/>
    <x v="1"/>
    <s v="Receitas"/>
    <s v="'20230217004-REND"/>
    <s v="Gerado por conciliacao automatica REND PAGO APLIC AUT MAIS"/>
    <n v="9002"/>
    <s v="BIOCLEAN"/>
    <s v="Financeiro"/>
    <s v="D"/>
    <s v="DESPESA"/>
    <s v="N"/>
    <s v="DESPESAS FINANCEIRAS"/>
    <s v="1 | 1"/>
    <s v="2628"/>
    <m/>
  </r>
  <r>
    <s v="Realizado"/>
    <x v="2"/>
    <n v="0.1"/>
    <x v="37"/>
    <x v="35"/>
    <x v="1"/>
    <s v="Receitas"/>
    <s v="'20230228006-REND"/>
    <s v="Gerado por conciliacao automatica REND PAGO APLIC AUT APR"/>
    <n v="9002"/>
    <s v="BIOCLEAN"/>
    <s v="Financeiro"/>
    <s v="D"/>
    <s v="DESPESA"/>
    <s v="N"/>
    <s v="DESPESAS FINANCEIRAS"/>
    <s v="1 | 1"/>
    <s v="2665"/>
    <m/>
  </r>
  <r>
    <s v="Realizado"/>
    <x v="2"/>
    <n v="0.32"/>
    <x v="37"/>
    <x v="35"/>
    <x v="1"/>
    <s v="Receitas"/>
    <s v="'20230222007-REND"/>
    <s v="Gerado por conciliacao automatica REND PAGO APLIC AUT APR"/>
    <n v="9002"/>
    <s v="BIOCLEAN"/>
    <s v="Financeiro"/>
    <s v="D"/>
    <s v="DESPESA"/>
    <s v="N"/>
    <s v="DESPESAS FINANCEIRAS"/>
    <s v="1 | 1"/>
    <s v="2629"/>
    <m/>
  </r>
  <r>
    <s v="Realizado"/>
    <x v="2"/>
    <n v="0.79"/>
    <x v="37"/>
    <x v="35"/>
    <x v="1"/>
    <s v="Receitas"/>
    <s v="'20230206009-REND"/>
    <s v="Gerado por conciliacao automatica REND PAGO APLIC AUT APR"/>
    <n v="9002"/>
    <s v="BIOCLEAN"/>
    <s v="Financeiro"/>
    <s v="D"/>
    <s v="DESPESA"/>
    <s v="N"/>
    <s v="DESPESAS FINANCEIRAS"/>
    <s v="1 | 1"/>
    <s v="2542"/>
    <m/>
  </r>
  <r>
    <s v="Realizado"/>
    <x v="2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0 | 19"/>
    <s v="45590"/>
    <s v="ExtraordinÃ¡rio"/>
  </r>
  <r>
    <s v="Realizado"/>
    <x v="2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0 | 19"/>
    <s v="45590"/>
    <s v="ExtraordinÃ¡rio"/>
  </r>
  <r>
    <s v="Realizado"/>
    <x v="2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0 | 19"/>
    <s v="45590"/>
    <s v="ExtraordinÃ¡rio"/>
  </r>
  <r>
    <s v="Realizado"/>
    <x v="2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0 | 19"/>
    <s v="45590"/>
    <s v="ExtraordinÃ¡rio"/>
  </r>
  <r>
    <s v="Realizado"/>
    <x v="2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0 | 19"/>
    <s v="45590"/>
    <s v="ExtraordinÃ¡rio"/>
  </r>
  <r>
    <s v="Realizado"/>
    <x v="2"/>
    <n v="889.88"/>
    <x v="0"/>
    <x v="0"/>
    <x v="1"/>
    <s v="Transferencia"/>
    <s v="'1013891"/>
    <m/>
    <m/>
    <m/>
    <m/>
    <m/>
    <m/>
    <m/>
    <m/>
    <s v="1 | 1"/>
    <s v="4556"/>
    <m/>
  </r>
  <r>
    <s v="Realizado"/>
    <x v="2"/>
    <n v="988"/>
    <x v="0"/>
    <x v="0"/>
    <x v="1"/>
    <s v="Transferencia"/>
    <s v="'1014166"/>
    <m/>
    <m/>
    <m/>
    <m/>
    <m/>
    <m/>
    <m/>
    <m/>
    <s v="1 | 1"/>
    <s v="4646"/>
    <m/>
  </r>
  <r>
    <s v="Realizado"/>
    <x v="2"/>
    <n v="1346.7"/>
    <x v="0"/>
    <x v="0"/>
    <x v="1"/>
    <s v="Transferencia"/>
    <s v="'1014273"/>
    <m/>
    <m/>
    <m/>
    <m/>
    <m/>
    <m/>
    <m/>
    <m/>
    <s v="1 | 1"/>
    <s v="4682"/>
    <m/>
  </r>
  <r>
    <s v="Realizado"/>
    <x v="2"/>
    <n v="1976.52"/>
    <x v="0"/>
    <x v="0"/>
    <x v="1"/>
    <s v="Transferencia"/>
    <s v="'1013942"/>
    <m/>
    <m/>
    <m/>
    <m/>
    <m/>
    <m/>
    <m/>
    <m/>
    <s v="1 | 1"/>
    <s v="4570"/>
    <m/>
  </r>
  <r>
    <s v="Realizado"/>
    <x v="2"/>
    <n v="2000"/>
    <x v="40"/>
    <x v="0"/>
    <x v="1"/>
    <s v="Receitas"/>
    <s v="'20230208003-REND"/>
    <s v="Gerado por conciliacao automatica SISPAG KIOTO AMBIENTAL"/>
    <n v="20011"/>
    <s v="CORPORATIVO"/>
    <s v="Financeiro"/>
    <m/>
    <m/>
    <m/>
    <m/>
    <s v="1 | 1"/>
    <s v="2570"/>
    <m/>
  </r>
  <r>
    <s v="Realizado"/>
    <x v="2"/>
    <n v="2743"/>
    <x v="0"/>
    <x v="0"/>
    <x v="1"/>
    <s v="Transferencia"/>
    <s v="'1013812"/>
    <m/>
    <m/>
    <m/>
    <m/>
    <m/>
    <m/>
    <m/>
    <m/>
    <s v="1 | 1"/>
    <s v="4534"/>
    <m/>
  </r>
  <r>
    <s v="Realizado"/>
    <x v="2"/>
    <n v="2895"/>
    <x v="0"/>
    <x v="0"/>
    <x v="1"/>
    <s v="Transferencia"/>
    <s v="'1013777"/>
    <m/>
    <m/>
    <m/>
    <m/>
    <m/>
    <m/>
    <m/>
    <m/>
    <s v="1 | 1"/>
    <s v="4520"/>
    <m/>
  </r>
  <r>
    <s v="Realizado"/>
    <x v="2"/>
    <n v="5000"/>
    <x v="0"/>
    <x v="0"/>
    <x v="1"/>
    <s v="Transferencia"/>
    <s v="'1014291"/>
    <m/>
    <m/>
    <m/>
    <m/>
    <m/>
    <m/>
    <m/>
    <m/>
    <s v="1 | 1"/>
    <s v="4690"/>
    <m/>
  </r>
  <r>
    <s v="Realizado"/>
    <x v="2"/>
    <n v="8847.7999999999993"/>
    <x v="0"/>
    <x v="0"/>
    <x v="1"/>
    <s v="Transferencia"/>
    <s v="'1014204"/>
    <m/>
    <m/>
    <m/>
    <m/>
    <m/>
    <m/>
    <m/>
    <m/>
    <s v="1 | 1"/>
    <s v="4662"/>
    <m/>
  </r>
  <r>
    <s v="Realizado"/>
    <x v="2"/>
    <n v="9315.7000000000007"/>
    <x v="0"/>
    <x v="0"/>
    <x v="1"/>
    <s v="Transferencia"/>
    <s v="'1013856"/>
    <m/>
    <m/>
    <m/>
    <m/>
    <m/>
    <m/>
    <m/>
    <m/>
    <s v="1 | 1"/>
    <s v="4542"/>
    <m/>
  </r>
  <r>
    <s v="Realizado"/>
    <x v="2"/>
    <n v="13539.3"/>
    <x v="0"/>
    <x v="0"/>
    <x v="1"/>
    <s v="Transferencia"/>
    <s v="'1014121"/>
    <m/>
    <m/>
    <m/>
    <m/>
    <m/>
    <m/>
    <m/>
    <m/>
    <s v="1 | 1"/>
    <s v="4628"/>
    <m/>
  </r>
  <r>
    <s v="Realizado"/>
    <x v="2"/>
    <n v="15174.68"/>
    <x v="0"/>
    <x v="0"/>
    <x v="1"/>
    <s v="Transferencia"/>
    <s v="'1014340"/>
    <m/>
    <m/>
    <m/>
    <m/>
    <m/>
    <m/>
    <m/>
    <m/>
    <s v="1 | 1"/>
    <s v="4718"/>
    <m/>
  </r>
  <r>
    <s v="Realizado"/>
    <x v="2"/>
    <n v="35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2"/>
    <n v="45899.1"/>
    <x v="0"/>
    <x v="0"/>
    <x v="1"/>
    <s v="Transferencia"/>
    <s v="'1014008"/>
    <m/>
    <m/>
    <m/>
    <m/>
    <m/>
    <m/>
    <m/>
    <m/>
    <s v="1 | 1"/>
    <s v="4592"/>
    <m/>
  </r>
  <r>
    <s v="Realizado"/>
    <x v="2"/>
    <n v="97466.68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3"/>
    <n v="-49378.400000000001"/>
    <x v="0"/>
    <x v="0"/>
    <x v="1"/>
    <s v="Transferencia"/>
    <s v="'1014699"/>
    <m/>
    <m/>
    <m/>
    <m/>
    <m/>
    <m/>
    <m/>
    <m/>
    <s v="1 | 1"/>
    <s v="4839"/>
    <m/>
  </r>
  <r>
    <s v="Realizado"/>
    <x v="3"/>
    <n v="-20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3"/>
    <n v="-19736"/>
    <x v="0"/>
    <x v="0"/>
    <x v="1"/>
    <s v="Transferencia"/>
    <s v="'1014538"/>
    <m/>
    <m/>
    <m/>
    <m/>
    <m/>
    <m/>
    <m/>
    <m/>
    <s v="1 | 1"/>
    <s v="4781"/>
    <m/>
  </r>
  <r>
    <s v="Realizado"/>
    <x v="3"/>
    <n v="-15227.88"/>
    <x v="2"/>
    <x v="2"/>
    <x v="3"/>
    <s v="NFS"/>
    <s v="'62887"/>
    <s v="REF.  : RESIDUO CLASSE II |SERVICO DE TRATAMENTO E DISPOSICAO FINAL DE RESIDUOS DO PERIODO: 01/03/2023 A 31/03/2023- VENCIMENTO: 25/04/2023."/>
    <n v="9002"/>
    <s v="BIOCLEAN"/>
    <s v="Financeiro"/>
    <s v="C"/>
    <s v="CUSTO"/>
    <s v="G"/>
    <s v="TRATAMENTO"/>
    <s v="1 | 1"/>
    <s v="92231"/>
    <s v="ExtraordinÃ¡rio"/>
  </r>
  <r>
    <s v="Realizado"/>
    <x v="3"/>
    <n v="-12193"/>
    <x v="0"/>
    <x v="0"/>
    <x v="1"/>
    <s v="Transferencia"/>
    <s v="'1014735"/>
    <m/>
    <m/>
    <m/>
    <m/>
    <m/>
    <m/>
    <m/>
    <m/>
    <s v="1 | 1"/>
    <s v="4853"/>
    <m/>
  </r>
  <r>
    <s v="Realizado"/>
    <x v="3"/>
    <n v="-12169.07"/>
    <x v="3"/>
    <x v="3"/>
    <x v="4"/>
    <s v="GUIA"/>
    <s v="'1015149"/>
    <s v="REF. DAS BIOCLEAN BASE MARÃ‡O 2023"/>
    <n v="9002"/>
    <s v="BIOCLEAN"/>
    <s v="Financeiro"/>
    <s v="B"/>
    <s v="DEDUÇÕES DA RECEITA"/>
    <s v="B"/>
    <s v="IMPOSTOS DIRETOS"/>
    <s v="1 | 1"/>
    <s v="91864"/>
    <s v="ExtraordinÃ¡rio"/>
  </r>
  <r>
    <s v="Realizado"/>
    <x v="3"/>
    <n v="-11256.53"/>
    <x v="4"/>
    <x v="4"/>
    <x v="5"/>
    <s v="RM"/>
    <s v="'1015106"/>
    <s v="REF. FOLHA DE PAGAMENTO - MARÃ‡O/2023 - BIOCLEAN"/>
    <n v="9002"/>
    <s v="BIOCLEAN"/>
    <s v="Financeiro"/>
    <s v="C"/>
    <s v="CUSTO"/>
    <s v="C"/>
    <s v="PESSOAL"/>
    <s v="1 | 1"/>
    <s v="91759"/>
    <s v="ExtraordinÃ¡rio"/>
  </r>
  <r>
    <s v="Realizado"/>
    <x v="3"/>
    <n v="-10520"/>
    <x v="5"/>
    <x v="5"/>
    <x v="6"/>
    <s v="FATURA"/>
    <s v="'1011406"/>
    <s v="REF. AO ALUGUEL DO GALPÃƒO BIOCLEAN"/>
    <n v="9002"/>
    <s v="BIOCLEAN"/>
    <s v="Financeiro"/>
    <s v="D"/>
    <s v="DESPESA"/>
    <s v="M"/>
    <s v="INSTALAÇÃO"/>
    <s v="1 | 1"/>
    <s v="76849"/>
    <s v="ExtraordinÃ¡rio"/>
  </r>
  <r>
    <s v="Realizado"/>
    <x v="3"/>
    <n v="-8086"/>
    <x v="0"/>
    <x v="0"/>
    <x v="1"/>
    <s v="Transferencia"/>
    <s v="'1014400"/>
    <m/>
    <m/>
    <m/>
    <m/>
    <m/>
    <m/>
    <m/>
    <m/>
    <s v="1 | 1"/>
    <s v="4747"/>
    <m/>
  </r>
  <r>
    <s v="Realizado"/>
    <x v="3"/>
    <n v="-7695.6"/>
    <x v="0"/>
    <x v="0"/>
    <x v="1"/>
    <s v="Transferencia"/>
    <s v="'1015056"/>
    <m/>
    <m/>
    <m/>
    <m/>
    <m/>
    <m/>
    <m/>
    <m/>
    <s v="1 | 1"/>
    <s v="5003"/>
    <m/>
  </r>
  <r>
    <s v="Realizado"/>
    <x v="3"/>
    <n v="-6539.9"/>
    <x v="0"/>
    <x v="0"/>
    <x v="1"/>
    <s v="Transferencia"/>
    <s v="'1014807"/>
    <m/>
    <m/>
    <m/>
    <m/>
    <m/>
    <m/>
    <m/>
    <m/>
    <s v="1 | 1"/>
    <s v="4893"/>
    <m/>
  </r>
  <r>
    <s v="Realizado"/>
    <x v="3"/>
    <n v="-6000"/>
    <x v="7"/>
    <x v="6"/>
    <x v="7"/>
    <s v="NFS"/>
    <s v="'66"/>
    <s v="REF.  SALARIO DE MARÃ‡O/2023 - ROBERTO FARIA"/>
    <n v="9002"/>
    <s v="BIOCLEAN"/>
    <s v="Financeiro"/>
    <s v="D"/>
    <s v="DESPESA"/>
    <s v="J"/>
    <s v="PESSOAL"/>
    <s v="1 | 1"/>
    <s v="91849"/>
    <s v="ExtraordinÃ¡rio"/>
  </r>
  <r>
    <s v="Realizado"/>
    <x v="3"/>
    <n v="-5181.6000000000004"/>
    <x v="0"/>
    <x v="0"/>
    <x v="1"/>
    <s v="Transferencia"/>
    <s v="'1015032"/>
    <m/>
    <m/>
    <m/>
    <m/>
    <m/>
    <m/>
    <m/>
    <m/>
    <s v="1 | 1"/>
    <s v="4981"/>
    <m/>
  </r>
  <r>
    <s v="Realizado"/>
    <x v="3"/>
    <n v="-5000"/>
    <x v="0"/>
    <x v="0"/>
    <x v="1"/>
    <s v="Transferencia"/>
    <s v="'1014814"/>
    <m/>
    <m/>
    <m/>
    <m/>
    <m/>
    <m/>
    <m/>
    <m/>
    <s v="1 | 1"/>
    <s v="4897"/>
    <m/>
  </r>
  <r>
    <s v="Realizado"/>
    <x v="3"/>
    <n v="-3950"/>
    <x v="9"/>
    <x v="8"/>
    <x v="9"/>
    <s v="NFS"/>
    <s v="'355"/>
    <s v="REF. DESPESA SEGURANÃ‡A - DERÃ‰ (MARÃ‡O/2023)"/>
    <n v="8005"/>
    <s v="SEGURANÇA"/>
    <s v="Guilherme"/>
    <s v="D"/>
    <s v="DESPESA"/>
    <s v="O"/>
    <s v="TERCEIROS"/>
    <s v="1 | 1"/>
    <s v="91597"/>
    <s v="ExtraordinÃ¡rio"/>
  </r>
  <r>
    <s v="Realizado"/>
    <x v="3"/>
    <n v="-3753.34"/>
    <x v="8"/>
    <x v="7"/>
    <x v="8"/>
    <s v="FATURA"/>
    <s v="'565147001"/>
    <s v="REF. BOLETO SODEXO - VALE ALIMENTAÃ‡ÃƒO - BIOCLEAN - VENCIMENTO 22/03/2023"/>
    <n v="9002"/>
    <s v="BIOCLEAN"/>
    <s v="Financeiro"/>
    <s v="C"/>
    <s v="CUSTO"/>
    <s v="E"/>
    <s v="BENEFÍCIOS"/>
    <s v="1 | 1"/>
    <s v="89328"/>
    <s v="ExtraordinÃ¡rio"/>
  </r>
  <r>
    <s v="Realizado"/>
    <x v="3"/>
    <n v="-3500"/>
    <x v="0"/>
    <x v="0"/>
    <x v="1"/>
    <s v="Transferencia"/>
    <s v="'1014650"/>
    <m/>
    <m/>
    <m/>
    <m/>
    <m/>
    <m/>
    <m/>
    <m/>
    <s v="1 | 1"/>
    <s v="4823"/>
    <m/>
  </r>
  <r>
    <s v="Realizado"/>
    <x v="3"/>
    <n v="-3206.25"/>
    <x v="10"/>
    <x v="9"/>
    <x v="10"/>
    <s v="AP"/>
    <s v="'1014754"/>
    <s v="REF. TRANSPORTE LENHA"/>
    <n v="9002"/>
    <s v="BIOCLEAN"/>
    <s v="Financeiro"/>
    <s v="C"/>
    <s v="CUSTO"/>
    <s v="I"/>
    <s v="OUTROS"/>
    <s v="1 | 2"/>
    <s v="90609"/>
    <s v="ExtraordinÃ¡rio"/>
  </r>
  <r>
    <s v="Realizado"/>
    <x v="3"/>
    <n v="-3206.25"/>
    <x v="10"/>
    <x v="9"/>
    <x v="10"/>
    <s v="AP"/>
    <s v="'1014754"/>
    <s v="REF. TRANSPORTE LENHA"/>
    <n v="9002"/>
    <s v="BIOCLEAN"/>
    <s v="Financeiro"/>
    <s v="C"/>
    <s v="CUSTO"/>
    <s v="I"/>
    <s v="OUTROS"/>
    <s v="2 | 2"/>
    <s v="90610"/>
    <s v="ExtraordinÃ¡rio"/>
  </r>
  <r>
    <s v="Realizado"/>
    <x v="3"/>
    <n v="-3000"/>
    <x v="0"/>
    <x v="0"/>
    <x v="1"/>
    <s v="Transferencia"/>
    <s v="'1014446"/>
    <m/>
    <m/>
    <m/>
    <m/>
    <m/>
    <m/>
    <m/>
    <m/>
    <s v="1 | 1"/>
    <s v="4757"/>
    <m/>
  </r>
  <r>
    <s v="Realizado"/>
    <x v="3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2 | 10"/>
    <s v="86520"/>
    <s v="ExtraordinÃ¡rio"/>
  </r>
  <r>
    <s v="Realizado"/>
    <x v="3"/>
    <n v="-2654.92"/>
    <x v="11"/>
    <x v="10"/>
    <x v="11"/>
    <s v="NOTA FISCAL"/>
    <s v="'17281720"/>
    <s v="REF. CONTA LUZ  MARÃ‡O/2023,  RUA GUILHERME FROTA 500 BONSUCESSO, RIO DE JANEIRO RJ "/>
    <n v="9002"/>
    <s v="BIOCLEAN"/>
    <s v="Financeiro"/>
    <s v="D"/>
    <s v="DESPESA"/>
    <s v="M"/>
    <s v="INSTALAÇÃO"/>
    <s v="1 | 1"/>
    <s v="90310"/>
    <s v="ExtraordinÃ¡rio"/>
  </r>
  <r>
    <s v="Realizado"/>
    <x v="3"/>
    <n v="-2214"/>
    <x v="0"/>
    <x v="0"/>
    <x v="1"/>
    <s v="Transferencia"/>
    <s v="'1014916"/>
    <m/>
    <m/>
    <m/>
    <m/>
    <m/>
    <m/>
    <m/>
    <m/>
    <s v="1 | 1"/>
    <s v="4929"/>
    <m/>
  </r>
  <r>
    <s v="Realizado"/>
    <x v="3"/>
    <n v="-2085.27"/>
    <x v="12"/>
    <x v="11"/>
    <x v="4"/>
    <s v="GUIA"/>
    <s v="'1014830"/>
    <s v="REF.  DAS PARCSN 10/60"/>
    <n v="20011"/>
    <s v="CORPORATIVO"/>
    <s v="Financeiro"/>
    <s v="F"/>
    <s v="PARCELAMENTOS"/>
    <s v="R"/>
    <s v="PARCELAMENTOS"/>
    <s v="1 | 1"/>
    <s v="90850"/>
    <s v="ExtraordinÃ¡rio"/>
  </r>
  <r>
    <s v="Realizado"/>
    <x v="3"/>
    <n v="-1871.89"/>
    <x v="41"/>
    <x v="38"/>
    <x v="42"/>
    <s v="RM"/>
    <s v="'1014240"/>
    <s v="REF.  FÃ‰RIAS - BIOCLEAN - MARÃ‡O"/>
    <n v="9002"/>
    <s v="BIOCLEAN"/>
    <s v="Financeiro"/>
    <s v="C"/>
    <s v="CUSTO"/>
    <s v="C"/>
    <s v="PESSOAL"/>
    <s v="1 | 1"/>
    <s v="88766"/>
    <s v="ExtraordinÃ¡rio"/>
  </r>
  <r>
    <s v="Realizado"/>
    <x v="3"/>
    <n v="-1788.74"/>
    <x v="14"/>
    <x v="13"/>
    <x v="12"/>
    <s v="NFS"/>
    <s v="'260"/>
    <s v="REF. SERV PRESTADOS  VALDEMIR -MARÃ‡O/2023 (SERV INFORMATICA)"/>
    <n v="9002"/>
    <s v="BIOCLEAN"/>
    <s v="Financeiro"/>
    <s v="C"/>
    <s v="CUSTO"/>
    <s v="I"/>
    <s v="OUTROS"/>
    <s v="1 | 1"/>
    <s v="92172"/>
    <s v="ExtraordinÃ¡rio"/>
  </r>
  <r>
    <s v="Realizado"/>
    <x v="3"/>
    <n v="-1780"/>
    <x v="13"/>
    <x v="12"/>
    <x v="5"/>
    <s v="RM"/>
    <s v="'1015107"/>
    <s v="REF. FOLHA DE PAGAMENTO - MARÃ‡O/2023 - BIOCLEAN - PRO LABORE "/>
    <n v="9002"/>
    <s v="BIOCLEAN"/>
    <s v="Financeiro"/>
    <s v="D"/>
    <s v="DESPESA"/>
    <s v="J"/>
    <s v="PESSOAL"/>
    <s v="1 | 1"/>
    <s v="91760"/>
    <s v="ExtraordinÃ¡rio"/>
  </r>
  <r>
    <s v="Realizado"/>
    <x v="3"/>
    <n v="-1732.42"/>
    <x v="15"/>
    <x v="14"/>
    <x v="43"/>
    <s v="FATURA"/>
    <s v="'10208443206"/>
    <s v="REF. TESTE INDICADOR BIOLOGICO"/>
    <n v="9002"/>
    <s v="BIOCLEAN"/>
    <s v="Financeiro"/>
    <s v="C"/>
    <s v="CUSTO"/>
    <s v="I"/>
    <s v="OUTROS"/>
    <s v="1 | 1"/>
    <s v="90792"/>
    <s v="ExtraordinÃ¡rio"/>
  </r>
  <r>
    <s v="Realizado"/>
    <x v="3"/>
    <n v="-1557.6"/>
    <x v="0"/>
    <x v="0"/>
    <x v="1"/>
    <s v="Transferencia"/>
    <s v="'1014957"/>
    <m/>
    <m/>
    <m/>
    <m/>
    <m/>
    <m/>
    <m/>
    <m/>
    <s v="1 | 1"/>
    <s v="4951"/>
    <m/>
  </r>
  <r>
    <s v="Realizado"/>
    <x v="3"/>
    <n v="-1430.25"/>
    <x v="35"/>
    <x v="33"/>
    <x v="38"/>
    <s v="NFS"/>
    <s v="'4150"/>
    <s v="REF. SERV MANUTENÃ‡ÃƒO PREVENTIVA EM 2(DUAS ) CALDEIRAS ATA MODELO H3 -14 E H3-6 - 03/2023"/>
    <n v="9002"/>
    <s v="BIOCLEAN"/>
    <s v="Financeiro"/>
    <s v="C"/>
    <s v="CUSTO"/>
    <s v="I"/>
    <s v="OUTROS"/>
    <s v="1 | 1"/>
    <s v="91080"/>
    <s v="ExtraordinÃ¡rio"/>
  </r>
  <r>
    <s v="Realizado"/>
    <x v="3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3"/>
    <n v="-1397.9"/>
    <x v="23"/>
    <x v="21"/>
    <x v="21"/>
    <s v="FATURA"/>
    <s v="'73191866"/>
    <s v="REF. BOLETO RIOCARD - BIOCLEAN - VENCIMENTO 28/02/2023"/>
    <n v="9002"/>
    <s v="BIOCLEAN"/>
    <s v="Financeiro"/>
    <s v="C"/>
    <s v="CUSTO"/>
    <s v="E"/>
    <s v="BENEFÍCIOS"/>
    <s v="1 | 1"/>
    <s v="88948"/>
    <s v="ExtraordinÃ¡rio"/>
  </r>
  <r>
    <s v="Realizado"/>
    <x v="3"/>
    <n v="-1331.67"/>
    <x v="17"/>
    <x v="15"/>
    <x v="14"/>
    <s v="GUIA"/>
    <s v="'1015108"/>
    <s v="REF. FGTS - MARÃ‡O/2023 - BIOCLEAN"/>
    <n v="9002"/>
    <s v="BIOCLEAN"/>
    <s v="Financeiro"/>
    <s v="C"/>
    <s v="CUSTO"/>
    <s v="D"/>
    <s v="ENCARGOS SOCIAIS"/>
    <s v="1 | 1"/>
    <s v="91762"/>
    <s v="ExtraordinÃ¡rio"/>
  </r>
  <r>
    <s v="Realizado"/>
    <x v="3"/>
    <n v="-1296.81"/>
    <x v="20"/>
    <x v="18"/>
    <x v="16"/>
    <s v="GUIA"/>
    <s v="'1015361"/>
    <s v="REF. DCTFWEB - MARÃ‡O/2023 - BIOCLEAN"/>
    <n v="9002"/>
    <s v="BIOCLEAN"/>
    <s v="Financeiro"/>
    <s v="C"/>
    <s v="CUSTO"/>
    <s v="D"/>
    <s v="ENCARGOS SOCIAIS"/>
    <s v="1 | 1"/>
    <s v="92620"/>
    <s v="ExtraordinÃ¡rio"/>
  </r>
  <r>
    <s v="Realizado"/>
    <x v="3"/>
    <n v="-1157.0833333333333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3"/>
    <n v="-1103.1400000000001"/>
    <x v="19"/>
    <x v="17"/>
    <x v="15"/>
    <s v="NFS"/>
    <s v="'1840"/>
    <s v="REF. INSTALAÃ‡ÃƒO, MANUTENÃ‡ÃƒO E TREINAMENTO - MARÃ‡O/2023"/>
    <n v="9002"/>
    <s v="BIOCLEAN"/>
    <s v="Financeiro"/>
    <s v="D"/>
    <s v="DESPESA"/>
    <s v="P"/>
    <s v="OUTRAS DESPESAS"/>
    <s v="1 | 1"/>
    <s v="91724"/>
    <s v="ExtraordinÃ¡rio"/>
  </r>
  <r>
    <s v="Realizado"/>
    <x v="3"/>
    <n v="-1032.2"/>
    <x v="22"/>
    <x v="20"/>
    <x v="44"/>
    <s v="NOTA FISCAL"/>
    <s v="'1231"/>
    <s v="REF. PAPEL A4 , ALCOOL 70, CAFE, PASTA PARA LIMPEZA, PAPEL TOALHA, ESPOJA MULTIUSO, ACUCAR"/>
    <n v="9002"/>
    <s v="BIOCLEAN"/>
    <s v="Financeiro"/>
    <s v="D"/>
    <s v="DESPESA"/>
    <s v="M"/>
    <s v="INSTALAÇÃO"/>
    <s v="1 | 1"/>
    <s v="91862"/>
    <s v="ExtraordinÃ¡rio"/>
  </r>
  <r>
    <s v="Realizado"/>
    <x v="3"/>
    <n v="-997"/>
    <x v="15"/>
    <x v="14"/>
    <x v="18"/>
    <s v="AP"/>
    <s v="'1015175"/>
    <s v="REF. MANUTENÃ‡ÃƒO AUTOCLAVE MARÃ‡O/2023"/>
    <n v="9002"/>
    <s v="BIOCLEAN"/>
    <s v="Financeiro"/>
    <s v="C"/>
    <s v="CUSTO"/>
    <s v="I"/>
    <s v="OUTROS"/>
    <s v="1 | 1"/>
    <s v="91985"/>
    <s v="ExtraordinÃ¡rio"/>
  </r>
  <r>
    <s v="Realizado"/>
    <x v="3"/>
    <n v="-899.39"/>
    <x v="21"/>
    <x v="19"/>
    <x v="17"/>
    <s v="NFS"/>
    <s v="'7660"/>
    <s v="REF. ASSESSORIA TECNICA TRATAMENTO E ANALISE AGUA NAS CALDEIRAS - MARÃ‡O/2023"/>
    <n v="9002"/>
    <s v="BIOCLEAN"/>
    <s v="Financeiro"/>
    <s v="C"/>
    <s v="CUSTO"/>
    <s v="I"/>
    <s v="OUTROS"/>
    <s v="1 | 1"/>
    <s v="91850"/>
    <s v="ExtraordinÃ¡rio"/>
  </r>
  <r>
    <s v="Realizado"/>
    <x v="3"/>
    <n v="-892.85"/>
    <x v="12"/>
    <x v="11"/>
    <x v="4"/>
    <s v="GUIA"/>
    <s v="'1014829"/>
    <s v="REF.  DAS PARC - BIOCLEAN 5110203 PARC 18/60"/>
    <n v="20011"/>
    <s v="CORPORATIVO"/>
    <s v="Financeiro"/>
    <s v="F"/>
    <s v="PARCELAMENTOS"/>
    <s v="R"/>
    <s v="PARCELAMENTOS"/>
    <s v="1 | 1"/>
    <s v="90849"/>
    <s v="ExtraordinÃ¡rio"/>
  </r>
  <r>
    <s v="Realizado"/>
    <x v="3"/>
    <n v="-768.31"/>
    <x v="24"/>
    <x v="22"/>
    <x v="22"/>
    <s v="FATURA"/>
    <s v="'478006"/>
    <s v="REF. CONTA AGUA - RUA GUILHERME FROTA, 500 -MARÃ‡O/2023"/>
    <n v="4004"/>
    <s v="PATRIMÔNIO"/>
    <s v="Sidnei"/>
    <s v="D"/>
    <s v="DESPESA"/>
    <s v="M"/>
    <s v="INSTALAÇÃO"/>
    <s v="1 | 1"/>
    <s v="94885"/>
    <s v="ExtraordinÃ¡rio"/>
  </r>
  <r>
    <s v="Realizado"/>
    <x v="3"/>
    <n v="-493"/>
    <x v="25"/>
    <x v="23"/>
    <x v="24"/>
    <s v="NFS"/>
    <s v="'1215"/>
    <s v="REF. ALUGUEL E MANUTENÃ‡ÃƒO DE EQUIPAMENTOS PARA SISTEMA DE CFTV -CAMERAS INTERNAS , REFERENCIA MENSAL AO CORRESPONDE AO MÃŠS DE MARÃ‡O/2023"/>
    <n v="9002"/>
    <s v="BIOCLEAN"/>
    <s v="Financeiro"/>
    <s v="D"/>
    <s v="DESPESA"/>
    <s v="M"/>
    <s v="INSTALAÇÃO"/>
    <s v="1 | 1"/>
    <s v="91574"/>
    <s v="ExtraordinÃ¡rio"/>
  </r>
  <r>
    <s v="Realizado"/>
    <x v="3"/>
    <n v="-480"/>
    <x v="26"/>
    <x v="24"/>
    <x v="25"/>
    <s v="NFS"/>
    <s v="'20711"/>
    <s v="REF AVALIAÃ‡ÃƒO QUALIDADE DA AGUA EM 3 PONTOS DE AUTOCLAVE - 01/02/03"/>
    <n v="9002"/>
    <s v="BIOCLEAN"/>
    <s v="Financeiro"/>
    <s v="C"/>
    <s v="CUSTO"/>
    <s v="I"/>
    <s v="OUTROS"/>
    <s v="1 | 1"/>
    <s v="89458"/>
    <s v="ExtraordinÃ¡rio"/>
  </r>
  <r>
    <s v="Realizado"/>
    <x v="3"/>
    <n v="-439.25"/>
    <x v="27"/>
    <x v="25"/>
    <x v="26"/>
    <s v="NFS"/>
    <s v="'4162"/>
    <s v="REF. AOS SERVIÃ‡OS PRESTADOS VIDALCLIN  - BIOCLEAN -  03/2023"/>
    <n v="9002"/>
    <s v="BIOCLEAN"/>
    <s v="Financeiro"/>
    <s v="C"/>
    <s v="CUSTO"/>
    <s v="E"/>
    <s v="BENEFÍCIOS"/>
    <s v="1 | 1"/>
    <s v="92911"/>
    <s v="ExtraordinÃ¡rio"/>
  </r>
  <r>
    <s v="Realizado"/>
    <x v="3"/>
    <n v="-420.9"/>
    <x v="0"/>
    <x v="0"/>
    <x v="1"/>
    <s v="Transferencia"/>
    <s v="'1014948"/>
    <m/>
    <m/>
    <m/>
    <m/>
    <m/>
    <m/>
    <m/>
    <m/>
    <s v="1 | 1"/>
    <s v="4941"/>
    <m/>
  </r>
  <r>
    <s v="Realizado"/>
    <x v="3"/>
    <n v="-397.58"/>
    <x v="28"/>
    <x v="26"/>
    <x v="28"/>
    <s v="NFS"/>
    <s v="'34370752"/>
    <s v="REF.  UNIMED SAUDE - BIOCLEAN - FATURA 44881326"/>
    <n v="9002"/>
    <s v="BIOCLEAN"/>
    <s v="Financeiro"/>
    <s v="C"/>
    <s v="CUSTO"/>
    <s v="E"/>
    <s v="BENEFÍCIOS"/>
    <s v="1 | 1"/>
    <s v="90342"/>
    <s v="ExtraordinÃ¡rio"/>
  </r>
  <r>
    <s v="Realizado"/>
    <x v="3"/>
    <n v="-380.58"/>
    <x v="22"/>
    <x v="20"/>
    <x v="40"/>
    <s v="NOTA FISCAL"/>
    <s v="'10706"/>
    <s v="REF. ACUÃ‡AR, ALCOOL, AGUA SANTARIA , CAFE MELITA , DETERGENTE , PAPEL TOALHA , SABONETE LIQUIDO"/>
    <n v="9002"/>
    <s v="BIOCLEAN"/>
    <s v="Financeiro"/>
    <s v="D"/>
    <s v="DESPESA"/>
    <s v="M"/>
    <s v="INSTALAÇÃO"/>
    <s v="1 | 1"/>
    <s v="90311"/>
    <s v="ExtraordinÃ¡rio"/>
  </r>
  <r>
    <s v="Realizado"/>
    <x v="3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1 | 19"/>
    <s v="45591"/>
    <s v="ExtraordinÃ¡rio"/>
  </r>
  <r>
    <s v="Realizado"/>
    <x v="3"/>
    <n v="-331.46"/>
    <x v="12"/>
    <x v="11"/>
    <x v="4"/>
    <s v="GUIA"/>
    <s v="'1014831"/>
    <s v="REF.  DAS PARCSN RELP PARC 11/92"/>
    <n v="20011"/>
    <s v="CORPORATIVO"/>
    <s v="Financeiro"/>
    <s v="F"/>
    <s v="PARCELAMENTOS"/>
    <s v="R"/>
    <s v="PARCELAMENTOS"/>
    <s v="1 | 1"/>
    <s v="90852"/>
    <s v="ExtraordinÃ¡rio"/>
  </r>
  <r>
    <s v="Realizado"/>
    <x v="3"/>
    <n v="-320"/>
    <x v="15"/>
    <x v="14"/>
    <x v="23"/>
    <s v="NFS"/>
    <s v="'9065"/>
    <s v="REF. CONSERTO DE 01 BOMBA  DANCOR DE 2 HP , 220 VOLTS BIFASICA"/>
    <n v="9002"/>
    <s v="BIOCLEAN"/>
    <s v="Financeiro"/>
    <s v="C"/>
    <s v="CUSTO"/>
    <s v="I"/>
    <s v="OUTROS"/>
    <s v="1 | 1"/>
    <s v="89933"/>
    <s v="ExtraordinÃ¡rio"/>
  </r>
  <r>
    <s v="Realizado"/>
    <x v="3"/>
    <n v="-320"/>
    <x v="15"/>
    <x v="14"/>
    <x v="23"/>
    <s v="NFS"/>
    <s v="'9068"/>
    <s v="REF. CONSERTO DE 01 BOMBA  DANCOR DE 2 HP , 220 VOLTS BIFASICA - TROCA DA TAMPA DIANTEIRA "/>
    <n v="9002"/>
    <s v="BIOCLEAN"/>
    <s v="Financeiro"/>
    <s v="C"/>
    <s v="CUSTO"/>
    <s v="I"/>
    <s v="OUTROS"/>
    <s v="1 | 1"/>
    <s v="90149"/>
    <s v="ExtraordinÃ¡rio"/>
  </r>
  <r>
    <s v="Realizado"/>
    <x v="3"/>
    <n v="-250"/>
    <x v="30"/>
    <x v="28"/>
    <x v="31"/>
    <s v="AP"/>
    <s v="'1014857"/>
    <s v="REF.DIÃRIAS 13 Ã  19/03/2023"/>
    <n v="9002"/>
    <s v="BIOCLEAN"/>
    <s v="Financeiro"/>
    <s v="C"/>
    <s v="CUSTO"/>
    <s v="C"/>
    <s v="PESSOAL"/>
    <s v="1 | 1"/>
    <s v="90882"/>
    <s v="ExtraordinÃ¡rio"/>
  </r>
  <r>
    <s v="Realizado"/>
    <x v="3"/>
    <n v="-215"/>
    <x v="31"/>
    <x v="29"/>
    <x v="32"/>
    <s v="CONTRATO "/>
    <s v="'20230302004-TAR"/>
    <s v="Gerado por conciliacao automatica TAR CTA EMP MENSAL 02/23"/>
    <n v="20011"/>
    <s v="CORPORATIVO"/>
    <s v="Financeiro"/>
    <s v="D"/>
    <s v="DESPESA"/>
    <s v="N"/>
    <s v="DESPESAS FINANCEIRAS"/>
    <s v="1 | 1"/>
    <s v="89482"/>
    <s v="ExtraordinÃ¡rio"/>
  </r>
  <r>
    <s v="Realizado"/>
    <x v="3"/>
    <n v="-200"/>
    <x v="25"/>
    <x v="23"/>
    <x v="33"/>
    <s v="FATURA"/>
    <s v="'33"/>
    <s v="REF.   1 IMPRESSORA MULTIFUNCIONAL LT RICOH  377"/>
    <n v="2001"/>
    <s v="CORPORATIVO"/>
    <s v="Financeiro"/>
    <s v="D"/>
    <s v="DESPESA"/>
    <s v="M"/>
    <s v="INSTALAÇÃO"/>
    <s v="1 | 1"/>
    <s v="91528"/>
    <s v="ExtraordinÃ¡rio"/>
  </r>
  <r>
    <s v="Realizado"/>
    <x v="3"/>
    <n v="-175.45"/>
    <x v="8"/>
    <x v="7"/>
    <x v="8"/>
    <s v="FATURA"/>
    <s v="'565504001"/>
    <s v="REF. BOLETO SODEXO - VALE ALIMENTAÃ‡ÃƒO - BIOCLEAN - VENCIMENTO 22/03/2023"/>
    <n v="9002"/>
    <s v="BIOCLEAN"/>
    <s v="Financeiro"/>
    <s v="C"/>
    <s v="CUSTO"/>
    <s v="E"/>
    <s v="BENEFÍCIOS"/>
    <s v="1 | 1"/>
    <s v="89329"/>
    <s v="ExtraordinÃ¡rio"/>
  </r>
  <r>
    <s v="Realizado"/>
    <x v="3"/>
    <n v="-140"/>
    <x v="30"/>
    <x v="28"/>
    <x v="31"/>
    <s v="AP"/>
    <s v="'1014669"/>
    <s v="REF. REF. BIOCLEAN (PADRÃƒO - 01 A 10.03 ) "/>
    <n v="9002"/>
    <s v="BIOCLEAN"/>
    <s v="Financeiro"/>
    <s v="C"/>
    <s v="CUSTO"/>
    <s v="C"/>
    <s v="PESSOAL"/>
    <s v="1 | 2"/>
    <s v="90309"/>
    <s v="ExtraordinÃ¡rio"/>
  </r>
  <r>
    <s v="Realizado"/>
    <x v="3"/>
    <n v="-120"/>
    <x v="30"/>
    <x v="28"/>
    <x v="31"/>
    <s v="AP"/>
    <s v="'1014725"/>
    <s v="REF. DIÃRIA - AUX. DE ESCRITORIO -  BIOCLEAN"/>
    <n v="9002"/>
    <s v="BIOCLEAN"/>
    <s v="Financeiro"/>
    <s v="C"/>
    <s v="CUSTO"/>
    <s v="C"/>
    <s v="PESSOAL"/>
    <s v="1 | 1"/>
    <s v="90530"/>
    <s v="ExtraordinÃ¡rio"/>
  </r>
  <r>
    <s v="Realizado"/>
    <x v="3"/>
    <n v="-119.25"/>
    <x v="32"/>
    <x v="30"/>
    <x v="34"/>
    <s v="FATURA"/>
    <s v="'181326686"/>
    <s v="REF. CONTA TELEFONICA DA OI - REF. MARÃ‡O/2023"/>
    <n v="9002"/>
    <s v="BIOCLEAN"/>
    <s v="Financeiro"/>
    <s v="C"/>
    <s v="CUSTO"/>
    <s v="I"/>
    <s v="OUTROS"/>
    <s v="1 | 1"/>
    <s v="91081"/>
    <s v="ExtraordinÃ¡rio"/>
  </r>
  <r>
    <s v="Realizado"/>
    <x v="3"/>
    <n v="-92.31"/>
    <x v="35"/>
    <x v="33"/>
    <x v="16"/>
    <s v="GUIA"/>
    <s v="'1014980"/>
    <s v="REF. COD 5952 - CSRF S/ NF 2992 SERVENGE - SICALC CONTRIBUINTE -6001 RJ"/>
    <n v="9002"/>
    <s v="BIOCLEAN"/>
    <s v="Financeiro"/>
    <s v="C"/>
    <s v="CUSTO"/>
    <s v="I"/>
    <s v="OUTROS"/>
    <s v="1 | 1"/>
    <s v="91246"/>
    <s v="ExtraordinÃ¡rio"/>
  </r>
  <r>
    <s v="Realizado"/>
    <x v="3"/>
    <n v="-86.41"/>
    <x v="14"/>
    <x v="13"/>
    <x v="16"/>
    <s v="GUIA"/>
    <s v="'1014965"/>
    <s v="REF. COD 5952 - CSRF S/ NF 185  PROMARE - SICALC CONTRIBUINTE -6001 RJ"/>
    <n v="9002"/>
    <s v="BIOCLEAN"/>
    <s v="Financeiro"/>
    <s v="C"/>
    <s v="CUSTO"/>
    <s v="I"/>
    <s v="OUTROS"/>
    <s v="1 | 1"/>
    <s v="91232"/>
    <s v="ExtraordinÃ¡rio"/>
  </r>
  <r>
    <s v="Realizado"/>
    <x v="3"/>
    <n v="-86.13"/>
    <x v="14"/>
    <x v="13"/>
    <x v="16"/>
    <s v="GUIA"/>
    <s v="'1014966"/>
    <s v="REF. COD 5952 - CSRF S/ NF 188  PROMARE - SICALC CONTRIBUINTE -6001 RJ"/>
    <n v="9002"/>
    <s v="BIOCLEAN"/>
    <s v="Financeiro"/>
    <s v="C"/>
    <s v="CUSTO"/>
    <s v="I"/>
    <s v="OUTROS"/>
    <s v="1 | 1"/>
    <s v="91233"/>
    <s v="ExtraordinÃ¡rio"/>
  </r>
  <r>
    <s v="Realizado"/>
    <x v="3"/>
    <n v="-85.82"/>
    <x v="14"/>
    <x v="13"/>
    <x v="16"/>
    <s v="GUIA"/>
    <s v="'1014967"/>
    <s v="REF. COD 5952 - CSRF S/ NF 190  PROMARE - SICALC CONTRIBUINTE -6001 RJ"/>
    <n v="9002"/>
    <s v="BIOCLEAN"/>
    <s v="Financeiro"/>
    <s v="C"/>
    <s v="CUSTO"/>
    <s v="I"/>
    <s v="OUTROS"/>
    <s v="1 | 1"/>
    <s v="91234"/>
    <s v="ExtraordinÃ¡rio"/>
  </r>
  <r>
    <s v="Realizado"/>
    <x v="3"/>
    <n v="-85.45"/>
    <x v="14"/>
    <x v="13"/>
    <x v="16"/>
    <s v="GUIA"/>
    <s v="'1014968"/>
    <s v="REF. COD 5952 - CSRF S/ NF 192  PROMARE - SICALC CONTRIBUINTE -6001 RJ"/>
    <n v="9002"/>
    <s v="BIOCLEAN"/>
    <s v="Financeiro"/>
    <s v="C"/>
    <s v="CUSTO"/>
    <s v="I"/>
    <s v="OUTROS"/>
    <s v="1 | 1"/>
    <s v="91235"/>
    <s v="ExtraordinÃ¡rio"/>
  </r>
  <r>
    <s v="Realizado"/>
    <x v="3"/>
    <n v="-84.97"/>
    <x v="14"/>
    <x v="13"/>
    <x v="16"/>
    <s v="GUIA"/>
    <s v="'1014969"/>
    <s v="REF. COD 5952 - CSRF S/ NF 194  PROMARE - SICALC CONTRIBUINTE -6001 RJ"/>
    <n v="9002"/>
    <s v="BIOCLEAN"/>
    <s v="Financeiro"/>
    <s v="C"/>
    <s v="CUSTO"/>
    <s v="I"/>
    <s v="OUTROS"/>
    <s v="1 | 1"/>
    <s v="91236"/>
    <s v="ExtraordinÃ¡rio"/>
  </r>
  <r>
    <s v="Realizado"/>
    <x v="3"/>
    <n v="-84.97"/>
    <x v="14"/>
    <x v="13"/>
    <x v="16"/>
    <s v="GUIA"/>
    <s v="'1014970"/>
    <s v="REF. COD 5952 - CSRF S/ NF 196  PROMARE - SICALC CONTRIBUINTE -6001 RJ"/>
    <n v="9002"/>
    <s v="BIOCLEAN"/>
    <s v="Financeiro"/>
    <s v="C"/>
    <s v="CUSTO"/>
    <s v="I"/>
    <s v="OUTROS"/>
    <s v="1 | 1"/>
    <s v="91237"/>
    <s v="ExtraordinÃ¡rio"/>
  </r>
  <r>
    <s v="Realizado"/>
    <x v="3"/>
    <n v="-84.51"/>
    <x v="14"/>
    <x v="13"/>
    <x v="16"/>
    <s v="GUIA"/>
    <s v="'1014971"/>
    <s v="REF. COD 5952 - CSRF S/ NF 198  PROMARE - SICALC CONTRIBUINTE -6001 RJ"/>
    <n v="9002"/>
    <s v="BIOCLEAN"/>
    <s v="Financeiro"/>
    <s v="C"/>
    <s v="CUSTO"/>
    <s v="I"/>
    <s v="OUTROS"/>
    <s v="1 | 1"/>
    <s v="91238"/>
    <s v="ExtraordinÃ¡rio"/>
  </r>
  <r>
    <s v="Realizado"/>
    <x v="3"/>
    <n v="-83.44"/>
    <x v="14"/>
    <x v="13"/>
    <x v="16"/>
    <s v="GUIA"/>
    <s v="'1014972"/>
    <s v="REF. COD 5952 - CSRF S/ NF 202 PROMARE - SICALC CONTRIBUINTE -6001 RJ"/>
    <n v="9002"/>
    <s v="BIOCLEAN"/>
    <s v="Financeiro"/>
    <s v="C"/>
    <s v="CUSTO"/>
    <s v="I"/>
    <s v="OUTROS"/>
    <s v="1 | 1"/>
    <s v="91239"/>
    <s v="ExtraordinÃ¡rio"/>
  </r>
  <r>
    <s v="Realizado"/>
    <x v="3"/>
    <n v="-82.11"/>
    <x v="34"/>
    <x v="32"/>
    <x v="28"/>
    <s v="NFS"/>
    <s v="'34370758"/>
    <s v="REF.  UNIMED DENTAL - BIOCLEAN - FATURA 44881333"/>
    <n v="9002"/>
    <s v="BIOCLEAN"/>
    <s v="Financeiro"/>
    <s v="C"/>
    <s v="CUSTO"/>
    <s v="E"/>
    <s v="BENEFÍCIOS"/>
    <s v="1 | 1"/>
    <s v="90341"/>
    <s v="ExtraordinÃ¡rio"/>
  </r>
  <r>
    <s v="Realizado"/>
    <x v="3"/>
    <n v="-77.569999999999993"/>
    <x v="35"/>
    <x v="33"/>
    <x v="16"/>
    <s v="GUIA"/>
    <s v="'1015182"/>
    <s v="REF. COD 5952 CSRF NF 4065 SERVENGE  - SICALC CONTRIBUINTE -6001 RJ"/>
    <n v="9002"/>
    <s v="BIOCLEAN"/>
    <s v="Financeiro"/>
    <s v="C"/>
    <s v="CUSTO"/>
    <s v="I"/>
    <s v="OUTROS"/>
    <s v="1 | 1"/>
    <s v="92127"/>
    <s v="ExtraordinÃ¡rio"/>
  </r>
  <r>
    <s v="Realizado"/>
    <x v="3"/>
    <n v="-69.75"/>
    <x v="35"/>
    <x v="33"/>
    <x v="16"/>
    <s v="GUIA"/>
    <s v="'1015148"/>
    <s v="REF. COD 5952 CSRF SERVENGE  - SICALC CONTRIBUINTE -6001 RJ"/>
    <n v="9002"/>
    <s v="BIOCLEAN"/>
    <s v="Financeiro"/>
    <s v="C"/>
    <s v="CUSTO"/>
    <s v="I"/>
    <s v="OUTROS"/>
    <s v="1 | 1"/>
    <s v="91863"/>
    <s v="ExtraordinÃ¡rio"/>
  </r>
  <r>
    <s v="Realizado"/>
    <x v="3"/>
    <n v="-54.42"/>
    <x v="35"/>
    <x v="33"/>
    <x v="16"/>
    <s v="GUIA"/>
    <s v="'1014974"/>
    <s v="REF. COD 5952 - CSRF S/ NF 2654 SERVENGE - SICALC CONTRIBUINTE -6001 RJ"/>
    <n v="9002"/>
    <s v="BIOCLEAN"/>
    <s v="Financeiro"/>
    <s v="C"/>
    <s v="CUSTO"/>
    <s v="I"/>
    <s v="OUTROS"/>
    <s v="1 | 1"/>
    <s v="91240"/>
    <s v="ExtraordinÃ¡rio"/>
  </r>
  <r>
    <s v="Realizado"/>
    <x v="3"/>
    <n v="-54.24"/>
    <x v="35"/>
    <x v="33"/>
    <x v="16"/>
    <s v="GUIA"/>
    <s v="'1014975"/>
    <s v="REF. COD 5952 - CSRF S/ NF 2684 SERVENGE - SICALC CONTRIBUINTE -6001 RJ"/>
    <n v="9002"/>
    <s v="BIOCLEAN"/>
    <s v="Financeiro"/>
    <s v="C"/>
    <s v="CUSTO"/>
    <s v="I"/>
    <s v="OUTROS"/>
    <s v="1 | 1"/>
    <s v="91241"/>
    <s v="ExtraordinÃ¡rio"/>
  </r>
  <r>
    <s v="Realizado"/>
    <x v="3"/>
    <n v="-54.05"/>
    <x v="35"/>
    <x v="33"/>
    <x v="16"/>
    <s v="GUIA"/>
    <s v="'1014976"/>
    <s v="REF. COD 5952 - CSRF S/ NF 2174 SERVENGE - SICALC CONTRIBUINTE -6001 RJ"/>
    <n v="9002"/>
    <s v="BIOCLEAN"/>
    <s v="Financeiro"/>
    <s v="C"/>
    <s v="CUSTO"/>
    <s v="I"/>
    <s v="OUTROS"/>
    <s v="1 | 1"/>
    <s v="91242"/>
    <s v="ExtraordinÃ¡rio"/>
  </r>
  <r>
    <s v="Realizado"/>
    <x v="3"/>
    <n v="-53.82"/>
    <x v="35"/>
    <x v="33"/>
    <x v="16"/>
    <s v="GUIA"/>
    <s v="'1014977"/>
    <s v="REF. COD 5952 - CSRF S/ NF 2758 SERVENGE - SICALC CONTRIBUINTE -6001 RJ"/>
    <n v="9002"/>
    <s v="BIOCLEAN"/>
    <s v="Financeiro"/>
    <s v="C"/>
    <s v="CUSTO"/>
    <s v="I"/>
    <s v="OUTROS"/>
    <s v="1 | 1"/>
    <s v="91243"/>
    <s v="ExtraordinÃ¡rio"/>
  </r>
  <r>
    <s v="Realizado"/>
    <x v="3"/>
    <n v="-53.51"/>
    <x v="35"/>
    <x v="33"/>
    <x v="16"/>
    <s v="GUIA"/>
    <s v="'1014978"/>
    <s v="REF. COD 5952 - CSRF S/ NF 2799 SERVENGE - SICALC CONTRIBUINTE -6001 RJ"/>
    <n v="9002"/>
    <s v="BIOCLEAN"/>
    <s v="Financeiro"/>
    <s v="C"/>
    <s v="CUSTO"/>
    <s v="I"/>
    <s v="OUTROS"/>
    <s v="1 | 1"/>
    <s v="91244"/>
    <s v="ExtraordinÃ¡rio"/>
  </r>
  <r>
    <s v="Realizado"/>
    <x v="3"/>
    <n v="-53.22"/>
    <x v="35"/>
    <x v="33"/>
    <x v="16"/>
    <s v="GUIA"/>
    <s v="'1014979"/>
    <s v="REF. COD 5952 - CSRF S/ NF 2628 SERVENGE - SICALC CONTRIBUINTE -6001 RJ"/>
    <n v="9002"/>
    <s v="BIOCLEAN"/>
    <s v="Financeiro"/>
    <s v="C"/>
    <s v="CUSTO"/>
    <s v="I"/>
    <s v="OUTROS"/>
    <s v="1 | 1"/>
    <s v="91245"/>
    <s v="ExtraordinÃ¡rio"/>
  </r>
  <r>
    <s v="Realizado"/>
    <x v="3"/>
    <n v="-32.4"/>
    <x v="31"/>
    <x v="29"/>
    <x v="32"/>
    <s v="CONTRATO "/>
    <s v="'20230306006-TAR"/>
    <s v="Gerado por conciliacao automatica TAR C/C SISPAG"/>
    <n v="20011"/>
    <s v="CORPORATIVO"/>
    <s v="Financeiro"/>
    <s v="D"/>
    <s v="DESPESA"/>
    <s v="N"/>
    <s v="DESPESAS FINANCEIRAS"/>
    <s v="1 | 1"/>
    <s v="89814"/>
    <s v="ExtraordinÃ¡rio"/>
  </r>
  <r>
    <s v="Realizado"/>
    <x v="3"/>
    <n v="-30.1"/>
    <x v="23"/>
    <x v="21"/>
    <x v="21"/>
    <s v="FATURA"/>
    <s v="'6770446"/>
    <s v="REF. RIOCARD -  SOLICITAÃ‡ÃƒO DE CANCELAMENTO / 2Âª VIA - BIOCLEAN - HEVERTON SOARES DOS SANTOS "/>
    <n v="9002"/>
    <s v="BIOCLEAN"/>
    <s v="Financeiro"/>
    <s v="C"/>
    <s v="CUSTO"/>
    <s v="E"/>
    <s v="BENEFÍCIOS"/>
    <s v="1 | 1"/>
    <s v="91270"/>
    <s v="ExtraordinÃ¡rio"/>
  </r>
  <r>
    <s v="Realizado"/>
    <x v="3"/>
    <n v="-27.87"/>
    <x v="14"/>
    <x v="13"/>
    <x v="16"/>
    <s v="GUIA"/>
    <s v="'1014981"/>
    <s v="REF. COD 1708 - CSRF S/ NF 185 PROMARE - SICALC CONTRIBUINTE -6001 RJ"/>
    <n v="9002"/>
    <s v="BIOCLEAN"/>
    <s v="Financeiro"/>
    <s v="C"/>
    <s v="CUSTO"/>
    <s v="I"/>
    <s v="OUTROS"/>
    <s v="1 | 1"/>
    <s v="91247"/>
    <s v="ExtraordinÃ¡rio"/>
  </r>
  <r>
    <s v="Realizado"/>
    <x v="3"/>
    <n v="-27.78"/>
    <x v="14"/>
    <x v="13"/>
    <x v="16"/>
    <s v="GUIA"/>
    <s v="'1014982"/>
    <s v="REF. COD 1708 - CSRF S/ NF 188 PROMARE - SICALC CONTRIBUINTE -6001 RJ"/>
    <n v="9002"/>
    <s v="BIOCLEAN"/>
    <s v="Financeiro"/>
    <s v="C"/>
    <s v="CUSTO"/>
    <s v="I"/>
    <s v="OUTROS"/>
    <s v="1 | 1"/>
    <s v="91248"/>
    <s v="ExtraordinÃ¡rio"/>
  </r>
  <r>
    <s v="Realizado"/>
    <x v="3"/>
    <n v="-27.68"/>
    <x v="14"/>
    <x v="13"/>
    <x v="16"/>
    <s v="GUIA"/>
    <s v="'1014983"/>
    <s v="REF. COD 1708 - IRRF S/ NF 190 PROMARE - SICALC CONTRIBUINTE -6001 RJ"/>
    <n v="9002"/>
    <s v="BIOCLEAN"/>
    <s v="Financeiro"/>
    <s v="C"/>
    <s v="CUSTO"/>
    <s v="I"/>
    <s v="OUTROS"/>
    <s v="1 | 1"/>
    <s v="91253"/>
    <s v="ExtraordinÃ¡rio"/>
  </r>
  <r>
    <s v="Realizado"/>
    <x v="3"/>
    <n v="-27.56"/>
    <x v="14"/>
    <x v="13"/>
    <x v="16"/>
    <s v="GUIA"/>
    <s v="'1014984"/>
    <s v="REF. COD 1708 - IRRF S/ NF 192 PROMARE - SICALC CONTRIBUINTE -6001 RJ"/>
    <n v="9002"/>
    <s v="BIOCLEAN"/>
    <s v="Financeiro"/>
    <s v="C"/>
    <s v="CUSTO"/>
    <s v="I"/>
    <s v="OUTROS"/>
    <s v="1 | 1"/>
    <s v="91252"/>
    <s v="ExtraordinÃ¡rio"/>
  </r>
  <r>
    <s v="Realizado"/>
    <x v="3"/>
    <n v="-27.4"/>
    <x v="14"/>
    <x v="13"/>
    <x v="16"/>
    <s v="GUIA"/>
    <s v="'1014985"/>
    <s v="REF. COD 1708 - IRRF S/ NF 194 PROMARE - SICALC CONTRIBUINTE -6001 RJ"/>
    <n v="9002"/>
    <s v="BIOCLEAN"/>
    <s v="Financeiro"/>
    <s v="C"/>
    <s v="CUSTO"/>
    <s v="I"/>
    <s v="OUTROS"/>
    <s v="1 | 1"/>
    <s v="91251"/>
    <s v="ExtraordinÃ¡rio"/>
  </r>
  <r>
    <s v="Realizado"/>
    <x v="3"/>
    <n v="-27.4"/>
    <x v="14"/>
    <x v="13"/>
    <x v="16"/>
    <s v="GUIA"/>
    <s v="'1014986"/>
    <s v="REF. COD 1708 - IRRF S/ NF 196 PROMARE - SICALC CONTRIBUINTE -6001 RJ"/>
    <n v="9002"/>
    <s v="BIOCLEAN"/>
    <s v="Financeiro"/>
    <s v="C"/>
    <s v="CUSTO"/>
    <s v="I"/>
    <s v="OUTROS"/>
    <s v="1 | 1"/>
    <s v="91254"/>
    <s v="ExtraordinÃ¡rio"/>
  </r>
  <r>
    <s v="Realizado"/>
    <x v="3"/>
    <n v="-27.25"/>
    <x v="14"/>
    <x v="13"/>
    <x v="16"/>
    <s v="GUIA"/>
    <s v="'1014987"/>
    <s v="REF. COD 1708 - IRRF S/ NF 198 PROMARE - SICALC CONTRIBUINTE -6001 RJ"/>
    <n v="9002"/>
    <s v="BIOCLEAN"/>
    <s v="Financeiro"/>
    <s v="C"/>
    <s v="CUSTO"/>
    <s v="I"/>
    <s v="OUTROS"/>
    <s v="1 | 1"/>
    <s v="91255"/>
    <s v="ExtraordinÃ¡rio"/>
  </r>
  <r>
    <s v="Realizado"/>
    <x v="3"/>
    <n v="-27.1"/>
    <x v="14"/>
    <x v="13"/>
    <x v="16"/>
    <s v="GUIA"/>
    <s v="'1014988"/>
    <s v="REF. COD 1708 - IRRF S/ NF 201 PROMARE - SICALC CONTRIBUINTE -6001 RJ"/>
    <n v="9002"/>
    <s v="BIOCLEAN"/>
    <s v="Financeiro"/>
    <s v="C"/>
    <s v="CUSTO"/>
    <s v="I"/>
    <s v="OUTROS"/>
    <s v="1 | 1"/>
    <s v="91256"/>
    <s v="ExtraordinÃ¡rio"/>
  </r>
  <r>
    <s v="Realizado"/>
    <x v="3"/>
    <n v="-22"/>
    <x v="31"/>
    <x v="29"/>
    <x v="32"/>
    <s v="CONTRATO "/>
    <s v="'20230317005-TAR"/>
    <s v="Gerado por conciliacao automatica TAR/CUSTAS COBRANCA"/>
    <n v="20011"/>
    <s v="CORPORATIVO"/>
    <s v="Financeiro"/>
    <s v="D"/>
    <s v="DESPESA"/>
    <s v="N"/>
    <s v="DESPESAS FINANCEIRAS"/>
    <s v="1 | 1"/>
    <s v="90802"/>
    <s v="ExtraordinÃ¡rio"/>
  </r>
  <r>
    <s v="Realizado"/>
    <x v="3"/>
    <n v="-20.49"/>
    <x v="23"/>
    <x v="21"/>
    <x v="21"/>
    <s v="FATURA"/>
    <s v="'73407729"/>
    <s v="REF. RIOCARD -  SOLICITAÃ‡ÃƒO DE CANCELAMENTO / 2Âª VIA - BIOCLEAN - HEVERTON SOARES DOS SANTOS "/>
    <n v="9002"/>
    <s v="BIOCLEAN"/>
    <s v="Financeiro"/>
    <s v="C"/>
    <s v="CUSTO"/>
    <s v="E"/>
    <s v="BENEFÍCIOS"/>
    <s v="1 | 1"/>
    <s v="91271"/>
    <s v="ExtraordinÃ¡rio"/>
  </r>
  <r>
    <s v="Realizado"/>
    <x v="3"/>
    <n v="-16.5"/>
    <x v="31"/>
    <x v="29"/>
    <x v="32"/>
    <s v="CONTRATO "/>
    <s v="'20230322005-TAR"/>
    <s v="Gerado por conciliacao automatica TAR/CUSTAS COBRANCA"/>
    <n v="20011"/>
    <s v="CORPORATIVO"/>
    <s v="Financeiro"/>
    <s v="D"/>
    <s v="DESPESA"/>
    <s v="N"/>
    <s v="DESPESAS FINANCEIRAS"/>
    <s v="1 | 1"/>
    <s v="91091"/>
    <s v="ExtraordinÃ¡rio"/>
  </r>
  <r>
    <s v="Realizado"/>
    <x v="3"/>
    <n v="-11"/>
    <x v="31"/>
    <x v="29"/>
    <x v="32"/>
    <s v="CONTRATO "/>
    <s v="'20230315005-TAR"/>
    <s v="Gerado por conciliacao automatica TAR/CUSTAS COBRANCA"/>
    <n v="20011"/>
    <s v="CORPORATIVO"/>
    <s v="Financeiro"/>
    <s v="D"/>
    <s v="DESPESA"/>
    <s v="N"/>
    <s v="DESPESAS FINANCEIRAS"/>
    <s v="1 | 1"/>
    <s v="90666"/>
    <s v="ExtraordinÃ¡rio"/>
  </r>
  <r>
    <s v="Realizado"/>
    <x v="3"/>
    <n v="-5.5"/>
    <x v="31"/>
    <x v="29"/>
    <x v="32"/>
    <s v="CONTRATO "/>
    <s v="'20230303001-TAR"/>
    <s v="Gerado por conciliacao automatica TAR/CUSTAS COBRANCA"/>
    <n v="20011"/>
    <s v="CORPORATIVO"/>
    <s v="Financeiro"/>
    <s v="D"/>
    <s v="DESPESA"/>
    <s v="N"/>
    <s v="DESPESAS FINANCEIRAS"/>
    <s v="1 | 1"/>
    <s v="89576"/>
    <s v="ExtraordinÃ¡rio"/>
  </r>
  <r>
    <s v="Realizado"/>
    <x v="3"/>
    <n v="-5.5"/>
    <x v="31"/>
    <x v="29"/>
    <x v="32"/>
    <s v="CONTRATO "/>
    <s v="'20230313004-TAR"/>
    <s v="Gerado por conciliacao automatica TAR/CUSTAS COBRANCA"/>
    <n v="20011"/>
    <s v="CORPORATIVO"/>
    <s v="Financeiro"/>
    <s v="D"/>
    <s v="DESPESA"/>
    <s v="N"/>
    <s v="DESPESAS FINANCEIRAS"/>
    <s v="1 | 1"/>
    <s v="90373"/>
    <s v="ExtraordinÃ¡rio"/>
  </r>
  <r>
    <s v="Realizado"/>
    <x v="3"/>
    <n v="-5.5"/>
    <x v="31"/>
    <x v="29"/>
    <x v="32"/>
    <s v="CONTRATO "/>
    <s v="'20230314005-TAR"/>
    <s v="Gerado por conciliacao automatica TAR/CUSTAS COBRANCA"/>
    <n v="20011"/>
    <s v="CORPORATIVO"/>
    <s v="Financeiro"/>
    <s v="D"/>
    <s v="DESPESA"/>
    <s v="N"/>
    <s v="DESPESAS FINANCEIRAS"/>
    <s v="1 | 1"/>
    <s v="90563"/>
    <s v="ExtraordinÃ¡rio"/>
  </r>
  <r>
    <s v="Realizado"/>
    <x v="3"/>
    <n v="-5.5"/>
    <x v="31"/>
    <x v="29"/>
    <x v="32"/>
    <s v="CONTRATO "/>
    <s v="'20230323003-TAR"/>
    <s v="Gerado por conciliacao automatica TAR/CUSTAS COBRANCA"/>
    <n v="20011"/>
    <s v="CORPORATIVO"/>
    <s v="Financeiro"/>
    <s v="D"/>
    <s v="DESPESA"/>
    <s v="N"/>
    <s v="DESPESAS FINANCEIRAS"/>
    <s v="1 | 1"/>
    <s v="91168"/>
    <s v="ExtraordinÃ¡rio"/>
  </r>
  <r>
    <s v="Realizado"/>
    <x v="3"/>
    <n v="-5.5"/>
    <x v="31"/>
    <x v="29"/>
    <x v="32"/>
    <s v="CONTRATO "/>
    <s v="'20230324003-TAR"/>
    <s v="Gerado por conciliacao automatica TAR/CUSTAS COBRANCA"/>
    <n v="20011"/>
    <s v="CORPORATIVO"/>
    <s v="Financeiro"/>
    <s v="D"/>
    <s v="DESPESA"/>
    <s v="N"/>
    <s v="DESPESAS FINANCEIRAS"/>
    <s v="1 | 1"/>
    <s v="91186"/>
    <s v="ExtraordinÃ¡rio"/>
  </r>
  <r>
    <s v="Realizado"/>
    <x v="3"/>
    <n v="-5.5"/>
    <x v="31"/>
    <x v="29"/>
    <x v="32"/>
    <s v="CONTRATO "/>
    <s v="'20230331006-TAR"/>
    <s v="Gerado por conciliacao automatica TAR/CUSTAS COBRANCA"/>
    <n v="20011"/>
    <s v="CORPORATIVO"/>
    <s v="Financeiro"/>
    <s v="D"/>
    <s v="DESPESA"/>
    <s v="N"/>
    <s v="DESPESAS FINANCEIRAS"/>
    <s v="1 | 1"/>
    <s v="91536"/>
    <s v="ExtraordinÃ¡rio"/>
  </r>
  <r>
    <s v="Realizado"/>
    <x v="3"/>
    <n v="-2.8"/>
    <x v="31"/>
    <x v="29"/>
    <x v="32"/>
    <s v="CONTRATO "/>
    <s v="'20230315004-TAR"/>
    <s v="Gerado por conciliacao automatica TAR SISPAG TIT OUTRO BCO"/>
    <n v="20011"/>
    <s v="CORPORATIVO"/>
    <s v="Financeiro"/>
    <s v="D"/>
    <s v="DESPESA"/>
    <s v="N"/>
    <s v="DESPESAS FINANCEIRAS"/>
    <s v="1 | 1"/>
    <s v="90665"/>
    <s v="ExtraordinÃ¡rio"/>
  </r>
  <r>
    <s v="Realizado"/>
    <x v="3"/>
    <n v="-2.8"/>
    <x v="31"/>
    <x v="29"/>
    <x v="32"/>
    <s v="CONTRATO "/>
    <s v="'20230320005-TAR"/>
    <s v="Gerado por conciliacao automatica TAR SISPAG TIT OUTRO BCO"/>
    <n v="20011"/>
    <s v="CORPORATIVO"/>
    <s v="Financeiro"/>
    <s v="D"/>
    <s v="DESPESA"/>
    <s v="N"/>
    <s v="DESPESAS FINANCEIRAS"/>
    <s v="1 | 1"/>
    <s v="90908"/>
    <s v="ExtraordinÃ¡rio"/>
  </r>
  <r>
    <s v="Realizado"/>
    <x v="3"/>
    <n v="-2.7"/>
    <x v="31"/>
    <x v="29"/>
    <x v="32"/>
    <s v="CONTRATO "/>
    <s v="'20230315003-TAR"/>
    <s v="Gerado por conciliacao automatica TAR BLOQUETO ITAU"/>
    <n v="20011"/>
    <s v="CORPORATIVO"/>
    <s v="Financeiro"/>
    <s v="D"/>
    <s v="DESPESA"/>
    <s v="N"/>
    <s v="DESPESAS FINANCEIRAS"/>
    <s v="1 | 1"/>
    <s v="90664"/>
    <s v="ExtraordinÃ¡rio"/>
  </r>
  <r>
    <s v="Realizado"/>
    <x v="3"/>
    <n v="-1.8"/>
    <x v="31"/>
    <x v="29"/>
    <x v="32"/>
    <s v="CONTRATO "/>
    <s v="'20230309002-TAR"/>
    <s v="Gerado por conciliacao automatica TAR BLOQUETO ITAU"/>
    <n v="20011"/>
    <s v="CORPORATIVO"/>
    <s v="Financeiro"/>
    <s v="D"/>
    <s v="DESPESA"/>
    <s v="N"/>
    <s v="DESPESAS FINANCEIRAS"/>
    <s v="1 | 1"/>
    <s v="90249"/>
    <s v="ExtraordinÃ¡rio"/>
  </r>
  <r>
    <s v="Realizado"/>
    <x v="3"/>
    <n v="-1.8"/>
    <x v="31"/>
    <x v="29"/>
    <x v="32"/>
    <s v="CONTRATO "/>
    <s v="'20230322003-TAR"/>
    <s v="Gerado por conciliacao automatica TAR BLOQUETO ITAU"/>
    <n v="20011"/>
    <s v="CORPORATIVO"/>
    <s v="Financeiro"/>
    <s v="D"/>
    <s v="DESPESA"/>
    <s v="N"/>
    <s v="DESPESAS FINANCEIRAS"/>
    <s v="1 | 1"/>
    <s v="91089"/>
    <s v="ExtraordinÃ¡rio"/>
  </r>
  <r>
    <s v="Realizado"/>
    <x v="3"/>
    <n v="-1.4"/>
    <x v="31"/>
    <x v="29"/>
    <x v="32"/>
    <s v="CONTRATO "/>
    <s v="'20230301005-TAR"/>
    <s v="Gerado por conciliacao automatica TAR SISPAG TIT OUTRO BCO"/>
    <n v="20011"/>
    <s v="CORPORATIVO"/>
    <s v="Financeiro"/>
    <s v="D"/>
    <s v="DESPESA"/>
    <s v="N"/>
    <s v="DESPESAS FINANCEIRAS"/>
    <s v="1 | 1"/>
    <s v="89310"/>
    <s v="ExtraordinÃ¡rio"/>
  </r>
  <r>
    <s v="Realizado"/>
    <x v="3"/>
    <n v="-1.4"/>
    <x v="31"/>
    <x v="29"/>
    <x v="32"/>
    <s v="CONTRATO "/>
    <s v="'20230310006-TAR"/>
    <s v="Gerado por conciliacao automatica TAR SISPAG TIT OUTRO BCO"/>
    <n v="20011"/>
    <s v="CORPORATIVO"/>
    <s v="Financeiro"/>
    <s v="D"/>
    <s v="DESPESA"/>
    <s v="N"/>
    <s v="DESPESAS FINANCEIRAS"/>
    <s v="1 | 1"/>
    <s v="90251"/>
    <s v="ExtraordinÃ¡rio"/>
  </r>
  <r>
    <s v="Realizado"/>
    <x v="3"/>
    <n v="-1.4"/>
    <x v="31"/>
    <x v="29"/>
    <x v="32"/>
    <s v="CONTRATO "/>
    <s v="'20230317003-TAR"/>
    <s v="Gerado por conciliacao automatica TAR SISPAG TIT OUTRO BCO"/>
    <n v="20011"/>
    <s v="CORPORATIVO"/>
    <s v="Financeiro"/>
    <s v="D"/>
    <s v="DESPESA"/>
    <s v="N"/>
    <s v="DESPESAS FINANCEIRAS"/>
    <s v="1 | 1"/>
    <s v="90800"/>
    <s v="ExtraordinÃ¡rio"/>
  </r>
  <r>
    <s v="Realizado"/>
    <x v="3"/>
    <n v="-1.4"/>
    <x v="31"/>
    <x v="29"/>
    <x v="32"/>
    <s v="CONTRATO "/>
    <s v="'20230322004-TAR"/>
    <s v="Gerado por conciliacao automatica TAR SISPAG TIT OUTRO BCO"/>
    <n v="20011"/>
    <s v="CORPORATIVO"/>
    <s v="Financeiro"/>
    <s v="D"/>
    <s v="DESPESA"/>
    <s v="N"/>
    <s v="DESPESAS FINANCEIRAS"/>
    <s v="1 | 1"/>
    <s v="91090"/>
    <s v="ExtraordinÃ¡rio"/>
  </r>
  <r>
    <s v="Realizado"/>
    <x v="3"/>
    <n v="-1.4"/>
    <x v="31"/>
    <x v="29"/>
    <x v="32"/>
    <s v="CONTRATO "/>
    <s v="'20230329004-TAR"/>
    <s v="Gerado por conciliacao automatica TAR SISPAG TIT OUTRO BCO"/>
    <n v="20011"/>
    <s v="CORPORATIVO"/>
    <s v="Financeiro"/>
    <s v="D"/>
    <s v="DESPESA"/>
    <s v="N"/>
    <s v="DESPESAS FINANCEIRAS"/>
    <s v="1 | 1"/>
    <s v="91386"/>
    <s v="ExtraordinÃ¡rio"/>
  </r>
  <r>
    <s v="Realizado"/>
    <x v="3"/>
    <n v="-1.4"/>
    <x v="31"/>
    <x v="29"/>
    <x v="32"/>
    <s v="CONTRATO "/>
    <s v="'20230330002-TAR"/>
    <s v="Gerado por conciliacao automatica TAR SISPAG TIT OUTRO BCO"/>
    <n v="20011"/>
    <s v="CORPORATIVO"/>
    <s v="Financeiro"/>
    <s v="D"/>
    <s v="DESPESA"/>
    <s v="N"/>
    <s v="DESPESAS FINANCEIRAS"/>
    <s v="1 | 1"/>
    <s v="91458"/>
    <s v="ExtraordinÃ¡rio"/>
  </r>
  <r>
    <s v="Realizado"/>
    <x v="3"/>
    <n v="-0.9"/>
    <x v="31"/>
    <x v="29"/>
    <x v="32"/>
    <s v="CONTRATO "/>
    <s v="'20230301004-TAR"/>
    <s v="Gerado por conciliacao automatica TAR BLOQUETO ITAU"/>
    <n v="20011"/>
    <s v="CORPORATIVO"/>
    <s v="Financeiro"/>
    <s v="D"/>
    <s v="DESPESA"/>
    <s v="N"/>
    <s v="DESPESAS FINANCEIRAS"/>
    <s v="1 | 1"/>
    <s v="89309"/>
    <s v="ExtraordinÃ¡rio"/>
  </r>
  <r>
    <s v="Realizado"/>
    <x v="3"/>
    <n v="-0.9"/>
    <x v="31"/>
    <x v="29"/>
    <x v="32"/>
    <s v="CONTRATO "/>
    <s v="'20230301006-TAR"/>
    <s v="Gerado por conciliacao automatica TAR SISPAG CONCESSION"/>
    <n v="20011"/>
    <s v="CORPORATIVO"/>
    <s v="Financeiro"/>
    <s v="D"/>
    <s v="DESPESA"/>
    <s v="N"/>
    <s v="DESPESAS FINANCEIRAS"/>
    <s v="1 | 1"/>
    <s v="89311"/>
    <s v="ExtraordinÃ¡rio"/>
  </r>
  <r>
    <s v="Realizado"/>
    <x v="3"/>
    <n v="-0.9"/>
    <x v="31"/>
    <x v="29"/>
    <x v="32"/>
    <s v="CONTRATO "/>
    <s v="'20230306005-TAR"/>
    <s v="Gerado por conciliacao automatica TAR BLOQUETO ITAU"/>
    <n v="20011"/>
    <s v="CORPORATIVO"/>
    <s v="Financeiro"/>
    <s v="D"/>
    <s v="DESPESA"/>
    <s v="N"/>
    <s v="DESPESAS FINANCEIRAS"/>
    <s v="1 | 1"/>
    <s v="89813"/>
    <s v="ExtraordinÃ¡rio"/>
  </r>
  <r>
    <s v="Realizado"/>
    <x v="3"/>
    <n v="-0.9"/>
    <x v="31"/>
    <x v="29"/>
    <x v="32"/>
    <s v="CONTRATO "/>
    <s v="'20230306007-TAR"/>
    <s v="Gerado por conciliacao automatica TAR C/C SISPAG"/>
    <n v="20011"/>
    <s v="CORPORATIVO"/>
    <s v="Financeiro"/>
    <s v="D"/>
    <s v="DESPESA"/>
    <s v="N"/>
    <s v="DESPESAS FINANCEIRAS"/>
    <s v="1 | 1"/>
    <s v="89815"/>
    <s v="ExtraordinÃ¡rio"/>
  </r>
  <r>
    <s v="Realizado"/>
    <x v="3"/>
    <n v="-0.9"/>
    <x v="31"/>
    <x v="29"/>
    <x v="32"/>
    <s v="CONTRATO "/>
    <s v="'20230310005-TAR"/>
    <s v="Gerado por conciliacao automatica TAR BLOQUETO ITAU"/>
    <n v="20011"/>
    <s v="CORPORATIVO"/>
    <s v="Financeiro"/>
    <s v="D"/>
    <s v="DESPESA"/>
    <s v="N"/>
    <s v="DESPESAS FINANCEIRAS"/>
    <s v="1 | 1"/>
    <s v="90250"/>
    <s v="ExtraordinÃ¡rio"/>
  </r>
  <r>
    <s v="Realizado"/>
    <x v="3"/>
    <n v="-0.9"/>
    <x v="31"/>
    <x v="29"/>
    <x v="32"/>
    <s v="CONTRATO "/>
    <s v="'20230310007-TAR"/>
    <s v="Gerado por conciliacao automatica TAR C/C SISPAG"/>
    <n v="20011"/>
    <s v="CORPORATIVO"/>
    <s v="Financeiro"/>
    <s v="D"/>
    <s v="DESPESA"/>
    <s v="N"/>
    <s v="DESPESAS FINANCEIRAS"/>
    <s v="1 | 1"/>
    <s v="90252"/>
    <s v="ExtraordinÃ¡rio"/>
  </r>
  <r>
    <s v="Realizado"/>
    <x v="3"/>
    <n v="-0.9"/>
    <x v="31"/>
    <x v="29"/>
    <x v="32"/>
    <s v="CONTRATO "/>
    <s v="'20230313002-TAR"/>
    <s v="Gerado por conciliacao automatica TAR C/C SISPAG"/>
    <n v="20011"/>
    <s v="CORPORATIVO"/>
    <s v="Financeiro"/>
    <s v="D"/>
    <s v="DESPESA"/>
    <s v="N"/>
    <s v="DESPESAS FINANCEIRAS"/>
    <s v="1 | 1"/>
    <s v="90372"/>
    <s v="ExtraordinÃ¡rio"/>
  </r>
  <r>
    <s v="Realizado"/>
    <x v="3"/>
    <n v="-0.9"/>
    <x v="31"/>
    <x v="29"/>
    <x v="32"/>
    <s v="CONTRATO "/>
    <s v="'20230314003-TAR"/>
    <s v="Gerado por conciliacao automatica TAR BLOQUETO ITAU"/>
    <n v="20011"/>
    <s v="CORPORATIVO"/>
    <s v="Financeiro"/>
    <s v="D"/>
    <s v="DESPESA"/>
    <s v="N"/>
    <s v="DESPESAS FINANCEIRAS"/>
    <s v="1 | 1"/>
    <s v="90561"/>
    <s v="ExtraordinÃ¡rio"/>
  </r>
  <r>
    <s v="Realizado"/>
    <x v="3"/>
    <n v="-0.9"/>
    <x v="31"/>
    <x v="29"/>
    <x v="32"/>
    <s v="CONTRATO "/>
    <s v="'20230314004-TAR"/>
    <s v="Gerado por conciliacao automatica TAR SISPAG CONCESSION"/>
    <n v="20011"/>
    <s v="CORPORATIVO"/>
    <s v="Financeiro"/>
    <s v="D"/>
    <s v="DESPESA"/>
    <s v="N"/>
    <s v="DESPESAS FINANCEIRAS"/>
    <s v="1 | 1"/>
    <s v="90562"/>
    <s v="ExtraordinÃ¡rio"/>
  </r>
  <r>
    <s v="Realizado"/>
    <x v="3"/>
    <n v="-0.9"/>
    <x v="31"/>
    <x v="29"/>
    <x v="32"/>
    <s v="CONTRATO "/>
    <s v="'20230316004-TAR"/>
    <s v="Gerado por conciliacao automatica TAR BLOQUETO ITAU"/>
    <n v="20011"/>
    <s v="CORPORATIVO"/>
    <s v="Financeiro"/>
    <s v="D"/>
    <s v="DESPESA"/>
    <s v="N"/>
    <s v="DESPESAS FINANCEIRAS"/>
    <s v="1 | 1"/>
    <s v="90737"/>
    <s v="ExtraordinÃ¡rio"/>
  </r>
  <r>
    <s v="Realizado"/>
    <x v="3"/>
    <n v="-0.9"/>
    <x v="31"/>
    <x v="29"/>
    <x v="32"/>
    <s v="CONTRATO "/>
    <s v="'20230316005-TAR"/>
    <s v="Gerado por conciliacao automatica TAR SISPAG CONCESSION"/>
    <n v="20011"/>
    <s v="CORPORATIVO"/>
    <s v="Financeiro"/>
    <s v="D"/>
    <s v="DESPESA"/>
    <s v="N"/>
    <s v="DESPESAS FINANCEIRAS"/>
    <s v="1 | 1"/>
    <s v="90738"/>
    <s v="ExtraordinÃ¡rio"/>
  </r>
  <r>
    <s v="Realizado"/>
    <x v="3"/>
    <n v="-0.9"/>
    <x v="31"/>
    <x v="29"/>
    <x v="32"/>
    <s v="CONTRATO "/>
    <s v="'20230317004-TAR"/>
    <s v="Gerado por conciliacao automatica TAR C/C SISPAG"/>
    <n v="20011"/>
    <s v="CORPORATIVO"/>
    <s v="Financeiro"/>
    <s v="D"/>
    <s v="DESPESA"/>
    <s v="N"/>
    <s v="DESPESAS FINANCEIRAS"/>
    <s v="1 | 1"/>
    <s v="90801"/>
    <s v="ExtraordinÃ¡rio"/>
  </r>
  <r>
    <s v="Realizado"/>
    <x v="3"/>
    <n v="-0.9"/>
    <x v="31"/>
    <x v="29"/>
    <x v="32"/>
    <s v="CONTRATO "/>
    <s v="'20230323002-TAR"/>
    <s v="Gerado por conciliacao automatica TAR BLOQUETO ITAU"/>
    <n v="20011"/>
    <s v="CORPORATIVO"/>
    <s v="Financeiro"/>
    <s v="D"/>
    <s v="DESPESA"/>
    <s v="N"/>
    <s v="DESPESAS FINANCEIRAS"/>
    <s v="1 | 1"/>
    <s v="91167"/>
    <s v="ExtraordinÃ¡rio"/>
  </r>
  <r>
    <s v="Realizado"/>
    <x v="3"/>
    <n v="-0.9"/>
    <x v="31"/>
    <x v="29"/>
    <x v="32"/>
    <s v="CONTRATO "/>
    <s v="'20230324002-TAR"/>
    <s v="Gerado por conciliacao automatica TAR C/C SISPAG"/>
    <n v="20011"/>
    <s v="CORPORATIVO"/>
    <s v="Financeiro"/>
    <s v="D"/>
    <s v="DESPESA"/>
    <s v="N"/>
    <s v="DESPESAS FINANCEIRAS"/>
    <s v="1 | 1"/>
    <s v="91185"/>
    <s v="ExtraordinÃ¡rio"/>
  </r>
  <r>
    <s v="Realizado"/>
    <x v="3"/>
    <n v="-0.9"/>
    <x v="31"/>
    <x v="29"/>
    <x v="32"/>
    <s v="CONTRATO "/>
    <s v="'20230329003-TAR"/>
    <s v="Gerado por conciliacao automatica TAR BLOQUETO ITAU"/>
    <n v="20011"/>
    <s v="CORPORATIVO"/>
    <s v="Financeiro"/>
    <s v="D"/>
    <s v="DESPESA"/>
    <s v="N"/>
    <s v="DESPESAS FINANCEIRAS"/>
    <s v="1 | 1"/>
    <s v="91385"/>
    <s v="ExtraordinÃ¡rio"/>
  </r>
  <r>
    <s v="Realizado"/>
    <x v="3"/>
    <n v="-0.9"/>
    <x v="31"/>
    <x v="29"/>
    <x v="32"/>
    <s v="CONTRATO "/>
    <s v="'20230331004-TAR"/>
    <s v="Gerado por conciliacao automatica TAR BLOQUETO ITAU"/>
    <n v="20011"/>
    <s v="CORPORATIVO"/>
    <s v="Financeiro"/>
    <s v="D"/>
    <s v="DESPESA"/>
    <s v="N"/>
    <s v="DESPESAS FINANCEIRAS"/>
    <s v="1 | 1"/>
    <s v="91535"/>
    <s v="ExtraordinÃ¡rio"/>
  </r>
  <r>
    <s v="Realizado"/>
    <x v="3"/>
    <n v="-0.01"/>
    <x v="36"/>
    <x v="34"/>
    <x v="39"/>
    <s v="NOTA FISCAL"/>
    <s v="'6723-Juros"/>
    <s v="JUROS"/>
    <n v="9002"/>
    <s v="BIOCLEAN"/>
    <s v="Financeiro"/>
    <s v="D"/>
    <s v="DESPESA"/>
    <s v="N"/>
    <s v="DESPESAS FINANCEIRAS"/>
    <s v="1 | 1"/>
    <s v="91029"/>
    <s v="ExtraordinÃ¡rio"/>
  </r>
  <r>
    <s v="Realizado"/>
    <x v="3"/>
    <n v="0"/>
    <x v="6"/>
    <x v="0"/>
    <x v="2"/>
    <s v="MANUAL"/>
    <m/>
    <s v="VIAGENS 2022"/>
    <n v="9002"/>
    <s v="BIOCLEAN"/>
    <s v="Financeiro"/>
    <m/>
    <m/>
    <m/>
    <m/>
    <m/>
    <m/>
    <m/>
  </r>
  <r>
    <s v="Realizado"/>
    <x v="3"/>
    <n v="0.01"/>
    <x v="42"/>
    <x v="39"/>
    <x v="0"/>
    <s v="MANUAL"/>
    <m/>
    <s v="23001"/>
    <n v="4003"/>
    <s v="RELACIONAMENTO"/>
    <s v="Álvaro"/>
    <s v="C"/>
    <s v="CUSTO"/>
    <s v="I"/>
    <s v="OUTROS"/>
    <m/>
    <m/>
    <m/>
  </r>
  <r>
    <s v="Realizado"/>
    <x v="3"/>
    <n v="0.01"/>
    <x v="37"/>
    <x v="35"/>
    <x v="1"/>
    <s v="Receitas"/>
    <s v="'20230323004-REND"/>
    <s v="Gerado por conciliacao automatica REND PAGO APLIC AUT APR"/>
    <n v="9002"/>
    <s v="BIOCLEAN"/>
    <s v="Financeiro"/>
    <s v="D"/>
    <s v="DESPESA"/>
    <s v="N"/>
    <s v="DESPESAS FINANCEIRAS"/>
    <s v="1 | 1"/>
    <s v="2766"/>
    <m/>
  </r>
  <r>
    <s v="Realizado"/>
    <x v="3"/>
    <n v="0.02"/>
    <x v="37"/>
    <x v="35"/>
    <x v="1"/>
    <s v="Receitas"/>
    <s v="'20230316006-REND"/>
    <s v="Gerado por conciliacao automatica REND PAGO APLIC AUT APR"/>
    <n v="9002"/>
    <s v="BIOCLEAN"/>
    <s v="Financeiro"/>
    <s v="D"/>
    <s v="DESPESA"/>
    <s v="N"/>
    <s v="DESPESAS FINANCEIRAS"/>
    <s v="1 | 1"/>
    <s v="2742"/>
    <m/>
  </r>
  <r>
    <s v="Realizado"/>
    <x v="3"/>
    <n v="0.02"/>
    <x v="37"/>
    <x v="35"/>
    <x v="1"/>
    <s v="Receitas"/>
    <s v="'20230330003-REND"/>
    <s v="Gerado por conciliacao automatica REND PAGO APLIC AUT APR"/>
    <n v="9002"/>
    <s v="BIOCLEAN"/>
    <s v="Financeiro"/>
    <s v="D"/>
    <s v="DESPESA"/>
    <s v="N"/>
    <s v="DESPESAS FINANCEIRAS"/>
    <s v="1 | 1"/>
    <s v="2785"/>
    <m/>
  </r>
  <r>
    <s v="Realizado"/>
    <x v="3"/>
    <n v="0.03"/>
    <x v="37"/>
    <x v="35"/>
    <x v="1"/>
    <s v="Receitas"/>
    <s v="'20230306010-REND"/>
    <s v="Gerado por conciliacao automatica REND PAGO APLIC AUT APR"/>
    <n v="9002"/>
    <s v="BIOCLEAN"/>
    <s v="Financeiro"/>
    <s v="D"/>
    <s v="DESPESA"/>
    <s v="N"/>
    <s v="DESPESAS FINANCEIRAS"/>
    <s v="1 | 1"/>
    <s v="2696"/>
    <m/>
  </r>
  <r>
    <s v="Realizado"/>
    <x v="3"/>
    <n v="0.03"/>
    <x v="37"/>
    <x v="35"/>
    <x v="1"/>
    <s v="Receitas"/>
    <s v="'20230307003-REND"/>
    <s v="Gerado por conciliacao automatica REND PAGO APLIC AUT APR"/>
    <n v="9002"/>
    <s v="BIOCLEAN"/>
    <s v="Financeiro"/>
    <s v="D"/>
    <s v="DESPESA"/>
    <s v="N"/>
    <s v="DESPESAS FINANCEIRAS"/>
    <s v="1 | 1"/>
    <s v="2704"/>
    <m/>
  </r>
  <r>
    <s v="Realizado"/>
    <x v="3"/>
    <n v="0.03"/>
    <x v="37"/>
    <x v="35"/>
    <x v="1"/>
    <s v="Receitas"/>
    <s v="'20230309003-REND"/>
    <s v="Gerado por conciliacao automatica REND PAGO APLIC AUT MAIS"/>
    <n v="9002"/>
    <s v="BIOCLEAN"/>
    <s v="Financeiro"/>
    <s v="D"/>
    <s v="DESPESA"/>
    <s v="N"/>
    <s v="DESPESAS FINANCEIRAS"/>
    <s v="1 | 1"/>
    <s v="2712"/>
    <m/>
  </r>
  <r>
    <s v="Realizado"/>
    <x v="3"/>
    <n v="0.04"/>
    <x v="37"/>
    <x v="35"/>
    <x v="1"/>
    <s v="Receitas"/>
    <s v="'20230324004-REND"/>
    <s v="Gerado por conciliacao automatica REND PAGO APLIC AUT APR"/>
    <n v="9002"/>
    <s v="BIOCLEAN"/>
    <s v="Financeiro"/>
    <s v="D"/>
    <s v="DESPESA"/>
    <s v="N"/>
    <s v="DESPESAS FINANCEIRAS"/>
    <s v="1 | 1"/>
    <s v="2769"/>
    <m/>
  </r>
  <r>
    <s v="Realizado"/>
    <x v="3"/>
    <n v="7.0000000000000007E-2"/>
    <x v="37"/>
    <x v="35"/>
    <x v="1"/>
    <s v="Receitas"/>
    <s v="'20230315006-REND"/>
    <s v="Gerado por conciliacao automatica REND PAGO APLIC AUT APR"/>
    <n v="9002"/>
    <s v="BIOCLEAN"/>
    <s v="Financeiro"/>
    <s v="D"/>
    <s v="DESPESA"/>
    <s v="N"/>
    <s v="DESPESAS FINANCEIRAS"/>
    <s v="1 | 1"/>
    <s v="2734"/>
    <m/>
  </r>
  <r>
    <s v="Realizado"/>
    <x v="3"/>
    <n v="0.19"/>
    <x v="37"/>
    <x v="35"/>
    <x v="1"/>
    <s v="Receitas"/>
    <s v="'20230320006-REND"/>
    <s v="Gerado por conciliacao automatica REND PAGO APLIC AUT APR"/>
    <n v="9002"/>
    <s v="BIOCLEAN"/>
    <s v="Financeiro"/>
    <s v="D"/>
    <s v="DESPESA"/>
    <s v="N"/>
    <s v="DESPESAS FINANCEIRAS"/>
    <s v="1 | 1"/>
    <s v="2752"/>
    <m/>
  </r>
  <r>
    <s v="Realizado"/>
    <x v="3"/>
    <n v="0.23"/>
    <x v="37"/>
    <x v="35"/>
    <x v="1"/>
    <s v="Receitas"/>
    <s v="'20230322006-REND"/>
    <s v="Gerado por conciliacao automatica REND PAGO APLIC AUT APR"/>
    <n v="9002"/>
    <s v="BIOCLEAN"/>
    <s v="Financeiro"/>
    <s v="D"/>
    <s v="DESPESA"/>
    <s v="N"/>
    <s v="DESPESAS FINANCEIRAS"/>
    <s v="1 | 1"/>
    <s v="2761"/>
    <m/>
  </r>
  <r>
    <s v="Realizado"/>
    <x v="3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1 | 19"/>
    <s v="45591"/>
    <s v="ExtraordinÃ¡rio"/>
  </r>
  <r>
    <s v="Realizado"/>
    <x v="3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1 | 19"/>
    <s v="45591"/>
    <s v="ExtraordinÃ¡rio"/>
  </r>
  <r>
    <s v="Realizado"/>
    <x v="3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1 | 19"/>
    <s v="45591"/>
    <s v="ExtraordinÃ¡rio"/>
  </r>
  <r>
    <s v="Realizado"/>
    <x v="3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1 | 19"/>
    <s v="45591"/>
    <s v="ExtraordinÃ¡rio"/>
  </r>
  <r>
    <s v="Realizado"/>
    <x v="3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1 | 19"/>
    <s v="45591"/>
    <s v="ExtraordinÃ¡rio"/>
  </r>
  <r>
    <s v="Realizado"/>
    <x v="3"/>
    <n v="420.9"/>
    <x v="0"/>
    <x v="0"/>
    <x v="1"/>
    <s v="Transferencia"/>
    <s v="'1014948"/>
    <m/>
    <m/>
    <m/>
    <m/>
    <m/>
    <m/>
    <m/>
    <m/>
    <s v="1 | 1"/>
    <s v="4942"/>
    <m/>
  </r>
  <r>
    <s v="Realizado"/>
    <x v="3"/>
    <n v="1557.6"/>
    <x v="0"/>
    <x v="0"/>
    <x v="1"/>
    <s v="Transferencia"/>
    <s v="'1014957"/>
    <m/>
    <m/>
    <m/>
    <m/>
    <m/>
    <m/>
    <m/>
    <m/>
    <s v="1 | 1"/>
    <s v="4952"/>
    <m/>
  </r>
  <r>
    <s v="Realizado"/>
    <x v="3"/>
    <n v="2214"/>
    <x v="0"/>
    <x v="0"/>
    <x v="1"/>
    <s v="Transferencia"/>
    <s v="'1014916"/>
    <m/>
    <m/>
    <m/>
    <m/>
    <m/>
    <m/>
    <m/>
    <m/>
    <s v="1 | 1"/>
    <s v="4930"/>
    <m/>
  </r>
  <r>
    <s v="Realizado"/>
    <x v="3"/>
    <n v="3000"/>
    <x v="0"/>
    <x v="0"/>
    <x v="1"/>
    <s v="Transferencia"/>
    <s v="'1014446"/>
    <m/>
    <m/>
    <m/>
    <m/>
    <m/>
    <m/>
    <m/>
    <m/>
    <s v="1 | 1"/>
    <s v="4758"/>
    <m/>
  </r>
  <r>
    <s v="Realizado"/>
    <x v="3"/>
    <n v="3500"/>
    <x v="0"/>
    <x v="0"/>
    <x v="1"/>
    <s v="Transferencia"/>
    <s v="'1014650"/>
    <m/>
    <m/>
    <m/>
    <m/>
    <m/>
    <m/>
    <m/>
    <m/>
    <s v="1 | 1"/>
    <s v="4824"/>
    <m/>
  </r>
  <r>
    <s v="Realizado"/>
    <x v="3"/>
    <n v="5000"/>
    <x v="0"/>
    <x v="0"/>
    <x v="1"/>
    <s v="Transferencia"/>
    <s v="'1014814"/>
    <m/>
    <m/>
    <m/>
    <m/>
    <m/>
    <m/>
    <m/>
    <m/>
    <s v="1 | 1"/>
    <s v="4898"/>
    <m/>
  </r>
  <r>
    <s v="Realizado"/>
    <x v="3"/>
    <n v="5181.6000000000004"/>
    <x v="0"/>
    <x v="0"/>
    <x v="1"/>
    <s v="Transferencia"/>
    <s v="'1015032"/>
    <m/>
    <m/>
    <m/>
    <m/>
    <m/>
    <m/>
    <m/>
    <m/>
    <s v="1 | 1"/>
    <s v="4982"/>
    <m/>
  </r>
  <r>
    <s v="Realizado"/>
    <x v="3"/>
    <n v="6539.9"/>
    <x v="0"/>
    <x v="0"/>
    <x v="1"/>
    <s v="Transferencia"/>
    <s v="'1014807"/>
    <m/>
    <m/>
    <m/>
    <m/>
    <m/>
    <m/>
    <m/>
    <m/>
    <s v="1 | 1"/>
    <s v="4894"/>
    <m/>
  </r>
  <r>
    <s v="Realizado"/>
    <x v="3"/>
    <n v="7695.6"/>
    <x v="0"/>
    <x v="0"/>
    <x v="1"/>
    <s v="Transferencia"/>
    <s v="'1015056"/>
    <m/>
    <m/>
    <m/>
    <m/>
    <m/>
    <m/>
    <m/>
    <m/>
    <s v="1 | 1"/>
    <s v="5004"/>
    <m/>
  </r>
  <r>
    <s v="Realizado"/>
    <x v="3"/>
    <n v="8086"/>
    <x v="0"/>
    <x v="0"/>
    <x v="1"/>
    <s v="Transferencia"/>
    <s v="'1014400"/>
    <m/>
    <m/>
    <m/>
    <m/>
    <m/>
    <m/>
    <m/>
    <m/>
    <s v="1 | 1"/>
    <s v="4748"/>
    <m/>
  </r>
  <r>
    <s v="Realizado"/>
    <x v="3"/>
    <n v="12193"/>
    <x v="0"/>
    <x v="0"/>
    <x v="1"/>
    <s v="Transferencia"/>
    <s v="'1014735"/>
    <m/>
    <m/>
    <m/>
    <m/>
    <m/>
    <m/>
    <m/>
    <m/>
    <s v="1 | 1"/>
    <s v="4854"/>
    <m/>
  </r>
  <r>
    <s v="Realizado"/>
    <x v="3"/>
    <n v="19736"/>
    <x v="0"/>
    <x v="0"/>
    <x v="1"/>
    <s v="Transferencia"/>
    <s v="'1014538"/>
    <m/>
    <m/>
    <m/>
    <m/>
    <m/>
    <m/>
    <m/>
    <m/>
    <s v="1 | 1"/>
    <s v="4782"/>
    <m/>
  </r>
  <r>
    <s v="Realizado"/>
    <x v="3"/>
    <n v="21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3"/>
    <n v="49378.400000000001"/>
    <x v="0"/>
    <x v="0"/>
    <x v="1"/>
    <s v="Transferencia"/>
    <s v="'1014699"/>
    <m/>
    <m/>
    <m/>
    <m/>
    <m/>
    <m/>
    <m/>
    <m/>
    <s v="1 | 1"/>
    <s v="4840"/>
    <m/>
  </r>
  <r>
    <s v="Realizado"/>
    <x v="3"/>
    <n v="88587.780000000013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4"/>
    <n v="-27256"/>
    <x v="0"/>
    <x v="0"/>
    <x v="1"/>
    <s v="Transferencia"/>
    <s v="'1015083"/>
    <m/>
    <m/>
    <m/>
    <m/>
    <m/>
    <m/>
    <m/>
    <m/>
    <s v="1 | 1"/>
    <s v="5021"/>
    <m/>
  </r>
  <r>
    <s v="Realizado"/>
    <x v="4"/>
    <n v="-25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4"/>
    <n v="-18934.88"/>
    <x v="0"/>
    <x v="0"/>
    <x v="1"/>
    <s v="Transferencia"/>
    <s v="'1015535"/>
    <m/>
    <m/>
    <m/>
    <m/>
    <m/>
    <m/>
    <m/>
    <m/>
    <s v="1 | 1"/>
    <s v="5181"/>
    <m/>
  </r>
  <r>
    <s v="Realizado"/>
    <x v="4"/>
    <n v="-17511.349999999999"/>
    <x v="0"/>
    <x v="0"/>
    <x v="1"/>
    <s v="Transferencia"/>
    <s v="'1015651"/>
    <m/>
    <m/>
    <m/>
    <m/>
    <m/>
    <m/>
    <m/>
    <m/>
    <s v="1 | 1"/>
    <s v="5221"/>
    <m/>
  </r>
  <r>
    <s v="Realizado"/>
    <x v="4"/>
    <n v="-14743.67"/>
    <x v="3"/>
    <x v="3"/>
    <x v="4"/>
    <s v="GUIA"/>
    <s v="'1015738"/>
    <s v="REF.  DAS BIOCLEAN BASE ABRIL 2023"/>
    <n v="9002"/>
    <s v="BIOCLEAN"/>
    <s v="Financeiro"/>
    <s v="B"/>
    <s v="DEDUÇÕES DA RECEITA"/>
    <s v="B"/>
    <s v="IMPOSTOS DIRETOS"/>
    <s v="1 | 1"/>
    <s v="93909"/>
    <s v="ExtraordinÃ¡rio"/>
  </r>
  <r>
    <s v="Realizado"/>
    <x v="4"/>
    <n v="-13812.8"/>
    <x v="0"/>
    <x v="0"/>
    <x v="1"/>
    <s v="Transferencia"/>
    <s v="'1015398"/>
    <m/>
    <m/>
    <m/>
    <m/>
    <m/>
    <m/>
    <m/>
    <m/>
    <s v="1 | 1"/>
    <s v="5121"/>
    <m/>
  </r>
  <r>
    <s v="Realizado"/>
    <x v="4"/>
    <n v="-13709.17"/>
    <x v="2"/>
    <x v="2"/>
    <x v="3"/>
    <s v="NFS"/>
    <s v="'62968"/>
    <s v="REF.  : RESIDUO CLASSE II |SERVICO DE TRATAMENTO E DISPOSICAO FINAL DE RESIDUOS DO PERIODO: 01/04/2023 A 30/04/2023- VENCIMENTO: 25/05/2023."/>
    <n v="9002"/>
    <s v="BIOCLEAN"/>
    <s v="Financeiro"/>
    <s v="C"/>
    <s v="CUSTO"/>
    <s v="G"/>
    <s v="TRATAMENTO"/>
    <s v="1 | 1"/>
    <s v="94327"/>
    <s v="ExtraordinÃ¡rio"/>
  </r>
  <r>
    <s v="Realizado"/>
    <x v="4"/>
    <n v="-10520"/>
    <x v="5"/>
    <x v="5"/>
    <x v="6"/>
    <s v="FATURA"/>
    <s v="'1011407"/>
    <s v="REF. AO ALUGUEL DO GALPÃƒO BIOCLEAN"/>
    <n v="9002"/>
    <s v="BIOCLEAN"/>
    <s v="Financeiro"/>
    <s v="D"/>
    <s v="DESPESA"/>
    <s v="M"/>
    <s v="INSTALAÇÃO"/>
    <s v="1 | 1"/>
    <s v="76850"/>
    <s v="ExtraordinÃ¡rio"/>
  </r>
  <r>
    <s v="Realizado"/>
    <x v="4"/>
    <n v="-10368.799999999999"/>
    <x v="0"/>
    <x v="0"/>
    <x v="1"/>
    <s v="Transferencia"/>
    <s v="'1015533"/>
    <m/>
    <m/>
    <m/>
    <m/>
    <m/>
    <m/>
    <m/>
    <m/>
    <s v="1 | 1"/>
    <s v="5179"/>
    <m/>
  </r>
  <r>
    <s v="Realizado"/>
    <x v="4"/>
    <n v="-10145.18"/>
    <x v="4"/>
    <x v="4"/>
    <x v="5"/>
    <s v="RM"/>
    <s v="'1015752"/>
    <s v="REF. FOLHA DE PAGAMENTO - 04/2023 - BIOCLEAN"/>
    <n v="9002"/>
    <s v="BIOCLEAN"/>
    <s v="Financeiro"/>
    <s v="C"/>
    <s v="CUSTO"/>
    <s v="C"/>
    <s v="PESSOAL"/>
    <s v="1 | 1"/>
    <s v="94276"/>
    <s v="ExtraordinÃ¡rio"/>
  </r>
  <r>
    <s v="Realizado"/>
    <x v="4"/>
    <n v="-7605"/>
    <x v="0"/>
    <x v="0"/>
    <x v="1"/>
    <s v="Transferencia"/>
    <s v="'1015119"/>
    <m/>
    <m/>
    <m/>
    <m/>
    <m/>
    <m/>
    <m/>
    <m/>
    <s v="1 | 1"/>
    <s v="5033"/>
    <m/>
  </r>
  <r>
    <s v="Realizado"/>
    <x v="4"/>
    <n v="-6196.68"/>
    <x v="43"/>
    <x v="40"/>
    <x v="45"/>
    <s v="RM"/>
    <s v="'1015459"/>
    <s v="REF. TRCT - CLEZIO GOUVEIA DOS SANTOS"/>
    <n v="9002"/>
    <s v="BIOCLEAN"/>
    <s v="Financeiro"/>
    <s v="C"/>
    <s v="CUSTO"/>
    <s v="C"/>
    <s v="PESSOAL"/>
    <s v="1 | 1"/>
    <s v="92932"/>
    <s v="ExtraordinÃ¡rio"/>
  </r>
  <r>
    <s v="Realizado"/>
    <x v="4"/>
    <n v="-6000"/>
    <x v="7"/>
    <x v="6"/>
    <x v="7"/>
    <s v="NFS"/>
    <s v="'67"/>
    <s v="REF.  SALARIO DE ABRIL/2023 - ROBERTO FARIA"/>
    <n v="9002"/>
    <s v="BIOCLEAN"/>
    <s v="Financeiro"/>
    <s v="D"/>
    <s v="DESPESA"/>
    <s v="J"/>
    <s v="PESSOAL"/>
    <s v="1 | 1"/>
    <s v="94016"/>
    <s v="ExtraordinÃ¡rio"/>
  </r>
  <r>
    <s v="Realizado"/>
    <x v="4"/>
    <n v="-5000"/>
    <x v="0"/>
    <x v="0"/>
    <x v="1"/>
    <s v="Transferencia"/>
    <s v="'1015497"/>
    <m/>
    <m/>
    <m/>
    <m/>
    <m/>
    <m/>
    <m/>
    <m/>
    <s v="1 | 1"/>
    <s v="5161"/>
    <m/>
  </r>
  <r>
    <s v="Realizado"/>
    <x v="4"/>
    <n v="-5000"/>
    <x v="6"/>
    <x v="0"/>
    <x v="2"/>
    <s v="MANUAL"/>
    <m/>
    <s v="VIAGENS 2022"/>
    <n v="9002"/>
    <s v="BIOCLEAN"/>
    <s v="Financeiro"/>
    <m/>
    <m/>
    <m/>
    <m/>
    <m/>
    <m/>
    <m/>
  </r>
  <r>
    <s v="Realizado"/>
    <x v="4"/>
    <n v="-3950"/>
    <x v="9"/>
    <x v="8"/>
    <x v="9"/>
    <s v="NFS"/>
    <s v="'362"/>
    <s v="REF. DESPESA SEGURANÃ‡A - DERÃ‰ (ABRIL/2023)"/>
    <n v="8005"/>
    <s v="SEGURANÇA"/>
    <s v="Guilherme"/>
    <s v="D"/>
    <s v="DESPESA"/>
    <s v="O"/>
    <s v="TERCEIROS"/>
    <s v="1 | 1"/>
    <s v="93724"/>
    <s v="ExtraordinÃ¡rio"/>
  </r>
  <r>
    <s v="Realizado"/>
    <x v="4"/>
    <n v="-3885.88"/>
    <x v="0"/>
    <x v="0"/>
    <x v="1"/>
    <s v="Transferencia"/>
    <s v="'1015695"/>
    <m/>
    <m/>
    <m/>
    <m/>
    <m/>
    <m/>
    <m/>
    <m/>
    <s v="1 | 1"/>
    <s v="5243"/>
    <m/>
  </r>
  <r>
    <s v="Realizado"/>
    <x v="4"/>
    <n v="-3863.75"/>
    <x v="8"/>
    <x v="7"/>
    <x v="8"/>
    <s v="FATURA"/>
    <s v="'819696001"/>
    <s v="REF. PEDIDO DE VALE ALIMENTAÃ‡ÃƒO ABRIL 2023 BIOCLEAN"/>
    <n v="9002"/>
    <s v="BIOCLEAN"/>
    <s v="Financeiro"/>
    <s v="C"/>
    <s v="CUSTO"/>
    <s v="E"/>
    <s v="BENEFÍCIOS"/>
    <s v="1 | 1"/>
    <s v="93114"/>
    <s v="ExtraordinÃ¡rio"/>
  </r>
  <r>
    <s v="Realizado"/>
    <x v="4"/>
    <n v="-3625"/>
    <x v="10"/>
    <x v="9"/>
    <x v="46"/>
    <s v="NOTA FISCAL"/>
    <s v="'1863"/>
    <s v="REF. LENHA DE EUCALIPTOS"/>
    <n v="9002"/>
    <s v="BIOCLEAN"/>
    <s v="Financeiro"/>
    <s v="C"/>
    <s v="CUSTO"/>
    <s v="I"/>
    <s v="OUTROS"/>
    <s v="1 | 2"/>
    <s v="93100"/>
    <s v="ExtraordinÃ¡rio"/>
  </r>
  <r>
    <s v="Realizado"/>
    <x v="4"/>
    <n v="-3625"/>
    <x v="10"/>
    <x v="9"/>
    <x v="46"/>
    <s v="NOTA FISCAL"/>
    <s v="'1863"/>
    <s v="REF. LENHA DE EUCALIPTOS"/>
    <n v="9002"/>
    <s v="BIOCLEAN"/>
    <s v="Financeiro"/>
    <s v="C"/>
    <s v="CUSTO"/>
    <s v="I"/>
    <s v="OUTROS"/>
    <s v="2 | 2"/>
    <s v="93101"/>
    <s v="ExtraordinÃ¡rio"/>
  </r>
  <r>
    <s v="Realizado"/>
    <x v="4"/>
    <n v="-3559.02"/>
    <x v="11"/>
    <x v="10"/>
    <x v="11"/>
    <s v="NOTA FISCAL"/>
    <s v="'19608562"/>
    <s v="REF. CONTA LUZ  ABRIL/2023,  RUA GUILHERME FROTA 500 BONSUCESSO, RIO DE JANEIRO RJ "/>
    <n v="9002"/>
    <s v="BIOCLEAN"/>
    <s v="Financeiro"/>
    <s v="D"/>
    <s v="DESPESA"/>
    <s v="M"/>
    <s v="INSTALAÇÃO"/>
    <s v="1 | 1"/>
    <s v="92378"/>
    <s v="ExtraordinÃ¡rio"/>
  </r>
  <r>
    <s v="Realizado"/>
    <x v="4"/>
    <n v="-3297.51"/>
    <x v="44"/>
    <x v="41"/>
    <x v="14"/>
    <s v="RM"/>
    <s v="'1015460"/>
    <s v="REF.GRRF - CLEZIO GOUVEIA DOS SANTOS"/>
    <n v="9002"/>
    <s v="BIOCLEAN"/>
    <s v="Financeiro"/>
    <s v="C"/>
    <s v="CUSTO"/>
    <s v="D"/>
    <s v="ENCARGOS SOCIAIS"/>
    <s v="1 | 1"/>
    <s v="92933"/>
    <s v="ExtraordinÃ¡rio"/>
  </r>
  <r>
    <s v="Realizado"/>
    <x v="4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3 | 10"/>
    <s v="86521"/>
    <s v="ExtraordinÃ¡rio"/>
  </r>
  <r>
    <s v="Realizado"/>
    <x v="4"/>
    <n v="-2363.0300000000002"/>
    <x v="41"/>
    <x v="38"/>
    <x v="42"/>
    <s v="RM"/>
    <s v="'1015113"/>
    <s v="REF.  FÃ‰RIAS - HEVERTON SOARES DOS SANTOS"/>
    <n v="9002"/>
    <s v="BIOCLEAN"/>
    <s v="Financeiro"/>
    <s v="C"/>
    <s v="CUSTO"/>
    <s v="C"/>
    <s v="PESSOAL"/>
    <s v="1 | 1"/>
    <s v="91771"/>
    <s v="ExtraordinÃ¡rio"/>
  </r>
  <r>
    <s v="Realizado"/>
    <x v="4"/>
    <n v="-2107.5500000000002"/>
    <x v="12"/>
    <x v="11"/>
    <x v="4"/>
    <s v="GUIA"/>
    <s v="'1015579"/>
    <s v="REF.  DAS PARCSN 11/60"/>
    <n v="20011"/>
    <s v="CORPORATIVO"/>
    <s v="Financeiro"/>
    <s v="F"/>
    <s v="PARCELAMENTOS"/>
    <s v="R"/>
    <s v="PARCELAMENTOS"/>
    <s v="1 | 1"/>
    <s v="93430"/>
    <s v="ExtraordinÃ¡rio"/>
  </r>
  <r>
    <s v="Realizado"/>
    <x v="4"/>
    <n v="-1780"/>
    <x v="13"/>
    <x v="12"/>
    <x v="5"/>
    <s v="RM"/>
    <s v="'1015754"/>
    <s v="REF. FOLHA DE PAGAMENTO - ABRIL/2023 - BIOCLEAN - PRO LABORE "/>
    <n v="9002"/>
    <s v="BIOCLEAN"/>
    <s v="Financeiro"/>
    <s v="D"/>
    <s v="DESPESA"/>
    <s v="J"/>
    <s v="PESSOAL"/>
    <s v="1 | 1"/>
    <s v="93970"/>
    <s v="ExtraordinÃ¡rio"/>
  </r>
  <r>
    <s v="Realizado"/>
    <x v="4"/>
    <n v="-1641.04"/>
    <x v="14"/>
    <x v="13"/>
    <x v="12"/>
    <s v="NFS"/>
    <s v="'266"/>
    <s v="REF. SERV PRESTADOS  VALDEMIR -ABRIL/2023 (SERV INFORMATICA)"/>
    <n v="9002"/>
    <s v="BIOCLEAN"/>
    <s v="Financeiro"/>
    <s v="C"/>
    <s v="CUSTO"/>
    <s v="I"/>
    <s v="OUTROS"/>
    <s v="1 | 1"/>
    <s v="94403"/>
    <s v="ExtraordinÃ¡rio"/>
  </r>
  <r>
    <s v="Realizado"/>
    <x v="4"/>
    <n v="-1503"/>
    <x v="0"/>
    <x v="0"/>
    <x v="1"/>
    <s v="Transferencia"/>
    <s v="'1015158"/>
    <m/>
    <m/>
    <m/>
    <m/>
    <m/>
    <m/>
    <m/>
    <m/>
    <s v="1 | 1"/>
    <s v="5045"/>
    <m/>
  </r>
  <r>
    <s v="Realizado"/>
    <x v="4"/>
    <n v="-1500"/>
    <x v="35"/>
    <x v="33"/>
    <x v="38"/>
    <s v="NFS"/>
    <s v="'4230"/>
    <s v="REF. SERV MANUTENÃ‡ÃƒO PREVENTIVA EM 2(DUAS ) CALDEIRAS ATA MODELO H3 -14 E H3-6 - 04/2023"/>
    <n v="9002"/>
    <s v="BIOCLEAN"/>
    <s v="Financeiro"/>
    <s v="C"/>
    <s v="CUSTO"/>
    <s v="I"/>
    <s v="OUTROS"/>
    <s v="1 | 1"/>
    <s v="93106"/>
    <s v="ExtraordinÃ¡rio"/>
  </r>
  <r>
    <s v="Realizado"/>
    <x v="4"/>
    <n v="-1432.9166666666667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4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4"/>
    <n v="-1353.15"/>
    <x v="20"/>
    <x v="18"/>
    <x v="16"/>
    <s v="GUIA"/>
    <s v="'1015915"/>
    <s v="REF. DCTFWEB - ABRIL/2023 - BIOCLEAN"/>
    <n v="9002"/>
    <s v="BIOCLEAN"/>
    <s v="Financeiro"/>
    <s v="C"/>
    <s v="CUSTO"/>
    <s v="D"/>
    <s v="ENCARGOS SOCIAIS"/>
    <s v="1 | 1"/>
    <s v="94638"/>
    <s v="ExtraordinÃ¡rio"/>
  </r>
  <r>
    <s v="Realizado"/>
    <x v="4"/>
    <n v="-1282.5899999999999"/>
    <x v="17"/>
    <x v="15"/>
    <x v="14"/>
    <s v="RM"/>
    <s v="'1015777"/>
    <s v="REF. FGTS - ABRIL/2023 - BIOCLEAN"/>
    <n v="9002"/>
    <s v="BIOCLEAN"/>
    <s v="Financeiro"/>
    <s v="C"/>
    <s v="CUSTO"/>
    <s v="D"/>
    <s v="ENCARGOS SOCIAIS"/>
    <s v="1 | 1"/>
    <s v="94008"/>
    <s v="ExtraordinÃ¡rio"/>
  </r>
  <r>
    <s v="Realizado"/>
    <x v="4"/>
    <n v="-1266.75"/>
    <x v="29"/>
    <x v="27"/>
    <x v="47"/>
    <s v="GUIA"/>
    <s v="'1015610"/>
    <s v="REF.GUIA BIOCLEAN LICENCIAMENTO SANITÃRIO 2023"/>
    <n v="9002"/>
    <s v="BIOCLEAN"/>
    <s v="Financeiro"/>
    <s v="D"/>
    <s v="DESPESA"/>
    <s v="P"/>
    <s v="OUTRAS DESPESAS"/>
    <s v="1 | 1"/>
    <s v="93476"/>
    <s v="ExtraordinÃ¡rio"/>
  </r>
  <r>
    <s v="Realizado"/>
    <x v="4"/>
    <n v="-1160"/>
    <x v="15"/>
    <x v="14"/>
    <x v="48"/>
    <s v="ADIANTAMENTO"/>
    <s v="'1015391"/>
    <s v="REF. RECUPERAÃ‡ÃƒO DE BOMBA VÃCU"/>
    <n v="9002"/>
    <s v="BIOCLEAN"/>
    <s v="Financeiro"/>
    <s v="C"/>
    <s v="CUSTO"/>
    <s v="I"/>
    <s v="OUTROS"/>
    <s v="1 | 1"/>
    <s v="92666"/>
    <s v="ExtraordinÃ¡rio"/>
  </r>
  <r>
    <s v="Realizado"/>
    <x v="4"/>
    <n v="-1103.1400000000001"/>
    <x v="19"/>
    <x v="17"/>
    <x v="15"/>
    <s v="NFS"/>
    <s v="'1859"/>
    <s v="REF. INSTALAÃ‡ÃƒO, MANUTENÃ‡ÃƒO E TREINAMENTO - ABRIL/2023"/>
    <n v="9002"/>
    <s v="BIOCLEAN"/>
    <s v="Financeiro"/>
    <s v="D"/>
    <s v="DESPESA"/>
    <s v="P"/>
    <s v="OUTRAS DESPESAS"/>
    <s v="1 | 1"/>
    <s v="94063"/>
    <s v="ExtraordinÃ¡rio"/>
  </r>
  <r>
    <s v="Realizado"/>
    <x v="4"/>
    <n v="-1072.67"/>
    <x v="4"/>
    <x v="4"/>
    <x v="5"/>
    <s v="RM"/>
    <s v="'1015752"/>
    <s v="REF. FOLHA DE PAGAMENTO - 04/2023 - BIOCLEAN"/>
    <n v="9002"/>
    <s v="BIOCLEAN"/>
    <s v="Financeiro"/>
    <s v="C"/>
    <s v="CUSTO"/>
    <s v="C"/>
    <s v="PESSOAL"/>
    <s v="2 | 1"/>
    <s v="94275"/>
    <s v="ExtraordinÃ¡rio"/>
  </r>
  <r>
    <s v="Realizado"/>
    <x v="4"/>
    <n v="-1013.59"/>
    <x v="28"/>
    <x v="26"/>
    <x v="28"/>
    <s v="NFS"/>
    <s v="'34586710"/>
    <s v="REF.  UNIMED  BIOCLEAN  ABR23"/>
    <n v="9002"/>
    <s v="BIOCLEAN"/>
    <s v="Financeiro"/>
    <s v="C"/>
    <s v="CUSTO"/>
    <s v="E"/>
    <s v="BENEFÍCIOS"/>
    <s v="1 | 1"/>
    <s v="92763"/>
    <s v="ExtraordinÃ¡rio"/>
  </r>
  <r>
    <s v="Realizado"/>
    <x v="4"/>
    <n v="-997"/>
    <x v="15"/>
    <x v="14"/>
    <x v="18"/>
    <s v="AP"/>
    <s v="'1015903"/>
    <s v="REF. MANUTENÃ‡ÃƒO AUTOCLAVE ABRIL/2023"/>
    <n v="9002"/>
    <s v="BIOCLEAN"/>
    <s v="Financeiro"/>
    <s v="C"/>
    <s v="CUSTO"/>
    <s v="I"/>
    <s v="OUTROS"/>
    <s v="1 | 1"/>
    <s v="94595"/>
    <s v="ExtraordinÃ¡rio"/>
  </r>
  <r>
    <s v="Realizado"/>
    <x v="4"/>
    <n v="-901.84"/>
    <x v="12"/>
    <x v="11"/>
    <x v="4"/>
    <s v="GUIA"/>
    <s v="'1015581"/>
    <s v="REF.  DAS PARC - BIOCLEAN 5110203 PARC 19/60"/>
    <n v="20011"/>
    <s v="CORPORATIVO"/>
    <s v="Financeiro"/>
    <s v="F"/>
    <s v="PARCELAMENTOS"/>
    <s v="R"/>
    <s v="PARCELAMENTOS"/>
    <s v="1 | 1"/>
    <s v="93432"/>
    <s v="ExtraordinÃ¡rio"/>
  </r>
  <r>
    <s v="Realizado"/>
    <x v="4"/>
    <n v="-899.39"/>
    <x v="21"/>
    <x v="19"/>
    <x v="17"/>
    <s v="NFS"/>
    <s v="'7695"/>
    <s v="REF. ASSESSORIA TECNICA TRATAMENTO E ANALISE AGUA NAS CALDEIRAS - ABRIL2023"/>
    <n v="9002"/>
    <s v="BIOCLEAN"/>
    <s v="Financeiro"/>
    <s v="C"/>
    <s v="CUSTO"/>
    <s v="I"/>
    <s v="OUTROS"/>
    <s v="1 | 1"/>
    <s v="93938"/>
    <s v="ExtraordinÃ¡rio"/>
  </r>
  <r>
    <s v="Realizado"/>
    <x v="4"/>
    <n v="-768.31"/>
    <x v="24"/>
    <x v="22"/>
    <x v="22"/>
    <s v="FATURA"/>
    <s v="'667556"/>
    <s v="REF. CONTA AGUA - RUA GUILHERME FROTA, 500 - ABRIL/2023"/>
    <n v="4004"/>
    <s v="PATRIMÔNIO"/>
    <s v="Sidnei"/>
    <s v="D"/>
    <s v="DESPESA"/>
    <s v="M"/>
    <s v="INSTALAÇÃO"/>
    <s v="1 | 1"/>
    <s v="93258"/>
    <s v="ExtraordinÃ¡rio"/>
  </r>
  <r>
    <s v="Realizado"/>
    <x v="4"/>
    <n v="-706.8"/>
    <x v="23"/>
    <x v="21"/>
    <x v="21"/>
    <s v="FATURA"/>
    <s v="'73463569"/>
    <s v="REF. RIOCARD - VT -  BIOCLEAN - ABRIL"/>
    <n v="9002"/>
    <s v="BIOCLEAN"/>
    <s v="Financeiro"/>
    <s v="C"/>
    <s v="CUSTO"/>
    <s v="E"/>
    <s v="BENEFÍCIOS"/>
    <s v="1 | 1"/>
    <s v="91482"/>
    <s v="ExtraordinÃ¡rio"/>
  </r>
  <r>
    <s v="Realizado"/>
    <x v="4"/>
    <n v="-493"/>
    <x v="25"/>
    <x v="23"/>
    <x v="24"/>
    <s v="NFS"/>
    <s v="'1221"/>
    <s v="REF. ALUGUEL E MANUTENÃ‡ÃƒO DE EQUIPAMENTOS PARA SISTEMA DE CFTV -CAMERAS INTERNAS , REFERENCIA AO MES DE ABRILDE 2023"/>
    <n v="9002"/>
    <s v="BIOCLEAN"/>
    <s v="Financeiro"/>
    <s v="D"/>
    <s v="DESPESA"/>
    <s v="M"/>
    <s v="INSTALAÇÃO"/>
    <s v="1 | 1"/>
    <s v="93795"/>
    <s v="ExtraordinÃ¡rio"/>
  </r>
  <r>
    <s v="Realizado"/>
    <x v="4"/>
    <n v="-480"/>
    <x v="26"/>
    <x v="24"/>
    <x v="25"/>
    <s v="NFS"/>
    <s v="'20977"/>
    <s v="REF AVALIAÃ‡ÃƒO QUALIDADE DA AGUA EM 3 PONTOS DE AUTOCLAVE - 01/02/03"/>
    <n v="9002"/>
    <s v="BIOCLEAN"/>
    <s v="Financeiro"/>
    <s v="C"/>
    <s v="CUSTO"/>
    <s v="I"/>
    <s v="OUTROS"/>
    <s v="1 | 1"/>
    <s v="92190"/>
    <s v="ExtraordinÃ¡rio"/>
  </r>
  <r>
    <s v="Realizado"/>
    <x v="4"/>
    <n v="-368.55"/>
    <x v="8"/>
    <x v="7"/>
    <x v="8"/>
    <s v="NOTA FISCAL"/>
    <s v="'824201"/>
    <s v="REF. PEDIDO RENAN MINIZ DA SILVA - BIOCLEAN"/>
    <n v="9002"/>
    <s v="BIOCLEAN"/>
    <s v="Financeiro"/>
    <s v="C"/>
    <s v="CUSTO"/>
    <s v="E"/>
    <s v="BENEFÍCIOS"/>
    <s v="1 | 1"/>
    <s v="94114"/>
    <s v="ExtraordinÃ¡rio"/>
  </r>
  <r>
    <s v="Realizado"/>
    <x v="4"/>
    <n v="-359.1"/>
    <x v="23"/>
    <x v="21"/>
    <x v="21"/>
    <s v="FATURA"/>
    <s v="'73507950"/>
    <s v="REF. VT BIOCLEAN ABRIL 2023"/>
    <n v="9002"/>
    <s v="BIOCLEAN"/>
    <s v="Financeiro"/>
    <s v="C"/>
    <s v="CUSTO"/>
    <s v="E"/>
    <s v="BENEFÍCIOS"/>
    <s v="1 | 1"/>
    <s v="92362"/>
    <s v="ExtraordinÃ¡rio"/>
  </r>
  <r>
    <s v="Realizado"/>
    <x v="4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2 | 19"/>
    <s v="45592"/>
    <s v="ExtraordinÃ¡rio"/>
  </r>
  <r>
    <s v="Realizado"/>
    <x v="4"/>
    <n v="-334.97"/>
    <x v="12"/>
    <x v="11"/>
    <x v="4"/>
    <s v="GUIA"/>
    <s v="'1015580"/>
    <s v="REF.  DAS PARCSN RELP PARC 12/92"/>
    <n v="20011"/>
    <s v="CORPORATIVO"/>
    <s v="Financeiro"/>
    <s v="F"/>
    <s v="PARCELAMENTOS"/>
    <s v="R"/>
    <s v="PARCELAMENTOS"/>
    <s v="1 | 1"/>
    <s v="93431"/>
    <s v="ExtraordinÃ¡rio"/>
  </r>
  <r>
    <s v="Realizado"/>
    <x v="4"/>
    <n v="-274.5"/>
    <x v="0"/>
    <x v="0"/>
    <x v="1"/>
    <s v="Transferencia"/>
    <s v="'1015612"/>
    <m/>
    <m/>
    <m/>
    <m/>
    <m/>
    <m/>
    <m/>
    <m/>
    <s v="1 | 1"/>
    <s v="5209"/>
    <m/>
  </r>
  <r>
    <s v="Realizado"/>
    <x v="4"/>
    <n v="-270"/>
    <x v="30"/>
    <x v="28"/>
    <x v="31"/>
    <s v="AP"/>
    <s v="'1015075"/>
    <s v="REF. DIÃRIAS 27/03 Ã  02/04/2023"/>
    <n v="9002"/>
    <s v="BIOCLEAN"/>
    <s v="Financeiro"/>
    <s v="C"/>
    <s v="CUSTO"/>
    <s v="C"/>
    <s v="PESSOAL"/>
    <s v="1 | 1"/>
    <s v="91621"/>
    <s v="ExtraordinÃ¡rio"/>
  </r>
  <r>
    <s v="Realizado"/>
    <x v="4"/>
    <n v="-215"/>
    <x v="31"/>
    <x v="29"/>
    <x v="32"/>
    <s v="CONTRATO "/>
    <s v="'20230404003-TAR"/>
    <s v="Gerado por conciliacao automatica TAR CTA EMP MENSAL 03/23"/>
    <n v="20011"/>
    <s v="CORPORATIVO"/>
    <s v="Financeiro"/>
    <s v="D"/>
    <s v="DESPESA"/>
    <s v="N"/>
    <s v="DESPESAS FINANCEIRAS"/>
    <s v="1 | 1"/>
    <s v="91782"/>
    <s v="ExtraordinÃ¡rio"/>
  </r>
  <r>
    <s v="Realizado"/>
    <x v="4"/>
    <n v="-200"/>
    <x v="25"/>
    <x v="23"/>
    <x v="33"/>
    <s v="FATURA"/>
    <s v="'34"/>
    <s v="REF.   1 IMPRESSORA MULTIFUNCIONAL LT RICOH  377"/>
    <n v="2001"/>
    <s v="CORPORATIVO"/>
    <s v="Financeiro"/>
    <s v="D"/>
    <s v="DESPESA"/>
    <s v="M"/>
    <s v="INSTALAÇÃO"/>
    <s v="1 | 1"/>
    <s v="93822"/>
    <s v="ExtraordinÃ¡rio"/>
  </r>
  <r>
    <s v="Realizado"/>
    <x v="4"/>
    <n v="-200"/>
    <x v="30"/>
    <x v="28"/>
    <x v="31"/>
    <s v="AP"/>
    <s v="'1015204"/>
    <s v="REF. DIÃRIAS 03 Ã  09/04/2023"/>
    <n v="9002"/>
    <s v="BIOCLEAN"/>
    <s v="Financeiro"/>
    <s v="C"/>
    <s v="CUSTO"/>
    <s v="C"/>
    <s v="PESSOAL"/>
    <s v="1 | 1"/>
    <s v="92234"/>
    <s v="ExtraordinÃ¡rio"/>
  </r>
  <r>
    <s v="Realizado"/>
    <x v="4"/>
    <n v="-200"/>
    <x v="30"/>
    <x v="28"/>
    <x v="31"/>
    <s v="AP"/>
    <s v="'1015519"/>
    <s v="REF. DIÃRIAS 17 Ã  23/04/2023"/>
    <n v="9002"/>
    <s v="BIOCLEAN"/>
    <s v="Financeiro"/>
    <s v="C"/>
    <s v="CUSTO"/>
    <s v="C"/>
    <s v="PESSOAL"/>
    <s v="1 | 1"/>
    <s v="93308"/>
    <s v="ExtraordinÃ¡rio"/>
  </r>
  <r>
    <s v="Realizado"/>
    <x v="4"/>
    <n v="-194"/>
    <x v="29"/>
    <x v="27"/>
    <x v="30"/>
    <s v="REEMBOLSO"/>
    <s v="'1015681"/>
    <s v="REF. REEMBOLSO DESP COMPRAS PARA MANUTENÃ‡ÃƒO (CASA RUBEM DE BONSUCESSO)"/>
    <n v="9002"/>
    <s v="BIOCLEAN"/>
    <s v="Financeiro"/>
    <s v="D"/>
    <s v="DESPESA"/>
    <s v="P"/>
    <s v="OUTRAS DESPESAS"/>
    <s v="1 | 1"/>
    <s v="93674"/>
    <s v="ExtraordinÃ¡rio"/>
  </r>
  <r>
    <s v="Realizado"/>
    <x v="4"/>
    <n v="-183.2"/>
    <x v="33"/>
    <x v="31"/>
    <x v="49"/>
    <s v="NOTA FISCAL"/>
    <s v="'138601"/>
    <s v="REF. COMPRA BOIAS DE NIVEL ELETRICAAPARA PARA CISTERNA  E CAIXA DAGUA"/>
    <n v="9002"/>
    <s v="BIOCLEAN"/>
    <s v="Financeiro"/>
    <s v="D"/>
    <s v="DESPESA"/>
    <s v="M"/>
    <s v="INSTALAÇÃO"/>
    <s v="1 | 1"/>
    <s v="93459"/>
    <s v="ExtraordinÃ¡rio"/>
  </r>
  <r>
    <s v="Realizado"/>
    <x v="4"/>
    <n v="-147.69999999999999"/>
    <x v="14"/>
    <x v="13"/>
    <x v="12"/>
    <s v="NFS"/>
    <s v="'270"/>
    <s v="REF. SERV PRESTADOS  VALDEMIR -ABRIL/2023 (SERV INFORMATICA)"/>
    <n v="9002"/>
    <s v="BIOCLEAN"/>
    <s v="Financeiro"/>
    <s v="C"/>
    <s v="CUSTO"/>
    <s v="I"/>
    <s v="OUTROS"/>
    <s v="1 | 1"/>
    <s v="94608"/>
    <s v="ExtraordinÃ¡rio"/>
  </r>
  <r>
    <s v="Realizado"/>
    <x v="4"/>
    <n v="-120"/>
    <x v="29"/>
    <x v="27"/>
    <x v="30"/>
    <s v="REEMBOLSO"/>
    <s v="'1015344"/>
    <s v="REF. REEMBOLSO DESP SEMAP BORRACHAS"/>
    <n v="9002"/>
    <s v="BIOCLEAN"/>
    <s v="Financeiro"/>
    <s v="D"/>
    <s v="DESPESA"/>
    <s v="P"/>
    <s v="OUTRAS DESPESAS"/>
    <s v="1 | 1"/>
    <s v="92602"/>
    <s v="ExtraordinÃ¡rio"/>
  </r>
  <r>
    <s v="Realizado"/>
    <x v="4"/>
    <n v="-119.25"/>
    <x v="32"/>
    <x v="30"/>
    <x v="34"/>
    <s v="FATURA"/>
    <s v="'199839317"/>
    <s v="REF. CONTA TELEFONICA DA OI - REF. ABRIL/2023"/>
    <n v="9002"/>
    <s v="BIOCLEAN"/>
    <s v="Financeiro"/>
    <s v="C"/>
    <s v="CUSTO"/>
    <s v="I"/>
    <s v="OUTROS"/>
    <s v="1 | 1"/>
    <s v="93385"/>
    <s v="ExtraordinÃ¡rio"/>
  </r>
  <r>
    <s v="Realizado"/>
    <x v="4"/>
    <n v="-104.81"/>
    <x v="34"/>
    <x v="32"/>
    <x v="28"/>
    <s v="NFS"/>
    <s v="'34586715"/>
    <s v="REF.  UNIMED DENTAL - BIOCLEAN"/>
    <n v="9002"/>
    <s v="BIOCLEAN"/>
    <s v="Financeiro"/>
    <s v="C"/>
    <s v="CUSTO"/>
    <s v="E"/>
    <s v="BENEFÍCIOS"/>
    <s v="1 | 1"/>
    <s v="92822"/>
    <s v="ExtraordinÃ¡rio"/>
  </r>
  <r>
    <s v="Realizado"/>
    <x v="4"/>
    <n v="-103.67"/>
    <x v="23"/>
    <x v="21"/>
    <x v="50"/>
    <s v="FATURA"/>
    <s v="'29272"/>
    <s v="REF. OTIMIZA - ABRIL/23 - BIOCLEAN "/>
    <n v="9002"/>
    <s v="BIOCLEAN"/>
    <s v="Financeiro"/>
    <s v="C"/>
    <s v="CUSTO"/>
    <s v="E"/>
    <s v="BENEFÍCIOS"/>
    <s v="1 | 1"/>
    <s v="92683"/>
    <s v="ExtraordinÃ¡rio"/>
  </r>
  <r>
    <s v="Realizado"/>
    <x v="4"/>
    <n v="-72.900000000000006"/>
    <x v="28"/>
    <x v="26"/>
    <x v="28"/>
    <s v="NFS"/>
    <s v="'34782309"/>
    <s v="REF. UNIMED SAÃšDE - BIOCLEAN (Reajuste)"/>
    <n v="9002"/>
    <s v="BIOCLEAN"/>
    <s v="Financeiro"/>
    <s v="C"/>
    <s v="CUSTO"/>
    <s v="E"/>
    <s v="BENEFÍCIOS"/>
    <s v="1 | 1"/>
    <s v="93386"/>
    <s v="ExtraordinÃ¡rio"/>
  </r>
  <r>
    <s v="Realizado"/>
    <x v="4"/>
    <n v="-70"/>
    <x v="30"/>
    <x v="28"/>
    <x v="31"/>
    <s v="AP"/>
    <s v="'1015419"/>
    <s v="REF. DIÃRIAS 10 Ã€ 16/04/2023"/>
    <n v="9002"/>
    <s v="BIOCLEAN"/>
    <s v="Financeiro"/>
    <s v="C"/>
    <s v="CUSTO"/>
    <s v="C"/>
    <s v="PESSOAL"/>
    <s v="1 | 1"/>
    <s v="92783"/>
    <s v="ExtraordinÃ¡rio"/>
  </r>
  <r>
    <s v="Realizado"/>
    <x v="4"/>
    <n v="-45.43"/>
    <x v="27"/>
    <x v="25"/>
    <x v="26"/>
    <s v="NFS"/>
    <s v="'4273"/>
    <s v="REF. AOS SERVIÃ‡OS PRESTADOS VIDALCLIN  - BIOCLEAN-  04/2023"/>
    <n v="9002"/>
    <s v="BIOCLEAN"/>
    <s v="Financeiro"/>
    <s v="C"/>
    <s v="CUSTO"/>
    <s v="E"/>
    <s v="BENEFÍCIOS"/>
    <s v="1 | 1"/>
    <s v="94917"/>
    <s v="ExtraordinÃ¡rio"/>
  </r>
  <r>
    <s v="Realizado"/>
    <x v="4"/>
    <n v="-43.81"/>
    <x v="45"/>
    <x v="42"/>
    <x v="16"/>
    <s v="GUIA"/>
    <s v="'1015814"/>
    <s v="REF. DARF - BIOCLEAN - 04/2023 - SICALC CONTRIBUINTE 6001 RJ"/>
    <n v="9002"/>
    <s v="BIOCLEAN"/>
    <s v="Financeiro"/>
    <s v="C"/>
    <s v="CUSTO"/>
    <s v="D"/>
    <s v="ENCARGOS SOCIAIS"/>
    <s v="1 | 1"/>
    <s v="94127"/>
    <s v="ExtraordinÃ¡rio"/>
  </r>
  <r>
    <s v="Realizado"/>
    <x v="4"/>
    <n v="-32.4"/>
    <x v="31"/>
    <x v="29"/>
    <x v="32"/>
    <s v="CONTRATO "/>
    <s v="'20230406005-TAR"/>
    <s v="Gerado por conciliacao automatica TAR C/C SISPAG"/>
    <n v="20011"/>
    <s v="CORPORATIVO"/>
    <s v="Financeiro"/>
    <s v="D"/>
    <s v="DESPESA"/>
    <s v="N"/>
    <s v="DESPESAS FINANCEIRAS"/>
    <s v="1 | 1"/>
    <s v="92181"/>
    <s v="ExtraordinÃ¡rio"/>
  </r>
  <r>
    <s v="Realizado"/>
    <x v="4"/>
    <n v="-30.1"/>
    <x v="23"/>
    <x v="21"/>
    <x v="21"/>
    <s v="FATURA"/>
    <s v="'6789218"/>
    <s v="REF. CANCELAMENTO E 2 VIA RIOCARD - CLEZIO GOUVEIA DOS SANTOS"/>
    <n v="9002"/>
    <s v="BIOCLEAN"/>
    <s v="Financeiro"/>
    <s v="C"/>
    <s v="CUSTO"/>
    <s v="E"/>
    <s v="BENEFÍCIOS"/>
    <s v="1 | 1"/>
    <s v="92503"/>
    <s v="ExtraordinÃ¡rio"/>
  </r>
  <r>
    <s v="Realizado"/>
    <x v="4"/>
    <n v="-20.49"/>
    <x v="23"/>
    <x v="21"/>
    <x v="21"/>
    <s v="FATURA"/>
    <s v="'73523700"/>
    <s v="REF. CANCELAMENTO E 2 VIA RIOCARD - CLEZIO GOUVEIA DOS SANTOS"/>
    <n v="9002"/>
    <s v="BIOCLEAN"/>
    <s v="Financeiro"/>
    <s v="C"/>
    <s v="CUSTO"/>
    <s v="E"/>
    <s v="BENEFÍCIOS"/>
    <s v="1 | 1"/>
    <s v="92504"/>
    <s v="ExtraordinÃ¡rio"/>
  </r>
  <r>
    <s v="Realizado"/>
    <x v="4"/>
    <n v="-16.5"/>
    <x v="31"/>
    <x v="29"/>
    <x v="32"/>
    <s v="CONTRATO "/>
    <s v="'20230419003-TAR"/>
    <s v="Gerado por conciliacao automatica TAR/CUSTAS COBRANCA"/>
    <n v="20011"/>
    <s v="CORPORATIVO"/>
    <s v="Financeiro"/>
    <s v="D"/>
    <s v="DESPESA"/>
    <s v="N"/>
    <s v="DESPESAS FINANCEIRAS"/>
    <s v="1 | 1"/>
    <s v="93356"/>
    <s v="ExtraordinÃ¡rio"/>
  </r>
  <r>
    <s v="Realizado"/>
    <x v="4"/>
    <n v="-11"/>
    <x v="31"/>
    <x v="29"/>
    <x v="32"/>
    <s v="CONTRATO "/>
    <s v="'20230414007-TAR"/>
    <s v="Gerado por conciliacao automatica TAR/CUSTAS COBRANCA"/>
    <n v="20011"/>
    <s v="CORPORATIVO"/>
    <s v="Financeiro"/>
    <s v="D"/>
    <s v="DESPESA"/>
    <s v="N"/>
    <s v="DESPESAS FINANCEIRAS"/>
    <s v="1 | 1"/>
    <s v="92710"/>
    <s v="ExtraordinÃ¡rio"/>
  </r>
  <r>
    <s v="Realizado"/>
    <x v="4"/>
    <n v="-10.6"/>
    <x v="31"/>
    <x v="29"/>
    <x v="32"/>
    <s v="CONTRATO "/>
    <s v="'1015652"/>
    <s v="Gerado por conciliacao automatica TAR/CUSTAS COBRANCA"/>
    <n v="20011"/>
    <s v="CORPORATIVO"/>
    <s v="Financeiro"/>
    <s v="D"/>
    <s v="DESPESA"/>
    <s v="N"/>
    <s v="DESPESAS FINANCEIRAS"/>
    <s v="1 | 1"/>
    <s v="93559"/>
    <s v="ExtraordinÃ¡rio"/>
  </r>
  <r>
    <s v="Realizado"/>
    <x v="4"/>
    <n v="-10.6"/>
    <x v="31"/>
    <x v="29"/>
    <x v="32"/>
    <s v="CONTRATO "/>
    <s v="'20230406007-TAR"/>
    <s v="Gerado por conciliacao automatica TAR TED SISPAG"/>
    <n v="20011"/>
    <s v="CORPORATIVO"/>
    <s v="Financeiro"/>
    <s v="D"/>
    <s v="DESPESA"/>
    <s v="N"/>
    <s v="DESPESAS FINANCEIRAS"/>
    <s v="1 | 1"/>
    <s v="92183"/>
    <s v="ExtraordinÃ¡rio"/>
  </r>
  <r>
    <s v="Realizado"/>
    <x v="4"/>
    <n v="-5.5"/>
    <x v="31"/>
    <x v="29"/>
    <x v="32"/>
    <s v="CONTRATO "/>
    <s v="'20230403002-TAR"/>
    <s v="Gerado por conciliacao automatica TAR/CUSTAS COBRANCA"/>
    <n v="20011"/>
    <s v="CORPORATIVO"/>
    <s v="Financeiro"/>
    <s v="D"/>
    <s v="DESPESA"/>
    <s v="N"/>
    <s v="DESPESAS FINANCEIRAS"/>
    <s v="1 | 1"/>
    <s v="91637"/>
    <s v="ExtraordinÃ¡rio"/>
  </r>
  <r>
    <s v="Realizado"/>
    <x v="4"/>
    <n v="-5.5"/>
    <x v="31"/>
    <x v="29"/>
    <x v="32"/>
    <s v="CONTRATO "/>
    <s v="'20230405003-TAR"/>
    <s v="Gerado por conciliacao automatica TAR/CUSTAS COBRANCA"/>
    <n v="20011"/>
    <s v="CORPORATIVO"/>
    <s v="Financeiro"/>
    <s v="D"/>
    <s v="DESPESA"/>
    <s v="N"/>
    <s v="DESPESAS FINANCEIRAS"/>
    <s v="1 | 1"/>
    <s v="91893"/>
    <s v="ExtraordinÃ¡rio"/>
  </r>
  <r>
    <s v="Realizado"/>
    <x v="4"/>
    <n v="-5.5"/>
    <x v="31"/>
    <x v="29"/>
    <x v="32"/>
    <s v="CONTRATO "/>
    <s v="'20230420011-TAR"/>
    <s v="Gerado por conciliacao automatica TAR/CUSTAS COBRANCA"/>
    <n v="20011"/>
    <s v="CORPORATIVO"/>
    <s v="Financeiro"/>
    <s v="D"/>
    <s v="DESPESA"/>
    <s v="N"/>
    <s v="DESPESAS FINANCEIRAS"/>
    <s v="1 | 1"/>
    <s v="93359"/>
    <s v="ExtraordinÃ¡rio"/>
  </r>
  <r>
    <s v="Realizado"/>
    <x v="4"/>
    <n v="-5.5"/>
    <x v="31"/>
    <x v="29"/>
    <x v="32"/>
    <s v="CONTRATO "/>
    <s v="'20230424004-TAR"/>
    <s v="Gerado por conciliacao automatica TAR/CUSTAS COBRANCA"/>
    <n v="20011"/>
    <s v="CORPORATIVO"/>
    <s v="Financeiro"/>
    <s v="D"/>
    <s v="DESPESA"/>
    <s v="N"/>
    <s v="DESPESAS FINANCEIRAS"/>
    <s v="1 | 1"/>
    <s v="93361"/>
    <s v="ExtraordinÃ¡rio"/>
  </r>
  <r>
    <s v="Realizado"/>
    <x v="4"/>
    <n v="-5.5"/>
    <x v="31"/>
    <x v="29"/>
    <x v="32"/>
    <s v="CONTRATO "/>
    <s v="'20230425001-TAR"/>
    <s v="Gerado por conciliacao automatica TAR/CUSTAS COBRANCA"/>
    <n v="20011"/>
    <s v="CORPORATIVO"/>
    <s v="Financeiro"/>
    <s v="D"/>
    <s v="DESPESA"/>
    <s v="N"/>
    <s v="DESPESAS FINANCEIRAS"/>
    <s v="1 | 1"/>
    <s v="93482"/>
    <s v="ExtraordinÃ¡rio"/>
  </r>
  <r>
    <s v="Realizado"/>
    <x v="4"/>
    <n v="-5.5"/>
    <x v="31"/>
    <x v="29"/>
    <x v="32"/>
    <s v="CONTRATO "/>
    <s v="'20230427001-TAR"/>
    <s v="Gerado por conciliacao automatica TAR/CUSTAS COBRANCA"/>
    <n v="20011"/>
    <s v="CORPORATIVO"/>
    <s v="Financeiro"/>
    <s v="D"/>
    <s v="DESPESA"/>
    <s v="N"/>
    <s v="DESPESAS FINANCEIRAS"/>
    <s v="1 | 1"/>
    <s v="93642"/>
    <s v="ExtraordinÃ¡rio"/>
  </r>
  <r>
    <s v="Realizado"/>
    <x v="4"/>
    <n v="-4.05"/>
    <x v="31"/>
    <x v="29"/>
    <x v="32"/>
    <s v="CONTRATO "/>
    <s v="'20230420008-TAR"/>
    <s v="Gerado por conciliacao automatica TAR C/C SISPAG"/>
    <n v="20011"/>
    <s v="CORPORATIVO"/>
    <s v="Financeiro"/>
    <s v="D"/>
    <s v="DESPESA"/>
    <s v="N"/>
    <s v="DESPESAS FINANCEIRAS"/>
    <s v="1 | 1"/>
    <s v="93358"/>
    <s v="ExtraordinÃ¡rio"/>
  </r>
  <r>
    <s v="Realizado"/>
    <x v="4"/>
    <n v="-2.8"/>
    <x v="31"/>
    <x v="29"/>
    <x v="32"/>
    <s v="CONTRATO "/>
    <s v="'20230417006-TAR"/>
    <s v="Gerado por conciliacao automatica TAR SISPAG TIT OUTRO BCO"/>
    <n v="20011"/>
    <s v="CORPORATIVO"/>
    <s v="Financeiro"/>
    <s v="D"/>
    <s v="DESPESA"/>
    <s v="N"/>
    <s v="DESPESAS FINANCEIRAS"/>
    <s v="1 | 1"/>
    <s v="92825"/>
    <s v="ExtraordinÃ¡rio"/>
  </r>
  <r>
    <s v="Realizado"/>
    <x v="4"/>
    <n v="-2.8"/>
    <x v="31"/>
    <x v="29"/>
    <x v="32"/>
    <s v="CONTRATO "/>
    <s v="'20230419002-TAR"/>
    <s v="Gerado por conciliacao automatica TAR SISPAG TIT OUTRO BCO"/>
    <n v="20011"/>
    <s v="CORPORATIVO"/>
    <s v="Financeiro"/>
    <s v="D"/>
    <s v="DESPESA"/>
    <s v="N"/>
    <s v="DESPESAS FINANCEIRAS"/>
    <s v="1 | 1"/>
    <s v="93355"/>
    <s v="ExtraordinÃ¡rio"/>
  </r>
  <r>
    <s v="Realizado"/>
    <x v="4"/>
    <n v="-1.8"/>
    <x v="31"/>
    <x v="29"/>
    <x v="32"/>
    <s v="CONTRATO "/>
    <s v="'20230406006-TAR"/>
    <s v="Gerado por conciliacao automatica TAR C/C SISPAG"/>
    <n v="20011"/>
    <s v="CORPORATIVO"/>
    <s v="Financeiro"/>
    <s v="D"/>
    <s v="DESPESA"/>
    <s v="N"/>
    <s v="DESPESAS FINANCEIRAS"/>
    <s v="1 | 1"/>
    <s v="92182"/>
    <s v="ExtraordinÃ¡rio"/>
  </r>
  <r>
    <s v="Realizado"/>
    <x v="4"/>
    <n v="-1.8"/>
    <x v="31"/>
    <x v="29"/>
    <x v="32"/>
    <s v="CONTRATO "/>
    <s v="'20230417005-TAR"/>
    <s v="Gerado por conciliacao automatica TAR BLOQUETO ITAU"/>
    <n v="20011"/>
    <s v="CORPORATIVO"/>
    <s v="Financeiro"/>
    <s v="D"/>
    <s v="DESPESA"/>
    <s v="N"/>
    <s v="DESPESAS FINANCEIRAS"/>
    <s v="1 | 1"/>
    <s v="92824"/>
    <s v="ExtraordinÃ¡rio"/>
  </r>
  <r>
    <s v="Realizado"/>
    <x v="4"/>
    <n v="-1.4"/>
    <x v="31"/>
    <x v="29"/>
    <x v="32"/>
    <s v="CONTRATO "/>
    <s v="'20230410006-TAR"/>
    <s v="Gerado por conciliacao automatica TAR SISPAG TIT OUTRO BCO"/>
    <n v="20011"/>
    <s v="CORPORATIVO"/>
    <s v="Financeiro"/>
    <s v="D"/>
    <s v="DESPESA"/>
    <s v="N"/>
    <s v="DESPESAS FINANCEIRAS"/>
    <s v="1 | 1"/>
    <s v="92272"/>
    <s v="ExtraordinÃ¡rio"/>
  </r>
  <r>
    <s v="Realizado"/>
    <x v="4"/>
    <n v="-1.4"/>
    <x v="31"/>
    <x v="29"/>
    <x v="32"/>
    <s v="CONTRATO "/>
    <s v="'20230414005-TAR"/>
    <s v="Gerado por conciliacao automatica TAR SISPAG TIT OUTRO BCO"/>
    <n v="20011"/>
    <s v="CORPORATIVO"/>
    <s v="Financeiro"/>
    <s v="D"/>
    <s v="DESPESA"/>
    <s v="N"/>
    <s v="DESPESAS FINANCEIRAS"/>
    <s v="1 | 1"/>
    <s v="92708"/>
    <s v="ExtraordinÃ¡rio"/>
  </r>
  <r>
    <s v="Realizado"/>
    <x v="4"/>
    <n v="-1.4"/>
    <x v="31"/>
    <x v="29"/>
    <x v="32"/>
    <s v="CONTRATO "/>
    <s v="'20230420007-TAR"/>
    <s v="Gerado por conciliacao automatica TAR SISPAG TIT OUTRO BCO"/>
    <n v="20011"/>
    <s v="CORPORATIVO"/>
    <s v="Financeiro"/>
    <s v="D"/>
    <s v="DESPESA"/>
    <s v="N"/>
    <s v="DESPESAS FINANCEIRAS"/>
    <s v="1 | 1"/>
    <s v="93357"/>
    <s v="ExtraordinÃ¡rio"/>
  </r>
  <r>
    <s v="Realizado"/>
    <x v="4"/>
    <n v="-0.9"/>
    <x v="31"/>
    <x v="29"/>
    <x v="32"/>
    <s v="CONTRATO "/>
    <s v="'20230405002-TAR"/>
    <s v="Gerado por conciliacao automatica TAR BLOQUETO ITAU"/>
    <n v="20011"/>
    <s v="CORPORATIVO"/>
    <s v="Financeiro"/>
    <s v="D"/>
    <s v="DESPESA"/>
    <s v="N"/>
    <s v="DESPESAS FINANCEIRAS"/>
    <s v="1 | 1"/>
    <s v="91892"/>
    <s v="ExtraordinÃ¡rio"/>
  </r>
  <r>
    <s v="Realizado"/>
    <x v="4"/>
    <n v="-0.9"/>
    <x v="31"/>
    <x v="29"/>
    <x v="32"/>
    <s v="CONTRATO "/>
    <s v="'20230410007-TAR"/>
    <s v="Gerado por conciliacao automatica TAR C/C SISPAG"/>
    <n v="20011"/>
    <s v="CORPORATIVO"/>
    <s v="Financeiro"/>
    <s v="D"/>
    <s v="DESPESA"/>
    <s v="N"/>
    <s v="DESPESAS FINANCEIRAS"/>
    <s v="1 | 1"/>
    <s v="92273"/>
    <s v="ExtraordinÃ¡rio"/>
  </r>
  <r>
    <s v="Realizado"/>
    <x v="4"/>
    <n v="-0.9"/>
    <x v="31"/>
    <x v="29"/>
    <x v="32"/>
    <s v="CONTRATO "/>
    <s v="'20230410008-TAR"/>
    <s v="Gerado por conciliacao automatica TAR C/C SISPAG"/>
    <n v="20011"/>
    <s v="CORPORATIVO"/>
    <s v="Financeiro"/>
    <s v="D"/>
    <s v="DESPESA"/>
    <s v="N"/>
    <s v="DESPESAS FINANCEIRAS"/>
    <s v="1 | 1"/>
    <s v="92274"/>
    <s v="ExtraordinÃ¡rio"/>
  </r>
  <r>
    <s v="Realizado"/>
    <x v="4"/>
    <n v="-0.9"/>
    <x v="31"/>
    <x v="29"/>
    <x v="32"/>
    <s v="CONTRATO "/>
    <s v="'20230413002-TAR"/>
    <s v="Gerado por conciliacao automatica TAR BLOQUETO ITAU"/>
    <n v="20011"/>
    <s v="CORPORATIVO"/>
    <s v="Financeiro"/>
    <s v="D"/>
    <s v="DESPESA"/>
    <s v="N"/>
    <s v="DESPESAS FINANCEIRAS"/>
    <s v="1 | 1"/>
    <s v="92612"/>
    <s v="ExtraordinÃ¡rio"/>
  </r>
  <r>
    <s v="Realizado"/>
    <x v="4"/>
    <n v="-0.9"/>
    <x v="31"/>
    <x v="29"/>
    <x v="32"/>
    <s v="CONTRATO "/>
    <s v="'20230414004-TAR"/>
    <s v="Gerado por conciliacao automatica TAR BLOQUETO ITAU"/>
    <n v="20011"/>
    <s v="CORPORATIVO"/>
    <s v="Financeiro"/>
    <s v="D"/>
    <s v="DESPESA"/>
    <s v="N"/>
    <s v="DESPESAS FINANCEIRAS"/>
    <s v="1 | 1"/>
    <s v="92707"/>
    <s v="ExtraordinÃ¡rio"/>
  </r>
  <r>
    <s v="Realizado"/>
    <x v="4"/>
    <n v="-0.9"/>
    <x v="31"/>
    <x v="29"/>
    <x v="32"/>
    <s v="CONTRATO "/>
    <s v="'20230414006-TAR"/>
    <s v="Gerado por conciliacao automatica TAR SISPAG CONCESSION"/>
    <n v="20011"/>
    <s v="CORPORATIVO"/>
    <s v="Financeiro"/>
    <s v="D"/>
    <s v="DESPESA"/>
    <s v="N"/>
    <s v="DESPESAS FINANCEIRAS"/>
    <s v="1 | 1"/>
    <s v="92709"/>
    <s v="ExtraordinÃ¡rio"/>
  </r>
  <r>
    <s v="Realizado"/>
    <x v="4"/>
    <n v="-0.9"/>
    <x v="31"/>
    <x v="29"/>
    <x v="32"/>
    <s v="CONTRATO "/>
    <s v="'20230417007-TAR"/>
    <s v="Gerado por conciliacao automatica TAR SISPAG CONCESSION"/>
    <n v="20011"/>
    <s v="CORPORATIVO"/>
    <s v="Financeiro"/>
    <s v="D"/>
    <s v="DESPESA"/>
    <s v="N"/>
    <s v="DESPESAS FINANCEIRAS"/>
    <s v="1 | 1"/>
    <s v="92826"/>
    <s v="ExtraordinÃ¡rio"/>
  </r>
  <r>
    <s v="Realizado"/>
    <x v="4"/>
    <n v="-0.9"/>
    <x v="31"/>
    <x v="29"/>
    <x v="32"/>
    <s v="CONTRATO "/>
    <s v="'20230424003-TAR"/>
    <s v="Gerado por conciliacao automatica TAR BLOQUETO ITAU"/>
    <n v="20011"/>
    <s v="CORPORATIVO"/>
    <s v="Financeiro"/>
    <s v="D"/>
    <s v="DESPESA"/>
    <s v="N"/>
    <s v="DESPESAS FINANCEIRAS"/>
    <s v="1 | 1"/>
    <s v="93360"/>
    <s v="ExtraordinÃ¡rio"/>
  </r>
  <r>
    <s v="Realizado"/>
    <x v="4"/>
    <n v="-0.9"/>
    <x v="31"/>
    <x v="29"/>
    <x v="32"/>
    <s v="CONTRATO "/>
    <s v="'20230428006-TAR"/>
    <s v="Gerado por conciliacao automatica TAR BLOQUETO ITAU"/>
    <n v="20011"/>
    <s v="CORPORATIVO"/>
    <s v="Financeiro"/>
    <s v="D"/>
    <s v="DESPESA"/>
    <s v="N"/>
    <s v="DESPESAS FINANCEIRAS"/>
    <s v="1 | 1"/>
    <s v="93725"/>
    <s v="ExtraordinÃ¡rio"/>
  </r>
  <r>
    <s v="Realizado"/>
    <x v="4"/>
    <n v="-0.9"/>
    <x v="31"/>
    <x v="29"/>
    <x v="32"/>
    <s v="CONTRATO "/>
    <s v="'20230428007-TAR"/>
    <s v="Gerado por conciliacao automatica TAR C/C SISPAG"/>
    <n v="20011"/>
    <s v="CORPORATIVO"/>
    <s v="Financeiro"/>
    <s v="D"/>
    <s v="DESPESA"/>
    <s v="N"/>
    <s v="DESPESAS FINANCEIRAS"/>
    <s v="1 | 1"/>
    <s v="93726"/>
    <s v="ExtraordinÃ¡rio"/>
  </r>
  <r>
    <s v="Realizado"/>
    <x v="4"/>
    <n v="0.01"/>
    <x v="37"/>
    <x v="35"/>
    <x v="1"/>
    <s v="Receitas"/>
    <s v="'20230413003-REND"/>
    <s v="Gerado por conciliacao automatica REND PAGO APLIC AUT APR"/>
    <n v="9002"/>
    <s v="BIOCLEAN"/>
    <s v="Financeiro"/>
    <s v="D"/>
    <s v="DESPESA"/>
    <s v="N"/>
    <s v="DESPESAS FINANCEIRAS"/>
    <s v="1 | 1"/>
    <s v="2851"/>
    <m/>
  </r>
  <r>
    <s v="Realizado"/>
    <x v="4"/>
    <n v="0.04"/>
    <x v="37"/>
    <x v="35"/>
    <x v="1"/>
    <s v="Receitas"/>
    <s v="'20230418002-REND"/>
    <s v="Gerado por conciliacao automatica REND PAGO APLIC AUT APR"/>
    <n v="9002"/>
    <s v="BIOCLEAN"/>
    <s v="Financeiro"/>
    <s v="D"/>
    <s v="DESPESA"/>
    <s v="N"/>
    <s v="DESPESAS FINANCEIRAS"/>
    <s v="1 | 1"/>
    <s v="2879"/>
    <m/>
  </r>
  <r>
    <s v="Realizado"/>
    <x v="4"/>
    <n v="0.11"/>
    <x v="37"/>
    <x v="35"/>
    <x v="1"/>
    <s v="Receitas"/>
    <s v="'20230424005-REND"/>
    <s v="Gerado por conciliacao automatica REND PAGO APLIC AUT APR"/>
    <n v="9002"/>
    <s v="BIOCLEAN"/>
    <s v="Financeiro"/>
    <s v="D"/>
    <s v="DESPESA"/>
    <s v="N"/>
    <s v="DESPESAS FINANCEIRAS"/>
    <s v="1 | 1"/>
    <s v="2890"/>
    <m/>
  </r>
  <r>
    <s v="Realizado"/>
    <x v="4"/>
    <n v="0.12"/>
    <x v="37"/>
    <x v="35"/>
    <x v="1"/>
    <s v="Receitas"/>
    <s v="'20230410009-REND"/>
    <s v="Gerado por conciliacao automatica REND PAGO APLIC AUT APR"/>
    <n v="9002"/>
    <s v="BIOCLEAN"/>
    <s v="Financeiro"/>
    <s v="D"/>
    <s v="DESPESA"/>
    <s v="N"/>
    <s v="DESPESAS FINANCEIRAS"/>
    <s v="1 | 1"/>
    <s v="2836"/>
    <m/>
  </r>
  <r>
    <s v="Realizado"/>
    <x v="4"/>
    <n v="0.13"/>
    <x v="37"/>
    <x v="35"/>
    <x v="1"/>
    <s v="Receitas"/>
    <s v="'20230428009-REND"/>
    <s v="Gerado por conciliacao automatica REND PAGO APLIC AUT APR"/>
    <n v="9002"/>
    <s v="BIOCLEAN"/>
    <s v="Financeiro"/>
    <s v="D"/>
    <s v="DESPESA"/>
    <s v="N"/>
    <s v="DESPESAS FINANCEIRAS"/>
    <s v="1 | 1"/>
    <s v="2935"/>
    <m/>
  </r>
  <r>
    <s v="Realizado"/>
    <x v="4"/>
    <n v="0.23"/>
    <x v="37"/>
    <x v="35"/>
    <x v="1"/>
    <s v="Receitas"/>
    <s v="'20230420012-REND"/>
    <s v="Gerado por conciliacao automatica REND PAGO APLIC AUT MAIS"/>
    <n v="9002"/>
    <s v="BIOCLEAN"/>
    <s v="Financeiro"/>
    <s v="D"/>
    <s v="DESPESA"/>
    <s v="N"/>
    <s v="DESPESAS FINANCEIRAS"/>
    <s v="1 | 1"/>
    <s v="2889"/>
    <m/>
  </r>
  <r>
    <s v="Realizado"/>
    <x v="4"/>
    <n v="0.24"/>
    <x v="37"/>
    <x v="35"/>
    <x v="1"/>
    <s v="Receitas"/>
    <s v="'20230417008-REND"/>
    <s v="Gerado por conciliacao automatica REND PAGO APLIC AUT APR"/>
    <n v="9002"/>
    <s v="BIOCLEAN"/>
    <s v="Financeiro"/>
    <s v="D"/>
    <s v="DESPESA"/>
    <s v="N"/>
    <s v="DESPESAS FINANCEIRAS"/>
    <s v="1 | 1"/>
    <s v="2868"/>
    <m/>
  </r>
  <r>
    <s v="Realizado"/>
    <x v="4"/>
    <n v="1.06"/>
    <x v="37"/>
    <x v="35"/>
    <x v="1"/>
    <s v="Receitas"/>
    <s v="'20230406008-REND"/>
    <s v="Gerado por conciliacao automatica REND PAGO APLIC AUT APR"/>
    <n v="9002"/>
    <s v="BIOCLEAN"/>
    <s v="Financeiro"/>
    <s v="D"/>
    <s v="DESPESA"/>
    <s v="N"/>
    <s v="DESPESAS FINANCEIRAS"/>
    <s v="1 | 1"/>
    <s v="2825"/>
    <m/>
  </r>
  <r>
    <s v="Realizado"/>
    <x v="4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2 | 19"/>
    <s v="45592"/>
    <s v="ExtraordinÃ¡rio"/>
  </r>
  <r>
    <s v="Realizado"/>
    <x v="4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2 | 19"/>
    <s v="45592"/>
    <s v="ExtraordinÃ¡rio"/>
  </r>
  <r>
    <s v="Realizado"/>
    <x v="4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2 | 19"/>
    <s v="45592"/>
    <s v="ExtraordinÃ¡rio"/>
  </r>
  <r>
    <s v="Realizado"/>
    <x v="4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2 | 19"/>
    <s v="45592"/>
    <s v="ExtraordinÃ¡rio"/>
  </r>
  <r>
    <s v="Realizado"/>
    <x v="4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2 | 19"/>
    <s v="45592"/>
    <s v="ExtraordinÃ¡rio"/>
  </r>
  <r>
    <s v="Realizado"/>
    <x v="4"/>
    <n v="274.5"/>
    <x v="0"/>
    <x v="0"/>
    <x v="1"/>
    <s v="Transferencia"/>
    <s v="'1015612"/>
    <m/>
    <m/>
    <m/>
    <m/>
    <m/>
    <m/>
    <m/>
    <m/>
    <s v="1 | 1"/>
    <s v="5210"/>
    <m/>
  </r>
  <r>
    <s v="Realizado"/>
    <x v="4"/>
    <n v="1503"/>
    <x v="0"/>
    <x v="0"/>
    <x v="1"/>
    <s v="Transferencia"/>
    <s v="'1015158"/>
    <m/>
    <m/>
    <m/>
    <m/>
    <m/>
    <m/>
    <m/>
    <m/>
    <s v="1 | 1"/>
    <s v="5046"/>
    <m/>
  </r>
  <r>
    <s v="Realizado"/>
    <x v="4"/>
    <n v="3885.88"/>
    <x v="0"/>
    <x v="0"/>
    <x v="1"/>
    <s v="Transferencia"/>
    <s v="'1015695"/>
    <m/>
    <m/>
    <m/>
    <m/>
    <m/>
    <m/>
    <m/>
    <m/>
    <s v="1 | 1"/>
    <s v="5244"/>
    <m/>
  </r>
  <r>
    <s v="Realizado"/>
    <x v="4"/>
    <n v="5000"/>
    <x v="0"/>
    <x v="0"/>
    <x v="1"/>
    <s v="Transferencia"/>
    <s v="'1015497"/>
    <m/>
    <m/>
    <m/>
    <m/>
    <m/>
    <m/>
    <m/>
    <m/>
    <s v="1 | 1"/>
    <s v="5162"/>
    <m/>
  </r>
  <r>
    <s v="Realizado"/>
    <x v="4"/>
    <n v="7605"/>
    <x v="0"/>
    <x v="0"/>
    <x v="1"/>
    <s v="Transferencia"/>
    <s v="'1015119"/>
    <m/>
    <m/>
    <m/>
    <m/>
    <m/>
    <m/>
    <m/>
    <m/>
    <s v="1 | 1"/>
    <s v="5034"/>
    <m/>
  </r>
  <r>
    <s v="Realizado"/>
    <x v="4"/>
    <n v="10368.799999999999"/>
    <x v="0"/>
    <x v="0"/>
    <x v="1"/>
    <s v="Transferencia"/>
    <s v="'1015533"/>
    <m/>
    <m/>
    <m/>
    <m/>
    <m/>
    <m/>
    <m/>
    <m/>
    <s v="1 | 1"/>
    <s v="5180"/>
    <m/>
  </r>
  <r>
    <s v="Realizado"/>
    <x v="4"/>
    <n v="13812.8"/>
    <x v="0"/>
    <x v="0"/>
    <x v="1"/>
    <s v="Transferencia"/>
    <s v="'1015398"/>
    <m/>
    <m/>
    <m/>
    <m/>
    <m/>
    <m/>
    <m/>
    <m/>
    <s v="1 | 1"/>
    <s v="5122"/>
    <m/>
  </r>
  <r>
    <s v="Realizado"/>
    <x v="4"/>
    <n v="17511.349999999999"/>
    <x v="0"/>
    <x v="0"/>
    <x v="1"/>
    <s v="Transferencia"/>
    <s v="'1015651"/>
    <m/>
    <m/>
    <m/>
    <m/>
    <m/>
    <m/>
    <m/>
    <m/>
    <s v="1 | 1"/>
    <s v="5222"/>
    <m/>
  </r>
  <r>
    <s v="Realizado"/>
    <x v="4"/>
    <n v="18934.88"/>
    <x v="0"/>
    <x v="0"/>
    <x v="1"/>
    <s v="Transferencia"/>
    <s v="'1015535"/>
    <m/>
    <m/>
    <m/>
    <m/>
    <m/>
    <m/>
    <m/>
    <m/>
    <s v="1 | 1"/>
    <s v="5182"/>
    <m/>
  </r>
  <r>
    <s v="Realizado"/>
    <x v="4"/>
    <n v="27256"/>
    <x v="0"/>
    <x v="0"/>
    <x v="1"/>
    <s v="Transferencia"/>
    <s v="'1015083"/>
    <m/>
    <m/>
    <m/>
    <m/>
    <m/>
    <m/>
    <m/>
    <m/>
    <s v="1 | 1"/>
    <s v="5022"/>
    <m/>
  </r>
  <r>
    <s v="Realizado"/>
    <x v="4"/>
    <n v="31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4"/>
    <n v="108129.43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5"/>
    <n v="-37073.300000000003"/>
    <x v="0"/>
    <x v="0"/>
    <x v="1"/>
    <s v="Transferencia"/>
    <s v="'1016161"/>
    <m/>
    <m/>
    <m/>
    <m/>
    <m/>
    <m/>
    <m/>
    <m/>
    <s v="1 | 1"/>
    <s v="5435"/>
    <m/>
  </r>
  <r>
    <s v="Realizado"/>
    <x v="5"/>
    <n v="-23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5"/>
    <n v="-18682.8"/>
    <x v="0"/>
    <x v="0"/>
    <x v="1"/>
    <s v="Transferencia"/>
    <s v="'1015834"/>
    <m/>
    <m/>
    <m/>
    <m/>
    <m/>
    <m/>
    <m/>
    <m/>
    <s v="1 | 1"/>
    <s v="5301"/>
    <m/>
  </r>
  <r>
    <s v="Realizado"/>
    <x v="5"/>
    <n v="-15980.12"/>
    <x v="2"/>
    <x v="2"/>
    <x v="3"/>
    <s v="NFS"/>
    <s v="'63057"/>
    <s v="REF. RESIDUO CLASSE II |SERVICO DE TRATAMENTO E DISPOSICAO FINAL DE RESIDUOS DO PERIODO: 01/05/2023 A 31/05/2023- VENCIMENTO: 27/06/2023."/>
    <n v="9002"/>
    <s v="BIOCLEAN"/>
    <s v="Financeiro"/>
    <s v="C"/>
    <s v="CUSTO"/>
    <s v="G"/>
    <s v="TRATAMENTO"/>
    <s v="1 | 1"/>
    <s v="96904"/>
    <s v="ExtraordinÃ¡rio"/>
  </r>
  <r>
    <s v="Realizado"/>
    <x v="5"/>
    <n v="-12913.9"/>
    <x v="0"/>
    <x v="0"/>
    <x v="1"/>
    <s v="Transferencia"/>
    <s v="'1016101"/>
    <m/>
    <m/>
    <m/>
    <m/>
    <m/>
    <m/>
    <m/>
    <m/>
    <s v="1 | 1"/>
    <s v="5399"/>
    <m/>
  </r>
  <r>
    <s v="Realizado"/>
    <x v="5"/>
    <n v="-12184.17"/>
    <x v="3"/>
    <x v="3"/>
    <x v="4"/>
    <s v="GUIA"/>
    <s v="'1016536"/>
    <s v="REF.  DAS BIOCLEAN BASE MAIO / 2023"/>
    <n v="9002"/>
    <s v="BIOCLEAN"/>
    <s v="Financeiro"/>
    <s v="B"/>
    <s v="DEDUÇÕES DA RECEITA"/>
    <s v="B"/>
    <s v="IMPOSTOS DIRETOS"/>
    <s v="1 | 1"/>
    <s v="96564"/>
    <s v="ExtraordinÃ¡rio"/>
  </r>
  <r>
    <s v="Realizado"/>
    <x v="5"/>
    <n v="-10520"/>
    <x v="5"/>
    <x v="5"/>
    <x v="6"/>
    <s v="FATURA"/>
    <s v="'1011408"/>
    <s v="REF. AO ALUGUEL DO GALPÃƒO BIOCLEAN"/>
    <n v="9002"/>
    <s v="BIOCLEAN"/>
    <s v="Financeiro"/>
    <s v="D"/>
    <s v="DESPESA"/>
    <s v="M"/>
    <s v="INSTALAÇÃO"/>
    <s v="1 | 1"/>
    <s v="76851"/>
    <s v="ExtraordinÃ¡rio"/>
  </r>
  <r>
    <s v="Realizado"/>
    <x v="5"/>
    <n v="-10078.41"/>
    <x v="4"/>
    <x v="4"/>
    <x v="5"/>
    <s v="RM"/>
    <s v="'1016520"/>
    <s v="REF. FOLHA DE PAGAMENTO - 05/2023 - BIOCLEAN"/>
    <n v="9002"/>
    <s v="BIOCLEAN"/>
    <s v="Financeiro"/>
    <s v="C"/>
    <s v="CUSTO"/>
    <s v="C"/>
    <s v="PESSOAL"/>
    <s v="1 | 1"/>
    <s v="96459"/>
    <s v="ExtraordinÃ¡rio"/>
  </r>
  <r>
    <s v="Realizado"/>
    <x v="5"/>
    <n v="-7840.4"/>
    <x v="0"/>
    <x v="0"/>
    <x v="1"/>
    <s v="Transferencia"/>
    <s v="'1016064"/>
    <m/>
    <m/>
    <m/>
    <m/>
    <m/>
    <m/>
    <m/>
    <m/>
    <s v="1 | 1"/>
    <s v="5383"/>
    <m/>
  </r>
  <r>
    <s v="Realizado"/>
    <x v="5"/>
    <n v="-7243.08"/>
    <x v="0"/>
    <x v="0"/>
    <x v="1"/>
    <s v="Transferencia"/>
    <s v="'1016040"/>
    <m/>
    <m/>
    <m/>
    <m/>
    <m/>
    <m/>
    <m/>
    <m/>
    <s v="1 | 1"/>
    <s v="5367"/>
    <m/>
  </r>
  <r>
    <s v="Realizado"/>
    <x v="5"/>
    <n v="-6000"/>
    <x v="7"/>
    <x v="6"/>
    <x v="7"/>
    <s v="NFS"/>
    <s v="'68"/>
    <s v="REF.  SALARIO DE MAIO/2023 - ROBERTO FARIA"/>
    <n v="9002"/>
    <s v="BIOCLEAN"/>
    <s v="Financeiro"/>
    <s v="D"/>
    <s v="DESPESA"/>
    <s v="J"/>
    <s v="PESSOAL"/>
    <s v="1 | 1"/>
    <s v="96477"/>
    <s v="ExtraordinÃ¡rio"/>
  </r>
  <r>
    <s v="Realizado"/>
    <x v="5"/>
    <n v="-5000"/>
    <x v="6"/>
    <x v="0"/>
    <x v="2"/>
    <s v="MANUAL"/>
    <m/>
    <s v="VIAGENS 2022"/>
    <n v="9002"/>
    <s v="BIOCLEAN"/>
    <s v="Financeiro"/>
    <m/>
    <m/>
    <m/>
    <m/>
    <m/>
    <m/>
    <m/>
  </r>
  <r>
    <s v="Realizado"/>
    <x v="5"/>
    <n v="-4880.3999999999996"/>
    <x v="0"/>
    <x v="0"/>
    <x v="1"/>
    <s v="Transferencia"/>
    <s v="'1016460"/>
    <m/>
    <m/>
    <m/>
    <m/>
    <m/>
    <m/>
    <m/>
    <m/>
    <s v="1 | 1"/>
    <s v="5525"/>
    <m/>
  </r>
  <r>
    <s v="Realizado"/>
    <x v="5"/>
    <n v="-4672.3999999999996"/>
    <x v="0"/>
    <x v="0"/>
    <x v="1"/>
    <s v="Transferencia"/>
    <s v="'1016147"/>
    <m/>
    <m/>
    <m/>
    <m/>
    <m/>
    <m/>
    <m/>
    <m/>
    <s v="1 | 1"/>
    <s v="5421"/>
    <m/>
  </r>
  <r>
    <s v="Realizado"/>
    <x v="5"/>
    <n v="-3950"/>
    <x v="9"/>
    <x v="8"/>
    <x v="9"/>
    <s v="NFS"/>
    <s v="'373"/>
    <s v="REF. DESPESA SEGURANÃ‡A - DERÃ‰ (MAIO/2023)"/>
    <n v="8005"/>
    <s v="SEGURANÇA"/>
    <s v="Guilherme"/>
    <s v="D"/>
    <s v="DESPESA"/>
    <s v="O"/>
    <s v="TERCEIROS"/>
    <s v="1 | 1"/>
    <s v="96315"/>
    <s v="ExtraordinÃ¡rio"/>
  </r>
  <r>
    <s v="Realizado"/>
    <x v="5"/>
    <n v="-3793.91"/>
    <x v="8"/>
    <x v="7"/>
    <x v="8"/>
    <s v="NOTA FISCAL"/>
    <s v="'928921"/>
    <s v="REF. PEDIDO VA BIOCLEAN MAIO 2023 "/>
    <n v="9002"/>
    <s v="BIOCLEAN"/>
    <s v="Financeiro"/>
    <s v="C"/>
    <s v="CUSTO"/>
    <s v="E"/>
    <s v="BENEFÍCIOS"/>
    <s v="1 | 1"/>
    <s v="94931"/>
    <s v="ExtraordinÃ¡rio"/>
  </r>
  <r>
    <s v="Realizado"/>
    <x v="5"/>
    <n v="-3625"/>
    <x v="10"/>
    <x v="9"/>
    <x v="46"/>
    <s v="NOTA FISCAL"/>
    <s v="'1874"/>
    <s v="REF. LENHA DE EUCALIPTOS"/>
    <n v="9002"/>
    <s v="BIOCLEAN"/>
    <s v="Financeiro"/>
    <s v="C"/>
    <s v="CUSTO"/>
    <s v="I"/>
    <s v="OUTROS"/>
    <s v="1 | 2"/>
    <s v="94951"/>
    <s v="ExtraordinÃ¡rio"/>
  </r>
  <r>
    <s v="Realizado"/>
    <x v="5"/>
    <n v="-3625"/>
    <x v="10"/>
    <x v="9"/>
    <x v="46"/>
    <s v="NOTA FISCAL"/>
    <s v="'1874"/>
    <s v="REF. LENHA DE EUCALIPTOS"/>
    <n v="9002"/>
    <s v="BIOCLEAN"/>
    <s v="Financeiro"/>
    <s v="C"/>
    <s v="CUSTO"/>
    <s v="I"/>
    <s v="OUTROS"/>
    <s v="2 | 2"/>
    <s v="94952"/>
    <s v="ExtraordinÃ¡rio"/>
  </r>
  <r>
    <s v="Realizado"/>
    <x v="5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4 | 10"/>
    <s v="86522"/>
    <s v="ExtraordinÃ¡rio"/>
  </r>
  <r>
    <s v="Realizado"/>
    <x v="5"/>
    <n v="-2479.96"/>
    <x v="11"/>
    <x v="10"/>
    <x v="11"/>
    <s v="NOTA FISCAL"/>
    <s v="' 1957812"/>
    <s v="REF. CONTA LUZ  MAIO/2023,  RUA GUILHERME FROTA 500 BONSUCESSO, RIO DE JANEIRO RJ  - CEP: 21042 -750"/>
    <n v="9002"/>
    <s v="BIOCLEAN"/>
    <s v="Financeiro"/>
    <s v="D"/>
    <s v="DESPESA"/>
    <s v="M"/>
    <s v="INSTALAÇÃO"/>
    <s v="1 | 1"/>
    <s v="94859"/>
    <s v="ExtraordinÃ¡rio"/>
  </r>
  <r>
    <s v="Realizado"/>
    <x v="5"/>
    <n v="-2174.9"/>
    <x v="41"/>
    <x v="38"/>
    <x v="42"/>
    <s v="RM"/>
    <s v="'1015531"/>
    <s v="REF. FÃ‰RIAS - MAIO - BIOCLEAN - JORGE RICARDO FALCAO DOS SANTOS"/>
    <n v="9002"/>
    <s v="BIOCLEAN"/>
    <s v="Financeiro"/>
    <s v="C"/>
    <s v="CUSTO"/>
    <s v="C"/>
    <s v="PESSOAL"/>
    <s v="1 | 1"/>
    <s v="93352"/>
    <s v="ExtraordinÃ¡rio"/>
  </r>
  <r>
    <s v="Realizado"/>
    <x v="5"/>
    <n v="-2125.08"/>
    <x v="12"/>
    <x v="11"/>
    <x v="4"/>
    <s v="GUIA"/>
    <s v="'1016210"/>
    <s v="REF.  DAS PARCSN 12/60"/>
    <n v="20011"/>
    <s v="CORPORATIVO"/>
    <s v="Financeiro"/>
    <s v="F"/>
    <s v="PARCELAMENTOS"/>
    <s v="R"/>
    <s v="PARCELAMENTOS"/>
    <s v="1 | 1"/>
    <s v="95574"/>
    <s v="ExtraordinÃ¡rio"/>
  </r>
  <r>
    <s v="Realizado"/>
    <x v="5"/>
    <n v="-2000"/>
    <x v="0"/>
    <x v="0"/>
    <x v="1"/>
    <s v="Transferencia"/>
    <s v="'1015833"/>
    <m/>
    <m/>
    <m/>
    <m/>
    <m/>
    <m/>
    <m/>
    <m/>
    <s v="1 | 1"/>
    <s v="5299"/>
    <m/>
  </r>
  <r>
    <s v="Realizado"/>
    <x v="5"/>
    <n v="-2000"/>
    <x v="0"/>
    <x v="0"/>
    <x v="1"/>
    <s v="Transferencia"/>
    <s v="'1015866"/>
    <m/>
    <m/>
    <m/>
    <m/>
    <m/>
    <m/>
    <m/>
    <m/>
    <s v="1 | 1"/>
    <s v="5315"/>
    <m/>
  </r>
  <r>
    <s v="Realizado"/>
    <x v="5"/>
    <n v="-2000"/>
    <x v="0"/>
    <x v="0"/>
    <x v="1"/>
    <s v="Transferencia"/>
    <s v="'1015962"/>
    <m/>
    <m/>
    <m/>
    <m/>
    <m/>
    <m/>
    <m/>
    <m/>
    <s v="1 | 1"/>
    <s v="5337"/>
    <m/>
  </r>
  <r>
    <s v="Realizado"/>
    <x v="5"/>
    <n v="-1788.74"/>
    <x v="14"/>
    <x v="13"/>
    <x v="12"/>
    <s v="NFS"/>
    <s v="'274"/>
    <s v="REF. SERV PRESTADOS  VALDEMIR -MAIO/2023 (SERV INFORMATICA)"/>
    <n v="9002"/>
    <s v="BIOCLEAN"/>
    <s v="Financeiro"/>
    <s v="C"/>
    <s v="CUSTO"/>
    <s v="I"/>
    <s v="OUTROS"/>
    <s v="1 | 1"/>
    <s v="96703"/>
    <s v="ExtraordinÃ¡rio"/>
  </r>
  <r>
    <s v="Realizado"/>
    <x v="5"/>
    <n v="-1780"/>
    <x v="13"/>
    <x v="12"/>
    <x v="5"/>
    <s v="RM"/>
    <s v="'1016521"/>
    <s v="REF. FOLHA DE PAGAMENTO - MAIO/2023 - BIOCLEAN - PRO LABORE "/>
    <n v="9002"/>
    <s v="BIOCLEAN"/>
    <s v="Financeiro"/>
    <s v="D"/>
    <s v="DESPESA"/>
    <s v="J"/>
    <s v="PESSOAL"/>
    <s v="1 | 1"/>
    <s v="96460"/>
    <s v="ExtraordinÃ¡rio"/>
  </r>
  <r>
    <s v="Realizado"/>
    <x v="5"/>
    <n v="-1500"/>
    <x v="35"/>
    <x v="33"/>
    <x v="38"/>
    <s v="NFS"/>
    <s v="'4301"/>
    <s v="REF. SERV MANUTENÃ‡ÃƒO PREVENTIVA EM 2(DUAS ) CALDEIRAS ATA MODELO H3 -14 E H3-6 - 05/2023"/>
    <n v="9002"/>
    <s v="BIOCLEAN"/>
    <s v="Financeiro"/>
    <s v="C"/>
    <s v="CUSTO"/>
    <s v="I"/>
    <s v="OUTROS"/>
    <s v="1 | 1"/>
    <s v="94325"/>
    <s v="ExtraordinÃ¡rio"/>
  </r>
  <r>
    <s v="Realizado"/>
    <x v="5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5"/>
    <n v="-1366.3"/>
    <x v="17"/>
    <x v="15"/>
    <x v="14"/>
    <s v="RM"/>
    <s v="'1016565"/>
    <s v="REF. FGTS - BIO CLEAN - 05/2023"/>
    <n v="9002"/>
    <s v="BIOCLEAN"/>
    <s v="Financeiro"/>
    <s v="C"/>
    <s v="CUSTO"/>
    <s v="D"/>
    <s v="ENCARGOS SOCIAIS"/>
    <s v="1 | 1"/>
    <s v="96624"/>
    <s v="ExtraordinÃ¡rio"/>
  </r>
  <r>
    <s v="Realizado"/>
    <x v="5"/>
    <n v="-1317.66"/>
    <x v="20"/>
    <x v="18"/>
    <x v="16"/>
    <s v="GUIA"/>
    <s v="'1016761"/>
    <s v="REF. DCTFWEB - BIOCLEAN - 05/23  "/>
    <n v="9002"/>
    <s v="BIOCLEAN"/>
    <s v="Financeiro"/>
    <s v="C"/>
    <s v="CUSTO"/>
    <s v="D"/>
    <s v="ENCARGOS SOCIAIS"/>
    <s v="1 | 1"/>
    <s v="97292"/>
    <s v="ExtraordinÃ¡rio"/>
  </r>
  <r>
    <s v="Realizado"/>
    <x v="5"/>
    <n v="-1226.71"/>
    <x v="15"/>
    <x v="14"/>
    <x v="18"/>
    <s v="AP"/>
    <s v="'1016672"/>
    <s v="REF. MANUTENÃ‡ÃƒO AUTOCLAVE MAIO/2023"/>
    <n v="9002"/>
    <s v="BIOCLEAN"/>
    <s v="Financeiro"/>
    <s v="C"/>
    <s v="CUSTO"/>
    <s v="I"/>
    <s v="OUTROS"/>
    <s v="1 | 1"/>
    <s v="97100"/>
    <s v="ExtraordinÃ¡rio"/>
  </r>
  <r>
    <s v="Realizado"/>
    <x v="5"/>
    <n v="-1103.1400000000001"/>
    <x v="19"/>
    <x v="17"/>
    <x v="15"/>
    <s v="NFS"/>
    <s v="'1879"/>
    <s v="REF. INSTALAÃ‡ÃƒO, MANUTENÃ‡ÃƒO E TREINAMENTO - MAIO/2023"/>
    <n v="9002"/>
    <s v="BIOCLEAN"/>
    <s v="Financeiro"/>
    <s v="D"/>
    <s v="DESPESA"/>
    <s v="P"/>
    <s v="OUTRAS DESPESAS"/>
    <s v="1 | 1"/>
    <s v="96655"/>
    <s v="ExtraordinÃ¡rio"/>
  </r>
  <r>
    <s v="Realizado"/>
    <x v="5"/>
    <n v="-1063.5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5"/>
    <n v="-908.92"/>
    <x v="12"/>
    <x v="11"/>
    <x v="4"/>
    <s v="GUIA"/>
    <s v="'1016213"/>
    <s v="REF.  DAS PARC - BIOCLEAN 5110203 PARC 20/60"/>
    <n v="20011"/>
    <s v="CORPORATIVO"/>
    <s v="Financeiro"/>
    <s v="F"/>
    <s v="PARCELAMENTOS"/>
    <s v="R"/>
    <s v="PARCELAMENTOS"/>
    <s v="1 | 1"/>
    <s v="95577"/>
    <s v="ExtraordinÃ¡rio"/>
  </r>
  <r>
    <s v="Realizado"/>
    <x v="5"/>
    <n v="-899.39"/>
    <x v="21"/>
    <x v="19"/>
    <x v="17"/>
    <s v="NFS"/>
    <s v="'7731"/>
    <s v="REF. ASSESSORIA TECNICA TRATAMENTO E ANALISE AGUA NAS CALDEIRAS - MAIO /2023"/>
    <n v="9002"/>
    <s v="BIOCLEAN"/>
    <s v="Financeiro"/>
    <s v="C"/>
    <s v="CUSTO"/>
    <s v="I"/>
    <s v="OUTROS"/>
    <s v="1 | 1"/>
    <s v="96319"/>
    <s v="ExtraordinÃ¡rio"/>
  </r>
  <r>
    <s v="Realizado"/>
    <x v="5"/>
    <n v="-876.75"/>
    <x v="23"/>
    <x v="21"/>
    <x v="21"/>
    <s v="FATURA"/>
    <s v="'73640497"/>
    <s v="REF. PEDIDO VT MAIO 2023 - BIOCLEAN"/>
    <n v="9002"/>
    <s v="BIOCLEAN"/>
    <s v="Financeiro"/>
    <s v="C"/>
    <s v="CUSTO"/>
    <s v="E"/>
    <s v="BENEFÍCIOS"/>
    <s v="1 | 1"/>
    <s v="93487"/>
    <s v="ExtraordinÃ¡rio"/>
  </r>
  <r>
    <s v="Realizado"/>
    <x v="5"/>
    <n v="-870"/>
    <x v="15"/>
    <x v="14"/>
    <x v="48"/>
    <s v="ADIANTAMENTO"/>
    <s v="'1015901"/>
    <s v="REF. RECUPERAÃ‡ÃƒO DE BOMBA VÃCUO , RETIFICAÃ‡ÃƒO DE TAMPA DE ADMISSÃƒO E DESCARGA , RECUPERAÃ‡ÃƒO DE TAMPA"/>
    <n v="9002"/>
    <s v="BIOCLEAN"/>
    <s v="Financeiro"/>
    <s v="C"/>
    <s v="CUSTO"/>
    <s v="I"/>
    <s v="OUTROS"/>
    <s v="1 | 1"/>
    <s v="94591"/>
    <s v="ExtraordinÃ¡rio"/>
  </r>
  <r>
    <s v="Realizado"/>
    <x v="5"/>
    <n v="-817.98"/>
    <x v="28"/>
    <x v="26"/>
    <x v="28"/>
    <s v="NFS"/>
    <s v="'34789144"/>
    <s v="REF. UNIMED SAÃšDE - BIOCLEAN"/>
    <n v="9002"/>
    <s v="BIOCLEAN"/>
    <s v="Financeiro"/>
    <s v="C"/>
    <s v="CUSTO"/>
    <s v="E"/>
    <s v="BENEFÍCIOS"/>
    <s v="1 | 1"/>
    <s v="94770"/>
    <s v="ExtraordinÃ¡rio"/>
  </r>
  <r>
    <s v="Realizado"/>
    <x v="5"/>
    <n v="-768.31"/>
    <x v="24"/>
    <x v="22"/>
    <x v="22"/>
    <s v="FATURA"/>
    <s v="'89321"/>
    <s v="REF. CONTA AGUA - RUA GUILHERME FROTA, 500 -MAIO/2023"/>
    <n v="4004"/>
    <s v="PATRIMÔNIO"/>
    <s v="Sidnei"/>
    <s v="D"/>
    <s v="DESPESA"/>
    <s v="M"/>
    <s v="INSTALAÇÃO"/>
    <s v="1 | 1"/>
    <s v="94886"/>
    <s v="ExtraordinÃ¡rio"/>
  </r>
  <r>
    <s v="Realizado"/>
    <x v="5"/>
    <n v="-493"/>
    <x v="25"/>
    <x v="23"/>
    <x v="24"/>
    <s v="NFS"/>
    <s v="'1229"/>
    <s v="REF. ALUGUEL E MANUTENÃ‡ÃƒO DE EQUIPAMENTOS PARA SISTEMA DE CFTV -CAMERAS INTERNAS , REFERENCIA AO MES DE MAIODE 2023"/>
    <n v="9002"/>
    <s v="BIOCLEAN"/>
    <s v="Financeiro"/>
    <s v="D"/>
    <s v="DESPESA"/>
    <s v="M"/>
    <s v="INSTALAÇÃO"/>
    <s v="1 | 1"/>
    <s v="96167"/>
    <s v="ExtraordinÃ¡rio"/>
  </r>
  <r>
    <s v="Realizado"/>
    <x v="5"/>
    <n v="-440"/>
    <x v="25"/>
    <x v="23"/>
    <x v="33"/>
    <s v="FATURA"/>
    <s v="'35"/>
    <s v="REF.   1 IMPRESSORA MULTIFUNCIONAL LT RICOH  377, TONERS COMPATIVEIS HP 285"/>
    <n v="2001"/>
    <s v="CORPORATIVO"/>
    <s v="Financeiro"/>
    <s v="D"/>
    <s v="DESPESA"/>
    <s v="M"/>
    <s v="INSTALAÇÃO"/>
    <s v="1 | 1"/>
    <s v="96159"/>
    <s v="ExtraordinÃ¡rio"/>
  </r>
  <r>
    <s v="Realizado"/>
    <x v="5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3 | 19"/>
    <s v="45593"/>
    <s v="ExtraordinÃ¡rio"/>
  </r>
  <r>
    <s v="Realizado"/>
    <x v="5"/>
    <n v="-337.73"/>
    <x v="12"/>
    <x v="11"/>
    <x v="4"/>
    <s v="GUIA"/>
    <s v="'1016211"/>
    <s v="REF.  DAS PARCSN RELP PARC 13/92"/>
    <n v="20011"/>
    <s v="CORPORATIVO"/>
    <s v="Financeiro"/>
    <s v="F"/>
    <s v="PARCELAMENTOS"/>
    <s v="R"/>
    <s v="PARCELAMENTOS"/>
    <s v="1 | 1"/>
    <s v="95576"/>
    <s v="ExtraordinÃ¡rio"/>
  </r>
  <r>
    <s v="Realizado"/>
    <x v="5"/>
    <n v="-320"/>
    <x v="26"/>
    <x v="24"/>
    <x v="25"/>
    <s v="NFS"/>
    <s v="'21148"/>
    <s v="REF AVALIAÃ‡ÃƒO QUALIDADE DA AGUA EM 2 PONTOS DE AUTOCLAVE - 01//03"/>
    <n v="9002"/>
    <s v="BIOCLEAN"/>
    <s v="Financeiro"/>
    <s v="C"/>
    <s v="CUSTO"/>
    <s v="I"/>
    <s v="OUTROS"/>
    <s v="1 | 1"/>
    <s v="94021"/>
    <s v="ExtraordinÃ¡rio"/>
  </r>
  <r>
    <s v="Realizado"/>
    <x v="5"/>
    <n v="-215"/>
    <x v="31"/>
    <x v="29"/>
    <x v="32"/>
    <s v="CONTRATO "/>
    <s v="'20230503005-TAR"/>
    <s v="Gerado por conciliacao automatica TAR CTA EMP MENSAL 04/23"/>
    <n v="20011"/>
    <s v="CORPORATIVO"/>
    <s v="Financeiro"/>
    <s v="D"/>
    <s v="DESPESA"/>
    <s v="N"/>
    <s v="DESPESAS FINANCEIRAS"/>
    <s v="1 | 1"/>
    <s v="93982"/>
    <s v="ExtraordinÃ¡rio"/>
  </r>
  <r>
    <s v="Realizado"/>
    <x v="5"/>
    <n v="-210"/>
    <x v="30"/>
    <x v="28"/>
    <x v="31"/>
    <s v="AP"/>
    <s v="'1015847"/>
    <s v="REF.DIÃRIAS 01 Ã  07/05/2023"/>
    <n v="9002"/>
    <s v="BIOCLEAN"/>
    <s v="Financeiro"/>
    <s v="C"/>
    <s v="CUSTO"/>
    <s v="C"/>
    <s v="PESSOAL"/>
    <s v="1 | 1"/>
    <s v="94314"/>
    <s v="ExtraordinÃ¡rio"/>
  </r>
  <r>
    <s v="Realizado"/>
    <x v="5"/>
    <n v="-193"/>
    <x v="29"/>
    <x v="27"/>
    <x v="30"/>
    <s v="REEMBOLSO"/>
    <s v="'1016459"/>
    <s v="REF. REEMBOLSO DESP COMPRAS PARA MANUTENÃ‡ÃƒO (CASA RUBEM DE BONSUCESSO)"/>
    <n v="9002"/>
    <s v="BIOCLEAN"/>
    <s v="Financeiro"/>
    <s v="D"/>
    <s v="DESPESA"/>
    <s v="P"/>
    <s v="OUTRAS DESPESAS"/>
    <s v="1 | 1"/>
    <s v="96313"/>
    <s v="ExtraordinÃ¡rio"/>
  </r>
  <r>
    <s v="Realizado"/>
    <x v="5"/>
    <n v="-140"/>
    <x v="30"/>
    <x v="28"/>
    <x v="31"/>
    <s v="AP"/>
    <s v="'1016183"/>
    <s v="REF. DIÃRIAS 08 Ã  14/05/2023"/>
    <n v="9002"/>
    <s v="BIOCLEAN"/>
    <s v="Financeiro"/>
    <s v="C"/>
    <s v="CUSTO"/>
    <s v="C"/>
    <s v="PESSOAL"/>
    <s v="1 | 1"/>
    <s v="95531"/>
    <s v="ExtraordinÃ¡rio"/>
  </r>
  <r>
    <s v="Realizado"/>
    <x v="5"/>
    <n v="-130"/>
    <x v="30"/>
    <x v="28"/>
    <x v="31"/>
    <s v="AP"/>
    <s v="'1015705"/>
    <s v="REF. DIÃRIAS 24 Ã  30/04/2023"/>
    <n v="9002"/>
    <s v="BIOCLEAN"/>
    <s v="Financeiro"/>
    <s v="C"/>
    <s v="CUSTO"/>
    <s v="C"/>
    <s v="PESSOAL"/>
    <s v="1 | 1"/>
    <s v="93796"/>
    <s v="ExtraordinÃ¡rio"/>
  </r>
  <r>
    <s v="Realizado"/>
    <x v="5"/>
    <n v="-130"/>
    <x v="30"/>
    <x v="28"/>
    <x v="31"/>
    <s v="AP"/>
    <s v="'1016044"/>
    <s v="REF. DIÃRIAS 08 Ã  14/05/2023"/>
    <n v="9002"/>
    <s v="BIOCLEAN"/>
    <s v="Financeiro"/>
    <s v="C"/>
    <s v="CUSTO"/>
    <s v="C"/>
    <s v="PESSOAL"/>
    <s v="1 | 1"/>
    <s v="94949"/>
    <s v="ExtraordinÃ¡rio"/>
  </r>
  <r>
    <s v="Realizado"/>
    <x v="5"/>
    <n v="-119.25"/>
    <x v="32"/>
    <x v="30"/>
    <x v="34"/>
    <s v="FATURA"/>
    <s v="'218240377"/>
    <s v="REF. CONTA TELEFONICA DA OI - REF.MAIO/2023"/>
    <n v="9002"/>
    <s v="BIOCLEAN"/>
    <s v="Financeiro"/>
    <s v="C"/>
    <s v="CUSTO"/>
    <s v="I"/>
    <s v="OUTROS"/>
    <s v="1 | 1"/>
    <s v="95769"/>
    <s v="ExtraordinÃ¡rio"/>
  </r>
  <r>
    <s v="Realizado"/>
    <x v="5"/>
    <n v="-109.8"/>
    <x v="0"/>
    <x v="0"/>
    <x v="1"/>
    <s v="Transferencia"/>
    <s v="'1016345"/>
    <m/>
    <m/>
    <m/>
    <m/>
    <m/>
    <m/>
    <m/>
    <m/>
    <s v="1 | 1"/>
    <s v="5479"/>
    <m/>
  </r>
  <r>
    <s v="Realizado"/>
    <x v="5"/>
    <n v="-106.99"/>
    <x v="23"/>
    <x v="21"/>
    <x v="21"/>
    <s v="FATURA"/>
    <s v="'73777662"/>
    <s v="REF. PEDIDO VT BIOLEAN - RENAN MUNIZ DA SILVA TELES"/>
    <n v="9002"/>
    <s v="BIOCLEAN"/>
    <s v="Financeiro"/>
    <s v="C"/>
    <s v="CUSTO"/>
    <s v="E"/>
    <s v="BENEFÍCIOS"/>
    <s v="1 | 1"/>
    <s v="95357"/>
    <s v="ExtraordinÃ¡rio"/>
  </r>
  <r>
    <s v="Realizado"/>
    <x v="5"/>
    <n v="-105"/>
    <x v="15"/>
    <x v="14"/>
    <x v="27"/>
    <s v="NOTA FISCAL"/>
    <s v="'17610"/>
    <s v="REF. OLEO AW 150"/>
    <n v="9002"/>
    <s v="BIOCLEAN"/>
    <s v="Financeiro"/>
    <s v="C"/>
    <s v="CUSTO"/>
    <s v="I"/>
    <s v="OUTROS"/>
    <s v="1 | 1"/>
    <s v="94919"/>
    <s v="ExtraordinÃ¡rio"/>
  </r>
  <r>
    <s v="Realizado"/>
    <x v="5"/>
    <n v="-93.84"/>
    <x v="34"/>
    <x v="32"/>
    <x v="28"/>
    <s v="NFS"/>
    <s v="'34789149"/>
    <s v="REF. UNIMED DENTAL - BIOCLEAN"/>
    <n v="9002"/>
    <s v="BIOCLEAN"/>
    <s v="Financeiro"/>
    <s v="C"/>
    <s v="CUSTO"/>
    <s v="E"/>
    <s v="BENEFÍCIOS"/>
    <s v="1 | 1"/>
    <s v="94789"/>
    <s v="ExtraordinÃ¡rio"/>
  </r>
  <r>
    <s v="Realizado"/>
    <x v="5"/>
    <n v="-34"/>
    <x v="23"/>
    <x v="21"/>
    <x v="50"/>
    <s v="NFS"/>
    <s v="'29942"/>
    <s v="REF. OTIMIZA - MAIO /23 - BIOCLEAN"/>
    <n v="9002"/>
    <s v="BIOCLEAN"/>
    <s v="Financeiro"/>
    <s v="C"/>
    <s v="CUSTO"/>
    <s v="E"/>
    <s v="BENEFÍCIOS"/>
    <s v="1 | 1"/>
    <s v="94339"/>
    <s v="ExtraordinÃ¡rio"/>
  </r>
  <r>
    <s v="Realizado"/>
    <x v="5"/>
    <n v="-30.1"/>
    <x v="23"/>
    <x v="21"/>
    <x v="21"/>
    <s v="FATURA"/>
    <s v="' 6826166"/>
    <s v="REF. PEDIDO VT BIOLEAN - RENAN MUNIZ DA SILVA TELES"/>
    <n v="9002"/>
    <s v="BIOCLEAN"/>
    <s v="Financeiro"/>
    <s v="C"/>
    <s v="CUSTO"/>
    <s v="E"/>
    <s v="BENEFÍCIOS"/>
    <s v="1 | 1"/>
    <s v="95358"/>
    <s v="ExtraordinÃ¡rio"/>
  </r>
  <r>
    <s v="Realizado"/>
    <x v="5"/>
    <n v="-28.35"/>
    <x v="31"/>
    <x v="29"/>
    <x v="32"/>
    <s v="CONTRATO "/>
    <s v="'20230505005-TAR"/>
    <s v="Gerado por conciliacao automatica TAR C/C SISPAG"/>
    <n v="20011"/>
    <s v="CORPORATIVO"/>
    <s v="Financeiro"/>
    <s v="D"/>
    <s v="DESPESA"/>
    <s v="N"/>
    <s v="DESPESAS FINANCEIRAS"/>
    <s v="1 | 1"/>
    <s v="94269"/>
    <s v="ExtraordinÃ¡rio"/>
  </r>
  <r>
    <s v="Realizado"/>
    <x v="5"/>
    <n v="-28"/>
    <x v="29"/>
    <x v="27"/>
    <x v="30"/>
    <s v="REEMBOLSO"/>
    <s v="'1016295"/>
    <s v="REF. REEMBOLSO DESP COMPRAS DE LUVA DE COBRE E SOLDA PARA RECUPEÃ‡AO DA TUBULAÃ‡ÃƒO DA AUTOCLAVE SET ( NOVO CLIMA REFRIGERAÃ‡ÃƒO )"/>
    <n v="9002"/>
    <s v="BIOCLEAN"/>
    <s v="Financeiro"/>
    <s v="D"/>
    <s v="DESPESA"/>
    <s v="P"/>
    <s v="OUTRAS DESPESAS"/>
    <s v="1 | 1"/>
    <s v="95768"/>
    <s v="ExtraordinÃ¡rio"/>
  </r>
  <r>
    <s v="Realizado"/>
    <x v="5"/>
    <n v="-11"/>
    <x v="31"/>
    <x v="29"/>
    <x v="32"/>
    <s v="CONTRATO "/>
    <s v="'20230518003-TAR"/>
    <s v="Gerado por conciliacao automatica TAR/CUSTAS COBRANCA"/>
    <n v="20011"/>
    <s v="CORPORATIVO"/>
    <s v="Financeiro"/>
    <s v="D"/>
    <s v="DESPESA"/>
    <s v="N"/>
    <s v="DESPESAS FINANCEIRAS"/>
    <s v="1 | 1"/>
    <s v="95403"/>
    <s v="ExtraordinÃ¡rio"/>
  </r>
  <r>
    <s v="Realizado"/>
    <x v="5"/>
    <n v="-11"/>
    <x v="31"/>
    <x v="29"/>
    <x v="32"/>
    <s v="CONTRATO "/>
    <s v="'20230519005-TAR"/>
    <s v="Gerado por conciliacao automatica TAR/CUSTAS COBRANCA"/>
    <n v="20011"/>
    <s v="CORPORATIVO"/>
    <s v="Financeiro"/>
    <s v="D"/>
    <s v="DESPESA"/>
    <s v="N"/>
    <s v="DESPESAS FINANCEIRAS"/>
    <s v="1 | 1"/>
    <s v="95472"/>
    <s v="ExtraordinÃ¡rio"/>
  </r>
  <r>
    <s v="Realizado"/>
    <x v="5"/>
    <n v="-10.6"/>
    <x v="31"/>
    <x v="29"/>
    <x v="32"/>
    <s v="CONTRATO "/>
    <s v="'20230512005-TAR"/>
    <s v="Gerado por conciliacao automatica TAR TED SISPAG"/>
    <n v="20011"/>
    <s v="CORPORATIVO"/>
    <s v="Financeiro"/>
    <s v="D"/>
    <s v="DESPESA"/>
    <s v="N"/>
    <s v="DESPESAS FINANCEIRAS"/>
    <s v="1 | 1"/>
    <s v="94943"/>
    <s v="ExtraordinÃ¡rio"/>
  </r>
  <r>
    <s v="Realizado"/>
    <x v="5"/>
    <n v="-5.5"/>
    <x v="31"/>
    <x v="29"/>
    <x v="32"/>
    <s v="CONTRATO "/>
    <s v="'20230515010-TAR"/>
    <s v="Gerado por conciliacao automatica TAR/CUSTAS COBRANCA"/>
    <n v="20011"/>
    <s v="CORPORATIVO"/>
    <s v="Financeiro"/>
    <s v="D"/>
    <s v="DESPESA"/>
    <s v="N"/>
    <s v="DESPESAS FINANCEIRAS"/>
    <s v="1 | 1"/>
    <s v="95030"/>
    <s v="ExtraordinÃ¡rio"/>
  </r>
  <r>
    <s v="Realizado"/>
    <x v="5"/>
    <n v="-5.5"/>
    <x v="31"/>
    <x v="29"/>
    <x v="32"/>
    <s v="CONTRATO "/>
    <s v="'20230516001-TAR"/>
    <s v="Gerado por conciliacao automatica TAR/CUSTAS COBRANCA"/>
    <n v="20011"/>
    <s v="CORPORATIVO"/>
    <s v="Financeiro"/>
    <s v="D"/>
    <s v="DESPESA"/>
    <s v="N"/>
    <s v="DESPESAS FINANCEIRAS"/>
    <s v="1 | 1"/>
    <s v="95210"/>
    <s v="ExtraordinÃ¡rio"/>
  </r>
  <r>
    <s v="Realizado"/>
    <x v="5"/>
    <n v="-5.5"/>
    <x v="31"/>
    <x v="29"/>
    <x v="32"/>
    <s v="CONTRATO "/>
    <s v="'20230522010-TAR"/>
    <s v="Gerado por conciliacao automatica TAR/CUSTAS COBRANCA"/>
    <n v="20011"/>
    <s v="CORPORATIVO"/>
    <s v="Financeiro"/>
    <s v="D"/>
    <s v="DESPESA"/>
    <s v="N"/>
    <s v="DESPESAS FINANCEIRAS"/>
    <s v="1 | 1"/>
    <s v="95572"/>
    <s v="ExtraordinÃ¡rio"/>
  </r>
  <r>
    <s v="Realizado"/>
    <x v="5"/>
    <n v="-5.5"/>
    <x v="31"/>
    <x v="29"/>
    <x v="32"/>
    <s v="CONTRATO "/>
    <s v="'20230525004-TAR"/>
    <s v="Gerado por conciliacao automatica TAR/CUSTAS COBRANCA"/>
    <n v="20011"/>
    <s v="CORPORATIVO"/>
    <s v="Financeiro"/>
    <s v="D"/>
    <s v="DESPESA"/>
    <s v="N"/>
    <s v="DESPESAS FINANCEIRAS"/>
    <s v="1 | 1"/>
    <s v="95903"/>
    <s v="ExtraordinÃ¡rio"/>
  </r>
  <r>
    <s v="Realizado"/>
    <x v="5"/>
    <n v="-4.05"/>
    <x v="31"/>
    <x v="29"/>
    <x v="32"/>
    <s v="CONTRATO "/>
    <s v="'20230530004-TAR"/>
    <s v="Gerado por conciliacao automatica TAR C/C SISPAG"/>
    <n v="20011"/>
    <s v="CORPORATIVO"/>
    <s v="Financeiro"/>
    <s v="D"/>
    <s v="DESPESA"/>
    <s v="N"/>
    <s v="DESPESAS FINANCEIRAS"/>
    <s v="1 | 1"/>
    <s v="96312"/>
    <s v="ExtraordinÃ¡rio"/>
  </r>
  <r>
    <s v="Realizado"/>
    <x v="5"/>
    <n v="-2.8"/>
    <x v="31"/>
    <x v="29"/>
    <x v="32"/>
    <s v="CONTRATO "/>
    <s v="'20230502005-TAR"/>
    <s v="Gerado por conciliacao automatica TAR SISPAG TIT OUTRO BCO"/>
    <n v="20011"/>
    <s v="CORPORATIVO"/>
    <s v="Financeiro"/>
    <s v="D"/>
    <s v="DESPESA"/>
    <s v="N"/>
    <s v="DESPESAS FINANCEIRAS"/>
    <s v="1 | 1"/>
    <s v="93850"/>
    <s v="ExtraordinÃ¡rio"/>
  </r>
  <r>
    <s v="Realizado"/>
    <x v="5"/>
    <n v="-2.8"/>
    <x v="31"/>
    <x v="29"/>
    <x v="32"/>
    <s v="CONTRATO "/>
    <s v="'20230510003-TAR"/>
    <s v="Gerado por conciliacao automatica TAR SISPAG TIT OUTRO BCO"/>
    <n v="20011"/>
    <s v="CORPORATIVO"/>
    <s v="Financeiro"/>
    <s v="D"/>
    <s v="DESPESA"/>
    <s v="N"/>
    <s v="DESPESAS FINANCEIRAS"/>
    <s v="1 | 1"/>
    <s v="94702"/>
    <s v="ExtraordinÃ¡rio"/>
  </r>
  <r>
    <s v="Realizado"/>
    <x v="5"/>
    <n v="-2.8"/>
    <x v="31"/>
    <x v="29"/>
    <x v="32"/>
    <s v="CONTRATO "/>
    <s v="'20230515006-TAR"/>
    <s v="Gerado por conciliacao automatica TAR SISPAG TIT OUTRO BCO"/>
    <n v="20011"/>
    <s v="CORPORATIVO"/>
    <s v="Financeiro"/>
    <s v="D"/>
    <s v="DESPESA"/>
    <s v="N"/>
    <s v="DESPESAS FINANCEIRAS"/>
    <s v="1 | 1"/>
    <s v="95027"/>
    <s v="ExtraordinÃ¡rio"/>
  </r>
  <r>
    <s v="Realizado"/>
    <x v="5"/>
    <n v="-1.8"/>
    <x v="31"/>
    <x v="29"/>
    <x v="32"/>
    <s v="CONTRATO "/>
    <s v="'20230515005-TAR"/>
    <s v="Gerado por conciliacao automatica TAR BLOQUETO ITAU"/>
    <n v="20011"/>
    <s v="CORPORATIVO"/>
    <s v="Financeiro"/>
    <s v="D"/>
    <s v="DESPESA"/>
    <s v="N"/>
    <s v="DESPESAS FINANCEIRAS"/>
    <s v="1 | 1"/>
    <s v="95026"/>
    <s v="ExtraordinÃ¡rio"/>
  </r>
  <r>
    <s v="Realizado"/>
    <x v="5"/>
    <n v="-1.4"/>
    <x v="31"/>
    <x v="29"/>
    <x v="32"/>
    <s v="CONTRATO "/>
    <s v="'20230519003-TAR"/>
    <s v="Gerado por conciliacao automatica TAR SISPAG TIT OUTRO BCO"/>
    <n v="20011"/>
    <s v="CORPORATIVO"/>
    <s v="Financeiro"/>
    <s v="D"/>
    <s v="DESPESA"/>
    <s v="N"/>
    <s v="DESPESAS FINANCEIRAS"/>
    <s v="1 | 1"/>
    <s v="95471"/>
    <s v="ExtraordinÃ¡rio"/>
  </r>
  <r>
    <s v="Realizado"/>
    <x v="5"/>
    <n v="-1.4"/>
    <x v="31"/>
    <x v="29"/>
    <x v="32"/>
    <s v="CONTRATO "/>
    <s v="'20230522008-TAR"/>
    <s v="Gerado por conciliacao automatica TAR SISPAG TIT OUTRO BCO"/>
    <n v="20011"/>
    <s v="CORPORATIVO"/>
    <s v="Financeiro"/>
    <s v="D"/>
    <s v="DESPESA"/>
    <s v="N"/>
    <s v="DESPESAS FINANCEIRAS"/>
    <s v="1 | 1"/>
    <s v="95570"/>
    <s v="ExtraordinÃ¡rio"/>
  </r>
  <r>
    <s v="Realizado"/>
    <x v="5"/>
    <n v="-1.4"/>
    <x v="31"/>
    <x v="29"/>
    <x v="32"/>
    <s v="CONTRATO "/>
    <s v="'20230522009-TAR"/>
    <s v="Gerado por conciliacao automatica TAR SISPAG TIT OUTRO BCO"/>
    <n v="20011"/>
    <s v="CORPORATIVO"/>
    <s v="Financeiro"/>
    <s v="D"/>
    <s v="DESPESA"/>
    <s v="N"/>
    <s v="DESPESAS FINANCEIRAS"/>
    <s v="1 | 1"/>
    <s v="95571"/>
    <s v="ExtraordinÃ¡rio"/>
  </r>
  <r>
    <s v="Realizado"/>
    <x v="5"/>
    <n v="-1.4"/>
    <x v="31"/>
    <x v="29"/>
    <x v="32"/>
    <s v="CONTRATO "/>
    <s v="'20230525003-TAR"/>
    <s v="Gerado por conciliacao automatica TAR SISPAG TIT OUTRO BCO"/>
    <n v="20011"/>
    <s v="CORPORATIVO"/>
    <s v="Financeiro"/>
    <s v="D"/>
    <s v="DESPESA"/>
    <s v="N"/>
    <s v="DESPESAS FINANCEIRAS"/>
    <s v="1 | 1"/>
    <s v="95902"/>
    <s v="ExtraordinÃ¡rio"/>
  </r>
  <r>
    <s v="Realizado"/>
    <x v="5"/>
    <n v="-1.4"/>
    <x v="31"/>
    <x v="29"/>
    <x v="32"/>
    <s v="CONTRATO "/>
    <s v="'20230529004-TAR"/>
    <s v="Gerado por conciliacao automatica TAR SISPAG TIT OUTRO BCO"/>
    <n v="20011"/>
    <s v="CORPORATIVO"/>
    <s v="Financeiro"/>
    <s v="D"/>
    <s v="DESPESA"/>
    <s v="N"/>
    <s v="DESPESAS FINANCEIRAS"/>
    <s v="1 | 1"/>
    <s v="96093"/>
    <s v="ExtraordinÃ¡rio"/>
  </r>
  <r>
    <s v="Realizado"/>
    <x v="5"/>
    <n v="-1.4"/>
    <x v="31"/>
    <x v="29"/>
    <x v="32"/>
    <s v="CONTRATO "/>
    <s v="'20230530003-TAR"/>
    <s v="Gerado por conciliacao automatica TAR SISPAG TIT OUTRO BCO"/>
    <n v="20011"/>
    <s v="CORPORATIVO"/>
    <s v="Financeiro"/>
    <s v="D"/>
    <s v="DESPESA"/>
    <s v="N"/>
    <s v="DESPESAS FINANCEIRAS"/>
    <s v="1 | 1"/>
    <s v="96311"/>
    <s v="ExtraordinÃ¡rio"/>
  </r>
  <r>
    <s v="Realizado"/>
    <x v="5"/>
    <n v="-0.9"/>
    <x v="31"/>
    <x v="29"/>
    <x v="32"/>
    <s v="CONTRATO "/>
    <s v="'20230502004-TAR"/>
    <s v="Gerado por conciliacao automatica TAR BLOQUETO ITAU"/>
    <n v="20011"/>
    <s v="CORPORATIVO"/>
    <s v="Financeiro"/>
    <s v="D"/>
    <s v="DESPESA"/>
    <s v="N"/>
    <s v="DESPESAS FINANCEIRAS"/>
    <s v="1 | 1"/>
    <s v="93849"/>
    <s v="ExtraordinÃ¡rio"/>
  </r>
  <r>
    <s v="Realizado"/>
    <x v="5"/>
    <n v="-0.9"/>
    <x v="31"/>
    <x v="29"/>
    <x v="32"/>
    <s v="CONTRATO "/>
    <s v="'20230502006-TAR"/>
    <s v="Gerado por conciliacao automatica TAR SISPAG CONCESSION"/>
    <n v="20011"/>
    <s v="CORPORATIVO"/>
    <s v="Financeiro"/>
    <s v="D"/>
    <s v="DESPESA"/>
    <s v="N"/>
    <s v="DESPESAS FINANCEIRAS"/>
    <s v="1 | 1"/>
    <s v="93851"/>
    <s v="ExtraordinÃ¡rio"/>
  </r>
  <r>
    <s v="Realizado"/>
    <x v="5"/>
    <n v="-0.9"/>
    <x v="31"/>
    <x v="29"/>
    <x v="32"/>
    <s v="CONTRATO "/>
    <s v="'20230503004-TAR"/>
    <s v="Gerado por conciliacao automatica TAR BLOQUETO ITAU"/>
    <n v="20011"/>
    <s v="CORPORATIVO"/>
    <s v="Financeiro"/>
    <s v="D"/>
    <s v="DESPESA"/>
    <s v="N"/>
    <s v="DESPESAS FINANCEIRAS"/>
    <s v="1 | 1"/>
    <s v="93981"/>
    <s v="ExtraordinÃ¡rio"/>
  </r>
  <r>
    <s v="Realizado"/>
    <x v="5"/>
    <n v="-0.9"/>
    <x v="31"/>
    <x v="29"/>
    <x v="32"/>
    <s v="CONTRATO "/>
    <s v="'20230505006-TAR"/>
    <s v="Gerado por conciliacao automatica TAR C/C SISPAG"/>
    <n v="20011"/>
    <s v="CORPORATIVO"/>
    <s v="Financeiro"/>
    <s v="D"/>
    <s v="DESPESA"/>
    <s v="N"/>
    <s v="DESPESAS FINANCEIRAS"/>
    <s v="1 | 1"/>
    <s v="94270"/>
    <s v="ExtraordinÃ¡rio"/>
  </r>
  <r>
    <s v="Realizado"/>
    <x v="5"/>
    <n v="-0.9"/>
    <x v="31"/>
    <x v="29"/>
    <x v="32"/>
    <s v="CONTRATO "/>
    <s v="'20230508004-TAR"/>
    <s v="Gerado por conciliacao automatica TAR BLOQUETO ITAU"/>
    <n v="20011"/>
    <s v="CORPORATIVO"/>
    <s v="Financeiro"/>
    <s v="D"/>
    <s v="DESPESA"/>
    <s v="N"/>
    <s v="DESPESAS FINANCEIRAS"/>
    <s v="1 | 1"/>
    <s v="94353"/>
    <s v="ExtraordinÃ¡rio"/>
  </r>
  <r>
    <s v="Realizado"/>
    <x v="5"/>
    <n v="-0.9"/>
    <x v="31"/>
    <x v="29"/>
    <x v="32"/>
    <s v="CONTRATO "/>
    <s v="'20230508005-TAR"/>
    <s v="Gerado por conciliacao automatica TAR C/C SISPAG"/>
    <n v="20011"/>
    <s v="CORPORATIVO"/>
    <s v="Financeiro"/>
    <s v="D"/>
    <s v="DESPESA"/>
    <s v="N"/>
    <s v="DESPESAS FINANCEIRAS"/>
    <s v="1 | 1"/>
    <s v="94354"/>
    <s v="ExtraordinÃ¡rio"/>
  </r>
  <r>
    <s v="Realizado"/>
    <x v="5"/>
    <n v="-0.9"/>
    <x v="31"/>
    <x v="29"/>
    <x v="32"/>
    <s v="CONTRATO "/>
    <s v="'20230510004-TAR"/>
    <s v="Gerado por conciliacao automatica TAR C/C SISPAG"/>
    <n v="20011"/>
    <s v="CORPORATIVO"/>
    <s v="Financeiro"/>
    <s v="D"/>
    <s v="DESPESA"/>
    <s v="N"/>
    <s v="DESPESAS FINANCEIRAS"/>
    <s v="1 | 1"/>
    <s v="94703"/>
    <s v="ExtraordinÃ¡rio"/>
  </r>
  <r>
    <s v="Realizado"/>
    <x v="5"/>
    <n v="-0.9"/>
    <x v="31"/>
    <x v="29"/>
    <x v="32"/>
    <s v="CONTRATO "/>
    <s v="'20230512004-TAR"/>
    <s v="Gerado por conciliacao automatica TAR C/C SISPAG"/>
    <n v="20011"/>
    <s v="CORPORATIVO"/>
    <s v="Financeiro"/>
    <s v="D"/>
    <s v="DESPESA"/>
    <s v="N"/>
    <s v="DESPESAS FINANCEIRAS"/>
    <s v="1 | 1"/>
    <s v="94942"/>
    <s v="ExtraordinÃ¡rio"/>
  </r>
  <r>
    <s v="Realizado"/>
    <x v="5"/>
    <n v="-0.9"/>
    <x v="31"/>
    <x v="29"/>
    <x v="32"/>
    <s v="CONTRATO "/>
    <s v="'20230515007-TAR"/>
    <s v="Gerado por conciliacao automatica TAR SISPAG CONCESSION"/>
    <n v="20011"/>
    <s v="CORPORATIVO"/>
    <s v="Financeiro"/>
    <s v="D"/>
    <s v="DESPESA"/>
    <s v="N"/>
    <s v="DESPESAS FINANCEIRAS"/>
    <s v="1 | 1"/>
    <s v="95028"/>
    <s v="ExtraordinÃ¡rio"/>
  </r>
  <r>
    <s v="Realizado"/>
    <x v="5"/>
    <n v="-0.9"/>
    <x v="31"/>
    <x v="29"/>
    <x v="32"/>
    <s v="CONTRATO "/>
    <s v="'20230515008-TAR"/>
    <s v="Gerado por conciliacao automatica TAR SISPAG CONCESSION"/>
    <n v="20011"/>
    <s v="CORPORATIVO"/>
    <s v="Financeiro"/>
    <s v="D"/>
    <s v="DESPESA"/>
    <s v="N"/>
    <s v="DESPESAS FINANCEIRAS"/>
    <s v="1 | 1"/>
    <s v="95029"/>
    <s v="ExtraordinÃ¡rio"/>
  </r>
  <r>
    <s v="Realizado"/>
    <x v="5"/>
    <n v="-0.9"/>
    <x v="31"/>
    <x v="29"/>
    <x v="32"/>
    <s v="CONTRATO "/>
    <s v="'20230517003-TAR"/>
    <s v="Gerado por conciliacao automatica TAR C/C SISPAG"/>
    <n v="20011"/>
    <s v="CORPORATIVO"/>
    <s v="Financeiro"/>
    <s v="D"/>
    <s v="DESPESA"/>
    <s v="N"/>
    <s v="DESPESAS FINANCEIRAS"/>
    <s v="1 | 1"/>
    <s v="95369"/>
    <s v="ExtraordinÃ¡rio"/>
  </r>
  <r>
    <s v="Realizado"/>
    <x v="5"/>
    <n v="-0.9"/>
    <x v="31"/>
    <x v="29"/>
    <x v="32"/>
    <s v="CONTRATO "/>
    <s v="'20230518002-TAR"/>
    <s v="Gerado por conciliacao automatica TAR BLOQUETO ITAU"/>
    <n v="20011"/>
    <s v="CORPORATIVO"/>
    <s v="Financeiro"/>
    <s v="D"/>
    <s v="DESPESA"/>
    <s v="N"/>
    <s v="DESPESAS FINANCEIRAS"/>
    <s v="1 | 1"/>
    <s v="95402"/>
    <s v="ExtraordinÃ¡rio"/>
  </r>
  <r>
    <s v="Realizado"/>
    <x v="5"/>
    <n v="-0.9"/>
    <x v="31"/>
    <x v="29"/>
    <x v="32"/>
    <s v="CONTRATO "/>
    <s v="'20230522006-TAR"/>
    <s v="Gerado por conciliacao automatica TAR BLOQUETO ITAU"/>
    <n v="20011"/>
    <s v="CORPORATIVO"/>
    <s v="Financeiro"/>
    <s v="D"/>
    <s v="DESPESA"/>
    <s v="N"/>
    <s v="DESPESAS FINANCEIRAS"/>
    <s v="1 | 1"/>
    <s v="95568"/>
    <s v="ExtraordinÃ¡rio"/>
  </r>
  <r>
    <s v="Realizado"/>
    <x v="5"/>
    <n v="-0.9"/>
    <x v="31"/>
    <x v="29"/>
    <x v="32"/>
    <s v="CONTRATO "/>
    <s v="'20230522007-TAR"/>
    <s v="Gerado por conciliacao automatica TAR BLOQUETO ITAU"/>
    <n v="20011"/>
    <s v="CORPORATIVO"/>
    <s v="Financeiro"/>
    <s v="D"/>
    <s v="DESPESA"/>
    <s v="N"/>
    <s v="DESPESAS FINANCEIRAS"/>
    <s v="1 | 1"/>
    <s v="95569"/>
    <s v="ExtraordinÃ¡rio"/>
  </r>
  <r>
    <s v="Realizado"/>
    <x v="5"/>
    <n v="-0.9"/>
    <x v="31"/>
    <x v="29"/>
    <x v="32"/>
    <s v="CONTRATO "/>
    <s v="'20230523002-TAR"/>
    <s v="Gerado por conciliacao automatica TAR SISPAG CONCESSION"/>
    <n v="20011"/>
    <s v="CORPORATIVO"/>
    <s v="Financeiro"/>
    <s v="D"/>
    <s v="DESPESA"/>
    <s v="N"/>
    <s v="DESPESAS FINANCEIRAS"/>
    <s v="1 | 1"/>
    <s v="95658"/>
    <s v="ExtraordinÃ¡rio"/>
  </r>
  <r>
    <s v="Realizado"/>
    <x v="5"/>
    <n v="-0.9"/>
    <x v="31"/>
    <x v="29"/>
    <x v="32"/>
    <s v="CONTRATO "/>
    <s v="'20230529003-TAR"/>
    <s v="Gerado por conciliacao automatica TAR BLOQUETO ITAU"/>
    <n v="20011"/>
    <s v="CORPORATIVO"/>
    <s v="Financeiro"/>
    <s v="D"/>
    <s v="DESPESA"/>
    <s v="N"/>
    <s v="DESPESAS FINANCEIRAS"/>
    <s v="1 | 1"/>
    <s v="96092"/>
    <s v="ExtraordinÃ¡rio"/>
  </r>
  <r>
    <s v="Realizado"/>
    <x v="5"/>
    <n v="0.01"/>
    <x v="37"/>
    <x v="35"/>
    <x v="1"/>
    <s v="Receitas"/>
    <s v="'20230503006-REND"/>
    <s v="Gerado por conciliacao automatica REND PAGO APLIC AUT APR"/>
    <n v="9002"/>
    <s v="BIOCLEAN"/>
    <s v="Financeiro"/>
    <s v="D"/>
    <s v="DESPESA"/>
    <s v="N"/>
    <s v="DESPESAS FINANCEIRAS"/>
    <s v="1 | 1"/>
    <s v="2949"/>
    <m/>
  </r>
  <r>
    <s v="Realizado"/>
    <x v="5"/>
    <n v="0.01"/>
    <x v="37"/>
    <x v="35"/>
    <x v="1"/>
    <s v="Receitas"/>
    <s v="'20230505009-REND"/>
    <s v="Gerado por conciliacao automatica REND PAGO APLIC AUT APR"/>
    <n v="9002"/>
    <s v="BIOCLEAN"/>
    <s v="Financeiro"/>
    <s v="D"/>
    <s v="DESPESA"/>
    <s v="N"/>
    <s v="DESPESAS FINANCEIRAS"/>
    <s v="1 | 1"/>
    <s v="2963"/>
    <m/>
  </r>
  <r>
    <s v="Realizado"/>
    <x v="5"/>
    <n v="0.03"/>
    <x v="37"/>
    <x v="35"/>
    <x v="1"/>
    <s v="Receitas"/>
    <s v="'20230508007-REND"/>
    <s v="Gerado por conciliacao automatica REND PAGO APLIC AUT APR"/>
    <n v="9002"/>
    <s v="BIOCLEAN"/>
    <s v="Financeiro"/>
    <s v="D"/>
    <s v="DESPESA"/>
    <s v="N"/>
    <s v="DESPESAS FINANCEIRAS"/>
    <s v="1 | 1"/>
    <s v="2977"/>
    <m/>
  </r>
  <r>
    <s v="Realizado"/>
    <x v="5"/>
    <n v="0.04"/>
    <x v="37"/>
    <x v="35"/>
    <x v="1"/>
    <s v="Receitas"/>
    <s v="'20230517004-REND"/>
    <s v="Gerado por conciliacao automatica REND PAGO APLIC AUT APR"/>
    <n v="9002"/>
    <s v="BIOCLEAN"/>
    <s v="Financeiro"/>
    <s v="D"/>
    <s v="DESPESA"/>
    <s v="N"/>
    <s v="DESPESAS FINANCEIRAS"/>
    <s v="1 | 1"/>
    <s v="3013"/>
    <m/>
  </r>
  <r>
    <s v="Realizado"/>
    <x v="5"/>
    <n v="0.05"/>
    <x v="37"/>
    <x v="35"/>
    <x v="1"/>
    <s v="Receitas"/>
    <s v="'20230530005-REND"/>
    <s v="Gerado por conciliacao automatica REND PAGO APLIC AUT MAIS"/>
    <n v="9002"/>
    <s v="BIOCLEAN"/>
    <s v="Financeiro"/>
    <s v="D"/>
    <s v="DESPESA"/>
    <s v="N"/>
    <s v="DESPESAS FINANCEIRAS"/>
    <s v="1 | 1"/>
    <s v="3086"/>
    <m/>
  </r>
  <r>
    <s v="Realizado"/>
    <x v="5"/>
    <n v="0.06"/>
    <x v="37"/>
    <x v="35"/>
    <x v="1"/>
    <s v="Receitas"/>
    <s v="'20230502007-REND"/>
    <s v="Gerado por conciliacao automatica REND PAGO APLIC AUT APR"/>
    <n v="9002"/>
    <s v="BIOCLEAN"/>
    <s v="Financeiro"/>
    <s v="D"/>
    <s v="DESPESA"/>
    <s v="N"/>
    <s v="DESPESAS FINANCEIRAS"/>
    <s v="1 | 1"/>
    <s v="2942"/>
    <m/>
  </r>
  <r>
    <s v="Realizado"/>
    <x v="5"/>
    <n v="0.08"/>
    <x v="37"/>
    <x v="35"/>
    <x v="1"/>
    <s v="Receitas"/>
    <s v="'20230522011-REND"/>
    <s v="Gerado por conciliacao automatica REND PAGO APLIC AUT APR"/>
    <n v="9002"/>
    <s v="BIOCLEAN"/>
    <s v="Financeiro"/>
    <s v="D"/>
    <s v="DESPESA"/>
    <s v="N"/>
    <s v="DESPESAS FINANCEIRAS"/>
    <s v="1 | 1"/>
    <s v="3039"/>
    <m/>
  </r>
  <r>
    <s v="Realizado"/>
    <x v="5"/>
    <n v="0.1"/>
    <x v="37"/>
    <x v="35"/>
    <x v="1"/>
    <s v="Receitas"/>
    <s v="'20230525005-REND"/>
    <s v="Gerado por conciliacao automatica REND PAGO APLIC AUT APR"/>
    <n v="9002"/>
    <s v="BIOCLEAN"/>
    <s v="Financeiro"/>
    <s v="D"/>
    <s v="DESPESA"/>
    <s v="N"/>
    <s v="DESPESAS FINANCEIRAS"/>
    <s v="1 | 1"/>
    <s v="3054"/>
    <m/>
  </r>
  <r>
    <s v="Realizado"/>
    <x v="5"/>
    <n v="0.1"/>
    <x v="37"/>
    <x v="35"/>
    <x v="1"/>
    <s v="Receitas"/>
    <s v="'20230529005-REND"/>
    <s v="Gerado por conciliacao automatica REND PAGO APLIC AUT APR"/>
    <n v="9002"/>
    <s v="BIOCLEAN"/>
    <s v="Financeiro"/>
    <s v="D"/>
    <s v="DESPESA"/>
    <s v="N"/>
    <s v="DESPESAS FINANCEIRAS"/>
    <s v="1 | 1"/>
    <s v="3072"/>
    <m/>
  </r>
  <r>
    <s v="Realizado"/>
    <x v="5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3 | 19"/>
    <s v="45593"/>
    <s v="ExtraordinÃ¡rio"/>
  </r>
  <r>
    <s v="Realizado"/>
    <x v="5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3 | 19"/>
    <s v="45593"/>
    <s v="ExtraordinÃ¡rio"/>
  </r>
  <r>
    <s v="Realizado"/>
    <x v="5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3 | 19"/>
    <s v="45593"/>
    <s v="ExtraordinÃ¡rio"/>
  </r>
  <r>
    <s v="Realizado"/>
    <x v="5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3 | 19"/>
    <s v="45593"/>
    <s v="ExtraordinÃ¡rio"/>
  </r>
  <r>
    <s v="Realizado"/>
    <x v="5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3 | 19"/>
    <s v="45593"/>
    <s v="ExtraordinÃ¡rio"/>
  </r>
  <r>
    <s v="Realizado"/>
    <x v="5"/>
    <n v="109.8"/>
    <x v="0"/>
    <x v="0"/>
    <x v="1"/>
    <s v="Transferencia"/>
    <s v="'1016345"/>
    <m/>
    <m/>
    <m/>
    <m/>
    <m/>
    <m/>
    <m/>
    <m/>
    <s v="1 | 1"/>
    <s v="5480"/>
    <m/>
  </r>
  <r>
    <s v="Realizado"/>
    <x v="5"/>
    <n v="2000"/>
    <x v="0"/>
    <x v="0"/>
    <x v="1"/>
    <s v="Transferencia"/>
    <s v="'1015833"/>
    <m/>
    <m/>
    <m/>
    <m/>
    <m/>
    <m/>
    <m/>
    <m/>
    <s v="1 | 1"/>
    <s v="5300"/>
    <m/>
  </r>
  <r>
    <s v="Realizado"/>
    <x v="5"/>
    <n v="2000"/>
    <x v="0"/>
    <x v="0"/>
    <x v="1"/>
    <s v="Transferencia"/>
    <s v="'1015866"/>
    <m/>
    <m/>
    <m/>
    <m/>
    <m/>
    <m/>
    <m/>
    <m/>
    <s v="1 | 1"/>
    <s v="5316"/>
    <m/>
  </r>
  <r>
    <s v="Realizado"/>
    <x v="5"/>
    <n v="2000"/>
    <x v="0"/>
    <x v="0"/>
    <x v="1"/>
    <s v="Transferencia"/>
    <s v="'1015962"/>
    <m/>
    <m/>
    <m/>
    <m/>
    <m/>
    <m/>
    <m/>
    <m/>
    <s v="1 | 1"/>
    <s v="5338"/>
    <m/>
  </r>
  <r>
    <s v="Realizado"/>
    <x v="5"/>
    <n v="4672.3999999999996"/>
    <x v="0"/>
    <x v="0"/>
    <x v="1"/>
    <s v="Transferencia"/>
    <s v="'1016147"/>
    <m/>
    <m/>
    <m/>
    <m/>
    <m/>
    <m/>
    <m/>
    <m/>
    <s v="1 | 1"/>
    <s v="5422"/>
    <m/>
  </r>
  <r>
    <s v="Realizado"/>
    <x v="5"/>
    <n v="4880.3999999999996"/>
    <x v="0"/>
    <x v="0"/>
    <x v="1"/>
    <s v="Transferencia"/>
    <s v="'1016460"/>
    <m/>
    <m/>
    <m/>
    <m/>
    <m/>
    <m/>
    <m/>
    <m/>
    <s v="1 | 1"/>
    <s v="5526"/>
    <m/>
  </r>
  <r>
    <s v="Realizado"/>
    <x v="5"/>
    <n v="7243.08"/>
    <x v="0"/>
    <x v="0"/>
    <x v="1"/>
    <s v="Transferencia"/>
    <s v="'1016040"/>
    <m/>
    <m/>
    <m/>
    <m/>
    <m/>
    <m/>
    <m/>
    <m/>
    <s v="1 | 1"/>
    <s v="5368"/>
    <m/>
  </r>
  <r>
    <s v="Realizado"/>
    <x v="5"/>
    <n v="7840.4"/>
    <x v="0"/>
    <x v="0"/>
    <x v="1"/>
    <s v="Transferencia"/>
    <s v="'1016064"/>
    <m/>
    <m/>
    <m/>
    <m/>
    <m/>
    <m/>
    <m/>
    <m/>
    <s v="1 | 1"/>
    <s v="5384"/>
    <m/>
  </r>
  <r>
    <s v="Realizado"/>
    <x v="5"/>
    <n v="12913.9"/>
    <x v="0"/>
    <x v="0"/>
    <x v="1"/>
    <s v="Transferencia"/>
    <s v="'1016101"/>
    <m/>
    <m/>
    <m/>
    <m/>
    <m/>
    <m/>
    <m/>
    <m/>
    <s v="1 | 1"/>
    <s v="5400"/>
    <m/>
  </r>
  <r>
    <s v="Realizado"/>
    <x v="5"/>
    <n v="18682.8"/>
    <x v="0"/>
    <x v="0"/>
    <x v="1"/>
    <s v="Transferencia"/>
    <s v="'1015834"/>
    <m/>
    <m/>
    <m/>
    <m/>
    <m/>
    <m/>
    <m/>
    <m/>
    <s v="1 | 1"/>
    <s v="5302"/>
    <m/>
  </r>
  <r>
    <s v="Realizado"/>
    <x v="5"/>
    <n v="29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5"/>
    <n v="37073.300000000003"/>
    <x v="0"/>
    <x v="0"/>
    <x v="1"/>
    <s v="Transferencia"/>
    <s v="'1016161"/>
    <m/>
    <m/>
    <m/>
    <m/>
    <m/>
    <m/>
    <m/>
    <m/>
    <s v="1 | 1"/>
    <s v="5436"/>
    <m/>
  </r>
  <r>
    <s v="Realizado"/>
    <x v="5"/>
    <n v="89678.030000000013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6"/>
    <n v="-29344"/>
    <x v="0"/>
    <x v="0"/>
    <x v="1"/>
    <s v="Transferencia"/>
    <s v="'1017078"/>
    <m/>
    <m/>
    <m/>
    <m/>
    <m/>
    <m/>
    <m/>
    <m/>
    <s v="1 | 1"/>
    <s v="5761"/>
    <m/>
  </r>
  <r>
    <s v="Realizado"/>
    <x v="6"/>
    <n v="-22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6"/>
    <n v="-19000"/>
    <x v="0"/>
    <x v="0"/>
    <x v="1"/>
    <s v="Transferencia"/>
    <s v="'1016926"/>
    <m/>
    <m/>
    <m/>
    <m/>
    <m/>
    <m/>
    <m/>
    <m/>
    <s v="1 | 1"/>
    <s v="5709"/>
    <m/>
  </r>
  <r>
    <s v="Realizado"/>
    <x v="6"/>
    <n v="-17620.099999999999"/>
    <x v="0"/>
    <x v="0"/>
    <x v="1"/>
    <s v="Transferencia"/>
    <s v="'1016969"/>
    <m/>
    <m/>
    <m/>
    <m/>
    <m/>
    <m/>
    <m/>
    <m/>
    <s v="1 | 1"/>
    <s v="5717"/>
    <m/>
  </r>
  <r>
    <s v="Realizado"/>
    <x v="6"/>
    <n v="-15384.6"/>
    <x v="3"/>
    <x v="3"/>
    <x v="4"/>
    <s v="GUIA"/>
    <s v="'1017196"/>
    <s v="REF.  DAS BIOCLEAN BASE JUNHO / 2023"/>
    <n v="9002"/>
    <s v="BIOCLEAN"/>
    <s v="Financeiro"/>
    <s v="B"/>
    <s v="DEDUÇÕES DA RECEITA"/>
    <s v="B"/>
    <s v="IMPOSTOS DIRETOS"/>
    <s v="1 | 1"/>
    <s v="98403"/>
    <s v="ExtraordinÃ¡rio"/>
  </r>
  <r>
    <s v="Realizado"/>
    <x v="6"/>
    <n v="-13486.25"/>
    <x v="2"/>
    <x v="2"/>
    <x v="3"/>
    <s v="NFS"/>
    <s v="'63123"/>
    <s v="REF. RESIDUO CLASSE II |SERVICO DE TRATAMENTO E DISPOSICAO FINAL DE RESIDUOS DO PERIODO: 01/06/2023 A 30/06/2023- VENCIMENTO: 26/07/2023."/>
    <n v="9002"/>
    <s v="BIOCLEAN"/>
    <s v="Financeiro"/>
    <s v="C"/>
    <s v="CUSTO"/>
    <s v="G"/>
    <s v="TRATAMENTO"/>
    <s v="1 | 1"/>
    <s v="99025"/>
    <s v="ExtraordinÃ¡rio"/>
  </r>
  <r>
    <s v="Realizado"/>
    <x v="6"/>
    <n v="-12621.6"/>
    <x v="0"/>
    <x v="0"/>
    <x v="1"/>
    <s v="Transferencia"/>
    <s v="'1016596"/>
    <m/>
    <m/>
    <m/>
    <m/>
    <m/>
    <m/>
    <m/>
    <m/>
    <s v="1 | 1"/>
    <s v="5571"/>
    <m/>
  </r>
  <r>
    <s v="Realizado"/>
    <x v="6"/>
    <n v="-12128"/>
    <x v="0"/>
    <x v="0"/>
    <x v="1"/>
    <s v="Transferencia"/>
    <s v="'1017079"/>
    <m/>
    <m/>
    <m/>
    <m/>
    <m/>
    <m/>
    <m/>
    <m/>
    <s v="1 | 1"/>
    <s v="5763"/>
    <m/>
  </r>
  <r>
    <s v="Realizado"/>
    <x v="6"/>
    <n v="-10737.89"/>
    <x v="4"/>
    <x v="4"/>
    <x v="5"/>
    <s v="RM"/>
    <s v="'1017239"/>
    <s v="REF. FOLHA DE PAGAMENTO - 06/2023 - BIOCLEAN"/>
    <n v="9002"/>
    <s v="BIOCLEAN"/>
    <s v="Financeiro"/>
    <s v="C"/>
    <s v="CUSTO"/>
    <s v="C"/>
    <s v="PESSOAL"/>
    <s v="1 | 1"/>
    <s v="98587"/>
    <s v="ExtraordinÃ¡rio"/>
  </r>
  <r>
    <s v="Realizado"/>
    <x v="6"/>
    <n v="-10520"/>
    <x v="5"/>
    <x v="5"/>
    <x v="6"/>
    <s v="FATURA"/>
    <s v="'1011409"/>
    <s v="REF. AO ALUGUEL DO GALPÃƒO BIOCLEAN"/>
    <n v="9002"/>
    <s v="BIOCLEAN"/>
    <s v="Financeiro"/>
    <s v="D"/>
    <s v="DESPESA"/>
    <s v="M"/>
    <s v="INSTALAÇÃO"/>
    <s v="1 | 1"/>
    <s v="76852"/>
    <s v="ExtraordinÃ¡rio"/>
  </r>
  <r>
    <s v="Realizado"/>
    <x v="6"/>
    <n v="-7000"/>
    <x v="0"/>
    <x v="0"/>
    <x v="1"/>
    <s v="Transferencia"/>
    <s v="'1016607"/>
    <m/>
    <m/>
    <m/>
    <m/>
    <m/>
    <m/>
    <m/>
    <m/>
    <s v="1 | 1"/>
    <s v="5581"/>
    <m/>
  </r>
  <r>
    <s v="Realizado"/>
    <x v="6"/>
    <n v="-6000"/>
    <x v="7"/>
    <x v="6"/>
    <x v="7"/>
    <s v="NFS"/>
    <s v="'69"/>
    <s v="REF.  SALARIO DE JUNHO/2023 - ROBERTO FARIA"/>
    <n v="9002"/>
    <s v="BIOCLEAN"/>
    <s v="Financeiro"/>
    <s v="D"/>
    <s v="DESPESA"/>
    <s v="J"/>
    <s v="PESSOAL"/>
    <s v="1 | 1"/>
    <s v="98584"/>
    <s v="ExtraordinÃ¡rio"/>
  </r>
  <r>
    <s v="Realizado"/>
    <x v="6"/>
    <n v="-5724.7"/>
    <x v="0"/>
    <x v="0"/>
    <x v="1"/>
    <s v="Transferencia"/>
    <s v="'1017035"/>
    <m/>
    <m/>
    <m/>
    <m/>
    <m/>
    <m/>
    <m/>
    <m/>
    <s v="1 | 1"/>
    <s v="5745"/>
    <m/>
  </r>
  <r>
    <s v="Realizado"/>
    <x v="6"/>
    <n v="-5000"/>
    <x v="0"/>
    <x v="0"/>
    <x v="1"/>
    <s v="Transferencia"/>
    <s v="'1016900"/>
    <m/>
    <m/>
    <m/>
    <m/>
    <m/>
    <m/>
    <m/>
    <m/>
    <s v="1 | 1"/>
    <s v="5697"/>
    <m/>
  </r>
  <r>
    <s v="Realizado"/>
    <x v="6"/>
    <n v="-4630.8"/>
    <x v="0"/>
    <x v="0"/>
    <x v="1"/>
    <s v="Transferencia"/>
    <s v="'1016639"/>
    <m/>
    <m/>
    <m/>
    <m/>
    <m/>
    <m/>
    <m/>
    <m/>
    <s v="1 | 1"/>
    <s v="5593"/>
    <m/>
  </r>
  <r>
    <s v="Realizado"/>
    <x v="6"/>
    <n v="-4403"/>
    <x v="0"/>
    <x v="0"/>
    <x v="1"/>
    <s v="Transferencia"/>
    <s v="'1016925"/>
    <m/>
    <m/>
    <m/>
    <m/>
    <m/>
    <m/>
    <m/>
    <m/>
    <s v="1 | 1"/>
    <s v="5707"/>
    <m/>
  </r>
  <r>
    <s v="Realizado"/>
    <x v="6"/>
    <n v="-4100"/>
    <x v="0"/>
    <x v="0"/>
    <x v="1"/>
    <s v="Transferencia"/>
    <s v="'1016650"/>
    <m/>
    <m/>
    <m/>
    <m/>
    <m/>
    <m/>
    <m/>
    <m/>
    <s v="1 | 1"/>
    <s v="5605"/>
    <m/>
  </r>
  <r>
    <s v="Realizado"/>
    <x v="6"/>
    <n v="-4057.2"/>
    <x v="0"/>
    <x v="0"/>
    <x v="1"/>
    <s v="Transferencia"/>
    <s v="'1016867"/>
    <m/>
    <m/>
    <m/>
    <m/>
    <m/>
    <m/>
    <m/>
    <m/>
    <s v="1 | 1"/>
    <s v="5689"/>
    <m/>
  </r>
  <r>
    <s v="Realizado"/>
    <x v="6"/>
    <n v="-4000"/>
    <x v="0"/>
    <x v="0"/>
    <x v="1"/>
    <s v="Transferencia"/>
    <s v="'1016815"/>
    <m/>
    <m/>
    <m/>
    <m/>
    <m/>
    <m/>
    <m/>
    <m/>
    <s v="1 | 1"/>
    <s v="5663"/>
    <m/>
  </r>
  <r>
    <s v="Realizado"/>
    <x v="6"/>
    <n v="-3955.95"/>
    <x v="8"/>
    <x v="7"/>
    <x v="8"/>
    <s v="ADIANTAMENTO"/>
    <s v="'1016337"/>
    <s v="REF. PEDIDO VA MENSAL JUNHO 2023 - BIOCLEAN"/>
    <n v="9002"/>
    <s v="BIOCLEAN"/>
    <s v="Financeiro"/>
    <s v="C"/>
    <s v="CUSTO"/>
    <s v="E"/>
    <s v="BENEFÍCIOS"/>
    <s v="1 | 1"/>
    <s v="95888"/>
    <s v="ExtraordinÃ¡rio"/>
  </r>
  <r>
    <s v="Realizado"/>
    <x v="6"/>
    <n v="-3950"/>
    <x v="9"/>
    <x v="8"/>
    <x v="9"/>
    <s v="NFS"/>
    <s v="'377"/>
    <s v="REF. DESPESA SEGURANÃ‡A - DERÃ‰ (JUNHO/2023)"/>
    <n v="8005"/>
    <s v="SEGURANÇA"/>
    <s v="Guilherme"/>
    <s v="D"/>
    <s v="DESPESA"/>
    <s v="O"/>
    <s v="TERCEIROS"/>
    <s v="1 | 1"/>
    <s v="98367"/>
    <s v="ExtraordinÃ¡rio"/>
  </r>
  <r>
    <s v="Realizado"/>
    <x v="6"/>
    <n v="-3694"/>
    <x v="0"/>
    <x v="0"/>
    <x v="1"/>
    <s v="Transferencia"/>
    <s v="'1016774"/>
    <m/>
    <m/>
    <m/>
    <m/>
    <m/>
    <m/>
    <m/>
    <m/>
    <s v="1 | 1"/>
    <s v="5645"/>
    <m/>
  </r>
  <r>
    <s v="Realizado"/>
    <x v="6"/>
    <n v="-3625"/>
    <x v="10"/>
    <x v="9"/>
    <x v="46"/>
    <s v="NOTA FISCAL"/>
    <s v="'1887"/>
    <s v="REF. LENHA DE EUCALIPTOS"/>
    <n v="9002"/>
    <s v="BIOCLEAN"/>
    <s v="Financeiro"/>
    <s v="C"/>
    <s v="CUSTO"/>
    <s v="I"/>
    <s v="OUTROS"/>
    <s v="1 | 2"/>
    <s v="96698"/>
    <s v="ExtraordinÃ¡rio"/>
  </r>
  <r>
    <s v="Realizado"/>
    <x v="6"/>
    <n v="-3625"/>
    <x v="10"/>
    <x v="9"/>
    <x v="46"/>
    <s v="NOTA FISCAL"/>
    <s v="'1887"/>
    <s v="REF. LENHA DE EUCALIPTOS"/>
    <n v="9002"/>
    <s v="BIOCLEAN"/>
    <s v="Financeiro"/>
    <s v="C"/>
    <s v="CUSTO"/>
    <s v="I"/>
    <s v="OUTROS"/>
    <s v="2 | 2"/>
    <s v="96699"/>
    <s v="ExtraordinÃ¡rio"/>
  </r>
  <r>
    <s v="Realizado"/>
    <x v="6"/>
    <n v="-3625"/>
    <x v="10"/>
    <x v="9"/>
    <x v="46"/>
    <s v="NOTA FISCAL"/>
    <s v="'1903"/>
    <s v="REF. LENHA DE EUCALIPTOS"/>
    <n v="9002"/>
    <s v="BIOCLEAN"/>
    <s v="Financeiro"/>
    <s v="C"/>
    <s v="CUSTO"/>
    <s v="I"/>
    <s v="OUTROS"/>
    <s v="1 | 2"/>
    <s v="98222"/>
    <s v="ExtraordinÃ¡rio"/>
  </r>
  <r>
    <s v="Realizado"/>
    <x v="6"/>
    <n v="-3625"/>
    <x v="10"/>
    <x v="9"/>
    <x v="46"/>
    <s v="NOTA FISCAL"/>
    <s v="'1903"/>
    <s v="REF. LENHA DE EUCALIPTOS"/>
    <n v="9002"/>
    <s v="BIOCLEAN"/>
    <s v="Financeiro"/>
    <s v="C"/>
    <s v="CUSTO"/>
    <s v="I"/>
    <s v="OUTROS"/>
    <s v="2 | 2"/>
    <s v="98223"/>
    <s v="ExtraordinÃ¡rio"/>
  </r>
  <r>
    <s v="Realizado"/>
    <x v="6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5 | 10"/>
    <s v="86523"/>
    <s v="ExtraordinÃ¡rio"/>
  </r>
  <r>
    <s v="Realizado"/>
    <x v="6"/>
    <n v="-2443.86"/>
    <x v="11"/>
    <x v="10"/>
    <x v="11"/>
    <s v="NOTA FISCAL"/>
    <s v="'024259363"/>
    <s v="REF. CONTA LUZ  JUNHO/2023,  RUA GUILHERME FROTA 500 BONSUCESSO, RIO DE JANEIRO RJ  - CEP: 21042 -750"/>
    <n v="9002"/>
    <s v="BIOCLEAN"/>
    <s v="Financeiro"/>
    <s v="D"/>
    <s v="DESPESA"/>
    <s v="M"/>
    <s v="INSTALAÇÃO"/>
    <s v="1 | 1"/>
    <s v="103185"/>
    <s v="ExtraordinÃ¡rio"/>
  </r>
  <r>
    <s v="Realizado"/>
    <x v="6"/>
    <n v="-2197.13"/>
    <x v="41"/>
    <x v="38"/>
    <x v="42"/>
    <s v="RM"/>
    <s v="'1016369"/>
    <s v="REF. FÃ‰RIAS -  JUNHO/2023 -  BIOCLEAN "/>
    <n v="9002"/>
    <s v="BIOCLEAN"/>
    <s v="Financeiro"/>
    <s v="C"/>
    <s v="CUSTO"/>
    <s v="C"/>
    <s v="PESSOAL"/>
    <s v="1 | 1"/>
    <s v="95995"/>
    <s v="ExtraordinÃ¡rio"/>
  </r>
  <r>
    <s v="Realizado"/>
    <x v="6"/>
    <n v="-2146.41"/>
    <x v="12"/>
    <x v="11"/>
    <x v="4"/>
    <s v="GUIA"/>
    <s v="'1016941"/>
    <s v="REF.  DAS PARCSN 13/60"/>
    <n v="20011"/>
    <s v="CORPORATIVO"/>
    <s v="Financeiro"/>
    <s v="F"/>
    <s v="PARCELAMENTOS"/>
    <s v="R"/>
    <s v="PARCELAMENTOS"/>
    <s v="1 | 1"/>
    <s v="97807"/>
    <s v="ExtraordinÃ¡rio"/>
  </r>
  <r>
    <s v="Realizado"/>
    <x v="6"/>
    <n v="-1875.65"/>
    <x v="23"/>
    <x v="21"/>
    <x v="21"/>
    <s v="FATURA"/>
    <s v="'73854141"/>
    <s v="REF. PEDIDO MENSAL JUNHO 2023 - BIOCLEAN."/>
    <n v="9002"/>
    <s v="BIOCLEAN"/>
    <s v="Financeiro"/>
    <s v="C"/>
    <s v="CUSTO"/>
    <s v="E"/>
    <s v="BENEFÍCIOS"/>
    <s v="1 | 1"/>
    <s v="95840"/>
    <s v="ExtraordinÃ¡rio"/>
  </r>
  <r>
    <s v="Realizado"/>
    <x v="6"/>
    <n v="-1788.74"/>
    <x v="14"/>
    <x v="13"/>
    <x v="12"/>
    <s v="NFS"/>
    <s v="'278"/>
    <s v="REF. SERV PRESTADOS  VALDEMIR -JUNHO/2023 (SERV INFORMATICA)"/>
    <n v="9002"/>
    <s v="BIOCLEAN"/>
    <s v="Financeiro"/>
    <s v="C"/>
    <s v="CUSTO"/>
    <s v="I"/>
    <s v="OUTROS"/>
    <s v="1 | 1"/>
    <s v="98353"/>
    <s v="ExtraordinÃ¡rio"/>
  </r>
  <r>
    <s v="Realizado"/>
    <x v="6"/>
    <n v="-1780"/>
    <x v="13"/>
    <x v="12"/>
    <x v="5"/>
    <s v="RM"/>
    <s v="'1017240"/>
    <s v="REF. FOLHA DE PAGAMENTO - JUNHO/2023 - BIOCLEAN - PRO LABORE "/>
    <n v="9002"/>
    <s v="BIOCLEAN"/>
    <s v="Financeiro"/>
    <s v="D"/>
    <s v="DESPESA"/>
    <s v="J"/>
    <s v="PESSOAL"/>
    <s v="1 | 1"/>
    <s v="98588"/>
    <s v="ExtraordinÃ¡rio"/>
  </r>
  <r>
    <s v="Realizado"/>
    <x v="6"/>
    <n v="-1745"/>
    <x v="35"/>
    <x v="33"/>
    <x v="38"/>
    <s v="NFS"/>
    <s v="'2753"/>
    <s v="REF. INDICADOR DE NIVEL, TUBO DE VIDRO"/>
    <n v="9002"/>
    <s v="BIOCLEAN"/>
    <s v="Financeiro"/>
    <s v="C"/>
    <s v="CUSTO"/>
    <s v="I"/>
    <s v="OUTROS"/>
    <s v="1 | 1"/>
    <s v="96903"/>
    <s v="ExtraordinÃ¡rio"/>
  </r>
  <r>
    <s v="Realizado"/>
    <x v="6"/>
    <n v="-1500"/>
    <x v="35"/>
    <x v="33"/>
    <x v="38"/>
    <s v="NFS"/>
    <s v="'4405"/>
    <s v="REF. MANUTENÃ‡ÃƒO PREVENTIVA EM 02 CALDEIRAS ATA MODELO H3-14 E H3-6"/>
    <n v="9002"/>
    <s v="BIOCLEAN"/>
    <s v="Financeiro"/>
    <s v="C"/>
    <s v="CUSTO"/>
    <s v="I"/>
    <s v="OUTROS"/>
    <s v="1 | 1"/>
    <s v="97111"/>
    <s v="ExtraordinÃ¡rio"/>
  </r>
  <r>
    <s v="Realizado"/>
    <x v="6"/>
    <n v="-1425.37"/>
    <x v="20"/>
    <x v="18"/>
    <x v="16"/>
    <s v="GUIA"/>
    <s v="'1017456"/>
    <s v="REF.DCTFWEB - BIOCLEAN - 06/23"/>
    <n v="9002"/>
    <s v="BIOCLEAN"/>
    <s v="Financeiro"/>
    <s v="C"/>
    <s v="CUSTO"/>
    <s v="D"/>
    <s v="ENCARGOS SOCIAIS"/>
    <s v="1 | 1"/>
    <s v="99299"/>
    <s v="ExtraordinÃ¡rio"/>
  </r>
  <r>
    <s v="Realizado"/>
    <x v="6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6"/>
    <n v="-1341.53"/>
    <x v="17"/>
    <x v="15"/>
    <x v="14"/>
    <s v="RM"/>
    <s v="'1017277"/>
    <s v="REF. FGTS - 06/2023 - BIOCLEAN"/>
    <n v="9002"/>
    <s v="BIOCLEAN"/>
    <s v="Financeiro"/>
    <s v="C"/>
    <s v="CUSTO"/>
    <s v="D"/>
    <s v="ENCARGOS SOCIAIS"/>
    <s v="1 | 1"/>
    <s v="98706"/>
    <s v="ExtraordinÃ¡rio"/>
  </r>
  <r>
    <s v="Realizado"/>
    <x v="6"/>
    <n v="-1125.4166666666667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6"/>
    <n v="-1103.1400000000001"/>
    <x v="19"/>
    <x v="17"/>
    <x v="15"/>
    <s v="NFS"/>
    <s v="'1898"/>
    <s v="REF. INSTALAÃ‡ÃƒO, MANUTENÃ‡ÃƒO E TREINAMENTO - JUNHO/2023"/>
    <n v="9002"/>
    <s v="BIOCLEAN"/>
    <s v="Financeiro"/>
    <s v="D"/>
    <s v="DESPESA"/>
    <s v="P"/>
    <s v="OUTRAS DESPESAS"/>
    <s v="1 | 1"/>
    <s v="98714"/>
    <s v="ExtraordinÃ¡rio"/>
  </r>
  <r>
    <s v="Realizado"/>
    <x v="6"/>
    <n v="-1075.71"/>
    <x v="15"/>
    <x v="14"/>
    <x v="18"/>
    <s v="AP"/>
    <s v="'1017326"/>
    <s v="REF. MANUTENÃ‡ÃƒO AUTOCLAVE JUNHO/2023"/>
    <n v="9002"/>
    <s v="BIOCLEAN"/>
    <s v="Financeiro"/>
    <s v="C"/>
    <s v="CUSTO"/>
    <s v="I"/>
    <s v="OUTROS"/>
    <s v="1 | 1"/>
    <s v="98816"/>
    <s v="ExtraordinÃ¡rio"/>
  </r>
  <r>
    <s v="Realizado"/>
    <x v="6"/>
    <n v="-1000"/>
    <x v="0"/>
    <x v="0"/>
    <x v="1"/>
    <s v="Transferencia"/>
    <s v="'1016714"/>
    <m/>
    <m/>
    <m/>
    <m/>
    <m/>
    <m/>
    <m/>
    <m/>
    <s v="1 | 1"/>
    <s v="5625"/>
    <m/>
  </r>
  <r>
    <s v="Realizado"/>
    <x v="6"/>
    <n v="-1000"/>
    <x v="35"/>
    <x v="33"/>
    <x v="38"/>
    <s v="NFS"/>
    <s v="'4430"/>
    <s v="REF. SERVIÃ‡O DE RECUPERAÃ‡ÃƒO TAMPA TRASEIRA DA CALDEIRA MARCA ATA -6"/>
    <n v="9002"/>
    <s v="BIOCLEAN"/>
    <s v="Financeiro"/>
    <s v="C"/>
    <s v="CUSTO"/>
    <s v="I"/>
    <s v="OUTROS"/>
    <s v="1 | 3"/>
    <s v="97592"/>
    <s v="ExtraordinÃ¡rio"/>
  </r>
  <r>
    <s v="Realizado"/>
    <x v="6"/>
    <n v="-950"/>
    <x v="35"/>
    <x v="33"/>
    <x v="38"/>
    <s v="NFS"/>
    <s v="'4430"/>
    <s v="REF. SERVIÃ‡O DE RECUPERAÃ‡ÃƒO TAMPA TRASEIRA DA CALDEIRA MARCA ATA -6"/>
    <n v="9002"/>
    <s v="BIOCLEAN"/>
    <s v="Financeiro"/>
    <s v="C"/>
    <s v="CUSTO"/>
    <s v="I"/>
    <s v="OUTROS"/>
    <s v="2 | 3"/>
    <s v="97593"/>
    <s v="ExtraordinÃ¡rio"/>
  </r>
  <r>
    <s v="Realizado"/>
    <x v="6"/>
    <n v="-950"/>
    <x v="35"/>
    <x v="33"/>
    <x v="38"/>
    <s v="NFS"/>
    <s v="'4430"/>
    <s v="REF. SERVIÃ‡O DE RECUPERAÃ‡ÃƒO TAMPA TRASEIRA DA CALDEIRA MARCA ATA -6"/>
    <n v="9002"/>
    <s v="BIOCLEAN"/>
    <s v="Financeiro"/>
    <s v="C"/>
    <s v="CUSTO"/>
    <s v="I"/>
    <s v="OUTROS"/>
    <s v="3 | 3"/>
    <s v="97594"/>
    <s v="ExtraordinÃ¡rio"/>
  </r>
  <r>
    <s v="Realizado"/>
    <x v="6"/>
    <n v="-917.53"/>
    <x v="12"/>
    <x v="11"/>
    <x v="4"/>
    <s v="GUIA"/>
    <s v="'1016943"/>
    <s v="REF.  DAS PARC - BIOCLEAN 5110203 PARC 21/60"/>
    <n v="20011"/>
    <s v="CORPORATIVO"/>
    <s v="Financeiro"/>
    <s v="F"/>
    <s v="PARCELAMENTOS"/>
    <s v="R"/>
    <s v="PARCELAMENTOS"/>
    <s v="1 | 1"/>
    <s v="97809"/>
    <s v="ExtraordinÃ¡rio"/>
  </r>
  <r>
    <s v="Realizado"/>
    <x v="6"/>
    <n v="-903.3"/>
    <x v="46"/>
    <x v="43"/>
    <x v="51"/>
    <s v="NOTA FISCAL"/>
    <s v="'101"/>
    <s v="REF. NORTON, CABO, MANGUEIRA, CONECTOR , DESENGRIPANTE, FITA, CHAVE COMBINADA, SILICONE"/>
    <n v="9002"/>
    <s v="BIOCLEAN"/>
    <s v="Financeiro"/>
    <s v="C"/>
    <s v="CUSTO"/>
    <s v="F"/>
    <s v="FROTA"/>
    <s v="1 | 1"/>
    <s v="97062"/>
    <s v="ExtraordinÃ¡rio"/>
  </r>
  <r>
    <s v="Realizado"/>
    <x v="6"/>
    <n v="-899.39"/>
    <x v="21"/>
    <x v="19"/>
    <x v="17"/>
    <s v="NFS"/>
    <s v="'7766"/>
    <s v="REF. ASSESSORIA TECNICA TRATAMENTO E ANALISE AGUA NAS CALDEIRAS - JUNHO /2023"/>
    <n v="9002"/>
    <s v="BIOCLEAN"/>
    <s v="Financeiro"/>
    <s v="C"/>
    <s v="CUSTO"/>
    <s v="I"/>
    <s v="OUTROS"/>
    <s v="1 | 1"/>
    <s v="98582"/>
    <s v="ExtraordinÃ¡rio"/>
  </r>
  <r>
    <s v="Realizado"/>
    <x v="6"/>
    <n v="-850"/>
    <x v="15"/>
    <x v="14"/>
    <x v="23"/>
    <s v="NFS"/>
    <s v="'9108"/>
    <s v="REF. CONSERTO DE 01 BOMBA  DANCOR DE 2 HP"/>
    <n v="9002"/>
    <s v="BIOCLEAN"/>
    <s v="Financeiro"/>
    <s v="C"/>
    <s v="CUSTO"/>
    <s v="I"/>
    <s v="OUTROS"/>
    <s v="1 | 1"/>
    <s v="97004"/>
    <s v="ExtraordinÃ¡rio"/>
  </r>
  <r>
    <s v="Realizado"/>
    <x v="6"/>
    <n v="-794.44"/>
    <x v="24"/>
    <x v="22"/>
    <x v="22"/>
    <s v="FATURA"/>
    <s v="'289392"/>
    <s v="REF. CONTA AGUA - RUA GUILHERME FROTA, 500 - JUNHO/2023"/>
    <n v="4004"/>
    <s v="PATRIMÔNIO"/>
    <s v="Sidnei"/>
    <s v="D"/>
    <s v="DESPESA"/>
    <s v="M"/>
    <s v="INSTALAÇÃO"/>
    <s v="1 | 1"/>
    <s v="97297"/>
    <s v="ExtraordinÃ¡rio"/>
  </r>
  <r>
    <s v="Realizado"/>
    <x v="6"/>
    <n v="-772.11"/>
    <x v="28"/>
    <x v="26"/>
    <x v="28"/>
    <s v="NFS"/>
    <s v="'34998019"/>
    <s v="REF. UNIMED SAÃšDE - BIOCLEAN"/>
    <n v="9002"/>
    <s v="BIOCLEAN"/>
    <s v="Financeiro"/>
    <s v="C"/>
    <s v="CUSTO"/>
    <s v="E"/>
    <s v="BENEFÍCIOS"/>
    <s v="1 | 1"/>
    <s v="97280"/>
    <s v="ExtraordinÃ¡rio"/>
  </r>
  <r>
    <s v="Realizado"/>
    <x v="6"/>
    <n v="-545"/>
    <x v="25"/>
    <x v="23"/>
    <x v="24"/>
    <s v="NFS"/>
    <s v="'1237"/>
    <s v="REF. ALUGUEL DE EQUIPAMENTOS PARA SISTEMA DE CFTV -CAMERAS INTERNAS , REFERENCIA MENSAL AO CORRESPONDE AO MÃŠS DE JUNHO DE 2023."/>
    <n v="9002"/>
    <s v="BIOCLEAN"/>
    <s v="Financeiro"/>
    <s v="D"/>
    <s v="DESPESA"/>
    <s v="M"/>
    <s v="INSTALAÇÃO"/>
    <s v="1 | 1"/>
    <s v="98224"/>
    <s v="ExtraordinÃ¡rio"/>
  </r>
  <r>
    <s v="Realizado"/>
    <x v="6"/>
    <n v="-480"/>
    <x v="26"/>
    <x v="24"/>
    <x v="25"/>
    <s v="NFS"/>
    <s v="'21424"/>
    <s v="REF AVALIAÃ‡ÃƒO QUALIDADE DA AGUA EM 3 PONTOS DE AUTOCLAVE - 01/02/03"/>
    <n v="9002"/>
    <s v="BIOCLEAN"/>
    <s v="Financeiro"/>
    <s v="C"/>
    <s v="CUSTO"/>
    <s v="I"/>
    <s v="OUTROS"/>
    <s v="1 | 1"/>
    <s v="97005"/>
    <s v="ExtraordinÃ¡rio"/>
  </r>
  <r>
    <s v="Realizado"/>
    <x v="6"/>
    <n v="-463.5"/>
    <x v="15"/>
    <x v="14"/>
    <x v="27"/>
    <s v="NOTA FISCAL"/>
    <s v="'17819"/>
    <s v="REF. VANGA C/ CABO, MOTOS ESMERIL , TORNO BANCADA "/>
    <n v="9002"/>
    <s v="BIOCLEAN"/>
    <s v="Financeiro"/>
    <s v="C"/>
    <s v="CUSTO"/>
    <s v="I"/>
    <s v="OUTROS"/>
    <s v="1 | 2"/>
    <s v="97310"/>
    <s v="ExtraordinÃ¡rio"/>
  </r>
  <r>
    <s v="Realizado"/>
    <x v="6"/>
    <n v="-463.5"/>
    <x v="15"/>
    <x v="14"/>
    <x v="27"/>
    <s v="NOTA FISCAL"/>
    <s v="'17819"/>
    <s v="REF. VANGA C/ CABO, MOTOS ESMERIL , TORNO BANCADA "/>
    <n v="9002"/>
    <s v="BIOCLEAN"/>
    <s v="Financeiro"/>
    <s v="C"/>
    <s v="CUSTO"/>
    <s v="I"/>
    <s v="OUTROS"/>
    <s v="2 | 2"/>
    <s v="97311"/>
    <s v="ExtraordinÃ¡rio"/>
  </r>
  <r>
    <s v="Realizado"/>
    <x v="6"/>
    <n v="-370"/>
    <x v="33"/>
    <x v="31"/>
    <x v="52"/>
    <s v="NFS"/>
    <s v="'359"/>
    <s v="REF. A RECARGA E MANUTENÃ‡ÃƒO DE 06 EXTINTORES"/>
    <n v="9002"/>
    <s v="BIOCLEAN"/>
    <s v="Financeiro"/>
    <s v="D"/>
    <s v="DESPESA"/>
    <s v="M"/>
    <s v="INSTALAÇÃO"/>
    <s v="1 | 1"/>
    <s v="97812"/>
    <s v="ExtraordinÃ¡rio"/>
  </r>
  <r>
    <s v="Realizado"/>
    <x v="6"/>
    <n v="-341.09"/>
    <x v="12"/>
    <x v="11"/>
    <x v="4"/>
    <s v="GUIA"/>
    <s v="'1016942"/>
    <s v="REF.  DAS PARCSN RELP PARC 14/92"/>
    <n v="20011"/>
    <s v="CORPORATIVO"/>
    <s v="Financeiro"/>
    <s v="F"/>
    <s v="PARCELAMENTOS"/>
    <s v="R"/>
    <s v="PARCELAMENTOS"/>
    <s v="1 | 1"/>
    <s v="97808"/>
    <s v="ExtraordinÃ¡rio"/>
  </r>
  <r>
    <s v="Realizado"/>
    <x v="6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4 | 19"/>
    <s v="45594"/>
    <s v="ExtraordinÃ¡rio"/>
  </r>
  <r>
    <s v="Realizado"/>
    <x v="6"/>
    <n v="-280"/>
    <x v="30"/>
    <x v="28"/>
    <x v="31"/>
    <s v="AP"/>
    <s v="'1016684"/>
    <s v="REF. DIÃRIAS 05 Ã  11/06/2023."/>
    <n v="9002"/>
    <s v="BIOCLEAN"/>
    <s v="Financeiro"/>
    <s v="C"/>
    <s v="CUSTO"/>
    <s v="C"/>
    <s v="PESSOAL"/>
    <s v="1 | 1"/>
    <s v="97168"/>
    <s v="ExtraordinÃ¡rio"/>
  </r>
  <r>
    <s v="Realizado"/>
    <x v="6"/>
    <n v="-215"/>
    <x v="29"/>
    <x v="27"/>
    <x v="30"/>
    <s v="REEMBOLSO"/>
    <s v="'1017190"/>
    <s v="REF. REEMBOLSO DESP COMPRAS PARA MANUTENÃ‡ÃƒO (CASA RUBEM DE BONSUCESSO)"/>
    <n v="9002"/>
    <s v="BIOCLEAN"/>
    <s v="Financeiro"/>
    <s v="D"/>
    <s v="DESPESA"/>
    <s v="P"/>
    <s v="OUTRAS DESPESAS"/>
    <s v="1 | 1"/>
    <s v="98382"/>
    <s v="ExtraordinÃ¡rio"/>
  </r>
  <r>
    <s v="Realizado"/>
    <x v="6"/>
    <n v="-215"/>
    <x v="31"/>
    <x v="29"/>
    <x v="32"/>
    <s v="CONTRATO "/>
    <s v="'20230605003-TAR"/>
    <s v="Gerado por conciliacao automatica TAR CTA EMP MENSAL 05/23"/>
    <n v="20011"/>
    <s v="CORPORATIVO"/>
    <s v="Financeiro"/>
    <s v="D"/>
    <s v="DESPESA"/>
    <s v="N"/>
    <s v="DESPESAS FINANCEIRAS"/>
    <s v="1 | 1"/>
    <s v="96733"/>
    <s v="ExtraordinÃ¡rio"/>
  </r>
  <r>
    <s v="Realizado"/>
    <x v="6"/>
    <n v="-210"/>
    <x v="30"/>
    <x v="28"/>
    <x v="31"/>
    <s v="AP"/>
    <s v="'1017046"/>
    <s v="REF. DIÃRIAS 19 Ã  25/06/2023."/>
    <n v="9002"/>
    <s v="BIOCLEAN"/>
    <s v="Financeiro"/>
    <s v="C"/>
    <s v="CUSTO"/>
    <s v="C"/>
    <s v="PESSOAL"/>
    <s v="1 | 1"/>
    <s v="97991"/>
    <s v="ExtraordinÃ¡rio"/>
  </r>
  <r>
    <s v="Realizado"/>
    <x v="6"/>
    <n v="-200"/>
    <x v="25"/>
    <x v="23"/>
    <x v="33"/>
    <s v="FATURA"/>
    <s v="'36"/>
    <s v="REF.   1 IMPRESSORA MULTIFUNCIONAL LT RICOH  377"/>
    <n v="2001"/>
    <s v="CORPORATIVO"/>
    <s v="Financeiro"/>
    <s v="D"/>
    <s v="DESPESA"/>
    <s v="M"/>
    <s v="INSTALAÇÃO"/>
    <s v="1 | 1"/>
    <s v="98226"/>
    <s v="ExtraordinÃ¡rio"/>
  </r>
  <r>
    <s v="Realizado"/>
    <x v="6"/>
    <n v="-145"/>
    <x v="15"/>
    <x v="14"/>
    <x v="47"/>
    <s v="GUIA"/>
    <s v="'1017200"/>
    <s v="REF. GUIA  ISS TOMADOS  NF REPAROSTEC 06/2023"/>
    <n v="9002"/>
    <s v="BIOCLEAN"/>
    <s v="Financeiro"/>
    <s v="C"/>
    <s v="CUSTO"/>
    <s v="I"/>
    <s v="OUTROS"/>
    <s v="1 | 1"/>
    <s v="98408"/>
    <s v="ExtraordinÃ¡rio"/>
  </r>
  <r>
    <s v="Realizado"/>
    <x v="6"/>
    <n v="-140"/>
    <x v="30"/>
    <x v="28"/>
    <x v="31"/>
    <s v="AP"/>
    <s v="'1016553"/>
    <s v="REF. DIÃRIAS 29/05 Ã  04/06/2023"/>
    <n v="9002"/>
    <s v="BIOCLEAN"/>
    <s v="Financeiro"/>
    <s v="C"/>
    <s v="CUSTO"/>
    <s v="C"/>
    <s v="PESSOAL"/>
    <s v="1 | 1"/>
    <s v="96604"/>
    <s v="ExtraordinÃ¡rio"/>
  </r>
  <r>
    <s v="Realizado"/>
    <x v="6"/>
    <n v="-119.25"/>
    <x v="32"/>
    <x v="30"/>
    <x v="34"/>
    <s v="FATURA"/>
    <s v="'236386809"/>
    <s v="REF. CONTA TELEFONICA DA OI - REF.JUNHO/2023"/>
    <n v="80061"/>
    <s v="TECNOLOGIA DA INFORMAÇÃO"/>
    <s v="Gabriel"/>
    <s v="C"/>
    <s v="CUSTO"/>
    <s v="I"/>
    <s v="OUTROS"/>
    <s v="1 | 1"/>
    <s v="97847"/>
    <s v="ExtraordinÃ¡rio"/>
  </r>
  <r>
    <s v="Realizado"/>
    <x v="6"/>
    <n v="-97.36"/>
    <x v="34"/>
    <x v="32"/>
    <x v="28"/>
    <s v="NFS"/>
    <s v="'34998023"/>
    <s v="REF.UNIMED DENTAL - BIOCLEAN"/>
    <n v="9002"/>
    <s v="BIOCLEAN"/>
    <s v="Financeiro"/>
    <s v="C"/>
    <s v="CUSTO"/>
    <s v="E"/>
    <s v="BENEFÍCIOS"/>
    <s v="1 | 1"/>
    <s v="97243"/>
    <s v="ExtraordinÃ¡rio"/>
  </r>
  <r>
    <s v="Realizado"/>
    <x v="6"/>
    <n v="-60"/>
    <x v="30"/>
    <x v="28"/>
    <x v="31"/>
    <s v="AP"/>
    <s v="'1016753"/>
    <s v="REF. DIÃRIAS 05 Ã  11/06/2023."/>
    <n v="9002"/>
    <s v="BIOCLEAN"/>
    <s v="Financeiro"/>
    <s v="C"/>
    <s v="CUSTO"/>
    <s v="C"/>
    <s v="PESSOAL"/>
    <s v="1 | 1"/>
    <s v="97354"/>
    <s v="ExtraordinÃ¡rio"/>
  </r>
  <r>
    <s v="Realizado"/>
    <x v="6"/>
    <n v="-45.43"/>
    <x v="27"/>
    <x v="25"/>
    <x v="26"/>
    <s v="NFS"/>
    <s v="'4394"/>
    <s v="REF. AOS SERVIÃ‡OS PRESTADOS VIDALCLIN  - BIOCLEAN - NOTA FISCAL NÂº 4394 - 05/2023"/>
    <n v="9002"/>
    <s v="BIOCLEAN"/>
    <s v="Financeiro"/>
    <s v="C"/>
    <s v="CUSTO"/>
    <s v="E"/>
    <s v="BENEFÍCIOS"/>
    <s v="1 | 1"/>
    <s v="97497"/>
    <s v="ExtraordinÃ¡rio"/>
  </r>
  <r>
    <s v="Realizado"/>
    <x v="6"/>
    <n v="-41.3"/>
    <x v="27"/>
    <x v="25"/>
    <x v="26"/>
    <s v="NFS"/>
    <s v="'4533"/>
    <s v="REF. AOS SERVIÃ‡OS PRESTADOS VIDALCLIN  - BIOCLEAN - NOTA FISCAL NÂº 4533 06/2023"/>
    <n v="30051"/>
    <s v="DEPARTAMENTO PESSOAL"/>
    <s v="Caio"/>
    <s v="C"/>
    <s v="CUSTO"/>
    <s v="E"/>
    <s v="BENEFÍCIOS"/>
    <s v="1 | 1"/>
    <s v="99412"/>
    <s v="ExtraordinÃ¡rio"/>
  </r>
  <r>
    <s v="Realizado"/>
    <x v="6"/>
    <n v="-33"/>
    <x v="31"/>
    <x v="29"/>
    <x v="32"/>
    <s v="CONTRATO "/>
    <s v="'20230621004-TAR"/>
    <s v="Gerado por conciliacao automatica TAR/CUSTAS COBRANCA"/>
    <n v="20011"/>
    <s v="CORPORATIVO"/>
    <s v="Financeiro"/>
    <s v="D"/>
    <s v="DESPESA"/>
    <s v="N"/>
    <s v="DESPESAS FINANCEIRAS"/>
    <s v="1 | 1"/>
    <s v="97854"/>
    <s v="ExtraordinÃ¡rio"/>
  </r>
  <r>
    <s v="Realizado"/>
    <x v="6"/>
    <n v="-32.4"/>
    <x v="31"/>
    <x v="29"/>
    <x v="32"/>
    <s v="CONTRATO "/>
    <s v="'1016608"/>
    <s v="Gerado por conciliacao automatica TAR C/C SISPAG"/>
    <n v="20011"/>
    <s v="CORPORATIVO"/>
    <s v="Financeiro"/>
    <s v="D"/>
    <s v="DESPESA"/>
    <s v="N"/>
    <s v="DESPESAS FINANCEIRAS"/>
    <s v="1 | 1"/>
    <s v="96776"/>
    <s v="ExtraordinÃ¡rio"/>
  </r>
  <r>
    <s v="Realizado"/>
    <x v="6"/>
    <n v="-16.5"/>
    <x v="31"/>
    <x v="29"/>
    <x v="32"/>
    <s v="CONTRATO "/>
    <s v="'20230620007-TAR"/>
    <s v="Gerado por conciliacao automatica TAR/CUSTAS COBRANCA"/>
    <n v="20011"/>
    <s v="CORPORATIVO"/>
    <s v="Financeiro"/>
    <s v="D"/>
    <s v="DESPESA"/>
    <s v="N"/>
    <s v="DESPESAS FINANCEIRAS"/>
    <s v="1 | 1"/>
    <s v="97761"/>
    <s v="ExtraordinÃ¡rio"/>
  </r>
  <r>
    <s v="Realizado"/>
    <x v="6"/>
    <n v="-14.48"/>
    <x v="23"/>
    <x v="21"/>
    <x v="50"/>
    <s v="NFS"/>
    <s v="'31173"/>
    <s v="REF. OTIMIZA - JUNHO/23 - BIOCLEAN"/>
    <n v="9002"/>
    <s v="BIOCLEAN"/>
    <s v="Financeiro"/>
    <s v="C"/>
    <s v="CUSTO"/>
    <s v="E"/>
    <s v="BENEFÍCIOS"/>
    <s v="1 | 1"/>
    <s v="96508"/>
    <s v="ExtraordinÃ¡rio"/>
  </r>
  <r>
    <s v="Realizado"/>
    <x v="6"/>
    <n v="-11"/>
    <x v="31"/>
    <x v="29"/>
    <x v="32"/>
    <s v="CONTRATO "/>
    <s v="'20230619006-TAR"/>
    <s v="Gerado por conciliacao automatica TAR/CUSTAS COBRANCA"/>
    <n v="20011"/>
    <s v="CORPORATIVO"/>
    <s v="Financeiro"/>
    <s v="D"/>
    <s v="DESPESA"/>
    <s v="N"/>
    <s v="DESPESAS FINANCEIRAS"/>
    <s v="1 | 1"/>
    <s v="97630"/>
    <s v="ExtraordinÃ¡rio"/>
  </r>
  <r>
    <s v="Realizado"/>
    <x v="6"/>
    <n v="-10.6"/>
    <x v="31"/>
    <x v="29"/>
    <x v="32"/>
    <s v="CONTRATO "/>
    <s v="'20230601004-TAR"/>
    <s v="Gerado por conciliacao automatica TAR TED SISPAG"/>
    <n v="20011"/>
    <s v="CORPORATIVO"/>
    <s v="Financeiro"/>
    <s v="D"/>
    <s v="DESPESA"/>
    <s v="N"/>
    <s v="DESPESAS FINANCEIRAS"/>
    <s v="1 | 1"/>
    <s v="96387"/>
    <s v="ExtraordinÃ¡rio"/>
  </r>
  <r>
    <s v="Realizado"/>
    <x v="6"/>
    <n v="-10.6"/>
    <x v="31"/>
    <x v="29"/>
    <x v="32"/>
    <s v="CONTRATO "/>
    <s v="'20230614004-TAR"/>
    <s v="Gerado por conciliacao automatica TAR TED SISPAG"/>
    <n v="20011"/>
    <s v="CORPORATIVO"/>
    <s v="Financeiro"/>
    <s v="D"/>
    <s v="DESPESA"/>
    <s v="N"/>
    <s v="DESPESAS FINANCEIRAS"/>
    <s v="1 | 1"/>
    <s v="97337"/>
    <s v="ExtraordinÃ¡rio"/>
  </r>
  <r>
    <s v="Realizado"/>
    <x v="6"/>
    <n v="-5.5"/>
    <x v="31"/>
    <x v="29"/>
    <x v="32"/>
    <s v="CONTRATO "/>
    <s v="'20230615007-TAR"/>
    <s v="Gerado por conciliacao automatica TAR/CUSTAS COBRANCA"/>
    <n v="20011"/>
    <s v="CORPORATIVO"/>
    <s v="Financeiro"/>
    <s v="D"/>
    <s v="DESPESA"/>
    <s v="N"/>
    <s v="DESPESAS FINANCEIRAS"/>
    <s v="1 | 1"/>
    <s v="97482"/>
    <s v="ExtraordinÃ¡rio"/>
  </r>
  <r>
    <s v="Realizado"/>
    <x v="6"/>
    <n v="-5.5"/>
    <x v="31"/>
    <x v="29"/>
    <x v="32"/>
    <s v="CONTRATO "/>
    <s v="'20230623005-TAR"/>
    <s v="Gerado por conciliacao automatica TAR/CUSTAS COBRANCA"/>
    <n v="20011"/>
    <s v="CORPORATIVO"/>
    <s v="Financeiro"/>
    <s v="D"/>
    <s v="DESPESA"/>
    <s v="N"/>
    <s v="DESPESAS FINANCEIRAS"/>
    <s v="1 | 1"/>
    <s v="97968"/>
    <s v="ExtraordinÃ¡rio"/>
  </r>
  <r>
    <s v="Realizado"/>
    <x v="6"/>
    <n v="-4.2"/>
    <x v="31"/>
    <x v="29"/>
    <x v="32"/>
    <s v="CONTRATO "/>
    <s v="'20230627002-TAR"/>
    <s v="Gerado por conciliacao automatica TAR SISPAG TIT OUTRO BCO"/>
    <n v="20011"/>
    <s v="CORPORATIVO"/>
    <s v="Financeiro"/>
    <s v="D"/>
    <s v="DESPESA"/>
    <s v="N"/>
    <s v="DESPESAS FINANCEIRAS"/>
    <s v="1 | 1"/>
    <s v="98119"/>
    <s v="ExtraordinÃ¡rio"/>
  </r>
  <r>
    <s v="Realizado"/>
    <x v="6"/>
    <n v="-2.8"/>
    <x v="31"/>
    <x v="29"/>
    <x v="32"/>
    <s v="CONTRATO "/>
    <s v="'20230615005-TAR"/>
    <s v="Gerado por conciliacao automatica TAR SISPAG TIT OUTRO BCO"/>
    <n v="20011"/>
    <s v="CORPORATIVO"/>
    <s v="Financeiro"/>
    <s v="D"/>
    <s v="DESPESA"/>
    <s v="N"/>
    <s v="DESPESAS FINANCEIRAS"/>
    <s v="1 | 1"/>
    <s v="97481"/>
    <s v="ExtraordinÃ¡rio"/>
  </r>
  <r>
    <s v="Realizado"/>
    <x v="6"/>
    <n v="-1.8"/>
    <x v="31"/>
    <x v="29"/>
    <x v="32"/>
    <s v="CONTRATO "/>
    <s v="'20230615004-TAR"/>
    <s v="Gerado por conciliacao automatica TAR BLOQUETO ITAU"/>
    <n v="20011"/>
    <s v="CORPORATIVO"/>
    <s v="Financeiro"/>
    <s v="D"/>
    <s v="DESPESA"/>
    <s v="N"/>
    <s v="DESPESAS FINANCEIRAS"/>
    <s v="1 | 1"/>
    <s v="97480"/>
    <s v="ExtraordinÃ¡rio"/>
  </r>
  <r>
    <s v="Realizado"/>
    <x v="6"/>
    <n v="-1.4"/>
    <x v="31"/>
    <x v="29"/>
    <x v="32"/>
    <s v="CONTRATO "/>
    <s v="'20230607004-TAR"/>
    <s v="Gerado por conciliacao automatica TAR SISPAG TIT OUTRO BCO"/>
    <n v="20011"/>
    <s v="CORPORATIVO"/>
    <s v="Financeiro"/>
    <s v="D"/>
    <s v="DESPESA"/>
    <s v="N"/>
    <s v="DESPESAS FINANCEIRAS"/>
    <s v="1 | 1"/>
    <s v="97046"/>
    <s v="ExtraordinÃ¡rio"/>
  </r>
  <r>
    <s v="Realizado"/>
    <x v="6"/>
    <n v="-1.4"/>
    <x v="31"/>
    <x v="29"/>
    <x v="32"/>
    <s v="CONTRATO "/>
    <s v="'20230609003-TAR"/>
    <s v="Gerado por conciliacao automatica TAR SISPAG TIT OUTRO BCO"/>
    <n v="20011"/>
    <s v="CORPORATIVO"/>
    <s v="Financeiro"/>
    <s v="D"/>
    <s v="DESPESA"/>
    <s v="N"/>
    <s v="DESPESAS FINANCEIRAS"/>
    <s v="1 | 1"/>
    <s v="97052"/>
    <s v="ExtraordinÃ¡rio"/>
  </r>
  <r>
    <s v="Realizado"/>
    <x v="6"/>
    <n v="-1.4"/>
    <x v="31"/>
    <x v="29"/>
    <x v="32"/>
    <s v="CONTRATO "/>
    <s v="'20230612003-TAR"/>
    <s v="Gerado por conciliacao automatica TAR SISPAG TIT OUTRO BCO"/>
    <n v="20011"/>
    <s v="CORPORATIVO"/>
    <s v="Financeiro"/>
    <s v="D"/>
    <s v="DESPESA"/>
    <s v="N"/>
    <s v="DESPESAS FINANCEIRAS"/>
    <s v="1 | 1"/>
    <s v="97211"/>
    <s v="ExtraordinÃ¡rio"/>
  </r>
  <r>
    <s v="Realizado"/>
    <x v="6"/>
    <n v="-1.4"/>
    <x v="31"/>
    <x v="29"/>
    <x v="32"/>
    <s v="CONTRATO "/>
    <s v="'20230619004-TAR"/>
    <s v="Gerado por conciliacao automatica TAR SISPAG TIT OUTRO BCO"/>
    <n v="20011"/>
    <s v="CORPORATIVO"/>
    <s v="Financeiro"/>
    <s v="D"/>
    <s v="DESPESA"/>
    <s v="N"/>
    <s v="DESPESAS FINANCEIRAS"/>
    <s v="1 | 1"/>
    <s v="97629"/>
    <s v="ExtraordinÃ¡rio"/>
  </r>
  <r>
    <s v="Realizado"/>
    <x v="6"/>
    <n v="-1.4"/>
    <x v="31"/>
    <x v="29"/>
    <x v="32"/>
    <s v="CONTRATO "/>
    <s v="'20230620005-TAR"/>
    <s v="Gerado por conciliacao automatica TAR SISPAG TIT OUTRO BCO"/>
    <n v="20011"/>
    <s v="CORPORATIVO"/>
    <s v="Financeiro"/>
    <s v="D"/>
    <s v="DESPESA"/>
    <s v="N"/>
    <s v="DESPESAS FINANCEIRAS"/>
    <s v="1 | 1"/>
    <s v="97760"/>
    <s v="ExtraordinÃ¡rio"/>
  </r>
  <r>
    <s v="Realizado"/>
    <x v="6"/>
    <n v="-1.4"/>
    <x v="31"/>
    <x v="29"/>
    <x v="32"/>
    <s v="CONTRATO "/>
    <s v="'20230630003-TAR"/>
    <s v="Gerado por conciliacao automatica TAR SISPAG TIT OUTRO BCO"/>
    <n v="20011"/>
    <s v="CORPORATIVO"/>
    <s v="Financeiro"/>
    <s v="D"/>
    <s v="DESPESA"/>
    <s v="N"/>
    <s v="DESPESAS FINANCEIRAS"/>
    <s v="1 | 1"/>
    <s v="98438"/>
    <s v="ExtraordinÃ¡rio"/>
  </r>
  <r>
    <s v="Realizado"/>
    <x v="6"/>
    <n v="-0.9"/>
    <x v="31"/>
    <x v="29"/>
    <x v="32"/>
    <s v="CONTRATO "/>
    <s v="'20230601003-TAR"/>
    <s v="Gerado por conciliacao automatica TAR SISPAG CONCESSION"/>
    <n v="20011"/>
    <s v="CORPORATIVO"/>
    <s v="Financeiro"/>
    <s v="D"/>
    <s v="DESPESA"/>
    <s v="N"/>
    <s v="DESPESAS FINANCEIRAS"/>
    <s v="1 | 1"/>
    <s v="96386"/>
    <s v="ExtraordinÃ¡rio"/>
  </r>
  <r>
    <s v="Realizado"/>
    <x v="6"/>
    <n v="-0.9"/>
    <x v="31"/>
    <x v="29"/>
    <x v="32"/>
    <s v="CONTRATO "/>
    <s v="'20230606005-TAR"/>
    <s v="Gerado por conciliacao automatica TAR C/C SISPAG"/>
    <n v="20011"/>
    <s v="CORPORATIVO"/>
    <s v="Financeiro"/>
    <s v="D"/>
    <s v="DESPESA"/>
    <s v="N"/>
    <s v="DESPESAS FINANCEIRAS"/>
    <s v="1 | 1"/>
    <s v="96775"/>
    <s v="ExtraordinÃ¡rio"/>
  </r>
  <r>
    <s v="Realizado"/>
    <x v="6"/>
    <n v="-0.9"/>
    <x v="31"/>
    <x v="29"/>
    <x v="32"/>
    <s v="CONTRATO "/>
    <s v="'20230612004-TAR"/>
    <s v="Gerado por conciliacao automatica TAR C/C SISPAG"/>
    <n v="20011"/>
    <s v="CORPORATIVO"/>
    <s v="Financeiro"/>
    <s v="D"/>
    <s v="DESPESA"/>
    <s v="N"/>
    <s v="DESPESAS FINANCEIRAS"/>
    <s v="1 | 1"/>
    <s v="97212"/>
    <s v="ExtraordinÃ¡rio"/>
  </r>
  <r>
    <s v="Realizado"/>
    <x v="6"/>
    <n v="-0.9"/>
    <x v="31"/>
    <x v="29"/>
    <x v="32"/>
    <s v="CONTRATO "/>
    <s v="'20230614003-TAR"/>
    <s v="Gerado por conciliacao automatica TAR SISPAG CONCESSION"/>
    <n v="20011"/>
    <s v="CORPORATIVO"/>
    <s v="Financeiro"/>
    <s v="D"/>
    <s v="DESPESA"/>
    <s v="N"/>
    <s v="DESPESAS FINANCEIRAS"/>
    <s v="1 | 1"/>
    <s v="97336"/>
    <s v="ExtraordinÃ¡rio"/>
  </r>
  <r>
    <s v="Realizado"/>
    <x v="6"/>
    <n v="-0.9"/>
    <x v="31"/>
    <x v="29"/>
    <x v="32"/>
    <s v="CONTRATO "/>
    <s v="'20230619003-TAR"/>
    <s v="Gerado por conciliacao automatica TAR BLOQUETO ITAU"/>
    <n v="20011"/>
    <s v="CORPORATIVO"/>
    <s v="Financeiro"/>
    <s v="D"/>
    <s v="DESPESA"/>
    <s v="N"/>
    <s v="DESPESAS FINANCEIRAS"/>
    <s v="1 | 1"/>
    <s v="97628"/>
    <s v="ExtraordinÃ¡rio"/>
  </r>
  <r>
    <s v="Realizado"/>
    <x v="6"/>
    <n v="-0.9"/>
    <x v="31"/>
    <x v="29"/>
    <x v="32"/>
    <s v="CONTRATO "/>
    <s v="'20230621002-TAR"/>
    <s v="Gerado por conciliacao automatica TAR BLOQUETO ITAU"/>
    <n v="20011"/>
    <s v="CORPORATIVO"/>
    <s v="Financeiro"/>
    <s v="D"/>
    <s v="DESPESA"/>
    <s v="N"/>
    <s v="DESPESAS FINANCEIRAS"/>
    <s v="1 | 1"/>
    <s v="97853"/>
    <s v="ExtraordinÃ¡rio"/>
  </r>
  <r>
    <s v="Realizado"/>
    <x v="6"/>
    <n v="-0.9"/>
    <x v="31"/>
    <x v="29"/>
    <x v="32"/>
    <s v="CONTRATO "/>
    <s v="'20230623003-TAR"/>
    <s v="Gerado por conciliacao automatica TAR C/C SISPAG"/>
    <n v="20011"/>
    <s v="CORPORATIVO"/>
    <s v="Financeiro"/>
    <s v="D"/>
    <s v="DESPESA"/>
    <s v="N"/>
    <s v="DESPESAS FINANCEIRAS"/>
    <s v="1 | 1"/>
    <s v="97967"/>
    <s v="ExtraordinÃ¡rio"/>
  </r>
  <r>
    <s v="Realizado"/>
    <x v="6"/>
    <n v="-0.9"/>
    <x v="31"/>
    <x v="29"/>
    <x v="32"/>
    <s v="CONTRATO "/>
    <s v="'20230626002-TAR"/>
    <s v="Gerado por conciliacao automatica TAR BLOQUETO ITAU"/>
    <n v="20011"/>
    <s v="CORPORATIVO"/>
    <s v="Financeiro"/>
    <s v="D"/>
    <s v="DESPESA"/>
    <s v="N"/>
    <s v="DESPESAS FINANCEIRAS"/>
    <s v="1 | 1"/>
    <s v="98118"/>
    <s v="ExtraordinÃ¡rio"/>
  </r>
  <r>
    <s v="Realizado"/>
    <x v="6"/>
    <n v="-0.9"/>
    <x v="31"/>
    <x v="29"/>
    <x v="32"/>
    <s v="CONTRATO "/>
    <s v="'20230628002-TAR"/>
    <s v="Gerado por conciliacao automatica TAR BLOQUETO ITAU"/>
    <n v="20011"/>
    <s v="CORPORATIVO"/>
    <s v="Financeiro"/>
    <s v="D"/>
    <s v="DESPESA"/>
    <s v="N"/>
    <s v="DESPESAS FINANCEIRAS"/>
    <s v="1 | 1"/>
    <s v="98239"/>
    <s v="ExtraordinÃ¡rio"/>
  </r>
  <r>
    <s v="Realizado"/>
    <x v="6"/>
    <n v="-0.01"/>
    <x v="8"/>
    <x v="7"/>
    <x v="8"/>
    <s v="ADIANTAMENTO"/>
    <s v="'1016555"/>
    <s v="REF. MUDANÃ‡A DE CATEGORIA - RENAN MUNIZ DA SILVA TELES"/>
    <n v="9002"/>
    <s v="BIOCLEAN"/>
    <s v="Financeiro"/>
    <s v="C"/>
    <s v="CUSTO"/>
    <s v="E"/>
    <s v="BENEFÍCIOS"/>
    <s v="1 | 1"/>
    <s v="96610"/>
    <s v="ExtraordinÃ¡rio"/>
  </r>
  <r>
    <s v="Realizado"/>
    <x v="6"/>
    <n v="0"/>
    <x v="6"/>
    <x v="0"/>
    <x v="2"/>
    <s v="MANUAL"/>
    <m/>
    <s v="VIAGENS 2022"/>
    <n v="9002"/>
    <s v="BIOCLEAN"/>
    <s v="Financeiro"/>
    <m/>
    <m/>
    <m/>
    <m/>
    <m/>
    <m/>
    <m/>
  </r>
  <r>
    <s v="Realizado"/>
    <x v="6"/>
    <n v="0.01"/>
    <x v="37"/>
    <x v="35"/>
    <x v="1"/>
    <s v="Receitas"/>
    <s v="'20230601005-REND"/>
    <s v="Gerado por conciliacao automatica REND PAGO APLIC AUT APR"/>
    <n v="9002"/>
    <s v="BIOCLEAN"/>
    <s v="Financeiro"/>
    <s v="D"/>
    <s v="DESPESA"/>
    <s v="N"/>
    <s v="DESPESAS FINANCEIRAS"/>
    <s v="1 | 1"/>
    <s v="3104"/>
    <m/>
  </r>
  <r>
    <s v="Realizado"/>
    <x v="6"/>
    <n v="0.01"/>
    <x v="37"/>
    <x v="35"/>
    <x v="1"/>
    <s v="Receitas"/>
    <s v="'20230612006-REND"/>
    <s v="Gerado por conciliacao automatica REND PAGO APLIC AUT APR"/>
    <n v="9002"/>
    <s v="BIOCLEAN"/>
    <s v="Financeiro"/>
    <s v="D"/>
    <s v="DESPESA"/>
    <s v="N"/>
    <s v="DESPESAS FINANCEIRAS"/>
    <s v="1 | 1"/>
    <s v="3153"/>
    <m/>
  </r>
  <r>
    <s v="Realizado"/>
    <x v="6"/>
    <n v="0.02"/>
    <x v="37"/>
    <x v="35"/>
    <x v="1"/>
    <s v="Receitas"/>
    <s v="'20230615008-REND"/>
    <s v="Gerado por conciliacao automatica REND PAGO APLIC AUT APR"/>
    <n v="9002"/>
    <s v="BIOCLEAN"/>
    <s v="Financeiro"/>
    <s v="D"/>
    <s v="DESPESA"/>
    <s v="N"/>
    <s v="DESPESAS FINANCEIRAS"/>
    <s v="1 | 1"/>
    <s v="3176"/>
    <m/>
  </r>
  <r>
    <s v="Realizado"/>
    <x v="6"/>
    <n v="0.02"/>
    <x v="37"/>
    <x v="35"/>
    <x v="1"/>
    <s v="Receitas"/>
    <s v="'20230628003-REND"/>
    <s v="Gerado por conciliacao automatica REND PAGO APLIC AUT APR"/>
    <n v="9002"/>
    <s v="BIOCLEAN"/>
    <s v="Financeiro"/>
    <s v="D"/>
    <s v="DESPESA"/>
    <s v="N"/>
    <s v="DESPESAS FINANCEIRAS"/>
    <s v="1 | 1"/>
    <s v="3232"/>
    <m/>
  </r>
  <r>
    <s v="Realizado"/>
    <x v="6"/>
    <n v="0.04"/>
    <x v="37"/>
    <x v="35"/>
    <x v="1"/>
    <s v="Receitas"/>
    <s v="'20230623006-REND"/>
    <s v="Gerado por conciliacao automatica REND PAGO APLIC AUT APR"/>
    <n v="9002"/>
    <s v="BIOCLEAN"/>
    <s v="Financeiro"/>
    <s v="D"/>
    <s v="DESPESA"/>
    <s v="N"/>
    <s v="DESPESAS FINANCEIRAS"/>
    <s v="1 | 1"/>
    <s v="3211"/>
    <m/>
  </r>
  <r>
    <s v="Realizado"/>
    <x v="6"/>
    <n v="0.06"/>
    <x v="37"/>
    <x v="35"/>
    <x v="1"/>
    <s v="Receitas"/>
    <s v="'20230627004-REND"/>
    <s v="Gerado por conciliacao automatica REND PAGO APLIC AUT APR"/>
    <n v="9002"/>
    <s v="BIOCLEAN"/>
    <s v="Financeiro"/>
    <s v="D"/>
    <s v="DESPESA"/>
    <s v="N"/>
    <s v="DESPESAS FINANCEIRAS"/>
    <s v="1 | 1"/>
    <s v="3222"/>
    <m/>
  </r>
  <r>
    <s v="Realizado"/>
    <x v="6"/>
    <n v="7.0000000000000007E-2"/>
    <x v="37"/>
    <x v="35"/>
    <x v="1"/>
    <s v="Receitas"/>
    <s v="'20230630004-REND"/>
    <s v="Gerado por conciliacao automatica REND PAGO APLIC AUT MAIS"/>
    <n v="9002"/>
    <s v="BIOCLEAN"/>
    <s v="Financeiro"/>
    <s v="D"/>
    <s v="DESPESA"/>
    <s v="N"/>
    <s v="DESPESAS FINANCEIRAS"/>
    <s v="1 | 1"/>
    <s v="3249"/>
    <m/>
  </r>
  <r>
    <s v="Realizado"/>
    <x v="6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4 | 19"/>
    <s v="45594"/>
    <s v="ExtraordinÃ¡rio"/>
  </r>
  <r>
    <s v="Realizado"/>
    <x v="6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4 | 19"/>
    <s v="45594"/>
    <s v="ExtraordinÃ¡rio"/>
  </r>
  <r>
    <s v="Realizado"/>
    <x v="6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4 | 19"/>
    <s v="45594"/>
    <s v="ExtraordinÃ¡rio"/>
  </r>
  <r>
    <s v="Realizado"/>
    <x v="6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4 | 19"/>
    <s v="45594"/>
    <s v="ExtraordinÃ¡rio"/>
  </r>
  <r>
    <s v="Realizado"/>
    <x v="6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4 | 19"/>
    <s v="45594"/>
    <s v="ExtraordinÃ¡rio"/>
  </r>
  <r>
    <s v="Realizado"/>
    <x v="6"/>
    <n v="1000"/>
    <x v="0"/>
    <x v="0"/>
    <x v="1"/>
    <s v="Transferencia"/>
    <s v="'1016714"/>
    <m/>
    <m/>
    <m/>
    <m/>
    <m/>
    <m/>
    <m/>
    <m/>
    <s v="1 | 1"/>
    <s v="5626"/>
    <m/>
  </r>
  <r>
    <s v="Realizado"/>
    <x v="6"/>
    <n v="3694"/>
    <x v="0"/>
    <x v="0"/>
    <x v="1"/>
    <s v="Transferencia"/>
    <s v="'1016774"/>
    <m/>
    <m/>
    <m/>
    <m/>
    <m/>
    <m/>
    <m/>
    <m/>
    <s v="1 | 1"/>
    <s v="5646"/>
    <m/>
  </r>
  <r>
    <s v="Realizado"/>
    <x v="6"/>
    <n v="4000"/>
    <x v="0"/>
    <x v="0"/>
    <x v="1"/>
    <s v="Transferencia"/>
    <s v="'1016815"/>
    <m/>
    <m/>
    <m/>
    <m/>
    <m/>
    <m/>
    <m/>
    <m/>
    <s v="1 | 1"/>
    <s v="5664"/>
    <m/>
  </r>
  <r>
    <s v="Realizado"/>
    <x v="6"/>
    <n v="4057.2"/>
    <x v="0"/>
    <x v="0"/>
    <x v="1"/>
    <s v="Transferencia"/>
    <s v="'1016867"/>
    <m/>
    <m/>
    <m/>
    <m/>
    <m/>
    <m/>
    <m/>
    <m/>
    <s v="1 | 1"/>
    <s v="5690"/>
    <m/>
  </r>
  <r>
    <s v="Realizado"/>
    <x v="6"/>
    <n v="4100"/>
    <x v="0"/>
    <x v="0"/>
    <x v="1"/>
    <s v="Transferencia"/>
    <s v="'1016650"/>
    <m/>
    <m/>
    <m/>
    <m/>
    <m/>
    <m/>
    <m/>
    <m/>
    <s v="1 | 1"/>
    <s v="5606"/>
    <m/>
  </r>
  <r>
    <s v="Realizado"/>
    <x v="6"/>
    <n v="4403"/>
    <x v="0"/>
    <x v="0"/>
    <x v="1"/>
    <s v="Transferencia"/>
    <s v="'1016925"/>
    <m/>
    <m/>
    <m/>
    <m/>
    <m/>
    <m/>
    <m/>
    <m/>
    <s v="1 | 1"/>
    <s v="5708"/>
    <m/>
  </r>
  <r>
    <s v="Realizado"/>
    <x v="6"/>
    <n v="4630.8"/>
    <x v="0"/>
    <x v="0"/>
    <x v="1"/>
    <s v="Transferencia"/>
    <s v="'1016639"/>
    <m/>
    <m/>
    <m/>
    <m/>
    <m/>
    <m/>
    <m/>
    <m/>
    <s v="1 | 1"/>
    <s v="5594"/>
    <m/>
  </r>
  <r>
    <s v="Realizado"/>
    <x v="6"/>
    <n v="5000"/>
    <x v="0"/>
    <x v="0"/>
    <x v="1"/>
    <s v="Transferencia"/>
    <s v="'1016900"/>
    <m/>
    <m/>
    <m/>
    <m/>
    <m/>
    <m/>
    <m/>
    <m/>
    <s v="1 | 1"/>
    <s v="5698"/>
    <m/>
  </r>
  <r>
    <s v="Realizado"/>
    <x v="6"/>
    <n v="5724.7"/>
    <x v="0"/>
    <x v="0"/>
    <x v="1"/>
    <s v="Transferencia"/>
    <s v="'1017035"/>
    <m/>
    <m/>
    <m/>
    <m/>
    <m/>
    <m/>
    <m/>
    <m/>
    <s v="1 | 1"/>
    <s v="5746"/>
    <m/>
  </r>
  <r>
    <s v="Realizado"/>
    <x v="6"/>
    <n v="7000"/>
    <x v="0"/>
    <x v="0"/>
    <x v="1"/>
    <s v="Transferencia"/>
    <s v="'1016607"/>
    <m/>
    <m/>
    <m/>
    <m/>
    <m/>
    <m/>
    <m/>
    <m/>
    <s v="1 | 1"/>
    <s v="5582"/>
    <m/>
  </r>
  <r>
    <s v="Realizado"/>
    <x v="6"/>
    <n v="12128"/>
    <x v="0"/>
    <x v="0"/>
    <x v="1"/>
    <s v="Transferencia"/>
    <s v="'1017079"/>
    <m/>
    <m/>
    <m/>
    <m/>
    <m/>
    <m/>
    <m/>
    <m/>
    <s v="1 | 1"/>
    <s v="5764"/>
    <m/>
  </r>
  <r>
    <s v="Realizado"/>
    <x v="6"/>
    <n v="12621.6"/>
    <x v="0"/>
    <x v="0"/>
    <x v="1"/>
    <s v="Transferencia"/>
    <s v="'1016596"/>
    <m/>
    <m/>
    <m/>
    <m/>
    <m/>
    <m/>
    <m/>
    <m/>
    <s v="1 | 1"/>
    <s v="5572"/>
    <m/>
  </r>
  <r>
    <s v="Realizado"/>
    <x v="6"/>
    <n v="17620.099999999999"/>
    <x v="0"/>
    <x v="0"/>
    <x v="1"/>
    <s v="Transferencia"/>
    <s v="'1016969"/>
    <m/>
    <m/>
    <m/>
    <m/>
    <m/>
    <m/>
    <m/>
    <m/>
    <s v="1 | 1"/>
    <s v="5718"/>
    <m/>
  </r>
  <r>
    <s v="Realizado"/>
    <x v="6"/>
    <n v="19000"/>
    <x v="0"/>
    <x v="0"/>
    <x v="1"/>
    <s v="Transferencia"/>
    <s v="'1016926"/>
    <m/>
    <m/>
    <m/>
    <m/>
    <m/>
    <m/>
    <m/>
    <m/>
    <s v="1 | 1"/>
    <s v="5710"/>
    <m/>
  </r>
  <r>
    <s v="Realizado"/>
    <x v="6"/>
    <n v="23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6"/>
    <n v="29344"/>
    <x v="0"/>
    <x v="0"/>
    <x v="1"/>
    <s v="Transferencia"/>
    <s v="'1017078"/>
    <m/>
    <m/>
    <m/>
    <m/>
    <m/>
    <m/>
    <m/>
    <m/>
    <s v="1 | 1"/>
    <s v="5762"/>
    <m/>
  </r>
  <r>
    <s v="Realizado"/>
    <x v="6"/>
    <n v="114258.57999999999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7"/>
    <n v="-42006.46"/>
    <x v="0"/>
    <x v="0"/>
    <x v="1"/>
    <s v="Transferencia"/>
    <s v="'1017719"/>
    <m/>
    <m/>
    <m/>
    <m/>
    <m/>
    <m/>
    <m/>
    <m/>
    <s v="1 | 1"/>
    <s v="6007"/>
    <m/>
  </r>
  <r>
    <s v="Realizado"/>
    <x v="7"/>
    <n v="-34666.800000000003"/>
    <x v="0"/>
    <x v="0"/>
    <x v="1"/>
    <s v="Transferencia"/>
    <s v="'1017764"/>
    <m/>
    <m/>
    <m/>
    <m/>
    <m/>
    <m/>
    <m/>
    <m/>
    <s v="1 | 1"/>
    <s v="6027"/>
    <m/>
  </r>
  <r>
    <s v="Realizado"/>
    <x v="7"/>
    <n v="-25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7"/>
    <n v="-16617.57"/>
    <x v="2"/>
    <x v="2"/>
    <x v="3"/>
    <s v="NFS"/>
    <s v="'63191"/>
    <s v="EF. RESIDUO CLASSE II |SERVICO DE TRATAMENTO E DISPOSICAO FINAL DE RESIDUOS DO PERIODO: 01/07/2023 A 31/07/2023- VENCIMENTO: 22/08/2023."/>
    <n v="9002"/>
    <s v="BIOCLEAN"/>
    <s v="Financeiro"/>
    <s v="C"/>
    <s v="CUSTO"/>
    <s v="G"/>
    <s v="TRATAMENTO"/>
    <s v="1 | 1"/>
    <s v="101609"/>
    <s v="ExtraordinÃ¡rio"/>
  </r>
  <r>
    <s v="Realizado"/>
    <x v="7"/>
    <n v="-13963.84"/>
    <x v="3"/>
    <x v="3"/>
    <x v="4"/>
    <s v="GUIA"/>
    <s v="'1017941"/>
    <s v="REF.  DAS BIOCLEAN BASE JULHO / 2023"/>
    <n v="9002"/>
    <s v="BIOCLEAN"/>
    <s v="Financeiro"/>
    <s v="B"/>
    <s v="DEDUÇÕES DA RECEITA"/>
    <s v="B"/>
    <s v="IMPOSTOS DIRETOS"/>
    <s v="1 | 1"/>
    <s v="100625"/>
    <s v="ExtraordinÃ¡rio"/>
  </r>
  <r>
    <s v="Realizado"/>
    <x v="7"/>
    <n v="-13145.57"/>
    <x v="4"/>
    <x v="4"/>
    <x v="5"/>
    <s v="RM"/>
    <s v="'1017962"/>
    <s v="REF. FOLHA DE PAGAMENTO - 07/2023 - BIOCLEAN"/>
    <n v="9002"/>
    <s v="BIOCLEAN"/>
    <s v="Financeiro"/>
    <s v="C"/>
    <s v="CUSTO"/>
    <s v="C"/>
    <s v="PESSOAL"/>
    <s v="1 | 1"/>
    <s v="100740"/>
    <s v="ExtraordinÃ¡rio"/>
  </r>
  <r>
    <s v="Realizado"/>
    <x v="7"/>
    <n v="-12887.2"/>
    <x v="0"/>
    <x v="0"/>
    <x v="1"/>
    <s v="Transferencia"/>
    <s v="'1017435"/>
    <m/>
    <m/>
    <m/>
    <m/>
    <m/>
    <m/>
    <m/>
    <m/>
    <s v="1 | 1"/>
    <s v="5893"/>
    <m/>
  </r>
  <r>
    <s v="Realizado"/>
    <x v="7"/>
    <n v="-10520"/>
    <x v="5"/>
    <x v="5"/>
    <x v="6"/>
    <s v="FATURA"/>
    <s v="'1011410"/>
    <s v="REF. AO ALUGUEL DO GALPÃƒO BIOCLEAN"/>
    <n v="9002"/>
    <s v="BIOCLEAN"/>
    <s v="Financeiro"/>
    <s v="D"/>
    <s v="DESPESA"/>
    <s v="M"/>
    <s v="INSTALAÇÃO"/>
    <s v="1 | 1"/>
    <s v="76853"/>
    <s v="ExtraordinÃ¡rio"/>
  </r>
  <r>
    <s v="Realizado"/>
    <x v="7"/>
    <n v="-8085.2"/>
    <x v="0"/>
    <x v="0"/>
    <x v="1"/>
    <s v="Transferencia"/>
    <s v="'1017211"/>
    <m/>
    <m/>
    <m/>
    <m/>
    <m/>
    <m/>
    <m/>
    <m/>
    <s v="1 | 1"/>
    <s v="5805"/>
    <m/>
  </r>
  <r>
    <s v="Realizado"/>
    <x v="7"/>
    <n v="-6000"/>
    <x v="7"/>
    <x v="6"/>
    <x v="7"/>
    <s v="NFS"/>
    <s v="'70"/>
    <s v="REF.  SALARIO DE JULHO/2023 - ROBERTO FARIA"/>
    <n v="9002"/>
    <s v="BIOCLEAN"/>
    <s v="Financeiro"/>
    <s v="D"/>
    <s v="DESPESA"/>
    <s v="J"/>
    <s v="PESSOAL"/>
    <s v="1 | 1"/>
    <s v="100876"/>
    <s v="ExtraordinÃ¡rio"/>
  </r>
  <r>
    <s v="Realizado"/>
    <x v="7"/>
    <n v="-5000"/>
    <x v="0"/>
    <x v="0"/>
    <x v="1"/>
    <s v="Transferencia"/>
    <s v="'1017638"/>
    <m/>
    <m/>
    <m/>
    <m/>
    <m/>
    <m/>
    <m/>
    <m/>
    <s v="1 | 1"/>
    <s v="5989"/>
    <m/>
  </r>
  <r>
    <s v="Realizado"/>
    <x v="7"/>
    <n v="-3950"/>
    <x v="9"/>
    <x v="8"/>
    <x v="9"/>
    <s v="NFS"/>
    <s v="'380"/>
    <s v="REF. DESPESA SEGURANÃ‡A - DERÃ‰ (JULHO/2023)"/>
    <n v="8005"/>
    <s v="SEGURANÇA"/>
    <s v="Guilherme"/>
    <s v="D"/>
    <s v="DESPESA"/>
    <s v="O"/>
    <s v="TERCEIROS"/>
    <s v="1 | 1"/>
    <s v="100640"/>
    <s v="ExtraordinÃ¡rio"/>
  </r>
  <r>
    <s v="Realizado"/>
    <x v="7"/>
    <n v="-3844.2"/>
    <x v="8"/>
    <x v="7"/>
    <x v="8"/>
    <s v="ADIANTAMENTO"/>
    <s v="'1017002"/>
    <s v="REF. PEDIDO VA JULHO 2023 - BIOCLEAN"/>
    <n v="9002"/>
    <s v="BIOCLEAN"/>
    <s v="Financeiro"/>
    <s v="C"/>
    <s v="CUSTO"/>
    <s v="E"/>
    <s v="BENEFÍCIOS"/>
    <s v="1 | 1"/>
    <s v="97908"/>
    <s v="ExtraordinÃ¡rio"/>
  </r>
  <r>
    <s v="Realizado"/>
    <x v="7"/>
    <n v="-3625"/>
    <x v="10"/>
    <x v="9"/>
    <x v="46"/>
    <s v="NOTA FISCAL"/>
    <s v="'1915"/>
    <s v="REF. LENHA DE EUCALIPTOS"/>
    <n v="9002"/>
    <s v="BIOCLEAN"/>
    <s v="Financeiro"/>
    <s v="C"/>
    <s v="CUSTO"/>
    <s v="I"/>
    <s v="OUTROS"/>
    <s v="1 | 2"/>
    <s v="100412"/>
    <s v="ExtraordinÃ¡rio"/>
  </r>
  <r>
    <s v="Realizado"/>
    <x v="7"/>
    <n v="-3625"/>
    <x v="10"/>
    <x v="9"/>
    <x v="46"/>
    <s v="NOTA FISCAL"/>
    <s v="'1915"/>
    <s v="REF. LENHA DE EUCALIPTOS"/>
    <n v="9002"/>
    <s v="BIOCLEAN"/>
    <s v="Financeiro"/>
    <s v="C"/>
    <s v="CUSTO"/>
    <s v="I"/>
    <s v="OUTROS"/>
    <s v="2 | 2"/>
    <s v="100413"/>
    <s v="ExtraordinÃ¡rio"/>
  </r>
  <r>
    <s v="Realizado"/>
    <x v="7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6 | 10"/>
    <s v="86524"/>
    <s v="ExtraordinÃ¡rio"/>
  </r>
  <r>
    <s v="Realizado"/>
    <x v="7"/>
    <n v="-2859"/>
    <x v="0"/>
    <x v="0"/>
    <x v="1"/>
    <s v="Transferencia"/>
    <s v="'1017831"/>
    <m/>
    <m/>
    <m/>
    <m/>
    <m/>
    <m/>
    <m/>
    <m/>
    <s v="1 | 1"/>
    <s v="6053"/>
    <m/>
  </r>
  <r>
    <s v="Realizado"/>
    <x v="7"/>
    <n v="-2600.33"/>
    <x v="11"/>
    <x v="10"/>
    <x v="11"/>
    <s v="NOTA FISCAL"/>
    <s v="'26578670"/>
    <s v="REF. CONTA LUZ  JULHO/2023,  RUA GUILHERME FROTA 500 BONSUCESSO, RIO DE JANEIRO RJ  - CEP: 21042 -750"/>
    <n v="9002"/>
    <s v="BIOCLEAN"/>
    <s v="Financeiro"/>
    <s v="D"/>
    <s v="DESPESA"/>
    <s v="M"/>
    <s v="INSTALAÇÃO"/>
    <s v="1 | 1"/>
    <s v="99608"/>
    <s v="ExtraordinÃ¡rio"/>
  </r>
  <r>
    <s v="Realizado"/>
    <x v="7"/>
    <n v="-2166.8000000000002"/>
    <x v="12"/>
    <x v="11"/>
    <x v="4"/>
    <s v="GUIA"/>
    <s v="'1017672"/>
    <s v="REF.  DAS PARC - BIOCLEAN 5110203 PARC 22/60"/>
    <n v="20011"/>
    <s v="CORPORATIVO"/>
    <s v="Financeiro"/>
    <s v="F"/>
    <s v="PARCELAMENTOS"/>
    <s v="R"/>
    <s v="PARCELAMENTOS"/>
    <s v="1 | 1"/>
    <s v="99929"/>
    <s v="ExtraordinÃ¡rio"/>
  </r>
  <r>
    <s v="Realizado"/>
    <x v="7"/>
    <n v="-1788.74"/>
    <x v="14"/>
    <x v="13"/>
    <x v="12"/>
    <s v="NFS"/>
    <s v="'282"/>
    <s v="REF. SERV PRESTADOS  VALDEMIR -JULHO/2023 (SERV INFORMATICA)"/>
    <n v="9002"/>
    <s v="BIOCLEAN"/>
    <s v="Financeiro"/>
    <s v="C"/>
    <s v="CUSTO"/>
    <s v="I"/>
    <s v="OUTROS"/>
    <s v="1 | 1"/>
    <s v="101184"/>
    <s v="ExtraordinÃ¡rio"/>
  </r>
  <r>
    <s v="Realizado"/>
    <x v="7"/>
    <n v="-1780"/>
    <x v="13"/>
    <x v="12"/>
    <x v="5"/>
    <s v="RM"/>
    <s v="'1017963"/>
    <s v="REF. FOLHA DE PAGAMENTO - JULHO/2023 - BIOCLEAN - PRO LABORE "/>
    <n v="9002"/>
    <s v="BIOCLEAN"/>
    <s v="Financeiro"/>
    <s v="D"/>
    <s v="DESPESA"/>
    <s v="J"/>
    <s v="PESSOAL"/>
    <s v="1 | 1"/>
    <s v="100741"/>
    <s v="ExtraordinÃ¡rio"/>
  </r>
  <r>
    <s v="Realizado"/>
    <x v="7"/>
    <n v="-1500"/>
    <x v="35"/>
    <x v="33"/>
    <x v="38"/>
    <s v="NFS"/>
    <s v="'4503"/>
    <s v="REF. MANUTENÃ‡ÃƒO PREVENTIVA EM 02 CALDEIRAS ATA MODELO H3-14 E H3-6"/>
    <n v="9002"/>
    <s v="BIOCLEAN"/>
    <s v="Financeiro"/>
    <s v="C"/>
    <s v="CUSTO"/>
    <s v="I"/>
    <s v="OUTROS"/>
    <s v="1 | 1"/>
    <s v="99021"/>
    <s v="ExtraordinÃ¡rio"/>
  </r>
  <r>
    <s v="Realizado"/>
    <x v="7"/>
    <n v="-1473.88"/>
    <x v="20"/>
    <x v="18"/>
    <x v="16"/>
    <s v="GUIA"/>
    <s v="'1018119"/>
    <s v="REF. DCTFWEB - BIOCLEAN  -  JULHO/2023"/>
    <n v="9002"/>
    <s v="BIOCLEAN"/>
    <s v="Financeiro"/>
    <s v="C"/>
    <s v="CUSTO"/>
    <s v="D"/>
    <s v="ENCARGOS SOCIAIS"/>
    <s v="1 | 1"/>
    <s v="101349"/>
    <s v="ExtraordinÃ¡rio"/>
  </r>
  <r>
    <s v="Realizado"/>
    <x v="7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7"/>
    <n v="-1349.74"/>
    <x v="17"/>
    <x v="15"/>
    <x v="14"/>
    <s v="RM"/>
    <s v="'1018036"/>
    <s v="REF.  FGTS  - JULHO/2023 - BIOCLEAN"/>
    <n v="9002"/>
    <s v="BIOCLEAN"/>
    <s v="Financeiro"/>
    <s v="C"/>
    <s v="CUSTO"/>
    <s v="D"/>
    <s v="ENCARGOS SOCIAIS"/>
    <s v="1 | 1"/>
    <s v="100949"/>
    <s v="ExtraordinÃ¡rio"/>
  </r>
  <r>
    <s v="Realizado"/>
    <x v="7"/>
    <n v="-1336.8333333333333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7"/>
    <n v="-1226.71"/>
    <x v="15"/>
    <x v="14"/>
    <x v="18"/>
    <s v="AP"/>
    <s v="'1018045"/>
    <s v="REF. MANUTENÃ‡ÃƒO AUTOCLAVE JULHO/2023"/>
    <n v="9002"/>
    <s v="BIOCLEAN"/>
    <s v="Financeiro"/>
    <s v="C"/>
    <s v="CUSTO"/>
    <s v="I"/>
    <s v="OUTROS"/>
    <s v="1 | 1"/>
    <s v="100999"/>
    <s v="ExtraordinÃ¡rio"/>
  </r>
  <r>
    <s v="Realizado"/>
    <x v="7"/>
    <n v="-1219.8900000000001"/>
    <x v="23"/>
    <x v="21"/>
    <x v="21"/>
    <s v="FATURA"/>
    <s v="'74052882"/>
    <s v="REF. PEDIDO JUNHO 2023 NOVO - BIOCLEAN"/>
    <n v="9002"/>
    <s v="BIOCLEAN"/>
    <s v="Financeiro"/>
    <s v="C"/>
    <s v="CUSTO"/>
    <s v="E"/>
    <s v="BENEFÍCIOS"/>
    <s v="1 | 1"/>
    <s v="97944"/>
    <s v="ExtraordinÃ¡rio"/>
  </r>
  <r>
    <s v="Realizado"/>
    <x v="7"/>
    <n v="-1103.1400000000001"/>
    <x v="19"/>
    <x v="17"/>
    <x v="15"/>
    <s v="NFS"/>
    <s v="'1910"/>
    <s v="REF. INSTALAÃ‡ÃƒO, MANUTENÃ‡ÃƒO E TREINAMENTO - JULHO/2023"/>
    <n v="9002"/>
    <s v="BIOCLEAN"/>
    <s v="Financeiro"/>
    <s v="D"/>
    <s v="DESPESA"/>
    <s v="P"/>
    <s v="OUTRAS DESPESAS"/>
    <s v="1 | 1"/>
    <s v="101822"/>
    <s v="ExtraordinÃ¡rio"/>
  </r>
  <r>
    <s v="Realizado"/>
    <x v="7"/>
    <n v="-925.75"/>
    <x v="12"/>
    <x v="11"/>
    <x v="4"/>
    <s v="GUIA"/>
    <s v="'1017675"/>
    <s v="REF.  DAS PARC - BIOCLEAN 5110203 PARC 22/60"/>
    <n v="20011"/>
    <s v="CORPORATIVO"/>
    <s v="Financeiro"/>
    <s v="F"/>
    <s v="PARCELAMENTOS"/>
    <s v="R"/>
    <s v="PARCELAMENTOS"/>
    <s v="1 | 1"/>
    <s v="99935"/>
    <s v="ExtraordinÃ¡rio"/>
  </r>
  <r>
    <s v="Realizado"/>
    <x v="7"/>
    <n v="-899.39"/>
    <x v="21"/>
    <x v="19"/>
    <x v="17"/>
    <s v="NFS"/>
    <s v="'7801"/>
    <s v="REF. ASSESSORIA TECNICA TRATAMENTO E ANALISE AGUA NAS CALDEIRAS - JULHO /2023"/>
    <n v="9002"/>
    <s v="BIOCLEAN"/>
    <s v="Financeiro"/>
    <s v="C"/>
    <s v="CUSTO"/>
    <s v="I"/>
    <s v="OUTROS"/>
    <s v="1 | 1"/>
    <s v="100911"/>
    <s v="ExtraordinÃ¡rio"/>
  </r>
  <r>
    <s v="Realizado"/>
    <x v="7"/>
    <n v="-768.31"/>
    <x v="24"/>
    <x v="22"/>
    <x v="22"/>
    <s v="FATURA"/>
    <s v="'714904"/>
    <s v="REF. CONTA AGUA - RUA GUILHERME FROTA, 500 - JULHO/2023"/>
    <n v="4004"/>
    <s v="PATRIMÔNIO"/>
    <s v="Sidnei"/>
    <s v="D"/>
    <s v="DESPESA"/>
    <s v="M"/>
    <s v="INSTALAÇÃO"/>
    <s v="1 | 1"/>
    <s v="99681"/>
    <s v="ExtraordinÃ¡rio"/>
  </r>
  <r>
    <s v="Realizado"/>
    <x v="7"/>
    <n v="-632.33000000000004"/>
    <x v="22"/>
    <x v="20"/>
    <x v="53"/>
    <s v="NOTA FISCAL"/>
    <s v="'558272"/>
    <s v="REF.  SABAO PASTA, DETERGENTE , ACUCAR REFINADO, CAFE "/>
    <n v="9002"/>
    <s v="BIOCLEAN"/>
    <s v="Financeiro"/>
    <s v="D"/>
    <s v="DESPESA"/>
    <s v="M"/>
    <s v="INSTALAÇÃO"/>
    <s v="1 | 1"/>
    <s v="98671"/>
    <s v="ExtraordinÃ¡rio"/>
  </r>
  <r>
    <s v="Realizado"/>
    <x v="7"/>
    <n v="-620"/>
    <x v="15"/>
    <x v="14"/>
    <x v="23"/>
    <s v="NFS"/>
    <s v="'9124"/>
    <s v="REF. CONSERTO DE 01 BOMBA DE VACUO "/>
    <n v="9002"/>
    <s v="BIOCLEAN"/>
    <s v="Financeiro"/>
    <s v="C"/>
    <s v="CUSTO"/>
    <s v="I"/>
    <s v="OUTROS"/>
    <s v="1 | 1"/>
    <s v="102067"/>
    <s v="ExtraordinÃ¡rio"/>
  </r>
  <r>
    <s v="Realizado"/>
    <x v="7"/>
    <n v="-554.20000000000005"/>
    <x v="33"/>
    <x v="31"/>
    <x v="35"/>
    <s v="NOTA FISCAL"/>
    <s v="'19193"/>
    <s v="REF. ACR FOSCO BRANCO, NOVA COR PISO"/>
    <n v="9002"/>
    <s v="BIOCLEAN"/>
    <s v="Financeiro"/>
    <s v="D"/>
    <s v="DESPESA"/>
    <s v="M"/>
    <s v="INSTALAÇÃO"/>
    <s v="1 | 2"/>
    <s v="99606"/>
    <s v="ExtraordinÃ¡rio"/>
  </r>
  <r>
    <s v="Realizado"/>
    <x v="7"/>
    <n v="-554"/>
    <x v="33"/>
    <x v="31"/>
    <x v="35"/>
    <s v="NOTA FISCAL"/>
    <s v="'19193"/>
    <s v="REF. ACR FOSCO BRANCO, NOVA COR PISO"/>
    <n v="9002"/>
    <s v="BIOCLEAN"/>
    <s v="Financeiro"/>
    <s v="D"/>
    <s v="DESPESA"/>
    <s v="M"/>
    <s v="INSTALAÇÃO"/>
    <s v="2 | 2"/>
    <s v="99607"/>
    <s v="ExtraordinÃ¡rio"/>
  </r>
  <r>
    <s v="Realizado"/>
    <x v="7"/>
    <n v="-545"/>
    <x v="25"/>
    <x v="23"/>
    <x v="24"/>
    <s v="NFS"/>
    <s v="'1245"/>
    <s v="REF. ALUGUEL DE EQUIPAMENTOS PARA SISTEMA DE CFTV -CAMERAS INTERNAS , REFERENCIA MENSAL AO CORRESPONDE AO MÃŠS DE JULHO DE 2023."/>
    <n v="9002"/>
    <s v="BIOCLEAN"/>
    <s v="Financeiro"/>
    <s v="D"/>
    <s v="DESPESA"/>
    <s v="M"/>
    <s v="INSTALAÇÃO"/>
    <s v="1 | 1"/>
    <s v="100875"/>
    <s v="ExtraordinÃ¡rio"/>
  </r>
  <r>
    <s v="Realizado"/>
    <x v="7"/>
    <n v="-514.04999999999995"/>
    <x v="8"/>
    <x v="7"/>
    <x v="8"/>
    <s v="ADIANTAMENTO"/>
    <s v="'1017003"/>
    <s v="REF. PEDIDO VR JULHO 2023 - BIOCLEAN"/>
    <n v="9002"/>
    <s v="BIOCLEAN"/>
    <s v="Financeiro"/>
    <s v="C"/>
    <s v="CUSTO"/>
    <s v="E"/>
    <s v="BENEFÍCIOS"/>
    <s v="1 | 1"/>
    <s v="97909"/>
    <s v="ExtraordinÃ¡rio"/>
  </r>
  <r>
    <s v="Realizado"/>
    <x v="7"/>
    <n v="-481.83"/>
    <x v="28"/>
    <x v="26"/>
    <x v="28"/>
    <s v="NFS"/>
    <s v="'35193598"/>
    <s v="REF. UNIMED SAÃšDE - BIOCLEAN"/>
    <n v="9002"/>
    <s v="BIOCLEAN"/>
    <s v="Financeiro"/>
    <s v="C"/>
    <s v="CUSTO"/>
    <s v="E"/>
    <s v="BENEFÍCIOS"/>
    <s v="1 | 1"/>
    <s v="99060"/>
    <s v="ExtraordinÃ¡rio"/>
  </r>
  <r>
    <s v="Realizado"/>
    <x v="7"/>
    <n v="-344.3"/>
    <x v="12"/>
    <x v="11"/>
    <x v="4"/>
    <s v="GUIA"/>
    <s v="'1017673"/>
    <s v="REF.  DAS PARCSN RELP PARC 15/92"/>
    <n v="20011"/>
    <s v="CORPORATIVO"/>
    <s v="Financeiro"/>
    <s v="F"/>
    <s v="PARCELAMENTOS"/>
    <s v="R"/>
    <s v="PARCELAMENTOS"/>
    <s v="1 | 1"/>
    <s v="99930"/>
    <s v="ExtraordinÃ¡rio"/>
  </r>
  <r>
    <s v="Realizado"/>
    <x v="7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5 | 19"/>
    <s v="45595"/>
    <s v="ExtraordinÃ¡rio"/>
  </r>
  <r>
    <s v="Realizado"/>
    <x v="7"/>
    <n v="-320"/>
    <x v="26"/>
    <x v="24"/>
    <x v="25"/>
    <s v="NFS"/>
    <s v="'21621"/>
    <s v="REF AVALIAÃ‡ÃƒO QUALIDADE DA AGUA EM 2 PONTOS DE AUTOCLAVE - 01/03"/>
    <n v="9002"/>
    <s v="BIOCLEAN"/>
    <s v="Financeiro"/>
    <s v="C"/>
    <s v="CUSTO"/>
    <s v="I"/>
    <s v="OUTROS"/>
    <s v="1 | 1"/>
    <s v="98583"/>
    <s v="ExtraordinÃ¡rio"/>
  </r>
  <r>
    <s v="Realizado"/>
    <x v="7"/>
    <n v="-215"/>
    <x v="31"/>
    <x v="29"/>
    <x v="32"/>
    <s v="CONTRATO "/>
    <s v="'20230704003-TAR"/>
    <s v="Gerado por conciliacao automatica TAR CTA EMP MENSAL 06/23"/>
    <n v="20011"/>
    <s v="CORPORATIVO"/>
    <s v="Financeiro"/>
    <s v="D"/>
    <s v="DESPESA"/>
    <s v="N"/>
    <s v="DESPESAS FINANCEIRAS"/>
    <s v="1 | 1"/>
    <s v="98724"/>
    <s v="ExtraordinÃ¡rio"/>
  </r>
  <r>
    <s v="Realizado"/>
    <x v="7"/>
    <n v="-200"/>
    <x v="25"/>
    <x v="23"/>
    <x v="33"/>
    <s v="FATURA"/>
    <s v="'37"/>
    <s v="REF.   1 IMPRESSORA MULTIFUNCIONAL LT RICOH  377"/>
    <n v="2001"/>
    <s v="CORPORATIVO"/>
    <s v="Financeiro"/>
    <s v="D"/>
    <s v="DESPESA"/>
    <s v="M"/>
    <s v="INSTALAÇÃO"/>
    <s v="1 | 1"/>
    <s v="101907"/>
    <s v="ExtraordinÃ¡rio"/>
  </r>
  <r>
    <s v="Realizado"/>
    <x v="7"/>
    <n v="-180"/>
    <x v="46"/>
    <x v="43"/>
    <x v="51"/>
    <s v="NOTA FISCAL"/>
    <s v="'128"/>
    <s v="REF. CORREIA INDL CONTINENTAL"/>
    <n v="9002"/>
    <s v="BIOCLEAN"/>
    <s v="Financeiro"/>
    <s v="C"/>
    <s v="CUSTO"/>
    <s v="F"/>
    <s v="FROTA"/>
    <s v="1 | 1"/>
    <s v="100997"/>
    <s v="ExtraordinÃ¡rio"/>
  </r>
  <r>
    <s v="Realizado"/>
    <x v="7"/>
    <n v="-140"/>
    <x v="30"/>
    <x v="28"/>
    <x v="31"/>
    <s v="AP"/>
    <s v="'1017882"/>
    <s v="REF. DIÃRIAS 24 Ã  30/07/2023"/>
    <n v="9002"/>
    <s v="BIOCLEAN"/>
    <s v="Financeiro"/>
    <s v="C"/>
    <s v="CUSTO"/>
    <s v="C"/>
    <s v="PESSOAL"/>
    <s v="1 | 1"/>
    <s v="100484"/>
    <s v="ExtraordinÃ¡rio"/>
  </r>
  <r>
    <s v="Realizado"/>
    <x v="7"/>
    <n v="-131"/>
    <x v="29"/>
    <x v="27"/>
    <x v="30"/>
    <s v="REEMBOLSO"/>
    <s v="'1017904"/>
    <s v="REF. REEMBOLSO DESP COMPRAS PARA MANUTENÃ‡ÃƒO (CASA RUBEM DE BONSUCESSO)"/>
    <n v="9002"/>
    <s v="BIOCLEAN"/>
    <s v="Financeiro"/>
    <s v="D"/>
    <s v="DESPESA"/>
    <s v="P"/>
    <s v="OUTRAS DESPESAS"/>
    <s v="1 | 1"/>
    <s v="100538"/>
    <s v="ExtraordinÃ¡rio"/>
  </r>
  <r>
    <s v="Realizado"/>
    <x v="7"/>
    <n v="-119.25"/>
    <x v="32"/>
    <x v="30"/>
    <x v="34"/>
    <s v="FATURA"/>
    <s v="'251251755"/>
    <s v="REF. CONTA TELEFONICA DA OI - REF. JULHO/2023"/>
    <n v="80061"/>
    <s v="TECNOLOGIA DA INFORMAÇÃO"/>
    <s v="Gabriel"/>
    <s v="C"/>
    <s v="CUSTO"/>
    <s v="I"/>
    <s v="OUTROS"/>
    <s v="1 | 1"/>
    <s v="101358"/>
    <s v="ExtraordinÃ¡rio"/>
  </r>
  <r>
    <s v="Realizado"/>
    <x v="7"/>
    <n v="-97.36"/>
    <x v="34"/>
    <x v="32"/>
    <x v="28"/>
    <s v="NFS"/>
    <s v="'35193601"/>
    <s v="REF. UNIMED DENTAL - BIOCLEAN"/>
    <n v="9002"/>
    <s v="BIOCLEAN"/>
    <s v="Financeiro"/>
    <s v="C"/>
    <s v="CUSTO"/>
    <s v="E"/>
    <s v="BENEFÍCIOS"/>
    <s v="1 | 1"/>
    <s v="98320"/>
    <s v="ExtraordinÃ¡rio"/>
  </r>
  <r>
    <s v="Realizado"/>
    <x v="7"/>
    <n v="-73.12"/>
    <x v="17"/>
    <x v="15"/>
    <x v="14"/>
    <s v="RM"/>
    <s v="'1018035"/>
    <s v="REF.  FGTS  - JULHO/2023 - BIOCLEAN"/>
    <n v="9002"/>
    <s v="BIOCLEAN"/>
    <s v="Financeiro"/>
    <s v="C"/>
    <s v="CUSTO"/>
    <s v="D"/>
    <s v="ENCARGOS SOCIAIS"/>
    <s v="1 | 1"/>
    <s v="100948"/>
    <s v="BiolÃ³gico"/>
  </r>
  <r>
    <s v="Realizado"/>
    <x v="7"/>
    <n v="-70"/>
    <x v="30"/>
    <x v="28"/>
    <x v="31"/>
    <s v="AP"/>
    <s v="'1017192"/>
    <s v="REF. DIÃRIAS 26/06 Ã  02/07/2023"/>
    <n v="9002"/>
    <s v="BIOCLEAN"/>
    <s v="Financeiro"/>
    <s v="C"/>
    <s v="CUSTO"/>
    <s v="C"/>
    <s v="PESSOAL"/>
    <s v="1 | 1"/>
    <s v="98385"/>
    <s v="ExtraordinÃ¡rio"/>
  </r>
  <r>
    <s v="Realizado"/>
    <x v="7"/>
    <n v="-70"/>
    <x v="30"/>
    <x v="28"/>
    <x v="31"/>
    <s v="AP"/>
    <s v="'1017375"/>
    <s v="REF. DIÃRIAS 26/06 Ã  02/07/2023"/>
    <n v="9002"/>
    <s v="BIOCLEAN"/>
    <s v="Financeiro"/>
    <s v="C"/>
    <s v="CUSTO"/>
    <s v="C"/>
    <s v="PESSOAL"/>
    <s v="1 | 2"/>
    <s v="98977"/>
    <s v="ExtraordinÃ¡rio"/>
  </r>
  <r>
    <s v="Realizado"/>
    <x v="7"/>
    <n v="-70"/>
    <x v="30"/>
    <x v="28"/>
    <x v="31"/>
    <s v="AP"/>
    <s v="'1017519"/>
    <s v="REF. DIÃRIAS 10 Ã  16/07/2023"/>
    <n v="9002"/>
    <s v="BIOCLEAN"/>
    <s v="Financeiro"/>
    <s v="C"/>
    <s v="CUSTO"/>
    <s v="C"/>
    <s v="PESSOAL"/>
    <s v="1 | 1"/>
    <s v="99534"/>
    <s v="ExtraordinÃ¡rio"/>
  </r>
  <r>
    <s v="Realizado"/>
    <x v="7"/>
    <n v="-44.1"/>
    <x v="23"/>
    <x v="21"/>
    <x v="50"/>
    <s v="NFS"/>
    <s v="'32360"/>
    <s v="REF. OTIMIZA - JULHO/23 - BIOCLEAN"/>
    <n v="9002"/>
    <s v="BIOCLEAN"/>
    <s v="Financeiro"/>
    <s v="C"/>
    <s v="CUSTO"/>
    <s v="E"/>
    <s v="BENEFÍCIOS"/>
    <s v="1 | 1"/>
    <s v="98339"/>
    <s v="ExtraordinÃ¡rio"/>
  </r>
  <r>
    <s v="Realizado"/>
    <x v="7"/>
    <n v="-41.3"/>
    <x v="27"/>
    <x v="25"/>
    <x v="26"/>
    <s v="NFS"/>
    <s v="'4668"/>
    <s v="REF. AOS SERVIÃ‡OS PRESTADOS VIDALCLIN  - BIOCLEAN - NOTA FISCAL NÂº 4668 - 07/2023"/>
    <n v="30051"/>
    <s v="DEPARTAMENTO PESSOAL"/>
    <s v="Caio"/>
    <s v="C"/>
    <s v="CUSTO"/>
    <s v="E"/>
    <s v="BENEFÍCIOS"/>
    <s v="1 | 1"/>
    <s v="101826"/>
    <s v="ExtraordinÃ¡rio"/>
  </r>
  <r>
    <s v="Realizado"/>
    <x v="7"/>
    <n v="-33"/>
    <x v="31"/>
    <x v="29"/>
    <x v="32"/>
    <s v="CONTRATO "/>
    <s v="'20230720008-TAR"/>
    <s v="Gerado por conciliacao automatica TAR/CUSTAS COBRANCA"/>
    <n v="20011"/>
    <s v="CORPORATIVO"/>
    <s v="Financeiro"/>
    <s v="D"/>
    <s v="DESPESA"/>
    <s v="N"/>
    <s v="DESPESAS FINANCEIRAS"/>
    <s v="1 | 1"/>
    <s v="99984"/>
    <s v="ExtraordinÃ¡rio"/>
  </r>
  <r>
    <s v="Realizado"/>
    <x v="7"/>
    <n v="-28.35"/>
    <x v="31"/>
    <x v="29"/>
    <x v="32"/>
    <s v="CONTRATO "/>
    <s v="'20230706004-TAR"/>
    <s v="Gerado por conciliacao automatica TAR C/C SISPAG"/>
    <n v="20011"/>
    <s v="CORPORATIVO"/>
    <s v="Financeiro"/>
    <s v="D"/>
    <s v="DESPESA"/>
    <s v="N"/>
    <s v="DESPESAS FINANCEIRAS"/>
    <s v="1 | 1"/>
    <s v="98779"/>
    <s v="ExtraordinÃ¡rio"/>
  </r>
  <r>
    <s v="Realizado"/>
    <x v="7"/>
    <n v="-11"/>
    <x v="31"/>
    <x v="29"/>
    <x v="32"/>
    <s v="CONTRATO "/>
    <s v="'20230703006-TAR"/>
    <s v="Gerado por conciliacao automatica TAR/CUSTAS COBRANCA"/>
    <n v="20011"/>
    <s v="CORPORATIVO"/>
    <s v="Financeiro"/>
    <s v="D"/>
    <s v="DESPESA"/>
    <s v="N"/>
    <s v="DESPESAS FINANCEIRAS"/>
    <s v="1 | 1"/>
    <s v="98441"/>
    <s v="ExtraordinÃ¡rio"/>
  </r>
  <r>
    <s v="Realizado"/>
    <x v="7"/>
    <n v="-11"/>
    <x v="31"/>
    <x v="29"/>
    <x v="32"/>
    <s v="CONTRATO "/>
    <s v="'20230719003-TAR"/>
    <s v="Gerado por conciliacao automatica TAR/CUSTAS COBRANCA"/>
    <n v="20011"/>
    <s v="CORPORATIVO"/>
    <s v="Financeiro"/>
    <s v="D"/>
    <s v="DESPESA"/>
    <s v="N"/>
    <s v="DESPESAS FINANCEIRAS"/>
    <s v="1 | 1"/>
    <s v="99818"/>
    <s v="ExtraordinÃ¡rio"/>
  </r>
  <r>
    <s v="Realizado"/>
    <x v="7"/>
    <n v="-10.6"/>
    <x v="31"/>
    <x v="29"/>
    <x v="32"/>
    <s v="CONTRATO "/>
    <s v="'20230703005-TAR"/>
    <s v="Gerado por conciliacao automatica TAR TED SISPAG"/>
    <n v="20011"/>
    <s v="CORPORATIVO"/>
    <s v="Financeiro"/>
    <s v="D"/>
    <s v="DESPESA"/>
    <s v="N"/>
    <s v="DESPESAS FINANCEIRAS"/>
    <s v="1 | 1"/>
    <s v="98440"/>
    <s v="ExtraordinÃ¡rio"/>
  </r>
  <r>
    <s v="Realizado"/>
    <x v="7"/>
    <n v="-10.6"/>
    <x v="31"/>
    <x v="29"/>
    <x v="32"/>
    <s v="CONTRATO "/>
    <s v="'20230706006-TAR"/>
    <s v="Gerado por conciliacao automatica TAR TED SISPAG"/>
    <n v="20011"/>
    <s v="CORPORATIVO"/>
    <s v="Financeiro"/>
    <s v="D"/>
    <s v="DESPESA"/>
    <s v="N"/>
    <s v="DESPESAS FINANCEIRAS"/>
    <s v="1 | 1"/>
    <s v="98781"/>
    <s v="ExtraordinÃ¡rio"/>
  </r>
  <r>
    <s v="Realizado"/>
    <x v="7"/>
    <n v="-10.6"/>
    <x v="31"/>
    <x v="29"/>
    <x v="32"/>
    <s v="CONTRATO "/>
    <s v="'20230710009-TAR"/>
    <s v="Gerado por conciliacao automatica TAR TED SISPAG"/>
    <n v="20011"/>
    <s v="CORPORATIVO"/>
    <s v="Financeiro"/>
    <s v="D"/>
    <s v="DESPESA"/>
    <s v="N"/>
    <s v="DESPESAS FINANCEIRAS"/>
    <s v="1 | 1"/>
    <s v="99057"/>
    <s v="ExtraordinÃ¡rio"/>
  </r>
  <r>
    <s v="Realizado"/>
    <x v="7"/>
    <n v="-5.5"/>
    <x v="31"/>
    <x v="29"/>
    <x v="32"/>
    <s v="CONTRATO "/>
    <s v="'20230717005-TAR"/>
    <s v="Gerado por conciliacao automatica TAR/CUSTAS COBRANCA"/>
    <n v="20011"/>
    <s v="CORPORATIVO"/>
    <s v="Financeiro"/>
    <s v="D"/>
    <s v="DESPESA"/>
    <s v="N"/>
    <s v="DESPESAS FINANCEIRAS"/>
    <s v="1 | 1"/>
    <s v="99706"/>
    <s v="ExtraordinÃ¡rio"/>
  </r>
  <r>
    <s v="Realizado"/>
    <x v="7"/>
    <n v="-4.05"/>
    <x v="31"/>
    <x v="29"/>
    <x v="32"/>
    <s v="CONTRATO "/>
    <s v="'20230728004-TAR"/>
    <s v="Gerado por conciliacao automatica TAR C/C SISPAG"/>
    <n v="20011"/>
    <s v="CORPORATIVO"/>
    <s v="Financeiro"/>
    <s v="D"/>
    <s v="DESPESA"/>
    <s v="N"/>
    <s v="DESPESAS FINANCEIRAS"/>
    <s v="1 | 1"/>
    <s v="100456"/>
    <s v="ExtraordinÃ¡rio"/>
  </r>
  <r>
    <s v="Realizado"/>
    <x v="7"/>
    <n v="-2.8"/>
    <x v="31"/>
    <x v="29"/>
    <x v="32"/>
    <s v="CONTRATO "/>
    <s v="'20230710007-TAR"/>
    <s v="Gerado por conciliacao automatica TAR SISPAG TIT OUTRO BCO"/>
    <n v="20011"/>
    <s v="CORPORATIVO"/>
    <s v="Financeiro"/>
    <s v="D"/>
    <s v="DESPESA"/>
    <s v="N"/>
    <s v="DESPESAS FINANCEIRAS"/>
    <s v="1 | 1"/>
    <s v="99055"/>
    <s v="ExtraordinÃ¡rio"/>
  </r>
  <r>
    <s v="Realizado"/>
    <x v="7"/>
    <n v="-2.8"/>
    <x v="31"/>
    <x v="29"/>
    <x v="32"/>
    <s v="CONTRATO "/>
    <s v="'20230717004-TAR"/>
    <s v="Gerado por conciliacao automatica TAR SISPAG TIT OUTRO BCO"/>
    <n v="20011"/>
    <s v="CORPORATIVO"/>
    <s v="Financeiro"/>
    <s v="D"/>
    <s v="DESPESA"/>
    <s v="N"/>
    <s v="DESPESAS FINANCEIRAS"/>
    <s v="1 | 1"/>
    <s v="99705"/>
    <s v="ExtraordinÃ¡rio"/>
  </r>
  <r>
    <s v="Realizado"/>
    <x v="7"/>
    <n v="-2.8"/>
    <x v="31"/>
    <x v="29"/>
    <x v="32"/>
    <s v="CONTRATO "/>
    <s v="'20230727002-TAR"/>
    <s v="Gerado por conciliacao automatica TAR SISPAG TIT OUTRO BCO"/>
    <n v="20011"/>
    <s v="CORPORATIVO"/>
    <s v="Financeiro"/>
    <s v="D"/>
    <s v="DESPESA"/>
    <s v="N"/>
    <s v="DESPESAS FINANCEIRAS"/>
    <s v="1 | 1"/>
    <s v="100405"/>
    <s v="ExtraordinÃ¡rio"/>
  </r>
  <r>
    <s v="Realizado"/>
    <x v="7"/>
    <n v="-1.8"/>
    <x v="31"/>
    <x v="29"/>
    <x v="32"/>
    <s v="CONTRATO "/>
    <s v="'20230717003-TAR"/>
    <s v="Gerado por conciliacao automatica TAR BLOQUETO ITAU"/>
    <n v="20011"/>
    <s v="CORPORATIVO"/>
    <s v="Financeiro"/>
    <s v="D"/>
    <s v="DESPESA"/>
    <s v="N"/>
    <s v="DESPESAS FINANCEIRAS"/>
    <s v="1 | 1"/>
    <s v="99704"/>
    <s v="ExtraordinÃ¡rio"/>
  </r>
  <r>
    <s v="Realizado"/>
    <x v="7"/>
    <n v="-1.4"/>
    <x v="31"/>
    <x v="29"/>
    <x v="32"/>
    <s v="CONTRATO "/>
    <s v="'20230719002-TAR"/>
    <s v="Gerado por conciliacao automatica TAR SISPAG TIT OUTRO BCO"/>
    <n v="20011"/>
    <s v="CORPORATIVO"/>
    <s v="Financeiro"/>
    <s v="D"/>
    <s v="DESPESA"/>
    <s v="N"/>
    <s v="DESPESAS FINANCEIRAS"/>
    <s v="1 | 1"/>
    <s v="99819"/>
    <s v="ExtraordinÃ¡rio"/>
  </r>
  <r>
    <s v="Realizado"/>
    <x v="7"/>
    <n v="-1.4"/>
    <x v="31"/>
    <x v="29"/>
    <x v="32"/>
    <s v="CONTRATO "/>
    <s v="'20230720005-TAR"/>
    <s v="Gerado por conciliacao automatica TAR SISPAG TIT OUTRO BCO"/>
    <n v="20011"/>
    <s v="CORPORATIVO"/>
    <s v="Financeiro"/>
    <s v="D"/>
    <s v="DESPESA"/>
    <s v="N"/>
    <s v="DESPESAS FINANCEIRAS"/>
    <s v="1 | 1"/>
    <s v="99983"/>
    <s v="ExtraordinÃ¡rio"/>
  </r>
  <r>
    <s v="Realizado"/>
    <x v="7"/>
    <n v="-1.4"/>
    <x v="31"/>
    <x v="29"/>
    <x v="32"/>
    <s v="CONTRATO "/>
    <s v="'20230726002-TAR"/>
    <s v="Gerado por conciliacao automatica TAR SISPAG TIT OUTRO BCO"/>
    <n v="20011"/>
    <s v="CORPORATIVO"/>
    <s v="Financeiro"/>
    <s v="D"/>
    <s v="DESPESA"/>
    <s v="N"/>
    <s v="DESPESAS FINANCEIRAS"/>
    <s v="1 | 1"/>
    <s v="100320"/>
    <s v="ExtraordinÃ¡rio"/>
  </r>
  <r>
    <s v="Realizado"/>
    <x v="7"/>
    <n v="-1.4"/>
    <x v="31"/>
    <x v="29"/>
    <x v="32"/>
    <s v="CONTRATO "/>
    <s v="'20230731005-TAR"/>
    <s v="Gerado por conciliacao automatica TAR SISPAG TIT OUTRO BCO"/>
    <n v="20011"/>
    <s v="CORPORATIVO"/>
    <s v="Financeiro"/>
    <s v="D"/>
    <s v="DESPESA"/>
    <s v="N"/>
    <s v="DESPESAS FINANCEIRAS"/>
    <s v="1 | 1"/>
    <s v="100535"/>
    <s v="ExtraordinÃ¡rio"/>
  </r>
  <r>
    <s v="Realizado"/>
    <x v="7"/>
    <n v="-0.9"/>
    <x v="31"/>
    <x v="29"/>
    <x v="32"/>
    <s v="CONTRATO "/>
    <s v="'20230703004-TAR"/>
    <s v="Gerado por conciliacao automatica TAR SISPAG CONCESSION"/>
    <n v="20011"/>
    <s v="CORPORATIVO"/>
    <s v="Financeiro"/>
    <s v="D"/>
    <s v="DESPESA"/>
    <s v="N"/>
    <s v="DESPESAS FINANCEIRAS"/>
    <s v="1 | 1"/>
    <s v="98439"/>
    <s v="ExtraordinÃ¡rio"/>
  </r>
  <r>
    <s v="Realizado"/>
    <x v="7"/>
    <n v="-0.9"/>
    <x v="31"/>
    <x v="29"/>
    <x v="32"/>
    <s v="CONTRATO "/>
    <s v="'20230704002-TAR"/>
    <s v="Gerado por conciliacao automatica TAR BLOQUETO ITAU"/>
    <n v="20011"/>
    <s v="CORPORATIVO"/>
    <s v="Financeiro"/>
    <s v="D"/>
    <s v="DESPESA"/>
    <s v="N"/>
    <s v="DESPESAS FINANCEIRAS"/>
    <s v="1 | 1"/>
    <s v="98723"/>
    <s v="ExtraordinÃ¡rio"/>
  </r>
  <r>
    <s v="Realizado"/>
    <x v="7"/>
    <n v="-0.9"/>
    <x v="31"/>
    <x v="29"/>
    <x v="32"/>
    <s v="CONTRATO "/>
    <s v="'20230706005-TAR"/>
    <s v="Gerado por conciliacao automatica TAR C/C SISPAG"/>
    <n v="20011"/>
    <s v="CORPORATIVO"/>
    <s v="Financeiro"/>
    <s v="D"/>
    <s v="DESPESA"/>
    <s v="N"/>
    <s v="DESPESAS FINANCEIRAS"/>
    <s v="1 | 1"/>
    <s v="98780"/>
    <s v="ExtraordinÃ¡rio"/>
  </r>
  <r>
    <s v="Realizado"/>
    <x v="7"/>
    <n v="-0.9"/>
    <x v="31"/>
    <x v="29"/>
    <x v="32"/>
    <s v="CONTRATO "/>
    <s v="'20230707004-TAR"/>
    <s v="Gerado por conciliacao automatica TAR BLOQUETO ITAU"/>
    <n v="20011"/>
    <s v="CORPORATIVO"/>
    <s v="Financeiro"/>
    <s v="D"/>
    <s v="DESPESA"/>
    <s v="N"/>
    <s v="DESPESAS FINANCEIRAS"/>
    <s v="1 | 1"/>
    <s v="99053"/>
    <s v="ExtraordinÃ¡rio"/>
  </r>
  <r>
    <s v="Realizado"/>
    <x v="7"/>
    <n v="-0.9"/>
    <x v="31"/>
    <x v="29"/>
    <x v="32"/>
    <s v="CONTRATO "/>
    <s v="'20230710006-TAR"/>
    <s v="Gerado por conciliacao automatica TAR BLOQUETO ITAU"/>
    <n v="20011"/>
    <s v="CORPORATIVO"/>
    <s v="Financeiro"/>
    <s v="D"/>
    <s v="DESPESA"/>
    <s v="N"/>
    <s v="DESPESAS FINANCEIRAS"/>
    <s v="1 | 1"/>
    <s v="99054"/>
    <s v="ExtraordinÃ¡rio"/>
  </r>
  <r>
    <s v="Realizado"/>
    <x v="7"/>
    <n v="-0.9"/>
    <x v="31"/>
    <x v="29"/>
    <x v="32"/>
    <s v="CONTRATO "/>
    <s v="'20230710008-TAR"/>
    <s v="Gerado por conciliacao automatica TAR C/C SISPAG"/>
    <n v="20011"/>
    <s v="CORPORATIVO"/>
    <s v="Financeiro"/>
    <s v="D"/>
    <s v="DESPESA"/>
    <s v="N"/>
    <s v="DESPESAS FINANCEIRAS"/>
    <s v="1 | 1"/>
    <s v="99056"/>
    <s v="ExtraordinÃ¡rio"/>
  </r>
  <r>
    <s v="Realizado"/>
    <x v="7"/>
    <n v="-0.9"/>
    <x v="31"/>
    <x v="29"/>
    <x v="32"/>
    <s v="CONTRATO "/>
    <s v="'20230711002-TAR"/>
    <s v="Gerado por conciliacao automatica TAR C/C SISPAG"/>
    <n v="20011"/>
    <s v="CORPORATIVO"/>
    <s v="Financeiro"/>
    <s v="D"/>
    <s v="DESPESA"/>
    <s v="N"/>
    <s v="DESPESAS FINANCEIRAS"/>
    <s v="1 | 1"/>
    <s v="99161"/>
    <s v="ExtraordinÃ¡rio"/>
  </r>
  <r>
    <s v="Realizado"/>
    <x v="7"/>
    <n v="-0.9"/>
    <x v="31"/>
    <x v="29"/>
    <x v="32"/>
    <s v="CONTRATO "/>
    <s v="'20230714003-TAR"/>
    <s v="Gerado por conciliacao automatica TAR BLOQUETO ITAU"/>
    <n v="20011"/>
    <s v="CORPORATIVO"/>
    <s v="Financeiro"/>
    <s v="D"/>
    <s v="DESPESA"/>
    <s v="N"/>
    <s v="DESPESAS FINANCEIRAS"/>
    <s v="1 | 1"/>
    <s v="99449"/>
    <s v="ExtraordinÃ¡rio"/>
  </r>
  <r>
    <s v="Realizado"/>
    <x v="7"/>
    <n v="-0.9"/>
    <x v="31"/>
    <x v="29"/>
    <x v="32"/>
    <s v="CONTRATO "/>
    <s v="'20230714004-TAR"/>
    <s v="Gerado por conciliacao automatica TAR SISPAG CONCESSION"/>
    <n v="20011"/>
    <s v="CORPORATIVO"/>
    <s v="Financeiro"/>
    <s v="D"/>
    <s v="DESPESA"/>
    <s v="N"/>
    <s v="DESPESAS FINANCEIRAS"/>
    <s v="1 | 1"/>
    <s v="99450"/>
    <s v="ExtraordinÃ¡rio"/>
  </r>
  <r>
    <s v="Realizado"/>
    <x v="7"/>
    <n v="-0.9"/>
    <x v="31"/>
    <x v="29"/>
    <x v="32"/>
    <s v="CONTRATO "/>
    <s v="'20230724002-TAR"/>
    <s v="Gerado por conciliacao automatica TAR BLOQUETO ITAU"/>
    <n v="20011"/>
    <s v="CORPORATIVO"/>
    <s v="Financeiro"/>
    <s v="D"/>
    <s v="DESPESA"/>
    <s v="N"/>
    <s v="DESPESAS FINANCEIRAS"/>
    <s v="1 | 1"/>
    <s v="100055"/>
    <s v="ExtraordinÃ¡rio"/>
  </r>
  <r>
    <s v="Realizado"/>
    <x v="7"/>
    <n v="-0.9"/>
    <x v="31"/>
    <x v="29"/>
    <x v="32"/>
    <s v="CONTRATO "/>
    <s v="'20230728003-TAR"/>
    <s v="Gerado por conciliacao automatica TAR BLOQUETO ITAU"/>
    <n v="20011"/>
    <s v="CORPORATIVO"/>
    <s v="Financeiro"/>
    <s v="D"/>
    <s v="DESPESA"/>
    <s v="N"/>
    <s v="DESPESAS FINANCEIRAS"/>
    <s v="1 | 1"/>
    <s v="100455"/>
    <s v="ExtraordinÃ¡rio"/>
  </r>
  <r>
    <s v="Realizado"/>
    <x v="7"/>
    <n v="0"/>
    <x v="6"/>
    <x v="0"/>
    <x v="2"/>
    <s v="MANUAL"/>
    <m/>
    <s v="VIAGENS 2022"/>
    <n v="9002"/>
    <s v="BIOCLEAN"/>
    <s v="Financeiro"/>
    <m/>
    <m/>
    <m/>
    <m/>
    <m/>
    <m/>
    <m/>
  </r>
  <r>
    <s v="Realizado"/>
    <x v="7"/>
    <n v="0.02"/>
    <x v="37"/>
    <x v="35"/>
    <x v="1"/>
    <s v="Receitas"/>
    <s v="'20230714005-REND"/>
    <s v="Gerado por conciliacao automatica REND PAGO APLIC AUT APR"/>
    <n v="9002"/>
    <s v="BIOCLEAN"/>
    <s v="Financeiro"/>
    <s v="D"/>
    <s v="DESPESA"/>
    <s v="N"/>
    <s v="DESPESAS FINANCEIRAS"/>
    <s v="1 | 1"/>
    <s v="3317"/>
    <m/>
  </r>
  <r>
    <s v="Realizado"/>
    <x v="7"/>
    <n v="0.02"/>
    <x v="37"/>
    <x v="35"/>
    <x v="1"/>
    <s v="Receitas"/>
    <s v="'20230719004-REND"/>
    <s v="Gerado por conciliacao automatica REND PAGO APLIC AUT APR"/>
    <n v="9002"/>
    <s v="BIOCLEAN"/>
    <s v="Financeiro"/>
    <s v="D"/>
    <s v="DESPESA"/>
    <s v="N"/>
    <s v="DESPESAS FINANCEIRAS"/>
    <s v="1 | 1"/>
    <s v="3333"/>
    <m/>
  </r>
  <r>
    <s v="Realizado"/>
    <x v="7"/>
    <n v="0.04"/>
    <x v="37"/>
    <x v="35"/>
    <x v="1"/>
    <s v="Receitas"/>
    <s v="'20230704004-REND"/>
    <s v="Gerado por conciliacao automatica REND PAGO APLIC AUT MAIS"/>
    <n v="9002"/>
    <s v="BIOCLEAN"/>
    <s v="Financeiro"/>
    <s v="D"/>
    <s v="DESPESA"/>
    <s v="N"/>
    <s v="DESPESAS FINANCEIRAS"/>
    <s v="1 | 1"/>
    <s v="3265"/>
    <m/>
  </r>
  <r>
    <s v="Realizado"/>
    <x v="7"/>
    <n v="0.04"/>
    <x v="37"/>
    <x v="35"/>
    <x v="1"/>
    <s v="Receitas"/>
    <s v="'20230705004-REND"/>
    <s v="Gerado por conciliacao automatica REND PAGO APLIC AUT APR"/>
    <n v="9002"/>
    <s v="BIOCLEAN"/>
    <s v="Financeiro"/>
    <s v="D"/>
    <s v="DESPESA"/>
    <s v="N"/>
    <s v="DESPESAS FINANCEIRAS"/>
    <s v="1 | 1"/>
    <s v="3266"/>
    <m/>
  </r>
  <r>
    <s v="Realizado"/>
    <x v="7"/>
    <n v="0.04"/>
    <x v="37"/>
    <x v="35"/>
    <x v="1"/>
    <s v="Receitas"/>
    <s v="'20230727003-REND"/>
    <s v="Gerado por conciliacao automatica REND PAGO APLIC AUT APR"/>
    <n v="9002"/>
    <s v="BIOCLEAN"/>
    <s v="Financeiro"/>
    <s v="D"/>
    <s v="DESPESA"/>
    <s v="N"/>
    <s v="DESPESAS FINANCEIRAS"/>
    <s v="1 | 1"/>
    <s v="3359"/>
    <m/>
  </r>
  <r>
    <s v="Realizado"/>
    <x v="7"/>
    <n v="7.0000000000000007E-2"/>
    <x v="37"/>
    <x v="35"/>
    <x v="1"/>
    <s v="Receitas"/>
    <s v="'20230728005-REND"/>
    <s v="Gerado por conciliacao automatica REND PAGO APLIC AUT APR"/>
    <n v="9002"/>
    <s v="BIOCLEAN"/>
    <s v="Financeiro"/>
    <s v="D"/>
    <s v="DESPESA"/>
    <s v="N"/>
    <s v="DESPESAS FINANCEIRAS"/>
    <s v="1 | 1"/>
    <s v="3366"/>
    <m/>
  </r>
  <r>
    <s v="Realizado"/>
    <x v="7"/>
    <n v="0.1"/>
    <x v="37"/>
    <x v="35"/>
    <x v="1"/>
    <s v="Receitas"/>
    <s v="'20230731006-REND"/>
    <s v="Gerado por conciliacao automatica REND PAGO APLIC AUT APR"/>
    <n v="9002"/>
    <s v="BIOCLEAN"/>
    <s v="Financeiro"/>
    <s v="D"/>
    <s v="DESPESA"/>
    <s v="N"/>
    <s v="DESPESAS FINANCEIRAS"/>
    <s v="1 | 1"/>
    <s v="3378"/>
    <m/>
  </r>
  <r>
    <s v="Realizado"/>
    <x v="7"/>
    <n v="0.11"/>
    <x v="37"/>
    <x v="35"/>
    <x v="1"/>
    <s v="Receitas"/>
    <s v="'20230717006-REND"/>
    <s v="Gerado por conciliacao automatica REND PAGO APLIC AUT MAIS"/>
    <n v="9002"/>
    <s v="BIOCLEAN"/>
    <s v="Financeiro"/>
    <s v="D"/>
    <s v="DESPESA"/>
    <s v="N"/>
    <s v="DESPESAS FINANCEIRAS"/>
    <s v="1 | 1"/>
    <s v="3325"/>
    <m/>
  </r>
  <r>
    <s v="Realizado"/>
    <x v="7"/>
    <n v="0.11"/>
    <x v="37"/>
    <x v="35"/>
    <x v="1"/>
    <s v="Receitas"/>
    <s v="'20230726005-REND"/>
    <s v="Gerado por conciliacao automatica REND PAGO APLIC AUT APR"/>
    <n v="9002"/>
    <s v="BIOCLEAN"/>
    <s v="Financeiro"/>
    <s v="D"/>
    <s v="DESPESA"/>
    <s v="N"/>
    <s v="DESPESAS FINANCEIRAS"/>
    <s v="1 | 1"/>
    <s v="3353"/>
    <m/>
  </r>
  <r>
    <s v="Realizado"/>
    <x v="7"/>
    <n v="0.13"/>
    <x v="37"/>
    <x v="35"/>
    <x v="1"/>
    <s v="Receitas"/>
    <s v="'20230707005-REND"/>
    <s v="Gerado por conciliacao automatica REND PAGO APLIC AUT MAIS"/>
    <n v="9002"/>
    <s v="BIOCLEAN"/>
    <s v="Financeiro"/>
    <s v="D"/>
    <s v="DESPESA"/>
    <s v="N"/>
    <s v="DESPESAS FINANCEIRAS"/>
    <s v="1 | 1"/>
    <s v="3292"/>
    <m/>
  </r>
  <r>
    <s v="Realizado"/>
    <x v="7"/>
    <n v="0.28000000000000003"/>
    <x v="37"/>
    <x v="35"/>
    <x v="1"/>
    <s v="Receitas"/>
    <s v="'20230710010-REND"/>
    <s v="Gerado por conciliacao automatica REND PAGO APLIC AUT APR"/>
    <n v="9002"/>
    <s v="BIOCLEAN"/>
    <s v="Financeiro"/>
    <s v="D"/>
    <s v="DESPESA"/>
    <s v="N"/>
    <s v="DESPESAS FINANCEIRAS"/>
    <s v="1 | 1"/>
    <s v="3293"/>
    <m/>
  </r>
  <r>
    <s v="Realizado"/>
    <x v="7"/>
    <n v="0.48"/>
    <x v="37"/>
    <x v="35"/>
    <x v="1"/>
    <s v="Receitas"/>
    <s v="'20230706007-REND"/>
    <s v="Gerado por conciliacao automatica REND PAGO APLIC AUT APR"/>
    <n v="9002"/>
    <s v="BIOCLEAN"/>
    <s v="Financeiro"/>
    <s v="D"/>
    <s v="DESPESA"/>
    <s v="N"/>
    <s v="DESPESAS FINANCEIRAS"/>
    <s v="1 | 1"/>
    <s v="3278"/>
    <m/>
  </r>
  <r>
    <s v="Realizado"/>
    <x v="7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5 | 19"/>
    <s v="45595"/>
    <s v="ExtraordinÃ¡rio"/>
  </r>
  <r>
    <s v="Realizado"/>
    <x v="7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5 | 19"/>
    <s v="45595"/>
    <s v="ExtraordinÃ¡rio"/>
  </r>
  <r>
    <s v="Realizado"/>
    <x v="7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5 | 19"/>
    <s v="45595"/>
    <s v="ExtraordinÃ¡rio"/>
  </r>
  <r>
    <s v="Realizado"/>
    <x v="7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5 | 19"/>
    <s v="45595"/>
    <s v="ExtraordinÃ¡rio"/>
  </r>
  <r>
    <s v="Realizado"/>
    <x v="7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5 | 19"/>
    <s v="45595"/>
    <s v="ExtraordinÃ¡rio"/>
  </r>
  <r>
    <s v="Realizado"/>
    <x v="7"/>
    <n v="2859"/>
    <x v="0"/>
    <x v="0"/>
    <x v="1"/>
    <s v="Transferencia"/>
    <s v="'1017831"/>
    <m/>
    <m/>
    <m/>
    <m/>
    <m/>
    <m/>
    <m/>
    <m/>
    <s v="1 | 1"/>
    <s v="6054"/>
    <m/>
  </r>
  <r>
    <s v="Realizado"/>
    <x v="7"/>
    <n v="5000"/>
    <x v="0"/>
    <x v="0"/>
    <x v="1"/>
    <s v="Transferencia"/>
    <s v="'1017638"/>
    <m/>
    <m/>
    <m/>
    <m/>
    <m/>
    <m/>
    <m/>
    <m/>
    <s v="1 | 1"/>
    <s v="5990"/>
    <m/>
  </r>
  <r>
    <s v="Realizado"/>
    <x v="7"/>
    <n v="8085.2"/>
    <x v="0"/>
    <x v="0"/>
    <x v="1"/>
    <s v="Transferencia"/>
    <s v="'1017211"/>
    <m/>
    <m/>
    <m/>
    <m/>
    <m/>
    <m/>
    <m/>
    <m/>
    <s v="1 | 1"/>
    <s v="5806"/>
    <m/>
  </r>
  <r>
    <s v="Realizado"/>
    <x v="7"/>
    <n v="12887.2"/>
    <x v="0"/>
    <x v="0"/>
    <x v="1"/>
    <s v="Transferencia"/>
    <s v="'1017435"/>
    <m/>
    <m/>
    <m/>
    <m/>
    <m/>
    <m/>
    <m/>
    <m/>
    <s v="1 | 1"/>
    <s v="5894"/>
    <m/>
  </r>
  <r>
    <s v="Realizado"/>
    <x v="7"/>
    <n v="26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7"/>
    <n v="34666.800000000003"/>
    <x v="0"/>
    <x v="0"/>
    <x v="1"/>
    <s v="Transferencia"/>
    <s v="'1017764"/>
    <m/>
    <m/>
    <m/>
    <m/>
    <m/>
    <m/>
    <m/>
    <m/>
    <s v="1 | 1"/>
    <s v="6028"/>
    <m/>
  </r>
  <r>
    <s v="Realizado"/>
    <x v="7"/>
    <n v="42006.46"/>
    <x v="0"/>
    <x v="0"/>
    <x v="1"/>
    <s v="Transferencia"/>
    <s v="'1017719"/>
    <m/>
    <m/>
    <m/>
    <m/>
    <m/>
    <m/>
    <m/>
    <m/>
    <s v="1 | 1"/>
    <s v="6008"/>
    <m/>
  </r>
  <r>
    <s v="Realizado"/>
    <x v="7"/>
    <n v="104135.18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8"/>
    <n v="-30567.599999999999"/>
    <x v="0"/>
    <x v="0"/>
    <x v="1"/>
    <s v="Transferencia"/>
    <s v="'1018085"/>
    <m/>
    <m/>
    <m/>
    <m/>
    <m/>
    <m/>
    <m/>
    <m/>
    <s v="1 | 1"/>
    <s v="6141"/>
    <m/>
  </r>
  <r>
    <s v="Realizado"/>
    <x v="8"/>
    <n v="-27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8"/>
    <n v="-16261.18"/>
    <x v="3"/>
    <x v="3"/>
    <x v="4"/>
    <s v="GUIA"/>
    <s v="'1018591"/>
    <s v="REF. DAS BIOCLEAN BASE AGOSTO 2023"/>
    <n v="9002"/>
    <s v="BIOCLEAN"/>
    <s v="Financeiro"/>
    <s v="B"/>
    <s v="DEDUÇÕES DA RECEITA"/>
    <s v="B"/>
    <s v="IMPOSTOS DIRETOS"/>
    <s v="1 | 1"/>
    <s v="102942"/>
    <s v="ExtraordinÃ¡rio"/>
  </r>
  <r>
    <s v="Realizado"/>
    <x v="8"/>
    <n v="-16223.91"/>
    <x v="2"/>
    <x v="2"/>
    <x v="3"/>
    <s v="NFS"/>
    <s v="'63283"/>
    <s v="REF. RESIDUO CLASSE II |SERVICO DE TRATAMENTO E DISPOSICAO FINAL DE RESIDUOS DO PERIODO: 01/08/2023 A 31/08/2023"/>
    <n v="9002"/>
    <s v="BIOCLEAN"/>
    <s v="Financeiro"/>
    <s v="C"/>
    <s v="CUSTO"/>
    <s v="G"/>
    <s v="TRATAMENTO"/>
    <s v="1 | 1"/>
    <s v="103671"/>
    <s v="ExtraordinÃ¡rio"/>
  </r>
  <r>
    <s v="Realizado"/>
    <x v="8"/>
    <n v="-15037"/>
    <x v="0"/>
    <x v="0"/>
    <x v="1"/>
    <s v="Transferencia"/>
    <s v="'1018423"/>
    <m/>
    <m/>
    <m/>
    <m/>
    <m/>
    <m/>
    <m/>
    <m/>
    <s v="1 | 1"/>
    <s v="6293"/>
    <m/>
  </r>
  <r>
    <s v="Realizado"/>
    <x v="8"/>
    <n v="-12000"/>
    <x v="0"/>
    <x v="0"/>
    <x v="1"/>
    <s v="Transferencia"/>
    <s v="'1018375"/>
    <m/>
    <m/>
    <m/>
    <m/>
    <m/>
    <m/>
    <m/>
    <m/>
    <s v="1 | 1"/>
    <s v="6281"/>
    <m/>
  </r>
  <r>
    <s v="Realizado"/>
    <x v="8"/>
    <n v="-10520"/>
    <x v="5"/>
    <x v="5"/>
    <x v="6"/>
    <s v="FATURA"/>
    <s v="'1011411"/>
    <s v="REF. AO ALUGUEL DO GALPÃƒO BIOCLEAN"/>
    <n v="9002"/>
    <s v="BIOCLEAN"/>
    <s v="Financeiro"/>
    <s v="D"/>
    <s v="DESPESA"/>
    <s v="M"/>
    <s v="INSTALAÇÃO"/>
    <s v="1 | 1"/>
    <s v="76854"/>
    <s v="ExtraordinÃ¡rio"/>
  </r>
  <r>
    <s v="Realizado"/>
    <x v="8"/>
    <n v="-9317.33"/>
    <x v="4"/>
    <x v="4"/>
    <x v="5"/>
    <s v="RM"/>
    <s v="'1018600"/>
    <s v="REF. FOLHA DE PAGAMENTO - 08/2023 - BIOCLEAN"/>
    <n v="9002"/>
    <s v="BIOCLEAN"/>
    <s v="Financeiro"/>
    <s v="C"/>
    <s v="CUSTO"/>
    <s v="C"/>
    <s v="PESSOAL"/>
    <s v="1 | 1"/>
    <s v="102966"/>
    <s v="ExtraordinÃ¡rio"/>
  </r>
  <r>
    <s v="Realizado"/>
    <x v="8"/>
    <n v="-9042.7999999999993"/>
    <x v="0"/>
    <x v="0"/>
    <x v="1"/>
    <s v="Transferencia"/>
    <s v="'1018540"/>
    <m/>
    <m/>
    <m/>
    <m/>
    <m/>
    <m/>
    <m/>
    <m/>
    <s v="1 | 1"/>
    <s v="6361"/>
    <m/>
  </r>
  <r>
    <s v="Realizado"/>
    <x v="8"/>
    <n v="-9000"/>
    <x v="0"/>
    <x v="0"/>
    <x v="1"/>
    <s v="Transferencia"/>
    <s v="'1018329"/>
    <m/>
    <m/>
    <m/>
    <m/>
    <m/>
    <m/>
    <m/>
    <m/>
    <s v="1 | 1"/>
    <s v="6261"/>
    <m/>
  </r>
  <r>
    <s v="Realizado"/>
    <x v="8"/>
    <n v="-7000"/>
    <x v="0"/>
    <x v="0"/>
    <x v="1"/>
    <s v="Transferencia"/>
    <s v="'1018086"/>
    <m/>
    <m/>
    <m/>
    <m/>
    <m/>
    <m/>
    <m/>
    <m/>
    <s v="1 | 1"/>
    <s v="6143"/>
    <m/>
  </r>
  <r>
    <s v="Realizado"/>
    <x v="8"/>
    <n v="-6439.6"/>
    <x v="0"/>
    <x v="0"/>
    <x v="1"/>
    <s v="Transferencia"/>
    <s v="'1018437"/>
    <m/>
    <m/>
    <m/>
    <m/>
    <m/>
    <m/>
    <m/>
    <m/>
    <s v="1 | 1"/>
    <s v="6307"/>
    <m/>
  </r>
  <r>
    <s v="Realizado"/>
    <x v="8"/>
    <n v="-6290"/>
    <x v="0"/>
    <x v="0"/>
    <x v="1"/>
    <s v="Transferencia"/>
    <s v="'1018109"/>
    <m/>
    <m/>
    <m/>
    <m/>
    <m/>
    <m/>
    <m/>
    <m/>
    <s v="1 | 1"/>
    <s v="6157"/>
    <m/>
  </r>
  <r>
    <s v="Realizado"/>
    <x v="8"/>
    <n v="-6000"/>
    <x v="7"/>
    <x v="6"/>
    <x v="7"/>
    <s v="NFS"/>
    <s v="'71"/>
    <s v="REF.  SALARIO DE AGOSTO/2023 - ROBERTO FARIA"/>
    <n v="9002"/>
    <s v="BIOCLEAN"/>
    <s v="Financeiro"/>
    <s v="D"/>
    <s v="DESPESA"/>
    <s v="J"/>
    <s v="PESSOAL"/>
    <s v="1 | 1"/>
    <s v="103232"/>
    <s v="ExtraordinÃ¡rio"/>
  </r>
  <r>
    <s v="Realizado"/>
    <x v="8"/>
    <n v="-5000"/>
    <x v="0"/>
    <x v="0"/>
    <x v="1"/>
    <s v="Transferencia"/>
    <s v="'1018330"/>
    <m/>
    <m/>
    <m/>
    <m/>
    <m/>
    <m/>
    <m/>
    <m/>
    <s v="1 | 1"/>
    <s v="6263"/>
    <m/>
  </r>
  <r>
    <s v="Realizado"/>
    <x v="8"/>
    <n v="-5000"/>
    <x v="6"/>
    <x v="0"/>
    <x v="2"/>
    <s v="MANUAL"/>
    <m/>
    <s v="VIAGENS 2022"/>
    <n v="9002"/>
    <s v="BIOCLEAN"/>
    <s v="Financeiro"/>
    <m/>
    <m/>
    <m/>
    <m/>
    <m/>
    <m/>
    <m/>
  </r>
  <r>
    <s v="Realizado"/>
    <x v="8"/>
    <n v="-4181"/>
    <x v="0"/>
    <x v="0"/>
    <x v="1"/>
    <s v="Transferencia"/>
    <s v="'1018373"/>
    <m/>
    <m/>
    <m/>
    <m/>
    <m/>
    <m/>
    <m/>
    <m/>
    <s v="1 | 1"/>
    <s v="6279"/>
    <m/>
  </r>
  <r>
    <s v="Realizado"/>
    <x v="8"/>
    <n v="-3950"/>
    <x v="9"/>
    <x v="8"/>
    <x v="9"/>
    <s v="NFS"/>
    <s v="'382"/>
    <s v="REF. DESPESA SEGURANÃ‡A - DERÃ‰ (AGOSTO/2023)"/>
    <n v="8005"/>
    <s v="SEGURANÇA"/>
    <s v="Guilherme"/>
    <s v="D"/>
    <s v="DESPESA"/>
    <s v="O"/>
    <s v="TERCEIROS"/>
    <s v="1 | 1"/>
    <s v="103966"/>
    <s v="ExtraordinÃ¡rio"/>
  </r>
  <r>
    <s v="Realizado"/>
    <x v="8"/>
    <n v="-3649.2"/>
    <x v="0"/>
    <x v="0"/>
    <x v="1"/>
    <s v="Transferencia"/>
    <s v="'1018274"/>
    <m/>
    <m/>
    <m/>
    <m/>
    <m/>
    <m/>
    <m/>
    <m/>
    <s v="1 | 1"/>
    <s v="6239"/>
    <m/>
  </r>
  <r>
    <s v="Realizado"/>
    <x v="8"/>
    <n v="-3625"/>
    <x v="10"/>
    <x v="9"/>
    <x v="46"/>
    <s v="NOTA FISCAL"/>
    <s v="'1928"/>
    <s v="REF. LENHA DE EUCALIPTOS"/>
    <n v="9002"/>
    <s v="BIOCLEAN"/>
    <s v="Financeiro"/>
    <s v="C"/>
    <s v="CUSTO"/>
    <s v="I"/>
    <s v="OUTROS"/>
    <s v="1 | 2"/>
    <s v="101637"/>
    <s v="ExtraordinÃ¡rio"/>
  </r>
  <r>
    <s v="Realizado"/>
    <x v="8"/>
    <n v="-3625"/>
    <x v="10"/>
    <x v="9"/>
    <x v="46"/>
    <s v="NOTA FISCAL"/>
    <s v="'1928"/>
    <s v="REF. LENHA DE EUCALIPTOS"/>
    <n v="9002"/>
    <s v="BIOCLEAN"/>
    <s v="Financeiro"/>
    <s v="C"/>
    <s v="CUSTO"/>
    <s v="I"/>
    <s v="OUTROS"/>
    <s v="2 | 2"/>
    <s v="101638"/>
    <s v="ExtraordinÃ¡rio"/>
  </r>
  <r>
    <s v="Realizado"/>
    <x v="8"/>
    <n v="-3555"/>
    <x v="8"/>
    <x v="7"/>
    <x v="8"/>
    <s v="ADIANTAMENTO"/>
    <s v="'1017775"/>
    <s v="REF. PEDIDO VA MENSAL AGOSTO 2023 - BIOCLEAN"/>
    <n v="9002"/>
    <s v="BIOCLEAN"/>
    <s v="Financeiro"/>
    <s v="C"/>
    <s v="CUSTO"/>
    <s v="E"/>
    <s v="BENEFÍCIOS"/>
    <s v="1 | 1"/>
    <s v="100066"/>
    <s v="ExtraordinÃ¡rio"/>
  </r>
  <r>
    <s v="Realizado"/>
    <x v="8"/>
    <n v="-3143.27"/>
    <x v="41"/>
    <x v="38"/>
    <x v="42"/>
    <s v="RM"/>
    <s v="'1017759"/>
    <s v="REF. FÃ‰RIAS - BIOCLEAN - 08/2023"/>
    <n v="9002"/>
    <s v="BIOCLEAN"/>
    <s v="Financeiro"/>
    <s v="C"/>
    <s v="CUSTO"/>
    <s v="C"/>
    <s v="PESSOAL"/>
    <s v="1 | 1"/>
    <s v="100052"/>
    <s v="ExtraordinÃ¡rio"/>
  </r>
  <r>
    <s v="Realizado"/>
    <x v="8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7 | 10"/>
    <s v="86525"/>
    <s v="ExtraordinÃ¡rio"/>
  </r>
  <r>
    <s v="Realizado"/>
    <x v="8"/>
    <n v="-2394.81"/>
    <x v="11"/>
    <x v="10"/>
    <x v="11"/>
    <s v="NOTA FISCAL"/>
    <s v="'029005361"/>
    <s v="REF. CONTA LUZ  AGOSTO/2023,  RUA GUILHERME FROTA 500 BONSUCESSO, RIO DE JANEIRO RJ  - CEP: 21042 -750"/>
    <n v="9002"/>
    <s v="BIOCLEAN"/>
    <s v="Financeiro"/>
    <s v="D"/>
    <s v="DESPESA"/>
    <s v="M"/>
    <s v="INSTALAÇÃO"/>
    <s v="1 | 1"/>
    <s v="101713"/>
    <s v="ExtraordinÃ¡rio"/>
  </r>
  <r>
    <s v="Realizado"/>
    <x v="8"/>
    <n v="-2187.1799999999998"/>
    <x v="12"/>
    <x v="11"/>
    <x v="4"/>
    <s v="GUIA"/>
    <s v="'1018389"/>
    <s v="REF. DAS PARCSN  PAR15 DE 60 "/>
    <n v="20011"/>
    <s v="CORPORATIVO"/>
    <s v="Financeiro"/>
    <s v="F"/>
    <s v="PARCELAMENTOS"/>
    <s v="R"/>
    <s v="PARCELAMENTOS"/>
    <s v="1 | 1"/>
    <s v="102302"/>
    <s v="ExtraordinÃ¡rio"/>
  </r>
  <r>
    <s v="Realizado"/>
    <x v="8"/>
    <n v="-1788.74"/>
    <x v="14"/>
    <x v="13"/>
    <x v="12"/>
    <s v="NFS"/>
    <s v="'286"/>
    <s v="REF. SERV PRESTADOS  VALDEMIR -AGOSTO/2023 (SERV INFORMATICA)"/>
    <n v="9002"/>
    <s v="BIOCLEAN"/>
    <s v="Financeiro"/>
    <s v="C"/>
    <s v="CUSTO"/>
    <s v="I"/>
    <s v="OUTROS"/>
    <s v="1 | 1"/>
    <s v="103348"/>
    <s v="ExtraordinÃ¡rio"/>
  </r>
  <r>
    <s v="Realizado"/>
    <x v="8"/>
    <n v="-1780"/>
    <x v="13"/>
    <x v="12"/>
    <x v="5"/>
    <s v="RM"/>
    <s v="'1018599"/>
    <s v="REF. FOLHA DE PAGAMENTO - AGOSTO/2023 - BIOCLEAN - PRO LABORE "/>
    <n v="9002"/>
    <s v="BIOCLEAN"/>
    <s v="Financeiro"/>
    <s v="D"/>
    <s v="DESPESA"/>
    <s v="J"/>
    <s v="PESSOAL"/>
    <s v="1 | 1"/>
    <s v="102965"/>
    <s v="ExtraordinÃ¡rio"/>
  </r>
  <r>
    <s v="Realizado"/>
    <x v="8"/>
    <n v="-1537.9"/>
    <x v="23"/>
    <x v="21"/>
    <x v="21"/>
    <s v="FATURA"/>
    <s v="'74332299"/>
    <s v="REF. PEDIDO VT MENSAL AGOSTO 2023 - BIOCLEAN "/>
    <n v="9002"/>
    <s v="BIOCLEAN"/>
    <s v="Financeiro"/>
    <s v="C"/>
    <s v="CUSTO"/>
    <s v="E"/>
    <s v="BENEFÍCIOS"/>
    <s v="1 | 1"/>
    <s v="100272"/>
    <s v="ExtraordinÃ¡rio"/>
  </r>
  <r>
    <s v="Realizado"/>
    <x v="8"/>
    <n v="-1500"/>
    <x v="35"/>
    <x v="33"/>
    <x v="38"/>
    <s v="NFS"/>
    <s v="'4605"/>
    <s v="REF. MANUTENÃ‡ÃƒO PREVENTIVA EM 02 CALDEIRAS ATA MODELO H3-14 E H3-6"/>
    <n v="9002"/>
    <s v="BIOCLEAN"/>
    <s v="Financeiro"/>
    <s v="C"/>
    <s v="CUSTO"/>
    <s v="I"/>
    <s v="OUTROS"/>
    <s v="1 | 1"/>
    <s v="101359"/>
    <s v="ExtraordinÃ¡rio"/>
  </r>
  <r>
    <s v="Realizado"/>
    <x v="8"/>
    <n v="-1497.11"/>
    <x v="20"/>
    <x v="18"/>
    <x v="16"/>
    <s v="GUIA"/>
    <s v="'1018777"/>
    <s v="REF. DCTFWEB - BIOCLEAN - AGOSTO/2023"/>
    <n v="9002"/>
    <s v="BIOCLEAN"/>
    <s v="Financeiro"/>
    <s v="C"/>
    <s v="CUSTO"/>
    <s v="D"/>
    <s v="ENCARGOS SOCIAIS"/>
    <s v="1 | 1"/>
    <s v="103749"/>
    <s v="ExtraordinÃ¡rio"/>
  </r>
  <r>
    <s v="Realizado"/>
    <x v="8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8"/>
    <n v="-1380.5"/>
    <x v="15"/>
    <x v="14"/>
    <x v="54"/>
    <s v="NOTA FISCAL"/>
    <s v="'44929"/>
    <s v="REF. TUBO METRO, VEDA JUNTA , BUCHA , JOELHO, FITA VEDA"/>
    <n v="9002"/>
    <s v="BIOCLEAN"/>
    <s v="Financeiro"/>
    <s v="C"/>
    <s v="CUSTO"/>
    <s v="I"/>
    <s v="OUTROS"/>
    <s v="1 | 1"/>
    <s v="102801"/>
    <s v="ExtraordinÃ¡rio"/>
  </r>
  <r>
    <s v="Realizado"/>
    <x v="8"/>
    <n v="-1294.3599999999999"/>
    <x v="17"/>
    <x v="15"/>
    <x v="14"/>
    <s v="RM"/>
    <s v="'1018650"/>
    <s v="REF. FGTS - BIOCLEAN - 08/2023"/>
    <n v="9002"/>
    <s v="BIOCLEAN"/>
    <s v="Financeiro"/>
    <s v="C"/>
    <s v="CUSTO"/>
    <s v="D"/>
    <s v="ENCARGOS SOCIAIS"/>
    <s v="1 | 1"/>
    <s v="103264"/>
    <s v="ExtraordinÃ¡rio"/>
  </r>
  <r>
    <s v="Realizado"/>
    <x v="8"/>
    <n v="-1267.0833333333333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8"/>
    <n v="-1171.55"/>
    <x v="28"/>
    <x v="26"/>
    <x v="28"/>
    <s v="NFS"/>
    <s v="'35401777"/>
    <s v="REF. UNIMED SAÃšDE - BIOCLEAN"/>
    <n v="9002"/>
    <s v="BIOCLEAN"/>
    <s v="Financeiro"/>
    <s v="C"/>
    <s v="CUSTO"/>
    <s v="E"/>
    <s v="BENEFÍCIOS"/>
    <s v="1 | 1"/>
    <s v="101222"/>
    <s v="ExtraordinÃ¡rio"/>
  </r>
  <r>
    <s v="Realizado"/>
    <x v="8"/>
    <n v="-1103.1400000000001"/>
    <x v="19"/>
    <x v="17"/>
    <x v="15"/>
    <s v="NFS"/>
    <s v="'1935"/>
    <s v="REF. INSTALAÃ‡ÃƒO, MANUTENÃ‡ÃƒO E TREINAMENTO - AGOSTO/2023"/>
    <n v="9002"/>
    <s v="BIOCLEAN"/>
    <s v="Financeiro"/>
    <s v="D"/>
    <s v="DESPESA"/>
    <s v="P"/>
    <s v="OUTRAS DESPESAS"/>
    <s v="1 | 1"/>
    <s v="103152"/>
    <s v="ExtraordinÃ¡rio"/>
  </r>
  <r>
    <s v="Realizado"/>
    <x v="8"/>
    <n v="-1100"/>
    <x v="35"/>
    <x v="33"/>
    <x v="38"/>
    <s v="NFS"/>
    <s v="'4618"/>
    <s v="REF. SERVIÃ‡O DE MONTAGEM DO REFRATARIO DA TAMPA TRASEIRA DA CALDEIRA MARCA ATA -6 "/>
    <n v="9002"/>
    <s v="BIOCLEAN"/>
    <s v="Financeiro"/>
    <s v="C"/>
    <s v="CUSTO"/>
    <s v="I"/>
    <s v="OUTROS"/>
    <s v="1 | 1"/>
    <s v="101361"/>
    <s v="ExtraordinÃ¡rio"/>
  </r>
  <r>
    <s v="Realizado"/>
    <x v="8"/>
    <n v="-1075.71"/>
    <x v="15"/>
    <x v="14"/>
    <x v="18"/>
    <s v="AP"/>
    <s v="'1018750"/>
    <s v="REF. MANUTENÃ‡ÃƒO AUTOCLAVE AGOSTO/2023"/>
    <n v="9002"/>
    <s v="BIOCLEAN"/>
    <s v="Financeiro"/>
    <s v="C"/>
    <s v="CUSTO"/>
    <s v="I"/>
    <s v="OUTROS"/>
    <s v="1 | 1"/>
    <s v="103668"/>
    <s v="ExtraordinÃ¡rio"/>
  </r>
  <r>
    <s v="Realizado"/>
    <x v="8"/>
    <n v="-933.98"/>
    <x v="12"/>
    <x v="11"/>
    <x v="4"/>
    <s v="GUIA"/>
    <s v="'1018390"/>
    <s v="REF.  DAS PARC - BIOCLEAN 5110203 PARC 23/60"/>
    <n v="20011"/>
    <s v="CORPORATIVO"/>
    <s v="Financeiro"/>
    <s v="F"/>
    <s v="PARCELAMENTOS"/>
    <s v="R"/>
    <s v="PARCELAMENTOS"/>
    <s v="1 | 1"/>
    <s v="102303"/>
    <s v="ExtraordinÃ¡rio"/>
  </r>
  <r>
    <s v="Realizado"/>
    <x v="8"/>
    <n v="-899.39"/>
    <x v="21"/>
    <x v="19"/>
    <x v="17"/>
    <s v="NFS"/>
    <s v="'7834"/>
    <s v="REF. ASSESSORIA TECNICA TRATAMENTO E ANALISE AGUA NAS CALDEIRAS - AGOSTO /2023"/>
    <n v="9002"/>
    <s v="BIOCLEAN"/>
    <s v="Financeiro"/>
    <s v="C"/>
    <s v="CUSTO"/>
    <s v="I"/>
    <s v="OUTROS"/>
    <s v="1 | 1"/>
    <s v="103344"/>
    <s v="ExtraordinÃ¡rio"/>
  </r>
  <r>
    <s v="Realizado"/>
    <x v="8"/>
    <n v="-768.31"/>
    <x v="24"/>
    <x v="22"/>
    <x v="22"/>
    <s v="FATURA"/>
    <s v="'84070"/>
    <s v="REF. CONTA AGUA - RUA GUILHERME FROTA, 500 - AGOSTO/2023"/>
    <n v="4004"/>
    <s v="PATRIMÔNIO"/>
    <s v="Sidnei"/>
    <s v="D"/>
    <s v="DESPESA"/>
    <s v="M"/>
    <s v="INSTALAÇÃO"/>
    <s v="1 | 1"/>
    <s v="101714"/>
    <s v="ExtraordinÃ¡rio"/>
  </r>
  <r>
    <s v="Realizado"/>
    <x v="8"/>
    <n v="-688.06"/>
    <x v="22"/>
    <x v="20"/>
    <x v="53"/>
    <s v="NOTA FISCAL"/>
    <s v="'567182"/>
    <s v="REF.  PAPEL TOALHA, ALCOOL GEL, SABONETE CREMOSO, AGUA SANITARIA ,SACO DE LIXO"/>
    <n v="9002"/>
    <s v="BIOCLEAN"/>
    <s v="Financeiro"/>
    <s v="D"/>
    <s v="DESPESA"/>
    <s v="M"/>
    <s v="INSTALAÇÃO"/>
    <s v="1 | 1"/>
    <s v="101240"/>
    <s v="ExtraordinÃ¡rio"/>
  </r>
  <r>
    <s v="Realizado"/>
    <x v="8"/>
    <n v="-651.33000000000004"/>
    <x v="27"/>
    <x v="25"/>
    <x v="26"/>
    <s v="NFS"/>
    <s v="'4808"/>
    <s v="REF. AOS SERVIÃ‡OS PRESTADOS VIDALCLIN  - BIOCLEAN- NOTA FISCAL NÂº 4808 - 08/2023"/>
    <n v="9002"/>
    <s v="BIOCLEAN"/>
    <s v="Financeiro"/>
    <s v="C"/>
    <s v="CUSTO"/>
    <s v="E"/>
    <s v="BENEFÍCIOS"/>
    <s v="1 | 1"/>
    <s v="103963"/>
    <s v="ExtraordinÃ¡rio"/>
  </r>
  <r>
    <s v="Realizado"/>
    <x v="8"/>
    <n v="-562.5"/>
    <x v="8"/>
    <x v="7"/>
    <x v="8"/>
    <s v="ADIANTAMENTO"/>
    <s v="'1017776"/>
    <s v="REF. PEDIDO VR MENSAL AGOSTO 2023 - BIOCLEAN"/>
    <n v="9002"/>
    <s v="BIOCLEAN"/>
    <s v="Financeiro"/>
    <s v="C"/>
    <s v="CUSTO"/>
    <s v="E"/>
    <s v="BENEFÍCIOS"/>
    <s v="1 | 1"/>
    <s v="100067"/>
    <s v="ExtraordinÃ¡rio"/>
  </r>
  <r>
    <s v="Realizado"/>
    <x v="8"/>
    <n v="-545.5"/>
    <x v="15"/>
    <x v="14"/>
    <x v="27"/>
    <s v="NOTA FISCAL"/>
    <s v="'18291"/>
    <s v="REF. FILTRO DE AR, OLEO, FITA ISOLANTE, DESENGRIPANTE, FITA VEDA , ESCOVA CARVAO "/>
    <n v="9002"/>
    <s v="BIOCLEAN"/>
    <s v="Financeiro"/>
    <s v="C"/>
    <s v="CUSTO"/>
    <s v="I"/>
    <s v="OUTROS"/>
    <s v="1 | 1"/>
    <s v="102636"/>
    <s v="ExtraordinÃ¡rio"/>
  </r>
  <r>
    <s v="Realizado"/>
    <x v="8"/>
    <n v="-545"/>
    <x v="25"/>
    <x v="23"/>
    <x v="24"/>
    <s v="NFS"/>
    <s v="'1253"/>
    <s v="REF.MANUTENÃ‡ÃƒO/  ALUGUEL  DE EQUIPAMENTO PARA SISTEMA CFTV -CAMERAS INTERNAS , REFERENCIA MENSAL AO CORRESPONDE AO  MÃŠS DE AGOSTO DE 2023"/>
    <n v="9002"/>
    <s v="BIOCLEAN"/>
    <s v="Financeiro"/>
    <s v="D"/>
    <s v="DESPESA"/>
    <s v="M"/>
    <s v="INSTALAÇÃO"/>
    <s v="1 | 1"/>
    <s v="102814"/>
    <s v="ExtraordinÃ¡rio"/>
  </r>
  <r>
    <s v="Realizado"/>
    <x v="8"/>
    <n v="-523.75"/>
    <x v="15"/>
    <x v="14"/>
    <x v="39"/>
    <s v="NOTA FISCAL"/>
    <s v="'6955"/>
    <s v="REF COMPRA PERFIL DE SILICONE "/>
    <n v="9002"/>
    <s v="BIOCLEAN"/>
    <s v="Financeiro"/>
    <s v="C"/>
    <s v="CUSTO"/>
    <s v="I"/>
    <s v="OUTROS"/>
    <s v="1 | 2"/>
    <s v="105048"/>
    <s v="ExtraordinÃ¡rio"/>
  </r>
  <r>
    <s v="Realizado"/>
    <x v="8"/>
    <n v="-523.75"/>
    <x v="15"/>
    <x v="14"/>
    <x v="39"/>
    <s v="NOTA FISCAL"/>
    <s v="'6955"/>
    <s v="REF COMPRA PERFIL DE SILICONE "/>
    <n v="9002"/>
    <s v="BIOCLEAN"/>
    <s v="Financeiro"/>
    <s v="C"/>
    <s v="CUSTO"/>
    <s v="I"/>
    <s v="OUTROS"/>
    <s v="2 | 2"/>
    <s v="105049"/>
    <s v="ExtraordinÃ¡rio"/>
  </r>
  <r>
    <s v="Realizado"/>
    <x v="8"/>
    <n v="-450"/>
    <x v="30"/>
    <x v="28"/>
    <x v="31"/>
    <s v="AP"/>
    <s v="'1018194"/>
    <s v="REF. DIÃRIAS 07 Ã  13/08/2023"/>
    <n v="9002"/>
    <s v="BIOCLEAN"/>
    <s v="Financeiro"/>
    <s v="C"/>
    <s v="CUSTO"/>
    <s v="C"/>
    <s v="PESSOAL"/>
    <s v="1 | 1"/>
    <s v="101695"/>
    <s v="ExtraordinÃ¡rio"/>
  </r>
  <r>
    <s v="Realizado"/>
    <x v="8"/>
    <n v="-347.51"/>
    <x v="12"/>
    <x v="11"/>
    <x v="4"/>
    <s v="GUIA"/>
    <s v="'1018388"/>
    <s v="REF.  DAS PARCSN RELP PARC 16/92"/>
    <n v="20011"/>
    <s v="CORPORATIVO"/>
    <s v="Financeiro"/>
    <s v="F"/>
    <s v="PARCELAMENTOS"/>
    <s v="R"/>
    <s v="PARCELAMENTOS"/>
    <s v="1 | 1"/>
    <s v="102301"/>
    <s v="ExtraordinÃ¡rio"/>
  </r>
  <r>
    <s v="Realizado"/>
    <x v="8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6 | 19"/>
    <s v="45596"/>
    <s v="ExtraordinÃ¡rio"/>
  </r>
  <r>
    <s v="Realizado"/>
    <x v="8"/>
    <n v="-320"/>
    <x v="26"/>
    <x v="24"/>
    <x v="25"/>
    <s v="NFS"/>
    <s v="'21797"/>
    <s v="REF AVALIAÃ‡ÃƒO QUALIDADE DA AGUA EM 2 PONTOS DE AUTOCLAVE - 01/03"/>
    <n v="9002"/>
    <s v="BIOCLEAN"/>
    <s v="Financeiro"/>
    <s v="C"/>
    <s v="CUSTO"/>
    <s v="I"/>
    <s v="OUTROS"/>
    <s v="1 | 1"/>
    <s v="100583"/>
    <s v="ExtraordinÃ¡rio"/>
  </r>
  <r>
    <s v="Realizado"/>
    <x v="8"/>
    <n v="-250"/>
    <x v="30"/>
    <x v="28"/>
    <x v="31"/>
    <s v="AP"/>
    <s v="'1018314"/>
    <s v="REF. DIÃRIAS 14 Ã  20/08/2023"/>
    <n v="9002"/>
    <s v="BIOCLEAN"/>
    <s v="Financeiro"/>
    <s v="C"/>
    <s v="CUSTO"/>
    <s v="C"/>
    <s v="PESSOAL"/>
    <s v="1 | 1"/>
    <s v="102159"/>
    <s v="ExtraordinÃ¡rio"/>
  </r>
  <r>
    <s v="Realizado"/>
    <x v="8"/>
    <n v="-215"/>
    <x v="31"/>
    <x v="29"/>
    <x v="32"/>
    <s v="CONTRATO "/>
    <s v="'20230802001-TAR"/>
    <s v="Gerado por conciliacao automatica TAR CTA EMP MENSAL 07/23"/>
    <n v="20011"/>
    <s v="CORPORATIVO"/>
    <s v="Financeiro"/>
    <s v="D"/>
    <s v="DESPESA"/>
    <s v="N"/>
    <s v="DESPESAS FINANCEIRAS"/>
    <s v="1 | 1"/>
    <s v="100781"/>
    <s v="ExtraordinÃ¡rio"/>
  </r>
  <r>
    <s v="Realizado"/>
    <x v="8"/>
    <n v="-200"/>
    <x v="25"/>
    <x v="23"/>
    <x v="33"/>
    <s v="FATURA"/>
    <s v="'038"/>
    <s v="REF.  1 IMPRESSORA MULTIFUNCIONAL LT RICOH  377"/>
    <n v="9002"/>
    <s v="BIOCLEAN"/>
    <s v="Financeiro"/>
    <s v="D"/>
    <s v="DESPESA"/>
    <s v="M"/>
    <s v="INSTALAÇÃO"/>
    <s v="1 | 1"/>
    <s v="104326"/>
    <s v="ExtraordinÃ¡rio"/>
  </r>
  <r>
    <s v="Realizado"/>
    <x v="8"/>
    <n v="-146.86000000000001"/>
    <x v="34"/>
    <x v="32"/>
    <x v="28"/>
    <s v="NFS"/>
    <s v="'35401781"/>
    <s v="REF. UNIMED DENTAL - BIOCLEAN"/>
    <n v="9002"/>
    <s v="BIOCLEAN"/>
    <s v="Financeiro"/>
    <s v="C"/>
    <s v="CUSTO"/>
    <s v="E"/>
    <s v="BENEFÍCIOS"/>
    <s v="1 | 1"/>
    <s v="101258"/>
    <s v="ExtraordinÃ¡rio"/>
  </r>
  <r>
    <s v="Realizado"/>
    <x v="8"/>
    <n v="-130"/>
    <x v="30"/>
    <x v="28"/>
    <x v="31"/>
    <s v="AP"/>
    <s v="'1018501"/>
    <s v="REF. DIÃRIAS 21 Ã  27/08/2023"/>
    <n v="9002"/>
    <s v="BIOCLEAN"/>
    <s v="Financeiro"/>
    <s v="C"/>
    <s v="CUSTO"/>
    <s v="C"/>
    <s v="PESSOAL"/>
    <s v="1 | 1"/>
    <s v="102643"/>
    <s v="ExtraordinÃ¡rio"/>
  </r>
  <r>
    <s v="Realizado"/>
    <x v="8"/>
    <n v="-119"/>
    <x v="32"/>
    <x v="30"/>
    <x v="2"/>
    <s v="MANUAL"/>
    <m/>
    <s v="PROVISÃO TELEFONIA"/>
    <n v="9002"/>
    <s v="BIOCLEAN"/>
    <s v="Financeiro"/>
    <s v="C"/>
    <s v="CUSTO"/>
    <s v="I"/>
    <s v="OUTROS"/>
    <m/>
    <m/>
    <m/>
  </r>
  <r>
    <s v="Realizado"/>
    <x v="8"/>
    <n v="-70"/>
    <x v="30"/>
    <x v="28"/>
    <x v="31"/>
    <s v="AP"/>
    <s v="'1018068"/>
    <s v="REF. DIÃRIAS 31/07 Ã  06/08/2023"/>
    <n v="9002"/>
    <s v="BIOCLEAN"/>
    <s v="Financeiro"/>
    <s v="C"/>
    <s v="CUSTO"/>
    <s v="C"/>
    <s v="PESSOAL"/>
    <s v="1 | 1"/>
    <s v="101089"/>
    <s v="ExtraordinÃ¡rio"/>
  </r>
  <r>
    <s v="Realizado"/>
    <x v="8"/>
    <n v="-32.4"/>
    <x v="31"/>
    <x v="29"/>
    <x v="32"/>
    <s v="CONTRATO "/>
    <s v="'20230804005-TAR"/>
    <s v="Gerado por conciliacao automatica TAR C/C SISPAG"/>
    <n v="20011"/>
    <s v="CORPORATIVO"/>
    <s v="Financeiro"/>
    <s v="D"/>
    <s v="DESPESA"/>
    <s v="N"/>
    <s v="DESPESAS FINANCEIRAS"/>
    <s v="1 | 1"/>
    <s v="101051"/>
    <s v="ExtraordinÃ¡rio"/>
  </r>
  <r>
    <s v="Realizado"/>
    <x v="8"/>
    <n v="-27.5"/>
    <x v="29"/>
    <x v="27"/>
    <x v="30"/>
    <s v="REEMBOLSO"/>
    <s v="'1017893"/>
    <s v="REF. REEMBOLSO DESP COMPRAS PARA MANUTENÃ‡ÃƒO (RESISTÃŠNCIA DO CHUVEIRO DO BANHEIRO DOS FUNCIONARIOS)"/>
    <n v="9002"/>
    <s v="BIOCLEAN"/>
    <s v="Financeiro"/>
    <s v="D"/>
    <s v="DESPESA"/>
    <s v="P"/>
    <s v="OUTRAS DESPESAS"/>
    <s v="1 | 1"/>
    <s v="100523"/>
    <s v="ExtraordinÃ¡rio"/>
  </r>
  <r>
    <s v="Realizado"/>
    <x v="8"/>
    <n v="-27.5"/>
    <x v="31"/>
    <x v="29"/>
    <x v="32"/>
    <s v="CONTRATO "/>
    <s v="'20230817001-TAR"/>
    <s v="Gerado por conciliacao automatica TAR/CUSTAS COBRANCA"/>
    <n v="20011"/>
    <s v="CORPORATIVO"/>
    <s v="Financeiro"/>
    <s v="D"/>
    <s v="DESPESA"/>
    <s v="N"/>
    <s v="DESPESAS FINANCEIRAS"/>
    <s v="1 | 1"/>
    <s v="102022"/>
    <s v="ExtraordinÃ¡rio"/>
  </r>
  <r>
    <s v="Realizado"/>
    <x v="8"/>
    <n v="-21.2"/>
    <x v="31"/>
    <x v="29"/>
    <x v="32"/>
    <s v="CONTRATO "/>
    <s v="'20230804007-TAR"/>
    <s v="Gerado por conciliacao automatica TAR TED SISPAG"/>
    <n v="20011"/>
    <s v="CORPORATIVO"/>
    <s v="Financeiro"/>
    <s v="D"/>
    <s v="DESPESA"/>
    <s v="N"/>
    <s v="DESPESAS FINANCEIRAS"/>
    <s v="1 | 1"/>
    <s v="101053"/>
    <s v="ExtraordinÃ¡rio"/>
  </r>
  <r>
    <s v="Realizado"/>
    <x v="8"/>
    <n v="-19.2"/>
    <x v="36"/>
    <x v="34"/>
    <x v="51"/>
    <s v="NOTA FISCAL"/>
    <s v="'128-Juros"/>
    <s v="."/>
    <n v="9002"/>
    <s v="BIOCLEAN"/>
    <s v="Financeiro"/>
    <s v="D"/>
    <s v="DESPESA"/>
    <s v="N"/>
    <s v="DESPESAS FINANCEIRAS"/>
    <s v="1 | 1"/>
    <s v="101135"/>
    <s v="ExtraordinÃ¡rio"/>
  </r>
  <r>
    <s v="Realizado"/>
    <x v="8"/>
    <n v="-10.6"/>
    <x v="31"/>
    <x v="29"/>
    <x v="32"/>
    <s v="CONTRATO "/>
    <s v="'20230810008-TAR"/>
    <s v="Gerado por conciliacao automatica TAR TED SISPAG"/>
    <n v="20011"/>
    <s v="CORPORATIVO"/>
    <s v="Financeiro"/>
    <s v="D"/>
    <s v="DESPESA"/>
    <s v="N"/>
    <s v="DESPESAS FINANCEIRAS"/>
    <s v="1 | 1"/>
    <s v="101455"/>
    <s v="ExtraordinÃ¡rio"/>
  </r>
  <r>
    <s v="Realizado"/>
    <x v="8"/>
    <n v="-10.6"/>
    <x v="31"/>
    <x v="29"/>
    <x v="32"/>
    <s v="CONTRATO "/>
    <s v="'20230821006-TAR"/>
    <s v="Gerado por conciliacao automatica TAR TED SISPAG"/>
    <n v="20011"/>
    <s v="CORPORATIVO"/>
    <s v="Financeiro"/>
    <s v="D"/>
    <s v="DESPESA"/>
    <s v="N"/>
    <s v="DESPESAS FINANCEIRAS"/>
    <s v="1 | 1"/>
    <s v="102179"/>
    <s v="ExtraordinÃ¡rio"/>
  </r>
  <r>
    <s v="Realizado"/>
    <x v="8"/>
    <n v="-10.6"/>
    <x v="31"/>
    <x v="29"/>
    <x v="32"/>
    <s v="CONTRATO "/>
    <s v="'20230822002-TAR"/>
    <s v="Gerado por conciliacao automatica TAR TED SISPAG"/>
    <n v="20011"/>
    <s v="CORPORATIVO"/>
    <s v="Financeiro"/>
    <s v="D"/>
    <s v="DESPESA"/>
    <s v="N"/>
    <s v="DESPESAS FINANCEIRAS"/>
    <s v="1 | 1"/>
    <s v="102251"/>
    <s v="ExtraordinÃ¡rio"/>
  </r>
  <r>
    <s v="Realizado"/>
    <x v="8"/>
    <n v="-7.99"/>
    <x v="23"/>
    <x v="21"/>
    <x v="50"/>
    <s v="NFS"/>
    <s v="'33612"/>
    <s v="REF. OTIMIZA - AGOSTO/23 - BIOCLEAN"/>
    <n v="9002"/>
    <s v="BIOCLEAN"/>
    <s v="Financeiro"/>
    <s v="C"/>
    <s v="CUSTO"/>
    <s v="E"/>
    <s v="BENEFÍCIOS"/>
    <s v="1 | 1"/>
    <s v="100729"/>
    <s v="ExtraordinÃ¡rio"/>
  </r>
  <r>
    <s v="Realizado"/>
    <x v="8"/>
    <n v="-5.5"/>
    <x v="31"/>
    <x v="29"/>
    <x v="32"/>
    <s v="CONTRATO "/>
    <s v="'20230801003-TAR"/>
    <s v="Gerado por conciliacao automatica TAR/CUSTAS COBRANCA"/>
    <n v="20011"/>
    <s v="CORPORATIVO"/>
    <s v="Financeiro"/>
    <s v="D"/>
    <s v="DESPESA"/>
    <s v="N"/>
    <s v="DESPESAS FINANCEIRAS"/>
    <s v="1 | 1"/>
    <s v="100611"/>
    <s v="ExtraordinÃ¡rio"/>
  </r>
  <r>
    <s v="Realizado"/>
    <x v="8"/>
    <n v="-5.5"/>
    <x v="31"/>
    <x v="29"/>
    <x v="32"/>
    <s v="CONTRATO "/>
    <s v="'20230807006-TAR"/>
    <s v="Gerado por conciliacao automatica TAR/CUSTAS COBRANCA"/>
    <n v="20011"/>
    <s v="CORPORATIVO"/>
    <s v="Financeiro"/>
    <s v="D"/>
    <s v="DESPESA"/>
    <s v="N"/>
    <s v="DESPESAS FINANCEIRAS"/>
    <s v="1 | 1"/>
    <s v="101156"/>
    <s v="ExtraordinÃ¡rio"/>
  </r>
  <r>
    <s v="Realizado"/>
    <x v="8"/>
    <n v="-5.5"/>
    <x v="31"/>
    <x v="29"/>
    <x v="32"/>
    <s v="CONTRATO "/>
    <s v="'20230822004-TAR"/>
    <s v="Gerado por conciliacao automatica TAR/CUSTAS COBRANCA"/>
    <n v="20011"/>
    <s v="CORPORATIVO"/>
    <s v="Financeiro"/>
    <s v="D"/>
    <s v="DESPESA"/>
    <s v="N"/>
    <s v="DESPESAS FINANCEIRAS"/>
    <s v="1 | 1"/>
    <s v="102252"/>
    <s v="ExtraordinÃ¡rio"/>
  </r>
  <r>
    <s v="Realizado"/>
    <x v="8"/>
    <n v="-5.5"/>
    <x v="31"/>
    <x v="29"/>
    <x v="32"/>
    <s v="CONTRATO "/>
    <s v="'20230823006-TAR"/>
    <s v="Gerado por conciliacao automatica TAR/CUSTAS COBRANCA"/>
    <n v="20011"/>
    <s v="CORPORATIVO"/>
    <s v="Financeiro"/>
    <s v="D"/>
    <s v="DESPESA"/>
    <s v="N"/>
    <s v="DESPESAS FINANCEIRAS"/>
    <s v="1 | 1"/>
    <s v="102348"/>
    <s v="ExtraordinÃ¡rio"/>
  </r>
  <r>
    <s v="Realizado"/>
    <x v="8"/>
    <n v="-5.5"/>
    <x v="31"/>
    <x v="29"/>
    <x v="32"/>
    <s v="CONTRATO "/>
    <s v="'20230824003-TAR"/>
    <s v="Gerado por conciliacao automatica TAR/CUSTAS COBRANCA"/>
    <n v="20011"/>
    <s v="CORPORATIVO"/>
    <s v="Financeiro"/>
    <s v="D"/>
    <s v="DESPESA"/>
    <s v="N"/>
    <s v="DESPESAS FINANCEIRAS"/>
    <s v="1 | 1"/>
    <s v="102421"/>
    <s v="ExtraordinÃ¡rio"/>
  </r>
  <r>
    <s v="Realizado"/>
    <x v="8"/>
    <n v="-2.8"/>
    <x v="31"/>
    <x v="29"/>
    <x v="32"/>
    <s v="CONTRATO "/>
    <s v="'20230815004-TAR"/>
    <s v="Gerado por conciliacao automatica TAR SISPAG TIT OUTRO BCO"/>
    <n v="20011"/>
    <s v="CORPORATIVO"/>
    <s v="Financeiro"/>
    <s v="D"/>
    <s v="DESPESA"/>
    <s v="N"/>
    <s v="DESPESAS FINANCEIRAS"/>
    <s v="1 | 1"/>
    <s v="101810"/>
    <s v="ExtraordinÃ¡rio"/>
  </r>
  <r>
    <s v="Realizado"/>
    <x v="8"/>
    <n v="-2.8"/>
    <x v="31"/>
    <x v="29"/>
    <x v="32"/>
    <s v="CONTRATO "/>
    <s v="'20230821005-TAR"/>
    <s v="Gerado por conciliacao automatica TAR SISPAG TIT OUTRO BCO"/>
    <n v="20011"/>
    <s v="CORPORATIVO"/>
    <s v="Financeiro"/>
    <s v="D"/>
    <s v="DESPESA"/>
    <s v="N"/>
    <s v="DESPESAS FINANCEIRAS"/>
    <s v="1 | 1"/>
    <s v="102178"/>
    <s v="ExtraordinÃ¡rio"/>
  </r>
  <r>
    <s v="Realizado"/>
    <x v="8"/>
    <n v="-2.8"/>
    <x v="31"/>
    <x v="29"/>
    <x v="32"/>
    <s v="CONTRATO "/>
    <s v="'20230829002-TAR"/>
    <s v="Gerado por conciliacao automatica TAR SISPAG TIT OUTRO BCO"/>
    <n v="20011"/>
    <s v="CORPORATIVO"/>
    <s v="Financeiro"/>
    <s v="D"/>
    <s v="DESPESA"/>
    <s v="N"/>
    <s v="DESPESAS FINANCEIRAS"/>
    <s v="1 | 1"/>
    <s v="102732"/>
    <s v="ExtraordinÃ¡rio"/>
  </r>
  <r>
    <s v="Realizado"/>
    <x v="8"/>
    <n v="-1.8"/>
    <x v="31"/>
    <x v="29"/>
    <x v="32"/>
    <s v="CONTRATO "/>
    <s v="'20230815003-TAR"/>
    <s v="Gerado por conciliacao automatica TAR BLOQUETO ITAU"/>
    <n v="20011"/>
    <s v="CORPORATIVO"/>
    <s v="Financeiro"/>
    <s v="D"/>
    <s v="DESPESA"/>
    <s v="N"/>
    <s v="DESPESAS FINANCEIRAS"/>
    <s v="1 | 1"/>
    <s v="101809"/>
    <s v="ExtraordinÃ¡rio"/>
  </r>
  <r>
    <s v="Realizado"/>
    <x v="8"/>
    <n v="-1.4"/>
    <x v="31"/>
    <x v="29"/>
    <x v="32"/>
    <s v="CONTRATO "/>
    <s v="'20230810006-TAR"/>
    <s v="Gerado por conciliacao automatica TAR SISPAG TIT OUTRO BCO"/>
    <n v="20011"/>
    <s v="CORPORATIVO"/>
    <s v="Financeiro"/>
    <s v="D"/>
    <s v="DESPESA"/>
    <s v="N"/>
    <s v="DESPESAS FINANCEIRAS"/>
    <s v="1 | 1"/>
    <s v="101453"/>
    <s v="ExtraordinÃ¡rio"/>
  </r>
  <r>
    <s v="Realizado"/>
    <x v="8"/>
    <n v="-1.4"/>
    <x v="31"/>
    <x v="29"/>
    <x v="32"/>
    <s v="CONTRATO "/>
    <s v="'20230830005-TAR"/>
    <s v="Gerado por conciliacao automatica TAR SISPAG TIT OUTRO BCO"/>
    <n v="20011"/>
    <s v="CORPORATIVO"/>
    <s v="Financeiro"/>
    <s v="D"/>
    <s v="DESPESA"/>
    <s v="N"/>
    <s v="DESPESAS FINANCEIRAS"/>
    <s v="1 | 1"/>
    <s v="102817"/>
    <s v="ExtraordinÃ¡rio"/>
  </r>
  <r>
    <s v="Realizado"/>
    <x v="8"/>
    <n v="-0.9"/>
    <x v="31"/>
    <x v="29"/>
    <x v="32"/>
    <s v="CONTRATO "/>
    <s v="'20230801002-TAR"/>
    <s v="Gerado por conciliacao automatica TAR SISPAG CONCESSION"/>
    <n v="20011"/>
    <s v="CORPORATIVO"/>
    <s v="Financeiro"/>
    <s v="D"/>
    <s v="DESPESA"/>
    <s v="N"/>
    <s v="DESPESAS FINANCEIRAS"/>
    <s v="1 | 1"/>
    <s v="100610"/>
    <s v="ExtraordinÃ¡rio"/>
  </r>
  <r>
    <s v="Realizado"/>
    <x v="8"/>
    <n v="-0.9"/>
    <x v="31"/>
    <x v="29"/>
    <x v="32"/>
    <s v="CONTRATO "/>
    <s v="'20230804006-TAR"/>
    <s v="Gerado por conciliacao automatica TAR C/C SISPAG"/>
    <n v="20011"/>
    <s v="CORPORATIVO"/>
    <s v="Financeiro"/>
    <s v="D"/>
    <s v="DESPESA"/>
    <s v="N"/>
    <s v="DESPESAS FINANCEIRAS"/>
    <s v="1 | 1"/>
    <s v="101052"/>
    <s v="ExtraordinÃ¡rio"/>
  </r>
  <r>
    <s v="Realizado"/>
    <x v="8"/>
    <n v="-0.9"/>
    <x v="31"/>
    <x v="29"/>
    <x v="32"/>
    <s v="CONTRATO "/>
    <s v="'20230807004-TAR"/>
    <s v="Gerado por conciliacao automatica TAR SISPAG CONCESSION"/>
    <n v="20011"/>
    <s v="CORPORATIVO"/>
    <s v="Financeiro"/>
    <s v="D"/>
    <s v="DESPESA"/>
    <s v="N"/>
    <s v="DESPESAS FINANCEIRAS"/>
    <s v="1 | 1"/>
    <s v="101155"/>
    <s v="ExtraordinÃ¡rio"/>
  </r>
  <r>
    <s v="Realizado"/>
    <x v="8"/>
    <n v="-0.9"/>
    <x v="31"/>
    <x v="29"/>
    <x v="32"/>
    <s v="CONTRATO "/>
    <s v="'20230808002-TAR"/>
    <s v="Gerado por conciliacao automatica TAR BLOQUETO ITAU"/>
    <n v="20011"/>
    <s v="CORPORATIVO"/>
    <s v="Financeiro"/>
    <s v="D"/>
    <s v="DESPESA"/>
    <s v="N"/>
    <s v="DESPESAS FINANCEIRAS"/>
    <s v="1 | 1"/>
    <s v="101262"/>
    <s v="ExtraordinÃ¡rio"/>
  </r>
  <r>
    <s v="Realizado"/>
    <x v="8"/>
    <n v="-0.9"/>
    <x v="31"/>
    <x v="29"/>
    <x v="32"/>
    <s v="CONTRATO "/>
    <s v="'20230809002-TAR"/>
    <s v="Gerado por conciliacao automatica TAR BLOQUETO ITAU"/>
    <n v="20011"/>
    <s v="CORPORATIVO"/>
    <s v="Financeiro"/>
    <s v="D"/>
    <s v="DESPESA"/>
    <s v="N"/>
    <s v="DESPESAS FINANCEIRAS"/>
    <s v="1 | 1"/>
    <s v="101360"/>
    <s v="ExtraordinÃ¡rio"/>
  </r>
  <r>
    <s v="Realizado"/>
    <x v="8"/>
    <n v="-0.9"/>
    <x v="31"/>
    <x v="29"/>
    <x v="32"/>
    <s v="CONTRATO "/>
    <s v="'20230810005-TAR"/>
    <s v="Gerado por conciliacao automatica TAR BLOQUETO ITAU"/>
    <n v="20011"/>
    <s v="CORPORATIVO"/>
    <s v="Financeiro"/>
    <s v="D"/>
    <s v="DESPESA"/>
    <s v="N"/>
    <s v="DESPESAS FINANCEIRAS"/>
    <s v="1 | 1"/>
    <s v="101452"/>
    <s v="ExtraordinÃ¡rio"/>
  </r>
  <r>
    <s v="Realizado"/>
    <x v="8"/>
    <n v="-0.9"/>
    <x v="31"/>
    <x v="29"/>
    <x v="32"/>
    <s v="CONTRATO "/>
    <s v="'20230810007-TAR"/>
    <s v="Gerado por conciliacao automatica TAR C/C SISPAG"/>
    <n v="20011"/>
    <s v="CORPORATIVO"/>
    <s v="Financeiro"/>
    <s v="D"/>
    <s v="DESPESA"/>
    <s v="N"/>
    <s v="DESPESAS FINANCEIRAS"/>
    <s v="1 | 1"/>
    <s v="101454"/>
    <s v="ExtraordinÃ¡rio"/>
  </r>
  <r>
    <s v="Realizado"/>
    <x v="8"/>
    <n v="-0.9"/>
    <x v="31"/>
    <x v="29"/>
    <x v="32"/>
    <s v="CONTRATO "/>
    <s v="'20230811002-TAR"/>
    <s v="Gerado por conciliacao automatica TAR C/C SISPAG"/>
    <n v="20011"/>
    <s v="CORPORATIVO"/>
    <s v="Financeiro"/>
    <s v="D"/>
    <s v="DESPESA"/>
    <s v="N"/>
    <s v="DESPESAS FINANCEIRAS"/>
    <s v="1 | 1"/>
    <s v="101576"/>
    <s v="ExtraordinÃ¡rio"/>
  </r>
  <r>
    <s v="Realizado"/>
    <x v="8"/>
    <n v="-0.9"/>
    <x v="31"/>
    <x v="29"/>
    <x v="32"/>
    <s v="CONTRATO "/>
    <s v="'20230814002-TAR"/>
    <s v="Gerado por conciliacao automatica TAR SISPAG CONCESSION"/>
    <n v="20011"/>
    <s v="CORPORATIVO"/>
    <s v="Financeiro"/>
    <s v="D"/>
    <s v="DESPESA"/>
    <s v="N"/>
    <s v="DESPESAS FINANCEIRAS"/>
    <s v="1 | 1"/>
    <s v="101712"/>
    <s v="ExtraordinÃ¡rio"/>
  </r>
  <r>
    <s v="Realizado"/>
    <x v="8"/>
    <n v="-0.9"/>
    <x v="31"/>
    <x v="29"/>
    <x v="32"/>
    <s v="CONTRATO "/>
    <s v="'20230818003-TAR"/>
    <s v="Gerado por conciliacao automatica TAR BLOQUETO ITAU"/>
    <n v="20011"/>
    <s v="CORPORATIVO"/>
    <s v="Financeiro"/>
    <s v="D"/>
    <s v="DESPESA"/>
    <s v="N"/>
    <s v="DESPESAS FINANCEIRAS"/>
    <s v="1 | 1"/>
    <s v="102088"/>
    <s v="ExtraordinÃ¡rio"/>
  </r>
  <r>
    <s v="Realizado"/>
    <x v="8"/>
    <n v="-0.9"/>
    <x v="31"/>
    <x v="29"/>
    <x v="32"/>
    <s v="CONTRATO "/>
    <s v="'20230823003-TAR"/>
    <s v="Gerado por conciliacao automatica TAR BLOQUETO ITAU"/>
    <n v="20011"/>
    <s v="CORPORATIVO"/>
    <s v="Financeiro"/>
    <s v="D"/>
    <s v="DESPESA"/>
    <s v="N"/>
    <s v="DESPESAS FINANCEIRAS"/>
    <s v="1 | 1"/>
    <s v="102347"/>
    <s v="ExtraordinÃ¡rio"/>
  </r>
  <r>
    <s v="Realizado"/>
    <x v="8"/>
    <n v="-0.9"/>
    <x v="31"/>
    <x v="29"/>
    <x v="32"/>
    <s v="CONTRATO "/>
    <s v="'20230824002-TAR"/>
    <s v="Gerado por conciliacao automatica TAR BLOQUETO ITAU"/>
    <n v="20011"/>
    <s v="CORPORATIVO"/>
    <s v="Financeiro"/>
    <s v="D"/>
    <s v="DESPESA"/>
    <s v="N"/>
    <s v="DESPESAS FINANCEIRAS"/>
    <s v="1 | 1"/>
    <s v="102420"/>
    <s v="ExtraordinÃ¡rio"/>
  </r>
  <r>
    <s v="Realizado"/>
    <x v="8"/>
    <n v="-0.9"/>
    <x v="31"/>
    <x v="29"/>
    <x v="32"/>
    <s v="CONTRATO "/>
    <s v="'20230830004-TAR"/>
    <s v="Gerado por conciliacao automatica TAR BLOQUETO ITAU"/>
    <n v="20011"/>
    <s v="CORPORATIVO"/>
    <s v="Financeiro"/>
    <s v="D"/>
    <s v="DESPESA"/>
    <s v="N"/>
    <s v="DESPESAS FINANCEIRAS"/>
    <s v="1 | 1"/>
    <s v="102816"/>
    <s v="ExtraordinÃ¡rio"/>
  </r>
  <r>
    <s v="Realizado"/>
    <x v="8"/>
    <n v="-0.9"/>
    <x v="31"/>
    <x v="29"/>
    <x v="32"/>
    <s v="CONTRATO "/>
    <s v="'20230831003-TAR"/>
    <s v="Gerado por conciliacao automatica TAR BLOQUETO ITAU"/>
    <n v="20011"/>
    <s v="CORPORATIVO"/>
    <s v="Financeiro"/>
    <s v="D"/>
    <s v="DESPESA"/>
    <s v="N"/>
    <s v="DESPESAS FINANCEIRAS"/>
    <s v="1 | 1"/>
    <s v="102906"/>
    <s v="ExtraordinÃ¡rio"/>
  </r>
  <r>
    <s v="Realizado"/>
    <x v="8"/>
    <n v="0.01"/>
    <x v="37"/>
    <x v="35"/>
    <x v="1"/>
    <s v="Receitas"/>
    <s v="'20230801004-REND"/>
    <s v="Gerado por conciliacao automatica REND PAGO APLIC AUT APR"/>
    <n v="9002"/>
    <s v="BIOCLEAN"/>
    <s v="Financeiro"/>
    <s v="D"/>
    <s v="DESPESA"/>
    <s v="N"/>
    <s v="DESPESAS FINANCEIRAS"/>
    <s v="1 | 1"/>
    <s v="3391"/>
    <m/>
  </r>
  <r>
    <s v="Realizado"/>
    <x v="8"/>
    <n v="0.01"/>
    <x v="37"/>
    <x v="35"/>
    <x v="1"/>
    <s v="Receitas"/>
    <s v="'20230803004-REND"/>
    <s v="Gerado por conciliacao automatica REND PAGO APLIC AUT APR"/>
    <n v="9002"/>
    <s v="BIOCLEAN"/>
    <s v="Financeiro"/>
    <s v="D"/>
    <s v="DESPESA"/>
    <s v="N"/>
    <s v="DESPESAS FINANCEIRAS"/>
    <s v="1 | 1"/>
    <s v="3405"/>
    <m/>
  </r>
  <r>
    <s v="Realizado"/>
    <x v="8"/>
    <n v="0.02"/>
    <x v="37"/>
    <x v="35"/>
    <x v="1"/>
    <s v="Receitas"/>
    <s v="'20230822005-REND"/>
    <s v="Gerado por conciliacao automatica REND PAGO APLIC AUT APR"/>
    <n v="9002"/>
    <s v="BIOCLEAN"/>
    <s v="Financeiro"/>
    <s v="D"/>
    <s v="DESPESA"/>
    <s v="N"/>
    <s v="DESPESAS FINANCEIRAS"/>
    <s v="1 | 1"/>
    <s v="3479"/>
    <m/>
  </r>
  <r>
    <s v="Realizado"/>
    <x v="8"/>
    <n v="0.03"/>
    <x v="37"/>
    <x v="35"/>
    <x v="1"/>
    <s v="Receitas"/>
    <s v="'20230809003-REND"/>
    <s v="Gerado por conciliacao automatica REND PAGO APLIC AUT APR"/>
    <n v="9002"/>
    <s v="BIOCLEAN"/>
    <s v="Financeiro"/>
    <s v="D"/>
    <s v="DESPESA"/>
    <s v="N"/>
    <s v="DESPESAS FINANCEIRAS"/>
    <s v="1 | 1"/>
    <s v="3424"/>
    <m/>
  </r>
  <r>
    <s v="Realizado"/>
    <x v="8"/>
    <n v="0.05"/>
    <x v="37"/>
    <x v="35"/>
    <x v="1"/>
    <s v="Receitas"/>
    <s v="'20230815005-REND"/>
    <s v="Gerado por conciliacao automatica REND PAGO APLIC AUT APR"/>
    <n v="9002"/>
    <s v="BIOCLEAN"/>
    <s v="Financeiro"/>
    <s v="D"/>
    <s v="DESPESA"/>
    <s v="N"/>
    <s v="DESPESAS FINANCEIRAS"/>
    <s v="1 | 1"/>
    <s v="3445"/>
    <m/>
  </r>
  <r>
    <s v="Realizado"/>
    <x v="8"/>
    <n v="0.06"/>
    <x v="37"/>
    <x v="35"/>
    <x v="1"/>
    <s v="Receitas"/>
    <s v="'20230816002-REND"/>
    <s v="Gerado por conciliacao automatica REND PAGO APLIC AUT APR"/>
    <n v="9002"/>
    <s v="BIOCLEAN"/>
    <s v="Financeiro"/>
    <s v="D"/>
    <s v="DESPESA"/>
    <s v="N"/>
    <s v="DESPESAS FINANCEIRAS"/>
    <s v="1 | 1"/>
    <s v="3452"/>
    <m/>
  </r>
  <r>
    <s v="Realizado"/>
    <x v="8"/>
    <n v="7.0000000000000007E-2"/>
    <x v="37"/>
    <x v="35"/>
    <x v="1"/>
    <s v="Receitas"/>
    <s v="'20230818004-REND"/>
    <s v="Gerado por conciliacao automatica REND PAGO APLIC AUT APR"/>
    <n v="9002"/>
    <s v="BIOCLEAN"/>
    <s v="Financeiro"/>
    <s v="D"/>
    <s v="DESPESA"/>
    <s v="N"/>
    <s v="DESPESAS FINANCEIRAS"/>
    <s v="1 | 1"/>
    <s v="3465"/>
    <m/>
  </r>
  <r>
    <s v="Realizado"/>
    <x v="8"/>
    <n v="0.09"/>
    <x v="37"/>
    <x v="35"/>
    <x v="1"/>
    <s v="Receitas"/>
    <s v="'20230831004-REND"/>
    <s v="Gerado por conciliacao automatica REND PAGO APLIC AUT APR"/>
    <n v="9002"/>
    <s v="BIOCLEAN"/>
    <s v="Financeiro"/>
    <s v="D"/>
    <s v="DESPESA"/>
    <s v="N"/>
    <s v="DESPESAS FINANCEIRAS"/>
    <s v="1 | 1"/>
    <s v="3509"/>
    <m/>
  </r>
  <r>
    <s v="Realizado"/>
    <x v="8"/>
    <n v="0.1"/>
    <x v="37"/>
    <x v="35"/>
    <x v="1"/>
    <s v="Receitas"/>
    <s v="'20230810009-REND"/>
    <s v="Gerado por conciliacao automatica REND PAGO APLIC AUT APR"/>
    <n v="9002"/>
    <s v="BIOCLEAN"/>
    <s v="Financeiro"/>
    <s v="D"/>
    <s v="DESPESA"/>
    <s v="N"/>
    <s v="DESPESAS FINANCEIRAS"/>
    <s v="1 | 1"/>
    <s v="3430"/>
    <m/>
  </r>
  <r>
    <s v="Realizado"/>
    <x v="8"/>
    <n v="0.18"/>
    <x v="37"/>
    <x v="35"/>
    <x v="1"/>
    <s v="Receitas"/>
    <s v="'20230829003-REND"/>
    <s v="Gerado por conciliacao automatica REND PAGO APLIC AUT APR"/>
    <n v="9002"/>
    <s v="BIOCLEAN"/>
    <s v="Financeiro"/>
    <s v="D"/>
    <s v="DESPESA"/>
    <s v="N"/>
    <s v="DESPESAS FINANCEIRAS"/>
    <s v="1 | 1"/>
    <s v="3495"/>
    <m/>
  </r>
  <r>
    <s v="Realizado"/>
    <x v="8"/>
    <n v="0.38"/>
    <x v="37"/>
    <x v="35"/>
    <x v="1"/>
    <s v="Receitas"/>
    <s v="'20230821008-REND"/>
    <s v="Gerado por conciliacao automatica REND PAGO APLIC AUT APR"/>
    <n v="9002"/>
    <s v="BIOCLEAN"/>
    <s v="Financeiro"/>
    <s v="D"/>
    <s v="DESPESA"/>
    <s v="N"/>
    <s v="DESPESAS FINANCEIRAS"/>
    <s v="1 | 1"/>
    <s v="3472"/>
    <m/>
  </r>
  <r>
    <s v="Realizado"/>
    <x v="8"/>
    <n v="0.66"/>
    <x v="37"/>
    <x v="35"/>
    <x v="1"/>
    <s v="Receitas"/>
    <s v="'20230804008-REND"/>
    <s v="Gerado por conciliacao automatica REND PAGO APLIC AUT APR"/>
    <n v="9002"/>
    <s v="BIOCLEAN"/>
    <s v="Financeiro"/>
    <s v="D"/>
    <s v="DESPESA"/>
    <s v="N"/>
    <s v="DESPESAS FINANCEIRAS"/>
    <s v="1 | 1"/>
    <s v="3410"/>
    <m/>
  </r>
  <r>
    <s v="Realizado"/>
    <x v="8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6 | 19"/>
    <s v="45596"/>
    <s v="ExtraordinÃ¡rio"/>
  </r>
  <r>
    <s v="Realizado"/>
    <x v="8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6 | 19"/>
    <s v="45596"/>
    <s v="ExtraordinÃ¡rio"/>
  </r>
  <r>
    <s v="Realizado"/>
    <x v="8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6 | 19"/>
    <s v="45596"/>
    <s v="ExtraordinÃ¡rio"/>
  </r>
  <r>
    <s v="Realizado"/>
    <x v="8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6 | 19"/>
    <s v="45596"/>
    <s v="ExtraordinÃ¡rio"/>
  </r>
  <r>
    <s v="Realizado"/>
    <x v="8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6 | 19"/>
    <s v="45596"/>
    <s v="ExtraordinÃ¡rio"/>
  </r>
  <r>
    <s v="Realizado"/>
    <x v="8"/>
    <n v="3649.2"/>
    <x v="0"/>
    <x v="0"/>
    <x v="1"/>
    <s v="Transferencia"/>
    <s v="'1018274"/>
    <m/>
    <m/>
    <m/>
    <m/>
    <m/>
    <m/>
    <m/>
    <m/>
    <s v="1 | 1"/>
    <s v="6240"/>
    <m/>
  </r>
  <r>
    <s v="Realizado"/>
    <x v="8"/>
    <n v="4181"/>
    <x v="0"/>
    <x v="0"/>
    <x v="1"/>
    <s v="Transferencia"/>
    <s v="'1018373"/>
    <m/>
    <m/>
    <m/>
    <m/>
    <m/>
    <m/>
    <m/>
    <m/>
    <s v="1 | 1"/>
    <s v="6280"/>
    <m/>
  </r>
  <r>
    <s v="Realizado"/>
    <x v="8"/>
    <n v="5000"/>
    <x v="0"/>
    <x v="0"/>
    <x v="1"/>
    <s v="Transferencia"/>
    <s v="'1018330"/>
    <m/>
    <m/>
    <m/>
    <m/>
    <m/>
    <m/>
    <m/>
    <m/>
    <s v="1 | 1"/>
    <s v="6264"/>
    <m/>
  </r>
  <r>
    <s v="Realizado"/>
    <x v="8"/>
    <n v="6290"/>
    <x v="0"/>
    <x v="0"/>
    <x v="1"/>
    <s v="Transferencia"/>
    <s v="'1018109"/>
    <m/>
    <m/>
    <m/>
    <m/>
    <m/>
    <m/>
    <m/>
    <m/>
    <s v="1 | 1"/>
    <s v="6158"/>
    <m/>
  </r>
  <r>
    <s v="Realizado"/>
    <x v="8"/>
    <n v="6439.6"/>
    <x v="0"/>
    <x v="0"/>
    <x v="1"/>
    <s v="Transferencia"/>
    <s v="'1018437"/>
    <m/>
    <m/>
    <m/>
    <m/>
    <m/>
    <m/>
    <m/>
    <m/>
    <s v="1 | 1"/>
    <s v="6308"/>
    <m/>
  </r>
  <r>
    <s v="Realizado"/>
    <x v="8"/>
    <n v="7000"/>
    <x v="0"/>
    <x v="0"/>
    <x v="1"/>
    <s v="Transferencia"/>
    <s v="'1018086"/>
    <m/>
    <m/>
    <m/>
    <m/>
    <m/>
    <m/>
    <m/>
    <m/>
    <s v="1 | 1"/>
    <s v="6144"/>
    <m/>
  </r>
  <r>
    <s v="Realizado"/>
    <x v="8"/>
    <n v="9000"/>
    <x v="0"/>
    <x v="0"/>
    <x v="1"/>
    <s v="Transferencia"/>
    <s v="'1018329"/>
    <m/>
    <m/>
    <m/>
    <m/>
    <m/>
    <m/>
    <m/>
    <m/>
    <s v="1 | 1"/>
    <s v="6262"/>
    <m/>
  </r>
  <r>
    <s v="Realizado"/>
    <x v="8"/>
    <n v="9042.7999999999993"/>
    <x v="0"/>
    <x v="0"/>
    <x v="1"/>
    <s v="Transferencia"/>
    <s v="'1018540"/>
    <m/>
    <m/>
    <m/>
    <m/>
    <m/>
    <m/>
    <m/>
    <m/>
    <s v="1 | 1"/>
    <s v="6362"/>
    <m/>
  </r>
  <r>
    <s v="Realizado"/>
    <x v="8"/>
    <n v="12000"/>
    <x v="0"/>
    <x v="0"/>
    <x v="1"/>
    <s v="Transferencia"/>
    <s v="'1018375"/>
    <m/>
    <m/>
    <m/>
    <m/>
    <m/>
    <m/>
    <m/>
    <m/>
    <s v="1 | 1"/>
    <s v="6282"/>
    <m/>
  </r>
  <r>
    <s v="Realizado"/>
    <x v="8"/>
    <n v="15037"/>
    <x v="0"/>
    <x v="0"/>
    <x v="1"/>
    <s v="Transferencia"/>
    <s v="'1018423"/>
    <m/>
    <m/>
    <m/>
    <m/>
    <m/>
    <m/>
    <m/>
    <m/>
    <s v="1 | 1"/>
    <s v="6294"/>
    <m/>
  </r>
  <r>
    <s v="Realizado"/>
    <x v="8"/>
    <n v="30567.599999999999"/>
    <x v="0"/>
    <x v="0"/>
    <x v="1"/>
    <s v="Transferencia"/>
    <s v="'1018085"/>
    <m/>
    <m/>
    <m/>
    <m/>
    <m/>
    <m/>
    <m/>
    <m/>
    <s v="1 | 1"/>
    <s v="6142"/>
    <m/>
  </r>
  <r>
    <s v="Realizado"/>
    <x v="8"/>
    <n v="33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8"/>
    <n v="122255.18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9"/>
    <n v="-33373.199999999997"/>
    <x v="0"/>
    <x v="0"/>
    <x v="1"/>
    <s v="Transferencia"/>
    <s v="'1018639"/>
    <m/>
    <m/>
    <m/>
    <m/>
    <m/>
    <m/>
    <m/>
    <m/>
    <s v="1 | 1"/>
    <s v="6397"/>
    <m/>
  </r>
  <r>
    <s v="Realizado"/>
    <x v="9"/>
    <n v="-32200.6"/>
    <x v="0"/>
    <x v="0"/>
    <x v="1"/>
    <s v="Transferencia"/>
    <s v="'1018894"/>
    <m/>
    <m/>
    <m/>
    <m/>
    <m/>
    <m/>
    <m/>
    <m/>
    <s v="1 | 1"/>
    <s v="6505"/>
    <m/>
  </r>
  <r>
    <s v="Realizado"/>
    <x v="9"/>
    <n v="-28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9"/>
    <n v="-16525.560000000001"/>
    <x v="2"/>
    <x v="2"/>
    <x v="3"/>
    <s v="NFS"/>
    <s v="'63359"/>
    <s v="REF. RESIDUO CLASSE II |SERVICO DE TRATAMENTO E DISPOSICAO FINAL DE RESIDUOS DO PERIODO: 01/09/2023 A 30/09/2023"/>
    <n v="2001"/>
    <s v="CORPORATIVO"/>
    <s v="Financeiro"/>
    <s v="C"/>
    <s v="CUSTO"/>
    <s v="G"/>
    <s v="TRATAMENTO"/>
    <s v="1 | 1"/>
    <s v="105590"/>
    <s v="ExtraordinÃ¡rio"/>
  </r>
  <r>
    <s v="Realizado"/>
    <x v="9"/>
    <n v="-15439"/>
    <x v="0"/>
    <x v="0"/>
    <x v="1"/>
    <s v="Transferencia"/>
    <s v="'1018984"/>
    <m/>
    <m/>
    <m/>
    <m/>
    <m/>
    <m/>
    <m/>
    <m/>
    <s v="1 | 1"/>
    <s v="6547"/>
    <m/>
  </r>
  <r>
    <s v="Realizado"/>
    <x v="9"/>
    <n v="-14478.77"/>
    <x v="3"/>
    <x v="3"/>
    <x v="4"/>
    <s v="GUIA"/>
    <s v="'1019238"/>
    <s v="REF. DAS BIOCLEAN BASE  SETEMBRO/ 2023"/>
    <n v="9002"/>
    <s v="BIOCLEAN"/>
    <s v="Financeiro"/>
    <s v="B"/>
    <s v="DEDUÇÕES DA RECEITA"/>
    <s v="B"/>
    <s v="IMPOSTOS DIRETOS"/>
    <s v="1 | 1"/>
    <s v="104977"/>
    <s v="ExtraordinÃ¡rio"/>
  </r>
  <r>
    <s v="Realizado"/>
    <x v="9"/>
    <n v="-10520"/>
    <x v="5"/>
    <x v="5"/>
    <x v="6"/>
    <s v="FATURA"/>
    <s v="'1011412"/>
    <s v="REF. AO ALUGUEL DO GALPÃƒO BIOCLEAN"/>
    <n v="9002"/>
    <s v="BIOCLEAN"/>
    <s v="Financeiro"/>
    <s v="D"/>
    <s v="DESPESA"/>
    <s v="M"/>
    <s v="INSTALAÇÃO"/>
    <s v="1 | 1"/>
    <s v="76855"/>
    <s v="ExtraordinÃ¡rio"/>
  </r>
  <r>
    <s v="Realizado"/>
    <x v="9"/>
    <n v="-10106.74"/>
    <x v="4"/>
    <x v="4"/>
    <x v="5"/>
    <s v="RM"/>
    <s v="'1019270"/>
    <s v="REF. FOLHA DE PAGAMENTO - 09/2023 - BIOCLEAN"/>
    <n v="9002"/>
    <s v="BIOCLEAN"/>
    <s v="Financeiro"/>
    <s v="C"/>
    <s v="CUSTO"/>
    <s v="C"/>
    <s v="PESSOAL"/>
    <s v="1 | 1"/>
    <s v="105132"/>
    <s v="ExtraordinÃ¡rio"/>
  </r>
  <r>
    <s v="Realizado"/>
    <x v="9"/>
    <n v="-9844.9"/>
    <x v="0"/>
    <x v="0"/>
    <x v="1"/>
    <s v="Transferencia"/>
    <s v="'1018692"/>
    <m/>
    <m/>
    <m/>
    <m/>
    <m/>
    <m/>
    <m/>
    <m/>
    <s v="1 | 1"/>
    <s v="6417"/>
    <m/>
  </r>
  <r>
    <s v="Realizado"/>
    <x v="9"/>
    <n v="-8546.68"/>
    <x v="0"/>
    <x v="0"/>
    <x v="1"/>
    <s v="Transferencia"/>
    <s v="'1018668"/>
    <m/>
    <m/>
    <m/>
    <m/>
    <m/>
    <m/>
    <m/>
    <m/>
    <s v="1 | 1"/>
    <s v="6407"/>
    <m/>
  </r>
  <r>
    <s v="Realizado"/>
    <x v="9"/>
    <n v="-6319.25"/>
    <x v="0"/>
    <x v="0"/>
    <x v="1"/>
    <s v="Transferencia"/>
    <s v="'1018868"/>
    <m/>
    <m/>
    <m/>
    <m/>
    <m/>
    <m/>
    <m/>
    <m/>
    <s v="1 | 1"/>
    <s v="6489"/>
    <m/>
  </r>
  <r>
    <s v="Realizado"/>
    <x v="9"/>
    <n v="-6000"/>
    <x v="7"/>
    <x v="6"/>
    <x v="7"/>
    <s v="NFS"/>
    <s v="'73"/>
    <s v="REF.  SALARIO DE SETEMBRO/2023 - ROBERTO FARIA"/>
    <n v="9002"/>
    <s v="BIOCLEAN"/>
    <s v="Financeiro"/>
    <s v="D"/>
    <s v="DESPESA"/>
    <s v="J"/>
    <s v="PESSOAL"/>
    <s v="1 | 1"/>
    <s v="105252"/>
    <s v="ExtraordinÃ¡rio"/>
  </r>
  <r>
    <s v="Realizado"/>
    <x v="9"/>
    <n v="-5953.04"/>
    <x v="6"/>
    <x v="0"/>
    <x v="2"/>
    <s v="MANUAL"/>
    <m/>
    <s v="VIAGENS 2022"/>
    <n v="9002"/>
    <s v="BIOCLEAN"/>
    <s v="Financeiro"/>
    <m/>
    <m/>
    <m/>
    <m/>
    <m/>
    <m/>
    <m/>
  </r>
  <r>
    <s v="Realizado"/>
    <x v="9"/>
    <n v="-4869.4799999999996"/>
    <x v="0"/>
    <x v="0"/>
    <x v="1"/>
    <s v="Transferencia"/>
    <s v="'1018890"/>
    <m/>
    <m/>
    <m/>
    <m/>
    <m/>
    <m/>
    <m/>
    <m/>
    <s v="1 | 1"/>
    <s v="6503"/>
    <m/>
  </r>
  <r>
    <s v="Realizado"/>
    <x v="9"/>
    <n v="-4447.3999999999996"/>
    <x v="0"/>
    <x v="0"/>
    <x v="1"/>
    <s v="Transferencia"/>
    <s v="'1018916"/>
    <m/>
    <m/>
    <m/>
    <m/>
    <m/>
    <m/>
    <m/>
    <m/>
    <s v="1 | 1"/>
    <s v="6521"/>
    <m/>
  </r>
  <r>
    <s v="Realizado"/>
    <x v="9"/>
    <n v="-3950"/>
    <x v="0"/>
    <x v="0"/>
    <x v="1"/>
    <s v="Transferencia"/>
    <s v="'1018917"/>
    <m/>
    <m/>
    <m/>
    <m/>
    <m/>
    <m/>
    <m/>
    <m/>
    <s v="1 | 1"/>
    <s v="6523"/>
    <m/>
  </r>
  <r>
    <s v="Realizado"/>
    <x v="9"/>
    <n v="-3950"/>
    <x v="9"/>
    <x v="8"/>
    <x v="9"/>
    <s v="NFS"/>
    <s v="'386"/>
    <s v="REF. DESPESA SEGURANÃ‡A - DERÃ‰ (SETEMBRO/2023)"/>
    <n v="8005"/>
    <s v="SEGURANÇA"/>
    <s v="Guilherme"/>
    <s v="D"/>
    <s v="DESPESA"/>
    <s v="O"/>
    <s v="TERCEIROS"/>
    <s v="1 | 1"/>
    <s v="104841"/>
    <s v="ExtraordinÃ¡rio"/>
  </r>
  <r>
    <s v="Realizado"/>
    <x v="9"/>
    <n v="-3787.57"/>
    <x v="33"/>
    <x v="31"/>
    <x v="55"/>
    <s v="NFS"/>
    <s v="'4"/>
    <s v="REF. INSTALAÃ‡Ã•ES DOS AR CONDICIONADO DA SALA DOS VISTORIADORES"/>
    <n v="9002"/>
    <s v="BIOCLEAN"/>
    <s v="Financeiro"/>
    <s v="D"/>
    <s v="DESPESA"/>
    <s v="M"/>
    <s v="INSTALAÇÃO"/>
    <s v="1 | 1"/>
    <s v="104845"/>
    <s v="ExtraordinÃ¡rio"/>
  </r>
  <r>
    <s v="Realizado"/>
    <x v="9"/>
    <n v="-3625"/>
    <x v="10"/>
    <x v="9"/>
    <x v="46"/>
    <s v="NOTA FISCAL"/>
    <s v="'1935"/>
    <s v="REF. LENHA DE EUCALIPTOS"/>
    <n v="9002"/>
    <s v="BIOCLEAN"/>
    <s v="Financeiro"/>
    <s v="C"/>
    <s v="CUSTO"/>
    <s v="I"/>
    <s v="OUTROS"/>
    <s v="1 | 2"/>
    <s v="102985"/>
    <s v="ExtraordinÃ¡rio"/>
  </r>
  <r>
    <s v="Realizado"/>
    <x v="9"/>
    <n v="-3625"/>
    <x v="10"/>
    <x v="9"/>
    <x v="46"/>
    <s v="NOTA FISCAL"/>
    <s v="'1935"/>
    <s v="REF. LENHA DE EUCALIPTOS"/>
    <n v="9002"/>
    <s v="BIOCLEAN"/>
    <s v="Financeiro"/>
    <s v="C"/>
    <s v="CUSTO"/>
    <s v="I"/>
    <s v="OUTROS"/>
    <s v="2 | 2"/>
    <s v="102986"/>
    <s v="ExtraordinÃ¡rio"/>
  </r>
  <r>
    <s v="Realizado"/>
    <x v="9"/>
    <n v="-3625"/>
    <x v="10"/>
    <x v="9"/>
    <x v="46"/>
    <s v="NOTA FISCAL"/>
    <s v="'1946"/>
    <s v="REF. LENHA DE EUCALIPTOS"/>
    <n v="9002"/>
    <s v="BIOCLEAN"/>
    <s v="Financeiro"/>
    <s v="C"/>
    <s v="CUSTO"/>
    <s v="I"/>
    <s v="OUTROS"/>
    <s v="1 | 2"/>
    <s v="104368"/>
    <s v="ExtraordinÃ¡rio"/>
  </r>
  <r>
    <s v="Realizado"/>
    <x v="9"/>
    <n v="-3625"/>
    <x v="10"/>
    <x v="9"/>
    <x v="46"/>
    <s v="NOTA FISCAL"/>
    <s v="'1946"/>
    <s v="REF. LENHA DE EUCALIPTOS"/>
    <n v="9002"/>
    <s v="BIOCLEAN"/>
    <s v="Financeiro"/>
    <s v="C"/>
    <s v="CUSTO"/>
    <s v="I"/>
    <s v="OUTROS"/>
    <s v="2 | 2"/>
    <s v="104369"/>
    <s v="ExtraordinÃ¡rio"/>
  </r>
  <r>
    <s v="Realizado"/>
    <x v="9"/>
    <n v="-3398.72"/>
    <x v="11"/>
    <x v="10"/>
    <x v="11"/>
    <s v="NOTA FISCAL"/>
    <s v="'031445842"/>
    <s v="REF. CONTA LUZ  SETEMBRO/2023,  RUA GUILHERME FROTA 500 BONSUCESSO, RIO DE JANEIRO RJ  - CEP: 21042 -750"/>
    <n v="9002"/>
    <s v="BIOCLEAN"/>
    <s v="Financeiro"/>
    <s v="D"/>
    <s v="DESPESA"/>
    <s v="M"/>
    <s v="INSTALAÇÃO"/>
    <s v="1 | 1"/>
    <s v="103666"/>
    <s v="ExtraordinÃ¡rio"/>
  </r>
  <r>
    <s v="Realizado"/>
    <x v="9"/>
    <n v="-3338.1"/>
    <x v="8"/>
    <x v="7"/>
    <x v="8"/>
    <s v="ADIANTAMENTO"/>
    <s v="'1018455"/>
    <s v="REF. PEDIDO MENSAL SETEMBRO 2023 VA - BIOCLEAN"/>
    <n v="9002"/>
    <s v="BIOCLEAN"/>
    <s v="Financeiro"/>
    <s v="C"/>
    <s v="CUSTO"/>
    <s v="E"/>
    <s v="BENEFÍCIOS"/>
    <s v="1 | 1"/>
    <s v="102474"/>
    <s v="ExtraordinÃ¡rio"/>
  </r>
  <r>
    <s v="Realizado"/>
    <x v="9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8 | 10"/>
    <s v="86526"/>
    <s v="ExtraordinÃ¡rio"/>
  </r>
  <r>
    <s v="Realizado"/>
    <x v="9"/>
    <n v="-2415.19"/>
    <x v="43"/>
    <x v="40"/>
    <x v="45"/>
    <s v="RM"/>
    <s v="'1018648"/>
    <s v="REF. TRCT - RENAN MUNIZ DA SILVA TELES  -  BIOCLEAN"/>
    <n v="9002"/>
    <s v="BIOCLEAN"/>
    <s v="Financeiro"/>
    <s v="C"/>
    <s v="CUSTO"/>
    <s v="C"/>
    <s v="PESSOAL"/>
    <s v="1 | 1"/>
    <s v="103261"/>
    <s v="ExtraordinÃ¡rio"/>
  </r>
  <r>
    <s v="Realizado"/>
    <x v="9"/>
    <n v="-2235.4"/>
    <x v="41"/>
    <x v="38"/>
    <x v="42"/>
    <s v="RM"/>
    <s v="'1018352"/>
    <s v="REF.FÃ‰RIAS - BIOCLEAN - 09/2023"/>
    <n v="9002"/>
    <s v="BIOCLEAN"/>
    <s v="Financeiro"/>
    <s v="C"/>
    <s v="CUSTO"/>
    <s v="C"/>
    <s v="PESSOAL"/>
    <s v="1 | 1"/>
    <s v="102199"/>
    <s v="ExtraordinÃ¡rio"/>
  </r>
  <r>
    <s v="Realizado"/>
    <x v="9"/>
    <n v="-2208.89"/>
    <x v="12"/>
    <x v="11"/>
    <x v="4"/>
    <s v="GUIA"/>
    <s v="'1019046"/>
    <s v="REF. DAS PARCSN  PAR 16 DE 60 "/>
    <n v="20011"/>
    <s v="CORPORATIVO"/>
    <s v="Financeiro"/>
    <s v="F"/>
    <s v="PARCELAMENTOS"/>
    <s v="R"/>
    <s v="PARCELAMENTOS"/>
    <s v="1 | 1"/>
    <s v="104519"/>
    <s v="ExtraordinÃ¡rio"/>
  </r>
  <r>
    <s v="Realizado"/>
    <x v="9"/>
    <n v="-1788.74"/>
    <x v="14"/>
    <x v="13"/>
    <x v="12"/>
    <s v="NFS"/>
    <s v="'288"/>
    <s v="REF. SERV PRESTADOS  VALDEMIR -setembro/2023 (SERV INFORMATICA)"/>
    <n v="9002"/>
    <s v="BIOCLEAN"/>
    <s v="Financeiro"/>
    <s v="C"/>
    <s v="CUSTO"/>
    <s v="I"/>
    <s v="OUTROS"/>
    <s v="1 | 1"/>
    <s v="105641"/>
    <s v="ExtraordinÃ¡rio"/>
  </r>
  <r>
    <s v="Realizado"/>
    <x v="9"/>
    <n v="-1780"/>
    <x v="13"/>
    <x v="12"/>
    <x v="5"/>
    <s v="RM"/>
    <s v="'1019271"/>
    <s v="REF. FOLHA DE PAGAMENTO - PRO LABORE  - 09/2023 - BIOCLEAN"/>
    <n v="9002"/>
    <s v="BIOCLEAN"/>
    <s v="Financeiro"/>
    <s v="D"/>
    <s v="DESPESA"/>
    <s v="J"/>
    <s v="PESSOAL"/>
    <s v="1 | 1"/>
    <s v="105133"/>
    <s v="ExtraordinÃ¡rio"/>
  </r>
  <r>
    <s v="Realizado"/>
    <x v="9"/>
    <n v="-1500"/>
    <x v="35"/>
    <x v="33"/>
    <x v="38"/>
    <s v="NFS"/>
    <s v="'4700"/>
    <s v="REF. MANUTENÃ‡ÃƒO PREVENTIVA EM 02 CALDEIRAS ATA MODELO H3-14 E H3-6"/>
    <n v="9002"/>
    <s v="BIOCLEAN"/>
    <s v="Financeiro"/>
    <s v="C"/>
    <s v="CUSTO"/>
    <s v="I"/>
    <s v="OUTROS"/>
    <s v="1 | 1"/>
    <s v="103670"/>
    <s v="ExtraordinÃ¡rio"/>
  </r>
  <r>
    <s v="Realizado"/>
    <x v="9"/>
    <n v="-1500"/>
    <x v="35"/>
    <x v="33"/>
    <x v="38"/>
    <s v="NFS"/>
    <s v="'4796"/>
    <s v="REF. MANUTENÃ‡ÃƒO PREVENTIVA EM 02 CALDEIRAS ATA MODELO H3-14 E H3-6"/>
    <n v="9002"/>
    <s v="BIOCLEAN"/>
    <s v="Financeiro"/>
    <s v="C"/>
    <s v="CUSTO"/>
    <s v="I"/>
    <s v="OUTROS"/>
    <s v="1 | 1"/>
    <s v="105668"/>
    <s v="ExtraordinÃ¡rio"/>
  </r>
  <r>
    <s v="Realizado"/>
    <x v="9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9"/>
    <n v="-1344.17"/>
    <x v="20"/>
    <x v="18"/>
    <x v="16"/>
    <s v="GUIA"/>
    <s v="'1019738"/>
    <s v="REF. DCTFWEB - BIOCLEAN - SETEMBRO/2023"/>
    <n v="9002"/>
    <s v="BIOCLEAN"/>
    <s v="Financeiro"/>
    <s v="C"/>
    <s v="CUSTO"/>
    <s v="D"/>
    <s v="ENCARGOS SOCIAIS"/>
    <s v="1 | 1"/>
    <s v="106432"/>
    <s v="ExtraordinÃ¡rio"/>
  </r>
  <r>
    <s v="Realizado"/>
    <x v="9"/>
    <n v="-1274.9100000000001"/>
    <x v="17"/>
    <x v="15"/>
    <x v="14"/>
    <s v="RM"/>
    <s v="'1019318"/>
    <s v="REF. FGTS - 09/2023 - BIOCLEAN"/>
    <n v="9002"/>
    <s v="BIOCLEAN"/>
    <s v="Financeiro"/>
    <s v="C"/>
    <s v="CUSTO"/>
    <s v="D"/>
    <s v="ENCARGOS SOCIAIS"/>
    <s v="1 | 1"/>
    <s v="105250"/>
    <s v="ExtraordinÃ¡rio"/>
  </r>
  <r>
    <s v="Realizado"/>
    <x v="9"/>
    <n v="-1273.0999999999999"/>
    <x v="23"/>
    <x v="21"/>
    <x v="21"/>
    <s v="FATURA"/>
    <s v="'74514856"/>
    <s v="REF. PEDIDO VT MENSAL SETEMBRO 2023  - BIOCLEAN"/>
    <n v="9002"/>
    <s v="BIOCLEAN"/>
    <s v="Financeiro"/>
    <s v="C"/>
    <s v="CUSTO"/>
    <s v="E"/>
    <s v="BENEFÍCIOS"/>
    <s v="1 | 1"/>
    <s v="102528"/>
    <s v="ExtraordinÃ¡rio"/>
  </r>
  <r>
    <s v="Realizado"/>
    <x v="9"/>
    <n v="-1272.25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9"/>
    <n v="-1236.06"/>
    <x v="15"/>
    <x v="14"/>
    <x v="18"/>
    <s v="AP"/>
    <s v="'1019446"/>
    <s v="REF. MANUTENÃ‡ÃƒO AUTOCLAVE SETEMBRO/2023"/>
    <n v="9002"/>
    <s v="BIOCLEAN"/>
    <s v="Financeiro"/>
    <s v="C"/>
    <s v="CUSTO"/>
    <s v="I"/>
    <s v="OUTROS"/>
    <s v="1 | 1"/>
    <s v="105724"/>
    <s v="ExtraordinÃ¡rio"/>
  </r>
  <r>
    <s v="Realizado"/>
    <x v="9"/>
    <n v="-1103.1400000000001"/>
    <x v="19"/>
    <x v="17"/>
    <x v="15"/>
    <s v="NFS"/>
    <s v="'1953"/>
    <s v="REF. INSTALAÃ‡ÃƒO, MANUTENÃ‡ÃƒO E TREINAMENTO - SETEMBRO/2023"/>
    <n v="9002"/>
    <s v="BIOCLEAN"/>
    <s v="Financeiro"/>
    <s v="D"/>
    <s v="DESPESA"/>
    <s v="P"/>
    <s v="OUTRAS DESPESAS"/>
    <s v="1 | 1"/>
    <s v="105508"/>
    <s v="ExtraordinÃ¡rio"/>
  </r>
  <r>
    <s v="Realizado"/>
    <x v="9"/>
    <n v="-1100"/>
    <x v="35"/>
    <x v="33"/>
    <x v="38"/>
    <s v="NFS"/>
    <s v="'4644"/>
    <s v="REF. SERVIÃ‡O DE MONTAGEM DO REFRATARIO DA TAMPA TRASEIRA DA CALDEIRA MARCA ATA -6 "/>
    <n v="9002"/>
    <s v="BIOCLEAN"/>
    <s v="Financeiro"/>
    <s v="C"/>
    <s v="CUSTO"/>
    <s v="I"/>
    <s v="OUTROS"/>
    <s v="1 | 1"/>
    <s v="103343"/>
    <s v="ExtraordinÃ¡rio"/>
  </r>
  <r>
    <s v="Realizado"/>
    <x v="9"/>
    <n v="-1061.98"/>
    <x v="29"/>
    <x v="27"/>
    <x v="35"/>
    <s v="NOTA FISCAL"/>
    <s v="'19873"/>
    <s v="REF. ACR FOSCO BRANCO, NOVA COR PISO"/>
    <n v="9002"/>
    <s v="BIOCLEAN"/>
    <s v="Financeiro"/>
    <s v="D"/>
    <s v="DESPESA"/>
    <s v="P"/>
    <s v="OUTRAS DESPESAS"/>
    <s v="1 | 1"/>
    <s v="104707"/>
    <s v="ExtraordinÃ¡rio"/>
  </r>
  <r>
    <s v="Realizado"/>
    <x v="9"/>
    <n v="-942.74"/>
    <x v="12"/>
    <x v="11"/>
    <x v="4"/>
    <s v="GUIA"/>
    <s v="'1019050"/>
    <s v="REF.  DAS PARC - BIOCLEAN 5110203 PARC 24/60"/>
    <n v="20011"/>
    <s v="CORPORATIVO"/>
    <s v="Financeiro"/>
    <s v="F"/>
    <s v="PARCELAMENTOS"/>
    <s v="R"/>
    <s v="PARCELAMENTOS"/>
    <s v="1 | 1"/>
    <s v="104522"/>
    <s v="ExtraordinÃ¡rio"/>
  </r>
  <r>
    <s v="Realizado"/>
    <x v="9"/>
    <n v="-899.39"/>
    <x v="21"/>
    <x v="19"/>
    <x v="17"/>
    <s v="NFS"/>
    <s v="'7868"/>
    <s v="REF. ASSESSORIA TECNICA TRATAMENTO E ANALISE AGUA NAS CALDEIRAS - SETEMBRO /2023"/>
    <n v="9002"/>
    <s v="BIOCLEAN"/>
    <s v="Financeiro"/>
    <s v="C"/>
    <s v="CUSTO"/>
    <s v="I"/>
    <s v="OUTROS"/>
    <s v="1 | 1"/>
    <s v="104984"/>
    <s v="ExtraordinÃ¡rio"/>
  </r>
  <r>
    <s v="Realizado"/>
    <x v="9"/>
    <n v="-869.64"/>
    <x v="22"/>
    <x v="20"/>
    <x v="53"/>
    <s v="NOTA FISCAL"/>
    <s v="'575959"/>
    <s v="REF. SABAO PASTOSO , CAFE MELITA, ACUCAR , VASSOURA"/>
    <n v="9002"/>
    <s v="BIOCLEAN"/>
    <s v="Financeiro"/>
    <s v="D"/>
    <s v="DESPESA"/>
    <s v="M"/>
    <s v="INSTALAÇÃO"/>
    <s v="1 | 1"/>
    <s v="103971"/>
    <s v="ExtraordinÃ¡rio"/>
  </r>
  <r>
    <s v="Realizado"/>
    <x v="9"/>
    <n v="-768.31"/>
    <x v="24"/>
    <x v="22"/>
    <x v="22"/>
    <s v="FATURA"/>
    <s v="'502438"/>
    <s v="REF. CONTA AGUA - RUA GUILHERME FROTA, 500 - SETEMBRO/2023"/>
    <n v="4004"/>
    <s v="PATRIMÔNIO"/>
    <s v="Sidnei"/>
    <s v="D"/>
    <s v="DESPESA"/>
    <s v="M"/>
    <s v="INSTALAÇÃO"/>
    <s v="1 | 1"/>
    <s v="104632"/>
    <s v="ExtraordinÃ¡rio"/>
  </r>
  <r>
    <s v="Realizado"/>
    <x v="9"/>
    <n v="-610"/>
    <x v="30"/>
    <x v="28"/>
    <x v="31"/>
    <s v="AP"/>
    <s v="'1018620"/>
    <s v="REF. DIÃRIAS 28/08 Ã  03/09/2023"/>
    <n v="9002"/>
    <s v="BIOCLEAN"/>
    <s v="Financeiro"/>
    <s v="C"/>
    <s v="CUSTO"/>
    <s v="C"/>
    <s v="PESSOAL"/>
    <s v="1 | 1"/>
    <s v="103204"/>
    <s v="ExtraordinÃ¡rio"/>
  </r>
  <r>
    <s v="Realizado"/>
    <x v="9"/>
    <n v="-560"/>
    <x v="30"/>
    <x v="28"/>
    <x v="31"/>
    <s v="AP"/>
    <s v="'1018722"/>
    <s v="REF. DIÃRIAS 04 Ã  10/09/2023"/>
    <n v="9002"/>
    <s v="BIOCLEAN"/>
    <s v="Financeiro"/>
    <s v="C"/>
    <s v="CUSTO"/>
    <s v="C"/>
    <s v="PESSOAL"/>
    <s v="1 | 1"/>
    <s v="103625"/>
    <s v="ExtraordinÃ¡rio"/>
  </r>
  <r>
    <s v="Realizado"/>
    <x v="9"/>
    <n v="-545"/>
    <x v="25"/>
    <x v="23"/>
    <x v="24"/>
    <s v="NFS"/>
    <s v="'1264"/>
    <s v="REF.MANUTENÃ‡ÃƒO/  ALUGUEL  DE EQUIPAMENTO PARA SISTEMA CFTV -CAMERAS INTERNAS , REFERENCIA MENSAL AO CORRESPONDE AO  MÃŠS DE SETEMBRO 2023"/>
    <n v="9002"/>
    <s v="BIOCLEAN"/>
    <s v="Financeiro"/>
    <s v="D"/>
    <s v="DESPESA"/>
    <s v="M"/>
    <s v="INSTALAÇÃO"/>
    <s v="1 | 1"/>
    <s v="104980"/>
    <s v="ExtraordinÃ¡rio"/>
  </r>
  <r>
    <s v="Realizado"/>
    <x v="9"/>
    <n v="-530.4"/>
    <x v="8"/>
    <x v="7"/>
    <x v="8"/>
    <s v="ADIANTAMENTO"/>
    <s v="'1018458"/>
    <s v="REF. PEDIDO MENSAL SETEMBRO 2023 VR - BIOCLEAN"/>
    <n v="9002"/>
    <s v="BIOCLEAN"/>
    <s v="Financeiro"/>
    <s v="C"/>
    <s v="CUSTO"/>
    <s v="E"/>
    <s v="BENEFÍCIOS"/>
    <s v="1 | 1"/>
    <s v="102496"/>
    <s v="ExtraordinÃ¡rio"/>
  </r>
  <r>
    <s v="Realizado"/>
    <x v="9"/>
    <n v="-498.46"/>
    <x v="44"/>
    <x v="41"/>
    <x v="14"/>
    <s v="RM"/>
    <s v="'1018635"/>
    <s v="REF. GRRF - RENAN MUNIZ DA SILVA TELES  -  BIOCLEAN"/>
    <n v="9002"/>
    <s v="BIOCLEAN"/>
    <s v="Financeiro"/>
    <s v="C"/>
    <s v="CUSTO"/>
    <s v="D"/>
    <s v="ENCARGOS SOCIAIS"/>
    <s v="1 | 1"/>
    <s v="103224"/>
    <s v="ExtraordinÃ¡rio"/>
  </r>
  <r>
    <s v="Realizado"/>
    <x v="9"/>
    <n v="-490"/>
    <x v="30"/>
    <x v="28"/>
    <x v="31"/>
    <s v="AP"/>
    <s v="'1018996"/>
    <s v="REF. DIÃRIAS 11 Ã  17/09/2023"/>
    <n v="9002"/>
    <s v="BIOCLEAN"/>
    <s v="Financeiro"/>
    <s v="C"/>
    <s v="CUSTO"/>
    <s v="C"/>
    <s v="PESSOAL"/>
    <s v="1 | 1"/>
    <s v="104447"/>
    <s v="ExtraordinÃ¡rio"/>
  </r>
  <r>
    <s v="Realizado"/>
    <x v="9"/>
    <n v="-480"/>
    <x v="26"/>
    <x v="24"/>
    <x v="25"/>
    <s v="NFS"/>
    <s v="'22181"/>
    <s v="REF AVALIAÃ‡ÃƒO QUALIDADE DA AGUA EM 2 PONTOS DE AUTOCLAVE - 01/03"/>
    <n v="9002"/>
    <s v="BIOCLEAN"/>
    <s v="Financeiro"/>
    <s v="C"/>
    <s v="CUSTO"/>
    <s v="I"/>
    <s v="OUTROS"/>
    <s v="1 | 1"/>
    <s v="104272"/>
    <s v="ExtraordinÃ¡rio"/>
  </r>
  <r>
    <s v="Realizado"/>
    <x v="9"/>
    <n v="-430"/>
    <x v="30"/>
    <x v="28"/>
    <x v="31"/>
    <s v="AP"/>
    <s v="'1018862"/>
    <s v="REF. DIÃRIAS 11 Ã  17/09/2023"/>
    <n v="9002"/>
    <s v="BIOCLEAN"/>
    <s v="Financeiro"/>
    <s v="C"/>
    <s v="CUSTO"/>
    <s v="C"/>
    <s v="PESSOAL"/>
    <s v="1 | 1"/>
    <s v="104107"/>
    <s v="ExtraordinÃ¡rio"/>
  </r>
  <r>
    <s v="Realizado"/>
    <x v="9"/>
    <n v="-382.5"/>
    <x v="8"/>
    <x v="7"/>
    <x v="8"/>
    <s v="ADIANTAMENTO"/>
    <s v="'1018779"/>
    <s v="REF. PEDIDO VA MENSAL SETEMBRO 2023 BIOCLEAN- ALEXSANDRO PEREIRA "/>
    <n v="9002"/>
    <s v="BIOCLEAN"/>
    <s v="Financeiro"/>
    <s v="C"/>
    <s v="CUSTO"/>
    <s v="E"/>
    <s v="BENEFÍCIOS"/>
    <s v="1 | 1"/>
    <s v="103752"/>
    <s v="ExtraordinÃ¡rio"/>
  </r>
  <r>
    <s v="Realizado"/>
    <x v="9"/>
    <n v="-350.93"/>
    <x v="12"/>
    <x v="11"/>
    <x v="4"/>
    <s v="GUIA"/>
    <s v="'1019048"/>
    <s v="REF.  DAS PARCSN RELP PARC 17/92"/>
    <n v="20011"/>
    <s v="CORPORATIVO"/>
    <s v="Financeiro"/>
    <s v="F"/>
    <s v="PARCELAMENTOS"/>
    <s v="R"/>
    <s v="PARCELAMENTOS"/>
    <s v="1 | 1"/>
    <s v="104521"/>
    <s v="ExtraordinÃ¡rio"/>
  </r>
  <r>
    <s v="Realizado"/>
    <x v="9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7 | 19"/>
    <s v="45597"/>
    <s v="ExtraordinÃ¡rio"/>
  </r>
  <r>
    <s v="Realizado"/>
    <x v="9"/>
    <n v="-290.7"/>
    <x v="23"/>
    <x v="21"/>
    <x v="21"/>
    <s v="FATURA"/>
    <s v="'74657464"/>
    <s v="REF. PEDIDO VT MENSAL SETEMBRO 2023 NOVO  - ALEXSANDRO PEREIRA DA SILVA"/>
    <n v="9002"/>
    <s v="BIOCLEAN"/>
    <s v="Financeiro"/>
    <s v="C"/>
    <s v="CUSTO"/>
    <s v="E"/>
    <s v="BENEFÍCIOS"/>
    <s v="1 | 1"/>
    <s v="103844"/>
    <s v="ExtraordinÃ¡rio"/>
  </r>
  <r>
    <s v="Realizado"/>
    <x v="9"/>
    <n v="-268.61"/>
    <x v="27"/>
    <x v="25"/>
    <x v="26"/>
    <s v="NFS"/>
    <s v="'4930"/>
    <s v="REF. VIDALCLIN - BIOCLEAN - Nota fiscal nÂº 4930 - 09/2023"/>
    <n v="9002"/>
    <s v="BIOCLEAN"/>
    <s v="Financeiro"/>
    <s v="C"/>
    <s v="CUSTO"/>
    <s v="E"/>
    <s v="BENEFÍCIOS"/>
    <s v="1 | 1"/>
    <s v="105831"/>
    <s v="ExtraordinÃ¡rio"/>
  </r>
  <r>
    <s v="Realizado"/>
    <x v="9"/>
    <n v="-215"/>
    <x v="31"/>
    <x v="29"/>
    <x v="32"/>
    <s v="CONTRATO "/>
    <s v="'20230904004-TAR"/>
    <s v="Gerado por conciliacao automatica TAR CTA EMP MENSAL 08/23"/>
    <n v="20011"/>
    <s v="CORPORATIVO"/>
    <s v="Financeiro"/>
    <s v="D"/>
    <s v="DESPESA"/>
    <s v="N"/>
    <s v="DESPESAS FINANCEIRAS"/>
    <s v="1 | 1"/>
    <s v="103242"/>
    <s v="ExtraordinÃ¡rio"/>
  </r>
  <r>
    <s v="Realizado"/>
    <x v="9"/>
    <n v="-160.19999999999999"/>
    <x v="47"/>
    <x v="44"/>
    <x v="56"/>
    <s v="RM"/>
    <s v="'1019272"/>
    <s v="REF. PENSÃƒO ALIMENTICIA - SETEMBRO /2023 - COLABORADOR: ALEXSANDRO PEREIRA DA SILVA"/>
    <n v="9002"/>
    <s v="BIOCLEAN"/>
    <s v="Financeiro"/>
    <s v="C"/>
    <s v="CUSTO"/>
    <s v="C"/>
    <s v="PESSOAL"/>
    <s v="1 | 1"/>
    <s v="105135"/>
    <s v="ExtraordinÃ¡rio"/>
  </r>
  <r>
    <s v="Realizado"/>
    <x v="9"/>
    <n v="-128.41999999999999"/>
    <x v="32"/>
    <x v="30"/>
    <x v="34"/>
    <s v="FATURA"/>
    <s v="'283149153"/>
    <s v="REF. CONTA TELEFONICA DA OI - REF. SETEMBRO/2023"/>
    <n v="9002"/>
    <s v="BIOCLEAN"/>
    <s v="Financeiro"/>
    <s v="C"/>
    <s v="CUSTO"/>
    <s v="I"/>
    <s v="OUTROS"/>
    <s v="1 | 1"/>
    <s v="104378"/>
    <s v="ExtraordinÃ¡rio"/>
  </r>
  <r>
    <s v="Realizado"/>
    <x v="9"/>
    <n v="-119.1"/>
    <x v="28"/>
    <x v="26"/>
    <x v="28"/>
    <s v="NFS"/>
    <s v="'35608908"/>
    <s v="REF. UNIMED SAÃšDE - BIOCLEAN"/>
    <n v="9002"/>
    <s v="BIOCLEAN"/>
    <s v="Financeiro"/>
    <s v="C"/>
    <s v="CUSTO"/>
    <s v="E"/>
    <s v="BENEFÍCIOS"/>
    <s v="1 | 1"/>
    <s v="102549"/>
    <s v="ExtraordinÃ¡rio"/>
  </r>
  <r>
    <s v="Realizado"/>
    <x v="9"/>
    <n v="-85.19"/>
    <x v="34"/>
    <x v="32"/>
    <x v="28"/>
    <s v="NFS"/>
    <s v="'35793270"/>
    <s v="REF. UNIMED SAÃšDE "/>
    <n v="9002"/>
    <s v="BIOCLEAN"/>
    <s v="Financeiro"/>
    <s v="C"/>
    <s v="CUSTO"/>
    <s v="E"/>
    <s v="BENEFÍCIOS"/>
    <s v="1 | 1"/>
    <s v="105662"/>
    <s v="ExtraordinÃ¡rio"/>
  </r>
  <r>
    <s v="Realizado"/>
    <x v="9"/>
    <n v="-77.2"/>
    <x v="29"/>
    <x v="27"/>
    <x v="30"/>
    <s v="REEMBOLSO"/>
    <s v="'1018898"/>
    <s v="REF. REEMBOLSO DESP COMPRAS 10 PARA MANGUEIRA DE AR COMPRIMIDO"/>
    <n v="9002"/>
    <s v="BIOCLEAN"/>
    <s v="Financeiro"/>
    <s v="D"/>
    <s v="DESPESA"/>
    <s v="P"/>
    <s v="OUTRAS DESPESAS"/>
    <s v="1 | 1"/>
    <s v="104241"/>
    <s v="ExtraordinÃ¡rio"/>
  </r>
  <r>
    <s v="Realizado"/>
    <x v="9"/>
    <n v="-61.23"/>
    <x v="34"/>
    <x v="32"/>
    <x v="28"/>
    <s v="NFS"/>
    <s v="'35608913"/>
    <s v="REF.UNIMED DENTAL - BIOCLEAN"/>
    <n v="9002"/>
    <s v="BIOCLEAN"/>
    <s v="Financeiro"/>
    <s v="C"/>
    <s v="CUSTO"/>
    <s v="E"/>
    <s v="BENEFÍCIOS"/>
    <s v="1 | 1"/>
    <s v="103770"/>
    <s v="ExtraordinÃ¡rio"/>
  </r>
  <r>
    <s v="Realizado"/>
    <x v="9"/>
    <n v="-24.3"/>
    <x v="31"/>
    <x v="29"/>
    <x v="32"/>
    <s v="CONTRATO "/>
    <s v="'20230906007-TAR"/>
    <s v="Gerado por conciliacao automatica TAR C/C SISPAG"/>
    <n v="20011"/>
    <s v="CORPORATIVO"/>
    <s v="Financeiro"/>
    <s v="D"/>
    <s v="DESPESA"/>
    <s v="N"/>
    <s v="DESPESAS FINANCEIRAS"/>
    <s v="1 | 1"/>
    <s v="103432"/>
    <s v="ExtraordinÃ¡rio"/>
  </r>
  <r>
    <s v="Realizado"/>
    <x v="9"/>
    <n v="-23.4"/>
    <x v="31"/>
    <x v="29"/>
    <x v="32"/>
    <s v="AP"/>
    <s v="'1018895"/>
    <s v="REF. TARIFA BANCARIA"/>
    <n v="20011"/>
    <s v="CORPORATIVO"/>
    <s v="Financeiro"/>
    <s v="D"/>
    <s v="DESPESA"/>
    <s v="N"/>
    <s v="DESPESAS FINANCEIRAS"/>
    <s v="1 | 1"/>
    <s v="104235"/>
    <s v="ExtraordinÃ¡rio"/>
  </r>
  <r>
    <s v="Realizado"/>
    <x v="9"/>
    <n v="-18.8"/>
    <x v="31"/>
    <x v="29"/>
    <x v="32"/>
    <s v="AP"/>
    <s v="'1018919"/>
    <s v="REF. TARIFA BANCARIA"/>
    <n v="20011"/>
    <s v="CORPORATIVO"/>
    <s v="Financeiro"/>
    <s v="D"/>
    <s v="DESPESA"/>
    <s v="N"/>
    <s v="DESPESAS FINANCEIRAS"/>
    <s v="1 | 1"/>
    <s v="104309"/>
    <s v="ExtraordinÃ¡rio"/>
  </r>
  <r>
    <s v="Realizado"/>
    <x v="9"/>
    <n v="-16.899999999999999"/>
    <x v="31"/>
    <x v="29"/>
    <x v="32"/>
    <s v="AP"/>
    <s v="'1018869"/>
    <s v="REF. TARIFA BANCARIA"/>
    <n v="20011"/>
    <s v="CORPORATIVO"/>
    <s v="Financeiro"/>
    <s v="D"/>
    <s v="DESPESA"/>
    <s v="N"/>
    <s v="DESPESAS FINANCEIRAS"/>
    <s v="1 | 1"/>
    <s v="104112"/>
    <s v="ExtraordinÃ¡rio"/>
  </r>
  <r>
    <s v="Realizado"/>
    <x v="9"/>
    <n v="-16.100000000000001"/>
    <x v="31"/>
    <x v="29"/>
    <x v="32"/>
    <s v="AP"/>
    <s v="'1018948"/>
    <s v="REF. TARIFA BANCARIA"/>
    <n v="20011"/>
    <s v="CORPORATIVO"/>
    <s v="Financeiro"/>
    <s v="D"/>
    <s v="DESPESA"/>
    <s v="N"/>
    <s v="DESPESAS FINANCEIRAS"/>
    <s v="1 | 1"/>
    <s v="104362"/>
    <s v="ExtraordinÃ¡rio"/>
  </r>
  <r>
    <s v="Realizado"/>
    <x v="9"/>
    <n v="-10.6"/>
    <x v="31"/>
    <x v="29"/>
    <x v="32"/>
    <s v="AP"/>
    <s v="'1019036"/>
    <s v="REF. TARIFA BANCARIA"/>
    <n v="20011"/>
    <s v="CORPORATIVO"/>
    <s v="Financeiro"/>
    <s v="D"/>
    <s v="DESPESA"/>
    <s v="N"/>
    <s v="DESPESAS FINANCEIRAS"/>
    <s v="1 | 1"/>
    <s v="104517"/>
    <s v="ExtraordinÃ¡rio"/>
  </r>
  <r>
    <s v="Realizado"/>
    <x v="9"/>
    <n v="-10.6"/>
    <x v="31"/>
    <x v="29"/>
    <x v="32"/>
    <s v="CONTRATO "/>
    <s v="'20230904002-TAR"/>
    <s v="Gerado por conciliacao automatica TAR TED SISPAG"/>
    <n v="20011"/>
    <s v="CORPORATIVO"/>
    <s v="Financeiro"/>
    <s v="D"/>
    <s v="DESPESA"/>
    <s v="N"/>
    <s v="DESPESAS FINANCEIRAS"/>
    <s v="1 | 1"/>
    <s v="103240"/>
    <s v="ExtraordinÃ¡rio"/>
  </r>
  <r>
    <s v="Realizado"/>
    <x v="9"/>
    <n v="-5.5"/>
    <x v="31"/>
    <x v="29"/>
    <x v="32"/>
    <s v="AP"/>
    <s v="'1018891"/>
    <s v="REF.: TAR/CUSTAS COBRANÃ‡A"/>
    <n v="20011"/>
    <s v="CORPORATIVO"/>
    <s v="Financeiro"/>
    <s v="D"/>
    <s v="DESPESA"/>
    <s v="N"/>
    <s v="DESPESAS FINANCEIRAS"/>
    <s v="1 | 1"/>
    <s v="104217"/>
    <s v="ExtraordinÃ¡rio"/>
  </r>
  <r>
    <s v="Realizado"/>
    <x v="9"/>
    <n v="-5.5"/>
    <x v="31"/>
    <x v="29"/>
    <x v="32"/>
    <s v="CONTRATO "/>
    <s v="'20230901005-TAR"/>
    <s v="Gerado por conciliacao automatica TAR/CUSTAS COBRANCA"/>
    <n v="20011"/>
    <s v="CORPORATIVO"/>
    <s v="Financeiro"/>
    <s v="D"/>
    <s v="DESPESA"/>
    <s v="N"/>
    <s v="DESPESAS FINANCEIRAS"/>
    <s v="1 | 1"/>
    <s v="102972"/>
    <s v="ExtraordinÃ¡rio"/>
  </r>
  <r>
    <s v="Realizado"/>
    <x v="9"/>
    <n v="-5.5"/>
    <x v="31"/>
    <x v="29"/>
    <x v="32"/>
    <s v="CONTRATO "/>
    <s v="'20230904003-TAR"/>
    <s v="Gerado por conciliacao automatica TAR/CUSTAS COBRANCA"/>
    <n v="20011"/>
    <s v="CORPORATIVO"/>
    <s v="Financeiro"/>
    <s v="D"/>
    <s v="DESPESA"/>
    <s v="N"/>
    <s v="DESPESAS FINANCEIRAS"/>
    <s v="1 | 1"/>
    <s v="103241"/>
    <s v="ExtraordinÃ¡rio"/>
  </r>
  <r>
    <s v="Realizado"/>
    <x v="9"/>
    <n v="-3.52"/>
    <x v="34"/>
    <x v="32"/>
    <x v="28"/>
    <s v="NFS"/>
    <s v="'35640604"/>
    <s v="REF. UNIMED DENTAL / REAJUSTE - BIOCLEAN"/>
    <n v="9002"/>
    <s v="BIOCLEAN"/>
    <s v="Financeiro"/>
    <s v="C"/>
    <s v="CUSTO"/>
    <s v="E"/>
    <s v="BENEFÍCIOS"/>
    <s v="1 | 1"/>
    <s v="103908"/>
    <s v="ExtraordinÃ¡rio"/>
  </r>
  <r>
    <s v="Realizado"/>
    <x v="9"/>
    <n v="-2.8"/>
    <x v="31"/>
    <x v="29"/>
    <x v="32"/>
    <s v="AP"/>
    <s v="'1019105"/>
    <s v="REF. TARIFA BANCARIA"/>
    <n v="20011"/>
    <s v="CORPORATIVO"/>
    <s v="Financeiro"/>
    <s v="D"/>
    <s v="DESPESA"/>
    <s v="N"/>
    <s v="DESPESAS FINANCEIRAS"/>
    <s v="1 | 1"/>
    <s v="104602"/>
    <s v="ExtraordinÃ¡rio"/>
  </r>
  <r>
    <s v="Realizado"/>
    <x v="9"/>
    <n v="-2.8"/>
    <x v="31"/>
    <x v="29"/>
    <x v="32"/>
    <s v="AP"/>
    <s v="'1019179"/>
    <s v="REF. TARIFA BANCARIA"/>
    <n v="20011"/>
    <s v="CORPORATIVO"/>
    <s v="Financeiro"/>
    <s v="D"/>
    <s v="DESPESA"/>
    <s v="N"/>
    <s v="DESPESAS FINANCEIRAS"/>
    <s v="1 | 1"/>
    <s v="104752"/>
    <s v="ExtraordinÃ¡rio"/>
  </r>
  <r>
    <s v="Realizado"/>
    <x v="9"/>
    <n v="-1.4"/>
    <x v="31"/>
    <x v="29"/>
    <x v="32"/>
    <s v="CONTRATO "/>
    <s v="'20230914002-TAR"/>
    <s v="Gerado por conciliacao automatica TAR SISPAG TIT OUTRO BCO"/>
    <n v="20011"/>
    <s v="CORPORATIVO"/>
    <s v="Financeiro"/>
    <s v="D"/>
    <s v="DESPESA"/>
    <s v="N"/>
    <s v="DESPESAS FINANCEIRAS"/>
    <s v="1 | 1"/>
    <s v="103969"/>
    <s v="ExtraordinÃ¡rio"/>
  </r>
  <r>
    <s v="Realizado"/>
    <x v="9"/>
    <n v="-0.9"/>
    <x v="31"/>
    <x v="29"/>
    <x v="32"/>
    <s v="AP"/>
    <s v="'1019174"/>
    <s v="REF. TARIFA BANCARIA"/>
    <n v="20011"/>
    <s v="CORPORATIVO"/>
    <s v="Financeiro"/>
    <s v="D"/>
    <s v="DESPESA"/>
    <s v="N"/>
    <s v="DESPESAS FINANCEIRAS"/>
    <s v="1 | 1"/>
    <s v="104750"/>
    <s v="ExtraordinÃ¡rio"/>
  </r>
  <r>
    <s v="Realizado"/>
    <x v="9"/>
    <n v="-0.9"/>
    <x v="31"/>
    <x v="29"/>
    <x v="32"/>
    <s v="CONTRATO "/>
    <s v="'20230901003-TAR"/>
    <s v="Gerado por conciliacao automatica TAR C/C SISPAG"/>
    <n v="20011"/>
    <s v="CORPORATIVO"/>
    <s v="Financeiro"/>
    <s v="D"/>
    <s v="DESPESA"/>
    <s v="N"/>
    <s v="DESPESAS FINANCEIRAS"/>
    <s v="1 | 1"/>
    <s v="102970"/>
    <s v="ExtraordinÃ¡rio"/>
  </r>
  <r>
    <s v="Realizado"/>
    <x v="9"/>
    <n v="-0.9"/>
    <x v="31"/>
    <x v="29"/>
    <x v="32"/>
    <s v="CONTRATO "/>
    <s v="'20230901004-TAR"/>
    <s v="Gerado por conciliacao automatica TAR SISPAG CONCESSION"/>
    <n v="20011"/>
    <s v="CORPORATIVO"/>
    <s v="Financeiro"/>
    <s v="D"/>
    <s v="DESPESA"/>
    <s v="N"/>
    <s v="DESPESAS FINANCEIRAS"/>
    <s v="1 | 1"/>
    <s v="102971"/>
    <s v="ExtraordinÃ¡rio"/>
  </r>
  <r>
    <s v="Realizado"/>
    <x v="9"/>
    <n v="-0.9"/>
    <x v="31"/>
    <x v="29"/>
    <x v="32"/>
    <s v="CONTRATO "/>
    <s v="'20230905002-TAR"/>
    <s v="Gerado por conciliacao automatica TAR SISPAG CONCESSION"/>
    <n v="20011"/>
    <s v="CORPORATIVO"/>
    <s v="Financeiro"/>
    <s v="D"/>
    <s v="DESPESA"/>
    <s v="N"/>
    <s v="DESPESAS FINANCEIRAS"/>
    <s v="1 | 1"/>
    <s v="103335"/>
    <s v="ExtraordinÃ¡rio"/>
  </r>
  <r>
    <s v="Realizado"/>
    <x v="9"/>
    <n v="-0.9"/>
    <x v="31"/>
    <x v="29"/>
    <x v="32"/>
    <s v="CONTRATO "/>
    <s v="'20230906008-TAR"/>
    <s v="Gerado por conciliacao automatica TAR C/C SISPAG"/>
    <n v="20011"/>
    <s v="CORPORATIVO"/>
    <s v="Financeiro"/>
    <s v="D"/>
    <s v="DESPESA"/>
    <s v="N"/>
    <s v="DESPESAS FINANCEIRAS"/>
    <s v="1 | 1"/>
    <s v="103433"/>
    <s v="ExtraordinÃ¡rio"/>
  </r>
  <r>
    <s v="Realizado"/>
    <x v="9"/>
    <n v="-0.9"/>
    <x v="31"/>
    <x v="29"/>
    <x v="32"/>
    <s v="CONTRATO "/>
    <s v="'20230906009-TAR"/>
    <s v="Gerado por conciliacao automatica TAR C/C SISPAG"/>
    <n v="20011"/>
    <s v="CORPORATIVO"/>
    <s v="Financeiro"/>
    <s v="D"/>
    <s v="DESPESA"/>
    <s v="N"/>
    <s v="DESPESAS FINANCEIRAS"/>
    <s v="1 | 1"/>
    <s v="103434"/>
    <s v="ExtraordinÃ¡rio"/>
  </r>
  <r>
    <s v="Realizado"/>
    <x v="9"/>
    <n v="-0.9"/>
    <x v="31"/>
    <x v="29"/>
    <x v="32"/>
    <s v="CONTRATO "/>
    <s v="'20230906010-TAR"/>
    <s v="Gerado por conciliacao automatica TAR SISPAG CONCESSION"/>
    <n v="20011"/>
    <s v="CORPORATIVO"/>
    <s v="Financeiro"/>
    <s v="D"/>
    <s v="DESPESA"/>
    <s v="N"/>
    <s v="DESPESAS FINANCEIRAS"/>
    <s v="1 | 1"/>
    <s v="103435"/>
    <s v="ExtraordinÃ¡rio"/>
  </r>
  <r>
    <s v="Realizado"/>
    <x v="9"/>
    <n v="-0.9"/>
    <x v="31"/>
    <x v="29"/>
    <x v="32"/>
    <s v="CONTRATO "/>
    <s v="'20230911003-TAR"/>
    <s v="Gerado por conciliacao automatica TAR C/C SISPAG"/>
    <n v="20011"/>
    <s v="CORPORATIVO"/>
    <s v="Financeiro"/>
    <s v="D"/>
    <s v="DESPESA"/>
    <s v="N"/>
    <s v="DESPESAS FINANCEIRAS"/>
    <s v="1 | 1"/>
    <s v="103654"/>
    <s v="ExtraordinÃ¡rio"/>
  </r>
  <r>
    <s v="Realizado"/>
    <x v="9"/>
    <n v="-0.9"/>
    <x v="31"/>
    <x v="29"/>
    <x v="32"/>
    <s v="CONTRATO "/>
    <s v="'20230912002-TAR"/>
    <s v="Gerado por conciliacao automatica TAR C/C SISPAG"/>
    <n v="20011"/>
    <s v="CORPORATIVO"/>
    <s v="Financeiro"/>
    <s v="D"/>
    <s v="DESPESA"/>
    <s v="N"/>
    <s v="DESPESAS FINANCEIRAS"/>
    <s v="1 | 1"/>
    <s v="103772"/>
    <s v="ExtraordinÃ¡rio"/>
  </r>
  <r>
    <s v="Realizado"/>
    <x v="9"/>
    <n v="0.01"/>
    <x v="37"/>
    <x v="35"/>
    <x v="1"/>
    <s v="Receitas"/>
    <s v="'20230914003-REND"/>
    <s v="Gerado por conciliacao automatica REND PAGO APLIC AUT APR"/>
    <n v="9002"/>
    <s v="BIOCLEAN"/>
    <s v="Financeiro"/>
    <s v="D"/>
    <s v="DESPESA"/>
    <s v="N"/>
    <s v="DESPESAS FINANCEIRAS"/>
    <s v="1 | 1"/>
    <s v="3575"/>
    <m/>
  </r>
  <r>
    <s v="Realizado"/>
    <x v="9"/>
    <n v="0.02"/>
    <x v="37"/>
    <x v="35"/>
    <x v="1"/>
    <s v="Receitas"/>
    <s v="'20230912003-REND"/>
    <s v="Gerado por conciliacao automatica REND PAGO APLIC AUT APR"/>
    <n v="9002"/>
    <s v="BIOCLEAN"/>
    <s v="Financeiro"/>
    <s v="D"/>
    <s v="DESPESA"/>
    <s v="N"/>
    <s v="DESPESAS FINANCEIRAS"/>
    <s v="1 | 1"/>
    <s v="3571"/>
    <m/>
  </r>
  <r>
    <s v="Realizado"/>
    <x v="9"/>
    <n v="0.03"/>
    <x v="37"/>
    <x v="35"/>
    <x v="1"/>
    <s v="Receitas"/>
    <s v="'1019176"/>
    <s v="REF. REND APLIC FINANCEIRA"/>
    <n v="2001"/>
    <s v="CORPORATIVO"/>
    <s v="Financeiro"/>
    <s v="D"/>
    <s v="DESPESA"/>
    <s v="N"/>
    <s v="DESPESAS FINANCEIRAS"/>
    <s v="1 | 1"/>
    <s v="3643"/>
    <m/>
  </r>
  <r>
    <s v="Realizado"/>
    <x v="9"/>
    <n v="0.04"/>
    <x v="37"/>
    <x v="35"/>
    <x v="1"/>
    <s v="Receitas"/>
    <s v="'20230908002-REND"/>
    <s v="Gerado por conciliacao automatica REND PAGO APLIC AUT APR"/>
    <n v="9002"/>
    <s v="BIOCLEAN"/>
    <s v="Financeiro"/>
    <s v="D"/>
    <s v="DESPESA"/>
    <s v="N"/>
    <s v="DESPESAS FINANCEIRAS"/>
    <s v="1 | 1"/>
    <s v="3555"/>
    <m/>
  </r>
  <r>
    <s v="Realizado"/>
    <x v="9"/>
    <n v="0.05"/>
    <x v="37"/>
    <x v="35"/>
    <x v="1"/>
    <s v="Receitas"/>
    <s v="'20230901006-REND"/>
    <s v="Gerado por conciliacao automatica REND PAGO APLIC AUT APR"/>
    <n v="9002"/>
    <s v="BIOCLEAN"/>
    <s v="Financeiro"/>
    <s v="D"/>
    <s v="DESPESA"/>
    <s v="N"/>
    <s v="DESPESAS FINANCEIRAS"/>
    <s v="1 | 1"/>
    <s v="3518"/>
    <m/>
  </r>
  <r>
    <s v="Realizado"/>
    <x v="9"/>
    <n v="7.0000000000000007E-2"/>
    <x v="37"/>
    <x v="35"/>
    <x v="1"/>
    <s v="Receitas"/>
    <s v="'1019178"/>
    <s v="REF. REND APLIC AUTOMATICA"/>
    <n v="2001"/>
    <s v="CORPORATIVO"/>
    <s v="Financeiro"/>
    <s v="D"/>
    <s v="DESPESA"/>
    <s v="N"/>
    <s v="DESPESAS FINANCEIRAS"/>
    <s v="1 | 1"/>
    <s v="3644"/>
    <m/>
  </r>
  <r>
    <s v="Realizado"/>
    <x v="9"/>
    <n v="0.08"/>
    <x v="37"/>
    <x v="35"/>
    <x v="1"/>
    <s v="Receitas"/>
    <s v="'20230929002-REND"/>
    <s v="Gerado por conciliacao automatica REND PAGO APLIC AUT APR"/>
    <n v="9002"/>
    <s v="BIOCLEAN"/>
    <s v="Financeiro"/>
    <s v="D"/>
    <s v="DESPESA"/>
    <s v="N"/>
    <s v="DESPESAS FINANCEIRAS"/>
    <s v="1 | 1"/>
    <s v="3655"/>
    <m/>
  </r>
  <r>
    <s v="Realizado"/>
    <x v="9"/>
    <n v="0.14000000000000001"/>
    <x v="37"/>
    <x v="35"/>
    <x v="1"/>
    <s v="Receitas"/>
    <s v="'20230911004-REND"/>
    <s v="Gerado por conciliacao automatica REND PAGO APLIC AUT APR"/>
    <n v="9002"/>
    <s v="BIOCLEAN"/>
    <s v="Financeiro"/>
    <s v="D"/>
    <s v="DESPESA"/>
    <s v="N"/>
    <s v="DESPESAS FINANCEIRAS"/>
    <s v="1 | 1"/>
    <s v="3563"/>
    <m/>
  </r>
  <r>
    <s v="Realizado"/>
    <x v="9"/>
    <n v="0.26"/>
    <x v="37"/>
    <x v="35"/>
    <x v="1"/>
    <s v="Receitas"/>
    <s v="'1019037"/>
    <s v="REF.: REND APLIC AUTOMATICA"/>
    <n v="2001"/>
    <s v="CORPORATIVO"/>
    <s v="Financeiro"/>
    <s v="D"/>
    <s v="DESPESA"/>
    <s v="N"/>
    <s v="DESPESAS FINANCEIRAS"/>
    <s v="1 | 1"/>
    <s v="3614"/>
    <m/>
  </r>
  <r>
    <s v="Realizado"/>
    <x v="9"/>
    <n v="0.28999999999999998"/>
    <x v="37"/>
    <x v="35"/>
    <x v="1"/>
    <s v="Receitas"/>
    <s v="'1019106"/>
    <s v="REF. REND APLLIC AUTOMATICA"/>
    <n v="2001"/>
    <s v="CORPORATIVO"/>
    <s v="Financeiro"/>
    <s v="D"/>
    <s v="DESPESA"/>
    <s v="N"/>
    <s v="DESPESAS FINANCEIRAS"/>
    <s v="1 | 1"/>
    <s v="3623"/>
    <m/>
  </r>
  <r>
    <s v="Realizado"/>
    <x v="9"/>
    <n v="0.4"/>
    <x v="37"/>
    <x v="35"/>
    <x v="1"/>
    <s v="Receitas"/>
    <s v="'20230906012-REND"/>
    <s v="Gerado por conciliacao automatica REND PAGO APLIC AUT APR"/>
    <n v="9002"/>
    <s v="BIOCLEAN"/>
    <s v="Financeiro"/>
    <s v="D"/>
    <s v="DESPESA"/>
    <s v="N"/>
    <s v="DESPESAS FINANCEIRAS"/>
    <s v="1 | 1"/>
    <s v="3545"/>
    <m/>
  </r>
  <r>
    <s v="Realizado"/>
    <x v="9"/>
    <n v="0.83"/>
    <x v="37"/>
    <x v="35"/>
    <x v="1"/>
    <s v="Receitas"/>
    <s v="'1018918"/>
    <m/>
    <n v="2001"/>
    <s v="CORPORATIVO"/>
    <s v="Financeiro"/>
    <s v="D"/>
    <s v="DESPESA"/>
    <s v="N"/>
    <s v="DESPESAS FINANCEIRAS"/>
    <s v="1 | 1"/>
    <s v="3597"/>
    <m/>
  </r>
  <r>
    <s v="Realizado"/>
    <x v="9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7 | 19"/>
    <s v="45597"/>
    <s v="ExtraordinÃ¡rio"/>
  </r>
  <r>
    <s v="Realizado"/>
    <x v="9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7 | 19"/>
    <s v="45597"/>
    <s v="ExtraordinÃ¡rio"/>
  </r>
  <r>
    <s v="Realizado"/>
    <x v="9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7 | 19"/>
    <s v="45597"/>
    <s v="ExtraordinÃ¡rio"/>
  </r>
  <r>
    <s v="Realizado"/>
    <x v="9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7 | 19"/>
    <s v="45597"/>
    <s v="ExtraordinÃ¡rio"/>
  </r>
  <r>
    <s v="Realizado"/>
    <x v="9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7 | 19"/>
    <s v="45597"/>
    <s v="ExtraordinÃ¡rio"/>
  </r>
  <r>
    <s v="Realizado"/>
    <x v="9"/>
    <n v="3950"/>
    <x v="0"/>
    <x v="0"/>
    <x v="1"/>
    <s v="Transferencia"/>
    <s v="'1018917"/>
    <m/>
    <m/>
    <m/>
    <m/>
    <m/>
    <m/>
    <m/>
    <m/>
    <s v="1 | 1"/>
    <s v="6524"/>
    <m/>
  </r>
  <r>
    <s v="Realizado"/>
    <x v="9"/>
    <n v="4447.3999999999996"/>
    <x v="0"/>
    <x v="0"/>
    <x v="1"/>
    <s v="Transferencia"/>
    <s v="'1018916"/>
    <m/>
    <m/>
    <m/>
    <m/>
    <m/>
    <m/>
    <m/>
    <m/>
    <s v="1 | 1"/>
    <s v="6522"/>
    <m/>
  </r>
  <r>
    <s v="Realizado"/>
    <x v="9"/>
    <n v="4869.4799999999996"/>
    <x v="0"/>
    <x v="0"/>
    <x v="1"/>
    <s v="Transferencia"/>
    <s v="'1018890"/>
    <m/>
    <m/>
    <m/>
    <m/>
    <m/>
    <m/>
    <m/>
    <m/>
    <s v="1 | 1"/>
    <s v="6504"/>
    <m/>
  </r>
  <r>
    <s v="Realizado"/>
    <x v="9"/>
    <n v="6319.25"/>
    <x v="0"/>
    <x v="0"/>
    <x v="1"/>
    <s v="Transferencia"/>
    <s v="'1018868"/>
    <m/>
    <m/>
    <m/>
    <m/>
    <m/>
    <m/>
    <m/>
    <m/>
    <s v="1 | 1"/>
    <s v="6490"/>
    <m/>
  </r>
  <r>
    <s v="Realizado"/>
    <x v="9"/>
    <n v="8546.68"/>
    <x v="0"/>
    <x v="0"/>
    <x v="1"/>
    <s v="Transferencia"/>
    <s v="'1018668"/>
    <m/>
    <m/>
    <m/>
    <m/>
    <m/>
    <m/>
    <m/>
    <m/>
    <s v="1 | 1"/>
    <s v="6408"/>
    <m/>
  </r>
  <r>
    <s v="Realizado"/>
    <x v="9"/>
    <n v="9844.9"/>
    <x v="0"/>
    <x v="0"/>
    <x v="1"/>
    <s v="Transferencia"/>
    <s v="'1018692"/>
    <m/>
    <m/>
    <m/>
    <m/>
    <m/>
    <m/>
    <m/>
    <m/>
    <s v="1 | 1"/>
    <s v="6418"/>
    <m/>
  </r>
  <r>
    <s v="Realizado"/>
    <x v="9"/>
    <n v="15439"/>
    <x v="0"/>
    <x v="0"/>
    <x v="1"/>
    <s v="Transferencia"/>
    <s v="'1018984"/>
    <m/>
    <m/>
    <m/>
    <m/>
    <m/>
    <m/>
    <m/>
    <m/>
    <s v="1 | 1"/>
    <s v="6548"/>
    <m/>
  </r>
  <r>
    <s v="Realizado"/>
    <x v="9"/>
    <n v="32200.6"/>
    <x v="0"/>
    <x v="0"/>
    <x v="1"/>
    <s v="Transferencia"/>
    <s v="'1018894"/>
    <m/>
    <m/>
    <m/>
    <m/>
    <m/>
    <m/>
    <m/>
    <m/>
    <s v="1 | 1"/>
    <s v="6506"/>
    <m/>
  </r>
  <r>
    <s v="Realizado"/>
    <x v="9"/>
    <n v="33373.199999999997"/>
    <x v="0"/>
    <x v="0"/>
    <x v="1"/>
    <s v="Transferencia"/>
    <s v="'1018639"/>
    <m/>
    <m/>
    <m/>
    <m/>
    <m/>
    <m/>
    <m/>
    <m/>
    <s v="1 | 1"/>
    <s v="6398"/>
    <m/>
  </r>
  <r>
    <s v="Realizado"/>
    <x v="9"/>
    <n v="35375.760000000002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9"/>
    <n v="116521.84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10"/>
    <n v="-39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10"/>
    <n v="-31760.400000000001"/>
    <x v="0"/>
    <x v="0"/>
    <x v="1"/>
    <s v="Transferencia"/>
    <s v="'1020051"/>
    <m/>
    <m/>
    <m/>
    <m/>
    <m/>
    <m/>
    <m/>
    <m/>
    <s v="1 | 1"/>
    <s v="6849"/>
    <m/>
  </r>
  <r>
    <s v="Realizado"/>
    <x v="10"/>
    <n v="-30593.599999999999"/>
    <x v="0"/>
    <x v="0"/>
    <x v="1"/>
    <s v="Transferencia"/>
    <s v="'1019869"/>
    <m/>
    <m/>
    <m/>
    <m/>
    <m/>
    <m/>
    <m/>
    <m/>
    <s v="1 | 1"/>
    <s v="6789"/>
    <m/>
  </r>
  <r>
    <s v="Realizado"/>
    <x v="10"/>
    <n v="-28600"/>
    <x v="0"/>
    <x v="0"/>
    <x v="1"/>
    <s v="Transferencia"/>
    <s v="'1019967"/>
    <m/>
    <m/>
    <m/>
    <m/>
    <m/>
    <m/>
    <m/>
    <m/>
    <s v="1 | 1"/>
    <s v="6813"/>
    <m/>
  </r>
  <r>
    <s v="Realizado"/>
    <x v="10"/>
    <n v="-26161.439999999999"/>
    <x v="2"/>
    <x v="2"/>
    <x v="3"/>
    <s v="NFS"/>
    <s v="'63443"/>
    <s v="REF. RESIDUO CLASSE II |SERVICO DE TRATAMENTO E DISPOSICAO FINAL DE RESIDUOS DO PERIODO: 01/10/2023 A 31/10/2023"/>
    <n v="9002"/>
    <s v="BIOCLEAN"/>
    <s v="Financeiro"/>
    <s v="C"/>
    <s v="CUSTO"/>
    <s v="G"/>
    <s v="TRATAMENTO"/>
    <s v="1 | 1"/>
    <s v="108950"/>
    <s v="ExtraordinÃ¡rio"/>
  </r>
  <r>
    <s v="Realizado"/>
    <x v="10"/>
    <n v="-19988.2"/>
    <x v="0"/>
    <x v="0"/>
    <x v="1"/>
    <s v="Transferencia"/>
    <s v="'1019585"/>
    <m/>
    <m/>
    <m/>
    <m/>
    <m/>
    <m/>
    <m/>
    <m/>
    <s v="1 | 1"/>
    <s v="6687"/>
    <m/>
  </r>
  <r>
    <s v="Realizado"/>
    <x v="10"/>
    <n v="-18210.060000000001"/>
    <x v="3"/>
    <x v="3"/>
    <x v="4"/>
    <s v="GUIA"/>
    <s v="'1020238"/>
    <s v="REF. DAS BIOCLEAN BASE OUTUBRO/ 2023"/>
    <n v="9002"/>
    <s v="BIOCLEAN"/>
    <s v="Financeiro"/>
    <s v="B"/>
    <s v="DEDUÇÕES DA RECEITA"/>
    <s v="B"/>
    <s v="IMPOSTOS DIRETOS"/>
    <s v="1 | 1"/>
    <s v="107981"/>
    <s v="ExtraordinÃ¡rio"/>
  </r>
  <r>
    <s v="Realizado"/>
    <x v="10"/>
    <n v="-12096.05"/>
    <x v="4"/>
    <x v="4"/>
    <x v="5"/>
    <s v="RM"/>
    <s v="'1020184"/>
    <s v="REF. FOLHA DE PAGAMENTO - BIOCLEAN - 10/2023"/>
    <n v="9002"/>
    <s v="BIOCLEAN"/>
    <s v="Financeiro"/>
    <s v="C"/>
    <s v="CUSTO"/>
    <s v="C"/>
    <s v="PESSOAL"/>
    <s v="1 | 1"/>
    <s v="107801"/>
    <s v="ExtraordinÃ¡rio"/>
  </r>
  <r>
    <s v="Realizado"/>
    <x v="10"/>
    <n v="-12000"/>
    <x v="0"/>
    <x v="0"/>
    <x v="1"/>
    <s v="Transferencia"/>
    <s v="'1019915"/>
    <m/>
    <m/>
    <m/>
    <m/>
    <m/>
    <m/>
    <m/>
    <m/>
    <s v="1 | 1"/>
    <s v="6801"/>
    <m/>
  </r>
  <r>
    <s v="Realizado"/>
    <x v="10"/>
    <n v="-10520"/>
    <x v="5"/>
    <x v="5"/>
    <x v="6"/>
    <s v="FATURA"/>
    <s v="'1011413"/>
    <s v="REF. AO ALUGUEL DO GALPÃƒO BIOCLEAN"/>
    <n v="9002"/>
    <s v="BIOCLEAN"/>
    <s v="Financeiro"/>
    <s v="D"/>
    <s v="DESPESA"/>
    <s v="M"/>
    <s v="INSTALAÇÃO"/>
    <s v="1 | 1"/>
    <s v="76856"/>
    <s v="ExtraordinÃ¡rio"/>
  </r>
  <r>
    <s v="Realizado"/>
    <x v="10"/>
    <n v="-8286.8799999999992"/>
    <x v="0"/>
    <x v="0"/>
    <x v="1"/>
    <s v="Transferencia"/>
    <s v="'1019722"/>
    <m/>
    <m/>
    <m/>
    <m/>
    <m/>
    <m/>
    <m/>
    <m/>
    <s v="1 | 1"/>
    <s v="6747"/>
    <m/>
  </r>
  <r>
    <s v="Realizado"/>
    <x v="10"/>
    <n v="-8000"/>
    <x v="0"/>
    <x v="0"/>
    <x v="1"/>
    <s v="Transferencia"/>
    <s v="'1019632"/>
    <m/>
    <m/>
    <m/>
    <m/>
    <m/>
    <m/>
    <m/>
    <m/>
    <s v="1 | 1"/>
    <s v="6715"/>
    <m/>
  </r>
  <r>
    <s v="Realizado"/>
    <x v="10"/>
    <n v="-8000"/>
    <x v="6"/>
    <x v="0"/>
    <x v="2"/>
    <s v="MANUAL"/>
    <m/>
    <s v="VIAGENS 2022"/>
    <n v="9002"/>
    <s v="BIOCLEAN"/>
    <s v="Financeiro"/>
    <m/>
    <m/>
    <m/>
    <m/>
    <m/>
    <m/>
    <m/>
  </r>
  <r>
    <s v="Realizado"/>
    <x v="10"/>
    <n v="-7003.3"/>
    <x v="0"/>
    <x v="0"/>
    <x v="1"/>
    <s v="Transferencia"/>
    <s v="'1020111"/>
    <m/>
    <m/>
    <m/>
    <m/>
    <m/>
    <m/>
    <m/>
    <m/>
    <s v="1 | 1"/>
    <s v="6873"/>
    <m/>
  </r>
  <r>
    <s v="Realizado"/>
    <x v="10"/>
    <n v="-6882.16"/>
    <x v="0"/>
    <x v="0"/>
    <x v="1"/>
    <s v="Transferencia"/>
    <s v="'1019281"/>
    <m/>
    <m/>
    <m/>
    <m/>
    <m/>
    <m/>
    <m/>
    <m/>
    <s v="1 | 1"/>
    <s v="6635"/>
    <m/>
  </r>
  <r>
    <s v="Realizado"/>
    <x v="10"/>
    <n v="-6000"/>
    <x v="7"/>
    <x v="6"/>
    <x v="7"/>
    <s v="NFS"/>
    <s v="'75"/>
    <s v="REF.  SALARIO DE OUTUBRO/2023 - ROBERTO FARIA"/>
    <n v="9002"/>
    <s v="BIOCLEAN"/>
    <s v="Financeiro"/>
    <s v="D"/>
    <s v="DESPESA"/>
    <s v="J"/>
    <s v="PESSOAL"/>
    <s v="1 | 1"/>
    <s v="107962"/>
    <s v="ExtraordinÃ¡rio"/>
  </r>
  <r>
    <s v="Realizado"/>
    <x v="10"/>
    <n v="-5000"/>
    <x v="0"/>
    <x v="0"/>
    <x v="1"/>
    <s v="Transferencia"/>
    <s v="'1019692"/>
    <m/>
    <m/>
    <m/>
    <m/>
    <m/>
    <m/>
    <m/>
    <m/>
    <s v="1 | 1"/>
    <s v="6743"/>
    <m/>
  </r>
  <r>
    <s v="Realizado"/>
    <x v="10"/>
    <n v="-5000"/>
    <x v="0"/>
    <x v="0"/>
    <x v="1"/>
    <s v="Transferencia"/>
    <s v="'1019822"/>
    <m/>
    <m/>
    <m/>
    <m/>
    <m/>
    <m/>
    <m/>
    <m/>
    <s v="1 | 1"/>
    <s v="6765"/>
    <m/>
  </r>
  <r>
    <s v="Realizado"/>
    <x v="10"/>
    <n v="-4095"/>
    <x v="8"/>
    <x v="7"/>
    <x v="8"/>
    <s v="ADIANTAMENTO"/>
    <s v="'1018978"/>
    <s v="REF. PEDIDO VA MENSAL OUTUBRO 2023 - BIOCLEAN"/>
    <n v="9002"/>
    <s v="BIOCLEAN"/>
    <s v="Financeiro"/>
    <s v="C"/>
    <s v="CUSTO"/>
    <s v="E"/>
    <s v="BENEFÍCIOS"/>
    <s v="1 | 1"/>
    <s v="104427"/>
    <s v="ExtraordinÃ¡rio"/>
  </r>
  <r>
    <s v="Realizado"/>
    <x v="10"/>
    <n v="-3950"/>
    <x v="9"/>
    <x v="8"/>
    <x v="9"/>
    <s v="NFS"/>
    <s v="'388"/>
    <s v="REF. DESPESA SEGURANÃ‡A - DERÃ‰ (OUTUBRO/2023)"/>
    <n v="8005"/>
    <s v="SEGURANÇA"/>
    <s v="Guilherme"/>
    <s v="D"/>
    <s v="DESPESA"/>
    <s v="O"/>
    <s v="TERCEIROS"/>
    <s v="1 | 1"/>
    <s v="108241"/>
    <s v="ExtraordinÃ¡rio"/>
  </r>
  <r>
    <s v="Realizado"/>
    <x v="10"/>
    <n v="-3813"/>
    <x v="0"/>
    <x v="0"/>
    <x v="1"/>
    <s v="Transferencia"/>
    <s v="'1019323"/>
    <m/>
    <m/>
    <m/>
    <m/>
    <m/>
    <m/>
    <m/>
    <m/>
    <s v="1 | 1"/>
    <s v="6647"/>
    <m/>
  </r>
  <r>
    <s v="Realizado"/>
    <x v="10"/>
    <n v="-3790"/>
    <x v="48"/>
    <x v="45"/>
    <x v="57"/>
    <s v="NOTA FISCAL"/>
    <s v="'8853"/>
    <s v="REF. BOTA PVC , BOTINA VULCAFLEX , CAPA DE PCV, LUVA, SAPATO"/>
    <n v="9002"/>
    <s v="BIOCLEAN"/>
    <s v="Financeiro"/>
    <s v="C"/>
    <s v="CUSTO"/>
    <s v="I"/>
    <s v="OUTROS"/>
    <s v="1 | 1"/>
    <s v="107347"/>
    <s v="ExtraordinÃ¡rio"/>
  </r>
  <r>
    <s v="Realizado"/>
    <x v="10"/>
    <n v="-3625"/>
    <x v="10"/>
    <x v="9"/>
    <x v="46"/>
    <s v="NOTA FISCAL"/>
    <s v="'116"/>
    <s v="REF. LENHA DE EUCALIPTOS"/>
    <n v="9002"/>
    <s v="BIOCLEAN"/>
    <s v="Financeiro"/>
    <s v="C"/>
    <s v="CUSTO"/>
    <s v="I"/>
    <s v="OUTROS"/>
    <s v="1 | 2"/>
    <s v="105712"/>
    <s v="ExtraordinÃ¡rio"/>
  </r>
  <r>
    <s v="Realizado"/>
    <x v="10"/>
    <n v="-3625"/>
    <x v="10"/>
    <x v="9"/>
    <x v="46"/>
    <s v="NOTA FISCAL"/>
    <s v="'116"/>
    <s v="REF. LENHA DE EUCALIPTOS"/>
    <n v="9002"/>
    <s v="BIOCLEAN"/>
    <s v="Financeiro"/>
    <s v="C"/>
    <s v="CUSTO"/>
    <s v="I"/>
    <s v="OUTROS"/>
    <s v="2 | 2"/>
    <s v="105713"/>
    <s v="ExtraordinÃ¡rio"/>
  </r>
  <r>
    <s v="Realizado"/>
    <x v="10"/>
    <n v="-3625"/>
    <x v="10"/>
    <x v="9"/>
    <x v="46"/>
    <s v="NOTA FISCAL"/>
    <s v="'1956"/>
    <s v="REF. LENHA DE EUCALIPTOS"/>
    <n v="9002"/>
    <s v="BIOCLEAN"/>
    <s v="Financeiro"/>
    <s v="C"/>
    <s v="CUSTO"/>
    <s v="I"/>
    <s v="OUTROS"/>
    <s v="1 | 2"/>
    <s v="106450"/>
    <s v="ExtraordinÃ¡rio"/>
  </r>
  <r>
    <s v="Realizado"/>
    <x v="10"/>
    <n v="-3625"/>
    <x v="10"/>
    <x v="9"/>
    <x v="46"/>
    <s v="NOTA FISCAL"/>
    <s v="'1956"/>
    <s v="REF. LENHA DE EUCALIPTOS"/>
    <n v="9002"/>
    <s v="BIOCLEAN"/>
    <s v="Financeiro"/>
    <s v="C"/>
    <s v="CUSTO"/>
    <s v="I"/>
    <s v="OUTROS"/>
    <s v="2 | 2"/>
    <s v="106451"/>
    <s v="ExtraordinÃ¡rio"/>
  </r>
  <r>
    <s v="Realizado"/>
    <x v="10"/>
    <n v="-3454.75"/>
    <x v="11"/>
    <x v="10"/>
    <x v="11"/>
    <s v="NOTA FISCAL"/>
    <s v="'1019755"/>
    <s v="REF. CONTA LIGHT GUILHERME FROTA 500"/>
    <n v="9002"/>
    <s v="BIOCLEAN"/>
    <s v="Financeiro"/>
    <s v="D"/>
    <s v="DESPESA"/>
    <s v="M"/>
    <s v="INSTALAÇÃO"/>
    <s v="1 | 1"/>
    <s v="106490"/>
    <s v="ExtraordinÃ¡rio"/>
  </r>
  <r>
    <s v="Realizado"/>
    <x v="10"/>
    <n v="-3450"/>
    <x v="33"/>
    <x v="31"/>
    <x v="58"/>
    <s v="ADIANTAMENTO"/>
    <s v="'1020048"/>
    <s v="REF ADTO BIOCLEAN COMPRA DE CHAPAS"/>
    <n v="9002"/>
    <s v="BIOCLEAN"/>
    <s v="Financeiro"/>
    <s v="D"/>
    <s v="DESPESA"/>
    <s v="M"/>
    <s v="INSTALAÇÃO"/>
    <s v="1 | 1"/>
    <s v="107321"/>
    <s v="ExtraordinÃ¡rio"/>
  </r>
  <r>
    <s v="Realizado"/>
    <x v="10"/>
    <n v="-3330"/>
    <x v="35"/>
    <x v="33"/>
    <x v="38"/>
    <s v="NFS"/>
    <s v="'4830"/>
    <s v="REF. SERVIÃ‡O DE RECUPERAÃ‡ÃƒO VISITA CALDEIRA"/>
    <n v="9002"/>
    <s v="BIOCLEAN"/>
    <s v="Financeiro"/>
    <s v="C"/>
    <s v="CUSTO"/>
    <s v="I"/>
    <s v="OUTROS"/>
    <s v="1 | 1"/>
    <s v="106876"/>
    <s v="ExtraordinÃ¡rio"/>
  </r>
  <r>
    <s v="Realizado"/>
    <x v="10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9 | 10"/>
    <s v="86527"/>
    <s v="ExtraordinÃ¡rio"/>
  </r>
  <r>
    <s v="Realizado"/>
    <x v="10"/>
    <n v="-2227.37"/>
    <x v="12"/>
    <x v="11"/>
    <x v="4"/>
    <s v="GUIA"/>
    <s v="'1019552"/>
    <s v="REF. DAS PARCSN  PAR 17 DE 60 "/>
    <n v="20011"/>
    <s v="CORPORATIVO"/>
    <s v="Financeiro"/>
    <s v="F"/>
    <s v="PARCELAMENTOS"/>
    <s v="R"/>
    <s v="PARCELAMENTOS"/>
    <s v="1 | 1"/>
    <s v="106021"/>
    <s v="ExtraordinÃ¡rio"/>
  </r>
  <r>
    <s v="Realizado"/>
    <x v="10"/>
    <n v="-1788.74"/>
    <x v="14"/>
    <x v="13"/>
    <x v="12"/>
    <s v="NFS"/>
    <s v="'295"/>
    <s v="REF. SERV PRESTADOS  VALDEMIR - OUTUBRO/2023 (SERV INFORMATICA)"/>
    <n v="9002"/>
    <s v="BIOCLEAN"/>
    <s v="Financeiro"/>
    <s v="C"/>
    <s v="CUSTO"/>
    <s v="I"/>
    <s v="OUTROS"/>
    <s v="1 | 1"/>
    <s v="108336"/>
    <s v="ExtraordinÃ¡rio"/>
  </r>
  <r>
    <s v="Realizado"/>
    <x v="10"/>
    <n v="-1780"/>
    <x v="13"/>
    <x v="12"/>
    <x v="5"/>
    <s v="RM"/>
    <s v="'1020185"/>
    <s v="REF. FOLHA DE PAGAMENTO - PRO LABORE  - 10/2023 - BIOCLEAN "/>
    <n v="9002"/>
    <s v="BIOCLEAN"/>
    <s v="Financeiro"/>
    <s v="D"/>
    <s v="DESPESA"/>
    <s v="J"/>
    <s v="PESSOAL"/>
    <s v="1 | 1"/>
    <s v="107802"/>
    <s v="ExtraordinÃ¡rio"/>
  </r>
  <r>
    <s v="Realizado"/>
    <x v="10"/>
    <n v="-1659.51"/>
    <x v="33"/>
    <x v="31"/>
    <x v="35"/>
    <s v="NOTA FISCAL"/>
    <s v="'19979"/>
    <s v="REF. a compra de tintas para pintura da Biocelan"/>
    <n v="9002"/>
    <s v="BIOCLEAN"/>
    <s v="Financeiro"/>
    <s v="D"/>
    <s v="DESPESA"/>
    <s v="M"/>
    <s v="INSTALAÇÃO"/>
    <s v="1 | 1"/>
    <s v="108085"/>
    <s v="ExtraordinÃ¡rio"/>
  </r>
  <r>
    <s v="Realizado"/>
    <x v="10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10"/>
    <n v="-1401.86"/>
    <x v="20"/>
    <x v="18"/>
    <x v="16"/>
    <s v="GUIA"/>
    <s v="'1020410"/>
    <s v="REF. DCTFWEB - BIOCLEAN - OUTUBRO/2023"/>
    <n v="9002"/>
    <s v="BIOCLEAN"/>
    <s v="Financeiro"/>
    <s v="C"/>
    <s v="CUSTO"/>
    <s v="D"/>
    <s v="ENCARGOS SOCIAIS"/>
    <s v="1 | 1"/>
    <s v="108741"/>
    <s v="ExtraordinÃ¡rio"/>
  </r>
  <r>
    <s v="Realizado"/>
    <x v="10"/>
    <n v="-1328.38"/>
    <x v="17"/>
    <x v="15"/>
    <x v="14"/>
    <s v="RM"/>
    <s v="'1020213"/>
    <s v="REF. FGTS - 10/2023 - BIOCLEAN"/>
    <n v="9002"/>
    <s v="BIOCLEAN"/>
    <s v="Financeiro"/>
    <s v="C"/>
    <s v="CUSTO"/>
    <s v="D"/>
    <s v="ENCARGOS SOCIAIS"/>
    <s v="1 | 1"/>
    <s v="107873"/>
    <s v="ExtraordinÃ¡rio"/>
  </r>
  <r>
    <s v="Realizado"/>
    <x v="10"/>
    <n v="-1296.77"/>
    <x v="23"/>
    <x v="21"/>
    <x v="21"/>
    <s v="FATURA"/>
    <s v="'74786814"/>
    <s v="REF. PEDIDO VT MENSAL OUTUBRO 2023 -  BIOCLEAN "/>
    <n v="9002"/>
    <s v="BIOCLEAN"/>
    <s v="Financeiro"/>
    <s v="C"/>
    <s v="CUSTO"/>
    <s v="E"/>
    <s v="BENEFÍCIOS"/>
    <s v="1 | 1"/>
    <s v="104587"/>
    <s v="ExtraordinÃ¡rio"/>
  </r>
  <r>
    <s v="Realizado"/>
    <x v="10"/>
    <n v="-1260.5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10"/>
    <n v="-1236.06"/>
    <x v="15"/>
    <x v="14"/>
    <x v="18"/>
    <s v="AP"/>
    <s v="'1020233"/>
    <s v="REF. MANUTENÃ‡ÃƒO AUTOCLAVE OUTUBRO/2023"/>
    <n v="9002"/>
    <s v="BIOCLEAN"/>
    <s v="Financeiro"/>
    <s v="C"/>
    <s v="CUSTO"/>
    <s v="I"/>
    <s v="OUTROS"/>
    <s v="1 | 1"/>
    <s v="107975"/>
    <s v="ExtraordinÃ¡rio"/>
  </r>
  <r>
    <s v="Realizado"/>
    <x v="10"/>
    <n v="-1160"/>
    <x v="26"/>
    <x v="24"/>
    <x v="59"/>
    <s v="NOTA FISCAL"/>
    <s v="'57328"/>
    <s v="REF INSUMOS AUTO CLAVE"/>
    <n v="9002"/>
    <s v="BIOCLEAN"/>
    <s v="Financeiro"/>
    <s v="C"/>
    <s v="CUSTO"/>
    <s v="I"/>
    <s v="OUTROS"/>
    <s v="1 | 3"/>
    <s v="107298"/>
    <s v="ExtraordinÃ¡rio"/>
  </r>
  <r>
    <s v="Realizado"/>
    <x v="10"/>
    <n v="-1160"/>
    <x v="26"/>
    <x v="24"/>
    <x v="59"/>
    <s v="NOTA FISCAL"/>
    <s v="'57328"/>
    <s v="REF INSUMOS AUTO CLAVE"/>
    <n v="9002"/>
    <s v="BIOCLEAN"/>
    <s v="Financeiro"/>
    <s v="C"/>
    <s v="CUSTO"/>
    <s v="I"/>
    <s v="OUTROS"/>
    <s v="2 | 3"/>
    <s v="107299"/>
    <s v="ExtraordinÃ¡rio"/>
  </r>
  <r>
    <s v="Realizado"/>
    <x v="10"/>
    <n v="-1160"/>
    <x v="26"/>
    <x v="24"/>
    <x v="59"/>
    <s v="NOTA FISCAL"/>
    <s v="'57328"/>
    <s v="REF INSUMOS AUTO CLAVE"/>
    <n v="9002"/>
    <s v="BIOCLEAN"/>
    <s v="Financeiro"/>
    <s v="C"/>
    <s v="CUSTO"/>
    <s v="I"/>
    <s v="OUTROS"/>
    <s v="3 | 3"/>
    <s v="107300"/>
    <s v="ExtraordinÃ¡rio"/>
  </r>
  <r>
    <s v="Realizado"/>
    <x v="10"/>
    <n v="-1103.1400000000001"/>
    <x v="19"/>
    <x v="17"/>
    <x v="15"/>
    <s v="NFS"/>
    <s v="'1971"/>
    <s v="REF. INSTALAÃ‡ÃƒO, MANUTENÃ‡ÃƒO E TREINAMENTO - OUTUBRO/2023"/>
    <n v="9002"/>
    <s v="BIOCLEAN"/>
    <s v="Financeiro"/>
    <s v="D"/>
    <s v="DESPESA"/>
    <s v="P"/>
    <s v="OUTRAS DESPESAS"/>
    <s v="1 | 1"/>
    <s v="107843"/>
    <s v="ExtraordinÃ¡rio"/>
  </r>
  <r>
    <s v="Realizado"/>
    <x v="10"/>
    <n v="-1080"/>
    <x v="30"/>
    <x v="28"/>
    <x v="31"/>
    <s v="NFS"/>
    <s v="'1019595"/>
    <s v="REF. DIÃRIAS 09 Ã  15/10/2023"/>
    <n v="9002"/>
    <s v="BIOCLEAN"/>
    <s v="Financeiro"/>
    <s v="C"/>
    <s v="CUSTO"/>
    <s v="C"/>
    <s v="PESSOAL"/>
    <s v="1 | 1"/>
    <s v="106126"/>
    <s v="ExtraordinÃ¡rio"/>
  </r>
  <r>
    <s v="Realizado"/>
    <x v="10"/>
    <n v="-1030"/>
    <x v="30"/>
    <x v="28"/>
    <x v="31"/>
    <s v="AP"/>
    <s v="'1020086"/>
    <s v="REF. DIÃRIAS 23 Ã  29/10/2023"/>
    <n v="9002"/>
    <s v="BIOCLEAN"/>
    <s v="Financeiro"/>
    <s v="C"/>
    <s v="CUSTO"/>
    <s v="C"/>
    <s v="PESSOAL"/>
    <s v="1 | 1"/>
    <s v="107479"/>
    <s v="ExtraordinÃ¡rio"/>
  </r>
  <r>
    <s v="Realizado"/>
    <x v="10"/>
    <n v="-961.02"/>
    <x v="15"/>
    <x v="14"/>
    <x v="60"/>
    <s v="NOTA FISCAL"/>
    <s v="'40742"/>
    <s v="REF. a compra de materiais para a manutenÃ§Ã£o da Bioclean."/>
    <n v="9002"/>
    <s v="BIOCLEAN"/>
    <s v="Financeiro"/>
    <s v="C"/>
    <s v="CUSTO"/>
    <s v="I"/>
    <s v="OUTROS"/>
    <s v="1 | 1"/>
    <s v="106774"/>
    <s v="ExtraordinÃ¡rio"/>
  </r>
  <r>
    <s v="Realizado"/>
    <x v="10"/>
    <n v="-950.2"/>
    <x v="12"/>
    <x v="11"/>
    <x v="4"/>
    <s v="GUIA"/>
    <s v="'1019554"/>
    <s v="REF.  DAS PARC - BIOCLEAN 5110203 PARC 25/60"/>
    <n v="20011"/>
    <s v="CORPORATIVO"/>
    <s v="Financeiro"/>
    <s v="F"/>
    <s v="PARCELAMENTOS"/>
    <s v="R"/>
    <s v="PARCELAMENTOS"/>
    <s v="1 | 1"/>
    <s v="106025"/>
    <s v="ExtraordinÃ¡rio"/>
  </r>
  <r>
    <s v="Realizado"/>
    <x v="10"/>
    <n v="-899.39"/>
    <x v="21"/>
    <x v="19"/>
    <x v="17"/>
    <s v="NFS"/>
    <s v="'7900"/>
    <s v="REF. ASSESSORIA TECNICA TRATAMENTO E ANALISE AGUA NAS CALDEIRAS - OUTUBRO /2023"/>
    <n v="9002"/>
    <s v="BIOCLEAN"/>
    <s v="Financeiro"/>
    <s v="C"/>
    <s v="CUSTO"/>
    <s v="I"/>
    <s v="OUTROS"/>
    <s v="1 | 1"/>
    <s v="107885"/>
    <s v="ExtraordinÃ¡rio"/>
  </r>
  <r>
    <s v="Realizado"/>
    <x v="10"/>
    <n v="-860"/>
    <x v="30"/>
    <x v="28"/>
    <x v="31"/>
    <s v="AP"/>
    <s v="'1019896"/>
    <s v="REF. DIÃRIAS 16 Ã  22/10/2023"/>
    <n v="6001"/>
    <s v="OPERACIONAL"/>
    <s v="Diego"/>
    <s v="C"/>
    <s v="CUSTO"/>
    <s v="C"/>
    <s v="PESSOAL"/>
    <s v="1 | 1"/>
    <s v="106828"/>
    <s v="ExtraordinÃ¡rio"/>
  </r>
  <r>
    <s v="Realizado"/>
    <x v="10"/>
    <n v="-852.02"/>
    <x v="22"/>
    <x v="20"/>
    <x v="53"/>
    <s v="NOTA FISCAL"/>
    <s v="'582175"/>
    <s v="REF. VASSOURA DE GARI, PAPEL TOALHA , CAFE MELITA , AROMATIZANTE "/>
    <n v="9002"/>
    <s v="BIOCLEAN"/>
    <s v="Financeiro"/>
    <s v="D"/>
    <s v="DESPESA"/>
    <s v="M"/>
    <s v="INSTALAÇÃO"/>
    <s v="1 | 1"/>
    <s v="105365"/>
    <s v="ExtraordinÃ¡rio"/>
  </r>
  <r>
    <s v="Realizado"/>
    <x v="10"/>
    <n v="-828.22"/>
    <x v="22"/>
    <x v="20"/>
    <x v="53"/>
    <s v="NOTA FISCAL"/>
    <s v="'583995"/>
    <s v="REF. VASSOURA DE GARI, PAPEL TOALHA , CAFE MELITA , AROMATIZANTE "/>
    <n v="9002"/>
    <s v="BIOCLEAN"/>
    <s v="Financeiro"/>
    <s v="D"/>
    <s v="DESPESA"/>
    <s v="M"/>
    <s v="INSTALAÇÃO"/>
    <s v="1 | 1"/>
    <s v="108500"/>
    <s v="ExtraordinÃ¡rio"/>
  </r>
  <r>
    <s v="Realizado"/>
    <x v="10"/>
    <n v="-768.31"/>
    <x v="24"/>
    <x v="22"/>
    <x v="22"/>
    <s v="FATURA"/>
    <s v="'973369"/>
    <s v="REF. CONTA AGUA - RUA GUILHERME FROTA, 500 -  OUTUBRO/2023"/>
    <n v="9002"/>
    <s v="BIOCLEAN"/>
    <s v="Financeiro"/>
    <s v="D"/>
    <s v="DESPESA"/>
    <s v="M"/>
    <s v="INSTALAÇÃO"/>
    <s v="1 | 1"/>
    <s v="107481"/>
    <s v="ExtraordinÃ¡rio"/>
  </r>
  <r>
    <s v="Realizado"/>
    <x v="10"/>
    <n v="-746.67"/>
    <x v="26"/>
    <x v="24"/>
    <x v="59"/>
    <s v="NOTA FISCAL"/>
    <s v="'6462"/>
    <s v="REF INSUMOS AUTO CLAVE"/>
    <n v="9002"/>
    <s v="BIOCLEAN"/>
    <s v="Financeiro"/>
    <s v="C"/>
    <s v="CUSTO"/>
    <s v="I"/>
    <s v="OUTROS"/>
    <s v="1 | 3"/>
    <s v="106621"/>
    <s v="ExtraordinÃ¡rio"/>
  </r>
  <r>
    <s v="Realizado"/>
    <x v="10"/>
    <n v="-746.67"/>
    <x v="26"/>
    <x v="24"/>
    <x v="59"/>
    <s v="NOTA FISCAL"/>
    <s v="'6462"/>
    <s v="REF INSUMOS AUTO CLAVE"/>
    <n v="9002"/>
    <s v="BIOCLEAN"/>
    <s v="Financeiro"/>
    <s v="C"/>
    <s v="CUSTO"/>
    <s v="I"/>
    <s v="OUTROS"/>
    <s v="2 | 3"/>
    <s v="106622"/>
    <s v="ExtraordinÃ¡rio"/>
  </r>
  <r>
    <s v="Realizado"/>
    <x v="10"/>
    <n v="-746.66"/>
    <x v="26"/>
    <x v="24"/>
    <x v="59"/>
    <s v="NOTA FISCAL"/>
    <s v="'6462"/>
    <s v="REF INSUMOS AUTO CLAVE"/>
    <n v="9002"/>
    <s v="BIOCLEAN"/>
    <s v="Financeiro"/>
    <s v="C"/>
    <s v="CUSTO"/>
    <s v="I"/>
    <s v="OUTROS"/>
    <s v="3 | 3"/>
    <s v="106623"/>
    <s v="ExtraordinÃ¡rio"/>
  </r>
  <r>
    <s v="Realizado"/>
    <x v="10"/>
    <n v="-726.01"/>
    <x v="46"/>
    <x v="43"/>
    <x v="35"/>
    <s v="NOTA FISCAL"/>
    <s v="'19905"/>
    <s v="REF. UN AMARELO , ACR FOSCO , PINTURA , TRINCHA "/>
    <n v="9002"/>
    <s v="BIOCLEAN"/>
    <s v="Financeiro"/>
    <s v="C"/>
    <s v="CUSTO"/>
    <s v="F"/>
    <s v="FROTA"/>
    <s v="1 | 1"/>
    <s v="105157"/>
    <s v="ExtraordinÃ¡rio"/>
  </r>
  <r>
    <s v="Realizado"/>
    <x v="10"/>
    <n v="-685.38"/>
    <x v="33"/>
    <x v="31"/>
    <x v="61"/>
    <s v="NOTA FISCAL"/>
    <s v="'108368"/>
    <s v="REF. METALON, CHAPA"/>
    <n v="9002"/>
    <s v="BIOCLEAN"/>
    <s v="Financeiro"/>
    <s v="D"/>
    <s v="DESPESA"/>
    <s v="M"/>
    <s v="INSTALAÇÃO"/>
    <s v="2 | 3"/>
    <s v="105358"/>
    <s v="ExtraordinÃ¡rio"/>
  </r>
  <r>
    <s v="Realizado"/>
    <x v="10"/>
    <n v="-685.37"/>
    <x v="33"/>
    <x v="31"/>
    <x v="61"/>
    <s v="NOTA FISCAL"/>
    <s v="'108368"/>
    <s v="REF. METALON, CHAPA"/>
    <n v="9002"/>
    <s v="BIOCLEAN"/>
    <s v="Financeiro"/>
    <s v="D"/>
    <s v="DESPESA"/>
    <s v="M"/>
    <s v="INSTALAÇÃO"/>
    <s v="1 | 3"/>
    <s v="105357"/>
    <s v="ExtraordinÃ¡rio"/>
  </r>
  <r>
    <s v="Realizado"/>
    <x v="10"/>
    <n v="-685.37"/>
    <x v="33"/>
    <x v="31"/>
    <x v="61"/>
    <s v="NOTA FISCAL"/>
    <s v="'108368"/>
    <s v="REF. METALON, CHAPA"/>
    <n v="9002"/>
    <s v="BIOCLEAN"/>
    <s v="Financeiro"/>
    <s v="D"/>
    <s v="DESPESA"/>
    <s v="M"/>
    <s v="INSTALAÇÃO"/>
    <s v="3 | 3"/>
    <s v="105359"/>
    <s v="ExtraordinÃ¡rio"/>
  </r>
  <r>
    <s v="Realizado"/>
    <x v="10"/>
    <n v="-680"/>
    <x v="33"/>
    <x v="31"/>
    <x v="62"/>
    <s v="NFS"/>
    <s v="'7640"/>
    <s v="REF. TOYAMA - OUTUBRO"/>
    <n v="9002"/>
    <s v="BIOCLEAN"/>
    <s v="Financeiro"/>
    <s v="D"/>
    <s v="DESPESA"/>
    <s v="M"/>
    <s v="INSTALAÇÃO"/>
    <s v="1 | 1"/>
    <s v="106363"/>
    <s v="ExtraordinÃ¡rio"/>
  </r>
  <r>
    <s v="Realizado"/>
    <x v="10"/>
    <n v="-597.24"/>
    <x v="33"/>
    <x v="31"/>
    <x v="61"/>
    <s v="NOTA FISCAL"/>
    <s v="'108666"/>
    <s v="REF: BATIDA NO PORTÃƒO DO GALPÃƒO ANTIGO, DESCONTO MOT: ONASSIS COSTA"/>
    <n v="8004"/>
    <s v="MANUTENÇÃO PREDIAL"/>
    <s v="Hiroshi"/>
    <s v="D"/>
    <s v="DESPESA"/>
    <s v="M"/>
    <s v="INSTALAÇÃO"/>
    <s v="1 | 1"/>
    <s v="106410"/>
    <s v="ExtraordinÃ¡rio"/>
  </r>
  <r>
    <s v="Realizado"/>
    <x v="10"/>
    <n v="-560"/>
    <x v="30"/>
    <x v="28"/>
    <x v="31"/>
    <s v="NFS"/>
    <s v="'1019390"/>
    <s v="REF. DIÃRIAS 02 Ã  08/10/2023"/>
    <n v="9002"/>
    <s v="BIOCLEAN"/>
    <s v="Financeiro"/>
    <s v="C"/>
    <s v="CUSTO"/>
    <s v="C"/>
    <s v="PESSOAL"/>
    <s v="1 | 1"/>
    <s v="105565"/>
    <s v="ExtraordinÃ¡rio"/>
  </r>
  <r>
    <s v="Realizado"/>
    <x v="10"/>
    <n v="-545"/>
    <x v="25"/>
    <x v="23"/>
    <x v="24"/>
    <s v="NFS"/>
    <s v="'1271"/>
    <s v="REF.MANUTENÃ‡ÃƒO/  ALUGUEL  DE EQUIPAMENTO PARA SISTEMA CFTV -CAMERAS INTERNAS , REFERENCIA MENSAL AO CORRESPONDE AO MÃŠS DE OUTUBRO DE 2023"/>
    <n v="9002"/>
    <s v="BIOCLEAN"/>
    <s v="Financeiro"/>
    <s v="D"/>
    <s v="DESPESA"/>
    <s v="M"/>
    <s v="INSTALAÇÃO"/>
    <s v="1 | 1"/>
    <s v="107866"/>
    <s v="ExtraordinÃ¡rio"/>
  </r>
  <r>
    <s v="Realizado"/>
    <x v="10"/>
    <n v="-480"/>
    <x v="26"/>
    <x v="24"/>
    <x v="25"/>
    <s v="NFS"/>
    <s v="'22267"/>
    <s v="REF AVALIAÃ‡ÃƒO QUALIDADE DA AGUA EM 2 PONTOS DE AUTOCLAVE - 01/03"/>
    <n v="9002"/>
    <s v="BIOCLEAN"/>
    <s v="Financeiro"/>
    <s v="C"/>
    <s v="CUSTO"/>
    <s v="I"/>
    <s v="OUTROS"/>
    <s v="1 | 1"/>
    <s v="105652"/>
    <s v="ExtraordinÃ¡rio"/>
  </r>
  <r>
    <s v="Realizado"/>
    <x v="10"/>
    <n v="-467.01"/>
    <x v="28"/>
    <x v="26"/>
    <x v="28"/>
    <s v="NFS"/>
    <s v="'35793266"/>
    <s v="REF. UNIMED SAÃšDE - BIOCLEAN"/>
    <n v="9002"/>
    <s v="BIOCLEAN"/>
    <s v="Financeiro"/>
    <s v="C"/>
    <s v="CUSTO"/>
    <s v="E"/>
    <s v="BENEFÍCIOS"/>
    <s v="1 | 1"/>
    <s v="105367"/>
    <s v="ExtraordinÃ¡rio"/>
  </r>
  <r>
    <s v="Realizado"/>
    <x v="10"/>
    <n v="-370"/>
    <x v="30"/>
    <x v="28"/>
    <x v="31"/>
    <s v="AP"/>
    <s v="'1019227"/>
    <s v="REF. DIÃRIAS 25/09 Ã  01/10/2023"/>
    <n v="9002"/>
    <s v="BIOCLEAN"/>
    <s v="Financeiro"/>
    <s v="C"/>
    <s v="CUSTO"/>
    <s v="C"/>
    <s v="PESSOAL"/>
    <s v="1 | 1"/>
    <s v="104957"/>
    <s v="ExtraordinÃ¡rio"/>
  </r>
  <r>
    <s v="Realizado"/>
    <x v="10"/>
    <n v="-353.84"/>
    <x v="12"/>
    <x v="11"/>
    <x v="4"/>
    <s v="GUIA"/>
    <s v="'1019553"/>
    <s v="REF.  DAS PARCSN RELP PARC 18/92"/>
    <n v="20011"/>
    <s v="CORPORATIVO"/>
    <s v="Financeiro"/>
    <s v="F"/>
    <s v="PARCELAMENTOS"/>
    <s v="R"/>
    <s v="PARCELAMENTOS"/>
    <s v="1 | 1"/>
    <s v="106023"/>
    <s v="ExtraordinÃ¡rio"/>
  </r>
  <r>
    <s v="Realizado"/>
    <x v="10"/>
    <n v="-344.5"/>
    <x v="29"/>
    <x v="27"/>
    <x v="30"/>
    <s v="REEMBOLSO"/>
    <s v="'1019255"/>
    <s v="REF. REEMBOLSO DESP COMPRAS PARA MANUTENÃ‡ÃƒO (CASA RUBEM DE BONSUCESSO)"/>
    <n v="9002"/>
    <s v="BIOCLEAN"/>
    <s v="Financeiro"/>
    <s v="D"/>
    <s v="DESPESA"/>
    <s v="P"/>
    <s v="OUTRAS DESPESAS"/>
    <s v="1 | 1"/>
    <s v="105041"/>
    <s v="ExtraordinÃ¡rio"/>
  </r>
  <r>
    <s v="Realizado"/>
    <x v="10"/>
    <n v="-341.03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8 | 19"/>
    <s v="45598"/>
    <s v="ExtraordinÃ¡rio"/>
  </r>
  <r>
    <s v="Realizado"/>
    <x v="10"/>
    <n v="-320"/>
    <x v="29"/>
    <x v="27"/>
    <x v="63"/>
    <s v="FATURA"/>
    <s v="'1019457"/>
    <s v="REF. MENSALIDADE  SEAC RJ - SETEMBRO/2023"/>
    <n v="9002"/>
    <s v="BIOCLEAN"/>
    <s v="Financeiro"/>
    <s v="D"/>
    <s v="DESPESA"/>
    <s v="P"/>
    <s v="OUTRAS DESPESAS"/>
    <s v="1 | 1"/>
    <s v="105763"/>
    <s v="ExtraordinÃ¡rio"/>
  </r>
  <r>
    <s v="Realizado"/>
    <x v="10"/>
    <n v="-279"/>
    <x v="0"/>
    <x v="0"/>
    <x v="1"/>
    <s v="Transferencia"/>
    <s v="'1019662"/>
    <m/>
    <m/>
    <m/>
    <m/>
    <m/>
    <m/>
    <m/>
    <m/>
    <s v="1 | 1"/>
    <s v="6727"/>
    <m/>
  </r>
  <r>
    <s v="Realizado"/>
    <x v="10"/>
    <n v="-251.81"/>
    <x v="47"/>
    <x v="44"/>
    <x v="56"/>
    <s v="RM"/>
    <s v="'1020186"/>
    <s v="REF.  PENSÃƒO ALIMENTICIA - OUTUBRO/2023 "/>
    <n v="9002"/>
    <s v="BIOCLEAN"/>
    <s v="Financeiro"/>
    <s v="C"/>
    <s v="CUSTO"/>
    <s v="C"/>
    <s v="PESSOAL"/>
    <s v="1 | 1"/>
    <s v="107803"/>
    <s v="ExtraordinÃ¡rio"/>
  </r>
  <r>
    <s v="Realizado"/>
    <x v="10"/>
    <n v="-216"/>
    <x v="33"/>
    <x v="31"/>
    <x v="35"/>
    <s v="NOTA FISCAL"/>
    <s v="'19930"/>
    <s v="REF. a compra de tintas para pintura da Biocelan"/>
    <n v="9002"/>
    <s v="BIOCLEAN"/>
    <s v="Financeiro"/>
    <s v="D"/>
    <s v="DESPESA"/>
    <s v="M"/>
    <s v="INSTALAÇÃO"/>
    <s v="1 | 1"/>
    <s v="105703"/>
    <s v="ExtraordinÃ¡rio"/>
  </r>
  <r>
    <s v="Realizado"/>
    <x v="10"/>
    <n v="-215"/>
    <x v="31"/>
    <x v="29"/>
    <x v="32"/>
    <s v="CONTRATO "/>
    <s v="'20231003004-TAR"/>
    <s v="Gerado por conciliacao automatica TAR CTA EMP MENSAL 09/23"/>
    <n v="20011"/>
    <s v="CORPORATIVO"/>
    <s v="Financeiro"/>
    <s v="D"/>
    <s v="DESPESA"/>
    <s v="N"/>
    <s v="DESPESAS FINANCEIRAS"/>
    <s v="1 | 1"/>
    <s v="105155"/>
    <s v="ExtraordinÃ¡rio"/>
  </r>
  <r>
    <s v="Realizado"/>
    <x v="10"/>
    <n v="-200"/>
    <x v="25"/>
    <x v="23"/>
    <x v="33"/>
    <s v="FATURA"/>
    <s v="'040"/>
    <s v="REF.   1 IMPRESSORA MULTIFUNCIONAL LT RICOH  377"/>
    <n v="9002"/>
    <s v="BIOCLEAN"/>
    <s v="Financeiro"/>
    <s v="D"/>
    <s v="DESPESA"/>
    <s v="M"/>
    <s v="INSTALAÇÃO"/>
    <s v="1 | 1"/>
    <s v="107527"/>
    <s v="ExtraordinÃ¡rio"/>
  </r>
  <r>
    <s v="Realizado"/>
    <x v="10"/>
    <n v="-173"/>
    <x v="15"/>
    <x v="14"/>
    <x v="27"/>
    <s v="NOTA FISCAL"/>
    <s v="'18602"/>
    <s v="REF. PARAFUSOS, PORCA SEXT, ARRUELA, DISCO, SERRA COPO"/>
    <n v="9002"/>
    <s v="BIOCLEAN"/>
    <s v="Financeiro"/>
    <s v="C"/>
    <s v="CUSTO"/>
    <s v="I"/>
    <s v="OUTROS"/>
    <s v="1 | 1"/>
    <s v="108075"/>
    <s v="ExtraordinÃ¡rio"/>
  </r>
  <r>
    <s v="Realizado"/>
    <x v="10"/>
    <n v="-171"/>
    <x v="0"/>
    <x v="0"/>
    <x v="1"/>
    <s v="Transferencia"/>
    <s v="'1019800"/>
    <m/>
    <m/>
    <m/>
    <m/>
    <m/>
    <m/>
    <m/>
    <m/>
    <s v="1 | 1"/>
    <s v="6757"/>
    <m/>
  </r>
  <r>
    <s v="Realizado"/>
    <x v="10"/>
    <n v="-150"/>
    <x v="34"/>
    <x v="32"/>
    <x v="2"/>
    <s v="MANUAL"/>
    <m/>
    <s v="PROVISÃO ASSIST. ODONTOLOGICA"/>
    <n v="9002"/>
    <s v="BIOCLEAN"/>
    <s v="Financeiro"/>
    <s v="C"/>
    <s v="CUSTO"/>
    <s v="E"/>
    <s v="BENEFÍCIOS"/>
    <m/>
    <m/>
    <m/>
  </r>
  <r>
    <s v="Realizado"/>
    <x v="10"/>
    <n v="-147.75"/>
    <x v="29"/>
    <x v="27"/>
    <x v="31"/>
    <s v="AP"/>
    <s v="'1019574"/>
    <s v="REF. reembolso referente a compra de 02 baterias CR320 para as autoclaves, compra de vasinhos de plantas e cafÃ© da manhÃ£ para a equipe, perfazendo o total de R$ 147,75."/>
    <n v="9002"/>
    <s v="BIOCLEAN"/>
    <s v="Financeiro"/>
    <s v="D"/>
    <s v="DESPESA"/>
    <s v="P"/>
    <s v="OUTRAS DESPESAS"/>
    <s v="1 | 1"/>
    <s v="106088"/>
    <s v="ExtraordinÃ¡rio"/>
  </r>
  <r>
    <s v="Realizado"/>
    <x v="10"/>
    <n v="-128.41999999999999"/>
    <x v="32"/>
    <x v="30"/>
    <x v="34"/>
    <s v="FATURA"/>
    <s v="'267316976"/>
    <s v="REF. CONTA TELEFONICA DA OI - REF. AGOSTO/2023"/>
    <n v="9002"/>
    <s v="BIOCLEAN"/>
    <s v="Financeiro"/>
    <s v="C"/>
    <s v="CUSTO"/>
    <s v="I"/>
    <s v="OUTROS"/>
    <s v="1 | 1"/>
    <s v="109197"/>
    <s v="ExtraordinÃ¡rio"/>
  </r>
  <r>
    <s v="Realizado"/>
    <x v="10"/>
    <n v="-126"/>
    <x v="46"/>
    <x v="43"/>
    <x v="51"/>
    <s v="NOTA FISCAL"/>
    <s v="'246"/>
    <s v=".REF. MATERIAL BASCULADOR"/>
    <n v="9002"/>
    <s v="BIOCLEAN"/>
    <s v="Financeiro"/>
    <s v="C"/>
    <s v="CUSTO"/>
    <s v="F"/>
    <s v="FROTA"/>
    <s v="1 | 1"/>
    <s v="107294"/>
    <s v="ExtraordinÃ¡rio"/>
  </r>
  <r>
    <s v="Realizado"/>
    <x v="10"/>
    <n v="-96.62"/>
    <x v="29"/>
    <x v="27"/>
    <x v="64"/>
    <s v="FATURA"/>
    <s v="'1019370"/>
    <s v="REF.  PAGAMENTO DE  QR CODE - DE  ART"/>
    <n v="9002"/>
    <s v="BIOCLEAN"/>
    <s v="Financeiro"/>
    <s v="D"/>
    <s v="DESPESA"/>
    <s v="P"/>
    <s v="OUTRAS DESPESAS"/>
    <s v="1 | 1"/>
    <s v="105412"/>
    <s v="ExtraordinÃ¡rio"/>
  </r>
  <r>
    <s v="Realizado"/>
    <x v="10"/>
    <n v="-75"/>
    <x v="33"/>
    <x v="31"/>
    <x v="35"/>
    <s v="NOTA FISCAL"/>
    <s v="'19939"/>
    <s v="REF. a compra de tintas para pintura da Biocelan"/>
    <n v="9002"/>
    <s v="BIOCLEAN"/>
    <s v="Financeiro"/>
    <s v="D"/>
    <s v="DESPESA"/>
    <s v="M"/>
    <s v="INSTALAÇÃO"/>
    <s v="1 | 1"/>
    <s v="105705"/>
    <s v="ExtraordinÃ¡rio"/>
  </r>
  <r>
    <s v="Realizado"/>
    <x v="10"/>
    <n v="-55.4"/>
    <x v="31"/>
    <x v="29"/>
    <x v="32"/>
    <s v="AP"/>
    <s v="'1019403"/>
    <s v="REF.: TARIFA BANCARIA"/>
    <n v="20011"/>
    <s v="CORPORATIVO"/>
    <s v="Financeiro"/>
    <s v="D"/>
    <s v="DESPESA"/>
    <s v="N"/>
    <s v="DESPESAS FINANCEIRAS"/>
    <s v="1 | 1"/>
    <s v="105602"/>
    <s v="ExtraordinÃ¡rio"/>
  </r>
  <r>
    <s v="Realizado"/>
    <x v="10"/>
    <n v="-41.3"/>
    <x v="27"/>
    <x v="25"/>
    <x v="26"/>
    <s v="NFS"/>
    <s v="'5046"/>
    <s v="REF. VIDALCLIN - BIOCLEAN - 10/2023"/>
    <n v="9002"/>
    <s v="BIOCLEAN"/>
    <s v="Financeiro"/>
    <s v="C"/>
    <s v="CUSTO"/>
    <s v="E"/>
    <s v="BENEFÍCIOS"/>
    <s v="1 | 1"/>
    <s v="109036"/>
    <s v="ExtraordinÃ¡rio"/>
  </r>
  <r>
    <s v="Realizado"/>
    <x v="10"/>
    <n v="-30.24"/>
    <x v="36"/>
    <x v="34"/>
    <x v="51"/>
    <s v="NOTA FISCAL"/>
    <s v="'246-Juros"/>
    <s v="."/>
    <n v="9002"/>
    <s v="BIOCLEAN"/>
    <s v="Financeiro"/>
    <s v="D"/>
    <s v="DESPESA"/>
    <s v="N"/>
    <s v="DESPESAS FINANCEIRAS"/>
    <s v="1 | 1"/>
    <s v="107434"/>
    <s v="ExtraordinÃ¡rio"/>
  </r>
  <r>
    <s v="Realizado"/>
    <x v="10"/>
    <n v="-27.1"/>
    <x v="31"/>
    <x v="29"/>
    <x v="32"/>
    <s v="AP"/>
    <s v="'1019801"/>
    <s v="REF. TARIFA BANCARIA"/>
    <n v="20011"/>
    <s v="CORPORATIVO"/>
    <s v="Financeiro"/>
    <s v="D"/>
    <s v="DESPESA"/>
    <s v="N"/>
    <s v="DESPESAS FINANCEIRAS"/>
    <s v="1 | 1"/>
    <s v="106644"/>
    <s v="ExtraordinÃ¡rio"/>
  </r>
  <r>
    <s v="Realizado"/>
    <x v="10"/>
    <n v="-18.36"/>
    <x v="23"/>
    <x v="21"/>
    <x v="50"/>
    <s v="NFS"/>
    <s v="'35663"/>
    <s v="REF.OTIMIZA - OUTUBRO/23 - BIOCLEAN"/>
    <n v="9002"/>
    <s v="BIOCLEAN"/>
    <s v="Financeiro"/>
    <s v="C"/>
    <s v="CUSTO"/>
    <s v="E"/>
    <s v="BENEFÍCIOS"/>
    <s v="1 | 1"/>
    <s v="105152"/>
    <s v="ExtraordinÃ¡rio"/>
  </r>
  <r>
    <s v="Realizado"/>
    <x v="10"/>
    <n v="-16.5"/>
    <x v="31"/>
    <x v="29"/>
    <x v="32"/>
    <s v="AP"/>
    <s v="'1019664"/>
    <s v="REF.: TARIFA BANCARIA"/>
    <n v="20011"/>
    <s v="CORPORATIVO"/>
    <s v="Financeiro"/>
    <s v="D"/>
    <s v="DESPESA"/>
    <s v="N"/>
    <s v="DESPESAS FINANCEIRAS"/>
    <s v="1 | 1"/>
    <s v="106198"/>
    <s v="ExtraordinÃ¡rio"/>
  </r>
  <r>
    <s v="Realizado"/>
    <x v="10"/>
    <n v="-11.5"/>
    <x v="31"/>
    <x v="29"/>
    <x v="32"/>
    <s v="AP"/>
    <s v="'1019631"/>
    <s v="REF.: TARIFA BANCARIA"/>
    <n v="20011"/>
    <s v="CORPORATIVO"/>
    <s v="Financeiro"/>
    <s v="D"/>
    <s v="DESPESA"/>
    <s v="N"/>
    <s v="DESPESAS FINANCEIRAS"/>
    <s v="1 | 1"/>
    <s v="106174"/>
    <s v="ExtraordinÃ¡rio"/>
  </r>
  <r>
    <s v="Realizado"/>
    <x v="10"/>
    <n v="-10.6"/>
    <x v="31"/>
    <x v="29"/>
    <x v="32"/>
    <s v="CONTRATO "/>
    <s v="'20231004002-TAR"/>
    <s v="Gerado por conciliacao automatica TAR TED SISPAG"/>
    <n v="20011"/>
    <s v="CORPORATIVO"/>
    <s v="Financeiro"/>
    <s v="D"/>
    <s v="DESPESA"/>
    <s v="N"/>
    <s v="DESPESAS FINANCEIRAS"/>
    <s v="1 | 1"/>
    <s v="105255"/>
    <s v="ExtraordinÃ¡rio"/>
  </r>
  <r>
    <s v="Realizado"/>
    <x v="10"/>
    <n v="-10.6"/>
    <x v="31"/>
    <x v="29"/>
    <x v="32"/>
    <s v="CONTRATO "/>
    <s v="'20231005002-TAR"/>
    <s v="Gerado por conciliacao automatica TAR TED SISPAG"/>
    <n v="20011"/>
    <s v="CORPORATIVO"/>
    <s v="Financeiro"/>
    <s v="D"/>
    <s v="DESPESA"/>
    <s v="N"/>
    <s v="DESPESAS FINANCEIRAS"/>
    <s v="1 | 1"/>
    <s v="105352"/>
    <s v="ExtraordinÃ¡rio"/>
  </r>
  <r>
    <s v="Realizado"/>
    <x v="10"/>
    <n v="-6.9"/>
    <x v="31"/>
    <x v="29"/>
    <x v="32"/>
    <s v="AP"/>
    <s v="'1019870"/>
    <s v="REF. TARIFA BANCARIA"/>
    <n v="20011"/>
    <s v="CORPORATIVO"/>
    <s v="Financeiro"/>
    <s v="D"/>
    <s v="DESPESA"/>
    <s v="N"/>
    <s v="DESPESAS FINANCEIRAS"/>
    <s v="1 | 1"/>
    <s v="106808"/>
    <s v="ExtraordinÃ¡rio"/>
  </r>
  <r>
    <s v="Realizado"/>
    <x v="10"/>
    <n v="-6"/>
    <x v="31"/>
    <x v="29"/>
    <x v="32"/>
    <s v="AP"/>
    <s v="'1019586"/>
    <s v="REF.: TARIFA BANCARIA"/>
    <n v="20011"/>
    <s v="CORPORATIVO"/>
    <s v="Financeiro"/>
    <s v="D"/>
    <s v="DESPESA"/>
    <s v="N"/>
    <s v="DESPESAS FINANCEIRAS"/>
    <s v="1 | 1"/>
    <s v="106114"/>
    <s v="ExtraordinÃ¡rio"/>
  </r>
  <r>
    <s v="Realizado"/>
    <x v="10"/>
    <n v="-5.5"/>
    <x v="31"/>
    <x v="29"/>
    <x v="32"/>
    <s v="AP"/>
    <s v="'1019968"/>
    <s v="REF. TARIFA BANCARIA"/>
    <n v="20011"/>
    <s v="CORPORATIVO"/>
    <s v="Financeiro"/>
    <s v="D"/>
    <s v="DESPESA"/>
    <s v="N"/>
    <s v="DESPESAS FINANCEIRAS"/>
    <s v="1 | 1"/>
    <s v="106992"/>
    <s v="ExtraordinÃ¡rio"/>
  </r>
  <r>
    <s v="Realizado"/>
    <x v="10"/>
    <n v="-5.5"/>
    <x v="31"/>
    <x v="29"/>
    <x v="32"/>
    <s v="AP"/>
    <s v="'1020052"/>
    <s v="REF. TARIFA BANCARIA"/>
    <n v="9002"/>
    <s v="BIOCLEAN"/>
    <s v="Financeiro"/>
    <s v="D"/>
    <s v="DESPESA"/>
    <s v="N"/>
    <s v="DESPESAS FINANCEIRAS"/>
    <s v="1 | 1"/>
    <s v="107328"/>
    <s v="ExtraordinÃ¡rio"/>
  </r>
  <r>
    <s v="Realizado"/>
    <x v="10"/>
    <n v="-5.5"/>
    <x v="31"/>
    <x v="29"/>
    <x v="32"/>
    <s v="CONTRATO "/>
    <s v="'20231030010-TAR"/>
    <s v="Gerado por conciliacao automatica TAR/CUSTAS COBRANCA"/>
    <n v="20011"/>
    <s v="CORPORATIVO"/>
    <s v="Financeiro"/>
    <s v="D"/>
    <s v="DESPESA"/>
    <s v="N"/>
    <s v="DESPESAS FINANCEIRAS"/>
    <s v="1 | 1"/>
    <s v="107526"/>
    <s v="ExtraordinÃ¡rio"/>
  </r>
  <r>
    <s v="Realizado"/>
    <x v="10"/>
    <n v="-3.7"/>
    <x v="31"/>
    <x v="29"/>
    <x v="32"/>
    <s v="AP"/>
    <s v="'1019921"/>
    <s v="REF. TARIFA BANCARIA"/>
    <n v="20011"/>
    <s v="CORPORATIVO"/>
    <s v="Financeiro"/>
    <s v="D"/>
    <s v="DESPESA"/>
    <s v="N"/>
    <s v="DESPESAS FINANCEIRAS"/>
    <s v="1 | 1"/>
    <s v="106886"/>
    <s v="ExtraordinÃ¡rio"/>
  </r>
  <r>
    <s v="Realizado"/>
    <x v="10"/>
    <n v="-1.8"/>
    <x v="31"/>
    <x v="29"/>
    <x v="32"/>
    <s v="AP"/>
    <s v="'1020053"/>
    <s v="REF. TARIFA BANCARIA"/>
    <n v="9002"/>
    <s v="BIOCLEAN"/>
    <s v="Financeiro"/>
    <s v="D"/>
    <s v="DESPESA"/>
    <s v="N"/>
    <s v="DESPESAS FINANCEIRAS"/>
    <s v="1 | 1"/>
    <s v="107329"/>
    <s v="ExtraordinÃ¡rio"/>
  </r>
  <r>
    <s v="Realizado"/>
    <x v="10"/>
    <n v="-1.8"/>
    <x v="31"/>
    <x v="29"/>
    <x v="32"/>
    <s v="CONTRATO "/>
    <s v="'20231030006-TAR"/>
    <s v="Gerado por conciliacao automatica TAR BLOQUETO ITAU"/>
    <n v="20011"/>
    <s v="CORPORATIVO"/>
    <s v="Financeiro"/>
    <s v="D"/>
    <s v="DESPESA"/>
    <s v="N"/>
    <s v="DESPESAS FINANCEIRAS"/>
    <s v="1 | 1"/>
    <s v="107522"/>
    <s v="ExtraordinÃ¡rio"/>
  </r>
  <r>
    <s v="Realizado"/>
    <x v="10"/>
    <n v="-1.8"/>
    <x v="31"/>
    <x v="29"/>
    <x v="32"/>
    <s v="CONTRATO "/>
    <s v="'20231031003-TAR"/>
    <s v="Gerado por conciliacao automatica TAR BLOQUETO ITAU"/>
    <n v="20011"/>
    <s v="CORPORATIVO"/>
    <s v="Financeiro"/>
    <s v="D"/>
    <s v="DESPESA"/>
    <s v="N"/>
    <s v="DESPESAS FINANCEIRAS"/>
    <s v="1 | 1"/>
    <s v="107688"/>
    <s v="ExtraordinÃ¡rio"/>
  </r>
  <r>
    <s v="Realizado"/>
    <x v="10"/>
    <n v="-1.4"/>
    <x v="31"/>
    <x v="29"/>
    <x v="32"/>
    <s v="CONTRATO "/>
    <s v="'20231002003-TAR"/>
    <s v="Gerado por conciliacao automatica TAR SISPAG TIT OUTRO BCO"/>
    <n v="20011"/>
    <s v="CORPORATIVO"/>
    <s v="Financeiro"/>
    <s v="D"/>
    <s v="DESPESA"/>
    <s v="N"/>
    <s v="DESPESAS FINANCEIRAS"/>
    <s v="1 | 1"/>
    <s v="105005"/>
    <s v="ExtraordinÃ¡rio"/>
  </r>
  <r>
    <s v="Realizado"/>
    <x v="10"/>
    <n v="-1.4"/>
    <x v="31"/>
    <x v="29"/>
    <x v="32"/>
    <s v="CONTRATO "/>
    <s v="'20231027003-TAR"/>
    <s v="Gerado por conciliacao automatica TAR SISPAG TIT OUTRO BCO"/>
    <n v="20011"/>
    <s v="CORPORATIVO"/>
    <s v="Financeiro"/>
    <s v="D"/>
    <s v="DESPESA"/>
    <s v="N"/>
    <s v="DESPESAS FINANCEIRAS"/>
    <s v="1 | 1"/>
    <s v="107521"/>
    <s v="ExtraordinÃ¡rio"/>
  </r>
  <r>
    <s v="Realizado"/>
    <x v="10"/>
    <n v="-1.4"/>
    <x v="31"/>
    <x v="29"/>
    <x v="32"/>
    <s v="CONTRATO "/>
    <s v="'20231030009-TAR"/>
    <s v="Gerado por conciliacao automatica TAR SISPAG TIT OUTRO BCO"/>
    <n v="20011"/>
    <s v="CORPORATIVO"/>
    <s v="Financeiro"/>
    <s v="D"/>
    <s v="DESPESA"/>
    <s v="N"/>
    <s v="DESPESAS FINANCEIRAS"/>
    <s v="1 | 1"/>
    <s v="107525"/>
    <s v="ExtraordinÃ¡rio"/>
  </r>
  <r>
    <s v="Realizado"/>
    <x v="10"/>
    <n v="-1.38"/>
    <x v="31"/>
    <x v="29"/>
    <x v="32"/>
    <s v="AP"/>
    <s v="'1019868"/>
    <s v="REF. TARIFA BANCARIA"/>
    <n v="20011"/>
    <s v="CORPORATIVO"/>
    <s v="Financeiro"/>
    <s v="D"/>
    <s v="DESPESA"/>
    <s v="N"/>
    <s v="DESPESAS FINANCEIRAS"/>
    <s v="1 | 1"/>
    <s v="106807"/>
    <s v="ExtraordinÃ¡rio"/>
  </r>
  <r>
    <s v="Realizado"/>
    <x v="10"/>
    <n v="-0.9"/>
    <x v="31"/>
    <x v="29"/>
    <x v="32"/>
    <s v="AP"/>
    <s v="'1019612"/>
    <s v="REF.: TARIFA BANCARIA"/>
    <n v="20011"/>
    <s v="CORPORATIVO"/>
    <s v="Financeiro"/>
    <s v="D"/>
    <s v="DESPESA"/>
    <s v="N"/>
    <s v="DESPESAS FINANCEIRAS"/>
    <s v="1 | 1"/>
    <s v="106140"/>
    <s v="ExtraordinÃ¡rio"/>
  </r>
  <r>
    <s v="Realizado"/>
    <x v="10"/>
    <n v="-0.9"/>
    <x v="31"/>
    <x v="29"/>
    <x v="32"/>
    <s v="CONTRATO "/>
    <s v="'20231002004-TAR"/>
    <s v="Gerado por conciliacao automatica TAR SISPAG CONCESSION"/>
    <n v="20011"/>
    <s v="CORPORATIVO"/>
    <s v="Financeiro"/>
    <s v="D"/>
    <s v="DESPESA"/>
    <s v="N"/>
    <s v="DESPESAS FINANCEIRAS"/>
    <s v="1 | 1"/>
    <s v="105006"/>
    <s v="ExtraordinÃ¡rio"/>
  </r>
  <r>
    <s v="Realizado"/>
    <x v="10"/>
    <n v="-0.9"/>
    <x v="31"/>
    <x v="29"/>
    <x v="32"/>
    <s v="CONTRATO "/>
    <s v="'20231003002-TAR"/>
    <s v="Gerado por conciliacao automatica TAR BLOQUETO ITAU"/>
    <n v="20011"/>
    <s v="CORPORATIVO"/>
    <s v="Financeiro"/>
    <s v="D"/>
    <s v="DESPESA"/>
    <s v="N"/>
    <s v="DESPESAS FINANCEIRAS"/>
    <s v="1 | 1"/>
    <s v="105154"/>
    <s v="ExtraordinÃ¡rio"/>
  </r>
  <r>
    <s v="Realizado"/>
    <x v="10"/>
    <n v="-0.9"/>
    <x v="31"/>
    <x v="29"/>
    <x v="32"/>
    <s v="CONTRATO "/>
    <s v="'20231030007-TAR"/>
    <s v="Gerado por conciliacao automatica TAR BLOQUETO ITAU"/>
    <n v="20011"/>
    <s v="CORPORATIVO"/>
    <s v="Financeiro"/>
    <s v="D"/>
    <s v="DESPESA"/>
    <s v="N"/>
    <s v="DESPESAS FINANCEIRAS"/>
    <s v="1 | 1"/>
    <s v="107523"/>
    <s v="ExtraordinÃ¡rio"/>
  </r>
  <r>
    <s v="Realizado"/>
    <x v="10"/>
    <n v="-0.9"/>
    <x v="31"/>
    <x v="29"/>
    <x v="32"/>
    <s v="CONTRATO "/>
    <s v="'20231030008-TAR"/>
    <s v="Gerado por conciliacao automatica TAR BLOQUETO ITAU"/>
    <n v="20011"/>
    <s v="CORPORATIVO"/>
    <s v="Financeiro"/>
    <s v="D"/>
    <s v="DESPESA"/>
    <s v="N"/>
    <s v="DESPESAS FINANCEIRAS"/>
    <s v="1 | 1"/>
    <s v="107524"/>
    <s v="ExtraordinÃ¡rio"/>
  </r>
  <r>
    <s v="Realizado"/>
    <x v="10"/>
    <n v="0.01"/>
    <x v="37"/>
    <x v="35"/>
    <x v="1"/>
    <s v="Receitas"/>
    <s v="'1019613"/>
    <s v="REF.: REND APLIC AUTOMATICA"/>
    <n v="2001"/>
    <s v="CORPORATIVO"/>
    <s v="Financeiro"/>
    <s v="D"/>
    <s v="DESPESA"/>
    <s v="N"/>
    <s v="DESPESAS FINANCEIRAS"/>
    <s v="1 | 1"/>
    <s v="3716"/>
    <m/>
  </r>
  <r>
    <s v="Realizado"/>
    <x v="10"/>
    <n v="0.02"/>
    <x v="37"/>
    <x v="35"/>
    <x v="1"/>
    <s v="Receitas"/>
    <s v="'1019479"/>
    <s v="REF. REND APLIC AUTOMATICA"/>
    <n v="2001"/>
    <s v="CORPORATIVO"/>
    <s v="Financeiro"/>
    <s v="D"/>
    <s v="DESPESA"/>
    <s v="N"/>
    <s v="DESPESAS FINANCEIRAS"/>
    <s v="1 | 1"/>
    <s v="3702"/>
    <m/>
  </r>
  <r>
    <s v="Realizado"/>
    <x v="10"/>
    <n v="0.02"/>
    <x v="37"/>
    <x v="35"/>
    <x v="1"/>
    <s v="Receitas"/>
    <s v="'1019663"/>
    <s v="REF.: REND APLIC AUTOMAATICA"/>
    <n v="2001"/>
    <s v="CORPORATIVO"/>
    <s v="Financeiro"/>
    <s v="D"/>
    <s v="DESPESA"/>
    <s v="N"/>
    <s v="DESPESAS FINANCEIRAS"/>
    <s v="1 | 1"/>
    <s v="3737"/>
    <m/>
  </r>
  <r>
    <s v="Realizado"/>
    <x v="10"/>
    <n v="0.02"/>
    <x v="37"/>
    <x v="35"/>
    <x v="1"/>
    <s v="Receitas"/>
    <s v="'1020054"/>
    <s v="REF.: REND APLIC AUTOMATICA"/>
    <n v="2001"/>
    <s v="CORPORATIVO"/>
    <s v="Financeiro"/>
    <s v="D"/>
    <s v="DESPESA"/>
    <s v="N"/>
    <s v="DESPESAS FINANCEIRAS"/>
    <s v="1 | 1"/>
    <s v="3791"/>
    <m/>
  </r>
  <r>
    <s v="Realizado"/>
    <x v="10"/>
    <n v="0.03"/>
    <x v="37"/>
    <x v="35"/>
    <x v="1"/>
    <s v="Receitas"/>
    <s v="'20231005003-REND"/>
    <s v="Gerado por conciliacao automatica REND PAGO APLIC AUT APR"/>
    <n v="9002"/>
    <s v="BIOCLEAN"/>
    <s v="Financeiro"/>
    <s v="D"/>
    <s v="DESPESA"/>
    <s v="N"/>
    <s v="DESPESAS FINANCEIRAS"/>
    <s v="1 | 1"/>
    <s v="3687"/>
    <m/>
  </r>
  <r>
    <s v="Realizado"/>
    <x v="10"/>
    <n v="0.04"/>
    <x v="37"/>
    <x v="35"/>
    <x v="1"/>
    <s v="Receitas"/>
    <s v="'20231002005-REND"/>
    <s v="Gerado por conciliacao automatica REND PAGO APLIC AUT APR"/>
    <n v="9002"/>
    <s v="BIOCLEAN"/>
    <s v="Financeiro"/>
    <s v="D"/>
    <s v="DESPESA"/>
    <s v="N"/>
    <s v="DESPESAS FINANCEIRAS"/>
    <s v="1 | 1"/>
    <s v="3665"/>
    <m/>
  </r>
  <r>
    <s v="Realizado"/>
    <x v="10"/>
    <n v="0.04"/>
    <x v="37"/>
    <x v="35"/>
    <x v="1"/>
    <s v="Receitas"/>
    <s v="'20231030011-REND"/>
    <s v="Gerado por conciliacao automatica REND PAGO APLIC AUT APR"/>
    <n v="9002"/>
    <s v="BIOCLEAN"/>
    <s v="Financeiro"/>
    <s v="D"/>
    <s v="DESPESA"/>
    <s v="N"/>
    <s v="DESPESAS FINANCEIRAS"/>
    <s v="1 | 1"/>
    <s v="3804"/>
    <m/>
  </r>
  <r>
    <s v="Realizado"/>
    <x v="10"/>
    <n v="0.04"/>
    <x v="37"/>
    <x v="35"/>
    <x v="1"/>
    <s v="Receitas"/>
    <s v="'20231031004-REND"/>
    <s v="Gerado por conciliacao automatica REND PAGO APLIC AUT APR"/>
    <n v="9002"/>
    <s v="BIOCLEAN"/>
    <s v="Financeiro"/>
    <s v="D"/>
    <s v="DESPESA"/>
    <s v="N"/>
    <s v="DESPESAS FINANCEIRAS"/>
    <s v="1 | 1"/>
    <s v="3827"/>
    <m/>
  </r>
  <r>
    <s v="Realizado"/>
    <x v="10"/>
    <n v="0.1"/>
    <x v="37"/>
    <x v="35"/>
    <x v="1"/>
    <s v="Receitas"/>
    <s v="'1019917"/>
    <s v="REF.: REND APLIC AUTOMATICA"/>
    <n v="2001"/>
    <s v="CORPORATIVO"/>
    <s v="Financeiro"/>
    <s v="D"/>
    <s v="DESPESA"/>
    <s v="N"/>
    <s v="DESPESAS FINANCEIRAS"/>
    <s v="1 | 1"/>
    <s v="3772"/>
    <m/>
  </r>
  <r>
    <s v="Realizado"/>
    <x v="10"/>
    <n v="0.87"/>
    <x v="37"/>
    <x v="35"/>
    <x v="1"/>
    <s v="Receitas"/>
    <s v="'1019402"/>
    <s v="REF. REND APLIC AUTOMATICA"/>
    <n v="2001"/>
    <s v="CORPORATIVO"/>
    <s v="Financeiro"/>
    <s v="D"/>
    <s v="DESPESA"/>
    <s v="N"/>
    <s v="DESPESAS FINANCEIRAS"/>
    <s v="1 | 1"/>
    <s v="3689"/>
    <m/>
  </r>
  <r>
    <s v="Realizado"/>
    <x v="10"/>
    <n v="2.5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8 | 19"/>
    <s v="45598"/>
    <s v="ExtraordinÃ¡rio"/>
  </r>
  <r>
    <s v="Realizado"/>
    <x v="10"/>
    <n v="2.56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8 | 19"/>
    <s v="45598"/>
    <s v="ExtraordinÃ¡rio"/>
  </r>
  <r>
    <s v="Realizado"/>
    <x v="10"/>
    <n v="2.56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8 | 19"/>
    <s v="45598"/>
    <s v="ExtraordinÃ¡rio"/>
  </r>
  <r>
    <s v="Realizado"/>
    <x v="10"/>
    <n v="2.56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8 | 19"/>
    <s v="45598"/>
    <s v="ExtraordinÃ¡rio"/>
  </r>
  <r>
    <s v="Realizado"/>
    <x v="10"/>
    <n v="2.56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8 | 19"/>
    <s v="45598"/>
    <s v="ExtraordinÃ¡rio"/>
  </r>
  <r>
    <s v="Realizado"/>
    <x v="10"/>
    <n v="171"/>
    <x v="0"/>
    <x v="0"/>
    <x v="1"/>
    <s v="Transferencia"/>
    <s v="'1019800"/>
    <m/>
    <m/>
    <m/>
    <m/>
    <m/>
    <m/>
    <m/>
    <m/>
    <s v="1 | 1"/>
    <s v="6758"/>
    <m/>
  </r>
  <r>
    <s v="Realizado"/>
    <x v="10"/>
    <n v="279"/>
    <x v="0"/>
    <x v="0"/>
    <x v="1"/>
    <s v="Transferencia"/>
    <s v="'1019662"/>
    <m/>
    <m/>
    <m/>
    <m/>
    <m/>
    <m/>
    <m/>
    <m/>
    <s v="1 | 1"/>
    <s v="6728"/>
    <m/>
  </r>
  <r>
    <s v="Realizado"/>
    <x v="10"/>
    <n v="3813"/>
    <x v="0"/>
    <x v="0"/>
    <x v="1"/>
    <s v="Transferencia"/>
    <s v="'1019323"/>
    <m/>
    <m/>
    <m/>
    <m/>
    <m/>
    <m/>
    <m/>
    <m/>
    <s v="1 | 1"/>
    <s v="6648"/>
    <m/>
  </r>
  <r>
    <s v="Realizado"/>
    <x v="10"/>
    <n v="5000"/>
    <x v="0"/>
    <x v="0"/>
    <x v="1"/>
    <s v="Transferencia"/>
    <s v="'1019692"/>
    <m/>
    <m/>
    <m/>
    <m/>
    <m/>
    <m/>
    <m/>
    <m/>
    <s v="1 | 1"/>
    <s v="6744"/>
    <m/>
  </r>
  <r>
    <s v="Realizado"/>
    <x v="10"/>
    <n v="5000"/>
    <x v="0"/>
    <x v="0"/>
    <x v="1"/>
    <s v="Transferencia"/>
    <s v="'1019822"/>
    <m/>
    <m/>
    <m/>
    <m/>
    <m/>
    <m/>
    <m/>
    <m/>
    <s v="1 | 1"/>
    <s v="6766"/>
    <m/>
  </r>
  <r>
    <s v="Realizado"/>
    <x v="10"/>
    <n v="6882.16"/>
    <x v="0"/>
    <x v="0"/>
    <x v="1"/>
    <s v="Transferencia"/>
    <s v="'1019281"/>
    <m/>
    <m/>
    <m/>
    <m/>
    <m/>
    <m/>
    <m/>
    <m/>
    <s v="1 | 1"/>
    <s v="6636"/>
    <m/>
  </r>
  <r>
    <s v="Realizado"/>
    <x v="10"/>
    <n v="7003.3"/>
    <x v="0"/>
    <x v="0"/>
    <x v="1"/>
    <s v="Transferencia"/>
    <s v="'1020111"/>
    <m/>
    <m/>
    <m/>
    <m/>
    <m/>
    <m/>
    <m/>
    <m/>
    <s v="1 | 1"/>
    <s v="6874"/>
    <m/>
  </r>
  <r>
    <s v="Realizado"/>
    <x v="10"/>
    <n v="8000"/>
    <x v="0"/>
    <x v="0"/>
    <x v="1"/>
    <s v="Transferencia"/>
    <s v="'1019632"/>
    <m/>
    <m/>
    <m/>
    <m/>
    <m/>
    <m/>
    <m/>
    <m/>
    <s v="1 | 1"/>
    <s v="6716"/>
    <m/>
  </r>
  <r>
    <s v="Realizado"/>
    <x v="10"/>
    <n v="8286.8799999999992"/>
    <x v="0"/>
    <x v="0"/>
    <x v="1"/>
    <s v="Transferencia"/>
    <s v="'1019722"/>
    <m/>
    <m/>
    <m/>
    <m/>
    <m/>
    <m/>
    <m/>
    <m/>
    <s v="1 | 1"/>
    <s v="6748"/>
    <m/>
  </r>
  <r>
    <s v="Realizado"/>
    <x v="10"/>
    <n v="12000"/>
    <x v="0"/>
    <x v="0"/>
    <x v="1"/>
    <s v="Transferencia"/>
    <s v="'1019915"/>
    <m/>
    <m/>
    <m/>
    <m/>
    <m/>
    <m/>
    <m/>
    <m/>
    <s v="1 | 1"/>
    <s v="6802"/>
    <m/>
  </r>
  <r>
    <s v="Realizado"/>
    <x v="10"/>
    <n v="19988.2"/>
    <x v="0"/>
    <x v="0"/>
    <x v="1"/>
    <s v="Transferencia"/>
    <s v="'1019585"/>
    <m/>
    <m/>
    <m/>
    <m/>
    <m/>
    <m/>
    <m/>
    <m/>
    <s v="1 | 1"/>
    <s v="6688"/>
    <m/>
  </r>
  <r>
    <s v="Realizado"/>
    <x v="10"/>
    <n v="28600"/>
    <x v="0"/>
    <x v="0"/>
    <x v="1"/>
    <s v="Transferencia"/>
    <s v="'1019967"/>
    <m/>
    <m/>
    <m/>
    <m/>
    <m/>
    <m/>
    <m/>
    <m/>
    <s v="1 | 1"/>
    <s v="6814"/>
    <m/>
  </r>
  <r>
    <s v="Realizado"/>
    <x v="10"/>
    <n v="30593.599999999999"/>
    <x v="0"/>
    <x v="0"/>
    <x v="1"/>
    <s v="Transferencia"/>
    <s v="'1019869"/>
    <m/>
    <m/>
    <m/>
    <m/>
    <m/>
    <m/>
    <m/>
    <m/>
    <s v="1 | 1"/>
    <s v="6790"/>
    <m/>
  </r>
  <r>
    <s v="Realizado"/>
    <x v="10"/>
    <n v="31760.400000000001"/>
    <x v="0"/>
    <x v="0"/>
    <x v="1"/>
    <s v="Transferencia"/>
    <s v="'1020051"/>
    <m/>
    <m/>
    <m/>
    <m/>
    <m/>
    <m/>
    <m/>
    <m/>
    <s v="1 | 1"/>
    <s v="6850"/>
    <m/>
  </r>
  <r>
    <s v="Realizado"/>
    <x v="10"/>
    <n v="48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10"/>
    <n v="167145.38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11"/>
    <n v="-67909"/>
    <x v="0"/>
    <x v="0"/>
    <x v="1"/>
    <s v="Transferencia"/>
    <s v="'1020733"/>
    <m/>
    <m/>
    <m/>
    <m/>
    <m/>
    <m/>
    <m/>
    <m/>
    <s v="1 | 1"/>
    <s v="7101"/>
    <m/>
  </r>
  <r>
    <s v="Realizado"/>
    <x v="11"/>
    <n v="-46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11"/>
    <n v="-31861.200000000001"/>
    <x v="0"/>
    <x v="0"/>
    <x v="1"/>
    <s v="Transferencia"/>
    <s v="'1020450"/>
    <m/>
    <m/>
    <m/>
    <m/>
    <m/>
    <m/>
    <m/>
    <m/>
    <s v="1 | 1"/>
    <s v="6991"/>
    <m/>
  </r>
  <r>
    <s v="Realizado"/>
    <x v="11"/>
    <n v="-28125.43"/>
    <x v="3"/>
    <x v="3"/>
    <x v="4"/>
    <s v="GUIA"/>
    <s v="'1020847"/>
    <s v="REF. DAS BIOCLEAN BASE NOVEMBRO/ 2023"/>
    <n v="9002"/>
    <s v="BIOCLEAN"/>
    <s v="Financeiro"/>
    <s v="B"/>
    <s v="DEDUÇÕES DA RECEITA"/>
    <s v="B"/>
    <s v="IMPOSTOS DIRETOS"/>
    <s v="1 | 1"/>
    <s v="110109"/>
    <s v="ExtraordinÃ¡rio"/>
  </r>
  <r>
    <s v="Realizado"/>
    <x v="11"/>
    <n v="-22784.42"/>
    <x v="2"/>
    <x v="2"/>
    <x v="3"/>
    <s v="NFS"/>
    <s v="'63519"/>
    <s v="REF. DEST . FINAL DE RESIDUOS PERIODO: 01/11/2023 A 30/11/2023"/>
    <n v="9002"/>
    <s v="BIOCLEAN"/>
    <s v="Financeiro"/>
    <s v="C"/>
    <s v="CUSTO"/>
    <s v="G"/>
    <s v="TRATAMENTO"/>
    <s v="1 | 1"/>
    <s v="110832"/>
    <s v="ExtraordinÃ¡rio"/>
  </r>
  <r>
    <s v="Realizado"/>
    <x v="11"/>
    <n v="-15000"/>
    <x v="49"/>
    <x v="0"/>
    <x v="2"/>
    <s v="MANUAL"/>
    <m/>
    <s v="RETIRADA"/>
    <n v="9002"/>
    <s v="BIOCLEAN"/>
    <s v="Financeiro"/>
    <m/>
    <m/>
    <m/>
    <m/>
    <m/>
    <m/>
    <m/>
  </r>
  <r>
    <s v="Realizado"/>
    <x v="11"/>
    <n v="-14511.9"/>
    <x v="0"/>
    <x v="0"/>
    <x v="1"/>
    <s v="Transferencia"/>
    <s v="'1020489"/>
    <m/>
    <m/>
    <m/>
    <m/>
    <m/>
    <m/>
    <m/>
    <m/>
    <s v="1 | 1"/>
    <s v="7015"/>
    <m/>
  </r>
  <r>
    <s v="Realizado"/>
    <x v="11"/>
    <n v="-13517.98"/>
    <x v="0"/>
    <x v="0"/>
    <x v="1"/>
    <s v="Transferencia"/>
    <s v="'1020718"/>
    <m/>
    <m/>
    <m/>
    <m/>
    <m/>
    <m/>
    <m/>
    <m/>
    <s v="1 | 1"/>
    <s v="7091"/>
    <m/>
  </r>
  <r>
    <s v="Realizado"/>
    <x v="11"/>
    <n v="-12858.9"/>
    <x v="0"/>
    <x v="0"/>
    <x v="1"/>
    <s v="Transferencia"/>
    <s v="'1020780"/>
    <m/>
    <m/>
    <m/>
    <m/>
    <m/>
    <m/>
    <m/>
    <m/>
    <s v="1 | 1"/>
    <s v="7117"/>
    <m/>
  </r>
  <r>
    <s v="Realizado"/>
    <x v="11"/>
    <n v="-12016.2"/>
    <x v="0"/>
    <x v="0"/>
    <x v="1"/>
    <s v="Transferencia"/>
    <s v="'1020341"/>
    <m/>
    <m/>
    <m/>
    <m/>
    <m/>
    <m/>
    <m/>
    <m/>
    <s v="1 | 1"/>
    <s v="6955"/>
    <m/>
  </r>
  <r>
    <s v="Realizado"/>
    <x v="11"/>
    <n v="-10704.24"/>
    <x v="4"/>
    <x v="4"/>
    <x v="5"/>
    <s v="RM"/>
    <s v="'1020879"/>
    <s v="REF. FOLHA DE PAGAMENTO - BIOCLEAN - 11/2023"/>
    <n v="9002"/>
    <s v="BIOCLEAN"/>
    <s v="Financeiro"/>
    <s v="C"/>
    <s v="CUSTO"/>
    <s v="C"/>
    <s v="PESSOAL"/>
    <s v="1 | 1"/>
    <s v="110206"/>
    <s v="ExtraordinÃ¡rio"/>
  </r>
  <r>
    <s v="Realizado"/>
    <x v="11"/>
    <n v="-10520"/>
    <x v="5"/>
    <x v="5"/>
    <x v="6"/>
    <s v="FATURA"/>
    <s v="'1020400"/>
    <s v="REF. AO ALUGUEL DO GALPÃƒO BIOCLEAN"/>
    <n v="9002"/>
    <s v="BIOCLEAN"/>
    <s v="Financeiro"/>
    <s v="D"/>
    <s v="DESPESA"/>
    <s v="M"/>
    <s v="INSTALAÇÃO"/>
    <s v="1 | 6"/>
    <s v="108687"/>
    <s v="ExtraordinÃ¡rio"/>
  </r>
  <r>
    <s v="Realizado"/>
    <x v="11"/>
    <n v="-10000"/>
    <x v="6"/>
    <x v="0"/>
    <x v="2"/>
    <s v="MANUAL"/>
    <m/>
    <s v="VIAGENS 2022"/>
    <n v="9002"/>
    <s v="BIOCLEAN"/>
    <s v="Financeiro"/>
    <m/>
    <m/>
    <m/>
    <m/>
    <m/>
    <m/>
    <m/>
  </r>
  <r>
    <s v="Realizado"/>
    <x v="11"/>
    <n v="-8308.1"/>
    <x v="0"/>
    <x v="0"/>
    <x v="1"/>
    <s v="Transferencia"/>
    <s v="'1020604"/>
    <m/>
    <m/>
    <m/>
    <m/>
    <m/>
    <m/>
    <m/>
    <m/>
    <s v="1 | 1"/>
    <s v="7049"/>
    <m/>
  </r>
  <r>
    <s v="Realizado"/>
    <x v="11"/>
    <n v="-6000"/>
    <x v="7"/>
    <x v="6"/>
    <x v="7"/>
    <s v="NFS"/>
    <s v="'77"/>
    <s v="REF.  SALARIO DE NOVEMBRO/2023 - ROBERTO FARIA"/>
    <n v="9002"/>
    <s v="BIOCLEAN"/>
    <s v="Financeiro"/>
    <s v="D"/>
    <s v="DESPESA"/>
    <s v="J"/>
    <s v="PESSOAL"/>
    <s v="1 | 1"/>
    <s v="110369"/>
    <s v="ExtraordinÃ¡rio"/>
  </r>
  <r>
    <s v="Realizado"/>
    <x v="11"/>
    <n v="-5900"/>
    <x v="26"/>
    <x v="24"/>
    <x v="65"/>
    <s v="NFS"/>
    <s v="'336"/>
    <s v="REF. MONITORAMENTO ATMOSFERICO PARA VERIFICAÃ‡ÃƒO DA QUALIDADE INTERNA"/>
    <n v="9002"/>
    <s v="BIOCLEAN"/>
    <s v="Financeiro"/>
    <s v="C"/>
    <s v="CUSTO"/>
    <s v="I"/>
    <s v="OUTROS"/>
    <s v="1 | 1"/>
    <s v="108962"/>
    <s v="ExtraordinÃ¡rio"/>
  </r>
  <r>
    <s v="Realizado"/>
    <x v="11"/>
    <n v="-5000"/>
    <x v="0"/>
    <x v="0"/>
    <x v="1"/>
    <s v="Transferencia"/>
    <s v="'1020293"/>
    <m/>
    <m/>
    <m/>
    <m/>
    <m/>
    <m/>
    <m/>
    <m/>
    <s v="1 | 1"/>
    <s v="6943"/>
    <m/>
  </r>
  <r>
    <s v="Realizado"/>
    <x v="11"/>
    <n v="-5000"/>
    <x v="0"/>
    <x v="0"/>
    <x v="1"/>
    <s v="Transferencia"/>
    <s v="'1020605"/>
    <m/>
    <m/>
    <m/>
    <m/>
    <m/>
    <m/>
    <m/>
    <m/>
    <s v="1 | 1"/>
    <s v="7051"/>
    <m/>
  </r>
  <r>
    <s v="Realizado"/>
    <x v="11"/>
    <n v="-4878.6400000000003"/>
    <x v="18"/>
    <x v="16"/>
    <x v="66"/>
    <s v="RM"/>
    <s v="'1020587"/>
    <s v="REF.1Âª PARCELA DO 13Âº SALÃRIO  -  BIOCLEAN"/>
    <n v="9002"/>
    <s v="BIOCLEAN"/>
    <s v="Financeiro"/>
    <s v="C"/>
    <s v="CUSTO"/>
    <s v="C"/>
    <s v="PESSOAL"/>
    <s v="1 | 1"/>
    <s v="109644"/>
    <s v="ExtraordinÃ¡rio"/>
  </r>
  <r>
    <s v="Realizado"/>
    <x v="11"/>
    <n v="-4567.5"/>
    <x v="8"/>
    <x v="7"/>
    <x v="8"/>
    <s v="ADIANTAMENTO"/>
    <s v="'1019962"/>
    <s v="REF. PEDIDO VA MENSAL NOVEMBRO 2023 - BIOCLEAN"/>
    <n v="9002"/>
    <s v="BIOCLEAN"/>
    <s v="Financeiro"/>
    <s v="C"/>
    <s v="CUSTO"/>
    <s v="E"/>
    <s v="BENEFÍCIOS"/>
    <s v="1 | 1"/>
    <s v="106983"/>
    <s v="ExtraordinÃ¡rio"/>
  </r>
  <r>
    <s v="Realizado"/>
    <x v="11"/>
    <n v="-3950"/>
    <x v="9"/>
    <x v="8"/>
    <x v="9"/>
    <s v="NFS"/>
    <s v="'390"/>
    <s v="REF. DESPESA SEGURANÃ‡A - DERÃ‰ (NOVEMBRO/2023)"/>
    <n v="8005"/>
    <s v="SEGURANÇA"/>
    <s v="Guilherme"/>
    <s v="D"/>
    <s v="DESPESA"/>
    <s v="O"/>
    <s v="TERCEIROS"/>
    <s v="1 | 1"/>
    <s v="110004"/>
    <s v="ExtraordinÃ¡rio"/>
  </r>
  <r>
    <s v="Realizado"/>
    <x v="11"/>
    <n v="-3864.82"/>
    <x v="11"/>
    <x v="10"/>
    <x v="11"/>
    <s v="NOTA FISCAL"/>
    <s v="'036319230"/>
    <s v="REF. CONTA LUZ  NOVEMBRO/2023, RUA  GUILHERME FROTA 500 BONSUCESSO  / RIO DE JANEIRO, RJ CEP 21042- 750"/>
    <n v="9002"/>
    <s v="BIOCLEAN"/>
    <s v="Financeiro"/>
    <s v="D"/>
    <s v="DESPESA"/>
    <s v="M"/>
    <s v="INSTALAÇÃO"/>
    <s v="1 | 1"/>
    <s v="108966"/>
    <s v="ExtraordinÃ¡rio"/>
  </r>
  <r>
    <s v="Realizado"/>
    <x v="11"/>
    <n v="-3625"/>
    <x v="10"/>
    <x v="9"/>
    <x v="46"/>
    <s v="NOTA FISCAL"/>
    <s v="'1966"/>
    <s v="REF. LENHA DE EUCALIPTOS"/>
    <n v="9002"/>
    <s v="BIOCLEAN"/>
    <s v="Financeiro"/>
    <s v="C"/>
    <s v="CUSTO"/>
    <s v="I"/>
    <s v="OUTROS"/>
    <s v="1 | 2"/>
    <s v="107874"/>
    <s v="ExtraordinÃ¡rio"/>
  </r>
  <r>
    <s v="Realizado"/>
    <x v="11"/>
    <n v="-3625"/>
    <x v="10"/>
    <x v="9"/>
    <x v="46"/>
    <s v="NOTA FISCAL"/>
    <s v="'1966"/>
    <s v="REF. LENHA DE EUCALIPTOS"/>
    <n v="9002"/>
    <s v="BIOCLEAN"/>
    <s v="Financeiro"/>
    <s v="C"/>
    <s v="CUSTO"/>
    <s v="I"/>
    <s v="OUTROS"/>
    <s v="2 | 2"/>
    <s v="107875"/>
    <s v="ExtraordinÃ¡rio"/>
  </r>
  <r>
    <s v="Realizado"/>
    <x v="11"/>
    <n v="-3625"/>
    <x v="10"/>
    <x v="9"/>
    <x v="46"/>
    <s v="NOTA FISCAL"/>
    <s v="'1975"/>
    <s v="REF. LENHA DE EUCALIPTOS"/>
    <n v="9002"/>
    <s v="BIOCLEAN"/>
    <s v="Financeiro"/>
    <s v="C"/>
    <s v="CUSTO"/>
    <s v="I"/>
    <s v="OUTROS"/>
    <s v="1 | 2"/>
    <s v="109504"/>
    <s v="ExtraordinÃ¡rio"/>
  </r>
  <r>
    <s v="Realizado"/>
    <x v="11"/>
    <n v="-3625"/>
    <x v="10"/>
    <x v="9"/>
    <x v="46"/>
    <s v="NOTA FISCAL"/>
    <s v="'1975"/>
    <s v="REF. LENHA DE EUCALIPTOS"/>
    <n v="9002"/>
    <s v="BIOCLEAN"/>
    <s v="Financeiro"/>
    <s v="C"/>
    <s v="CUSTO"/>
    <s v="I"/>
    <s v="OUTROS"/>
    <s v="2 | 2"/>
    <s v="109505"/>
    <s v="ExtraordinÃ¡rio"/>
  </r>
  <r>
    <s v="Realizado"/>
    <x v="11"/>
    <n v="-3330"/>
    <x v="35"/>
    <x v="33"/>
    <x v="38"/>
    <s v="NFS"/>
    <s v="'4913"/>
    <s v="REF. SERVIÃ‡O DE RECUPERAÃ‡ÃƒO VISITA CALDEIRA"/>
    <n v="9002"/>
    <s v="BIOCLEAN"/>
    <s v="Financeiro"/>
    <s v="C"/>
    <s v="CUSTO"/>
    <s v="I"/>
    <s v="OUTROS"/>
    <s v="1 | 1"/>
    <s v="109316"/>
    <s v="ExtraordinÃ¡rio"/>
  </r>
  <r>
    <s v="Realizado"/>
    <x v="11"/>
    <n v="-3000"/>
    <x v="18"/>
    <x v="16"/>
    <x v="2"/>
    <s v="MANUAL"/>
    <m/>
    <s v="ROBERTO"/>
    <n v="9002"/>
    <s v="BIOCLEAN"/>
    <s v="Financeiro"/>
    <s v="C"/>
    <s v="CUSTO"/>
    <s v="C"/>
    <s v="PESSOAL"/>
    <m/>
    <m/>
    <m/>
  </r>
  <r>
    <s v="Realizado"/>
    <x v="11"/>
    <n v="-3000"/>
    <x v="29"/>
    <x v="27"/>
    <x v="7"/>
    <s v="NFS"/>
    <s v="'76"/>
    <s v="REF.  SERVIÃ‡O PRESTADO 11/2023"/>
    <n v="9002"/>
    <s v="BIOCLEAN"/>
    <s v="Financeiro"/>
    <s v="D"/>
    <s v="DESPESA"/>
    <s v="P"/>
    <s v="OUTRAS DESPESAS"/>
    <s v="1 | 1"/>
    <s v="109838"/>
    <s v="ExtraordinÃ¡rio"/>
  </r>
  <r>
    <s v="Realizado"/>
    <x v="11"/>
    <n v="-2962.8"/>
    <x v="39"/>
    <x v="37"/>
    <x v="37"/>
    <s v="GUIA"/>
    <s v="'1013610"/>
    <s v="REF. IPTU 2023 -  RUA GUILHERME FROTA  , 500 LOT 2 PAL 49070 - MARE"/>
    <n v="9002"/>
    <s v="BIOCLEAN"/>
    <s v="Financeiro"/>
    <s v="D"/>
    <s v="DESPESA"/>
    <s v="M"/>
    <s v="INSTALAÇÃO"/>
    <s v="10 | 10"/>
    <s v="86528"/>
    <s v="ExtraordinÃ¡rio"/>
  </r>
  <r>
    <s v="Realizado"/>
    <x v="11"/>
    <n v="-2668.46"/>
    <x v="2"/>
    <x v="2"/>
    <x v="2"/>
    <s v="MANUAL"/>
    <m/>
    <s v="MULTAS DIVERSAS"/>
    <n v="9002"/>
    <s v="BIOCLEAN"/>
    <s v="Financeiro"/>
    <s v="C"/>
    <s v="CUSTO"/>
    <s v="G"/>
    <s v="TRATAMENTO"/>
    <m/>
    <m/>
    <m/>
  </r>
  <r>
    <s v="Realizado"/>
    <x v="11"/>
    <n v="-2668.46"/>
    <x v="36"/>
    <x v="34"/>
    <x v="3"/>
    <s v="NFS"/>
    <s v="'63443-Juros"/>
    <s v="."/>
    <n v="9002"/>
    <s v="BIOCLEAN"/>
    <s v="Financeiro"/>
    <s v="D"/>
    <s v="DESPESA"/>
    <s v="N"/>
    <s v="DESPESAS FINANCEIRAS"/>
    <s v="1 | 1"/>
    <s v="109843"/>
    <s v="ExtraordinÃ¡rio"/>
  </r>
  <r>
    <s v="Realizado"/>
    <x v="11"/>
    <n v="-2416.67"/>
    <x v="27"/>
    <x v="25"/>
    <x v="26"/>
    <s v="NOTA FISCAL"/>
    <s v="'5154"/>
    <s v="REF. VIDALCLIN - BIOCLEAN - 11/2023"/>
    <n v="9002"/>
    <s v="BIOCLEAN"/>
    <s v="Financeiro"/>
    <s v="C"/>
    <s v="CUSTO"/>
    <s v="E"/>
    <s v="BENEFÍCIOS"/>
    <s v="1 | 1"/>
    <s v="111835"/>
    <s v="ExtraordinÃ¡rio"/>
  </r>
  <r>
    <s v="Realizado"/>
    <x v="11"/>
    <n v="-2366.44"/>
    <x v="43"/>
    <x v="40"/>
    <x v="45"/>
    <s v="RM"/>
    <s v="'1020732"/>
    <s v="REF. TRCT -  YAGO FRANÃ‡A DA SILVA  -  BIOCLEAN"/>
    <n v="9002"/>
    <s v="BIOCLEAN"/>
    <s v="Financeiro"/>
    <s v="C"/>
    <s v="CUSTO"/>
    <s v="C"/>
    <s v="PESSOAL"/>
    <s v="1 | 1"/>
    <s v="109827"/>
    <s v="ExtraordinÃ¡rio"/>
  </r>
  <r>
    <s v="Realizado"/>
    <x v="11"/>
    <n v="-2246.42"/>
    <x v="12"/>
    <x v="11"/>
    <x v="4"/>
    <s v="GUIA"/>
    <s v="'1020648"/>
    <s v="REF. DAS PARCSN  PAR 18 DE 60 "/>
    <n v="20011"/>
    <s v="CORPORATIVO"/>
    <s v="Financeiro"/>
    <s v="F"/>
    <s v="PARCELAMENTOS"/>
    <s v="R"/>
    <s v="PARCELAMENTOS"/>
    <s v="1 | 1"/>
    <s v="109541"/>
    <s v="ExtraordinÃ¡rio"/>
  </r>
  <r>
    <s v="Realizado"/>
    <x v="11"/>
    <n v="-2144"/>
    <x v="0"/>
    <x v="0"/>
    <x v="1"/>
    <s v="Transferencia"/>
    <s v="'1020474"/>
    <m/>
    <m/>
    <m/>
    <m/>
    <m/>
    <m/>
    <m/>
    <m/>
    <s v="1 | 1"/>
    <s v="7001"/>
    <m/>
  </r>
  <r>
    <s v="Realizado"/>
    <x v="11"/>
    <n v="-2143"/>
    <x v="0"/>
    <x v="0"/>
    <x v="1"/>
    <s v="Transferencia"/>
    <s v="'1020514"/>
    <m/>
    <m/>
    <m/>
    <m/>
    <m/>
    <m/>
    <m/>
    <m/>
    <s v="1 | 1"/>
    <s v="7027"/>
    <m/>
  </r>
  <r>
    <s v="Realizado"/>
    <x v="11"/>
    <n v="-2143"/>
    <x v="0"/>
    <x v="0"/>
    <x v="1"/>
    <s v="Transferencia"/>
    <s v="'1020543"/>
    <m/>
    <m/>
    <m/>
    <m/>
    <m/>
    <m/>
    <m/>
    <m/>
    <s v="1 | 1"/>
    <s v="7039"/>
    <m/>
  </r>
  <r>
    <s v="Realizado"/>
    <x v="11"/>
    <n v="-2143"/>
    <x v="0"/>
    <x v="0"/>
    <x v="1"/>
    <s v="Transferencia"/>
    <s v="'1020638"/>
    <m/>
    <m/>
    <m/>
    <m/>
    <m/>
    <m/>
    <m/>
    <m/>
    <s v="1 | 1"/>
    <s v="7065"/>
    <m/>
  </r>
  <r>
    <s v="Realizado"/>
    <x v="11"/>
    <n v="-2143"/>
    <x v="0"/>
    <x v="0"/>
    <x v="1"/>
    <s v="Transferencia"/>
    <s v="'1020806"/>
    <m/>
    <m/>
    <m/>
    <m/>
    <m/>
    <m/>
    <m/>
    <m/>
    <s v="1 | 1"/>
    <s v="7129"/>
    <m/>
  </r>
  <r>
    <s v="Realizado"/>
    <x v="11"/>
    <n v="-1975"/>
    <x v="9"/>
    <x v="8"/>
    <x v="9"/>
    <s v="NFS"/>
    <s v="'389"/>
    <s v="REF. REF. DESPESA SEGURANÃ‡A - DERÃ‰ (1 PARCELA DE 13Âº NOVEMBRO/2023)"/>
    <n v="8005"/>
    <s v="SEGURANÇA"/>
    <s v="Guilherme"/>
    <s v="D"/>
    <s v="DESPESA"/>
    <s v="O"/>
    <s v="TERCEIROS"/>
    <s v="1 | 1"/>
    <s v="108242"/>
    <s v="ExtraordinÃ¡rio"/>
  </r>
  <r>
    <s v="Realizado"/>
    <x v="11"/>
    <n v="-1974.35"/>
    <x v="17"/>
    <x v="15"/>
    <x v="14"/>
    <s v="RM"/>
    <s v="'1020930"/>
    <s v="REF. FGTS - BIOCLEAN - 11/2023"/>
    <n v="9002"/>
    <s v="BIOCLEAN"/>
    <s v="Financeiro"/>
    <s v="C"/>
    <s v="CUSTO"/>
    <s v="D"/>
    <s v="ENCARGOS SOCIAIS"/>
    <s v="1 | 1"/>
    <s v="110395"/>
    <s v="ExtraordinÃ¡rio"/>
  </r>
  <r>
    <s v="Realizado"/>
    <x v="11"/>
    <n v="-1788.74"/>
    <x v="14"/>
    <x v="13"/>
    <x v="12"/>
    <s v="NFS"/>
    <s v="'297"/>
    <s v="REF. SERV PRESTADOS  VALDEMIR - NOVEMBRO/2023 (SERV INFORMATICA)"/>
    <n v="9002"/>
    <s v="BIOCLEAN"/>
    <s v="Financeiro"/>
    <s v="C"/>
    <s v="CUSTO"/>
    <s v="I"/>
    <s v="OUTROS"/>
    <s v="1 | 1"/>
    <s v="110212"/>
    <s v="ExtraordinÃ¡rio"/>
  </r>
  <r>
    <s v="Realizado"/>
    <x v="11"/>
    <n v="-1780"/>
    <x v="13"/>
    <x v="12"/>
    <x v="5"/>
    <s v="RM"/>
    <s v="'1020880"/>
    <s v="REF. FOLHA DE PAGAMENTO - PRO LABORE  - 11/2023 - BIOCLEAN "/>
    <n v="9002"/>
    <s v="BIOCLEAN"/>
    <s v="Financeiro"/>
    <s v="D"/>
    <s v="DESPESA"/>
    <s v="J"/>
    <s v="PESSOAL"/>
    <s v="1 | 1"/>
    <s v="110207"/>
    <s v="ExtraordinÃ¡rio"/>
  </r>
  <r>
    <s v="Realizado"/>
    <x v="11"/>
    <n v="-1641.81"/>
    <x v="20"/>
    <x v="18"/>
    <x v="16"/>
    <s v="GUIA"/>
    <s v="'1021269"/>
    <s v="REF. DCTFWEB - BIOCLEAN - NOVEMBRO/2023"/>
    <n v="9002"/>
    <s v="BIOCLEAN"/>
    <s v="Financeiro"/>
    <s v="C"/>
    <s v="CUSTO"/>
    <s v="D"/>
    <s v="ENCARGOS SOCIAIS"/>
    <s v="1 | 1"/>
    <s v="111722"/>
    <s v="ExtraordinÃ¡rio"/>
  </r>
  <r>
    <s v="Realizado"/>
    <x v="11"/>
    <n v="-1565.4"/>
    <x v="23"/>
    <x v="21"/>
    <x v="21"/>
    <s v="FATURA"/>
    <s v="'1020042"/>
    <s v="REF. PEDIDO VT MENSAL NOVEMBRO 2023 - BIOCLEAN"/>
    <n v="9002"/>
    <s v="BIOCLEAN"/>
    <s v="Financeiro"/>
    <s v="C"/>
    <s v="CUSTO"/>
    <s v="E"/>
    <s v="BENEFÍCIOS"/>
    <s v="1 | 1"/>
    <s v="107307"/>
    <s v="ExtraordinÃ¡rio"/>
  </r>
  <r>
    <s v="Realizado"/>
    <x v="11"/>
    <n v="-1500"/>
    <x v="35"/>
    <x v="33"/>
    <x v="38"/>
    <s v="NFS"/>
    <s v="'4886"/>
    <s v="REF. SERVIÃ‡O DE RECUPERAÃ‡ÃƒO VISITA CALDEIRA"/>
    <n v="9002"/>
    <s v="BIOCLEAN"/>
    <s v="Financeiro"/>
    <s v="C"/>
    <s v="CUSTO"/>
    <s v="I"/>
    <s v="OUTROS"/>
    <s v="1 | 1"/>
    <s v="108486"/>
    <s v="ExtraordinÃ¡rio"/>
  </r>
  <r>
    <s v="Realizado"/>
    <x v="11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11"/>
    <n v="-1378.24"/>
    <x v="29"/>
    <x v="27"/>
    <x v="67"/>
    <s v="FATURA"/>
    <s v="'13022684"/>
    <s v="REF. INMETRO 13022664 - AFERIÃ‡ÃƒO DE BALANÃ‡A"/>
    <n v="9002"/>
    <s v="BIOCLEAN"/>
    <s v="Financeiro"/>
    <s v="D"/>
    <s v="DESPESA"/>
    <s v="P"/>
    <s v="OUTRAS DESPESAS"/>
    <s v="1 | 1"/>
    <s v="109845"/>
    <s v="ExtraordinÃ¡rio"/>
  </r>
  <r>
    <s v="Realizado"/>
    <x v="11"/>
    <n v="-1350"/>
    <x v="30"/>
    <x v="28"/>
    <x v="31"/>
    <s v="AP"/>
    <s v="'1020526"/>
    <s v="REF. DIÃRIAS 13 Ã  19/11/2023"/>
    <n v="9002"/>
    <s v="BIOCLEAN"/>
    <s v="Financeiro"/>
    <s v="C"/>
    <s v="CUSTO"/>
    <s v="C"/>
    <s v="PESSOAL"/>
    <s v="1 | 1"/>
    <s v="109262"/>
    <s v="ExtraordinÃ¡rio"/>
  </r>
  <r>
    <s v="Realizado"/>
    <x v="11"/>
    <n v="-1300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11"/>
    <n v="-1236.06"/>
    <x v="15"/>
    <x v="14"/>
    <x v="18"/>
    <s v="AP"/>
    <s v="'1020929"/>
    <s v="REF. MANUTENÃ‡ÃƒO AUTOCLAVE NOVEMBRO/2023"/>
    <n v="9002"/>
    <s v="BIOCLEAN"/>
    <s v="Financeiro"/>
    <s v="C"/>
    <s v="CUSTO"/>
    <s v="I"/>
    <s v="OUTROS"/>
    <s v="1 | 1"/>
    <s v="110385"/>
    <s v="ExtraordinÃ¡rio"/>
  </r>
  <r>
    <s v="Realizado"/>
    <x v="11"/>
    <n v="-1160"/>
    <x v="26"/>
    <x v="24"/>
    <x v="59"/>
    <s v="NOTA FISCAL"/>
    <s v="'57455"/>
    <s v="REF . PAPEL SKRAT "/>
    <n v="9002"/>
    <s v="BIOCLEAN"/>
    <s v="Financeiro"/>
    <s v="C"/>
    <s v="CUSTO"/>
    <s v="I"/>
    <s v="OUTROS"/>
    <s v="1 | 3"/>
    <s v="107846"/>
    <s v="ExtraordinÃ¡rio"/>
  </r>
  <r>
    <s v="Realizado"/>
    <x v="11"/>
    <n v="-1160"/>
    <x v="26"/>
    <x v="24"/>
    <x v="59"/>
    <s v="NOTA FISCAL"/>
    <s v="'57455"/>
    <s v="REF . PAPEL SKRAT "/>
    <n v="9002"/>
    <s v="BIOCLEAN"/>
    <s v="Financeiro"/>
    <s v="C"/>
    <s v="CUSTO"/>
    <s v="I"/>
    <s v="OUTROS"/>
    <s v="2 | 3"/>
    <s v="107847"/>
    <s v="ExtraordinÃ¡rio"/>
  </r>
  <r>
    <s v="Realizado"/>
    <x v="11"/>
    <n v="-1160"/>
    <x v="26"/>
    <x v="24"/>
    <x v="59"/>
    <s v="NOTA FISCAL"/>
    <s v="'57455"/>
    <s v="REF . PAPEL SKRAT "/>
    <n v="9002"/>
    <s v="BIOCLEAN"/>
    <s v="Financeiro"/>
    <s v="C"/>
    <s v="CUSTO"/>
    <s v="I"/>
    <s v="OUTROS"/>
    <s v="3 | 3"/>
    <s v="107848"/>
    <s v="ExtraordinÃ¡rio"/>
  </r>
  <r>
    <s v="Realizado"/>
    <x v="11"/>
    <n v="-1103.1400000000001"/>
    <x v="7"/>
    <x v="6"/>
    <x v="15"/>
    <s v="NFS"/>
    <s v="'1989"/>
    <s v="REF. INSTALAÃ‡ÃƒO, MANUTENÃ‡ÃƒO E TREINAMENTO - NOVEMBRO/2023"/>
    <n v="9002"/>
    <s v="BIOCLEAN"/>
    <s v="Financeiro"/>
    <s v="D"/>
    <s v="DESPESA"/>
    <s v="J"/>
    <s v="PESSOAL"/>
    <s v="1 | 1"/>
    <s v="110098"/>
    <s v="ExtraordinÃ¡rio"/>
  </r>
  <r>
    <s v="Realizado"/>
    <x v="11"/>
    <n v="-957.89"/>
    <x v="12"/>
    <x v="11"/>
    <x v="4"/>
    <s v="GUIA"/>
    <s v="'1020650"/>
    <s v="REF.  DAS PARC - BIOCLEAN 5110203 PARC 26/60"/>
    <n v="20011"/>
    <s v="CORPORATIVO"/>
    <s v="Financeiro"/>
    <s v="F"/>
    <s v="PARCELAMENTOS"/>
    <s v="R"/>
    <s v="PARCELAMENTOS"/>
    <s v="1 | 1"/>
    <s v="109543"/>
    <s v="ExtraordinÃ¡rio"/>
  </r>
  <r>
    <s v="Realizado"/>
    <x v="11"/>
    <n v="-944.36"/>
    <x v="22"/>
    <x v="20"/>
    <x v="53"/>
    <s v="NOTA FISCAL"/>
    <s v="'590634"/>
    <s v="REF. SABAO PASTOSO , SACO DE LIXO "/>
    <n v="9002"/>
    <s v="BIOCLEAN"/>
    <s v="Financeiro"/>
    <s v="D"/>
    <s v="DESPESA"/>
    <s v="M"/>
    <s v="INSTALAÇÃO"/>
    <s v="1 | 1"/>
    <s v="107891"/>
    <s v="ExtraordinÃ¡rio"/>
  </r>
  <r>
    <s v="Realizado"/>
    <x v="11"/>
    <n v="-920"/>
    <x v="30"/>
    <x v="28"/>
    <x v="31"/>
    <s v="AP"/>
    <s v="'1020715"/>
    <s v="REF.DIÃRIAS 20 Ã  26/11/2023"/>
    <n v="9002"/>
    <s v="BIOCLEAN"/>
    <s v="Financeiro"/>
    <s v="C"/>
    <s v="CUSTO"/>
    <s v="C"/>
    <s v="PESSOAL"/>
    <s v="1 | 1"/>
    <s v="109718"/>
    <s v="ExtraordinÃ¡rio"/>
  </r>
  <r>
    <s v="Realizado"/>
    <x v="11"/>
    <n v="-899.39"/>
    <x v="21"/>
    <x v="19"/>
    <x v="17"/>
    <s v="NFS"/>
    <s v="'7934"/>
    <s v="REF. ASSESSORIA TECNICA TRATAMENTO E ANALISE AGUA NAS CALDEIRAS - NOVEMBRO /2023"/>
    <n v="9002"/>
    <s v="BIOCLEAN"/>
    <s v="Financeiro"/>
    <s v="C"/>
    <s v="CUSTO"/>
    <s v="I"/>
    <s v="OUTROS"/>
    <s v="1 | 1"/>
    <s v="110217"/>
    <s v="ExtraordinÃ¡rio"/>
  </r>
  <r>
    <s v="Realizado"/>
    <x v="11"/>
    <n v="-846.95"/>
    <x v="24"/>
    <x v="22"/>
    <x v="22"/>
    <s v="FATURA"/>
    <s v="'375032"/>
    <s v="REF. CONTA AGUA - RUA GUILHERME FROTA, 500 -  NOVEMBRO/2023"/>
    <n v="9002"/>
    <s v="BIOCLEAN"/>
    <s v="Financeiro"/>
    <s v="D"/>
    <s v="DESPESA"/>
    <s v="M"/>
    <s v="INSTALAÇÃO"/>
    <s v="1 | 1"/>
    <s v="108967"/>
    <s v="ExtraordinÃ¡rio"/>
  </r>
  <r>
    <s v="Realizado"/>
    <x v="11"/>
    <n v="-754.66"/>
    <x v="43"/>
    <x v="40"/>
    <x v="45"/>
    <s v="RM"/>
    <s v="'1020429"/>
    <s v="REF.TRCT -  ROBSON FRANCO DOS SANTOS - BIOCLEAN"/>
    <n v="9002"/>
    <s v="BIOCLEAN"/>
    <s v="Financeiro"/>
    <s v="C"/>
    <s v="CUSTO"/>
    <s v="C"/>
    <s v="PESSOAL"/>
    <s v="1 | 1"/>
    <s v="108779"/>
    <s v="ExtraordinÃ¡rio"/>
  </r>
  <r>
    <s v="Realizado"/>
    <x v="11"/>
    <n v="-700"/>
    <x v="30"/>
    <x v="28"/>
    <x v="31"/>
    <s v="AP"/>
    <s v="'1020444"/>
    <s v="REF. DIÃRIAS 06 Ã  12/11/2023"/>
    <n v="9002"/>
    <s v="BIOCLEAN"/>
    <s v="Financeiro"/>
    <s v="C"/>
    <s v="CUSTO"/>
    <s v="C"/>
    <s v="PESSOAL"/>
    <s v="1 | 1"/>
    <s v="108852"/>
    <s v="ExtraordinÃ¡rio"/>
  </r>
  <r>
    <s v="Realizado"/>
    <x v="11"/>
    <n v="-620"/>
    <x v="30"/>
    <x v="28"/>
    <x v="31"/>
    <s v="AP"/>
    <s v="'1020246"/>
    <s v="REF. DIÃRIAS 30/10 Ã  05/11/2023"/>
    <n v="9002"/>
    <s v="BIOCLEAN"/>
    <s v="Financeiro"/>
    <s v="C"/>
    <s v="CUSTO"/>
    <s v="C"/>
    <s v="PESSOAL"/>
    <s v="1 | 1"/>
    <s v="108015"/>
    <s v="ExtraordinÃ¡rio"/>
  </r>
  <r>
    <s v="Realizado"/>
    <x v="11"/>
    <n v="-500"/>
    <x v="20"/>
    <x v="18"/>
    <x v="2"/>
    <s v="MANUAL"/>
    <m/>
    <s v="MULTAS DIVERSAS"/>
    <n v="9002"/>
    <s v="BIOCLEAN"/>
    <s v="Financeiro"/>
    <s v="C"/>
    <s v="CUSTO"/>
    <s v="D"/>
    <s v="ENCARGOS SOCIAIS"/>
    <m/>
    <m/>
    <m/>
  </r>
  <r>
    <s v="Realizado"/>
    <x v="11"/>
    <n v="-500"/>
    <x v="50"/>
    <x v="46"/>
    <x v="16"/>
    <s v="GUIA"/>
    <s v="'1020694"/>
    <s v="REF. MULTA GFIP"/>
    <n v="3001"/>
    <s v="CONTROLADORIA"/>
    <s v="Figueiredo"/>
    <s v="D"/>
    <s v="DESPESA"/>
    <s v="O"/>
    <s v="TERCEIROS"/>
    <s v="1 | 1"/>
    <s v="109634"/>
    <s v="ExtraordinÃ¡rio"/>
  </r>
  <r>
    <s v="Realizado"/>
    <x v="11"/>
    <n v="-480"/>
    <x v="26"/>
    <x v="24"/>
    <x v="25"/>
    <s v="NFS"/>
    <s v="'22476"/>
    <s v="REF AVALIAÃ‡ÃƒO QUALIDADE DA AGUA EM 3 PONTOS DE AUTOCLAVE - 01/02/03"/>
    <n v="9002"/>
    <s v="BIOCLEAN"/>
    <s v="Financeiro"/>
    <s v="C"/>
    <s v="CUSTO"/>
    <s v="I"/>
    <s v="OUTROS"/>
    <s v="1 | 1"/>
    <s v="107887"/>
    <s v="ExtraordinÃ¡rio"/>
  </r>
  <r>
    <s v="Realizado"/>
    <x v="11"/>
    <n v="-467.01"/>
    <x v="28"/>
    <x v="26"/>
    <x v="28"/>
    <s v="NFS"/>
    <s v="'35810855"/>
    <s v="REF. UNIMED SAÃšDE - BIOCLEAN"/>
    <n v="9002"/>
    <s v="BIOCLEAN"/>
    <s v="Financeiro"/>
    <s v="C"/>
    <s v="CUSTO"/>
    <s v="E"/>
    <s v="BENEFÍCIOS"/>
    <s v="1 | 1"/>
    <s v="108812"/>
    <s v="ExtraordinÃ¡rio"/>
  </r>
  <r>
    <s v="Realizado"/>
    <x v="11"/>
    <n v="-397.86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9 | 19"/>
    <s v="45599"/>
    <s v="ExtraordinÃ¡rio"/>
  </r>
  <r>
    <s v="Realizado"/>
    <x v="11"/>
    <n v="-356.84"/>
    <x v="12"/>
    <x v="11"/>
    <x v="4"/>
    <s v="GUIA"/>
    <s v="'1020649"/>
    <s v="REF.  DAS PARCSN RELP PARC 19/92"/>
    <n v="20011"/>
    <s v="CORPORATIVO"/>
    <s v="Financeiro"/>
    <s v="F"/>
    <s v="PARCELAMENTOS"/>
    <s v="R"/>
    <s v="PARCELAMENTOS"/>
    <s v="1 | 1"/>
    <s v="109542"/>
    <s v="ExtraordinÃ¡rio"/>
  </r>
  <r>
    <s v="Realizado"/>
    <x v="11"/>
    <n v="-316"/>
    <x v="29"/>
    <x v="27"/>
    <x v="30"/>
    <s v="REEMBOLSO"/>
    <s v="'1020548"/>
    <s v="REF. REEMBOLSO DESP COMPRAS PARA MANUTENÃ‡ÃƒO (CASA RUBEM DE BONSUCESSO)"/>
    <n v="9002"/>
    <s v="BIOCLEAN"/>
    <s v="Financeiro"/>
    <s v="D"/>
    <s v="DESPESA"/>
    <s v="P"/>
    <s v="OUTRAS DESPESAS"/>
    <s v="1 | 1"/>
    <s v="109315"/>
    <s v="ExtraordinÃ¡rio"/>
  </r>
  <r>
    <s v="Realizado"/>
    <x v="11"/>
    <n v="-315"/>
    <x v="8"/>
    <x v="7"/>
    <x v="8"/>
    <s v="ADIANTAMENTO"/>
    <s v="'1020545"/>
    <s v="REF. PEDIDO VA MENSAL NOVEMBRO 2023 NOVOS  - BIOCLEAN "/>
    <n v="9002"/>
    <s v="BIOCLEAN"/>
    <s v="Financeiro"/>
    <s v="C"/>
    <s v="CUSTO"/>
    <s v="E"/>
    <s v="BENEFÍCIOS"/>
    <s v="1 | 1"/>
    <s v="109313"/>
    <s v="ExtraordinÃ¡rio"/>
  </r>
  <r>
    <s v="Realizado"/>
    <x v="11"/>
    <n v="-312.7"/>
    <x v="33"/>
    <x v="31"/>
    <x v="54"/>
    <s v="NOTA FISCAL"/>
    <s v="'45548"/>
    <s v="REF. ARGAMASSA, CIMENTO , VERGALHAO "/>
    <n v="9002"/>
    <s v="BIOCLEAN"/>
    <s v="Financeiro"/>
    <s v="D"/>
    <s v="DESPESA"/>
    <s v="M"/>
    <s v="INSTALAÇÃO"/>
    <s v="1 | 1"/>
    <s v="109206"/>
    <s v="ExtraordinÃ¡rio"/>
  </r>
  <r>
    <s v="Realizado"/>
    <x v="11"/>
    <n v="-251.81"/>
    <x v="47"/>
    <x v="44"/>
    <x v="56"/>
    <s v="RM"/>
    <s v="'1020881"/>
    <s v="REF.  PENSÃƒO ALIMENTICIA - NOVEMBRO/2023 - COLABORADOR: ALEXSANDRO PEREIRA DA SILVA"/>
    <n v="9002"/>
    <s v="BIOCLEAN"/>
    <s v="Financeiro"/>
    <s v="C"/>
    <s v="CUSTO"/>
    <s v="C"/>
    <s v="PESSOAL"/>
    <s v="1 | 1"/>
    <s v="110208"/>
    <s v="ExtraordinÃ¡rio"/>
  </r>
  <r>
    <s v="Realizado"/>
    <x v="11"/>
    <n v="-243.6"/>
    <x v="29"/>
    <x v="27"/>
    <x v="30"/>
    <s v="REEMBOLSO"/>
    <s v="'1020434"/>
    <s v="REF. REEMBOLSO COMPRA DIESEL"/>
    <n v="9002"/>
    <s v="BIOCLEAN"/>
    <s v="Financeiro"/>
    <s v="D"/>
    <s v="DESPESA"/>
    <s v="P"/>
    <s v="OUTRAS DESPESAS"/>
    <s v="1 | 1"/>
    <s v="108787"/>
    <s v="ExtraordinÃ¡rio"/>
  </r>
  <r>
    <s v="Realizado"/>
    <x v="11"/>
    <n v="-227.7"/>
    <x v="29"/>
    <x v="27"/>
    <x v="68"/>
    <s v="ADIANTAMENTO"/>
    <s v="'1020181"/>
    <s v="REF.  CERTIFICADO DIGITAL "/>
    <n v="9002"/>
    <s v="BIOCLEAN"/>
    <s v="Financeiro"/>
    <s v="D"/>
    <s v="DESPESA"/>
    <s v="P"/>
    <s v="OUTRAS DESPESAS"/>
    <s v="1 | 1"/>
    <s v="107747"/>
    <s v="ExtraordinÃ¡rio"/>
  </r>
  <r>
    <s v="Realizado"/>
    <x v="11"/>
    <n v="-223.95"/>
    <x v="29"/>
    <x v="27"/>
    <x v="30"/>
    <s v="REEMBOLSO"/>
    <s v="'1020492"/>
    <s v="REF. REEMBOLSO COMPRA MANGUEIRA"/>
    <n v="9002"/>
    <s v="BIOCLEAN"/>
    <s v="Financeiro"/>
    <s v="D"/>
    <s v="DESPESA"/>
    <s v="P"/>
    <s v="OUTRAS DESPESAS"/>
    <s v="1 | 1"/>
    <s v="109103"/>
    <s v="ExtraordinÃ¡rio"/>
  </r>
  <r>
    <s v="Realizado"/>
    <x v="11"/>
    <n v="-215"/>
    <x v="31"/>
    <x v="29"/>
    <x v="32"/>
    <s v="CONTRATO "/>
    <s v="'20231103003-TAR"/>
    <s v="Gerado por conciliacao automatica TAR CTA EMP MENSAL 10/23"/>
    <n v="20011"/>
    <s v="CORPORATIVO"/>
    <s v="Financeiro"/>
    <s v="D"/>
    <s v="DESPESA"/>
    <s v="N"/>
    <s v="DESPESAS FINANCEIRAS"/>
    <s v="1 | 1"/>
    <s v="107967"/>
    <s v="ExtraordinÃ¡rio"/>
  </r>
  <r>
    <s v="Realizado"/>
    <x v="11"/>
    <n v="-200"/>
    <x v="25"/>
    <x v="23"/>
    <x v="33"/>
    <s v="FATURA"/>
    <s v="'041"/>
    <s v="REF.   1 IMPRESSORA MULTIFUNCIONAL LT RICOH  377"/>
    <n v="9002"/>
    <s v="BIOCLEAN"/>
    <s v="Financeiro"/>
    <s v="D"/>
    <s v="DESPESA"/>
    <s v="M"/>
    <s v="INSTALAÇÃO"/>
    <s v="1 | 1"/>
    <s v="109897"/>
    <s v="ExtraordinÃ¡rio"/>
  </r>
  <r>
    <s v="Realizado"/>
    <x v="11"/>
    <n v="-147.6"/>
    <x v="33"/>
    <x v="31"/>
    <x v="54"/>
    <s v="NOTA FISCAL"/>
    <s v="'45625"/>
    <s v="REF. ARGAMASSA"/>
    <n v="9002"/>
    <s v="BIOCLEAN"/>
    <s v="Financeiro"/>
    <s v="D"/>
    <s v="DESPESA"/>
    <s v="M"/>
    <s v="INSTALAÇÃO"/>
    <s v="1 | 1"/>
    <s v="110588"/>
    <s v="ExtraordinÃ¡rio"/>
  </r>
  <r>
    <s v="Realizado"/>
    <x v="11"/>
    <n v="-145.94"/>
    <x v="29"/>
    <x v="27"/>
    <x v="30"/>
    <s v="REEMBOLSO"/>
    <s v="'1020532"/>
    <s v="REF. REEMBOLSO POSTO CARREFOUR"/>
    <n v="9002"/>
    <s v="BIOCLEAN"/>
    <s v="Financeiro"/>
    <s v="D"/>
    <s v="DESPESA"/>
    <s v="P"/>
    <s v="OUTRAS DESPESAS"/>
    <s v="1 | 1"/>
    <s v="109288"/>
    <s v="ExtraordinÃ¡rio"/>
  </r>
  <r>
    <s v="Realizado"/>
    <x v="11"/>
    <n v="-119"/>
    <x v="32"/>
    <x v="30"/>
    <x v="2"/>
    <s v="MANUAL"/>
    <m/>
    <s v="PROVISÃO TELEFONIA"/>
    <n v="9002"/>
    <s v="BIOCLEAN"/>
    <s v="Financeiro"/>
    <s v="C"/>
    <s v="CUSTO"/>
    <s v="I"/>
    <s v="OUTROS"/>
    <m/>
    <m/>
    <m/>
  </r>
  <r>
    <s v="Realizado"/>
    <x v="11"/>
    <n v="-85.19"/>
    <x v="34"/>
    <x v="32"/>
    <x v="28"/>
    <s v="NFS"/>
    <s v="'35810859"/>
    <s v="REF. UNIMED DENTAL BIOCLEAN"/>
    <n v="9002"/>
    <s v="BIOCLEAN"/>
    <s v="Financeiro"/>
    <s v="C"/>
    <s v="CUSTO"/>
    <s v="E"/>
    <s v="BENEFÍCIOS"/>
    <s v="1 | 1"/>
    <s v="108857"/>
    <s v="ExtraordinÃ¡rio"/>
  </r>
  <r>
    <s v="Realizado"/>
    <x v="11"/>
    <n v="-60.2"/>
    <x v="23"/>
    <x v="21"/>
    <x v="21"/>
    <s v="FATURA"/>
    <s v="'75149299"/>
    <s v="REF. PEDIDO VT MENSAL NOVEMBRO 2023 NOVO -BIOCLEAN"/>
    <n v="9002"/>
    <s v="BIOCLEAN"/>
    <s v="Financeiro"/>
    <s v="C"/>
    <s v="CUSTO"/>
    <s v="E"/>
    <s v="BENEFÍCIOS"/>
    <s v="1 | 1"/>
    <s v="109325"/>
    <s v="ExtraordinÃ¡rio"/>
  </r>
  <r>
    <s v="Realizado"/>
    <x v="11"/>
    <n v="-38.5"/>
    <x v="31"/>
    <x v="29"/>
    <x v="32"/>
    <s v="CONTRATO "/>
    <s v="'20231122009-TAR"/>
    <s v="Gerado por conciliacao automatica TAR/CUSTAS COBRANCA"/>
    <n v="20011"/>
    <s v="CORPORATIVO"/>
    <s v="Financeiro"/>
    <s v="D"/>
    <s v="DESPESA"/>
    <s v="N"/>
    <s v="DESPESAS FINANCEIRAS"/>
    <s v="1 | 1"/>
    <s v="109437"/>
    <s v="ExtraordinÃ¡rio"/>
  </r>
  <r>
    <s v="Realizado"/>
    <x v="11"/>
    <n v="-36.799999999999997"/>
    <x v="14"/>
    <x v="13"/>
    <x v="16"/>
    <s v="GUIA"/>
    <s v="'1021037"/>
    <s v="REF. COD 1708 IR BIOCLEAN - SICALC CONTRIBUINTE"/>
    <n v="2001"/>
    <s v="CORPORATIVO"/>
    <s v="Financeiro"/>
    <s v="C"/>
    <s v="CUSTO"/>
    <s v="I"/>
    <s v="OUTROS"/>
    <s v="1 | 1"/>
    <s v="110822"/>
    <s v="ExtraordinÃ¡rio"/>
  </r>
  <r>
    <s v="Realizado"/>
    <x v="11"/>
    <n v="-32.4"/>
    <x v="31"/>
    <x v="29"/>
    <x v="32"/>
    <s v="CONTRATO "/>
    <s v="'20231107007-TAR"/>
    <s v="Gerado por conciliacao automatica TAR C/C SISPAG"/>
    <n v="20011"/>
    <s v="CORPORATIVO"/>
    <s v="Financeiro"/>
    <s v="D"/>
    <s v="DESPESA"/>
    <s v="N"/>
    <s v="DESPESAS FINANCEIRAS"/>
    <s v="1 | 1"/>
    <s v="108339"/>
    <s v="ExtraordinÃ¡rio"/>
  </r>
  <r>
    <s v="Realizado"/>
    <x v="11"/>
    <n v="-30.03"/>
    <x v="36"/>
    <x v="34"/>
    <x v="53"/>
    <s v="NOTA FISCAL"/>
    <s v="'583995-Juros"/>
    <s v="."/>
    <n v="9002"/>
    <s v="BIOCLEAN"/>
    <s v="Financeiro"/>
    <s v="D"/>
    <s v="DESPESA"/>
    <s v="N"/>
    <s v="DESPESAS FINANCEIRAS"/>
    <s v="1 | 1"/>
    <s v="108604"/>
    <s v="ExtraordinÃ¡rio"/>
  </r>
  <r>
    <s v="Realizado"/>
    <x v="11"/>
    <n v="-24.3"/>
    <x v="31"/>
    <x v="29"/>
    <x v="32"/>
    <s v="CONTRATO "/>
    <s v="'20231128006-TAR"/>
    <s v="Gerado por conciliacao automatica TAR C/C SISPAG"/>
    <n v="20011"/>
    <s v="CORPORATIVO"/>
    <s v="Financeiro"/>
    <s v="D"/>
    <s v="DESPESA"/>
    <s v="N"/>
    <s v="DESPESAS FINANCEIRAS"/>
    <s v="1 | 1"/>
    <s v="109831"/>
    <s v="ExtraordinÃ¡rio"/>
  </r>
  <r>
    <s v="Realizado"/>
    <x v="11"/>
    <n v="-21.2"/>
    <x v="31"/>
    <x v="29"/>
    <x v="32"/>
    <s v="CONTRATO "/>
    <s v="'20231107009-TAR"/>
    <s v="Gerado por conciliacao automatica TAR TED SISPAG"/>
    <n v="20011"/>
    <s v="CORPORATIVO"/>
    <s v="Financeiro"/>
    <s v="D"/>
    <s v="DESPESA"/>
    <s v="N"/>
    <s v="DESPESAS FINANCEIRAS"/>
    <s v="1 | 1"/>
    <s v="108341"/>
    <s v="ExtraordinÃ¡rio"/>
  </r>
  <r>
    <s v="Realizado"/>
    <x v="11"/>
    <n v="-21.2"/>
    <x v="31"/>
    <x v="29"/>
    <x v="32"/>
    <s v="CONTRATO "/>
    <s v="'20231123004-TAR"/>
    <s v="Gerado por conciliacao automatica TAR TED SISPAG"/>
    <n v="20011"/>
    <s v="CORPORATIVO"/>
    <s v="Financeiro"/>
    <s v="D"/>
    <s v="DESPESA"/>
    <s v="N"/>
    <s v="DESPESAS FINANCEIRAS"/>
    <s v="1 | 1"/>
    <s v="109513"/>
    <s v="ExtraordinÃ¡rio"/>
  </r>
  <r>
    <s v="Realizado"/>
    <x v="11"/>
    <n v="-16.5"/>
    <x v="31"/>
    <x v="29"/>
    <x v="32"/>
    <s v="CONTRATO "/>
    <s v="'20231108006-TAR"/>
    <s v="Gerado por conciliacao automatica TAR/CUSTAS COBRANCA"/>
    <n v="20011"/>
    <s v="CORPORATIVO"/>
    <s v="Financeiro"/>
    <s v="D"/>
    <s v="DESPESA"/>
    <s v="N"/>
    <s v="DESPESAS FINANCEIRAS"/>
    <s v="1 | 1"/>
    <s v="108476"/>
    <s v="ExtraordinÃ¡rio"/>
  </r>
  <r>
    <s v="Realizado"/>
    <x v="11"/>
    <n v="-11"/>
    <x v="31"/>
    <x v="29"/>
    <x v="32"/>
    <s v="CONTRATO "/>
    <s v="'20231121008-TAR"/>
    <s v="Gerado por conciliacao automatica TAR/CUSTAS COBRANCA"/>
    <n v="20011"/>
    <s v="CORPORATIVO"/>
    <s v="Financeiro"/>
    <s v="D"/>
    <s v="DESPESA"/>
    <s v="N"/>
    <s v="DESPESAS FINANCEIRAS"/>
    <s v="1 | 1"/>
    <s v="109310"/>
    <s v="ExtraordinÃ¡rio"/>
  </r>
  <r>
    <s v="Realizado"/>
    <x v="11"/>
    <n v="-11"/>
    <x v="31"/>
    <x v="29"/>
    <x v="32"/>
    <s v="CONTRATO "/>
    <s v="'20231128008-TAR"/>
    <s v="Gerado por conciliacao automatica TAR/CUSTAS COBRANCA"/>
    <n v="20011"/>
    <s v="CORPORATIVO"/>
    <s v="Financeiro"/>
    <s v="D"/>
    <s v="DESPESA"/>
    <s v="N"/>
    <s v="DESPESAS FINANCEIRAS"/>
    <s v="1 | 1"/>
    <s v="109832"/>
    <s v="ExtraordinÃ¡rio"/>
  </r>
  <r>
    <s v="Realizado"/>
    <x v="11"/>
    <n v="-10.6"/>
    <x v="31"/>
    <x v="29"/>
    <x v="32"/>
    <s v="CONTRATO "/>
    <s v="'20231110008-TAR"/>
    <s v="Gerado por conciliacao automatica TAR TED SISPAG"/>
    <n v="20011"/>
    <s v="CORPORATIVO"/>
    <s v="Financeiro"/>
    <s v="D"/>
    <s v="DESPESA"/>
    <s v="N"/>
    <s v="DESPESAS FINANCEIRAS"/>
    <s v="1 | 1"/>
    <s v="108747"/>
    <s v="ExtraordinÃ¡rio"/>
  </r>
  <r>
    <s v="Realizado"/>
    <x v="11"/>
    <n v="-10.6"/>
    <x v="31"/>
    <x v="29"/>
    <x v="32"/>
    <s v="CONTRATO "/>
    <s v="'20231116008-TAR"/>
    <s v="Gerado por conciliacao automatica TAR TED SISPAG"/>
    <n v="20011"/>
    <s v="CORPORATIVO"/>
    <s v="Financeiro"/>
    <s v="D"/>
    <s v="DESPESA"/>
    <s v="N"/>
    <s v="DESPESAS FINANCEIRAS"/>
    <s v="1 | 1"/>
    <s v="109093"/>
    <s v="ExtraordinÃ¡rio"/>
  </r>
  <r>
    <s v="Realizado"/>
    <x v="11"/>
    <n v="-10.6"/>
    <x v="31"/>
    <x v="29"/>
    <x v="32"/>
    <s v="CONTRATO "/>
    <s v="'20231121007-TAR"/>
    <s v="Gerado por conciliacao automatica TAR TED SISPAG"/>
    <n v="20011"/>
    <s v="CORPORATIVO"/>
    <s v="Financeiro"/>
    <s v="D"/>
    <s v="DESPESA"/>
    <s v="N"/>
    <s v="DESPESAS FINANCEIRAS"/>
    <s v="1 | 1"/>
    <s v="109309"/>
    <s v="ExtraordinÃ¡rio"/>
  </r>
  <r>
    <s v="Realizado"/>
    <x v="11"/>
    <n v="-10.6"/>
    <x v="31"/>
    <x v="29"/>
    <x v="32"/>
    <s v="CONTRATO "/>
    <s v="'20231130004-TAR"/>
    <s v="Gerado por conciliacao automatica TAR TED SISPAG"/>
    <n v="20011"/>
    <s v="CORPORATIVO"/>
    <s v="Financeiro"/>
    <s v="D"/>
    <s v="DESPESA"/>
    <s v="N"/>
    <s v="DESPESAS FINANCEIRAS"/>
    <s v="1 | 1"/>
    <s v="109993"/>
    <s v="ExtraordinÃ¡rio"/>
  </r>
  <r>
    <s v="Realizado"/>
    <x v="11"/>
    <n v="-5.5"/>
    <x v="31"/>
    <x v="29"/>
    <x v="32"/>
    <s v="CONTRATO "/>
    <s v="'20231113005-TAR"/>
    <s v="Gerado por conciliacao automatica TAR/CUSTAS COBRANCA"/>
    <n v="20011"/>
    <s v="CORPORATIVO"/>
    <s v="Financeiro"/>
    <s v="D"/>
    <s v="DESPESA"/>
    <s v="N"/>
    <s v="DESPESAS FINANCEIRAS"/>
    <s v="1 | 1"/>
    <s v="108873"/>
    <s v="ExtraordinÃ¡rio"/>
  </r>
  <r>
    <s v="Realizado"/>
    <x v="11"/>
    <n v="-5.5"/>
    <x v="31"/>
    <x v="29"/>
    <x v="32"/>
    <s v="CONTRATO "/>
    <s v="'20231116011-TAR"/>
    <s v="Gerado por conciliacao automatica TAR/CUSTAS COBRANCA"/>
    <n v="20011"/>
    <s v="CORPORATIVO"/>
    <s v="Financeiro"/>
    <s v="D"/>
    <s v="DESPESA"/>
    <s v="N"/>
    <s v="DESPESAS FINANCEIRAS"/>
    <s v="1 | 1"/>
    <s v="109094"/>
    <s v="ExtraordinÃ¡rio"/>
  </r>
  <r>
    <s v="Realizado"/>
    <x v="11"/>
    <n v="-2.8"/>
    <x v="31"/>
    <x v="29"/>
    <x v="32"/>
    <s v="CONTRATO "/>
    <s v="'20231116006-TAR"/>
    <s v="Gerado por conciliacao automatica TAR SISPAG TIT OUTRO BCO"/>
    <n v="20011"/>
    <s v="CORPORATIVO"/>
    <s v="Financeiro"/>
    <s v="D"/>
    <s v="DESPESA"/>
    <s v="N"/>
    <s v="DESPESAS FINANCEIRAS"/>
    <s v="1 | 1"/>
    <s v="109091"/>
    <s v="ExtraordinÃ¡rio"/>
  </r>
  <r>
    <s v="Realizado"/>
    <x v="11"/>
    <n v="-2.8"/>
    <x v="31"/>
    <x v="29"/>
    <x v="32"/>
    <s v="CONTRATO "/>
    <s v="'20231121006-TAR"/>
    <s v="Gerado por conciliacao automatica TAR SISPAG TIT OUTRO BCO"/>
    <n v="20011"/>
    <s v="CORPORATIVO"/>
    <s v="Financeiro"/>
    <s v="D"/>
    <s v="DESPESA"/>
    <s v="N"/>
    <s v="DESPESAS FINANCEIRAS"/>
    <s v="1 | 1"/>
    <s v="109308"/>
    <s v="ExtraordinÃ¡rio"/>
  </r>
  <r>
    <s v="Realizado"/>
    <x v="11"/>
    <n v="-2.8"/>
    <x v="31"/>
    <x v="29"/>
    <x v="32"/>
    <s v="CONTRATO "/>
    <s v="'20231122006-TAR"/>
    <s v="Gerado por conciliacao automatica TAR SISPAG TIT OUTRO BCO"/>
    <n v="20011"/>
    <s v="CORPORATIVO"/>
    <s v="Financeiro"/>
    <s v="D"/>
    <s v="DESPESA"/>
    <s v="N"/>
    <s v="DESPESAS FINANCEIRAS"/>
    <s v="1 | 1"/>
    <s v="109435"/>
    <s v="ExtraordinÃ¡rio"/>
  </r>
  <r>
    <s v="Realizado"/>
    <x v="11"/>
    <n v="-2.7"/>
    <x v="31"/>
    <x v="29"/>
    <x v="32"/>
    <s v="CONTRATO "/>
    <s v="'20231116005-TAR"/>
    <s v="Gerado por conciliacao automatica TAR BLOQUETO ITAU"/>
    <n v="20011"/>
    <s v="CORPORATIVO"/>
    <s v="Financeiro"/>
    <s v="D"/>
    <s v="DESPESA"/>
    <s v="N"/>
    <s v="DESPESAS FINANCEIRAS"/>
    <s v="1 | 1"/>
    <s v="109090"/>
    <s v="ExtraordinÃ¡rio"/>
  </r>
  <r>
    <s v="Realizado"/>
    <x v="11"/>
    <n v="-1.8"/>
    <x v="31"/>
    <x v="29"/>
    <x v="32"/>
    <s v="CONTRATO "/>
    <s v="'20231108004-TAR"/>
    <s v="Gerado por conciliacao automatica TAR BLOQUETO ITAU"/>
    <n v="20011"/>
    <s v="CORPORATIVO"/>
    <s v="Financeiro"/>
    <s v="D"/>
    <s v="DESPESA"/>
    <s v="N"/>
    <s v="DESPESAS FINANCEIRAS"/>
    <s v="1 | 1"/>
    <s v="108475"/>
    <s v="ExtraordinÃ¡rio"/>
  </r>
  <r>
    <s v="Realizado"/>
    <x v="11"/>
    <n v="-1.8"/>
    <x v="31"/>
    <x v="29"/>
    <x v="32"/>
    <s v="CONTRATO "/>
    <s v="'20231113003-TAR"/>
    <s v="Gerado por conciliacao automatica TAR BLOQUETO ITAU"/>
    <n v="20011"/>
    <s v="CORPORATIVO"/>
    <s v="Financeiro"/>
    <s v="D"/>
    <s v="DESPESA"/>
    <s v="N"/>
    <s v="DESPESAS FINANCEIRAS"/>
    <s v="1 | 1"/>
    <s v="108871"/>
    <s v="ExtraordinÃ¡rio"/>
  </r>
  <r>
    <s v="Realizado"/>
    <x v="11"/>
    <n v="-1.8"/>
    <x v="31"/>
    <x v="29"/>
    <x v="32"/>
    <s v="CONTRATO "/>
    <s v="'20231124003-TAR"/>
    <s v="Gerado por conciliacao automatica TAR BLOQUETO ITAU"/>
    <n v="20011"/>
    <s v="CORPORATIVO"/>
    <s v="Financeiro"/>
    <s v="D"/>
    <s v="DESPESA"/>
    <s v="N"/>
    <s v="DESPESAS FINANCEIRAS"/>
    <s v="1 | 1"/>
    <s v="109642"/>
    <s v="ExtraordinÃ¡rio"/>
  </r>
  <r>
    <s v="Realizado"/>
    <x v="11"/>
    <n v="-1.8"/>
    <x v="31"/>
    <x v="29"/>
    <x v="32"/>
    <s v="CONTRATO "/>
    <s v="'20231128004-TAR"/>
    <s v="Gerado por conciliacao automatica TAR BLOQUETO ITAU"/>
    <n v="20011"/>
    <s v="CORPORATIVO"/>
    <s v="Financeiro"/>
    <s v="D"/>
    <s v="DESPESA"/>
    <s v="N"/>
    <s v="DESPESAS FINANCEIRAS"/>
    <s v="1 | 1"/>
    <s v="109829"/>
    <s v="ExtraordinÃ¡rio"/>
  </r>
  <r>
    <s v="Realizado"/>
    <x v="11"/>
    <n v="-1.8"/>
    <x v="31"/>
    <x v="29"/>
    <x v="32"/>
    <s v="CONTRATO "/>
    <s v="'20231129003-TAR"/>
    <s v="Gerado por conciliacao automatica TAR BLOQUETO ITAU"/>
    <n v="20011"/>
    <s v="CORPORATIVO"/>
    <s v="Financeiro"/>
    <s v="D"/>
    <s v="DESPESA"/>
    <s v="N"/>
    <s v="DESPESAS FINANCEIRAS"/>
    <s v="1 | 1"/>
    <s v="109918"/>
    <s v="ExtraordinÃ¡rio"/>
  </r>
  <r>
    <s v="Realizado"/>
    <x v="11"/>
    <n v="-1.4"/>
    <x v="31"/>
    <x v="29"/>
    <x v="32"/>
    <s v="CONTRATO "/>
    <s v="'1020639"/>
    <s v="Gerado por conciliacao automatica TAR TED SISPAG"/>
    <n v="20011"/>
    <s v="CORPORATIVO"/>
    <s v="Financeiro"/>
    <s v="D"/>
    <s v="DESPESA"/>
    <s v="N"/>
    <s v="DESPESAS FINANCEIRAS"/>
    <s v="1 | 1"/>
    <s v="109515"/>
    <s v="ExtraordinÃ¡rio"/>
  </r>
  <r>
    <s v="Realizado"/>
    <x v="11"/>
    <n v="-1.4"/>
    <x v="31"/>
    <x v="29"/>
    <x v="32"/>
    <s v="CONTRATO "/>
    <s v="'20231106003-TAR"/>
    <s v="Gerado por conciliacao automatica TAR SISPAG TIT OUTRO BCO"/>
    <n v="20011"/>
    <s v="CORPORATIVO"/>
    <s v="Financeiro"/>
    <s v="D"/>
    <s v="DESPESA"/>
    <s v="N"/>
    <s v="DESPESAS FINANCEIRAS"/>
    <s v="1 | 1"/>
    <s v="108184"/>
    <s v="ExtraordinÃ¡rio"/>
  </r>
  <r>
    <s v="Realizado"/>
    <x v="11"/>
    <n v="-1.4"/>
    <x v="31"/>
    <x v="29"/>
    <x v="32"/>
    <s v="CONTRATO "/>
    <s v="'20231110006-TAR"/>
    <s v="Gerado por conciliacao automatica TAR SISPAG TIT OUTRO BCO"/>
    <n v="20011"/>
    <s v="CORPORATIVO"/>
    <s v="Financeiro"/>
    <s v="D"/>
    <s v="DESPESA"/>
    <s v="N"/>
    <s v="DESPESAS FINANCEIRAS"/>
    <s v="1 | 1"/>
    <s v="108745"/>
    <s v="ExtraordinÃ¡rio"/>
  </r>
  <r>
    <s v="Realizado"/>
    <x v="11"/>
    <n v="-1.4"/>
    <x v="31"/>
    <x v="29"/>
    <x v="32"/>
    <s v="CONTRATO "/>
    <s v="'20231110007-TAR"/>
    <s v="Gerado por conciliacao automatica TAR SISPAG TIT OUTRO BCO"/>
    <n v="20011"/>
    <s v="CORPORATIVO"/>
    <s v="Financeiro"/>
    <s v="D"/>
    <s v="DESPESA"/>
    <s v="N"/>
    <s v="DESPESAS FINANCEIRAS"/>
    <s v="1 | 1"/>
    <s v="108746"/>
    <s v="ExtraordinÃ¡rio"/>
  </r>
  <r>
    <s v="Realizado"/>
    <x v="11"/>
    <n v="-1.4"/>
    <x v="31"/>
    <x v="29"/>
    <x v="32"/>
    <s v="CONTRATO "/>
    <s v="'20231128005-TAR"/>
    <s v="Gerado por conciliacao automatica TAR SISPAG TIT OUTRO BCO"/>
    <n v="20011"/>
    <s v="CORPORATIVO"/>
    <s v="Financeiro"/>
    <s v="D"/>
    <s v="DESPESA"/>
    <s v="N"/>
    <s v="DESPESAS FINANCEIRAS"/>
    <s v="1 | 1"/>
    <s v="109830"/>
    <s v="ExtraordinÃ¡rio"/>
  </r>
  <r>
    <s v="Realizado"/>
    <x v="11"/>
    <n v="-1.4"/>
    <x v="31"/>
    <x v="29"/>
    <x v="32"/>
    <s v="CONTRATO "/>
    <s v="'20231129004-TAR"/>
    <s v="Gerado por conciliacao automatica TAR SISPAG TIT OUTRO BCO"/>
    <n v="20011"/>
    <s v="CORPORATIVO"/>
    <s v="Financeiro"/>
    <s v="D"/>
    <s v="DESPESA"/>
    <s v="N"/>
    <s v="DESPESAS FINANCEIRAS"/>
    <s v="1 | 1"/>
    <s v="109919"/>
    <s v="ExtraordinÃ¡rio"/>
  </r>
  <r>
    <s v="Realizado"/>
    <x v="11"/>
    <n v="-0.9"/>
    <x v="31"/>
    <x v="29"/>
    <x v="32"/>
    <s v="CONTRATO "/>
    <s v="'20231101002-TAR"/>
    <s v="Gerado por conciliacao automatica TAR SISPAG CONCESSION"/>
    <n v="20011"/>
    <s v="CORPORATIVO"/>
    <s v="Financeiro"/>
    <s v="D"/>
    <s v="DESPESA"/>
    <s v="N"/>
    <s v="DESPESAS FINANCEIRAS"/>
    <s v="1 | 1"/>
    <s v="107965"/>
    <s v="ExtraordinÃ¡rio"/>
  </r>
  <r>
    <s v="Realizado"/>
    <x v="11"/>
    <n v="-0.9"/>
    <x v="31"/>
    <x v="29"/>
    <x v="32"/>
    <s v="CONTRATO "/>
    <s v="'20231103002-TAR"/>
    <s v="Gerado por conciliacao automatica TAR BLOQUETO ITAU"/>
    <n v="20011"/>
    <s v="CORPORATIVO"/>
    <s v="Financeiro"/>
    <s v="D"/>
    <s v="DESPESA"/>
    <s v="N"/>
    <s v="DESPESAS FINANCEIRAS"/>
    <s v="1 | 1"/>
    <s v="107966"/>
    <s v="ExtraordinÃ¡rio"/>
  </r>
  <r>
    <s v="Realizado"/>
    <x v="11"/>
    <n v="-0.9"/>
    <x v="31"/>
    <x v="29"/>
    <x v="32"/>
    <s v="CONTRATO "/>
    <s v="'20231106004-TAR"/>
    <s v="Gerado por conciliacao automatica TAR SISPAG CONCESSION"/>
    <n v="20011"/>
    <s v="CORPORATIVO"/>
    <s v="Financeiro"/>
    <s v="D"/>
    <s v="DESPESA"/>
    <s v="N"/>
    <s v="DESPESAS FINANCEIRAS"/>
    <s v="1 | 1"/>
    <s v="108185"/>
    <s v="ExtraordinÃ¡rio"/>
  </r>
  <r>
    <s v="Realizado"/>
    <x v="11"/>
    <n v="-0.9"/>
    <x v="31"/>
    <x v="29"/>
    <x v="32"/>
    <s v="CONTRATO "/>
    <s v="'20231107008-TAR"/>
    <s v="Gerado por conciliacao automatica TAR C/C SISPAG"/>
    <n v="20011"/>
    <s v="CORPORATIVO"/>
    <s v="Financeiro"/>
    <s v="D"/>
    <s v="DESPESA"/>
    <s v="N"/>
    <s v="DESPESAS FINANCEIRAS"/>
    <s v="1 | 1"/>
    <s v="108340"/>
    <s v="ExtraordinÃ¡rio"/>
  </r>
  <r>
    <s v="Realizado"/>
    <x v="11"/>
    <n v="-0.9"/>
    <x v="31"/>
    <x v="29"/>
    <x v="32"/>
    <s v="CONTRATO "/>
    <s v="'20231110005-TAR"/>
    <s v="Gerado por conciliacao automatica TAR BLOQUETO ITAU"/>
    <n v="20011"/>
    <s v="CORPORATIVO"/>
    <s v="Financeiro"/>
    <s v="D"/>
    <s v="DESPESA"/>
    <s v="N"/>
    <s v="DESPESAS FINANCEIRAS"/>
    <s v="1 | 1"/>
    <s v="108744"/>
    <s v="ExtraordinÃ¡rio"/>
  </r>
  <r>
    <s v="Realizado"/>
    <x v="11"/>
    <n v="-0.9"/>
    <x v="31"/>
    <x v="29"/>
    <x v="32"/>
    <s v="CONTRATO "/>
    <s v="'20231113004-TAR"/>
    <s v="Gerado por conciliacao automatica TAR C/C SISPAG"/>
    <n v="20011"/>
    <s v="CORPORATIVO"/>
    <s v="Financeiro"/>
    <s v="D"/>
    <s v="DESPESA"/>
    <s v="N"/>
    <s v="DESPESAS FINANCEIRAS"/>
    <s v="1 | 1"/>
    <s v="108872"/>
    <s v="ExtraordinÃ¡rio"/>
  </r>
  <r>
    <s v="Realizado"/>
    <x v="11"/>
    <n v="-0.9"/>
    <x v="31"/>
    <x v="29"/>
    <x v="32"/>
    <s v="CONTRATO "/>
    <s v="'20231116007-TAR"/>
    <s v="Gerado por conciliacao automatica TAR C/C SISPAG"/>
    <n v="20011"/>
    <s v="CORPORATIVO"/>
    <s v="Financeiro"/>
    <s v="D"/>
    <s v="DESPESA"/>
    <s v="N"/>
    <s v="DESPESAS FINANCEIRAS"/>
    <s v="1 | 1"/>
    <s v="109092"/>
    <s v="ExtraordinÃ¡rio"/>
  </r>
  <r>
    <s v="Realizado"/>
    <x v="11"/>
    <n v="-0.9"/>
    <x v="31"/>
    <x v="29"/>
    <x v="32"/>
    <s v="CONTRATO "/>
    <s v="'20231117005-TAR"/>
    <s v="Gerado por conciliacao automatica TAR BLOQUETO ITAU"/>
    <n v="20011"/>
    <s v="CORPORATIVO"/>
    <s v="Financeiro"/>
    <s v="D"/>
    <s v="DESPESA"/>
    <s v="N"/>
    <s v="DESPESAS FINANCEIRAS"/>
    <s v="1 | 1"/>
    <s v="109246"/>
    <s v="ExtraordinÃ¡rio"/>
  </r>
  <r>
    <s v="Realizado"/>
    <x v="11"/>
    <n v="-0.9"/>
    <x v="31"/>
    <x v="29"/>
    <x v="32"/>
    <s v="CONTRATO "/>
    <s v="'20231117006-TAR"/>
    <s v="Gerado por conciliacao automatica TAR C/C SISPAG"/>
    <n v="20011"/>
    <s v="CORPORATIVO"/>
    <s v="Financeiro"/>
    <s v="D"/>
    <s v="DESPESA"/>
    <s v="N"/>
    <s v="DESPESAS FINANCEIRAS"/>
    <s v="1 | 1"/>
    <s v="109247"/>
    <s v="ExtraordinÃ¡rio"/>
  </r>
  <r>
    <s v="Realizado"/>
    <x v="11"/>
    <n v="-0.9"/>
    <x v="31"/>
    <x v="29"/>
    <x v="32"/>
    <s v="CONTRATO "/>
    <s v="'20231117007-TAR"/>
    <s v="Gerado por conciliacao automatica TAR C/C SISPAG"/>
    <n v="20011"/>
    <s v="CORPORATIVO"/>
    <s v="Financeiro"/>
    <s v="D"/>
    <s v="DESPESA"/>
    <s v="N"/>
    <s v="DESPESAS FINANCEIRAS"/>
    <s v="1 | 1"/>
    <s v="109248"/>
    <s v="ExtraordinÃ¡rio"/>
  </r>
  <r>
    <s v="Realizado"/>
    <x v="11"/>
    <n v="-0.9"/>
    <x v="31"/>
    <x v="29"/>
    <x v="32"/>
    <s v="CONTRATO "/>
    <s v="'20231121005-TAR"/>
    <s v="Gerado por conciliacao automatica TAR BLOQUETO ITAU"/>
    <n v="20011"/>
    <s v="CORPORATIVO"/>
    <s v="Financeiro"/>
    <s v="D"/>
    <s v="DESPESA"/>
    <s v="N"/>
    <s v="DESPESAS FINANCEIRAS"/>
    <s v="1 | 1"/>
    <s v="109307"/>
    <s v="ExtraordinÃ¡rio"/>
  </r>
  <r>
    <s v="Realizado"/>
    <x v="11"/>
    <n v="-0.9"/>
    <x v="31"/>
    <x v="29"/>
    <x v="32"/>
    <s v="CONTRATO "/>
    <s v="'20231122005-TAR"/>
    <s v="Gerado por conciliacao automatica TAR BLOQUETO ITAU"/>
    <n v="20011"/>
    <s v="CORPORATIVO"/>
    <s v="Financeiro"/>
    <s v="D"/>
    <s v="DESPESA"/>
    <s v="N"/>
    <s v="DESPESAS FINANCEIRAS"/>
    <s v="1 | 1"/>
    <s v="109434"/>
    <s v="ExtraordinÃ¡rio"/>
  </r>
  <r>
    <s v="Realizado"/>
    <x v="11"/>
    <n v="-0.9"/>
    <x v="31"/>
    <x v="29"/>
    <x v="32"/>
    <s v="CONTRATO "/>
    <s v="'20231122007-TAR"/>
    <s v="Gerado por conciliacao automatica TAR SISPAG CONCESSION"/>
    <n v="20011"/>
    <s v="CORPORATIVO"/>
    <s v="Financeiro"/>
    <s v="D"/>
    <s v="DESPESA"/>
    <s v="N"/>
    <s v="DESPESAS FINANCEIRAS"/>
    <s v="1 | 1"/>
    <s v="109436"/>
    <s v="ExtraordinÃ¡rio"/>
  </r>
  <r>
    <s v="Realizado"/>
    <x v="11"/>
    <n v="0.01"/>
    <x v="37"/>
    <x v="35"/>
    <x v="1"/>
    <s v="Receitas"/>
    <s v="'20231101003-REND"/>
    <s v="Gerado por conciliacao automatica REND PAGO APLIC AUT MAIS"/>
    <n v="9002"/>
    <s v="BIOCLEAN"/>
    <s v="Financeiro"/>
    <s v="D"/>
    <s v="DESPESA"/>
    <s v="N"/>
    <s v="DESPESAS FINANCEIRAS"/>
    <s v="1 | 1"/>
    <s v="3838"/>
    <m/>
  </r>
  <r>
    <s v="Realizado"/>
    <x v="11"/>
    <n v="0.01"/>
    <x v="37"/>
    <x v="35"/>
    <x v="1"/>
    <s v="Receitas"/>
    <s v="'20231103004-REND"/>
    <s v="Gerado por conciliacao automatica REND PAGO APLIC AUT APR"/>
    <n v="9002"/>
    <s v="BIOCLEAN"/>
    <s v="Financeiro"/>
    <s v="D"/>
    <s v="DESPESA"/>
    <s v="N"/>
    <s v="DESPESAS FINANCEIRAS"/>
    <s v="1 | 1"/>
    <s v="3839"/>
    <m/>
  </r>
  <r>
    <s v="Realizado"/>
    <x v="11"/>
    <n v="0.02"/>
    <x v="37"/>
    <x v="35"/>
    <x v="1"/>
    <s v="Receitas"/>
    <s v="'20231116012-REND"/>
    <s v="Gerado por conciliacao automatica REND PAGO APLIC AUT APR"/>
    <n v="9002"/>
    <s v="BIOCLEAN"/>
    <s v="Financeiro"/>
    <s v="D"/>
    <s v="DESPESA"/>
    <s v="N"/>
    <s v="DESPESAS FINANCEIRAS"/>
    <s v="1 | 1"/>
    <s v="3902"/>
    <m/>
  </r>
  <r>
    <s v="Realizado"/>
    <x v="11"/>
    <n v="0.02"/>
    <x v="37"/>
    <x v="35"/>
    <x v="1"/>
    <s v="Receitas"/>
    <s v="'20231130006-REND"/>
    <s v="Gerado por conciliacao automatica REND PAGO APLIC AUT APR"/>
    <n v="9002"/>
    <s v="BIOCLEAN"/>
    <s v="Financeiro"/>
    <s v="D"/>
    <s v="DESPESA"/>
    <s v="N"/>
    <s v="DESPESAS FINANCEIRAS"/>
    <s v="1 | 1"/>
    <s v="3960"/>
    <m/>
  </r>
  <r>
    <s v="Realizado"/>
    <x v="11"/>
    <n v="0.1"/>
    <x v="37"/>
    <x v="35"/>
    <x v="1"/>
    <s v="Receitas"/>
    <s v="'20231106005-REND"/>
    <s v="Gerado por conciliacao automatica REND PAGO APLIC AUT APR"/>
    <n v="9002"/>
    <s v="BIOCLEAN"/>
    <s v="Financeiro"/>
    <s v="D"/>
    <s v="DESPESA"/>
    <s v="N"/>
    <s v="DESPESAS FINANCEIRAS"/>
    <s v="1 | 1"/>
    <s v="3850"/>
    <m/>
  </r>
  <r>
    <s v="Realizado"/>
    <x v="11"/>
    <n v="0.1"/>
    <x v="37"/>
    <x v="35"/>
    <x v="1"/>
    <s v="Receitas"/>
    <s v="'20231114003-REND"/>
    <s v="Gerado por conciliacao automatica REND PAGO APLIC AUT APR"/>
    <n v="9002"/>
    <s v="BIOCLEAN"/>
    <s v="Financeiro"/>
    <s v="D"/>
    <s v="DESPESA"/>
    <s v="N"/>
    <s v="DESPESAS FINANCEIRAS"/>
    <s v="1 | 1"/>
    <s v="3894"/>
    <m/>
  </r>
  <r>
    <s v="Realizado"/>
    <x v="11"/>
    <n v="0.12"/>
    <x v="37"/>
    <x v="35"/>
    <x v="1"/>
    <s v="Receitas"/>
    <s v="'20231124004-REND"/>
    <s v="Gerado por conciliacao automatica REND PAGO APLIC AUT APR"/>
    <n v="9002"/>
    <s v="BIOCLEAN"/>
    <s v="Financeiro"/>
    <s v="D"/>
    <s v="DESPESA"/>
    <s v="N"/>
    <s v="DESPESAS FINANCEIRAS"/>
    <s v="1 | 1"/>
    <s v="3929"/>
    <m/>
  </r>
  <r>
    <s v="Realizado"/>
    <x v="11"/>
    <n v="0.15"/>
    <x v="37"/>
    <x v="35"/>
    <x v="1"/>
    <s v="Receitas"/>
    <s v="'20231110009-REND"/>
    <s v="Gerado por conciliacao automatica REND PAGO APLIC AUT APR"/>
    <n v="9002"/>
    <s v="BIOCLEAN"/>
    <s v="Financeiro"/>
    <s v="D"/>
    <s v="DESPESA"/>
    <s v="N"/>
    <s v="DESPESAS FINANCEIRAS"/>
    <s v="1 | 1"/>
    <s v="3880"/>
    <m/>
  </r>
  <r>
    <s v="Realizado"/>
    <x v="11"/>
    <n v="0.43"/>
    <x v="37"/>
    <x v="35"/>
    <x v="1"/>
    <s v="Receitas"/>
    <s v="'20231121010-REND"/>
    <s v="Gerado por conciliacao automatica REND PAGO APLIC AUT APR"/>
    <n v="9002"/>
    <s v="BIOCLEAN"/>
    <s v="Financeiro"/>
    <s v="D"/>
    <s v="DESPESA"/>
    <s v="N"/>
    <s v="DESPESAS FINANCEIRAS"/>
    <s v="1 | 1"/>
    <s v="3916"/>
    <m/>
  </r>
  <r>
    <s v="Realizado"/>
    <x v="11"/>
    <n v="0.48"/>
    <x v="37"/>
    <x v="35"/>
    <x v="1"/>
    <s v="Receitas"/>
    <s v="'20231129006-REND"/>
    <s v="Gerado por conciliacao automatica REND PAGO APLIC AUT APR"/>
    <n v="9002"/>
    <s v="BIOCLEAN"/>
    <s v="Financeiro"/>
    <s v="D"/>
    <s v="DESPESA"/>
    <s v="N"/>
    <s v="DESPESAS FINANCEIRAS"/>
    <s v="1 | 1"/>
    <s v="3952"/>
    <m/>
  </r>
  <r>
    <s v="Realizado"/>
    <x v="11"/>
    <n v="0.56000000000000005"/>
    <x v="37"/>
    <x v="35"/>
    <x v="1"/>
    <s v="Receitas"/>
    <s v="'20231117009-REND"/>
    <s v="Gerado por conciliacao automatica REND PAGO APLIC AUT MAIS"/>
    <n v="9002"/>
    <s v="BIOCLEAN"/>
    <s v="Financeiro"/>
    <s v="D"/>
    <s v="DESPESA"/>
    <s v="N"/>
    <s v="DESPESAS FINANCEIRAS"/>
    <s v="1 | 1"/>
    <s v="3908"/>
    <m/>
  </r>
  <r>
    <s v="Realizado"/>
    <x v="11"/>
    <n v="0.75"/>
    <x v="37"/>
    <x v="35"/>
    <x v="1"/>
    <s v="Receitas"/>
    <s v="'20231107010-REND"/>
    <s v="Gerado por conciliacao automatica REND PAGO APLIC AUT APR"/>
    <n v="9002"/>
    <s v="BIOCLEAN"/>
    <s v="Financeiro"/>
    <s v="D"/>
    <s v="DESPESA"/>
    <s v="N"/>
    <s v="DESPESAS FINANCEIRAS"/>
    <s v="1 | 1"/>
    <s v="3862"/>
    <m/>
  </r>
  <r>
    <s v="Realizado"/>
    <x v="11"/>
    <n v="2.99"/>
    <x v="21"/>
    <x v="19"/>
    <x v="29"/>
    <s v="NOTA FISCAL"/>
    <s v="'11994"/>
    <s v="REF. SERVIÃ‡OES EMERGRNCIAIS"/>
    <n v="9002"/>
    <s v="BIOCLEAN"/>
    <s v="Financeiro"/>
    <s v="C"/>
    <s v="CUSTO"/>
    <s v="I"/>
    <s v="OUTROS"/>
    <s v="19 | 19"/>
    <s v="45599"/>
    <s v="ExtraordinÃ¡rio"/>
  </r>
  <r>
    <s v="Realizado"/>
    <x v="11"/>
    <n v="2.99"/>
    <x v="21"/>
    <x v="19"/>
    <x v="29"/>
    <s v="NOTA FISCAL"/>
    <s v="'11994"/>
    <s v="REF. SERVIÃ‡OES EMERGRNCIAIS"/>
    <n v="2001"/>
    <s v="CORPORATIVO"/>
    <s v="Financeiro"/>
    <s v="C"/>
    <s v="CUSTO"/>
    <s v="I"/>
    <s v="OUTROS"/>
    <s v="19 | 19"/>
    <s v="45599"/>
    <s v="ExtraordinÃ¡rio"/>
  </r>
  <r>
    <s v="Realizado"/>
    <x v="11"/>
    <n v="2.99"/>
    <x v="21"/>
    <x v="19"/>
    <x v="29"/>
    <s v="NOTA FISCAL"/>
    <s v="'11994"/>
    <s v="REF. SERVIÃ‡OES EMERGRNCIAIS"/>
    <n v="5001"/>
    <s v="GERÊNCIA TÉCNICA"/>
    <s v="Carla"/>
    <s v="C"/>
    <s v="CUSTO"/>
    <s v="I"/>
    <s v="OUTROS"/>
    <s v="19 | 19"/>
    <s v="45599"/>
    <s v="ExtraordinÃ¡rio"/>
  </r>
  <r>
    <s v="Realizado"/>
    <x v="11"/>
    <n v="2.99"/>
    <x v="21"/>
    <x v="19"/>
    <x v="29"/>
    <s v="NOTA FISCAL"/>
    <s v="'11994"/>
    <s v="REF. SERVIÃ‡OES EMERGRNCIAIS"/>
    <n v="50016"/>
    <s v="GERÊNCIA TÉCNICA"/>
    <s v="Carla"/>
    <s v="C"/>
    <s v="CUSTO"/>
    <s v="I"/>
    <s v="OUTROS"/>
    <s v="19 | 19"/>
    <s v="45599"/>
    <s v="ExtraordinÃ¡rio"/>
  </r>
  <r>
    <s v="Realizado"/>
    <x v="11"/>
    <n v="2.99"/>
    <x v="21"/>
    <x v="19"/>
    <x v="29"/>
    <s v="NOTA FISCAL"/>
    <s v="'11994"/>
    <s v="REF. SERVIÃ‡OES EMERGRNCIAIS"/>
    <n v="4004"/>
    <s v="PATRIMÔNIO"/>
    <s v="Sidnei"/>
    <s v="C"/>
    <s v="CUSTO"/>
    <s v="I"/>
    <s v="OUTROS"/>
    <s v="19 | 19"/>
    <s v="45599"/>
    <s v="ExtraordinÃ¡rio"/>
  </r>
  <r>
    <s v="Realizado"/>
    <x v="11"/>
    <n v="500"/>
    <x v="50"/>
    <x v="46"/>
    <x v="2"/>
    <s v="MANUAL"/>
    <m/>
    <s v="MULTAS DIVERSAS"/>
    <n v="9002"/>
    <s v="BIOCLEAN"/>
    <s v="Financeiro"/>
    <s v="D"/>
    <s v="DESPESA"/>
    <s v="O"/>
    <s v="TERCEIROS"/>
    <m/>
    <m/>
    <m/>
  </r>
  <r>
    <s v="Realizado"/>
    <x v="11"/>
    <n v="2143"/>
    <x v="0"/>
    <x v="0"/>
    <x v="1"/>
    <s v="Transferencia"/>
    <s v="'1020514"/>
    <m/>
    <m/>
    <m/>
    <m/>
    <m/>
    <m/>
    <m/>
    <m/>
    <s v="1 | 1"/>
    <s v="7028"/>
    <m/>
  </r>
  <r>
    <s v="Realizado"/>
    <x v="11"/>
    <n v="2143"/>
    <x v="0"/>
    <x v="0"/>
    <x v="1"/>
    <s v="Transferencia"/>
    <s v="'1020543"/>
    <m/>
    <m/>
    <m/>
    <m/>
    <m/>
    <m/>
    <m/>
    <m/>
    <s v="1 | 1"/>
    <s v="7040"/>
    <m/>
  </r>
  <r>
    <s v="Realizado"/>
    <x v="11"/>
    <n v="2143"/>
    <x v="0"/>
    <x v="0"/>
    <x v="1"/>
    <s v="Transferencia"/>
    <s v="'1020638"/>
    <m/>
    <m/>
    <m/>
    <m/>
    <m/>
    <m/>
    <m/>
    <m/>
    <s v="1 | 1"/>
    <s v="7066"/>
    <m/>
  </r>
  <r>
    <s v="Realizado"/>
    <x v="11"/>
    <n v="2143"/>
    <x v="0"/>
    <x v="0"/>
    <x v="1"/>
    <s v="Transferencia"/>
    <s v="'1020806"/>
    <m/>
    <m/>
    <m/>
    <m/>
    <m/>
    <m/>
    <m/>
    <m/>
    <s v="1 | 1"/>
    <s v="7130"/>
    <m/>
  </r>
  <r>
    <s v="Realizado"/>
    <x v="11"/>
    <n v="2144"/>
    <x v="0"/>
    <x v="0"/>
    <x v="1"/>
    <s v="Transferencia"/>
    <s v="'1020474"/>
    <m/>
    <m/>
    <m/>
    <m/>
    <m/>
    <m/>
    <m/>
    <m/>
    <s v="1 | 1"/>
    <s v="7002"/>
    <m/>
  </r>
  <r>
    <s v="Realizado"/>
    <x v="11"/>
    <n v="2668.46"/>
    <x v="36"/>
    <x v="34"/>
    <x v="2"/>
    <s v="MANUAL"/>
    <m/>
    <s v="MULTAS DIVERSAS"/>
    <n v="9002"/>
    <s v="BIOCLEAN"/>
    <s v="Financeiro"/>
    <s v="D"/>
    <s v="DESPESA"/>
    <s v="N"/>
    <s v="DESPESAS FINANCEIRAS"/>
    <m/>
    <m/>
    <m/>
  </r>
  <r>
    <s v="Realizado"/>
    <x v="11"/>
    <n v="3000"/>
    <x v="29"/>
    <x v="27"/>
    <x v="2"/>
    <s v="MANUAL"/>
    <m/>
    <s v="ROBERTO"/>
    <n v="9002"/>
    <s v="BIOCLEAN"/>
    <s v="Financeiro"/>
    <s v="D"/>
    <s v="DESPESA"/>
    <s v="P"/>
    <s v="OUTRAS DESPESAS"/>
    <m/>
    <m/>
    <m/>
  </r>
  <r>
    <s v="Realizado"/>
    <x v="11"/>
    <n v="4878.6400000000003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11"/>
    <n v="5000"/>
    <x v="0"/>
    <x v="0"/>
    <x v="1"/>
    <s v="Transferencia"/>
    <s v="'1020293"/>
    <m/>
    <m/>
    <m/>
    <m/>
    <m/>
    <m/>
    <m/>
    <m/>
    <s v="1 | 1"/>
    <s v="6944"/>
    <m/>
  </r>
  <r>
    <s v="Realizado"/>
    <x v="11"/>
    <n v="5000"/>
    <x v="0"/>
    <x v="0"/>
    <x v="1"/>
    <s v="Transferencia"/>
    <s v="'1020605"/>
    <m/>
    <m/>
    <m/>
    <m/>
    <m/>
    <m/>
    <m/>
    <m/>
    <s v="1 | 1"/>
    <s v="7052"/>
    <m/>
  </r>
  <r>
    <s v="Realizado"/>
    <x v="11"/>
    <n v="8308.1"/>
    <x v="0"/>
    <x v="0"/>
    <x v="1"/>
    <s v="Transferencia"/>
    <s v="'1020604"/>
    <m/>
    <m/>
    <m/>
    <m/>
    <m/>
    <m/>
    <m/>
    <m/>
    <s v="1 | 1"/>
    <s v="7050"/>
    <m/>
  </r>
  <r>
    <s v="Realizado"/>
    <x v="11"/>
    <n v="12016.2"/>
    <x v="0"/>
    <x v="0"/>
    <x v="1"/>
    <s v="Transferencia"/>
    <s v="'1020341"/>
    <m/>
    <m/>
    <m/>
    <m/>
    <m/>
    <m/>
    <m/>
    <m/>
    <s v="1 | 1"/>
    <s v="6956"/>
    <m/>
  </r>
  <r>
    <s v="Realizado"/>
    <x v="11"/>
    <n v="12858.9"/>
    <x v="0"/>
    <x v="0"/>
    <x v="1"/>
    <s v="Transferencia"/>
    <s v="'1020780"/>
    <m/>
    <m/>
    <m/>
    <m/>
    <m/>
    <m/>
    <m/>
    <m/>
    <s v="1 | 1"/>
    <s v="7118"/>
    <m/>
  </r>
  <r>
    <s v="Realizado"/>
    <x v="11"/>
    <n v="13517.98"/>
    <x v="0"/>
    <x v="0"/>
    <x v="1"/>
    <s v="Transferencia"/>
    <s v="'1020718"/>
    <m/>
    <m/>
    <m/>
    <m/>
    <m/>
    <m/>
    <m/>
    <m/>
    <s v="1 | 1"/>
    <s v="7092"/>
    <m/>
  </r>
  <r>
    <s v="Realizado"/>
    <x v="11"/>
    <n v="14511.9"/>
    <x v="0"/>
    <x v="0"/>
    <x v="1"/>
    <s v="Transferencia"/>
    <s v="'1020489"/>
    <m/>
    <m/>
    <m/>
    <m/>
    <m/>
    <m/>
    <m/>
    <m/>
    <s v="1 | 1"/>
    <s v="7016"/>
    <m/>
  </r>
  <r>
    <s v="Realizado"/>
    <x v="11"/>
    <n v="31861.200000000001"/>
    <x v="0"/>
    <x v="0"/>
    <x v="1"/>
    <s v="Transferencia"/>
    <s v="'1020450"/>
    <m/>
    <m/>
    <m/>
    <m/>
    <m/>
    <m/>
    <m/>
    <m/>
    <s v="1 | 1"/>
    <s v="6992"/>
    <m/>
  </r>
  <r>
    <s v="Realizado"/>
    <x v="11"/>
    <n v="57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11"/>
    <n v="67909"/>
    <x v="0"/>
    <x v="0"/>
    <x v="1"/>
    <s v="Transferencia"/>
    <s v="'1020733"/>
    <m/>
    <m/>
    <m/>
    <m/>
    <m/>
    <m/>
    <m/>
    <m/>
    <s v="1 | 1"/>
    <s v="7102"/>
    <m/>
  </r>
  <r>
    <s v="Realizado"/>
    <x v="11"/>
    <n v="193659.78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  <r>
    <s v="Realizado"/>
    <x v="12"/>
    <n v="-44000"/>
    <x v="1"/>
    <x v="1"/>
    <x v="2"/>
    <s v="MANUAL"/>
    <m/>
    <s v="VIAGENS COMPACTADOR"/>
    <n v="9002"/>
    <s v="BIOCLEAN"/>
    <s v="Financeiro"/>
    <s v="C"/>
    <s v="CUSTO"/>
    <s v="F"/>
    <s v="FROTA"/>
    <m/>
    <m/>
    <m/>
  </r>
  <r>
    <s v="Realizado"/>
    <x v="12"/>
    <n v="-39878.1"/>
    <x v="0"/>
    <x v="0"/>
    <x v="1"/>
    <s v="Transferencia"/>
    <s v="'1021113"/>
    <m/>
    <m/>
    <m/>
    <m/>
    <m/>
    <m/>
    <m/>
    <m/>
    <s v="1 | 1"/>
    <s v="7195"/>
    <m/>
  </r>
  <r>
    <s v="Realizado"/>
    <x v="12"/>
    <n v="-26000"/>
    <x v="2"/>
    <x v="2"/>
    <x v="2"/>
    <s v="MANUAL"/>
    <m/>
    <s v="PROVISÃO ATERRO"/>
    <n v="9002"/>
    <s v="BIOCLEAN"/>
    <s v="Financeiro"/>
    <s v="C"/>
    <s v="CUSTO"/>
    <s v="G"/>
    <s v="TRATAMENTO"/>
    <m/>
    <m/>
    <m/>
  </r>
  <r>
    <s v="Realizado"/>
    <x v="12"/>
    <n v="-23441.02"/>
    <x v="3"/>
    <x v="3"/>
    <x v="4"/>
    <s v="GUIA"/>
    <s v="'1021626"/>
    <s v="REF. DAS BIOCLEAN BASE  DEZEMBRO/ 2023"/>
    <n v="9002"/>
    <s v="BIOCLEAN"/>
    <s v="Financeiro"/>
    <s v="B"/>
    <s v="DEDUÇÕES DA RECEITA"/>
    <s v="B"/>
    <s v="IMPOSTOS DIRETOS"/>
    <s v="1 | 1"/>
    <s v="112650"/>
    <s v="ExtraordinÃ¡rio"/>
  </r>
  <r>
    <s v="Realizado"/>
    <x v="12"/>
    <n v="-21236"/>
    <x v="0"/>
    <x v="0"/>
    <x v="1"/>
    <s v="Transferencia"/>
    <s v="'1021294"/>
    <m/>
    <m/>
    <m/>
    <m/>
    <m/>
    <m/>
    <m/>
    <m/>
    <s v="1 | 1"/>
    <s v="7239"/>
    <m/>
  </r>
  <r>
    <s v="Realizado"/>
    <x v="12"/>
    <n v="-20571.580000000002"/>
    <x v="0"/>
    <x v="0"/>
    <x v="1"/>
    <s v="Transferencia"/>
    <s v="'1021528"/>
    <s v="RECEBIMENTOS"/>
    <m/>
    <m/>
    <m/>
    <m/>
    <m/>
    <m/>
    <m/>
    <s v="1 | 1"/>
    <s v="7279"/>
    <m/>
  </r>
  <r>
    <s v="Realizado"/>
    <x v="12"/>
    <n v="-13514.54"/>
    <x v="4"/>
    <x v="4"/>
    <x v="5"/>
    <s v="RM"/>
    <s v="'1021668"/>
    <s v="REF. FOLHA DE PAGAMENTO - 12/2023 - BIOCLEAN"/>
    <n v="9002"/>
    <s v="BIOCLEAN"/>
    <s v="Financeiro"/>
    <s v="C"/>
    <s v="CUSTO"/>
    <s v="C"/>
    <s v="PESSOAL"/>
    <s v="1 | 1"/>
    <s v="112740"/>
    <s v="ExtraordinÃ¡rio"/>
  </r>
  <r>
    <s v="Realizado"/>
    <x v="12"/>
    <n v="-13158.1"/>
    <x v="0"/>
    <x v="0"/>
    <x v="1"/>
    <s v="Transferencia"/>
    <s v="'1021522"/>
    <s v="RECEBIMENTOS"/>
    <m/>
    <m/>
    <m/>
    <m/>
    <m/>
    <m/>
    <m/>
    <s v="1 | 1"/>
    <s v="7273"/>
    <m/>
  </r>
  <r>
    <s v="Realizado"/>
    <x v="12"/>
    <n v="-10520"/>
    <x v="5"/>
    <x v="5"/>
    <x v="6"/>
    <s v="FATURA"/>
    <s v="'1020400"/>
    <s v="REF. AO ALUGUEL DO GALPÃƒO BIOCLEAN"/>
    <n v="9002"/>
    <s v="BIOCLEAN"/>
    <s v="Financeiro"/>
    <s v="D"/>
    <s v="DESPESA"/>
    <s v="M"/>
    <s v="INSTALAÇÃO"/>
    <s v="2 | 6"/>
    <s v="108688"/>
    <s v="ExtraordinÃ¡rio"/>
  </r>
  <r>
    <s v="Realizado"/>
    <x v="12"/>
    <n v="-9000"/>
    <x v="29"/>
    <x v="27"/>
    <x v="69"/>
    <s v="AP"/>
    <s v="'1021503"/>
    <s v="REF. 28/12 - RETIRADA BIOCLEAN "/>
    <n v="9002"/>
    <s v="BIOCLEAN"/>
    <s v="Financeiro"/>
    <s v="D"/>
    <s v="DESPESA"/>
    <s v="P"/>
    <s v="OUTRAS DESPESAS"/>
    <s v="1 | 1"/>
    <s v="112367"/>
    <s v="ExtraordinÃ¡rio"/>
  </r>
  <r>
    <s v="Realizado"/>
    <x v="12"/>
    <n v="-7658.6"/>
    <x v="0"/>
    <x v="0"/>
    <x v="1"/>
    <s v="Transferencia"/>
    <s v="'1021527"/>
    <s v="RECEBIMENTOS"/>
    <m/>
    <m/>
    <m/>
    <m/>
    <m/>
    <m/>
    <m/>
    <s v="1 | 1"/>
    <s v="7277"/>
    <m/>
  </r>
  <r>
    <s v="Realizado"/>
    <x v="12"/>
    <n v="-7016.2"/>
    <x v="0"/>
    <x v="0"/>
    <x v="1"/>
    <s v="Transferencia"/>
    <s v="'1020855"/>
    <m/>
    <m/>
    <m/>
    <m/>
    <m/>
    <m/>
    <m/>
    <m/>
    <s v="1 | 1"/>
    <s v="7145"/>
    <m/>
  </r>
  <r>
    <s v="Realizado"/>
    <x v="12"/>
    <n v="-6000"/>
    <x v="7"/>
    <x v="6"/>
    <x v="7"/>
    <s v="NFS"/>
    <s v="'80"/>
    <s v="REF.  SALARIO DE DEZEMBRO/2023 - ROBERTO FARIA"/>
    <n v="9002"/>
    <s v="BIOCLEAN"/>
    <s v="Financeiro"/>
    <s v="D"/>
    <s v="DESPESA"/>
    <s v="J"/>
    <s v="PESSOAL"/>
    <s v="1 | 1"/>
    <s v="112884"/>
    <s v="ExtraordinÃ¡rio"/>
  </r>
  <r>
    <s v="Realizado"/>
    <x v="12"/>
    <n v="-5603.14"/>
    <x v="0"/>
    <x v="0"/>
    <x v="1"/>
    <s v="Transferencia"/>
    <s v="'1021326"/>
    <m/>
    <m/>
    <m/>
    <m/>
    <m/>
    <m/>
    <m/>
    <m/>
    <s v="1 | 1"/>
    <s v="7255"/>
    <m/>
  </r>
  <r>
    <s v="Realizado"/>
    <x v="12"/>
    <n v="-5000"/>
    <x v="0"/>
    <x v="0"/>
    <x v="1"/>
    <s v="Transferencia"/>
    <s v="'1020856"/>
    <m/>
    <m/>
    <m/>
    <m/>
    <m/>
    <m/>
    <m/>
    <m/>
    <s v="1 | 1"/>
    <s v="7147"/>
    <m/>
  </r>
  <r>
    <s v="Realizado"/>
    <x v="12"/>
    <n v="-5000"/>
    <x v="0"/>
    <x v="0"/>
    <x v="1"/>
    <s v="Transferencia"/>
    <s v="'1021353"/>
    <m/>
    <m/>
    <m/>
    <m/>
    <m/>
    <m/>
    <m/>
    <m/>
    <s v="1 | 1"/>
    <s v="7265"/>
    <m/>
  </r>
  <r>
    <s v="Realizado"/>
    <x v="12"/>
    <n v="-4657.5"/>
    <x v="8"/>
    <x v="7"/>
    <x v="8"/>
    <s v="ADIANTAMENTO"/>
    <s v="'1020690"/>
    <s v="REF. PEDIDO VA MENSAL DEZEMBRO 2023 - BIOCLEAN"/>
    <n v="9002"/>
    <s v="BIOCLEAN"/>
    <s v="Financeiro"/>
    <s v="C"/>
    <s v="CUSTO"/>
    <s v="E"/>
    <s v="BENEFÍCIOS"/>
    <s v="1 | 1"/>
    <s v="109625"/>
    <s v="ExtraordinÃ¡rio"/>
  </r>
  <r>
    <s v="Realizado"/>
    <x v="12"/>
    <n v="-4584.1000000000004"/>
    <x v="18"/>
    <x v="16"/>
    <x v="66"/>
    <s v="RM"/>
    <s v="'1021185"/>
    <s v="REF. 2Âª PARCELA DO 13Âº SALÃRIO  -  BIOCLEAN"/>
    <n v="9002"/>
    <s v="BIOCLEAN"/>
    <s v="Financeiro"/>
    <s v="C"/>
    <s v="CUSTO"/>
    <s v="C"/>
    <s v="PESSOAL"/>
    <s v="1 | 1"/>
    <s v="111291"/>
    <s v="ExtraordinÃ¡rio"/>
  </r>
  <r>
    <s v="Realizado"/>
    <x v="12"/>
    <n v="-4043.44"/>
    <x v="11"/>
    <x v="10"/>
    <x v="11"/>
    <s v="NOTA FISCAL"/>
    <s v="'038837509"/>
    <s v="REF. CONTA LUZ  DEZEMBRO/2023, RUA  GUILHERME FROTA 500 BONSUCESSO  / RIO DE JANEIRO, RJ CEP 21042- 750"/>
    <n v="9002"/>
    <s v="BIOCLEAN"/>
    <s v="Financeiro"/>
    <s v="D"/>
    <s v="DESPESA"/>
    <s v="M"/>
    <s v="INSTALAÇÃO"/>
    <s v="1 | 1"/>
    <s v="111420"/>
    <s v="ExtraordinÃ¡rio"/>
  </r>
  <r>
    <s v="Realizado"/>
    <x v="12"/>
    <n v="-3950"/>
    <x v="9"/>
    <x v="8"/>
    <x v="2"/>
    <s v="MANUAL"/>
    <m/>
    <s v="PROVISÃO SEGURANÇA"/>
    <n v="9002"/>
    <s v="BIOCLEAN"/>
    <s v="Financeiro"/>
    <s v="D"/>
    <s v="DESPESA"/>
    <s v="O"/>
    <s v="TERCEIROS"/>
    <m/>
    <m/>
    <m/>
  </r>
  <r>
    <s v="Realizado"/>
    <x v="12"/>
    <n v="-3750"/>
    <x v="29"/>
    <x v="27"/>
    <x v="70"/>
    <s v="AP"/>
    <s v="'1021504"/>
    <s v="REF. 28/12 - RETIRADA BIOCLEAN "/>
    <n v="9002"/>
    <s v="BIOCLEAN"/>
    <s v="Financeiro"/>
    <s v="D"/>
    <s v="DESPESA"/>
    <s v="P"/>
    <s v="OUTRAS DESPESAS"/>
    <s v="1 | 1"/>
    <s v="112368"/>
    <s v="ExtraordinÃ¡rio"/>
  </r>
  <r>
    <s v="Realizado"/>
    <x v="12"/>
    <n v="-3625"/>
    <x v="10"/>
    <x v="9"/>
    <x v="46"/>
    <s v="NOTA FISCAL"/>
    <s v="'1982"/>
    <s v="REF. LENHA DE EUCALIPTOS"/>
    <n v="9002"/>
    <s v="BIOCLEAN"/>
    <s v="Financeiro"/>
    <s v="C"/>
    <s v="CUSTO"/>
    <s v="I"/>
    <s v="OUTROS"/>
    <s v="1 | 2"/>
    <s v="111274"/>
    <s v="ExtraordinÃ¡rio"/>
  </r>
  <r>
    <s v="Realizado"/>
    <x v="12"/>
    <n v="-3625"/>
    <x v="10"/>
    <x v="9"/>
    <x v="46"/>
    <s v="NOTA FISCAL"/>
    <s v="'1982"/>
    <s v="REF. LENHA DE EUCALIPTOS"/>
    <n v="9002"/>
    <s v="BIOCLEAN"/>
    <s v="Financeiro"/>
    <s v="C"/>
    <s v="CUSTO"/>
    <s v="I"/>
    <s v="OUTROS"/>
    <s v="2 | 2"/>
    <s v="111275"/>
    <s v="ExtraordinÃ¡rio"/>
  </r>
  <r>
    <s v="Realizado"/>
    <x v="12"/>
    <n v="-3625"/>
    <x v="10"/>
    <x v="9"/>
    <x v="46"/>
    <s v="NOTA FISCAL"/>
    <s v="'1990"/>
    <s v="REF. LENHA DE EUCALIPTOS"/>
    <n v="9002"/>
    <s v="BIOCLEAN"/>
    <s v="Financeiro"/>
    <s v="C"/>
    <s v="CUSTO"/>
    <s v="I"/>
    <s v="OUTROS"/>
    <s v="1 | 2"/>
    <s v="112222"/>
    <s v="ExtraordinÃ¡rio"/>
  </r>
  <r>
    <s v="Realizado"/>
    <x v="12"/>
    <n v="-3625"/>
    <x v="10"/>
    <x v="9"/>
    <x v="46"/>
    <s v="NOTA FISCAL"/>
    <s v="'1990"/>
    <s v="REF. LENHA DE EUCALIPTOS"/>
    <n v="9002"/>
    <s v="BIOCLEAN"/>
    <s v="Financeiro"/>
    <s v="C"/>
    <s v="CUSTO"/>
    <s v="I"/>
    <s v="OUTROS"/>
    <s v="2 | 2"/>
    <s v="112223"/>
    <s v="ExtraordinÃ¡rio"/>
  </r>
  <r>
    <s v="Realizado"/>
    <x v="12"/>
    <n v="-3330"/>
    <x v="35"/>
    <x v="33"/>
    <x v="38"/>
    <s v="NFS"/>
    <s v="'4935"/>
    <s v="REF. SERVIÃ‡O DE REPARO ESTRUTURAL DA CALDEIRA COM SUBSTITUIÃ‡ÃƒO DAS DUAS VISITAS"/>
    <n v="9002"/>
    <s v="BIOCLEAN"/>
    <s v="Financeiro"/>
    <s v="C"/>
    <s v="CUSTO"/>
    <s v="I"/>
    <s v="OUTROS"/>
    <s v="1 | 1"/>
    <s v="112217"/>
    <s v="ExtraordinÃ¡rio"/>
  </r>
  <r>
    <s v="Realizado"/>
    <x v="12"/>
    <n v="-3041.5"/>
    <x v="0"/>
    <x v="0"/>
    <x v="1"/>
    <s v="Transferencia"/>
    <s v="'1021523"/>
    <s v="RECEBIMENTOS"/>
    <m/>
    <m/>
    <m/>
    <m/>
    <m/>
    <m/>
    <m/>
    <s v="1 | 1"/>
    <s v="7275"/>
    <m/>
  </r>
  <r>
    <s v="Realizado"/>
    <x v="12"/>
    <n v="-3000"/>
    <x v="18"/>
    <x v="16"/>
    <x v="2"/>
    <s v="MANUAL"/>
    <m/>
    <s v="ROBERTO"/>
    <n v="9002"/>
    <s v="BIOCLEAN"/>
    <s v="Financeiro"/>
    <s v="C"/>
    <s v="CUSTO"/>
    <s v="C"/>
    <s v="PESSOAL"/>
    <m/>
    <m/>
    <m/>
  </r>
  <r>
    <s v="Realizado"/>
    <x v="12"/>
    <n v="-3000"/>
    <x v="29"/>
    <x v="27"/>
    <x v="7"/>
    <s v="NFS"/>
    <s v="'78"/>
    <s v="REF.  SERVIÃ‡O PRESTADO 12/2023"/>
    <n v="9002"/>
    <s v="BIOCLEAN"/>
    <s v="Financeiro"/>
    <s v="D"/>
    <s v="DESPESA"/>
    <s v="P"/>
    <s v="OUTRAS DESPESAS"/>
    <s v="1 | 1"/>
    <s v="111914"/>
    <s v="ExtraordinÃ¡rio"/>
  </r>
  <r>
    <s v="Realizado"/>
    <x v="12"/>
    <n v="-2972"/>
    <x v="0"/>
    <x v="0"/>
    <x v="1"/>
    <s v="Transferencia"/>
    <s v="'1021535"/>
    <s v="RECEBIMENTOS"/>
    <m/>
    <m/>
    <m/>
    <m/>
    <m/>
    <m/>
    <m/>
    <s v="1 | 1"/>
    <s v="7283"/>
    <m/>
  </r>
  <r>
    <s v="Realizado"/>
    <x v="12"/>
    <n v="-2793"/>
    <x v="51"/>
    <x v="47"/>
    <x v="71"/>
    <s v="NFS"/>
    <s v="'2708"/>
    <s v="REF.  TRANSPORTE E DESCARTE DE RESIDUOS"/>
    <n v="50021"/>
    <s v="MANIFESTO"/>
    <s v="Eduardo Filho"/>
    <s v="C"/>
    <s v="CUSTO"/>
    <s v="I"/>
    <s v="OUTROS"/>
    <s v="1 | 1"/>
    <s v="111832"/>
    <s v="ExtraordinÃ¡rio"/>
  </r>
  <r>
    <s v="Realizado"/>
    <x v="12"/>
    <n v="-2378"/>
    <x v="0"/>
    <x v="0"/>
    <x v="1"/>
    <s v="Transferencia"/>
    <s v="'1021272"/>
    <m/>
    <m/>
    <m/>
    <m/>
    <m/>
    <m/>
    <m/>
    <m/>
    <s v="1 | 1"/>
    <s v="7227"/>
    <m/>
  </r>
  <r>
    <s v="Realizado"/>
    <x v="12"/>
    <n v="-2378"/>
    <x v="0"/>
    <x v="0"/>
    <x v="1"/>
    <s v="Transferencia"/>
    <s v="'1021516"/>
    <s v="RECEBIMENTO"/>
    <m/>
    <m/>
    <m/>
    <m/>
    <m/>
    <m/>
    <m/>
    <s v="1 | 1"/>
    <s v="7271"/>
    <m/>
  </r>
  <r>
    <s v="Realizado"/>
    <x v="12"/>
    <n v="-2377"/>
    <x v="0"/>
    <x v="0"/>
    <x v="1"/>
    <s v="Transferencia"/>
    <s v="'1021227"/>
    <m/>
    <m/>
    <m/>
    <m/>
    <m/>
    <m/>
    <m/>
    <m/>
    <s v="1 | 1"/>
    <s v="7207"/>
    <m/>
  </r>
  <r>
    <s v="Realizado"/>
    <x v="12"/>
    <n v="-2263.94"/>
    <x v="12"/>
    <x v="11"/>
    <x v="4"/>
    <s v="GUIA"/>
    <s v="'1021396"/>
    <s v="REF. DAS PARCSN  PAR 19 DE 60 "/>
    <n v="20011"/>
    <s v="CORPORATIVO"/>
    <s v="Financeiro"/>
    <s v="F"/>
    <s v="PARCELAMENTOS"/>
    <s v="R"/>
    <s v="PARCELAMENTOS"/>
    <s v="1 | 1"/>
    <s v="112109"/>
    <s v="ExtraordinÃ¡rio"/>
  </r>
  <r>
    <s v="Realizado"/>
    <x v="12"/>
    <n v="-2250"/>
    <x v="29"/>
    <x v="27"/>
    <x v="72"/>
    <s v="AP"/>
    <s v="'1021505"/>
    <s v="REF. 28/12 - RETIRADA BIOCLEAN "/>
    <n v="9002"/>
    <s v="BIOCLEAN"/>
    <s v="Financeiro"/>
    <s v="D"/>
    <s v="DESPESA"/>
    <s v="P"/>
    <s v="OUTRAS DESPESAS"/>
    <s v="1 | 1"/>
    <s v="112369"/>
    <s v="ExtraordinÃ¡rio"/>
  </r>
  <r>
    <s v="Realizado"/>
    <x v="12"/>
    <n v="-1975"/>
    <x v="9"/>
    <x v="8"/>
    <x v="9"/>
    <s v="NFS"/>
    <s v="'391"/>
    <s v="REF. DESPESA SEGURANÃ‡A - DERÃ‰ (2 PARCELA DE 13Âº NOVEMBRO/2023)"/>
    <n v="8005"/>
    <s v="SEGURANÇA"/>
    <s v="Guilherme"/>
    <s v="D"/>
    <s v="DESPESA"/>
    <s v="O"/>
    <s v="TERCEIROS"/>
    <s v="1 | 1"/>
    <s v="110007"/>
    <s v="ExtraordinÃ¡rio"/>
  </r>
  <r>
    <s v="Realizado"/>
    <x v="12"/>
    <n v="-1937.89"/>
    <x v="17"/>
    <x v="15"/>
    <x v="14"/>
    <s v="RM"/>
    <s v="'1021699"/>
    <s v="REF. FGTS  - BIOCLEAN - 12/2023"/>
    <n v="9002"/>
    <s v="BIOCLEAN"/>
    <s v="Financeiro"/>
    <s v="C"/>
    <s v="CUSTO"/>
    <s v="D"/>
    <s v="ENCARGOS SOCIAIS"/>
    <s v="1 | 1"/>
    <s v="112809"/>
    <s v="ExtraordinÃ¡rio"/>
  </r>
  <r>
    <s v="Realizado"/>
    <x v="12"/>
    <n v="-1846.32"/>
    <x v="0"/>
    <x v="0"/>
    <x v="1"/>
    <s v="Transferencia"/>
    <s v="'1021533"/>
    <m/>
    <m/>
    <m/>
    <m/>
    <m/>
    <m/>
    <m/>
    <m/>
    <s v="1 | 1"/>
    <s v="7281"/>
    <m/>
  </r>
  <r>
    <s v="Realizado"/>
    <x v="12"/>
    <n v="-1780"/>
    <x v="13"/>
    <x v="12"/>
    <x v="5"/>
    <s v="RM"/>
    <s v="'1021669"/>
    <s v="REF. FOLHA DE PAGAMENTO - PRO LABORE  - 12/2023 - BIOCLEAN "/>
    <n v="9002"/>
    <s v="BIOCLEAN"/>
    <s v="Financeiro"/>
    <s v="D"/>
    <s v="DESPESA"/>
    <s v="J"/>
    <s v="PESSOAL"/>
    <s v="1 | 1"/>
    <s v="112741"/>
    <s v="ExtraordinÃ¡rio"/>
  </r>
  <r>
    <s v="Realizado"/>
    <x v="12"/>
    <n v="-1500"/>
    <x v="35"/>
    <x v="33"/>
    <x v="38"/>
    <s v="NFS"/>
    <s v="'4980"/>
    <s v="REF. SERVIÃ‡O DE RECUPERAÃ‡ÃƒO VISITA CALDEIRA"/>
    <n v="9002"/>
    <s v="BIOCLEAN"/>
    <s v="Financeiro"/>
    <s v="C"/>
    <s v="CUSTO"/>
    <s v="I"/>
    <s v="OUTROS"/>
    <s v="1 | 1"/>
    <s v="110589"/>
    <s v="ExtraordinÃ¡rio"/>
  </r>
  <r>
    <s v="Realizado"/>
    <x v="12"/>
    <n v="-1422.72"/>
    <x v="16"/>
    <x v="0"/>
    <x v="2"/>
    <s v="MANUAL"/>
    <m/>
    <s v="ND GRUPO URBAM"/>
    <n v="9002"/>
    <s v="BIOCLEAN"/>
    <s v="Financeiro"/>
    <m/>
    <m/>
    <m/>
    <m/>
    <m/>
    <m/>
    <m/>
  </r>
  <r>
    <s v="Realizado"/>
    <x v="12"/>
    <n v="-1420.9"/>
    <x v="23"/>
    <x v="21"/>
    <x v="21"/>
    <s v="FATURA"/>
    <s v="'75227093"/>
    <s v="REF. PEDIDO VT MENSAL DEZEMBRO 2023 - BIOCLEAN"/>
    <n v="9002"/>
    <s v="BIOCLEAN"/>
    <s v="Financeiro"/>
    <s v="C"/>
    <s v="CUSTO"/>
    <s v="E"/>
    <s v="BENEFÍCIOS"/>
    <s v="1 | 1"/>
    <s v="109791"/>
    <s v="ExtraordinÃ¡rio"/>
  </r>
  <r>
    <s v="Realizado"/>
    <x v="12"/>
    <n v="-1387.06"/>
    <x v="15"/>
    <x v="14"/>
    <x v="18"/>
    <s v="AP"/>
    <s v="'1021740"/>
    <s v="REF. MANUTENÃ‡ÃƒO AUTOCLAVE DEZEMBRO/2023"/>
    <n v="9002"/>
    <s v="BIOCLEAN"/>
    <s v="Financeiro"/>
    <s v="C"/>
    <s v="CUSTO"/>
    <s v="I"/>
    <s v="OUTROS"/>
    <s v="1 | 1"/>
    <s v="112994"/>
    <s v="ExtraordinÃ¡rio"/>
  </r>
  <r>
    <s v="Realizado"/>
    <x v="12"/>
    <n v="-1206.98"/>
    <x v="51"/>
    <x v="47"/>
    <x v="71"/>
    <s v="NFS"/>
    <s v="'2709"/>
    <s v="REF.  TRANSPORTE E DESCARTE DE RESIDUOS"/>
    <n v="50021"/>
    <s v="MANIFESTO"/>
    <s v="Eduardo Filho"/>
    <s v="C"/>
    <s v="CUSTO"/>
    <s v="I"/>
    <s v="OUTROS"/>
    <s v="1 | 1"/>
    <s v="111830"/>
    <s v="ExtraordinÃ¡rio"/>
  </r>
  <r>
    <s v="Realizado"/>
    <x v="12"/>
    <n v="-964.96"/>
    <x v="12"/>
    <x v="11"/>
    <x v="4"/>
    <s v="GUIA"/>
    <s v="'1021398"/>
    <s v="REF.  DAS PARC - BIOCLEAN 5110203 PARC 27/60"/>
    <n v="20011"/>
    <s v="CORPORATIVO"/>
    <s v="Financeiro"/>
    <s v="F"/>
    <s v="PARCELAMENTOS"/>
    <s v="R"/>
    <s v="PARCELAMENTOS"/>
    <s v="1 | 1"/>
    <s v="112111"/>
    <s v="ExtraordinÃ¡rio"/>
  </r>
  <r>
    <s v="Realizado"/>
    <x v="12"/>
    <n v="-944.36"/>
    <x v="21"/>
    <x v="19"/>
    <x v="17"/>
    <s v="NFS"/>
    <s v="'7967"/>
    <s v="REF. ASSESSORIA TECNICA TRATAMENTO E ANALISE AGUA NAS CALDEIRAS - DEZEMBRO /2023"/>
    <n v="9002"/>
    <s v="BIOCLEAN"/>
    <s v="Financeiro"/>
    <s v="C"/>
    <s v="CUSTO"/>
    <s v="I"/>
    <s v="OUTROS"/>
    <s v="1 | 1"/>
    <s v="112778"/>
    <s v="ExtraordinÃ¡rio"/>
  </r>
  <r>
    <s v="Realizado"/>
    <x v="12"/>
    <n v="-865"/>
    <x v="29"/>
    <x v="27"/>
    <x v="30"/>
    <s v="REEMBOLSO"/>
    <s v="'1021368"/>
    <s v="REF. REEMBOLSO GUINHCO ELETRICO"/>
    <n v="9002"/>
    <s v="BIOCLEAN"/>
    <s v="Financeiro"/>
    <s v="D"/>
    <s v="DESPESA"/>
    <s v="P"/>
    <s v="OUTRAS DESPESAS"/>
    <s v="1 | 2"/>
    <s v="112075"/>
    <s v="ExtraordinÃ¡rio"/>
  </r>
  <r>
    <s v="Realizado"/>
    <x v="12"/>
    <n v="-865"/>
    <x v="29"/>
    <x v="27"/>
    <x v="30"/>
    <s v="REEMBOLSO"/>
    <s v="'1021368"/>
    <s v="REF. REEMBOLSO GUINHCO ELETRICO"/>
    <n v="9002"/>
    <s v="BIOCLEAN"/>
    <s v="Financeiro"/>
    <s v="D"/>
    <s v="DESPESA"/>
    <s v="P"/>
    <s v="OUTRAS DESPESAS"/>
    <s v="2 | 2"/>
    <s v="112076"/>
    <s v="ExtraordinÃ¡rio"/>
  </r>
  <r>
    <s v="Realizado"/>
    <x v="12"/>
    <n v="-860"/>
    <x v="15"/>
    <x v="14"/>
    <x v="23"/>
    <s v="NFS"/>
    <s v="'9149"/>
    <s v="REF. CONSERTO DE UMA LAVADORA DE ALTA PRESSAO "/>
    <n v="9002"/>
    <s v="BIOCLEAN"/>
    <s v="Financeiro"/>
    <s v="C"/>
    <s v="CUSTO"/>
    <s v="I"/>
    <s v="OUTROS"/>
    <s v="1 | 1"/>
    <s v="111984"/>
    <s v="ExtraordinÃ¡rio"/>
  </r>
  <r>
    <s v="Realizado"/>
    <x v="12"/>
    <n v="-846.95"/>
    <x v="24"/>
    <x v="22"/>
    <x v="22"/>
    <s v="FATURA"/>
    <s v="'716302"/>
    <s v="REF. CONTA AGUA - RUA GUILHERME FROTA, 500 -  DEZEMBRO/2023"/>
    <n v="9002"/>
    <s v="BIOCLEAN"/>
    <s v="Financeiro"/>
    <s v="D"/>
    <s v="DESPESA"/>
    <s v="M"/>
    <s v="INSTALAÇÃO"/>
    <s v="1 | 1"/>
    <s v="111717"/>
    <s v="ExtraordinÃ¡rio"/>
  </r>
  <r>
    <s v="Realizado"/>
    <x v="12"/>
    <n v="-817.85"/>
    <x v="20"/>
    <x v="18"/>
    <x v="16"/>
    <s v="GUIA"/>
    <s v="'1021320"/>
    <s v="REF. INSS - 13Âº SALÃRIO/2023 - BIOCLEAN"/>
    <n v="9002"/>
    <s v="BIOCLEAN"/>
    <s v="Financeiro"/>
    <s v="C"/>
    <s v="CUSTO"/>
    <s v="D"/>
    <s v="ENCARGOS SOCIAIS"/>
    <s v="1 | 1"/>
    <s v="111909"/>
    <s v="ExtraordinÃ¡rio"/>
  </r>
  <r>
    <s v="Realizado"/>
    <x v="12"/>
    <n v="-690"/>
    <x v="30"/>
    <x v="28"/>
    <x v="31"/>
    <s v="AP"/>
    <s v="'1021452"/>
    <s v="REF. DIÃRIAS 18 Ã  24/12/2023"/>
    <n v="9002"/>
    <s v="BIOCLEAN"/>
    <s v="Financeiro"/>
    <s v="C"/>
    <s v="CUSTO"/>
    <s v="C"/>
    <s v="PESSOAL"/>
    <s v="1 | 1"/>
    <s v="112234"/>
    <s v="ExtraordinÃ¡rio"/>
  </r>
  <r>
    <s v="Realizado"/>
    <x v="12"/>
    <n v="-644.6"/>
    <x v="22"/>
    <x v="20"/>
    <x v="53"/>
    <s v="NOTA FISCAL"/>
    <s v="'599406"/>
    <s v="REF. SABAO , ACUCAR , CAFE"/>
    <n v="9002"/>
    <s v="BIOCLEAN"/>
    <s v="Financeiro"/>
    <s v="D"/>
    <s v="DESPESA"/>
    <s v="M"/>
    <s v="INSTALAÇÃO"/>
    <s v="1 | 1"/>
    <s v="110587"/>
    <s v="ExtraordinÃ¡rio"/>
  </r>
  <r>
    <s v="Realizado"/>
    <x v="12"/>
    <n v="-620"/>
    <x v="30"/>
    <x v="28"/>
    <x v="31"/>
    <s v="AP"/>
    <s v="'1021098"/>
    <s v="REF. DIÃRIAS 04/12 Ã  10/12/2023"/>
    <n v="9002"/>
    <s v="BIOCLEAN"/>
    <s v="Financeiro"/>
    <s v="C"/>
    <s v="CUSTO"/>
    <s v="C"/>
    <s v="PESSOAL"/>
    <s v="1 | 1"/>
    <s v="111184"/>
    <s v="ExtraordinÃ¡rio"/>
  </r>
  <r>
    <s v="Realizado"/>
    <x v="12"/>
    <n v="-550"/>
    <x v="30"/>
    <x v="28"/>
    <x v="31"/>
    <s v="AP"/>
    <s v="'1020926"/>
    <s v="REF. DIÃRIAS 27/11 Ã  03/12/2023"/>
    <n v="9002"/>
    <s v="BIOCLEAN"/>
    <s v="Financeiro"/>
    <s v="C"/>
    <s v="CUSTO"/>
    <s v="C"/>
    <s v="PESSOAL"/>
    <s v="1 | 1"/>
    <s v="110370"/>
    <s v="ExtraordinÃ¡rio"/>
  </r>
  <r>
    <s v="Realizado"/>
    <x v="12"/>
    <n v="-545"/>
    <x v="25"/>
    <x v="23"/>
    <x v="24"/>
    <s v="NFS"/>
    <s v="'1281"/>
    <s v="REF.MANUTENÃ‡ÃƒO/  ALUGUEL  DE EQUIPAMENTO PARA SISTEMA CFTV -CAMERAS INTERNAS , REFERENCIA MENSAL AO CORRESPONDE AO MÃŠS DE NOVEMBRO DE 2023"/>
    <n v="9002"/>
    <s v="BIOCLEAN"/>
    <s v="Financeiro"/>
    <s v="D"/>
    <s v="DESPESA"/>
    <s v="M"/>
    <s v="INSTALAÇÃO"/>
    <s v="1 | 1"/>
    <s v="110099"/>
    <s v="ExtraordinÃ¡rio"/>
  </r>
  <r>
    <s v="Realizado"/>
    <x v="12"/>
    <n v="-480"/>
    <x v="26"/>
    <x v="24"/>
    <x v="25"/>
    <s v="NFS"/>
    <s v="'22681"/>
    <s v="REF AVALIAÃ‡ÃƒO QUALIDADE DA AGUA EM 3 PONTOS DE AUTOCLAVE - 01/02/03"/>
    <n v="9002"/>
    <s v="BIOCLEAN"/>
    <s v="Financeiro"/>
    <s v="C"/>
    <s v="CUSTO"/>
    <s v="I"/>
    <s v="OUTROS"/>
    <s v="1 | 1"/>
    <s v="110219"/>
    <s v="ExtraordinÃ¡rio"/>
  </r>
  <r>
    <s v="Realizado"/>
    <x v="12"/>
    <n v="-468.7"/>
    <x v="46"/>
    <x v="43"/>
    <x v="51"/>
    <s v="NOTA FISCAL"/>
    <s v="'362"/>
    <s v="REF. CABO , MANGUEIRA, SILICONE, EMENDA"/>
    <n v="9002"/>
    <s v="BIOCLEAN"/>
    <s v="Financeiro"/>
    <s v="C"/>
    <s v="CUSTO"/>
    <s v="F"/>
    <s v="FROTA"/>
    <s v="1 | 1"/>
    <s v="111768"/>
    <s v="ExtraordinÃ¡rio"/>
  </r>
  <r>
    <s v="Realizado"/>
    <x v="12"/>
    <n v="-467.01"/>
    <x v="28"/>
    <x v="26"/>
    <x v="28"/>
    <s v="NFS"/>
    <s v="'36111673"/>
    <s v="REF. UNIMED SAÃšDE - BIOCLEAN"/>
    <n v="9002"/>
    <s v="BIOCLEAN"/>
    <s v="Financeiro"/>
    <s v="C"/>
    <s v="CUSTO"/>
    <s v="E"/>
    <s v="BENEFÍCIOS"/>
    <s v="1 | 1"/>
    <s v="111460"/>
    <s v="ExtraordinÃ¡rio"/>
  </r>
  <r>
    <s v="Realizado"/>
    <x v="12"/>
    <n v="-359.6"/>
    <x v="12"/>
    <x v="11"/>
    <x v="4"/>
    <s v="GUIA"/>
    <s v="'1021397"/>
    <s v="REF.  DAS PARCSN RELP PARC 20/92"/>
    <n v="20011"/>
    <s v="CORPORATIVO"/>
    <s v="Financeiro"/>
    <s v="F"/>
    <s v="PARCELAMENTOS"/>
    <s v="R"/>
    <s v="PARCELAMENTOS"/>
    <s v="1 | 1"/>
    <s v="112110"/>
    <s v="ExtraordinÃ¡rio"/>
  </r>
  <r>
    <s v="Realizado"/>
    <x v="12"/>
    <n v="-310"/>
    <x v="30"/>
    <x v="28"/>
    <x v="31"/>
    <s v="AP"/>
    <s v="'1021319"/>
    <s v="REF. DIÃRIAS 11 Ã  17/12/2023"/>
    <n v="9002"/>
    <s v="BIOCLEAN"/>
    <s v="Financeiro"/>
    <s v="C"/>
    <s v="CUSTO"/>
    <s v="C"/>
    <s v="PESSOAL"/>
    <s v="1 | 1"/>
    <s v="111907"/>
    <s v="ExtraordinÃ¡rio"/>
  </r>
  <r>
    <s v="Realizado"/>
    <x v="12"/>
    <n v="-271.31"/>
    <x v="15"/>
    <x v="14"/>
    <x v="60"/>
    <s v="NOTA FISCAL"/>
    <s v="'41367"/>
    <s v="REF. A COMPRA DE MATERIAS PARA A MANUTENÃ‡ÃƒO DA BIOCLEAN "/>
    <n v="9002"/>
    <s v="BIOCLEAN"/>
    <s v="Financeiro"/>
    <s v="C"/>
    <s v="CUSTO"/>
    <s v="I"/>
    <s v="OUTROS"/>
    <s v="1 | 1"/>
    <s v="111276"/>
    <s v="ExtraordinÃ¡rio"/>
  </r>
  <r>
    <s v="Realizado"/>
    <x v="12"/>
    <n v="-270"/>
    <x v="8"/>
    <x v="7"/>
    <x v="8"/>
    <s v="ADIANTAMENTO"/>
    <s v="'1021007"/>
    <s v="REF. PEDIDO MENSAL DEZEMBRO 2023 NOVO - CARLOS EDUARDO CRUZ PACHECO"/>
    <n v="9002"/>
    <s v="BIOCLEAN"/>
    <s v="Financeiro"/>
    <s v="C"/>
    <s v="CUSTO"/>
    <s v="E"/>
    <s v="BENEFÍCIOS"/>
    <s v="1 | 1"/>
    <s v="110755"/>
    <s v="ExtraordinÃ¡rio"/>
  </r>
  <r>
    <s v="Realizado"/>
    <x v="12"/>
    <n v="-251.81"/>
    <x v="47"/>
    <x v="44"/>
    <x v="56"/>
    <s v="RM"/>
    <s v="'1021673"/>
    <s v="REF.  PENSÃƒO ALIMENTICIA - DEZEMBRO/2023 - COLABORADOR: ALEXSANDRO PEREIRA DA SILVA"/>
    <n v="9002"/>
    <s v="BIOCLEAN"/>
    <s v="Financeiro"/>
    <s v="C"/>
    <s v="CUSTO"/>
    <s v="C"/>
    <s v="PESSOAL"/>
    <s v="1 | 1"/>
    <s v="112745"/>
    <s v="ExtraordinÃ¡rio"/>
  </r>
  <r>
    <s v="Realizado"/>
    <x v="12"/>
    <n v="-225.69"/>
    <x v="23"/>
    <x v="21"/>
    <x v="21"/>
    <s v="FATURA"/>
    <s v="'1021195"/>
    <s v="REF. PEDIDO DE CANCELAMENTO E 2 VIA VT - CARLOS EDUARDO CRUZ PACHECO"/>
    <n v="9002"/>
    <s v="BIOCLEAN"/>
    <s v="Financeiro"/>
    <s v="C"/>
    <s v="CUSTO"/>
    <s v="E"/>
    <s v="BENEFÍCIOS"/>
    <s v="1 | 1"/>
    <s v="111310"/>
    <s v="ExtraordinÃ¡rio"/>
  </r>
  <r>
    <s v="Realizado"/>
    <x v="12"/>
    <n v="-215"/>
    <x v="31"/>
    <x v="29"/>
    <x v="32"/>
    <s v="CONTRATO "/>
    <s v="'20231204005-TAR"/>
    <s v="Gerado por conciliacao automatica TAR CTA EMP MENSAL 11/23"/>
    <n v="20011"/>
    <s v="CORPORATIVO"/>
    <s v="Financeiro"/>
    <s v="D"/>
    <s v="DESPESA"/>
    <s v="N"/>
    <s v="DESPESAS FINANCEIRAS"/>
    <s v="1 | 1"/>
    <s v="110315"/>
    <s v="ExtraordinÃ¡rio"/>
  </r>
  <r>
    <s v="Realizado"/>
    <x v="12"/>
    <n v="-198"/>
    <x v="29"/>
    <x v="27"/>
    <x v="64"/>
    <s v="FATURA"/>
    <s v="'30302510001907694"/>
    <s v="REF. ANUIDADE  CREA/RJ 2023 - BIOCLEAN"/>
    <n v="9002"/>
    <s v="BIOCLEAN"/>
    <s v="Financeiro"/>
    <s v="D"/>
    <s v="DESPESA"/>
    <s v="P"/>
    <s v="OUTRAS DESPESAS"/>
    <s v="1 | 1"/>
    <s v="110137"/>
    <s v="ExtraordinÃ¡rio"/>
  </r>
  <r>
    <s v="Realizado"/>
    <x v="12"/>
    <n v="-168.75"/>
    <x v="52"/>
    <x v="48"/>
    <x v="73"/>
    <s v="CTE"/>
    <s v="'12477098"/>
    <s v="REF. SERV TRANSPORTE "/>
    <n v="9002"/>
    <s v="BIOCLEAN"/>
    <s v="Financeiro"/>
    <s v="D"/>
    <s v="DESPESA"/>
    <s v="P"/>
    <s v="OUTRAS DESPESAS"/>
    <s v="1 | 1"/>
    <s v="112271"/>
    <s v="ExtraordinÃ¡rio"/>
  </r>
  <r>
    <s v="Realizado"/>
    <x v="12"/>
    <n v="-149.19999999999999"/>
    <x v="52"/>
    <x v="48"/>
    <x v="73"/>
    <s v="CTE"/>
    <s v="'13769"/>
    <s v="REF. SERV TRANSPORTE ANEL DE SILICONE "/>
    <n v="9002"/>
    <s v="BIOCLEAN"/>
    <s v="Financeiro"/>
    <s v="D"/>
    <s v="DESPESA"/>
    <s v="P"/>
    <s v="OUTRAS DESPESAS"/>
    <s v="1 | 1"/>
    <s v="112267"/>
    <s v="ExtraordinÃ¡rio"/>
  </r>
  <r>
    <s v="Realizado"/>
    <x v="12"/>
    <n v="-119"/>
    <x v="32"/>
    <x v="30"/>
    <x v="2"/>
    <s v="MANUAL"/>
    <m/>
    <s v="PROVISÃO TELEFONIA"/>
    <n v="9002"/>
    <s v="BIOCLEAN"/>
    <s v="Financeiro"/>
    <s v="C"/>
    <s v="CUSTO"/>
    <s v="I"/>
    <s v="OUTROS"/>
    <m/>
    <m/>
    <m/>
  </r>
  <r>
    <s v="Realizado"/>
    <x v="12"/>
    <n v="-84.32"/>
    <x v="47"/>
    <x v="44"/>
    <x v="56"/>
    <s v="RM"/>
    <s v="'1021198"/>
    <s v="REF.  PENSÃƒO ALIMENTICIA  SOBRE 13Âª SALARIO - COLABORADOR: ALEXSANDRO PEREIRA DA SILVA"/>
    <n v="9002"/>
    <s v="BIOCLEAN"/>
    <s v="Financeiro"/>
    <s v="C"/>
    <s v="CUSTO"/>
    <s v="C"/>
    <s v="PESSOAL"/>
    <s v="1 | 1"/>
    <s v="111341"/>
    <s v="ExtraordinÃ¡rio"/>
  </r>
  <r>
    <s v="Realizado"/>
    <x v="12"/>
    <n v="-70.27"/>
    <x v="34"/>
    <x v="32"/>
    <x v="28"/>
    <s v="NFS"/>
    <s v="'36111677"/>
    <s v="REF. UNIMED DENTAL BIOCLEAN"/>
    <n v="9002"/>
    <s v="BIOCLEAN"/>
    <s v="Financeiro"/>
    <s v="C"/>
    <s v="CUSTO"/>
    <s v="E"/>
    <s v="BENEFÍCIOS"/>
    <s v="1 | 1"/>
    <s v="111521"/>
    <s v="ExtraordinÃ¡rio"/>
  </r>
  <r>
    <s v="Realizado"/>
    <x v="12"/>
    <n v="-45"/>
    <x v="29"/>
    <x v="27"/>
    <x v="30"/>
    <s v="REEMBOLSO"/>
    <s v="'1021367"/>
    <s v="REF. REEMBOLSO  MOTOR DE BASCULAMENTO"/>
    <n v="9002"/>
    <s v="BIOCLEAN"/>
    <s v="Financeiro"/>
    <s v="D"/>
    <s v="DESPESA"/>
    <s v="P"/>
    <s v="OUTRAS DESPESAS"/>
    <s v="1 | 1"/>
    <s v="112058"/>
    <s v="ExtraordinÃ¡rio"/>
  </r>
  <r>
    <s v="Realizado"/>
    <x v="12"/>
    <n v="-42.18"/>
    <x v="36"/>
    <x v="34"/>
    <x v="38"/>
    <s v="NFS"/>
    <s v="'4935-Juros"/>
    <s v="."/>
    <n v="9002"/>
    <s v="BIOCLEAN"/>
    <s v="Financeiro"/>
    <s v="D"/>
    <s v="DESPESA"/>
    <s v="N"/>
    <s v="DESPESAS FINANCEIRAS"/>
    <s v="1 | 1"/>
    <s v="112356"/>
    <s v="ExtraordinÃ¡rio"/>
  </r>
  <r>
    <s v="Realizado"/>
    <x v="12"/>
    <n v="-38.880000000000003"/>
    <x v="36"/>
    <x v="34"/>
    <x v="59"/>
    <s v="NOTA FISCAL"/>
    <s v="'6462-Juros"/>
    <s v="."/>
    <n v="9002"/>
    <s v="BIOCLEAN"/>
    <s v="Financeiro"/>
    <s v="D"/>
    <s v="DESPESA"/>
    <s v="N"/>
    <s v="DESPESAS FINANCEIRAS"/>
    <s v="1 | 1"/>
    <s v="110316"/>
    <s v="ExtraordinÃ¡rio"/>
  </r>
  <r>
    <s v="Realizado"/>
    <x v="12"/>
    <n v="-32.4"/>
    <x v="31"/>
    <x v="29"/>
    <x v="32"/>
    <s v="CONTRATO "/>
    <s v="'20231213005-TAR"/>
    <s v="Gerado por conciliacao automatica TAR C/C SISPAG"/>
    <n v="20011"/>
    <s v="CORPORATIVO"/>
    <s v="Financeiro"/>
    <s v="D"/>
    <s v="DESPESA"/>
    <s v="N"/>
    <s v="DESPESAS FINANCEIRAS"/>
    <s v="1 | 1"/>
    <s v="111559"/>
    <s v="ExtraordinÃ¡rio"/>
  </r>
  <r>
    <s v="Realizado"/>
    <x v="12"/>
    <n v="-30.1"/>
    <x v="23"/>
    <x v="21"/>
    <x v="21"/>
    <s v="FATURA"/>
    <s v="'1021196"/>
    <s v="REF. PEDIDO DE CANCELAMENTO E 2 VIA VT - CARLOS EDUARDO CRUZ PACHECO"/>
    <n v="9002"/>
    <s v="BIOCLEAN"/>
    <s v="Financeiro"/>
    <s v="C"/>
    <s v="CUSTO"/>
    <s v="E"/>
    <s v="BENEFÍCIOS"/>
    <s v="1 | 1"/>
    <s v="111311"/>
    <s v="ExtraordinÃ¡rio"/>
  </r>
  <r>
    <s v="Realizado"/>
    <x v="12"/>
    <n v="-30.1"/>
    <x v="23"/>
    <x v="21"/>
    <x v="21"/>
    <s v="FATURA"/>
    <s v="'7048178"/>
    <s v="REF. PEDIDO DE CANCELAMENTO E 2 VIA  - FRANCISCO DIAS CAMELO NETO"/>
    <n v="9002"/>
    <s v="BIOCLEAN"/>
    <s v="Financeiro"/>
    <s v="C"/>
    <s v="CUSTO"/>
    <s v="E"/>
    <s v="BENEFÍCIOS"/>
    <s v="1 | 1"/>
    <s v="112060"/>
    <s v="ExtraordinÃ¡rio"/>
  </r>
  <r>
    <s v="Realizado"/>
    <x v="12"/>
    <n v="-29.4"/>
    <x v="31"/>
    <x v="29"/>
    <x v="32"/>
    <s v="AP"/>
    <s v="'1021534"/>
    <s v="REF.: TARIFA BANCÃRIA"/>
    <n v="20011"/>
    <s v="CORPORATIVO"/>
    <s v="Financeiro"/>
    <s v="D"/>
    <s v="DESPESA"/>
    <s v="N"/>
    <s v="DESPESAS FINANCEIRAS"/>
    <s v="1 | 1"/>
    <s v="112406"/>
    <s v="ExtraordinÃ¡rio"/>
  </r>
  <r>
    <s v="Realizado"/>
    <x v="12"/>
    <n v="-28.35"/>
    <x v="31"/>
    <x v="29"/>
    <x v="32"/>
    <s v="CONTRATO "/>
    <s v="'20231206009-TAR"/>
    <s v="Gerado por conciliacao automatica TAR C/C SISPAG"/>
    <n v="20011"/>
    <s v="CORPORATIVO"/>
    <s v="Financeiro"/>
    <s v="D"/>
    <s v="DESPESA"/>
    <s v="N"/>
    <s v="DESPESAS FINANCEIRAS"/>
    <s v="1 | 1"/>
    <s v="110496"/>
    <s v="ExtraordinÃ¡rio"/>
  </r>
  <r>
    <s v="Realizado"/>
    <x v="12"/>
    <n v="-20.49"/>
    <x v="23"/>
    <x v="21"/>
    <x v="21"/>
    <s v="FATURA"/>
    <s v="'75370552"/>
    <s v="REF. PEDIDO DE CANCELAMENTO E 2 VIA  - FRANCISCO DIAS CAMELO NETO"/>
    <n v="9002"/>
    <s v="BIOCLEAN"/>
    <s v="Financeiro"/>
    <s v="C"/>
    <s v="CUSTO"/>
    <s v="E"/>
    <s v="BENEFÍCIOS"/>
    <s v="1 | 1"/>
    <s v="112061"/>
    <s v="ExtraordinÃ¡rio"/>
  </r>
  <r>
    <s v="Realizado"/>
    <x v="12"/>
    <n v="-19.48"/>
    <x v="52"/>
    <x v="48"/>
    <x v="73"/>
    <s v="CTE"/>
    <s v="'007743952"/>
    <s v="REF. SERV TRANSPORTE "/>
    <n v="9002"/>
    <s v="BIOCLEAN"/>
    <s v="Financeiro"/>
    <s v="D"/>
    <s v="DESPESA"/>
    <s v="P"/>
    <s v="OUTRAS DESPESAS"/>
    <s v="1 | 1"/>
    <s v="112273"/>
    <s v="ExtraordinÃ¡rio"/>
  </r>
  <r>
    <s v="Realizado"/>
    <x v="12"/>
    <n v="-19.3"/>
    <x v="31"/>
    <x v="29"/>
    <x v="32"/>
    <s v="AP"/>
    <s v="'1021519"/>
    <s v="REF.: TARIFA BANCÃRIA"/>
    <n v="20011"/>
    <s v="CORPORATIVO"/>
    <s v="Financeiro"/>
    <s v="D"/>
    <s v="DESPESA"/>
    <s v="N"/>
    <s v="DESPESAS FINANCEIRAS"/>
    <s v="1 | 1"/>
    <s v="112400"/>
    <s v="ExtraordinÃ¡rio"/>
  </r>
  <r>
    <s v="Realizado"/>
    <x v="12"/>
    <n v="-18.78"/>
    <x v="52"/>
    <x v="48"/>
    <x v="73"/>
    <s v="CTE"/>
    <s v="'008080208"/>
    <s v="REF. SERV TRANSPORTE "/>
    <n v="9002"/>
    <s v="BIOCLEAN"/>
    <s v="Financeiro"/>
    <s v="D"/>
    <s v="DESPESA"/>
    <s v="P"/>
    <s v="OUTRAS DESPESAS"/>
    <s v="1 | 1"/>
    <s v="112272"/>
    <s v="ExtraordinÃ¡rio"/>
  </r>
  <r>
    <s v="Realizado"/>
    <x v="12"/>
    <n v="-14.94"/>
    <x v="36"/>
    <x v="34"/>
    <x v="59"/>
    <s v="NOTA FISCAL"/>
    <s v="'6462-Juros"/>
    <s v="."/>
    <n v="9002"/>
    <s v="BIOCLEAN"/>
    <s v="Financeiro"/>
    <s v="D"/>
    <s v="DESPESA"/>
    <s v="N"/>
    <s v="DESPESAS FINANCEIRAS"/>
    <s v="1 | 1"/>
    <s v="110135"/>
    <s v="ExtraordinÃ¡rio"/>
  </r>
  <r>
    <s v="Realizado"/>
    <x v="12"/>
    <n v="-12.9"/>
    <x v="31"/>
    <x v="29"/>
    <x v="32"/>
    <s v="AP"/>
    <s v="'1021526"/>
    <s v="REF.: TARIFA BANCÃRIA"/>
    <n v="20011"/>
    <s v="CORPORATIVO"/>
    <s v="Financeiro"/>
    <s v="D"/>
    <s v="DESPESA"/>
    <s v="N"/>
    <s v="DESPESAS FINANCEIRAS"/>
    <s v="1 | 1"/>
    <s v="112403"/>
    <s v="ExtraordinÃ¡rio"/>
  </r>
  <r>
    <s v="Realizado"/>
    <x v="12"/>
    <n v="-12.4"/>
    <x v="31"/>
    <x v="29"/>
    <x v="32"/>
    <s v="AP"/>
    <s v="'1021531"/>
    <s v="REF.: TARIFA BANCÃRIA"/>
    <n v="20011"/>
    <s v="CORPORATIVO"/>
    <s v="Financeiro"/>
    <s v="D"/>
    <s v="DESPESA"/>
    <s v="N"/>
    <s v="DESPESAS FINANCEIRAS"/>
    <s v="1 | 1"/>
    <s v="112405"/>
    <s v="ExtraordinÃ¡rio"/>
  </r>
  <r>
    <s v="Realizado"/>
    <x v="12"/>
    <n v="-12"/>
    <x v="31"/>
    <x v="29"/>
    <x v="32"/>
    <s v="AP"/>
    <s v="'1021518"/>
    <s v="REF.: TARIFA BANCÃRIA"/>
    <n v="20011"/>
    <s v="CORPORATIVO"/>
    <s v="Financeiro"/>
    <s v="D"/>
    <s v="DESPESA"/>
    <s v="N"/>
    <s v="DESPESAS FINANCEIRAS"/>
    <s v="1 | 1"/>
    <s v="112399"/>
    <s v="ExtraordinÃ¡rio"/>
  </r>
  <r>
    <s v="Realizado"/>
    <x v="12"/>
    <n v="-11"/>
    <x v="31"/>
    <x v="29"/>
    <x v="32"/>
    <s v="AP"/>
    <s v="'1021525"/>
    <s v="REF.: TARIFA BANCÃRIA"/>
    <n v="20011"/>
    <s v="CORPORATIVO"/>
    <s v="Financeiro"/>
    <s v="D"/>
    <s v="DESPESA"/>
    <s v="N"/>
    <s v="DESPESAS FINANCEIRAS"/>
    <s v="1 | 1"/>
    <s v="112402"/>
    <s v="ExtraordinÃ¡rio"/>
  </r>
  <r>
    <s v="Realizado"/>
    <x v="12"/>
    <n v="-11"/>
    <x v="31"/>
    <x v="29"/>
    <x v="32"/>
    <s v="CONTRATO "/>
    <s v="'20231218003-TAR"/>
    <s v="Gerado por conciliacao automatica TAR/CUSTAS COBRANCA"/>
    <n v="20011"/>
    <s v="CORPORATIVO"/>
    <s v="Financeiro"/>
    <s v="D"/>
    <s v="DESPESA"/>
    <s v="N"/>
    <s v="DESPESAS FINANCEIRAS"/>
    <s v="1 | 1"/>
    <s v="111925"/>
    <s v="ExtraordinÃ¡rio"/>
  </r>
  <r>
    <s v="Realizado"/>
    <x v="12"/>
    <n v="-10.6"/>
    <x v="31"/>
    <x v="29"/>
    <x v="32"/>
    <s v="CONTRATO "/>
    <s v="'20231205006-TAR"/>
    <s v="Gerado por conciliacao automatica TAR TED SISPAG"/>
    <n v="20011"/>
    <s v="CORPORATIVO"/>
    <s v="Financeiro"/>
    <s v="D"/>
    <s v="DESPESA"/>
    <s v="N"/>
    <s v="DESPESAS FINANCEIRAS"/>
    <s v="1 | 1"/>
    <s v="110431"/>
    <s v="ExtraordinÃ¡rio"/>
  </r>
  <r>
    <s v="Realizado"/>
    <x v="12"/>
    <n v="-10.6"/>
    <x v="31"/>
    <x v="29"/>
    <x v="32"/>
    <s v="CONTRATO "/>
    <s v="'20231206012-TAR"/>
    <s v="Gerado por conciliacao automatica TAR TED SISPAG"/>
    <n v="20011"/>
    <s v="CORPORATIVO"/>
    <s v="Financeiro"/>
    <s v="D"/>
    <s v="DESPESA"/>
    <s v="N"/>
    <s v="DESPESAS FINANCEIRAS"/>
    <s v="1 | 1"/>
    <s v="110499"/>
    <s v="ExtraordinÃ¡rio"/>
  </r>
  <r>
    <s v="Realizado"/>
    <x v="12"/>
    <n v="-10.6"/>
    <x v="31"/>
    <x v="29"/>
    <x v="32"/>
    <s v="CONTRATO "/>
    <s v="'20231214007-TAR"/>
    <s v="Gerado por conciliacao automatica TAR TED SISPAG"/>
    <n v="20011"/>
    <s v="CORPORATIVO"/>
    <s v="Financeiro"/>
    <s v="D"/>
    <s v="DESPESA"/>
    <s v="N"/>
    <s v="DESPESAS FINANCEIRAS"/>
    <s v="1 | 1"/>
    <s v="111731"/>
    <s v="ExtraordinÃ¡rio"/>
  </r>
  <r>
    <s v="Realizado"/>
    <x v="12"/>
    <n v="-5.5"/>
    <x v="31"/>
    <x v="29"/>
    <x v="32"/>
    <s v="CONTRATO "/>
    <s v="'20231211007-TAR"/>
    <s v="Gerado por conciliacao automatica TAR/CUSTAS COBRANCA"/>
    <n v="20011"/>
    <s v="CORPORATIVO"/>
    <s v="Financeiro"/>
    <s v="D"/>
    <s v="DESPESA"/>
    <s v="N"/>
    <s v="DESPESAS FINANCEIRAS"/>
    <s v="1 | 1"/>
    <s v="111203"/>
    <s v="ExtraordinÃ¡rio"/>
  </r>
  <r>
    <s v="Realizado"/>
    <x v="12"/>
    <n v="-4.5999999999999996"/>
    <x v="31"/>
    <x v="29"/>
    <x v="32"/>
    <s v="AP"/>
    <s v="'1021530"/>
    <s v="REF.: TARIFA BANCÃRIA"/>
    <n v="20011"/>
    <s v="CORPORATIVO"/>
    <s v="Financeiro"/>
    <s v="D"/>
    <s v="DESPESA"/>
    <s v="N"/>
    <s v="DESPESAS FINANCEIRAS"/>
    <s v="1 | 1"/>
    <s v="112404"/>
    <s v="ExtraordinÃ¡rio"/>
  </r>
  <r>
    <s v="Realizado"/>
    <x v="12"/>
    <n v="-4.05"/>
    <x v="31"/>
    <x v="29"/>
    <x v="32"/>
    <s v="CONTRATO "/>
    <s v="'20231206008-TAR"/>
    <s v="Gerado por conciliacao automatica TAR SISPAG CATEGORIA 306"/>
    <n v="20011"/>
    <s v="CORPORATIVO"/>
    <s v="Financeiro"/>
    <s v="D"/>
    <s v="DESPESA"/>
    <s v="N"/>
    <s v="DESPESAS FINANCEIRAS"/>
    <s v="1 | 1"/>
    <s v="110495"/>
    <s v="ExtraordinÃ¡rio"/>
  </r>
  <r>
    <s v="Realizado"/>
    <x v="12"/>
    <n v="-4.05"/>
    <x v="31"/>
    <x v="29"/>
    <x v="32"/>
    <s v="CONTRATO "/>
    <s v="'20231213004-TAR"/>
    <s v="Gerado por conciliacao automatica TAR SISPAG CATEGORIA 306"/>
    <n v="20011"/>
    <s v="CORPORATIVO"/>
    <s v="Financeiro"/>
    <s v="D"/>
    <s v="DESPESA"/>
    <s v="N"/>
    <s v="DESPESAS FINANCEIRAS"/>
    <s v="1 | 1"/>
    <s v="111558"/>
    <s v="ExtraordinÃ¡rio"/>
  </r>
  <r>
    <s v="Realizado"/>
    <x v="12"/>
    <n v="-3.63"/>
    <x v="23"/>
    <x v="21"/>
    <x v="50"/>
    <s v="NFS"/>
    <s v="'37672"/>
    <s v="REF. OTIMIZA - DEZEMBRO - BIOCLEAN"/>
    <n v="9002"/>
    <s v="BIOCLEAN"/>
    <s v="Financeiro"/>
    <s v="C"/>
    <s v="CUSTO"/>
    <s v="E"/>
    <s v="BENEFÍCIOS"/>
    <s v="1 | 1"/>
    <s v="110559"/>
    <s v="ExtraordinÃ¡rio"/>
  </r>
  <r>
    <s v="Realizado"/>
    <x v="12"/>
    <n v="-2.8"/>
    <x v="31"/>
    <x v="29"/>
    <x v="32"/>
    <s v="CONTRATO "/>
    <s v="'20231211004-TAR"/>
    <s v="Gerado por conciliacao automatica TAR SISPAG TIT OUTRO BCO"/>
    <n v="20011"/>
    <s v="CORPORATIVO"/>
    <s v="Financeiro"/>
    <s v="D"/>
    <s v="DESPESA"/>
    <s v="N"/>
    <s v="DESPESAS FINANCEIRAS"/>
    <s v="1 | 1"/>
    <s v="111201"/>
    <s v="ExtraordinÃ¡rio"/>
  </r>
  <r>
    <s v="Realizado"/>
    <x v="12"/>
    <n v="-2.8"/>
    <x v="31"/>
    <x v="29"/>
    <x v="32"/>
    <s v="CONTRATO "/>
    <s v="'20231214006-TAR"/>
    <s v="Gerado por conciliacao automatica TAR SISPAG TIT OUTRO BCO"/>
    <n v="20011"/>
    <s v="CORPORATIVO"/>
    <s v="Financeiro"/>
    <s v="D"/>
    <s v="DESPESA"/>
    <s v="N"/>
    <s v="DESPESAS FINANCEIRAS"/>
    <s v="1 | 1"/>
    <s v="111730"/>
    <s v="ExtraordinÃ¡rio"/>
  </r>
  <r>
    <s v="Realizado"/>
    <x v="12"/>
    <n v="-2.8"/>
    <x v="31"/>
    <x v="29"/>
    <x v="32"/>
    <s v="CONTRATO "/>
    <s v="'20231215004-TAR"/>
    <s v="Gerado por conciliacao automatica TAR SISPAG TIT OUTRO BCO"/>
    <n v="20011"/>
    <s v="CORPORATIVO"/>
    <s v="Financeiro"/>
    <s v="D"/>
    <s v="DESPESA"/>
    <s v="N"/>
    <s v="DESPESAS FINANCEIRAS"/>
    <s v="1 | 1"/>
    <s v="111837"/>
    <s v="ExtraordinÃ¡rio"/>
  </r>
  <r>
    <s v="Realizado"/>
    <x v="12"/>
    <n v="-1.8"/>
    <x v="31"/>
    <x v="29"/>
    <x v="32"/>
    <s v="CONTRATO "/>
    <s v="'20231206010-TAR"/>
    <s v="Gerado por conciliacao automatica TAR C/C SISPAG"/>
    <n v="20011"/>
    <s v="CORPORATIVO"/>
    <s v="Financeiro"/>
    <s v="D"/>
    <s v="DESPESA"/>
    <s v="N"/>
    <s v="DESPESAS FINANCEIRAS"/>
    <s v="1 | 1"/>
    <s v="110497"/>
    <s v="ExtraordinÃ¡rio"/>
  </r>
  <r>
    <s v="Realizado"/>
    <x v="12"/>
    <n v="-1.8"/>
    <x v="31"/>
    <x v="29"/>
    <x v="32"/>
    <s v="CONTRATO "/>
    <s v="'20231215003-TAR"/>
    <s v="Gerado por conciliacao automatica TAR BLOQUETO ITAU"/>
    <n v="20011"/>
    <s v="CORPORATIVO"/>
    <s v="Financeiro"/>
    <s v="D"/>
    <s v="DESPESA"/>
    <s v="N"/>
    <s v="DESPESAS FINANCEIRAS"/>
    <s v="1 | 1"/>
    <s v="111836"/>
    <s v="ExtraordinÃ¡rio"/>
  </r>
  <r>
    <s v="Realizado"/>
    <x v="12"/>
    <n v="-1.4"/>
    <x v="31"/>
    <x v="29"/>
    <x v="32"/>
    <s v="CONTRATO "/>
    <s v="'20231212003-TAR"/>
    <s v="Gerado por conciliacao automatica TAR SISPAG TIT OUTRO BCO"/>
    <n v="20011"/>
    <s v="CORPORATIVO"/>
    <s v="Financeiro"/>
    <s v="D"/>
    <s v="DESPESA"/>
    <s v="N"/>
    <s v="DESPESAS FINANCEIRAS"/>
    <s v="1 | 1"/>
    <s v="111432"/>
    <s v="ExtraordinÃ¡rio"/>
  </r>
  <r>
    <s v="Realizado"/>
    <x v="12"/>
    <n v="-1.4"/>
    <x v="31"/>
    <x v="29"/>
    <x v="32"/>
    <s v="CONTRATO "/>
    <s v="'20231218002-TAR"/>
    <s v="Gerado por conciliacao automatica TAR SISPAG TIT OUTRO BCO"/>
    <n v="20011"/>
    <s v="CORPORATIVO"/>
    <s v="Financeiro"/>
    <s v="D"/>
    <s v="DESPESA"/>
    <s v="N"/>
    <s v="DESPESAS FINANCEIRAS"/>
    <s v="1 | 1"/>
    <s v="111923"/>
    <s v="ExtraordinÃ¡rio"/>
  </r>
  <r>
    <s v="Realizado"/>
    <x v="12"/>
    <n v="-0.9"/>
    <x v="31"/>
    <x v="29"/>
    <x v="32"/>
    <s v="CONTRATO "/>
    <s v="'20231201003-TAR"/>
    <s v="Gerado por conciliacao automatica TAR SISPAG CONCESSION"/>
    <n v="20011"/>
    <s v="CORPORATIVO"/>
    <s v="Financeiro"/>
    <s v="D"/>
    <s v="DESPESA"/>
    <s v="N"/>
    <s v="DESPESAS FINANCEIRAS"/>
    <s v="1 | 1"/>
    <s v="110136"/>
    <s v="ExtraordinÃ¡rio"/>
  </r>
  <r>
    <s v="Realizado"/>
    <x v="12"/>
    <n v="-0.9"/>
    <x v="31"/>
    <x v="29"/>
    <x v="32"/>
    <s v="CONTRATO "/>
    <s v="'20231204004-TAR"/>
    <s v="Gerado por conciliacao automatica TAR BLOQUETO ITAU"/>
    <n v="20011"/>
    <s v="CORPORATIVO"/>
    <s v="Financeiro"/>
    <s v="D"/>
    <s v="DESPESA"/>
    <s v="N"/>
    <s v="DESPESAS FINANCEIRAS"/>
    <s v="1 | 1"/>
    <s v="110314"/>
    <s v="ExtraordinÃ¡rio"/>
  </r>
  <r>
    <s v="Realizado"/>
    <x v="12"/>
    <n v="-0.9"/>
    <x v="31"/>
    <x v="29"/>
    <x v="32"/>
    <s v="CONTRATO "/>
    <s v="'20231205004-TAR"/>
    <s v="Gerado por conciliacao automatica TAR BLOQUETO ITAU"/>
    <n v="20011"/>
    <s v="CORPORATIVO"/>
    <s v="Financeiro"/>
    <s v="D"/>
    <s v="DESPESA"/>
    <s v="N"/>
    <s v="DESPESAS FINANCEIRAS"/>
    <s v="1 | 1"/>
    <s v="110429"/>
    <s v="ExtraordinÃ¡rio"/>
  </r>
  <r>
    <s v="Realizado"/>
    <x v="12"/>
    <n v="-0.9"/>
    <x v="31"/>
    <x v="29"/>
    <x v="32"/>
    <s v="CONTRATO "/>
    <s v="'20231205005-TAR"/>
    <s v="Gerado por conciliacao automatica TAR BLOQUETO ITAU"/>
    <n v="20011"/>
    <s v="CORPORATIVO"/>
    <s v="Financeiro"/>
    <s v="D"/>
    <s v="DESPESA"/>
    <s v="N"/>
    <s v="DESPESAS FINANCEIRAS"/>
    <s v="1 | 1"/>
    <s v="110430"/>
    <s v="ExtraordinÃ¡rio"/>
  </r>
  <r>
    <s v="Realizado"/>
    <x v="12"/>
    <n v="-0.9"/>
    <x v="31"/>
    <x v="29"/>
    <x v="32"/>
    <s v="CONTRATO "/>
    <s v="'20231206007-TAR"/>
    <s v="Gerado por conciliacao automatica TAR BLOQUETO ITAU"/>
    <n v="20011"/>
    <s v="CORPORATIVO"/>
    <s v="Financeiro"/>
    <s v="D"/>
    <s v="DESPESA"/>
    <s v="N"/>
    <s v="DESPESAS FINANCEIRAS"/>
    <s v="1 | 1"/>
    <s v="110494"/>
    <s v="ExtraordinÃ¡rio"/>
  </r>
  <r>
    <s v="Realizado"/>
    <x v="12"/>
    <n v="-0.9"/>
    <x v="31"/>
    <x v="29"/>
    <x v="32"/>
    <s v="CONTRATO "/>
    <s v="'20231206011-TAR"/>
    <s v="Gerado por conciliacao automatica TAR SISPAG CONCESSION"/>
    <n v="20011"/>
    <s v="CORPORATIVO"/>
    <s v="Financeiro"/>
    <s v="D"/>
    <s v="DESPESA"/>
    <s v="N"/>
    <s v="DESPESAS FINANCEIRAS"/>
    <s v="1 | 1"/>
    <s v="110498"/>
    <s v="ExtraordinÃ¡rio"/>
  </r>
  <r>
    <s v="Realizado"/>
    <x v="12"/>
    <n v="-0.9"/>
    <x v="31"/>
    <x v="29"/>
    <x v="32"/>
    <s v="CONTRATO "/>
    <s v="'20231211005-TAR"/>
    <s v="Gerado por conciliacao automatica TAR C/C SISPAG"/>
    <n v="20011"/>
    <s v="CORPORATIVO"/>
    <s v="Financeiro"/>
    <s v="D"/>
    <s v="DESPESA"/>
    <s v="N"/>
    <s v="DESPESAS FINANCEIRAS"/>
    <s v="1 | 1"/>
    <s v="111202"/>
    <s v="ExtraordinÃ¡rio"/>
  </r>
  <r>
    <s v="Realizado"/>
    <x v="12"/>
    <n v="-0.9"/>
    <x v="31"/>
    <x v="29"/>
    <x v="32"/>
    <s v="CONTRATO "/>
    <s v="'20231212004-TAR"/>
    <s v="Gerado por conciliacao automatica TAR C/C SISPAG"/>
    <n v="20011"/>
    <s v="CORPORATIVO"/>
    <s v="Financeiro"/>
    <s v="D"/>
    <s v="DESPESA"/>
    <s v="N"/>
    <s v="DESPESAS FINANCEIRAS"/>
    <s v="1 | 1"/>
    <s v="111433"/>
    <s v="ExtraordinÃ¡rio"/>
  </r>
  <r>
    <s v="Realizado"/>
    <x v="12"/>
    <n v="-0.9"/>
    <x v="31"/>
    <x v="29"/>
    <x v="32"/>
    <s v="CONTRATO "/>
    <s v="'20231213003-TAR"/>
    <s v="Gerado por conciliacao automatica TAR BLOQUETO ITAU"/>
    <n v="20011"/>
    <s v="CORPORATIVO"/>
    <s v="Financeiro"/>
    <s v="D"/>
    <s v="DESPESA"/>
    <s v="N"/>
    <s v="DESPESAS FINANCEIRAS"/>
    <s v="1 | 1"/>
    <s v="111557"/>
    <s v="ExtraordinÃ¡rio"/>
  </r>
  <r>
    <s v="Realizado"/>
    <x v="12"/>
    <n v="-0.9"/>
    <x v="31"/>
    <x v="29"/>
    <x v="32"/>
    <s v="CONTRATO "/>
    <s v="'20231214005-TAR"/>
    <s v="Gerado por conciliacao automatica TAR BLOQUETO ITAU"/>
    <n v="20011"/>
    <s v="CORPORATIVO"/>
    <s v="Financeiro"/>
    <s v="D"/>
    <s v="DESPESA"/>
    <s v="N"/>
    <s v="DESPESAS FINANCEIRAS"/>
    <s v="1 | 1"/>
    <s v="111729"/>
    <s v="ExtraordinÃ¡rio"/>
  </r>
  <r>
    <s v="Realizado"/>
    <x v="12"/>
    <n v="0"/>
    <x v="6"/>
    <x v="0"/>
    <x v="2"/>
    <s v="MANUAL"/>
    <m/>
    <s v="VIAGENS 2022"/>
    <n v="9002"/>
    <s v="BIOCLEAN"/>
    <s v="Financeiro"/>
    <m/>
    <m/>
    <m/>
    <m/>
    <m/>
    <m/>
    <m/>
  </r>
  <r>
    <s v="Realizado"/>
    <x v="12"/>
    <n v="0.02"/>
    <x v="37"/>
    <x v="35"/>
    <x v="1"/>
    <s v="Receitas"/>
    <s v="'1021524"/>
    <s v="REF. REND APLIC AUTOMATICA"/>
    <n v="2001"/>
    <s v="CORPORATIVO"/>
    <s v="Financeiro"/>
    <s v="D"/>
    <s v="DESPESA"/>
    <s v="N"/>
    <s v="DESPESAS FINANCEIRAS"/>
    <s v="1 | 1"/>
    <s v="4064"/>
    <m/>
  </r>
  <r>
    <s v="Realizado"/>
    <x v="12"/>
    <n v="0.03"/>
    <x v="37"/>
    <x v="35"/>
    <x v="1"/>
    <s v="Receitas"/>
    <s v="'20231205007-REND"/>
    <s v="Gerado por conciliacao automatica REND PAGO APLIC AUT APR"/>
    <n v="9002"/>
    <s v="BIOCLEAN"/>
    <s v="Financeiro"/>
    <s v="D"/>
    <s v="DESPESA"/>
    <s v="N"/>
    <s v="DESPESAS FINANCEIRAS"/>
    <s v="1 | 1"/>
    <s v="3991"/>
    <m/>
  </r>
  <r>
    <s v="Realizado"/>
    <x v="12"/>
    <n v="0.04"/>
    <x v="37"/>
    <x v="35"/>
    <x v="1"/>
    <s v="Receitas"/>
    <s v="'20231204006-REND"/>
    <s v="Gerado por conciliacao automatica REND PAGO APLIC AUT APR"/>
    <n v="9002"/>
    <s v="BIOCLEAN"/>
    <s v="Financeiro"/>
    <s v="D"/>
    <s v="DESPESA"/>
    <s v="N"/>
    <s v="DESPESAS FINANCEIRAS"/>
    <s v="1 | 1"/>
    <s v="3978"/>
    <m/>
  </r>
  <r>
    <s v="Realizado"/>
    <x v="12"/>
    <n v="0.04"/>
    <x v="37"/>
    <x v="35"/>
    <x v="1"/>
    <s v="Receitas"/>
    <s v="'20231207002-REND"/>
    <s v="Gerado por conciliacao automatica REND PAGO APLIC AUT MAIS"/>
    <n v="9002"/>
    <s v="BIOCLEAN"/>
    <s v="Financeiro"/>
    <s v="D"/>
    <s v="DESPESA"/>
    <s v="N"/>
    <s v="DESPESAS FINANCEIRAS"/>
    <s v="1 | 1"/>
    <s v="4012"/>
    <m/>
  </r>
  <r>
    <s v="Realizado"/>
    <x v="12"/>
    <n v="0.09"/>
    <x v="37"/>
    <x v="35"/>
    <x v="1"/>
    <s v="Receitas"/>
    <s v="'20231214009-REND"/>
    <s v="Gerado por conciliacao automatica REND PAGO APLIC AUT APR"/>
    <n v="9002"/>
    <s v="BIOCLEAN"/>
    <s v="Financeiro"/>
    <s v="D"/>
    <s v="DESPESA"/>
    <s v="N"/>
    <s v="DESPESAS FINANCEIRAS"/>
    <s v="1 | 1"/>
    <s v="4045"/>
    <m/>
  </r>
  <r>
    <s v="Realizado"/>
    <x v="12"/>
    <n v="0.23"/>
    <x v="37"/>
    <x v="35"/>
    <x v="1"/>
    <s v="Receitas"/>
    <s v="'20231213006-REND"/>
    <s v="Gerado por conciliacao automatica REND PAGO APLIC AUT APR"/>
    <n v="9002"/>
    <s v="BIOCLEAN"/>
    <s v="Financeiro"/>
    <s v="D"/>
    <s v="DESPESA"/>
    <s v="N"/>
    <s v="DESPESAS FINANCEIRAS"/>
    <s v="1 | 1"/>
    <s v="4040"/>
    <m/>
  </r>
  <r>
    <s v="Realizado"/>
    <x v="12"/>
    <n v="0.24"/>
    <x v="37"/>
    <x v="35"/>
    <x v="1"/>
    <s v="Receitas"/>
    <s v="'1021529"/>
    <s v="REF. REND APLIC AUTOMATICA"/>
    <n v="2001"/>
    <s v="CORPORATIVO"/>
    <s v="Financeiro"/>
    <s v="D"/>
    <s v="DESPESA"/>
    <s v="N"/>
    <s v="DESPESAS FINANCEIRAS"/>
    <s v="1 | 1"/>
    <s v="4065"/>
    <m/>
  </r>
  <r>
    <s v="Realizado"/>
    <x v="12"/>
    <n v="0.25"/>
    <x v="37"/>
    <x v="35"/>
    <x v="1"/>
    <s v="Receitas"/>
    <s v="'1021532"/>
    <s v="REF. REND APLIC AUTOMATICA"/>
    <n v="2001"/>
    <s v="CORPORATIVO"/>
    <s v="Financeiro"/>
    <s v="D"/>
    <s v="DESPESA"/>
    <s v="N"/>
    <s v="DESPESAS FINANCEIRAS"/>
    <s v="1 | 1"/>
    <s v="4066"/>
    <m/>
  </r>
  <r>
    <s v="Realizado"/>
    <x v="12"/>
    <n v="0.3"/>
    <x v="37"/>
    <x v="35"/>
    <x v="1"/>
    <s v="Receitas"/>
    <s v="'20231206013-REND"/>
    <s v="Gerado por conciliacao automatica REND PAGO APLIC AUT MAIS"/>
    <n v="9002"/>
    <s v="BIOCLEAN"/>
    <s v="Financeiro"/>
    <s v="D"/>
    <s v="DESPESA"/>
    <s v="N"/>
    <s v="DESPESAS FINANCEIRAS"/>
    <s v="1 | 1"/>
    <s v="4011"/>
    <m/>
  </r>
  <r>
    <s v="Realizado"/>
    <x v="12"/>
    <n v="0.49"/>
    <x v="37"/>
    <x v="35"/>
    <x v="1"/>
    <s v="Receitas"/>
    <s v="'1021517"/>
    <s v="REF. REND APLIC AUTOMATICA"/>
    <n v="2001"/>
    <s v="CORPORATIVO"/>
    <s v="Financeiro"/>
    <s v="D"/>
    <s v="DESPESA"/>
    <s v="N"/>
    <s v="DESPESAS FINANCEIRAS"/>
    <s v="1 | 1"/>
    <s v="4062"/>
    <m/>
  </r>
  <r>
    <s v="Realizado"/>
    <x v="12"/>
    <n v="0.49"/>
    <x v="37"/>
    <x v="35"/>
    <x v="1"/>
    <s v="Receitas"/>
    <s v="'1021536"/>
    <s v="REF. REND APLIC AUTOMATICA"/>
    <n v="2001"/>
    <s v="CORPORATIVO"/>
    <s v="Financeiro"/>
    <s v="D"/>
    <s v="DESPESA"/>
    <s v="N"/>
    <s v="DESPESAS FINANCEIRAS"/>
    <s v="1 | 1"/>
    <s v="4067"/>
    <m/>
  </r>
  <r>
    <s v="Realizado"/>
    <x v="12"/>
    <n v="0.62"/>
    <x v="37"/>
    <x v="35"/>
    <x v="1"/>
    <s v="Receitas"/>
    <s v="'1021520"/>
    <s v="REF. REND. APLIC AUTOMATICA"/>
    <n v="2001"/>
    <s v="CORPORATIVO"/>
    <s v="Financeiro"/>
    <s v="D"/>
    <s v="DESPESA"/>
    <s v="N"/>
    <s v="DESPESAS FINANCEIRAS"/>
    <s v="1 | 1"/>
    <s v="4063"/>
    <m/>
  </r>
  <r>
    <s v="Realizado"/>
    <x v="12"/>
    <n v="1846.32"/>
    <x v="0"/>
    <x v="0"/>
    <x v="1"/>
    <s v="Transferencia"/>
    <s v="'1021533"/>
    <m/>
    <m/>
    <m/>
    <m/>
    <m/>
    <m/>
    <m/>
    <m/>
    <s v="1 | 1"/>
    <s v="7282"/>
    <m/>
  </r>
  <r>
    <s v="Realizado"/>
    <x v="12"/>
    <n v="2377"/>
    <x v="0"/>
    <x v="0"/>
    <x v="1"/>
    <s v="Transferencia"/>
    <s v="'1021227"/>
    <m/>
    <m/>
    <m/>
    <m/>
    <m/>
    <m/>
    <m/>
    <m/>
    <s v="1 | 1"/>
    <s v="7208"/>
    <m/>
  </r>
  <r>
    <s v="Realizado"/>
    <x v="12"/>
    <n v="2378"/>
    <x v="0"/>
    <x v="0"/>
    <x v="1"/>
    <s v="Transferencia"/>
    <s v="'1021272"/>
    <m/>
    <m/>
    <m/>
    <m/>
    <m/>
    <m/>
    <m/>
    <m/>
    <s v="1 | 1"/>
    <s v="7228"/>
    <m/>
  </r>
  <r>
    <s v="Realizado"/>
    <x v="12"/>
    <n v="2378"/>
    <x v="0"/>
    <x v="0"/>
    <x v="1"/>
    <s v="Transferencia"/>
    <s v="'1021516"/>
    <s v="RECEBIMENTO"/>
    <m/>
    <m/>
    <m/>
    <m/>
    <m/>
    <m/>
    <m/>
    <s v="1 | 1"/>
    <s v="7272"/>
    <m/>
  </r>
  <r>
    <s v="Realizado"/>
    <x v="12"/>
    <n v="2972"/>
    <x v="0"/>
    <x v="0"/>
    <x v="1"/>
    <s v="Transferencia"/>
    <s v="'1021535"/>
    <s v="RECEBIMENTOS"/>
    <m/>
    <m/>
    <m/>
    <m/>
    <m/>
    <m/>
    <m/>
    <s v="1 | 1"/>
    <s v="7284"/>
    <m/>
  </r>
  <r>
    <s v="Realizado"/>
    <x v="12"/>
    <n v="3000"/>
    <x v="29"/>
    <x v="27"/>
    <x v="2"/>
    <s v="MANUAL"/>
    <m/>
    <s v="ROBERTO"/>
    <n v="9002"/>
    <s v="BIOCLEAN"/>
    <s v="Financeiro"/>
    <s v="D"/>
    <s v="DESPESA"/>
    <s v="P"/>
    <s v="OUTRAS DESPESAS"/>
    <m/>
    <m/>
    <m/>
  </r>
  <r>
    <s v="Realizado"/>
    <x v="12"/>
    <n v="3041.5"/>
    <x v="0"/>
    <x v="0"/>
    <x v="1"/>
    <s v="Transferencia"/>
    <s v="'1021523"/>
    <s v="RECEBIMENTOS"/>
    <m/>
    <m/>
    <m/>
    <m/>
    <m/>
    <m/>
    <m/>
    <s v="1 | 1"/>
    <s v="7276"/>
    <m/>
  </r>
  <r>
    <s v="Realizado"/>
    <x v="12"/>
    <n v="4164.5933333333323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12"/>
    <n v="4584.1000000000004"/>
    <x v="18"/>
    <x v="16"/>
    <x v="2"/>
    <s v="MANUAL"/>
    <m/>
    <s v="BIOCLEAN"/>
    <n v="9002"/>
    <s v="BIOCLEAN"/>
    <s v="Financeiro"/>
    <s v="C"/>
    <s v="CUSTO"/>
    <s v="C"/>
    <s v="PESSOAL"/>
    <m/>
    <m/>
    <m/>
  </r>
  <r>
    <s v="Realizado"/>
    <x v="12"/>
    <n v="5000"/>
    <x v="0"/>
    <x v="0"/>
    <x v="1"/>
    <s v="Transferencia"/>
    <s v="'1020856"/>
    <m/>
    <m/>
    <m/>
    <m/>
    <m/>
    <m/>
    <m/>
    <m/>
    <s v="1 | 1"/>
    <s v="7148"/>
    <m/>
  </r>
  <r>
    <s v="Realizado"/>
    <x v="12"/>
    <n v="5000"/>
    <x v="0"/>
    <x v="0"/>
    <x v="1"/>
    <s v="Transferencia"/>
    <s v="'1021353"/>
    <m/>
    <m/>
    <m/>
    <m/>
    <m/>
    <m/>
    <m/>
    <m/>
    <s v="1 | 1"/>
    <s v="7266"/>
    <m/>
  </r>
  <r>
    <s v="Realizado"/>
    <x v="12"/>
    <n v="5603.14"/>
    <x v="0"/>
    <x v="0"/>
    <x v="1"/>
    <s v="Transferencia"/>
    <s v="'1021326"/>
    <m/>
    <m/>
    <m/>
    <m/>
    <m/>
    <m/>
    <m/>
    <m/>
    <s v="1 | 1"/>
    <s v="7256"/>
    <m/>
  </r>
  <r>
    <s v="Realizado"/>
    <x v="12"/>
    <n v="7016.2"/>
    <x v="0"/>
    <x v="0"/>
    <x v="1"/>
    <s v="Transferencia"/>
    <s v="'1020855"/>
    <m/>
    <m/>
    <m/>
    <m/>
    <m/>
    <m/>
    <m/>
    <m/>
    <s v="1 | 1"/>
    <s v="7146"/>
    <m/>
  </r>
  <r>
    <s v="Realizado"/>
    <x v="12"/>
    <n v="7658.6"/>
    <x v="0"/>
    <x v="0"/>
    <x v="1"/>
    <s v="Transferencia"/>
    <s v="'1021527"/>
    <s v="RECEBIMENTOS"/>
    <m/>
    <m/>
    <m/>
    <m/>
    <m/>
    <m/>
    <m/>
    <s v="1 | 1"/>
    <s v="7278"/>
    <m/>
  </r>
  <r>
    <s v="Realizado"/>
    <x v="12"/>
    <n v="13158.1"/>
    <x v="0"/>
    <x v="0"/>
    <x v="1"/>
    <s v="Transferencia"/>
    <s v="'1021522"/>
    <s v="RECEBIMENTOS"/>
    <m/>
    <m/>
    <m/>
    <m/>
    <m/>
    <m/>
    <m/>
    <s v="1 | 1"/>
    <s v="7274"/>
    <m/>
  </r>
  <r>
    <s v="Realizado"/>
    <x v="12"/>
    <n v="15000"/>
    <x v="29"/>
    <x v="27"/>
    <x v="2"/>
    <s v="MANUAL"/>
    <m/>
    <s v="RETIRADA"/>
    <n v="9002"/>
    <s v="BIOCLEAN"/>
    <s v="Financeiro"/>
    <s v="D"/>
    <s v="DESPESA"/>
    <s v="P"/>
    <s v="OUTRAS DESPESAS"/>
    <m/>
    <m/>
    <m/>
  </r>
  <r>
    <s v="Realizado"/>
    <x v="12"/>
    <n v="20571.580000000002"/>
    <x v="0"/>
    <x v="0"/>
    <x v="1"/>
    <s v="Transferencia"/>
    <s v="'1021528"/>
    <s v="RECEBIMENTOS"/>
    <m/>
    <m/>
    <m/>
    <m/>
    <m/>
    <m/>
    <m/>
    <s v="1 | 1"/>
    <s v="7280"/>
    <m/>
  </r>
  <r>
    <s v="Realizado"/>
    <x v="12"/>
    <n v="21236"/>
    <x v="0"/>
    <x v="0"/>
    <x v="1"/>
    <s v="Transferencia"/>
    <s v="'1021294"/>
    <m/>
    <m/>
    <m/>
    <m/>
    <m/>
    <m/>
    <m/>
    <m/>
    <s v="1 | 1"/>
    <s v="7240"/>
    <m/>
  </r>
  <r>
    <s v="Realizado"/>
    <x v="12"/>
    <n v="39878.1"/>
    <x v="0"/>
    <x v="0"/>
    <x v="1"/>
    <s v="Transferencia"/>
    <s v="'1021113"/>
    <m/>
    <m/>
    <m/>
    <m/>
    <m/>
    <m/>
    <m/>
    <m/>
    <s v="1 | 1"/>
    <s v="7196"/>
    <m/>
  </r>
  <r>
    <s v="Realizado"/>
    <x v="12"/>
    <n v="45422.720000000001"/>
    <x v="38"/>
    <x v="36"/>
    <x v="2"/>
    <s v="MANUAL"/>
    <m/>
    <s v="DESCONTOS KIOTO"/>
    <n v="9002"/>
    <s v="BIOCLEAN"/>
    <s v="Financeiro"/>
    <s v="A"/>
    <s v="RECEITA"/>
    <s v="A"/>
    <s v="SERVIÇOS PRESTADOS"/>
    <m/>
    <m/>
    <m/>
  </r>
  <r>
    <s v="Realizado"/>
    <x v="12"/>
    <n v="174309.6"/>
    <x v="38"/>
    <x v="36"/>
    <x v="2"/>
    <s v="MANUAL"/>
    <m/>
    <s v="BIOCLEAN"/>
    <n v="9002"/>
    <s v="BIOCLEAN"/>
    <s v="Financeiro"/>
    <s v="A"/>
    <s v="RECEITA"/>
    <s v="A"/>
    <s v="SERVIÇOS PRESTADOS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34E92-28E7-4A14-87A9-39ECEF0B05D7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>
  <location ref="A4:F14" firstHeaderRow="1" firstDataRow="2" firstDataCol="2" rowPageCount="1" colPageCount="1"/>
  <pivotFields count="19">
    <pivotField compact="0" outline="0" showAll="0"/>
    <pivotField axis="axisCol" compact="0" outline="0" showAll="0">
      <items count="14"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h="1" x="0"/>
        <item x="12"/>
        <item t="default"/>
      </items>
    </pivotField>
    <pivotField dataField="1" compact="0" outline="0" showAll="0"/>
    <pivotField axis="axisPage" compact="0" outline="0" showAll="0">
      <items count="54">
        <item x="16"/>
        <item x="6"/>
        <item x="3"/>
        <item x="12"/>
        <item x="4"/>
        <item x="41"/>
        <item x="47"/>
        <item x="43"/>
        <item x="30"/>
        <item x="18"/>
        <item x="20"/>
        <item x="17"/>
        <item x="44"/>
        <item x="45"/>
        <item x="23"/>
        <item x="8"/>
        <item x="27"/>
        <item x="28"/>
        <item x="34"/>
        <item x="1"/>
        <item x="46"/>
        <item x="2"/>
        <item x="42"/>
        <item x="48"/>
        <item x="32"/>
        <item x="15"/>
        <item x="35"/>
        <item x="10"/>
        <item x="26"/>
        <item x="21"/>
        <item x="14"/>
        <item x="13"/>
        <item x="5"/>
        <item x="39"/>
        <item x="24"/>
        <item x="11"/>
        <item x="25"/>
        <item x="22"/>
        <item x="33"/>
        <item x="9"/>
        <item x="36"/>
        <item x="37"/>
        <item x="31"/>
        <item x="19"/>
        <item x="29"/>
        <item x="38"/>
        <item x="40"/>
        <item x="7"/>
        <item x="0"/>
        <item x="50"/>
        <item x="51"/>
        <item x="52"/>
        <item x="49"/>
        <item t="default"/>
      </items>
    </pivotField>
    <pivotField axis="axisRow" compact="0" showAll="0" insertBlankRow="1">
      <items count="50">
        <item x="16"/>
        <item x="22"/>
        <item x="23"/>
        <item x="5"/>
        <item x="26"/>
        <item x="32"/>
        <item x="7"/>
        <item x="21"/>
        <item x="11"/>
        <item x="2"/>
        <item x="28"/>
        <item x="10"/>
        <item x="45"/>
        <item x="25"/>
        <item x="38"/>
        <item x="15"/>
        <item x="41"/>
        <item x="3"/>
        <item x="40"/>
        <item x="18"/>
        <item x="24"/>
        <item x="37"/>
        <item x="42"/>
        <item x="34"/>
        <item x="9"/>
        <item x="1"/>
        <item x="14"/>
        <item x="33"/>
        <item x="43"/>
        <item x="39"/>
        <item x="31"/>
        <item x="20"/>
        <item x="27"/>
        <item x="19"/>
        <item x="44"/>
        <item x="35"/>
        <item x="4"/>
        <item x="12"/>
        <item x="6"/>
        <item x="8"/>
        <item x="36"/>
        <item x="13"/>
        <item x="17"/>
        <item x="29"/>
        <item x="30"/>
        <item x="0"/>
        <item x="46"/>
        <item x="47"/>
        <item x="48"/>
        <item t="default"/>
      </items>
    </pivotField>
    <pivotField axis="axisRow" compact="0" outline="0" showAll="0">
      <items count="75">
        <item x="57"/>
        <item x="25"/>
        <item x="22"/>
        <item x="20"/>
        <item x="19"/>
        <item x="1"/>
        <item x="31"/>
        <item x="44"/>
        <item x="51"/>
        <item x="3"/>
        <item x="68"/>
        <item x="60"/>
        <item x="64"/>
        <item x="4"/>
        <item x="62"/>
        <item x="59"/>
        <item x="9"/>
        <item x="49"/>
        <item x="29"/>
        <item x="42"/>
        <item x="61"/>
        <item x="5"/>
        <item x="14"/>
        <item x="18"/>
        <item x="6"/>
        <item x="46"/>
        <item x="32"/>
        <item x="23"/>
        <item x="53"/>
        <item x="58"/>
        <item x="10"/>
        <item x="2"/>
        <item x="11"/>
        <item x="27"/>
        <item x="17"/>
        <item x="54"/>
        <item x="24"/>
        <item x="43"/>
        <item x="40"/>
        <item x="41"/>
        <item x="52"/>
        <item x="34"/>
        <item x="36"/>
        <item x="0"/>
        <item x="50"/>
        <item x="56"/>
        <item x="26"/>
        <item x="37"/>
        <item x="12"/>
        <item x="7"/>
        <item x="48"/>
        <item x="45"/>
        <item x="21"/>
        <item x="30"/>
        <item x="33"/>
        <item x="16"/>
        <item x="47"/>
        <item x="38"/>
        <item x="39"/>
        <item x="8"/>
        <item x="63"/>
        <item x="55"/>
        <item x="28"/>
        <item x="13"/>
        <item x="35"/>
        <item x="15"/>
        <item x="65"/>
        <item x="66"/>
        <item x="67"/>
        <item x="69"/>
        <item x="70"/>
        <item x="71"/>
        <item x="72"/>
        <item x="7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4"/>
    <field x="5"/>
  </rowFields>
  <rowItems count="9">
    <i>
      <x v="30"/>
    </i>
    <i r="1">
      <x v="14"/>
    </i>
    <i r="1">
      <x v="20"/>
    </i>
    <i r="1">
      <x v="29"/>
    </i>
    <i r="1">
      <x v="35"/>
    </i>
    <i r="1">
      <x v="61"/>
    </i>
    <i r="1">
      <x v="64"/>
    </i>
    <i t="blank">
      <x v="30"/>
    </i>
    <i t="grand">
      <x/>
    </i>
  </rowItems>
  <colFields count="1">
    <field x="1"/>
  </colFields>
  <colItems count="4">
    <i>
      <x v="8"/>
    </i>
    <i>
      <x v="9"/>
    </i>
    <i>
      <x v="10"/>
    </i>
    <i t="grand">
      <x/>
    </i>
  </colItems>
  <pageFields count="1">
    <pageField fld="3" item="38" hier="-1"/>
  </pageFields>
  <dataFields count="1">
    <dataField name="Soma de Valor" fld="2" baseField="4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MS Access Database" connectionId="1" xr16:uid="{88863121-1F6E-45C3-A716-25DBD077EE40}" autoFormatId="16" applyNumberFormats="0" applyBorderFormats="0" applyFontFormats="0" applyPatternFormats="0" applyAlignmentFormats="0" applyWidthHeightFormats="0">
  <queryTableRefresh nextId="20">
    <queryTableFields count="19">
      <queryTableField id="1" name="Fonte" tableColumnId="1"/>
      <queryTableField id="2" name="Competencia" tableColumnId="2"/>
      <queryTableField id="3" name="Valor" tableColumnId="3"/>
      <queryTableField id="4" name="Cod Categoria" tableColumnId="4"/>
      <queryTableField id="5" name="CATEGORIA" tableColumnId="5"/>
      <queryTableField id="6" name="Nome Fornecedor" tableColumnId="6"/>
      <queryTableField id="7" name="Tipo doc" tableColumnId="7"/>
      <queryTableField id="8" name="Documento" tableColumnId="8"/>
      <queryTableField id="9" name="Comentario" tableColumnId="9"/>
      <queryTableField id="10" name="Cod CC" tableColumnId="10"/>
      <queryTableField id="11" name="Nome CC" tableColumnId="11"/>
      <queryTableField id="12" name="RESPONSAVEL" tableColumnId="12"/>
      <queryTableField id="13" name="COD# GRUPO" tableColumnId="13"/>
      <queryTableField id="14" name="GRUPO" tableColumnId="14"/>
      <queryTableField id="15" name="COD# SUB GRUPO" tableColumnId="15"/>
      <queryTableField id="16" name="SUB GRUPO" tableColumnId="16"/>
      <queryTableField id="17" name="Parcela" tableColumnId="17"/>
      <queryTableField id="18" name="id" tableColumnId="18"/>
      <queryTableField id="19" name="Tipo Negocio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74E91F-FA3D-41F6-94D2-CDC054C54906}" name="Tabela_Consulta_de_MS_Access_Database" displayName="Tabela_Consulta_de_MS_Access_Database" ref="A1:S1690" tableType="queryTable" totalsRowShown="0">
  <autoFilter ref="A1:S1690" xr:uid="{7C74E91F-FA3D-41F6-94D2-CDC054C54906}">
    <filterColumn colId="3">
      <filters>
        <filter val="42702"/>
      </filters>
    </filterColumn>
  </autoFilter>
  <tableColumns count="19">
    <tableColumn id="1" xr3:uid="{1BD014C5-EA31-49C2-9A43-E681F61DC871}" uniqueName="1" name="Fonte" queryTableFieldId="1"/>
    <tableColumn id="2" xr3:uid="{FF2953B4-1063-4BC8-8035-FEE70B5C962F}" uniqueName="2" name="Competencia" queryTableFieldId="2" dataDxfId="0"/>
    <tableColumn id="3" xr3:uid="{D9BFF86A-8347-412A-816A-F9D7FBE26BE4}" uniqueName="3" name="Valor" queryTableFieldId="3"/>
    <tableColumn id="4" xr3:uid="{9E0AB5E0-D9D3-4A6B-A8C1-8A415A5A9F18}" uniqueName="4" name="Cod Categoria" queryTableFieldId="4"/>
    <tableColumn id="5" xr3:uid="{9CD5B78C-4F71-4039-8964-D735B191DAC3}" uniqueName="5" name="CATEGORIA" queryTableFieldId="5"/>
    <tableColumn id="6" xr3:uid="{5E01CF1B-94CB-40F8-9E10-2DA8F3F81D99}" uniqueName="6" name="Nome Fornecedor" queryTableFieldId="6"/>
    <tableColumn id="7" xr3:uid="{9B7F0C5D-2A7A-4832-AE4B-6C53DD3FCE24}" uniqueName="7" name="Tipo doc" queryTableFieldId="7"/>
    <tableColumn id="8" xr3:uid="{9B8A8242-D351-4088-AFD2-9CF3FF9AA036}" uniqueName="8" name="Documento" queryTableFieldId="8"/>
    <tableColumn id="9" xr3:uid="{18CF9918-A27E-4050-8E22-D0CE034733BB}" uniqueName="9" name="Comentario" queryTableFieldId="9"/>
    <tableColumn id="10" xr3:uid="{7D71BBF5-EC90-4058-B0F6-0E1353457896}" uniqueName="10" name="Cod CC" queryTableFieldId="10"/>
    <tableColumn id="11" xr3:uid="{F316B928-9AD9-4DAC-8D61-AC2C0D4EF7E6}" uniqueName="11" name="Nome CC" queryTableFieldId="11"/>
    <tableColumn id="12" xr3:uid="{9CB60898-439B-4B1A-B325-1CB16EFCA8A8}" uniqueName="12" name="RESPONSAVEL" queryTableFieldId="12"/>
    <tableColumn id="13" xr3:uid="{18545C47-05E2-4819-AA49-F5AF7284CDF2}" uniqueName="13" name="COD# GRUPO" queryTableFieldId="13"/>
    <tableColumn id="14" xr3:uid="{7832D347-DDEC-4EFF-80D5-0DBE260F8EC1}" uniqueName="14" name="GRUPO" queryTableFieldId="14"/>
    <tableColumn id="15" xr3:uid="{E6579F4E-9F6B-4DB4-A59E-E033E6CD3F88}" uniqueName="15" name="COD# SUB GRUPO" queryTableFieldId="15"/>
    <tableColumn id="16" xr3:uid="{EB5597B0-5F86-4172-BDE5-6C859A40C873}" uniqueName="16" name="SUB GRUPO" queryTableFieldId="16"/>
    <tableColumn id="17" xr3:uid="{0FA98174-A1ED-49D2-8E74-F809CD05CBD6}" uniqueName="17" name="Parcela" queryTableFieldId="17"/>
    <tableColumn id="18" xr3:uid="{A715B57C-EB32-493F-8C7C-85DD4B76CE96}" uniqueName="18" name="id" queryTableFieldId="18"/>
    <tableColumn id="19" xr3:uid="{48CA851E-C0A1-47C0-BFD9-27326128B7E3}" uniqueName="19" name="Tipo Negocio" queryTableField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8D1C-36AA-4808-BB6E-6F5F1C60CBFA}">
  <sheetPr>
    <tabColor rgb="FF0070C0"/>
    <outlinePr summaryBelow="0"/>
  </sheetPr>
  <dimension ref="A1:AE126"/>
  <sheetViews>
    <sheetView showGridLines="0" zoomScale="80" zoomScaleNormal="80" workbookViewId="0">
      <pane xSplit="4" ySplit="2" topLeftCell="E78" activePane="bottomRight" state="frozen"/>
      <selection activeCell="C85" sqref="C85"/>
      <selection pane="topRight" activeCell="C85" sqref="C85"/>
      <selection pane="bottomLeft" activeCell="C85" sqref="C85"/>
      <selection pane="bottomRight" activeCell="K100" sqref="K100"/>
    </sheetView>
  </sheetViews>
  <sheetFormatPr defaultRowHeight="14.4" outlineLevelRow="1" x14ac:dyDescent="0.3"/>
  <cols>
    <col min="1" max="1" width="6.109375" style="1" customWidth="1"/>
    <col min="2" max="2" width="6.109375" customWidth="1"/>
    <col min="3" max="3" width="7.88671875" customWidth="1"/>
    <col min="4" max="4" width="46.44140625" customWidth="1"/>
    <col min="5" max="10" width="10.88671875" style="5" customWidth="1"/>
    <col min="11" max="11" width="11.6640625" style="5" customWidth="1"/>
    <col min="12" max="16" width="10.88671875" style="5" customWidth="1"/>
    <col min="17" max="17" width="14" style="5" customWidth="1"/>
  </cols>
  <sheetData>
    <row r="1" spans="1:17" s="1" customFormat="1" ht="15" customHeight="1" x14ac:dyDescent="0.3">
      <c r="B1"/>
      <c r="D1" s="12" t="s">
        <v>74</v>
      </c>
      <c r="E1" s="2"/>
      <c r="F1" s="2"/>
      <c r="G1" s="2"/>
      <c r="H1" s="2"/>
      <c r="I1" s="2"/>
      <c r="J1" s="2"/>
      <c r="K1" s="2"/>
      <c r="L1" s="13"/>
      <c r="M1" s="13"/>
      <c r="N1" s="14"/>
      <c r="O1" s="2"/>
      <c r="P1" s="2"/>
      <c r="Q1" s="15"/>
    </row>
    <row r="2" spans="1:17" s="1" customFormat="1" ht="15" customHeight="1" x14ac:dyDescent="0.3">
      <c r="B2"/>
      <c r="C2" s="12"/>
      <c r="D2" s="12" t="s">
        <v>2271</v>
      </c>
      <c r="E2" s="16">
        <v>44562</v>
      </c>
      <c r="F2" s="16">
        <v>44593</v>
      </c>
      <c r="G2" s="16">
        <v>44621</v>
      </c>
      <c r="H2" s="16">
        <v>44652</v>
      </c>
      <c r="I2" s="16">
        <v>44682</v>
      </c>
      <c r="J2" s="16">
        <v>44713</v>
      </c>
      <c r="K2" s="16">
        <v>44743</v>
      </c>
      <c r="L2" s="16">
        <v>44774</v>
      </c>
      <c r="M2" s="16">
        <v>44805</v>
      </c>
      <c r="N2" s="16">
        <v>44835</v>
      </c>
      <c r="O2" s="16">
        <v>44866</v>
      </c>
      <c r="P2" s="16">
        <v>44897</v>
      </c>
      <c r="Q2" s="17" t="s">
        <v>51</v>
      </c>
    </row>
    <row r="3" spans="1:17" ht="5.25" customHeight="1" x14ac:dyDescent="0.3">
      <c r="E3" s="18"/>
      <c r="F3" s="18"/>
      <c r="G3" s="18"/>
      <c r="H3" s="18"/>
      <c r="I3" s="18"/>
      <c r="J3" s="18"/>
      <c r="K3" s="18"/>
      <c r="L3" s="18"/>
      <c r="M3" s="19"/>
      <c r="N3" s="18"/>
      <c r="O3" s="18"/>
      <c r="P3" s="18"/>
    </row>
    <row r="4" spans="1:17" x14ac:dyDescent="0.3">
      <c r="A4" s="20" t="s">
        <v>52</v>
      </c>
      <c r="B4" s="20"/>
      <c r="C4" s="20"/>
      <c r="D4" s="20"/>
      <c r="E4" s="6">
        <f>E5</f>
        <v>167000</v>
      </c>
      <c r="F4" s="6">
        <f t="shared" ref="F4:Q4" si="0">F5</f>
        <v>167000</v>
      </c>
      <c r="G4" s="6">
        <f t="shared" si="0"/>
        <v>167000</v>
      </c>
      <c r="H4" s="6">
        <f t="shared" si="0"/>
        <v>167000</v>
      </c>
      <c r="I4" s="6">
        <f t="shared" si="0"/>
        <v>179481.1</v>
      </c>
      <c r="J4" s="6">
        <f t="shared" si="0"/>
        <v>179498.1</v>
      </c>
      <c r="K4" s="6">
        <f t="shared" si="0"/>
        <v>180776.1</v>
      </c>
      <c r="L4" s="6">
        <f t="shared" si="0"/>
        <v>180776.1</v>
      </c>
      <c r="M4" s="6">
        <f t="shared" si="0"/>
        <v>181028.1</v>
      </c>
      <c r="N4" s="6">
        <f t="shared" si="0"/>
        <v>181028.1</v>
      </c>
      <c r="O4" s="6">
        <f t="shared" si="0"/>
        <v>181028.1</v>
      </c>
      <c r="P4" s="6">
        <f t="shared" si="0"/>
        <v>181028.1</v>
      </c>
      <c r="Q4" s="6">
        <f t="shared" si="0"/>
        <v>2112643.7999999998</v>
      </c>
    </row>
    <row r="5" spans="1:17" outlineLevel="1" x14ac:dyDescent="0.3">
      <c r="B5" s="3" t="s">
        <v>53</v>
      </c>
      <c r="C5" s="3"/>
      <c r="D5" s="3"/>
      <c r="E5" s="4">
        <f>SUM(E6:E8)</f>
        <v>167000</v>
      </c>
      <c r="F5" s="4">
        <f t="shared" ref="F5:Q5" si="1">SUM(F6:F8)</f>
        <v>167000</v>
      </c>
      <c r="G5" s="4">
        <f t="shared" si="1"/>
        <v>167000</v>
      </c>
      <c r="H5" s="4">
        <f t="shared" si="1"/>
        <v>167000</v>
      </c>
      <c r="I5" s="4">
        <f t="shared" si="1"/>
        <v>179481.1</v>
      </c>
      <c r="J5" s="4">
        <f t="shared" si="1"/>
        <v>179498.1</v>
      </c>
      <c r="K5" s="4">
        <f t="shared" si="1"/>
        <v>180776.1</v>
      </c>
      <c r="L5" s="4">
        <f t="shared" si="1"/>
        <v>180776.1</v>
      </c>
      <c r="M5" s="4">
        <f t="shared" si="1"/>
        <v>181028.1</v>
      </c>
      <c r="N5" s="4">
        <f t="shared" si="1"/>
        <v>181028.1</v>
      </c>
      <c r="O5" s="4">
        <f t="shared" si="1"/>
        <v>181028.1</v>
      </c>
      <c r="P5" s="4">
        <f t="shared" si="1"/>
        <v>181028.1</v>
      </c>
      <c r="Q5" s="4">
        <f t="shared" si="1"/>
        <v>2112643.7999999998</v>
      </c>
    </row>
    <row r="6" spans="1:17" outlineLevel="1" x14ac:dyDescent="0.3">
      <c r="C6">
        <v>50101</v>
      </c>
      <c r="D6" t="s">
        <v>2272</v>
      </c>
      <c r="E6" s="5">
        <f>167000-61985</f>
        <v>105015</v>
      </c>
      <c r="F6" s="5">
        <f t="shared" ref="F6:P6" si="2">167000-61985</f>
        <v>105015</v>
      </c>
      <c r="G6" s="5">
        <f t="shared" si="2"/>
        <v>105015</v>
      </c>
      <c r="H6" s="5">
        <f t="shared" si="2"/>
        <v>105015</v>
      </c>
      <c r="I6" s="5">
        <f t="shared" si="2"/>
        <v>105015</v>
      </c>
      <c r="J6" s="5">
        <f t="shared" si="2"/>
        <v>105015</v>
      </c>
      <c r="K6" s="5">
        <f t="shared" si="2"/>
        <v>105015</v>
      </c>
      <c r="L6" s="5">
        <f t="shared" si="2"/>
        <v>105015</v>
      </c>
      <c r="M6" s="5">
        <f t="shared" si="2"/>
        <v>105015</v>
      </c>
      <c r="N6" s="5">
        <f t="shared" si="2"/>
        <v>105015</v>
      </c>
      <c r="O6" s="5">
        <f t="shared" si="2"/>
        <v>105015</v>
      </c>
      <c r="P6" s="5">
        <f t="shared" si="2"/>
        <v>105015</v>
      </c>
      <c r="Q6" s="5">
        <f>SUM(E6:P6)</f>
        <v>1260180</v>
      </c>
    </row>
    <row r="7" spans="1:17" outlineLevel="1" x14ac:dyDescent="0.3">
      <c r="D7" t="s">
        <v>2273</v>
      </c>
      <c r="I7" s="5">
        <v>8762</v>
      </c>
      <c r="J7" s="5">
        <v>8779</v>
      </c>
      <c r="K7" s="5">
        <v>10057</v>
      </c>
      <c r="L7" s="5">
        <v>10057</v>
      </c>
      <c r="M7" s="5">
        <v>10309</v>
      </c>
      <c r="N7" s="5">
        <v>10309</v>
      </c>
      <c r="O7" s="5">
        <v>10309</v>
      </c>
      <c r="P7" s="5">
        <v>10309</v>
      </c>
      <c r="Q7" s="5">
        <f>SUM(E7:P7)</f>
        <v>78891</v>
      </c>
    </row>
    <row r="8" spans="1:17" outlineLevel="1" x14ac:dyDescent="0.3">
      <c r="D8" t="s">
        <v>478</v>
      </c>
      <c r="E8" s="5">
        <f>E9*E10</f>
        <v>61985</v>
      </c>
      <c r="F8" s="5">
        <f t="shared" ref="F8:P8" si="3">F9*F10</f>
        <v>61985</v>
      </c>
      <c r="G8" s="5">
        <f t="shared" si="3"/>
        <v>61985</v>
      </c>
      <c r="H8" s="5">
        <f t="shared" si="3"/>
        <v>61985</v>
      </c>
      <c r="I8" s="5">
        <f t="shared" si="3"/>
        <v>65704.100000000006</v>
      </c>
      <c r="J8" s="5">
        <f t="shared" si="3"/>
        <v>65704.100000000006</v>
      </c>
      <c r="K8" s="5">
        <f t="shared" si="3"/>
        <v>65704.100000000006</v>
      </c>
      <c r="L8" s="5">
        <f t="shared" si="3"/>
        <v>65704.100000000006</v>
      </c>
      <c r="M8" s="5">
        <f t="shared" si="3"/>
        <v>65704.100000000006</v>
      </c>
      <c r="N8" s="5">
        <f t="shared" si="3"/>
        <v>65704.100000000006</v>
      </c>
      <c r="O8" s="5">
        <f t="shared" si="3"/>
        <v>65704.100000000006</v>
      </c>
      <c r="P8" s="5">
        <f t="shared" si="3"/>
        <v>65704.100000000006</v>
      </c>
      <c r="Q8" s="5">
        <f>SUM(E8:P8)</f>
        <v>773572.79999999981</v>
      </c>
    </row>
    <row r="9" spans="1:17" outlineLevel="1" x14ac:dyDescent="0.3">
      <c r="E9" s="21">
        <v>0.77</v>
      </c>
      <c r="F9" s="21">
        <v>0.77</v>
      </c>
      <c r="G9" s="21">
        <v>0.77</v>
      </c>
      <c r="H9" s="21">
        <v>0.77</v>
      </c>
      <c r="I9" s="21">
        <f>H9*106%</f>
        <v>0.81620000000000004</v>
      </c>
      <c r="J9" s="21">
        <f>I9</f>
        <v>0.81620000000000004</v>
      </c>
      <c r="K9" s="21">
        <f t="shared" ref="K9:P9" si="4">J9</f>
        <v>0.81620000000000004</v>
      </c>
      <c r="L9" s="21">
        <f t="shared" si="4"/>
        <v>0.81620000000000004</v>
      </c>
      <c r="M9" s="21">
        <f t="shared" si="4"/>
        <v>0.81620000000000004</v>
      </c>
      <c r="N9" s="21">
        <f t="shared" si="4"/>
        <v>0.81620000000000004</v>
      </c>
      <c r="O9" s="21">
        <f t="shared" si="4"/>
        <v>0.81620000000000004</v>
      </c>
      <c r="P9" s="21">
        <f t="shared" si="4"/>
        <v>0.81620000000000004</v>
      </c>
      <c r="Q9" s="21"/>
    </row>
    <row r="10" spans="1:17" outlineLevel="1" x14ac:dyDescent="0.3">
      <c r="D10" t="s">
        <v>2274</v>
      </c>
      <c r="E10" s="22">
        <v>80500</v>
      </c>
      <c r="F10" s="22">
        <v>80500</v>
      </c>
      <c r="G10" s="22">
        <v>80500</v>
      </c>
      <c r="H10" s="22">
        <v>80500</v>
      </c>
      <c r="I10" s="22">
        <v>80500</v>
      </c>
      <c r="J10" s="22">
        <v>80500</v>
      </c>
      <c r="K10" s="22">
        <v>80500</v>
      </c>
      <c r="L10" s="22">
        <v>80500</v>
      </c>
      <c r="M10" s="22">
        <v>80500</v>
      </c>
      <c r="N10" s="22">
        <v>80500</v>
      </c>
      <c r="O10" s="22">
        <v>80500</v>
      </c>
      <c r="P10" s="22">
        <v>80500</v>
      </c>
      <c r="Q10" s="22">
        <f>SUM(E10:P10)</f>
        <v>966000</v>
      </c>
    </row>
    <row r="11" spans="1:17" ht="4.5" customHeight="1" x14ac:dyDescent="0.3">
      <c r="F11" s="23"/>
      <c r="G11" s="23"/>
      <c r="H11" s="23"/>
      <c r="I11" s="23"/>
      <c r="J11" s="23"/>
      <c r="K11" s="23"/>
    </row>
    <row r="12" spans="1:17" x14ac:dyDescent="0.3">
      <c r="A12" s="20" t="s">
        <v>54</v>
      </c>
      <c r="B12" s="20"/>
      <c r="C12" s="20"/>
      <c r="D12" s="20"/>
      <c r="E12" s="6">
        <f>E13</f>
        <v>-16700</v>
      </c>
      <c r="F12" s="6">
        <f t="shared" ref="F12:Q12" si="5">F13</f>
        <v>-16700</v>
      </c>
      <c r="G12" s="6">
        <f t="shared" si="5"/>
        <v>-16700</v>
      </c>
      <c r="H12" s="6">
        <f t="shared" si="5"/>
        <v>-16700</v>
      </c>
      <c r="I12" s="6">
        <f t="shared" si="5"/>
        <v>-17948.11</v>
      </c>
      <c r="J12" s="6">
        <f t="shared" si="5"/>
        <v>-17949.810000000001</v>
      </c>
      <c r="K12" s="6">
        <f t="shared" si="5"/>
        <v>-18077.61</v>
      </c>
      <c r="L12" s="6">
        <f t="shared" si="5"/>
        <v>-18077.61</v>
      </c>
      <c r="M12" s="6">
        <f t="shared" si="5"/>
        <v>-18102.810000000001</v>
      </c>
      <c r="N12" s="6">
        <f t="shared" si="5"/>
        <v>-18102.810000000001</v>
      </c>
      <c r="O12" s="6">
        <f t="shared" si="5"/>
        <v>-18102.810000000001</v>
      </c>
      <c r="P12" s="6">
        <f t="shared" si="5"/>
        <v>-18102.810000000001</v>
      </c>
      <c r="Q12" s="6">
        <f t="shared" si="5"/>
        <v>-211264.38</v>
      </c>
    </row>
    <row r="13" spans="1:17" outlineLevel="1" x14ac:dyDescent="0.3">
      <c r="B13" s="3" t="s">
        <v>55</v>
      </c>
      <c r="C13" s="3"/>
      <c r="D13" s="3"/>
      <c r="E13" s="4">
        <f t="shared" ref="E13:Q13" si="6">SUM(E14:E14)</f>
        <v>-16700</v>
      </c>
      <c r="F13" s="4">
        <f t="shared" si="6"/>
        <v>-16700</v>
      </c>
      <c r="G13" s="4">
        <f t="shared" si="6"/>
        <v>-16700</v>
      </c>
      <c r="H13" s="4">
        <f t="shared" si="6"/>
        <v>-16700</v>
      </c>
      <c r="I13" s="4">
        <f t="shared" si="6"/>
        <v>-17948.11</v>
      </c>
      <c r="J13" s="4">
        <f t="shared" si="6"/>
        <v>-17949.810000000001</v>
      </c>
      <c r="K13" s="4">
        <f t="shared" si="6"/>
        <v>-18077.61</v>
      </c>
      <c r="L13" s="4">
        <f t="shared" si="6"/>
        <v>-18077.61</v>
      </c>
      <c r="M13" s="4">
        <f t="shared" si="6"/>
        <v>-18102.810000000001</v>
      </c>
      <c r="N13" s="4">
        <f t="shared" si="6"/>
        <v>-18102.810000000001</v>
      </c>
      <c r="O13" s="4">
        <f t="shared" si="6"/>
        <v>-18102.810000000001</v>
      </c>
      <c r="P13" s="4">
        <f t="shared" si="6"/>
        <v>-18102.810000000001</v>
      </c>
      <c r="Q13" s="4">
        <f t="shared" si="6"/>
        <v>-211264.38</v>
      </c>
    </row>
    <row r="14" spans="1:17" outlineLevel="1" x14ac:dyDescent="0.3">
      <c r="C14">
        <v>31102</v>
      </c>
      <c r="D14" t="s">
        <v>0</v>
      </c>
      <c r="E14" s="5">
        <f t="shared" ref="E14:P14" si="7">-E4*10%</f>
        <v>-16700</v>
      </c>
      <c r="F14" s="5">
        <f t="shared" si="7"/>
        <v>-16700</v>
      </c>
      <c r="G14" s="5">
        <f t="shared" si="7"/>
        <v>-16700</v>
      </c>
      <c r="H14" s="5">
        <f t="shared" si="7"/>
        <v>-16700</v>
      </c>
      <c r="I14" s="5">
        <f t="shared" si="7"/>
        <v>-17948.11</v>
      </c>
      <c r="J14" s="5">
        <f t="shared" si="7"/>
        <v>-17949.810000000001</v>
      </c>
      <c r="K14" s="5">
        <f t="shared" si="7"/>
        <v>-18077.61</v>
      </c>
      <c r="L14" s="5">
        <f t="shared" si="7"/>
        <v>-18077.61</v>
      </c>
      <c r="M14" s="5">
        <f t="shared" si="7"/>
        <v>-18102.810000000001</v>
      </c>
      <c r="N14" s="5">
        <f t="shared" si="7"/>
        <v>-18102.810000000001</v>
      </c>
      <c r="O14" s="5">
        <f t="shared" si="7"/>
        <v>-18102.810000000001</v>
      </c>
      <c r="P14" s="5">
        <f t="shared" si="7"/>
        <v>-18102.810000000001</v>
      </c>
      <c r="Q14" s="5">
        <f t="shared" ref="Q14" si="8">SUM(E14:P14)</f>
        <v>-211264.38</v>
      </c>
    </row>
    <row r="15" spans="1:17" ht="4.5" customHeight="1" x14ac:dyDescent="0.3">
      <c r="F15" s="23"/>
      <c r="G15" s="23"/>
      <c r="H15" s="23"/>
      <c r="I15" s="23"/>
      <c r="J15" s="23"/>
      <c r="K15" s="23"/>
      <c r="L15" s="24"/>
      <c r="M15" s="24"/>
    </row>
    <row r="16" spans="1:17" s="1" customFormat="1" x14ac:dyDescent="0.3">
      <c r="A16" s="25" t="s">
        <v>48</v>
      </c>
      <c r="B16" s="25"/>
      <c r="C16" s="25"/>
      <c r="D16" s="25"/>
      <c r="E16" s="26">
        <f t="shared" ref="E16:Q16" si="9">E4+E12</f>
        <v>150300</v>
      </c>
      <c r="F16" s="26">
        <f t="shared" si="9"/>
        <v>150300</v>
      </c>
      <c r="G16" s="26">
        <f t="shared" si="9"/>
        <v>150300</v>
      </c>
      <c r="H16" s="26">
        <f t="shared" si="9"/>
        <v>150300</v>
      </c>
      <c r="I16" s="26">
        <f t="shared" si="9"/>
        <v>161532.99</v>
      </c>
      <c r="J16" s="26">
        <f t="shared" si="9"/>
        <v>161548.29</v>
      </c>
      <c r="K16" s="26">
        <f t="shared" si="9"/>
        <v>162698.49</v>
      </c>
      <c r="L16" s="26">
        <f t="shared" si="9"/>
        <v>162698.49</v>
      </c>
      <c r="M16" s="26">
        <f t="shared" si="9"/>
        <v>162925.29</v>
      </c>
      <c r="N16" s="26">
        <f t="shared" si="9"/>
        <v>162925.29</v>
      </c>
      <c r="O16" s="26">
        <f t="shared" si="9"/>
        <v>162925.29</v>
      </c>
      <c r="P16" s="26">
        <f t="shared" si="9"/>
        <v>162925.29</v>
      </c>
      <c r="Q16" s="26">
        <f t="shared" si="9"/>
        <v>1901379.42</v>
      </c>
    </row>
    <row r="17" spans="1:18" x14ac:dyDescent="0.3">
      <c r="F17" s="23"/>
      <c r="G17" s="23"/>
      <c r="H17" s="23"/>
      <c r="I17" s="23"/>
      <c r="J17" s="23"/>
      <c r="K17" s="23"/>
    </row>
    <row r="18" spans="1:18" x14ac:dyDescent="0.3">
      <c r="A18" s="20" t="s">
        <v>2270</v>
      </c>
      <c r="B18" s="20"/>
      <c r="C18" s="20"/>
      <c r="D18" s="20"/>
      <c r="E18" s="6">
        <f t="shared" ref="E18:Q18" si="10">E19+E29+E34+E42+E63+E49+E59</f>
        <v>-129514.69666666667</v>
      </c>
      <c r="F18" s="6">
        <f t="shared" si="10"/>
        <v>-131314.69666666666</v>
      </c>
      <c r="G18" s="6">
        <f t="shared" si="10"/>
        <v>-129514.69666666667</v>
      </c>
      <c r="H18" s="6">
        <f t="shared" si="10"/>
        <v>-128405.71333333333</v>
      </c>
      <c r="I18" s="6">
        <f t="shared" si="10"/>
        <v>-136285.71333333332</v>
      </c>
      <c r="J18" s="6">
        <f t="shared" si="10"/>
        <v>-128485.71333333333</v>
      </c>
      <c r="K18" s="6">
        <f t="shared" si="10"/>
        <v>-131534.01333333334</v>
      </c>
      <c r="L18" s="6">
        <f t="shared" si="10"/>
        <v>-133934.01333333334</v>
      </c>
      <c r="M18" s="6">
        <f t="shared" si="10"/>
        <v>-131534.01333333334</v>
      </c>
      <c r="N18" s="6">
        <f t="shared" si="10"/>
        <v>-128534.01333333334</v>
      </c>
      <c r="O18" s="6">
        <f t="shared" si="10"/>
        <v>-138309.01333333334</v>
      </c>
      <c r="P18" s="6">
        <f t="shared" si="10"/>
        <v>-130509.01333333334</v>
      </c>
      <c r="Q18" s="6">
        <f t="shared" si="10"/>
        <v>-1577875.31</v>
      </c>
    </row>
    <row r="19" spans="1:18" x14ac:dyDescent="0.3">
      <c r="B19" s="3" t="s">
        <v>57</v>
      </c>
      <c r="C19" s="3"/>
      <c r="D19" s="3"/>
      <c r="E19" s="4">
        <f t="shared" ref="E19:Q19" si="11">SUM(E20:E28)</f>
        <v>-25466.666666666668</v>
      </c>
      <c r="F19" s="4">
        <f t="shared" si="11"/>
        <v>-29466.666666666668</v>
      </c>
      <c r="G19" s="4">
        <f t="shared" si="11"/>
        <v>-25466.666666666668</v>
      </c>
      <c r="H19" s="4">
        <f t="shared" si="11"/>
        <v>-26353.333333333332</v>
      </c>
      <c r="I19" s="4">
        <f t="shared" si="11"/>
        <v>-30353.333333333332</v>
      </c>
      <c r="J19" s="4">
        <f t="shared" si="11"/>
        <v>-26353.333333333332</v>
      </c>
      <c r="K19" s="4">
        <f t="shared" si="11"/>
        <v>-26353.333333333332</v>
      </c>
      <c r="L19" s="4">
        <f t="shared" si="11"/>
        <v>-30353.333333333332</v>
      </c>
      <c r="M19" s="4">
        <f t="shared" si="11"/>
        <v>-26353.333333333332</v>
      </c>
      <c r="N19" s="4">
        <f t="shared" si="11"/>
        <v>-26353.333333333332</v>
      </c>
      <c r="O19" s="4">
        <f t="shared" si="11"/>
        <v>-30353.333333333332</v>
      </c>
      <c r="P19" s="4">
        <f t="shared" si="11"/>
        <v>-26353.333333333332</v>
      </c>
      <c r="Q19" s="4">
        <f t="shared" si="11"/>
        <v>-329580</v>
      </c>
    </row>
    <row r="20" spans="1:18" outlineLevel="1" x14ac:dyDescent="0.3">
      <c r="C20">
        <v>41101</v>
      </c>
      <c r="D20" t="s">
        <v>2</v>
      </c>
      <c r="E20" s="5">
        <v>-10500</v>
      </c>
      <c r="F20" s="5">
        <v>-10500</v>
      </c>
      <c r="G20" s="5">
        <v>-10500</v>
      </c>
      <c r="H20" s="5">
        <f>G20*107%</f>
        <v>-11235</v>
      </c>
      <c r="I20" s="5">
        <f>H20</f>
        <v>-11235</v>
      </c>
      <c r="J20" s="5">
        <f t="shared" ref="J20:P21" si="12">I20</f>
        <v>-11235</v>
      </c>
      <c r="K20" s="5">
        <f t="shared" si="12"/>
        <v>-11235</v>
      </c>
      <c r="L20" s="5">
        <f t="shared" si="12"/>
        <v>-11235</v>
      </c>
      <c r="M20" s="5">
        <f t="shared" si="12"/>
        <v>-11235</v>
      </c>
      <c r="N20" s="5">
        <f t="shared" si="12"/>
        <v>-11235</v>
      </c>
      <c r="O20" s="5">
        <f t="shared" si="12"/>
        <v>-11235</v>
      </c>
      <c r="P20" s="5">
        <f t="shared" si="12"/>
        <v>-11235</v>
      </c>
      <c r="Q20" s="5">
        <f t="shared" ref="Q20:Q70" si="13">SUM(E20:P20)</f>
        <v>-132615</v>
      </c>
      <c r="R20" s="5"/>
    </row>
    <row r="21" spans="1:18" outlineLevel="1" x14ac:dyDescent="0.3">
      <c r="C21">
        <v>421011</v>
      </c>
      <c r="D21" t="s">
        <v>2275</v>
      </c>
      <c r="E21" s="5">
        <f>-6000+(-500)</f>
        <v>-6500</v>
      </c>
      <c r="F21" s="5">
        <f t="shared" ref="F21:G22" si="14">-6000+(-500)</f>
        <v>-6500</v>
      </c>
      <c r="G21" s="5">
        <f t="shared" si="14"/>
        <v>-6500</v>
      </c>
      <c r="H21" s="5">
        <f>-6000+(-500)*107%</f>
        <v>-6535</v>
      </c>
      <c r="I21" s="5">
        <f>H21</f>
        <v>-6535</v>
      </c>
      <c r="J21" s="5">
        <f t="shared" si="12"/>
        <v>-6535</v>
      </c>
      <c r="K21" s="5">
        <f t="shared" si="12"/>
        <v>-6535</v>
      </c>
      <c r="L21" s="5">
        <f t="shared" si="12"/>
        <v>-6535</v>
      </c>
      <c r="M21" s="5">
        <f t="shared" si="12"/>
        <v>-6535</v>
      </c>
      <c r="N21" s="5">
        <f t="shared" si="12"/>
        <v>-6535</v>
      </c>
      <c r="O21" s="5">
        <f t="shared" si="12"/>
        <v>-6535</v>
      </c>
      <c r="P21" s="5">
        <f t="shared" si="12"/>
        <v>-6535</v>
      </c>
      <c r="Q21" s="5">
        <f t="shared" si="13"/>
        <v>-78315</v>
      </c>
      <c r="R21" s="5"/>
    </row>
    <row r="22" spans="1:18" outlineLevel="1" x14ac:dyDescent="0.3">
      <c r="C22">
        <v>42109</v>
      </c>
      <c r="D22" t="s">
        <v>145</v>
      </c>
      <c r="E22" s="5">
        <f>-6000+(-500)</f>
        <v>-6500</v>
      </c>
      <c r="F22" s="5">
        <f t="shared" si="14"/>
        <v>-6500</v>
      </c>
      <c r="G22" s="5">
        <f t="shared" si="14"/>
        <v>-6500</v>
      </c>
      <c r="H22" s="5">
        <f>-6000+(-500)*107%</f>
        <v>-6535</v>
      </c>
      <c r="I22" s="5">
        <f>H22</f>
        <v>-6535</v>
      </c>
      <c r="J22" s="5">
        <f t="shared" ref="J22" si="15">I22</f>
        <v>-6535</v>
      </c>
      <c r="K22" s="5">
        <f t="shared" ref="K22" si="16">J22</f>
        <v>-6535</v>
      </c>
      <c r="L22" s="5">
        <f t="shared" ref="L22" si="17">K22</f>
        <v>-6535</v>
      </c>
      <c r="M22" s="5">
        <f t="shared" ref="M22" si="18">L22</f>
        <v>-6535</v>
      </c>
      <c r="N22" s="5">
        <f t="shared" ref="N22" si="19">M22</f>
        <v>-6535</v>
      </c>
      <c r="O22" s="5">
        <f t="shared" ref="O22" si="20">N22</f>
        <v>-6535</v>
      </c>
      <c r="P22" s="5">
        <f t="shared" ref="P22" si="21">O22</f>
        <v>-6535</v>
      </c>
      <c r="Q22" s="5">
        <f t="shared" ref="Q22" si="22">SUM(E22:P22)</f>
        <v>-78315</v>
      </c>
      <c r="R22" s="5"/>
    </row>
    <row r="23" spans="1:18" outlineLevel="1" x14ac:dyDescent="0.3">
      <c r="C23">
        <v>41102</v>
      </c>
      <c r="D23" t="s">
        <v>3</v>
      </c>
      <c r="E23" s="5">
        <f>E20/12/3</f>
        <v>-291.66666666666669</v>
      </c>
      <c r="F23" s="5">
        <f t="shared" ref="F23:P23" si="23">F20/12/3</f>
        <v>-291.66666666666669</v>
      </c>
      <c r="G23" s="5">
        <f t="shared" si="23"/>
        <v>-291.66666666666669</v>
      </c>
      <c r="H23" s="5">
        <f t="shared" si="23"/>
        <v>-312.08333333333331</v>
      </c>
      <c r="I23" s="5">
        <f t="shared" si="23"/>
        <v>-312.08333333333331</v>
      </c>
      <c r="J23" s="5">
        <f t="shared" si="23"/>
        <v>-312.08333333333331</v>
      </c>
      <c r="K23" s="5">
        <f t="shared" si="23"/>
        <v>-312.08333333333331</v>
      </c>
      <c r="L23" s="5">
        <f t="shared" si="23"/>
        <v>-312.08333333333331</v>
      </c>
      <c r="M23" s="5">
        <f t="shared" si="23"/>
        <v>-312.08333333333331</v>
      </c>
      <c r="N23" s="5">
        <f t="shared" si="23"/>
        <v>-312.08333333333331</v>
      </c>
      <c r="O23" s="5">
        <f t="shared" si="23"/>
        <v>-312.08333333333331</v>
      </c>
      <c r="P23" s="5">
        <f t="shared" si="23"/>
        <v>-312.08333333333331</v>
      </c>
      <c r="Q23" s="5">
        <f t="shared" si="13"/>
        <v>-3683.7500000000005</v>
      </c>
    </row>
    <row r="24" spans="1:18" outlineLevel="1" x14ac:dyDescent="0.3">
      <c r="C24">
        <v>41103</v>
      </c>
      <c r="D24" t="s">
        <v>4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f t="shared" si="13"/>
        <v>0</v>
      </c>
    </row>
    <row r="25" spans="1:18" outlineLevel="1" x14ac:dyDescent="0.3">
      <c r="C25">
        <v>41104</v>
      </c>
      <c r="D25" t="s">
        <v>5</v>
      </c>
      <c r="E25" s="5">
        <v>0</v>
      </c>
      <c r="F25" s="5">
        <v>-4000</v>
      </c>
      <c r="G25" s="5">
        <v>0</v>
      </c>
      <c r="H25" s="5">
        <v>0</v>
      </c>
      <c r="I25" s="5">
        <v>-4000</v>
      </c>
      <c r="J25" s="5">
        <v>0</v>
      </c>
      <c r="K25" s="5">
        <v>0</v>
      </c>
      <c r="L25" s="5">
        <v>-4000</v>
      </c>
      <c r="M25" s="5">
        <v>0</v>
      </c>
      <c r="N25" s="5">
        <v>0</v>
      </c>
      <c r="O25" s="5">
        <v>-4000</v>
      </c>
      <c r="P25" s="5">
        <v>0</v>
      </c>
      <c r="Q25" s="5">
        <f t="shared" si="13"/>
        <v>-16000</v>
      </c>
    </row>
    <row r="26" spans="1:18" outlineLevel="1" x14ac:dyDescent="0.3">
      <c r="C26">
        <v>41105</v>
      </c>
      <c r="D26" t="s">
        <v>6</v>
      </c>
      <c r="E26" s="5">
        <v>-800</v>
      </c>
      <c r="F26" s="5">
        <v>-800</v>
      </c>
      <c r="G26" s="5">
        <v>-800</v>
      </c>
      <c r="H26" s="5">
        <v>-800</v>
      </c>
      <c r="I26" s="5">
        <v>-800</v>
      </c>
      <c r="J26" s="5">
        <v>-800</v>
      </c>
      <c r="K26" s="5">
        <v>-800</v>
      </c>
      <c r="L26" s="5">
        <v>-800</v>
      </c>
      <c r="M26" s="5">
        <v>-800</v>
      </c>
      <c r="N26" s="5">
        <v>-800</v>
      </c>
      <c r="O26" s="5">
        <v>-800</v>
      </c>
      <c r="P26" s="5">
        <v>-800</v>
      </c>
      <c r="Q26" s="5">
        <f t="shared" si="13"/>
        <v>-9600</v>
      </c>
    </row>
    <row r="27" spans="1:18" outlineLevel="1" x14ac:dyDescent="0.3">
      <c r="C27">
        <v>41107</v>
      </c>
      <c r="D27" t="s">
        <v>7</v>
      </c>
      <c r="E27" s="5">
        <f>E20/12</f>
        <v>-875</v>
      </c>
      <c r="F27" s="5">
        <f t="shared" ref="F27:P27" si="24">F20/12</f>
        <v>-875</v>
      </c>
      <c r="G27" s="5">
        <f t="shared" si="24"/>
        <v>-875</v>
      </c>
      <c r="H27" s="5">
        <f t="shared" si="24"/>
        <v>-936.25</v>
      </c>
      <c r="I27" s="5">
        <f t="shared" si="24"/>
        <v>-936.25</v>
      </c>
      <c r="J27" s="5">
        <f t="shared" si="24"/>
        <v>-936.25</v>
      </c>
      <c r="K27" s="5">
        <f t="shared" si="24"/>
        <v>-936.25</v>
      </c>
      <c r="L27" s="5">
        <f t="shared" si="24"/>
        <v>-936.25</v>
      </c>
      <c r="M27" s="5">
        <f t="shared" si="24"/>
        <v>-936.25</v>
      </c>
      <c r="N27" s="5">
        <f t="shared" si="24"/>
        <v>-936.25</v>
      </c>
      <c r="O27" s="5">
        <f t="shared" si="24"/>
        <v>-936.25</v>
      </c>
      <c r="P27" s="5">
        <f t="shared" si="24"/>
        <v>-936.25</v>
      </c>
      <c r="Q27" s="5">
        <f t="shared" si="13"/>
        <v>-11051.25</v>
      </c>
    </row>
    <row r="28" spans="1:18" outlineLevel="1" x14ac:dyDescent="0.3">
      <c r="C28">
        <v>41108</v>
      </c>
      <c r="D28" t="s">
        <v>8</v>
      </c>
      <c r="Q28" s="5">
        <f t="shared" si="13"/>
        <v>0</v>
      </c>
    </row>
    <row r="29" spans="1:18" x14ac:dyDescent="0.3">
      <c r="B29" s="3" t="s">
        <v>58</v>
      </c>
      <c r="C29" s="3"/>
      <c r="D29" s="3"/>
      <c r="E29" s="4">
        <f t="shared" ref="E29:Q29" si="25">SUM(E30:E33)</f>
        <v>-2805</v>
      </c>
      <c r="F29" s="4">
        <f t="shared" si="25"/>
        <v>-3605</v>
      </c>
      <c r="G29" s="4">
        <f t="shared" si="25"/>
        <v>-2805</v>
      </c>
      <c r="H29" s="4">
        <f t="shared" si="25"/>
        <v>-2959.35</v>
      </c>
      <c r="I29" s="4">
        <f t="shared" si="25"/>
        <v>-3759.35</v>
      </c>
      <c r="J29" s="4">
        <f t="shared" si="25"/>
        <v>-2959.35</v>
      </c>
      <c r="K29" s="4">
        <f t="shared" si="25"/>
        <v>-2959.35</v>
      </c>
      <c r="L29" s="4">
        <f t="shared" si="25"/>
        <v>-3759.35</v>
      </c>
      <c r="M29" s="4">
        <f t="shared" si="25"/>
        <v>-2959.35</v>
      </c>
      <c r="N29" s="4">
        <f t="shared" si="25"/>
        <v>-2959.35</v>
      </c>
      <c r="O29" s="4">
        <f t="shared" si="25"/>
        <v>-3759.35</v>
      </c>
      <c r="P29" s="4">
        <f t="shared" si="25"/>
        <v>-2959.35</v>
      </c>
      <c r="Q29" s="4">
        <f t="shared" si="25"/>
        <v>-38249.15</v>
      </c>
    </row>
    <row r="30" spans="1:18" outlineLevel="1" x14ac:dyDescent="0.3">
      <c r="C30">
        <v>41201</v>
      </c>
      <c r="D30" t="s">
        <v>9</v>
      </c>
      <c r="E30" s="5">
        <f t="shared" ref="E30:P30" si="26">(E20-6000)*0.1</f>
        <v>-1650</v>
      </c>
      <c r="F30" s="5">
        <f t="shared" si="26"/>
        <v>-1650</v>
      </c>
      <c r="G30" s="5">
        <f t="shared" si="26"/>
        <v>-1650</v>
      </c>
      <c r="H30" s="5">
        <f t="shared" si="26"/>
        <v>-1723.5</v>
      </c>
      <c r="I30" s="5">
        <f t="shared" si="26"/>
        <v>-1723.5</v>
      </c>
      <c r="J30" s="5">
        <f t="shared" si="26"/>
        <v>-1723.5</v>
      </c>
      <c r="K30" s="5">
        <f t="shared" si="26"/>
        <v>-1723.5</v>
      </c>
      <c r="L30" s="5">
        <f t="shared" si="26"/>
        <v>-1723.5</v>
      </c>
      <c r="M30" s="5">
        <f t="shared" si="26"/>
        <v>-1723.5</v>
      </c>
      <c r="N30" s="5">
        <f t="shared" si="26"/>
        <v>-1723.5</v>
      </c>
      <c r="O30" s="5">
        <f t="shared" si="26"/>
        <v>-1723.5</v>
      </c>
      <c r="P30" s="5">
        <f t="shared" si="26"/>
        <v>-1723.5</v>
      </c>
      <c r="Q30" s="5">
        <f t="shared" si="13"/>
        <v>-20461.5</v>
      </c>
    </row>
    <row r="31" spans="1:18" outlineLevel="1" x14ac:dyDescent="0.3">
      <c r="C31">
        <v>41202</v>
      </c>
      <c r="D31" t="s">
        <v>10</v>
      </c>
      <c r="E31" s="5">
        <f>(E20)*0.11</f>
        <v>-1155</v>
      </c>
      <c r="F31" s="5">
        <f t="shared" ref="F31:P31" si="27">(F20)*0.11</f>
        <v>-1155</v>
      </c>
      <c r="G31" s="5">
        <f t="shared" si="27"/>
        <v>-1155</v>
      </c>
      <c r="H31" s="5">
        <f t="shared" si="27"/>
        <v>-1235.8499999999999</v>
      </c>
      <c r="I31" s="5">
        <f t="shared" si="27"/>
        <v>-1235.8499999999999</v>
      </c>
      <c r="J31" s="5">
        <f t="shared" si="27"/>
        <v>-1235.8499999999999</v>
      </c>
      <c r="K31" s="5">
        <f t="shared" si="27"/>
        <v>-1235.8499999999999</v>
      </c>
      <c r="L31" s="5">
        <f t="shared" si="27"/>
        <v>-1235.8499999999999</v>
      </c>
      <c r="M31" s="5">
        <f t="shared" si="27"/>
        <v>-1235.8499999999999</v>
      </c>
      <c r="N31" s="5">
        <f t="shared" si="27"/>
        <v>-1235.8499999999999</v>
      </c>
      <c r="O31" s="5">
        <f t="shared" si="27"/>
        <v>-1235.8499999999999</v>
      </c>
      <c r="P31" s="5">
        <f t="shared" si="27"/>
        <v>-1235.8499999999999</v>
      </c>
      <c r="Q31" s="5">
        <f t="shared" si="13"/>
        <v>-14587.650000000003</v>
      </c>
    </row>
    <row r="32" spans="1:18" outlineLevel="1" x14ac:dyDescent="0.3">
      <c r="C32">
        <v>41203</v>
      </c>
      <c r="D32" t="s">
        <v>11</v>
      </c>
      <c r="F32" s="5">
        <v>-800</v>
      </c>
      <c r="I32" s="5">
        <v>-800</v>
      </c>
      <c r="L32" s="5">
        <v>-800</v>
      </c>
      <c r="O32" s="5">
        <v>-800</v>
      </c>
      <c r="Q32" s="5">
        <f t="shared" si="13"/>
        <v>-3200</v>
      </c>
    </row>
    <row r="33" spans="2:18" outlineLevel="1" x14ac:dyDescent="0.3">
      <c r="C33">
        <v>41204</v>
      </c>
      <c r="D33" t="s">
        <v>12</v>
      </c>
      <c r="Q33" s="5">
        <f t="shared" si="13"/>
        <v>0</v>
      </c>
    </row>
    <row r="34" spans="2:18" x14ac:dyDescent="0.3">
      <c r="B34" s="3" t="s">
        <v>59</v>
      </c>
      <c r="C34" s="3"/>
      <c r="D34" s="3"/>
      <c r="E34" s="4">
        <f t="shared" ref="E34:Q34" si="28">SUM(E35:E41)</f>
        <v>-6223</v>
      </c>
      <c r="F34" s="4">
        <f t="shared" si="28"/>
        <v>-6223</v>
      </c>
      <c r="G34" s="4">
        <f t="shared" si="28"/>
        <v>-6223</v>
      </c>
      <c r="H34" s="4">
        <f t="shared" si="28"/>
        <v>-7073</v>
      </c>
      <c r="I34" s="4">
        <f t="shared" si="28"/>
        <v>-6473</v>
      </c>
      <c r="J34" s="4">
        <f t="shared" si="28"/>
        <v>-6473</v>
      </c>
      <c r="K34" s="4">
        <f t="shared" si="28"/>
        <v>-6521.3</v>
      </c>
      <c r="L34" s="4">
        <f t="shared" si="28"/>
        <v>-7121.3</v>
      </c>
      <c r="M34" s="4">
        <f t="shared" si="28"/>
        <v>-6521.3</v>
      </c>
      <c r="N34" s="4">
        <f t="shared" si="28"/>
        <v>-6521.3</v>
      </c>
      <c r="O34" s="4">
        <f t="shared" si="28"/>
        <v>-6521.3</v>
      </c>
      <c r="P34" s="4">
        <f t="shared" si="28"/>
        <v>-6521.3</v>
      </c>
      <c r="Q34" s="4">
        <f t="shared" si="28"/>
        <v>-78415.8</v>
      </c>
    </row>
    <row r="35" spans="2:18" outlineLevel="1" x14ac:dyDescent="0.3">
      <c r="C35">
        <v>41301</v>
      </c>
      <c r="D35" t="s">
        <v>13</v>
      </c>
      <c r="E35" s="5">
        <v>-1300</v>
      </c>
      <c r="F35" s="5">
        <v>-1300</v>
      </c>
      <c r="G35" s="5">
        <v>-1300</v>
      </c>
      <c r="H35" s="5">
        <f>-1300*105%</f>
        <v>-1365</v>
      </c>
      <c r="I35" s="5">
        <f>H35</f>
        <v>-1365</v>
      </c>
      <c r="J35" s="5">
        <f t="shared" ref="J35:P36" si="29">I35</f>
        <v>-1365</v>
      </c>
      <c r="K35" s="5">
        <f t="shared" si="29"/>
        <v>-1365</v>
      </c>
      <c r="L35" s="5">
        <f t="shared" si="29"/>
        <v>-1365</v>
      </c>
      <c r="M35" s="5">
        <f t="shared" si="29"/>
        <v>-1365</v>
      </c>
      <c r="N35" s="5">
        <f t="shared" si="29"/>
        <v>-1365</v>
      </c>
      <c r="O35" s="5">
        <f t="shared" si="29"/>
        <v>-1365</v>
      </c>
      <c r="P35" s="5">
        <f t="shared" si="29"/>
        <v>-1365</v>
      </c>
      <c r="Q35" s="5">
        <f t="shared" si="13"/>
        <v>-16185</v>
      </c>
      <c r="R35" s="5"/>
    </row>
    <row r="36" spans="2:18" outlineLevel="1" x14ac:dyDescent="0.3">
      <c r="C36">
        <v>41302</v>
      </c>
      <c r="D36" t="s">
        <v>14</v>
      </c>
      <c r="E36" s="5">
        <v>-3700</v>
      </c>
      <c r="F36" s="5">
        <v>-3700</v>
      </c>
      <c r="G36" s="5">
        <v>-3700</v>
      </c>
      <c r="H36" s="5">
        <f>-3700*105%</f>
        <v>-3885</v>
      </c>
      <c r="I36" s="5">
        <f>H36</f>
        <v>-3885</v>
      </c>
      <c r="J36" s="5">
        <f t="shared" si="29"/>
        <v>-3885</v>
      </c>
      <c r="K36" s="5">
        <f t="shared" si="29"/>
        <v>-3885</v>
      </c>
      <c r="L36" s="5">
        <f t="shared" si="29"/>
        <v>-3885</v>
      </c>
      <c r="M36" s="5">
        <f t="shared" si="29"/>
        <v>-3885</v>
      </c>
      <c r="N36" s="5">
        <f t="shared" si="29"/>
        <v>-3885</v>
      </c>
      <c r="O36" s="5">
        <f t="shared" si="29"/>
        <v>-3885</v>
      </c>
      <c r="P36" s="5">
        <f t="shared" si="29"/>
        <v>-3885</v>
      </c>
      <c r="Q36" s="5">
        <f t="shared" si="13"/>
        <v>-46065</v>
      </c>
    </row>
    <row r="37" spans="2:18" outlineLevel="1" x14ac:dyDescent="0.3">
      <c r="C37">
        <v>41304</v>
      </c>
      <c r="D37" t="s">
        <v>16</v>
      </c>
      <c r="E37" s="5">
        <v>-400</v>
      </c>
      <c r="F37" s="5">
        <v>-400</v>
      </c>
      <c r="G37" s="5">
        <v>-400</v>
      </c>
      <c r="H37" s="5">
        <v>-400</v>
      </c>
      <c r="I37" s="5">
        <v>-400</v>
      </c>
      <c r="J37" s="5">
        <v>-400</v>
      </c>
      <c r="K37" s="5">
        <f>-400*110%</f>
        <v>-440.00000000000006</v>
      </c>
      <c r="L37" s="5">
        <f t="shared" ref="L37:P37" si="30">-400*110%</f>
        <v>-440.00000000000006</v>
      </c>
      <c r="M37" s="5">
        <f t="shared" si="30"/>
        <v>-440.00000000000006</v>
      </c>
      <c r="N37" s="5">
        <f t="shared" si="30"/>
        <v>-440.00000000000006</v>
      </c>
      <c r="O37" s="5">
        <f t="shared" si="30"/>
        <v>-440.00000000000006</v>
      </c>
      <c r="P37" s="5">
        <f t="shared" si="30"/>
        <v>-440.00000000000006</v>
      </c>
      <c r="Q37" s="5">
        <f t="shared" si="13"/>
        <v>-5040</v>
      </c>
    </row>
    <row r="38" spans="2:18" outlineLevel="1" x14ac:dyDescent="0.3">
      <c r="C38">
        <v>41306</v>
      </c>
      <c r="D38" t="s">
        <v>17</v>
      </c>
      <c r="E38" s="5">
        <v>-83</v>
      </c>
      <c r="F38" s="5">
        <v>-83</v>
      </c>
      <c r="G38" s="5">
        <v>-83</v>
      </c>
      <c r="H38" s="5">
        <v>-83</v>
      </c>
      <c r="I38" s="5">
        <v>-83</v>
      </c>
      <c r="J38" s="5">
        <v>-83</v>
      </c>
      <c r="K38" s="5">
        <f>-83*110%</f>
        <v>-91.300000000000011</v>
      </c>
      <c r="L38" s="5">
        <f t="shared" ref="L38:P38" si="31">-83*110%</f>
        <v>-91.300000000000011</v>
      </c>
      <c r="M38" s="5">
        <f t="shared" si="31"/>
        <v>-91.300000000000011</v>
      </c>
      <c r="N38" s="5">
        <f t="shared" si="31"/>
        <v>-91.300000000000011</v>
      </c>
      <c r="O38" s="5">
        <f t="shared" si="31"/>
        <v>-91.300000000000011</v>
      </c>
      <c r="P38" s="5">
        <f t="shared" si="31"/>
        <v>-91.300000000000011</v>
      </c>
      <c r="Q38" s="5">
        <f t="shared" si="13"/>
        <v>-1045.7999999999997</v>
      </c>
    </row>
    <row r="39" spans="2:18" outlineLevel="1" x14ac:dyDescent="0.3">
      <c r="C39">
        <v>41303</v>
      </c>
      <c r="D39" t="s">
        <v>15</v>
      </c>
      <c r="E39" s="5">
        <v>-40</v>
      </c>
      <c r="F39" s="5">
        <v>-40</v>
      </c>
      <c r="G39" s="5">
        <v>-40</v>
      </c>
      <c r="H39" s="5">
        <v>-40</v>
      </c>
      <c r="I39" s="5">
        <v>-40</v>
      </c>
      <c r="J39" s="5">
        <v>-40</v>
      </c>
      <c r="K39" s="5">
        <v>-40</v>
      </c>
      <c r="L39" s="5">
        <v>-40</v>
      </c>
      <c r="M39" s="5">
        <v>-40</v>
      </c>
      <c r="N39" s="5">
        <v>-40</v>
      </c>
      <c r="O39" s="5">
        <v>-40</v>
      </c>
      <c r="P39" s="5">
        <v>-40</v>
      </c>
      <c r="Q39" s="5">
        <f t="shared" si="13"/>
        <v>-480</v>
      </c>
    </row>
    <row r="40" spans="2:18" outlineLevel="1" x14ac:dyDescent="0.3">
      <c r="C40">
        <v>41308</v>
      </c>
      <c r="D40" t="s">
        <v>18</v>
      </c>
      <c r="E40" s="5">
        <v>-700</v>
      </c>
      <c r="F40" s="5">
        <v>-700</v>
      </c>
      <c r="G40" s="5">
        <v>-700</v>
      </c>
      <c r="H40" s="5">
        <v>-700</v>
      </c>
      <c r="I40" s="5">
        <v>-700</v>
      </c>
      <c r="J40" s="5">
        <v>-700</v>
      </c>
      <c r="K40" s="5">
        <v>-700</v>
      </c>
      <c r="L40" s="5">
        <v>-700</v>
      </c>
      <c r="M40" s="5">
        <v>-700</v>
      </c>
      <c r="N40" s="5">
        <v>-700</v>
      </c>
      <c r="O40" s="5">
        <v>-700</v>
      </c>
      <c r="P40" s="5">
        <v>-700</v>
      </c>
      <c r="Q40" s="5">
        <f t="shared" si="13"/>
        <v>-8400</v>
      </c>
    </row>
    <row r="41" spans="2:18" outlineLevel="1" x14ac:dyDescent="0.3">
      <c r="C41">
        <v>41309</v>
      </c>
      <c r="D41" t="s">
        <v>19</v>
      </c>
      <c r="E41" s="5">
        <v>0</v>
      </c>
      <c r="F41" s="5">
        <v>0</v>
      </c>
      <c r="G41" s="5">
        <v>0</v>
      </c>
      <c r="H41" s="5">
        <v>-600</v>
      </c>
      <c r="I41" s="5">
        <v>0</v>
      </c>
      <c r="J41" s="5">
        <v>0</v>
      </c>
      <c r="K41" s="5">
        <v>0</v>
      </c>
      <c r="L41" s="5">
        <v>-600</v>
      </c>
      <c r="M41" s="5">
        <v>0</v>
      </c>
      <c r="N41" s="5">
        <v>0</v>
      </c>
      <c r="O41" s="5">
        <v>0</v>
      </c>
      <c r="P41" s="5">
        <v>0</v>
      </c>
      <c r="Q41" s="5">
        <f t="shared" si="13"/>
        <v>-1200</v>
      </c>
    </row>
    <row r="42" spans="2:18" x14ac:dyDescent="0.3">
      <c r="B42" s="3" t="s">
        <v>2276</v>
      </c>
      <c r="C42" s="3"/>
      <c r="D42" s="3"/>
      <c r="E42" s="4">
        <f t="shared" ref="E42:Q42" si="32">SUM(E43:E48)</f>
        <v>-11783.53</v>
      </c>
      <c r="F42" s="4">
        <f t="shared" si="32"/>
        <v>-11783.53</v>
      </c>
      <c r="G42" s="4">
        <f t="shared" si="32"/>
        <v>-11783.53</v>
      </c>
      <c r="H42" s="4">
        <f t="shared" si="32"/>
        <v>-11783.53</v>
      </c>
      <c r="I42" s="4">
        <f t="shared" si="32"/>
        <v>-11783.53</v>
      </c>
      <c r="J42" s="4">
        <f t="shared" si="32"/>
        <v>-11783.53</v>
      </c>
      <c r="K42" s="4">
        <f t="shared" si="32"/>
        <v>-11783.53</v>
      </c>
      <c r="L42" s="4">
        <f t="shared" si="32"/>
        <v>-11783.53</v>
      </c>
      <c r="M42" s="4">
        <f t="shared" si="32"/>
        <v>-11783.53</v>
      </c>
      <c r="N42" s="4">
        <f t="shared" si="32"/>
        <v>-11783.53</v>
      </c>
      <c r="O42" s="4">
        <f t="shared" si="32"/>
        <v>-13758.53</v>
      </c>
      <c r="P42" s="4">
        <f t="shared" si="32"/>
        <v>-13758.53</v>
      </c>
      <c r="Q42" s="4">
        <f t="shared" si="32"/>
        <v>-145352.35999999999</v>
      </c>
    </row>
    <row r="43" spans="2:18" outlineLevel="1" x14ac:dyDescent="0.3">
      <c r="C43">
        <v>42505</v>
      </c>
      <c r="D43" t="s">
        <v>2277</v>
      </c>
      <c r="E43" s="5">
        <v>-3950</v>
      </c>
      <c r="F43" s="5">
        <v>-3950</v>
      </c>
      <c r="G43" s="5">
        <v>-3950</v>
      </c>
      <c r="H43" s="5">
        <v>-3950</v>
      </c>
      <c r="I43" s="5">
        <v>-3950</v>
      </c>
      <c r="J43" s="5">
        <v>-3950</v>
      </c>
      <c r="K43" s="5">
        <v>-3950</v>
      </c>
      <c r="L43" s="5">
        <v>-3950</v>
      </c>
      <c r="M43" s="5">
        <v>-3950</v>
      </c>
      <c r="N43" s="5">
        <v>-3950</v>
      </c>
      <c r="O43" s="5">
        <f>-3950+(-1975)</f>
        <v>-5925</v>
      </c>
      <c r="P43" s="5">
        <f>-3950+(-1975)</f>
        <v>-5925</v>
      </c>
      <c r="Q43" s="5">
        <f t="shared" si="13"/>
        <v>-51350</v>
      </c>
    </row>
    <row r="44" spans="2:18" outlineLevel="1" x14ac:dyDescent="0.3">
      <c r="C44">
        <v>9</v>
      </c>
      <c r="D44" t="s">
        <v>2278</v>
      </c>
      <c r="E44" s="5">
        <v>-4062.38</v>
      </c>
      <c r="F44" s="5">
        <v>-4062.38</v>
      </c>
      <c r="G44" s="5">
        <v>-4062.38</v>
      </c>
      <c r="H44" s="5">
        <v>-4062.38</v>
      </c>
      <c r="I44" s="5">
        <v>-4062.38</v>
      </c>
      <c r="J44" s="5">
        <v>-4062.38</v>
      </c>
      <c r="K44" s="5">
        <v>-4062.38</v>
      </c>
      <c r="L44" s="5">
        <v>-4062.38</v>
      </c>
      <c r="M44" s="5">
        <v>-4062.38</v>
      </c>
      <c r="N44" s="5">
        <v>-4062.38</v>
      </c>
      <c r="O44" s="5">
        <v>-4062.38</v>
      </c>
      <c r="P44" s="5">
        <v>-4062.38</v>
      </c>
      <c r="Q44" s="5">
        <f t="shared" si="13"/>
        <v>-48748.56</v>
      </c>
    </row>
    <row r="45" spans="2:18" outlineLevel="1" x14ac:dyDescent="0.3">
      <c r="C45">
        <v>41621</v>
      </c>
      <c r="D45" t="s">
        <v>2279</v>
      </c>
      <c r="E45" s="5">
        <v>-1421.65</v>
      </c>
      <c r="F45" s="5">
        <v>-1421.65</v>
      </c>
      <c r="G45" s="5">
        <v>-1421.65</v>
      </c>
      <c r="H45" s="5">
        <v>-1421.65</v>
      </c>
      <c r="I45" s="5">
        <v>-1421.65</v>
      </c>
      <c r="J45" s="5">
        <v>-1421.65</v>
      </c>
      <c r="K45" s="5">
        <v>-1421.65</v>
      </c>
      <c r="L45" s="5">
        <v>-1421.65</v>
      </c>
      <c r="M45" s="5">
        <v>-1421.65</v>
      </c>
      <c r="N45" s="5">
        <v>-1421.65</v>
      </c>
      <c r="O45" s="5">
        <v>-1421.65</v>
      </c>
      <c r="P45" s="5">
        <v>-1421.65</v>
      </c>
      <c r="Q45" s="5">
        <f t="shared" si="13"/>
        <v>-17059.8</v>
      </c>
    </row>
    <row r="46" spans="2:18" outlineLevel="1" x14ac:dyDescent="0.3">
      <c r="C46">
        <v>42706</v>
      </c>
      <c r="D46" t="s">
        <v>2280</v>
      </c>
      <c r="E46" s="5">
        <v>-1849.5</v>
      </c>
      <c r="F46" s="5">
        <v>-1849.5</v>
      </c>
      <c r="G46" s="5">
        <v>-1849.5</v>
      </c>
      <c r="H46" s="5">
        <v>-1849.5</v>
      </c>
      <c r="I46" s="5">
        <v>-1849.5</v>
      </c>
      <c r="J46" s="5">
        <v>-1849.5</v>
      </c>
      <c r="K46" s="5">
        <v>-1849.5</v>
      </c>
      <c r="L46" s="5">
        <v>-1849.5</v>
      </c>
      <c r="M46" s="5">
        <v>-1849.5</v>
      </c>
      <c r="N46" s="5">
        <v>-1849.5</v>
      </c>
      <c r="O46" s="5">
        <v>-1849.5</v>
      </c>
      <c r="P46" s="5">
        <v>-1849.5</v>
      </c>
      <c r="Q46" s="5">
        <f t="shared" si="13"/>
        <v>-22194</v>
      </c>
    </row>
    <row r="47" spans="2:18" outlineLevel="1" x14ac:dyDescent="0.3">
      <c r="C47">
        <v>42718</v>
      </c>
      <c r="D47" t="s">
        <v>67</v>
      </c>
      <c r="E47" s="5">
        <v>-500</v>
      </c>
      <c r="F47" s="5">
        <v>-500</v>
      </c>
      <c r="G47" s="5">
        <v>-500</v>
      </c>
      <c r="H47" s="5">
        <v>-500</v>
      </c>
      <c r="I47" s="5">
        <v>-500</v>
      </c>
      <c r="J47" s="5">
        <v>-500</v>
      </c>
      <c r="K47" s="5">
        <v>-500</v>
      </c>
      <c r="L47" s="5">
        <v>-500</v>
      </c>
      <c r="M47" s="5">
        <v>-500</v>
      </c>
      <c r="N47" s="5">
        <v>-500</v>
      </c>
      <c r="O47" s="5">
        <v>-500</v>
      </c>
      <c r="P47" s="5">
        <v>-500</v>
      </c>
      <c r="Q47" s="5">
        <f t="shared" si="13"/>
        <v>-6000</v>
      </c>
    </row>
    <row r="48" spans="2:18" outlineLevel="1" x14ac:dyDescent="0.3">
      <c r="D48" s="5"/>
      <c r="Q48" s="5">
        <f t="shared" si="13"/>
        <v>0</v>
      </c>
    </row>
    <row r="49" spans="2:17" x14ac:dyDescent="0.3">
      <c r="B49" s="3" t="s">
        <v>62</v>
      </c>
      <c r="C49" s="3"/>
      <c r="D49" s="3"/>
      <c r="E49" s="4">
        <f t="shared" ref="E49:Q49" si="33">SUM(E50:E58)</f>
        <v>-23511.5</v>
      </c>
      <c r="F49" s="4">
        <f t="shared" si="33"/>
        <v>-23511.5</v>
      </c>
      <c r="G49" s="4">
        <f t="shared" si="33"/>
        <v>-23511.5</v>
      </c>
      <c r="H49" s="4">
        <f t="shared" si="33"/>
        <v>-23511.5</v>
      </c>
      <c r="I49" s="4">
        <f t="shared" si="33"/>
        <v>-23511.5</v>
      </c>
      <c r="J49" s="4">
        <f t="shared" si="33"/>
        <v>-23511.5</v>
      </c>
      <c r="K49" s="4">
        <f t="shared" si="33"/>
        <v>-23511.5</v>
      </c>
      <c r="L49" s="4">
        <f t="shared" si="33"/>
        <v>-23511.5</v>
      </c>
      <c r="M49" s="4">
        <f t="shared" si="33"/>
        <v>-23511.5</v>
      </c>
      <c r="N49" s="4">
        <f t="shared" si="33"/>
        <v>-23511.5</v>
      </c>
      <c r="O49" s="4">
        <f t="shared" si="33"/>
        <v>-23511.5</v>
      </c>
      <c r="P49" s="4">
        <f t="shared" si="33"/>
        <v>-23511.5</v>
      </c>
      <c r="Q49" s="4">
        <f t="shared" si="33"/>
        <v>-282138</v>
      </c>
    </row>
    <row r="50" spans="2:17" outlineLevel="1" x14ac:dyDescent="0.3">
      <c r="C50">
        <v>42401</v>
      </c>
      <c r="D50" t="s">
        <v>30</v>
      </c>
      <c r="E50" s="5">
        <v>-10520</v>
      </c>
      <c r="F50" s="5">
        <v>-10520</v>
      </c>
      <c r="G50" s="5">
        <v>-10520</v>
      </c>
      <c r="H50" s="5">
        <v>-10520</v>
      </c>
      <c r="I50" s="5">
        <v>-10520</v>
      </c>
      <c r="J50" s="5">
        <v>-10520</v>
      </c>
      <c r="K50" s="5">
        <v>-10520</v>
      </c>
      <c r="L50" s="5">
        <v>-10520</v>
      </c>
      <c r="M50" s="5">
        <v>-10520</v>
      </c>
      <c r="N50" s="5">
        <v>-10520</v>
      </c>
      <c r="O50" s="5">
        <v>-10520</v>
      </c>
      <c r="P50" s="5">
        <v>-10520</v>
      </c>
      <c r="Q50" s="5">
        <f t="shared" ref="Q50:Q58" si="34">SUM(E50:P50)</f>
        <v>-126240</v>
      </c>
    </row>
    <row r="51" spans="2:17" outlineLevel="1" x14ac:dyDescent="0.3">
      <c r="C51">
        <v>42402</v>
      </c>
      <c r="D51" t="s">
        <v>31</v>
      </c>
      <c r="E51" s="5">
        <v>-2962.8</v>
      </c>
      <c r="F51" s="5">
        <v>-2962.8</v>
      </c>
      <c r="G51" s="5">
        <v>-2962.8</v>
      </c>
      <c r="H51" s="5">
        <v>-2962.8</v>
      </c>
      <c r="I51" s="5">
        <v>-2962.8</v>
      </c>
      <c r="J51" s="5">
        <v>-2962.8</v>
      </c>
      <c r="K51" s="5">
        <v>-2962.8</v>
      </c>
      <c r="L51" s="5">
        <v>-2962.8</v>
      </c>
      <c r="M51" s="5">
        <v>-2962.8</v>
      </c>
      <c r="N51" s="5">
        <v>-2962.8</v>
      </c>
      <c r="O51" s="5">
        <v>-2962.8</v>
      </c>
      <c r="P51" s="5">
        <v>-2962.8</v>
      </c>
      <c r="Q51" s="5">
        <f t="shared" si="34"/>
        <v>-35553.599999999999</v>
      </c>
    </row>
    <row r="52" spans="2:17" outlineLevel="1" x14ac:dyDescent="0.3">
      <c r="C52">
        <v>42404</v>
      </c>
      <c r="D52" t="s">
        <v>32</v>
      </c>
      <c r="E52" s="5">
        <v>-785</v>
      </c>
      <c r="F52" s="5">
        <v>-785</v>
      </c>
      <c r="G52" s="5">
        <v>-785</v>
      </c>
      <c r="H52" s="5">
        <v>-785</v>
      </c>
      <c r="I52" s="5">
        <v>-785</v>
      </c>
      <c r="J52" s="5">
        <v>-785</v>
      </c>
      <c r="K52" s="5">
        <v>-785</v>
      </c>
      <c r="L52" s="5">
        <v>-785</v>
      </c>
      <c r="M52" s="5">
        <v>-785</v>
      </c>
      <c r="N52" s="5">
        <v>-785</v>
      </c>
      <c r="O52" s="5">
        <v>-785</v>
      </c>
      <c r="P52" s="5">
        <v>-785</v>
      </c>
      <c r="Q52" s="5">
        <f t="shared" si="34"/>
        <v>-9420</v>
      </c>
    </row>
    <row r="53" spans="2:17" outlineLevel="1" x14ac:dyDescent="0.3">
      <c r="C53">
        <v>42405</v>
      </c>
      <c r="D53" t="s">
        <v>33</v>
      </c>
      <c r="E53" s="5">
        <v>-3500</v>
      </c>
      <c r="F53" s="5">
        <v>-3500</v>
      </c>
      <c r="G53" s="5">
        <v>-3500</v>
      </c>
      <c r="H53" s="5">
        <v>-3500</v>
      </c>
      <c r="I53" s="5">
        <v>-3500</v>
      </c>
      <c r="J53" s="5">
        <v>-3500</v>
      </c>
      <c r="K53" s="5">
        <v>-3500</v>
      </c>
      <c r="L53" s="5">
        <v>-3500</v>
      </c>
      <c r="M53" s="5">
        <v>-3500</v>
      </c>
      <c r="N53" s="5">
        <v>-3500</v>
      </c>
      <c r="O53" s="5">
        <v>-3500</v>
      </c>
      <c r="P53" s="5">
        <v>-3500</v>
      </c>
      <c r="Q53" s="5">
        <f t="shared" si="34"/>
        <v>-42000</v>
      </c>
    </row>
    <row r="54" spans="2:17" outlineLevel="1" x14ac:dyDescent="0.3">
      <c r="C54">
        <v>41609</v>
      </c>
      <c r="D54" t="s">
        <v>24</v>
      </c>
      <c r="E54" s="5">
        <v>-196.7</v>
      </c>
      <c r="F54" s="5">
        <v>-196.7</v>
      </c>
      <c r="G54" s="5">
        <v>-196.7</v>
      </c>
      <c r="H54" s="5">
        <v>-196.7</v>
      </c>
      <c r="I54" s="5">
        <v>-196.7</v>
      </c>
      <c r="J54" s="5">
        <v>-196.7</v>
      </c>
      <c r="K54" s="5">
        <v>-196.7</v>
      </c>
      <c r="L54" s="5">
        <v>-196.7</v>
      </c>
      <c r="M54" s="5">
        <v>-196.7</v>
      </c>
      <c r="N54" s="5">
        <v>-196.7</v>
      </c>
      <c r="O54" s="5">
        <v>-196.7</v>
      </c>
      <c r="P54" s="5">
        <v>-196.7</v>
      </c>
      <c r="Q54" s="5">
        <f t="shared" si="34"/>
        <v>-2360.4</v>
      </c>
    </row>
    <row r="55" spans="2:17" outlineLevel="1" x14ac:dyDescent="0.3">
      <c r="C55">
        <v>42407</v>
      </c>
      <c r="D55" t="s">
        <v>2345</v>
      </c>
      <c r="E55" s="5">
        <v>-1147</v>
      </c>
      <c r="F55" s="5">
        <v>-1147</v>
      </c>
      <c r="G55" s="5">
        <v>-1147</v>
      </c>
      <c r="H55" s="5">
        <v>-1147</v>
      </c>
      <c r="I55" s="5">
        <v>-1147</v>
      </c>
      <c r="J55" s="5">
        <v>-1147</v>
      </c>
      <c r="K55" s="5">
        <v>-1147</v>
      </c>
      <c r="L55" s="5">
        <v>-1147</v>
      </c>
      <c r="M55" s="5">
        <v>-1147</v>
      </c>
      <c r="N55" s="5">
        <v>-1147</v>
      </c>
      <c r="O55" s="5">
        <v>-1147</v>
      </c>
      <c r="P55" s="5">
        <v>-1147</v>
      </c>
      <c r="Q55" s="5">
        <f t="shared" si="34"/>
        <v>-13764</v>
      </c>
    </row>
    <row r="56" spans="2:17" outlineLevel="1" x14ac:dyDescent="0.3">
      <c r="C56">
        <v>42408</v>
      </c>
      <c r="D56" t="s">
        <v>2375</v>
      </c>
      <c r="E56" s="5">
        <v>-2400</v>
      </c>
      <c r="F56" s="5">
        <v>-2400</v>
      </c>
      <c r="G56" s="5">
        <v>-2400</v>
      </c>
      <c r="H56" s="5">
        <v>-2400</v>
      </c>
      <c r="I56" s="5">
        <v>-2400</v>
      </c>
      <c r="J56" s="5">
        <v>-2400</v>
      </c>
      <c r="K56" s="5">
        <v>-2400</v>
      </c>
      <c r="L56" s="5">
        <v>-2400</v>
      </c>
      <c r="M56" s="5">
        <v>-2400</v>
      </c>
      <c r="N56" s="5">
        <v>-2400</v>
      </c>
      <c r="O56" s="5">
        <v>-2400</v>
      </c>
      <c r="P56" s="5">
        <v>-2400</v>
      </c>
      <c r="Q56" s="5">
        <f t="shared" si="34"/>
        <v>-28800</v>
      </c>
    </row>
    <row r="57" spans="2:17" outlineLevel="1" x14ac:dyDescent="0.3">
      <c r="C57">
        <v>42410</v>
      </c>
      <c r="D57" t="s">
        <v>36</v>
      </c>
      <c r="E57" s="5">
        <v>-1600</v>
      </c>
      <c r="F57" s="5">
        <v>-1600</v>
      </c>
      <c r="G57" s="5">
        <v>-1600</v>
      </c>
      <c r="H57" s="5">
        <v>-1600</v>
      </c>
      <c r="I57" s="5">
        <v>-1600</v>
      </c>
      <c r="J57" s="5">
        <v>-1600</v>
      </c>
      <c r="K57" s="5">
        <v>-1600</v>
      </c>
      <c r="L57" s="5">
        <v>-1600</v>
      </c>
      <c r="M57" s="5">
        <v>-1600</v>
      </c>
      <c r="N57" s="5">
        <v>-1600</v>
      </c>
      <c r="O57" s="5">
        <v>-1600</v>
      </c>
      <c r="P57" s="5">
        <v>-1600</v>
      </c>
      <c r="Q57" s="5">
        <f t="shared" si="34"/>
        <v>-19200</v>
      </c>
    </row>
    <row r="58" spans="2:17" outlineLevel="1" x14ac:dyDescent="0.3">
      <c r="C58">
        <v>424101</v>
      </c>
      <c r="D58" t="s">
        <v>2281</v>
      </c>
      <c r="E58" s="5">
        <v>-400</v>
      </c>
      <c r="F58" s="5">
        <v>-400</v>
      </c>
      <c r="G58" s="5">
        <v>-400</v>
      </c>
      <c r="H58" s="5">
        <v>-400</v>
      </c>
      <c r="I58" s="5">
        <v>-400</v>
      </c>
      <c r="J58" s="5">
        <v>-400</v>
      </c>
      <c r="K58" s="5">
        <v>-400</v>
      </c>
      <c r="L58" s="5">
        <v>-400</v>
      </c>
      <c r="M58" s="5">
        <v>-400</v>
      </c>
      <c r="N58" s="5">
        <v>-400</v>
      </c>
      <c r="O58" s="5">
        <v>-400</v>
      </c>
      <c r="P58" s="5">
        <v>-400</v>
      </c>
      <c r="Q58" s="5">
        <f t="shared" si="34"/>
        <v>-4800</v>
      </c>
    </row>
    <row r="59" spans="2:17" x14ac:dyDescent="0.3">
      <c r="B59" s="3" t="s">
        <v>63</v>
      </c>
      <c r="C59" s="3"/>
      <c r="D59" s="3"/>
      <c r="E59" s="4">
        <f t="shared" ref="E59:Q59" si="35">SUM(E60:E62)</f>
        <v>-450</v>
      </c>
      <c r="F59" s="4">
        <f t="shared" si="35"/>
        <v>-450</v>
      </c>
      <c r="G59" s="4">
        <f t="shared" si="35"/>
        <v>-450</v>
      </c>
      <c r="H59" s="4">
        <f t="shared" si="35"/>
        <v>-450</v>
      </c>
      <c r="I59" s="4">
        <f t="shared" si="35"/>
        <v>-450</v>
      </c>
      <c r="J59" s="4">
        <f t="shared" si="35"/>
        <v>-450</v>
      </c>
      <c r="K59" s="4">
        <f t="shared" si="35"/>
        <v>-450</v>
      </c>
      <c r="L59" s="4">
        <f t="shared" si="35"/>
        <v>-450</v>
      </c>
      <c r="M59" s="4">
        <f t="shared" si="35"/>
        <v>-450</v>
      </c>
      <c r="N59" s="4">
        <f t="shared" si="35"/>
        <v>-450</v>
      </c>
      <c r="O59" s="4">
        <f t="shared" si="35"/>
        <v>-450</v>
      </c>
      <c r="P59" s="4">
        <f t="shared" si="35"/>
        <v>-450</v>
      </c>
      <c r="Q59" s="4">
        <f t="shared" si="35"/>
        <v>-5400</v>
      </c>
    </row>
    <row r="60" spans="2:17" outlineLevel="1" x14ac:dyDescent="0.3">
      <c r="C60">
        <v>42602</v>
      </c>
      <c r="D60" t="s">
        <v>38</v>
      </c>
      <c r="Q60" s="5">
        <f t="shared" ref="Q60:Q62" si="36">SUM(E60:P60)</f>
        <v>0</v>
      </c>
    </row>
    <row r="61" spans="2:17" outlineLevel="1" x14ac:dyDescent="0.3">
      <c r="C61">
        <v>42603</v>
      </c>
      <c r="D61" t="s">
        <v>39</v>
      </c>
      <c r="Q61" s="5">
        <f t="shared" ref="Q61" si="37">SUM(E61:P61)</f>
        <v>0</v>
      </c>
    </row>
    <row r="62" spans="2:17" outlineLevel="1" x14ac:dyDescent="0.3">
      <c r="C62">
        <v>42604</v>
      </c>
      <c r="D62" t="s">
        <v>40</v>
      </c>
      <c r="E62" s="5">
        <v>-450</v>
      </c>
      <c r="F62" s="5">
        <v>-450</v>
      </c>
      <c r="G62" s="5">
        <v>-450</v>
      </c>
      <c r="H62" s="5">
        <v>-450</v>
      </c>
      <c r="I62" s="5">
        <v>-450</v>
      </c>
      <c r="J62" s="5">
        <v>-450</v>
      </c>
      <c r="K62" s="5">
        <v>-450</v>
      </c>
      <c r="L62" s="5">
        <v>-450</v>
      </c>
      <c r="M62" s="5">
        <v>-450</v>
      </c>
      <c r="N62" s="5">
        <v>-450</v>
      </c>
      <c r="O62" s="5">
        <v>-450</v>
      </c>
      <c r="P62" s="5">
        <v>-450</v>
      </c>
      <c r="Q62" s="5">
        <f t="shared" si="36"/>
        <v>-5400</v>
      </c>
    </row>
    <row r="63" spans="2:17" x14ac:dyDescent="0.3">
      <c r="B63" s="3" t="s">
        <v>2282</v>
      </c>
      <c r="C63" s="3"/>
      <c r="D63" s="3"/>
      <c r="E63" s="4">
        <f t="shared" ref="E63:Q63" si="38">SUM(E64:E73)</f>
        <v>-59275</v>
      </c>
      <c r="F63" s="4">
        <f t="shared" si="38"/>
        <v>-56275</v>
      </c>
      <c r="G63" s="4">
        <f t="shared" si="38"/>
        <v>-59275</v>
      </c>
      <c r="H63" s="4">
        <f t="shared" si="38"/>
        <v>-56275</v>
      </c>
      <c r="I63" s="4">
        <f t="shared" si="38"/>
        <v>-59955</v>
      </c>
      <c r="J63" s="4">
        <f t="shared" si="38"/>
        <v>-56955</v>
      </c>
      <c r="K63" s="4">
        <f t="shared" si="38"/>
        <v>-59955</v>
      </c>
      <c r="L63" s="4">
        <f t="shared" si="38"/>
        <v>-56955</v>
      </c>
      <c r="M63" s="4">
        <f t="shared" si="38"/>
        <v>-59955</v>
      </c>
      <c r="N63" s="4">
        <f t="shared" si="38"/>
        <v>-56955</v>
      </c>
      <c r="O63" s="4">
        <f t="shared" si="38"/>
        <v>-59955</v>
      </c>
      <c r="P63" s="4">
        <f t="shared" si="38"/>
        <v>-56955</v>
      </c>
      <c r="Q63" s="4">
        <f t="shared" si="38"/>
        <v>-698740</v>
      </c>
    </row>
    <row r="64" spans="2:17" outlineLevel="1" x14ac:dyDescent="0.3">
      <c r="C64">
        <v>41501</v>
      </c>
      <c r="D64" s="5" t="s">
        <v>21</v>
      </c>
      <c r="E64" s="5">
        <v>-17000</v>
      </c>
      <c r="F64" s="5">
        <v>-17000</v>
      </c>
      <c r="G64" s="5">
        <v>-17000</v>
      </c>
      <c r="H64" s="5">
        <v>-17000</v>
      </c>
      <c r="I64" s="5">
        <f>-17000*104%</f>
        <v>-17680</v>
      </c>
      <c r="J64" s="5">
        <f t="shared" ref="J64:P64" si="39">-17000*104%</f>
        <v>-17680</v>
      </c>
      <c r="K64" s="5">
        <f t="shared" si="39"/>
        <v>-17680</v>
      </c>
      <c r="L64" s="5">
        <f t="shared" si="39"/>
        <v>-17680</v>
      </c>
      <c r="M64" s="5">
        <f t="shared" si="39"/>
        <v>-17680</v>
      </c>
      <c r="N64" s="5">
        <f t="shared" si="39"/>
        <v>-17680</v>
      </c>
      <c r="O64" s="5">
        <f t="shared" si="39"/>
        <v>-17680</v>
      </c>
      <c r="P64" s="5">
        <f t="shared" si="39"/>
        <v>-17680</v>
      </c>
      <c r="Q64" s="5">
        <f t="shared" ref="Q64:Q68" si="40">SUM(E64:P64)</f>
        <v>-209440</v>
      </c>
    </row>
    <row r="65" spans="1:17" outlineLevel="1" x14ac:dyDescent="0.3">
      <c r="C65">
        <v>41412</v>
      </c>
      <c r="D65" t="s">
        <v>2283</v>
      </c>
      <c r="E65" s="5">
        <v>-25000</v>
      </c>
      <c r="F65" s="5">
        <v>-25000</v>
      </c>
      <c r="G65" s="5">
        <v>-25000</v>
      </c>
      <c r="H65" s="5">
        <v>-25000</v>
      </c>
      <c r="I65" s="5">
        <v>-25000</v>
      </c>
      <c r="J65" s="5">
        <v>-25000</v>
      </c>
      <c r="K65" s="5">
        <v>-25000</v>
      </c>
      <c r="L65" s="5">
        <v>-25000</v>
      </c>
      <c r="M65" s="5">
        <v>-25000</v>
      </c>
      <c r="N65" s="5">
        <v>-25000</v>
      </c>
      <c r="O65" s="5">
        <v>-25000</v>
      </c>
      <c r="P65" s="5">
        <v>-25000</v>
      </c>
      <c r="Q65" s="5">
        <f t="shared" si="40"/>
        <v>-300000</v>
      </c>
    </row>
    <row r="66" spans="1:17" outlineLevel="1" x14ac:dyDescent="0.3">
      <c r="C66">
        <v>41413</v>
      </c>
      <c r="D66" t="s">
        <v>2284</v>
      </c>
      <c r="E66" s="5">
        <v>-1800</v>
      </c>
      <c r="F66" s="5">
        <v>-1800</v>
      </c>
      <c r="G66" s="5">
        <v>-1800</v>
      </c>
      <c r="H66" s="5">
        <v>-1800</v>
      </c>
      <c r="I66" s="5">
        <v>-1800</v>
      </c>
      <c r="J66" s="5">
        <v>-1800</v>
      </c>
      <c r="K66" s="5">
        <v>-1800</v>
      </c>
      <c r="L66" s="5">
        <v>-1800</v>
      </c>
      <c r="M66" s="5">
        <v>-1800</v>
      </c>
      <c r="N66" s="5">
        <v>-1800</v>
      </c>
      <c r="O66" s="5">
        <v>-1800</v>
      </c>
      <c r="P66" s="5">
        <v>-1800</v>
      </c>
      <c r="Q66" s="5">
        <f t="shared" si="40"/>
        <v>-21600</v>
      </c>
    </row>
    <row r="67" spans="1:17" outlineLevel="1" x14ac:dyDescent="0.3">
      <c r="C67">
        <v>41618</v>
      </c>
      <c r="D67" t="s">
        <v>2285</v>
      </c>
      <c r="E67" s="5">
        <v>-480</v>
      </c>
      <c r="F67" s="5">
        <v>-480</v>
      </c>
      <c r="G67" s="5">
        <v>-480</v>
      </c>
      <c r="H67" s="5">
        <v>-480</v>
      </c>
      <c r="I67" s="5">
        <v>-480</v>
      </c>
      <c r="J67" s="5">
        <v>-480</v>
      </c>
      <c r="K67" s="5">
        <v>-480</v>
      </c>
      <c r="L67" s="5">
        <v>-480</v>
      </c>
      <c r="M67" s="5">
        <v>-480</v>
      </c>
      <c r="N67" s="5">
        <v>-480</v>
      </c>
      <c r="O67" s="5">
        <v>-480</v>
      </c>
      <c r="P67" s="5">
        <v>-480</v>
      </c>
      <c r="Q67" s="5">
        <f t="shared" si="40"/>
        <v>-5760</v>
      </c>
    </row>
    <row r="68" spans="1:17" outlineLevel="1" x14ac:dyDescent="0.3">
      <c r="C68">
        <v>41607</v>
      </c>
      <c r="D68" t="s">
        <v>23</v>
      </c>
      <c r="E68" s="5">
        <v>-800</v>
      </c>
      <c r="F68" s="5">
        <v>-800</v>
      </c>
      <c r="G68" s="5">
        <v>-800</v>
      </c>
      <c r="H68" s="5">
        <v>-800</v>
      </c>
      <c r="I68" s="5">
        <v>-800</v>
      </c>
      <c r="J68" s="5">
        <v>-800</v>
      </c>
      <c r="K68" s="5">
        <v>-800</v>
      </c>
      <c r="L68" s="5">
        <v>-800</v>
      </c>
      <c r="M68" s="5">
        <v>-800</v>
      </c>
      <c r="N68" s="5">
        <v>-800</v>
      </c>
      <c r="O68" s="5">
        <v>-800</v>
      </c>
      <c r="P68" s="5">
        <v>-800</v>
      </c>
      <c r="Q68" s="5">
        <f t="shared" si="40"/>
        <v>-9600</v>
      </c>
    </row>
    <row r="69" spans="1:17" outlineLevel="1" x14ac:dyDescent="0.3">
      <c r="C69">
        <v>41619</v>
      </c>
      <c r="D69" t="s">
        <v>2374</v>
      </c>
      <c r="E69" s="5">
        <v>-3795</v>
      </c>
      <c r="F69" s="5">
        <v>-795</v>
      </c>
      <c r="G69" s="5">
        <v>-3795</v>
      </c>
      <c r="H69" s="5">
        <v>-795</v>
      </c>
      <c r="I69" s="5">
        <v>-3795</v>
      </c>
      <c r="J69" s="5">
        <v>-795</v>
      </c>
      <c r="K69" s="5">
        <v>-3795</v>
      </c>
      <c r="L69" s="5">
        <v>-795</v>
      </c>
      <c r="M69" s="5">
        <v>-3795</v>
      </c>
      <c r="N69" s="5">
        <v>-795</v>
      </c>
      <c r="O69" s="5">
        <v>-3795</v>
      </c>
      <c r="P69" s="5">
        <v>-795</v>
      </c>
      <c r="Q69" s="5">
        <f t="shared" si="13"/>
        <v>-27540</v>
      </c>
    </row>
    <row r="70" spans="1:17" outlineLevel="1" x14ac:dyDescent="0.3">
      <c r="C70">
        <v>41620</v>
      </c>
      <c r="D70" t="s">
        <v>28</v>
      </c>
      <c r="E70" s="5">
        <v>-1000</v>
      </c>
      <c r="F70" s="5">
        <v>-1000</v>
      </c>
      <c r="G70" s="5">
        <v>-1000</v>
      </c>
      <c r="H70" s="5">
        <v>-1000</v>
      </c>
      <c r="I70" s="5">
        <v>-1000</v>
      </c>
      <c r="J70" s="5">
        <v>-1000</v>
      </c>
      <c r="K70" s="5">
        <v>-1000</v>
      </c>
      <c r="L70" s="5">
        <v>-1000</v>
      </c>
      <c r="M70" s="5">
        <v>-1000</v>
      </c>
      <c r="N70" s="5">
        <v>-1000</v>
      </c>
      <c r="O70" s="5">
        <v>-1000</v>
      </c>
      <c r="P70" s="5">
        <v>-1000</v>
      </c>
      <c r="Q70" s="5">
        <f t="shared" si="13"/>
        <v>-12000</v>
      </c>
    </row>
    <row r="71" spans="1:17" outlineLevel="1" x14ac:dyDescent="0.3">
      <c r="C71">
        <v>41614</v>
      </c>
      <c r="D71" t="s">
        <v>25</v>
      </c>
      <c r="E71" s="5">
        <v>-900</v>
      </c>
      <c r="F71" s="5">
        <v>-900</v>
      </c>
      <c r="G71" s="5">
        <v>-900</v>
      </c>
      <c r="H71" s="5">
        <v>-900</v>
      </c>
      <c r="I71" s="5">
        <v>-900</v>
      </c>
      <c r="J71" s="5">
        <v>-900</v>
      </c>
      <c r="K71" s="5">
        <v>-900</v>
      </c>
      <c r="L71" s="5">
        <v>-900</v>
      </c>
      <c r="M71" s="5">
        <v>-900</v>
      </c>
      <c r="N71" s="5">
        <v>-900</v>
      </c>
      <c r="O71" s="5">
        <v>-900</v>
      </c>
      <c r="P71" s="5">
        <v>-900</v>
      </c>
      <c r="Q71" s="5">
        <f t="shared" ref="Q71:Q73" si="41">SUM(E71:P71)</f>
        <v>-10800</v>
      </c>
    </row>
    <row r="72" spans="1:17" outlineLevel="1" x14ac:dyDescent="0.3">
      <c r="C72">
        <v>41615</v>
      </c>
      <c r="D72" t="s">
        <v>2286</v>
      </c>
      <c r="E72" s="5">
        <v>-1500</v>
      </c>
      <c r="F72" s="5">
        <v>-1500</v>
      </c>
      <c r="G72" s="5">
        <v>-1500</v>
      </c>
      <c r="H72" s="5">
        <v>-1500</v>
      </c>
      <c r="I72" s="5">
        <v>-1500</v>
      </c>
      <c r="J72" s="5">
        <v>-1500</v>
      </c>
      <c r="K72" s="5">
        <v>-1500</v>
      </c>
      <c r="L72" s="5">
        <v>-1500</v>
      </c>
      <c r="M72" s="5">
        <v>-1500</v>
      </c>
      <c r="N72" s="5">
        <v>-1500</v>
      </c>
      <c r="O72" s="5">
        <v>-1500</v>
      </c>
      <c r="P72" s="5">
        <v>-1500</v>
      </c>
      <c r="Q72" s="5">
        <f t="shared" si="41"/>
        <v>-18000</v>
      </c>
    </row>
    <row r="73" spans="1:17" outlineLevel="1" x14ac:dyDescent="0.3">
      <c r="C73">
        <v>41617</v>
      </c>
      <c r="D73" t="s">
        <v>27</v>
      </c>
      <c r="E73" s="5">
        <v>-7000</v>
      </c>
      <c r="F73" s="5">
        <v>-7000</v>
      </c>
      <c r="G73" s="5">
        <v>-7000</v>
      </c>
      <c r="H73" s="5">
        <v>-7000</v>
      </c>
      <c r="I73" s="5">
        <v>-7000</v>
      </c>
      <c r="J73" s="5">
        <v>-7000</v>
      </c>
      <c r="K73" s="5">
        <v>-7000</v>
      </c>
      <c r="L73" s="5">
        <v>-7000</v>
      </c>
      <c r="M73" s="5">
        <v>-7000</v>
      </c>
      <c r="N73" s="5">
        <v>-7000</v>
      </c>
      <c r="O73" s="5">
        <v>-7000</v>
      </c>
      <c r="P73" s="5">
        <v>-7000</v>
      </c>
      <c r="Q73" s="5">
        <f t="shared" si="41"/>
        <v>-84000</v>
      </c>
    </row>
    <row r="74" spans="1:17" ht="4.5" customHeight="1" x14ac:dyDescent="0.3">
      <c r="F74" s="23"/>
      <c r="G74" s="23"/>
      <c r="H74" s="23"/>
      <c r="I74" s="23"/>
      <c r="J74" s="23"/>
      <c r="K74" s="23"/>
    </row>
    <row r="75" spans="1:17" x14ac:dyDescent="0.3">
      <c r="A75" s="27" t="s">
        <v>72</v>
      </c>
      <c r="B75" s="27"/>
      <c r="C75" s="27"/>
      <c r="D75" s="27"/>
      <c r="E75" s="28">
        <f t="shared" ref="E75:Q75" si="42">E16+E18</f>
        <v>20785.30333333333</v>
      </c>
      <c r="F75" s="28">
        <f t="shared" si="42"/>
        <v>18985.303333333344</v>
      </c>
      <c r="G75" s="28">
        <f t="shared" si="42"/>
        <v>20785.30333333333</v>
      </c>
      <c r="H75" s="28">
        <f t="shared" si="42"/>
        <v>21894.286666666667</v>
      </c>
      <c r="I75" s="28">
        <f t="shared" si="42"/>
        <v>25247.276666666672</v>
      </c>
      <c r="J75" s="28">
        <f t="shared" si="42"/>
        <v>33062.576666666675</v>
      </c>
      <c r="K75" s="28">
        <f t="shared" si="42"/>
        <v>31164.476666666655</v>
      </c>
      <c r="L75" s="28">
        <f t="shared" si="42"/>
        <v>28764.476666666655</v>
      </c>
      <c r="M75" s="28">
        <f t="shared" si="42"/>
        <v>31391.276666666672</v>
      </c>
      <c r="N75" s="28">
        <f t="shared" si="42"/>
        <v>34391.276666666672</v>
      </c>
      <c r="O75" s="28">
        <f t="shared" si="42"/>
        <v>24616.276666666672</v>
      </c>
      <c r="P75" s="28">
        <f t="shared" si="42"/>
        <v>32416.276666666672</v>
      </c>
      <c r="Q75" s="28">
        <f t="shared" si="42"/>
        <v>323504.10999999987</v>
      </c>
    </row>
    <row r="76" spans="1:17" s="29" customFormat="1" x14ac:dyDescent="0.3">
      <c r="E76" s="30">
        <f t="shared" ref="E76:Q76" si="43">IFERROR(E75/E4,0)</f>
        <v>0.12446289421157683</v>
      </c>
      <c r="F76" s="30">
        <f t="shared" si="43"/>
        <v>0.11368445109780445</v>
      </c>
      <c r="G76" s="30">
        <f t="shared" si="43"/>
        <v>0.12446289421157683</v>
      </c>
      <c r="H76" s="30">
        <f t="shared" si="43"/>
        <v>0.1311035129740519</v>
      </c>
      <c r="I76" s="30">
        <f t="shared" si="43"/>
        <v>0.1406681632030708</v>
      </c>
      <c r="J76" s="30">
        <f t="shared" si="43"/>
        <v>0.18419457736135744</v>
      </c>
      <c r="K76" s="30">
        <f t="shared" si="43"/>
        <v>0.17239268170220873</v>
      </c>
      <c r="L76" s="30">
        <f t="shared" si="43"/>
        <v>0.15911659044899548</v>
      </c>
      <c r="M76" s="30">
        <f t="shared" si="43"/>
        <v>0.1734055468000088</v>
      </c>
      <c r="N76" s="30">
        <f t="shared" si="43"/>
        <v>0.18997755965326196</v>
      </c>
      <c r="O76" s="30">
        <f t="shared" si="43"/>
        <v>0.1359804177730787</v>
      </c>
      <c r="P76" s="30">
        <f t="shared" si="43"/>
        <v>0.17906765119153695</v>
      </c>
      <c r="Q76" s="30">
        <f t="shared" si="43"/>
        <v>0.15312761668578484</v>
      </c>
    </row>
    <row r="77" spans="1:17" ht="6.75" customHeight="1" x14ac:dyDescent="0.3"/>
    <row r="78" spans="1:17" x14ac:dyDescent="0.3">
      <c r="A78" s="20" t="s">
        <v>68</v>
      </c>
      <c r="B78" s="20"/>
      <c r="C78" s="20"/>
      <c r="D78" s="20"/>
      <c r="E78" s="6">
        <f>E79</f>
        <v>-13500</v>
      </c>
      <c r="F78" s="6">
        <f t="shared" ref="F78:Q78" si="44">F79</f>
        <v>-13500</v>
      </c>
      <c r="G78" s="6">
        <f t="shared" si="44"/>
        <v>-13500</v>
      </c>
      <c r="H78" s="6">
        <f t="shared" si="44"/>
        <v>-13500</v>
      </c>
      <c r="I78" s="6">
        <f t="shared" si="44"/>
        <v>-13500</v>
      </c>
      <c r="J78" s="6">
        <f t="shared" si="44"/>
        <v>-8500</v>
      </c>
      <c r="K78" s="6">
        <f t="shared" si="44"/>
        <v>-3500</v>
      </c>
      <c r="L78" s="6">
        <f t="shared" si="44"/>
        <v>-3500</v>
      </c>
      <c r="M78" s="6">
        <f t="shared" si="44"/>
        <v>-3500</v>
      </c>
      <c r="N78" s="6">
        <f t="shared" si="44"/>
        <v>-3500</v>
      </c>
      <c r="O78" s="6">
        <f t="shared" si="44"/>
        <v>-3500</v>
      </c>
      <c r="P78" s="6">
        <f t="shared" si="44"/>
        <v>-3500</v>
      </c>
      <c r="Q78" s="6">
        <f t="shared" si="44"/>
        <v>-97000</v>
      </c>
    </row>
    <row r="79" spans="1:17" outlineLevel="1" x14ac:dyDescent="0.3">
      <c r="B79" s="3" t="s">
        <v>68</v>
      </c>
      <c r="C79" s="3"/>
      <c r="D79" s="3"/>
      <c r="E79" s="4">
        <f>SUM(E80:E81)</f>
        <v>-13500</v>
      </c>
      <c r="F79" s="4">
        <f t="shared" ref="F79:Q79" si="45">SUM(F80:F81)</f>
        <v>-13500</v>
      </c>
      <c r="G79" s="4">
        <f t="shared" si="45"/>
        <v>-13500</v>
      </c>
      <c r="H79" s="4">
        <f t="shared" si="45"/>
        <v>-13500</v>
      </c>
      <c r="I79" s="4">
        <f t="shared" si="45"/>
        <v>-13500</v>
      </c>
      <c r="J79" s="4">
        <f t="shared" si="45"/>
        <v>-8500</v>
      </c>
      <c r="K79" s="4">
        <f t="shared" si="45"/>
        <v>-3500</v>
      </c>
      <c r="L79" s="4">
        <f t="shared" si="45"/>
        <v>-3500</v>
      </c>
      <c r="M79" s="4">
        <f t="shared" si="45"/>
        <v>-3500</v>
      </c>
      <c r="N79" s="4">
        <f t="shared" si="45"/>
        <v>-3500</v>
      </c>
      <c r="O79" s="4">
        <f t="shared" si="45"/>
        <v>-3500</v>
      </c>
      <c r="P79" s="4">
        <f t="shared" si="45"/>
        <v>-3500</v>
      </c>
      <c r="Q79" s="4">
        <f t="shared" si="45"/>
        <v>-97000</v>
      </c>
    </row>
    <row r="80" spans="1:17" outlineLevel="1" x14ac:dyDescent="0.3">
      <c r="C80">
        <v>99</v>
      </c>
      <c r="D80" t="s">
        <v>2287</v>
      </c>
      <c r="E80" s="5">
        <v>-10000</v>
      </c>
      <c r="F80" s="5">
        <v>-10000</v>
      </c>
      <c r="G80" s="5">
        <v>-10000</v>
      </c>
      <c r="H80" s="5">
        <v>-10000</v>
      </c>
      <c r="I80" s="5">
        <v>-10000</v>
      </c>
      <c r="J80" s="5">
        <v>-5000</v>
      </c>
      <c r="Q80" s="5">
        <f t="shared" ref="Q80:Q81" si="46">SUM(E80:P80)</f>
        <v>-55000</v>
      </c>
    </row>
    <row r="81" spans="1:17" outlineLevel="1" x14ac:dyDescent="0.3">
      <c r="C81">
        <v>33204</v>
      </c>
      <c r="D81" t="s">
        <v>43</v>
      </c>
      <c r="E81" s="5">
        <v>-3500</v>
      </c>
      <c r="F81" s="5">
        <v>-3500</v>
      </c>
      <c r="G81" s="5">
        <v>-3500</v>
      </c>
      <c r="H81" s="5">
        <v>-3500</v>
      </c>
      <c r="I81" s="5">
        <v>-3500</v>
      </c>
      <c r="J81" s="5">
        <v>-3500</v>
      </c>
      <c r="K81" s="5">
        <v>-3500</v>
      </c>
      <c r="L81" s="5">
        <v>-3500</v>
      </c>
      <c r="M81" s="5">
        <v>-3500</v>
      </c>
      <c r="N81" s="5">
        <v>-3500</v>
      </c>
      <c r="O81" s="5">
        <v>-3500</v>
      </c>
      <c r="P81" s="5">
        <v>-3500</v>
      </c>
      <c r="Q81" s="5">
        <f t="shared" si="46"/>
        <v>-42000</v>
      </c>
    </row>
    <row r="82" spans="1:17" ht="3.75" customHeight="1" x14ac:dyDescent="0.3"/>
    <row r="83" spans="1:17" x14ac:dyDescent="0.3">
      <c r="A83" s="20" t="s">
        <v>69</v>
      </c>
      <c r="B83" s="20"/>
      <c r="C83" s="20"/>
      <c r="D83" s="20"/>
      <c r="E83" s="6">
        <f>E84</f>
        <v>0</v>
      </c>
      <c r="F83" s="6">
        <f t="shared" ref="F83:Q84" si="47">F84</f>
        <v>0</v>
      </c>
      <c r="G83" s="6">
        <f t="shared" si="47"/>
        <v>0</v>
      </c>
      <c r="H83" s="6">
        <f t="shared" si="47"/>
        <v>0</v>
      </c>
      <c r="I83" s="6">
        <f t="shared" si="47"/>
        <v>0</v>
      </c>
      <c r="J83" s="6">
        <f t="shared" si="47"/>
        <v>0</v>
      </c>
      <c r="K83" s="6">
        <f t="shared" si="47"/>
        <v>0</v>
      </c>
      <c r="L83" s="6">
        <f t="shared" si="47"/>
        <v>0</v>
      </c>
      <c r="M83" s="6">
        <f t="shared" si="47"/>
        <v>0</v>
      </c>
      <c r="N83" s="6">
        <f t="shared" si="47"/>
        <v>0</v>
      </c>
      <c r="O83" s="6">
        <f t="shared" si="47"/>
        <v>0</v>
      </c>
      <c r="P83" s="6">
        <f t="shared" si="47"/>
        <v>0</v>
      </c>
      <c r="Q83" s="6">
        <f t="shared" si="47"/>
        <v>0</v>
      </c>
    </row>
    <row r="84" spans="1:17" outlineLevel="1" x14ac:dyDescent="0.3">
      <c r="B84" s="3" t="s">
        <v>69</v>
      </c>
      <c r="C84" s="3"/>
      <c r="D84" s="3"/>
      <c r="E84" s="4">
        <f>E85</f>
        <v>0</v>
      </c>
      <c r="F84" s="4">
        <f t="shared" si="47"/>
        <v>0</v>
      </c>
      <c r="G84" s="4">
        <f t="shared" si="47"/>
        <v>0</v>
      </c>
      <c r="H84" s="4">
        <f t="shared" si="47"/>
        <v>0</v>
      </c>
      <c r="I84" s="4">
        <f t="shared" si="47"/>
        <v>0</v>
      </c>
      <c r="J84" s="4">
        <f t="shared" si="47"/>
        <v>0</v>
      </c>
      <c r="K84" s="4">
        <f t="shared" si="47"/>
        <v>0</v>
      </c>
      <c r="L84" s="4">
        <f t="shared" si="47"/>
        <v>0</v>
      </c>
      <c r="M84" s="4">
        <f t="shared" si="47"/>
        <v>0</v>
      </c>
      <c r="N84" s="4">
        <f t="shared" si="47"/>
        <v>0</v>
      </c>
      <c r="O84" s="4">
        <f t="shared" si="47"/>
        <v>0</v>
      </c>
      <c r="P84" s="4">
        <f t="shared" si="47"/>
        <v>0</v>
      </c>
      <c r="Q84" s="4">
        <f t="shared" si="47"/>
        <v>0</v>
      </c>
    </row>
    <row r="85" spans="1:17" outlineLevel="1" x14ac:dyDescent="0.3">
      <c r="C85">
        <v>21104</v>
      </c>
      <c r="D85" t="s">
        <v>1</v>
      </c>
      <c r="Q85" s="5">
        <f t="shared" ref="Q85" si="48">SUM(E85:P85)</f>
        <v>0</v>
      </c>
    </row>
    <row r="86" spans="1:17" ht="3.75" customHeight="1" x14ac:dyDescent="0.3"/>
    <row r="87" spans="1:17" x14ac:dyDescent="0.3">
      <c r="A87" s="20" t="s">
        <v>70</v>
      </c>
      <c r="B87" s="20"/>
      <c r="C87" s="20"/>
      <c r="D87" s="20"/>
      <c r="E87" s="6">
        <f>E88</f>
        <v>0</v>
      </c>
      <c r="F87" s="6">
        <f t="shared" ref="F87:Q87" si="49">F88</f>
        <v>0</v>
      </c>
      <c r="G87" s="6">
        <f t="shared" si="49"/>
        <v>0</v>
      </c>
      <c r="H87" s="6">
        <f t="shared" si="49"/>
        <v>0</v>
      </c>
      <c r="I87" s="6">
        <f t="shared" si="49"/>
        <v>0</v>
      </c>
      <c r="J87" s="6">
        <f t="shared" si="49"/>
        <v>0</v>
      </c>
      <c r="K87" s="6">
        <f t="shared" si="49"/>
        <v>0</v>
      </c>
      <c r="L87" s="6">
        <f t="shared" si="49"/>
        <v>0</v>
      </c>
      <c r="M87" s="6">
        <f t="shared" si="49"/>
        <v>0</v>
      </c>
      <c r="N87" s="6">
        <f t="shared" si="49"/>
        <v>0</v>
      </c>
      <c r="O87" s="6">
        <f t="shared" si="49"/>
        <v>0</v>
      </c>
      <c r="P87" s="6">
        <f t="shared" si="49"/>
        <v>0</v>
      </c>
      <c r="Q87" s="6">
        <f t="shared" si="49"/>
        <v>0</v>
      </c>
    </row>
    <row r="88" spans="1:17" outlineLevel="1" x14ac:dyDescent="0.3">
      <c r="B88" s="3" t="s">
        <v>70</v>
      </c>
      <c r="C88" s="3"/>
      <c r="D88" s="3"/>
      <c r="E88" s="4">
        <f>SUM(E89:E92)</f>
        <v>0</v>
      </c>
      <c r="F88" s="4">
        <f t="shared" ref="F88:Q88" si="50">SUM(F89:F92)</f>
        <v>0</v>
      </c>
      <c r="G88" s="4">
        <f t="shared" si="50"/>
        <v>0</v>
      </c>
      <c r="H88" s="4">
        <f t="shared" si="50"/>
        <v>0</v>
      </c>
      <c r="I88" s="4">
        <f t="shared" si="50"/>
        <v>0</v>
      </c>
      <c r="J88" s="4">
        <f t="shared" si="50"/>
        <v>0</v>
      </c>
      <c r="K88" s="4">
        <f t="shared" si="50"/>
        <v>0</v>
      </c>
      <c r="L88" s="4">
        <f t="shared" si="50"/>
        <v>0</v>
      </c>
      <c r="M88" s="4">
        <f t="shared" si="50"/>
        <v>0</v>
      </c>
      <c r="N88" s="4">
        <f t="shared" si="50"/>
        <v>0</v>
      </c>
      <c r="O88" s="4">
        <f t="shared" si="50"/>
        <v>0</v>
      </c>
      <c r="P88" s="4">
        <f t="shared" si="50"/>
        <v>0</v>
      </c>
      <c r="Q88" s="4">
        <f t="shared" si="50"/>
        <v>0</v>
      </c>
    </row>
    <row r="89" spans="1:17" outlineLevel="1" x14ac:dyDescent="0.3">
      <c r="C89">
        <v>23101</v>
      </c>
      <c r="D89" t="s">
        <v>44</v>
      </c>
      <c r="Q89" s="5">
        <f t="shared" ref="Q89:Q92" si="51">SUM(E89:P89)</f>
        <v>0</v>
      </c>
    </row>
    <row r="90" spans="1:17" outlineLevel="1" x14ac:dyDescent="0.3">
      <c r="C90">
        <v>23103</v>
      </c>
      <c r="D90" t="s">
        <v>45</v>
      </c>
      <c r="Q90" s="5">
        <f t="shared" si="51"/>
        <v>0</v>
      </c>
    </row>
    <row r="91" spans="1:17" outlineLevel="1" x14ac:dyDescent="0.3">
      <c r="C91">
        <v>23105</v>
      </c>
      <c r="D91" t="s">
        <v>46</v>
      </c>
      <c r="Q91" s="5">
        <f t="shared" si="51"/>
        <v>0</v>
      </c>
    </row>
    <row r="92" spans="1:17" outlineLevel="1" x14ac:dyDescent="0.3">
      <c r="C92">
        <v>23106</v>
      </c>
      <c r="D92" t="s">
        <v>47</v>
      </c>
      <c r="Q92" s="5">
        <f t="shared" si="51"/>
        <v>0</v>
      </c>
    </row>
    <row r="94" spans="1:17" s="1" customFormat="1" x14ac:dyDescent="0.3">
      <c r="A94" s="25" t="s">
        <v>49</v>
      </c>
      <c r="B94" s="25"/>
      <c r="C94" s="25"/>
      <c r="D94" s="25"/>
      <c r="E94" s="26">
        <f>E78+E83+E87+E75</f>
        <v>7285.3033333333296</v>
      </c>
      <c r="F94" s="26">
        <f t="shared" ref="F94:P94" si="52">F78+F83+F87+F75</f>
        <v>5485.3033333333442</v>
      </c>
      <c r="G94" s="26">
        <f t="shared" si="52"/>
        <v>7285.3033333333296</v>
      </c>
      <c r="H94" s="26">
        <f t="shared" si="52"/>
        <v>8394.2866666666669</v>
      </c>
      <c r="I94" s="26">
        <f t="shared" si="52"/>
        <v>11747.276666666672</v>
      </c>
      <c r="J94" s="26">
        <f t="shared" si="52"/>
        <v>24562.576666666675</v>
      </c>
      <c r="K94" s="26">
        <f t="shared" si="52"/>
        <v>27664.476666666655</v>
      </c>
      <c r="L94" s="26">
        <f t="shared" si="52"/>
        <v>25264.476666666655</v>
      </c>
      <c r="M94" s="26">
        <f t="shared" si="52"/>
        <v>27891.276666666672</v>
      </c>
      <c r="N94" s="26">
        <f t="shared" si="52"/>
        <v>30891.276666666672</v>
      </c>
      <c r="O94" s="26">
        <f t="shared" si="52"/>
        <v>21116.276666666672</v>
      </c>
      <c r="P94" s="26">
        <f t="shared" si="52"/>
        <v>28916.276666666672</v>
      </c>
      <c r="Q94" s="26">
        <f>Q78+Q83+Q87+Q75</f>
        <v>226504.10999999987</v>
      </c>
    </row>
    <row r="96" spans="1:17" x14ac:dyDescent="0.3">
      <c r="A96" s="20" t="s">
        <v>71</v>
      </c>
      <c r="B96" s="20"/>
      <c r="C96" s="20"/>
      <c r="D96" s="20"/>
      <c r="E96" s="6">
        <f>E97</f>
        <v>0</v>
      </c>
      <c r="F96" s="6">
        <f t="shared" ref="F96:Q97" si="53">F97</f>
        <v>0</v>
      </c>
      <c r="G96" s="6">
        <f t="shared" si="53"/>
        <v>0</v>
      </c>
      <c r="H96" s="6">
        <f t="shared" si="53"/>
        <v>0</v>
      </c>
      <c r="I96" s="6">
        <f t="shared" si="53"/>
        <v>0</v>
      </c>
      <c r="J96" s="6">
        <f t="shared" si="53"/>
        <v>0</v>
      </c>
      <c r="K96" s="6">
        <f t="shared" si="53"/>
        <v>0</v>
      </c>
      <c r="L96" s="6">
        <f t="shared" si="53"/>
        <v>0</v>
      </c>
      <c r="M96" s="6">
        <f t="shared" si="53"/>
        <v>0</v>
      </c>
      <c r="N96" s="6">
        <f t="shared" si="53"/>
        <v>0</v>
      </c>
      <c r="O96" s="6">
        <f t="shared" si="53"/>
        <v>0</v>
      </c>
      <c r="P96" s="6">
        <f t="shared" si="53"/>
        <v>0</v>
      </c>
      <c r="Q96" s="6">
        <f t="shared" si="53"/>
        <v>0</v>
      </c>
    </row>
    <row r="97" spans="1:31" outlineLevel="1" x14ac:dyDescent="0.3">
      <c r="B97" s="3" t="s">
        <v>73</v>
      </c>
      <c r="C97" s="3"/>
      <c r="D97" s="3"/>
      <c r="E97" s="4">
        <f>E98</f>
        <v>0</v>
      </c>
      <c r="F97" s="4">
        <f t="shared" si="53"/>
        <v>0</v>
      </c>
      <c r="G97" s="4">
        <f t="shared" si="53"/>
        <v>0</v>
      </c>
      <c r="H97" s="4">
        <f t="shared" si="53"/>
        <v>0</v>
      </c>
      <c r="I97" s="4">
        <f t="shared" si="53"/>
        <v>0</v>
      </c>
      <c r="J97" s="4">
        <f t="shared" si="53"/>
        <v>0</v>
      </c>
      <c r="K97" s="4">
        <f t="shared" si="53"/>
        <v>0</v>
      </c>
      <c r="L97" s="4">
        <f t="shared" si="53"/>
        <v>0</v>
      </c>
      <c r="M97" s="4">
        <f t="shared" si="53"/>
        <v>0</v>
      </c>
      <c r="N97" s="4">
        <f t="shared" si="53"/>
        <v>0</v>
      </c>
      <c r="O97" s="4">
        <f t="shared" si="53"/>
        <v>0</v>
      </c>
      <c r="P97" s="4">
        <f t="shared" si="53"/>
        <v>0</v>
      </c>
      <c r="Q97" s="4">
        <f t="shared" si="53"/>
        <v>0</v>
      </c>
    </row>
    <row r="98" spans="1:31" outlineLevel="1" x14ac:dyDescent="0.3">
      <c r="Q98" s="5">
        <f t="shared" ref="Q98" si="54">SUM(E98:P98)</f>
        <v>0</v>
      </c>
    </row>
    <row r="99" spans="1:31" ht="5.25" customHeight="1" x14ac:dyDescent="0.3"/>
    <row r="100" spans="1:31" s="1" customFormat="1" x14ac:dyDescent="0.3">
      <c r="A100" s="25" t="s">
        <v>50</v>
      </c>
      <c r="B100" s="25"/>
      <c r="C100" s="25"/>
      <c r="D100" s="25"/>
      <c r="E100" s="26">
        <f t="shared" ref="E100:Q100" si="55">E94+E96</f>
        <v>7285.3033333333296</v>
      </c>
      <c r="F100" s="26">
        <f t="shared" si="55"/>
        <v>5485.3033333333442</v>
      </c>
      <c r="G100" s="26">
        <f t="shared" si="55"/>
        <v>7285.3033333333296</v>
      </c>
      <c r="H100" s="26">
        <f t="shared" si="55"/>
        <v>8394.2866666666669</v>
      </c>
      <c r="I100" s="26">
        <f t="shared" si="55"/>
        <v>11747.276666666672</v>
      </c>
      <c r="J100" s="26">
        <f t="shared" si="55"/>
        <v>24562.576666666675</v>
      </c>
      <c r="K100" s="26">
        <f t="shared" si="55"/>
        <v>27664.476666666655</v>
      </c>
      <c r="L100" s="26">
        <f t="shared" si="55"/>
        <v>25264.476666666655</v>
      </c>
      <c r="M100" s="26">
        <f t="shared" si="55"/>
        <v>27891.276666666672</v>
      </c>
      <c r="N100" s="26">
        <f t="shared" si="55"/>
        <v>30891.276666666672</v>
      </c>
      <c r="O100" s="26">
        <f t="shared" si="55"/>
        <v>21116.276666666672</v>
      </c>
      <c r="P100" s="26">
        <f t="shared" si="55"/>
        <v>28916.276666666672</v>
      </c>
      <c r="Q100" s="26">
        <f t="shared" si="55"/>
        <v>226504.10999999987</v>
      </c>
    </row>
    <row r="104" spans="1:31" x14ac:dyDescent="0.3">
      <c r="I104" s="2"/>
      <c r="P104" s="9"/>
    </row>
    <row r="105" spans="1:31" x14ac:dyDescent="0.3">
      <c r="I105" s="2"/>
    </row>
    <row r="106" spans="1:31" s="5" customFormat="1" x14ac:dyDescent="0.3">
      <c r="A106" s="1"/>
      <c r="B106"/>
      <c r="C106"/>
      <c r="D106"/>
      <c r="I106" s="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s="5" customFormat="1" x14ac:dyDescent="0.3">
      <c r="A107" s="1"/>
      <c r="B107"/>
      <c r="C107"/>
      <c r="D107"/>
      <c r="I107" s="2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s="5" customFormat="1" x14ac:dyDescent="0.3">
      <c r="A108" s="1"/>
      <c r="B108"/>
      <c r="C108"/>
      <c r="D108"/>
      <c r="I108" s="2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s="5" customFormat="1" x14ac:dyDescent="0.3">
      <c r="A109" s="1"/>
      <c r="B109"/>
      <c r="C109"/>
      <c r="D109"/>
      <c r="I109" s="2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s="5" customFormat="1" x14ac:dyDescent="0.3">
      <c r="A110" s="1"/>
      <c r="B110"/>
      <c r="C110"/>
      <c r="D110"/>
      <c r="I110" s="2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s="5" customFormat="1" x14ac:dyDescent="0.3">
      <c r="A111" s="1"/>
      <c r="B111"/>
      <c r="C111"/>
      <c r="D111"/>
      <c r="I111" s="2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s="5" customFormat="1" x14ac:dyDescent="0.3">
      <c r="A112" s="1"/>
      <c r="B112"/>
      <c r="C112"/>
      <c r="D112"/>
      <c r="I112" s="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s="5" customFormat="1" x14ac:dyDescent="0.3">
      <c r="A113" s="1"/>
      <c r="B113"/>
      <c r="C113"/>
      <c r="D113"/>
      <c r="I113" s="2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s="5" customFormat="1" x14ac:dyDescent="0.3">
      <c r="A114" s="1"/>
      <c r="B114"/>
      <c r="C114"/>
      <c r="D114"/>
      <c r="I114" s="2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s="5" customFormat="1" x14ac:dyDescent="0.3">
      <c r="A115" s="1"/>
      <c r="B115"/>
      <c r="C115"/>
      <c r="D115"/>
      <c r="I115" s="2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s="5" customFormat="1" x14ac:dyDescent="0.3">
      <c r="A116" s="1"/>
      <c r="B116"/>
      <c r="C116"/>
      <c r="D116"/>
      <c r="I116" s="2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s="5" customFormat="1" x14ac:dyDescent="0.3">
      <c r="A117" s="1"/>
      <c r="B117"/>
      <c r="C117"/>
      <c r="D117"/>
      <c r="I117" s="2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s="5" customFormat="1" x14ac:dyDescent="0.3">
      <c r="A118" s="1"/>
      <c r="B118"/>
      <c r="C118"/>
      <c r="D118"/>
      <c r="I118" s="2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s="5" customFormat="1" x14ac:dyDescent="0.3">
      <c r="A119" s="1"/>
      <c r="B119"/>
      <c r="C119"/>
      <c r="D119"/>
      <c r="I119" s="2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s="5" customFormat="1" x14ac:dyDescent="0.3">
      <c r="A120" s="1"/>
      <c r="B120"/>
      <c r="C120"/>
      <c r="D120"/>
      <c r="I120" s="2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s="5" customFormat="1" x14ac:dyDescent="0.3">
      <c r="A121" s="1"/>
      <c r="B121"/>
      <c r="C121"/>
      <c r="D121"/>
      <c r="I121" s="2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s="5" customFormat="1" x14ac:dyDescent="0.3">
      <c r="A122" s="1"/>
      <c r="B122"/>
      <c r="C122"/>
      <c r="D122"/>
      <c r="I122" s="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  <row r="123" spans="1:31" s="5" customFormat="1" x14ac:dyDescent="0.3">
      <c r="A123" s="1"/>
      <c r="B123"/>
      <c r="C123"/>
      <c r="D123"/>
      <c r="I123" s="2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</row>
    <row r="124" spans="1:31" s="5" customFormat="1" x14ac:dyDescent="0.3">
      <c r="A124" s="1"/>
      <c r="B124"/>
      <c r="C124"/>
      <c r="D124"/>
      <c r="I124" s="2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</row>
    <row r="125" spans="1:31" s="5" customFormat="1" x14ac:dyDescent="0.3">
      <c r="A125" s="1"/>
      <c r="B125"/>
      <c r="C125"/>
      <c r="D125"/>
      <c r="I125" s="2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</row>
    <row r="126" spans="1:31" s="5" customFormat="1" x14ac:dyDescent="0.3">
      <c r="A126" s="1"/>
      <c r="B126"/>
      <c r="C126"/>
      <c r="D126"/>
      <c r="I126" s="2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1458-7FE5-443E-9C20-BAAEAB6427F9}">
  <sheetPr>
    <tabColor rgb="FF0070C0"/>
    <outlinePr summaryBelow="0"/>
  </sheetPr>
  <dimension ref="A1:AE122"/>
  <sheetViews>
    <sheetView showGridLines="0" tabSelected="1" zoomScale="85" zoomScaleNormal="85" workbookViewId="0">
      <pane xSplit="4" ySplit="2" topLeftCell="E3" activePane="bottomRight" state="frozen"/>
      <selection activeCell="C85" sqref="C85"/>
      <selection pane="topRight" activeCell="C85" sqref="C85"/>
      <selection pane="bottomLeft" activeCell="C85" sqref="C85"/>
      <selection pane="bottomRight" activeCell="P107" sqref="P107"/>
    </sheetView>
  </sheetViews>
  <sheetFormatPr defaultRowHeight="14.4" outlineLevelRow="1" x14ac:dyDescent="0.3"/>
  <cols>
    <col min="1" max="1" width="0.77734375" style="1" customWidth="1"/>
    <col min="2" max="2" width="0.77734375" customWidth="1"/>
    <col min="3" max="3" width="7.33203125" customWidth="1"/>
    <col min="4" max="4" width="39.33203125" customWidth="1"/>
    <col min="5" max="10" width="10.88671875" style="5" customWidth="1"/>
    <col min="11" max="11" width="11.6640625" style="5" customWidth="1"/>
    <col min="12" max="16" width="10.88671875" style="5" customWidth="1"/>
    <col min="17" max="17" width="14" style="2" customWidth="1"/>
  </cols>
  <sheetData>
    <row r="1" spans="1:17" s="1" customFormat="1" ht="15" customHeight="1" x14ac:dyDescent="0.3">
      <c r="B1"/>
      <c r="D1" s="12" t="s">
        <v>2288</v>
      </c>
      <c r="E1" s="2"/>
      <c r="F1" s="2"/>
      <c r="G1" s="2"/>
      <c r="H1" s="2"/>
      <c r="I1" s="2"/>
      <c r="J1" s="2"/>
      <c r="K1" s="2"/>
      <c r="L1" s="13"/>
      <c r="M1" s="13"/>
      <c r="N1" s="14"/>
      <c r="O1" s="2"/>
      <c r="P1" s="2"/>
      <c r="Q1" s="65"/>
    </row>
    <row r="2" spans="1:17" s="1" customFormat="1" ht="15" customHeight="1" x14ac:dyDescent="0.3">
      <c r="B2"/>
      <c r="C2" s="12"/>
      <c r="D2" s="12" t="s">
        <v>2271</v>
      </c>
      <c r="E2" s="16">
        <v>44927</v>
      </c>
      <c r="F2" s="16">
        <v>44958</v>
      </c>
      <c r="G2" s="16">
        <v>44986</v>
      </c>
      <c r="H2" s="16">
        <v>45017</v>
      </c>
      <c r="I2" s="16">
        <v>45047</v>
      </c>
      <c r="J2" s="16">
        <v>45078</v>
      </c>
      <c r="K2" s="16">
        <v>45108</v>
      </c>
      <c r="L2" s="16">
        <v>45139</v>
      </c>
      <c r="M2" s="16">
        <v>45170</v>
      </c>
      <c r="N2" s="16">
        <v>45200</v>
      </c>
      <c r="O2" s="16">
        <v>45231</v>
      </c>
      <c r="P2" s="16">
        <v>45261</v>
      </c>
      <c r="Q2" s="17" t="s">
        <v>51</v>
      </c>
    </row>
    <row r="3" spans="1:17" ht="5.25" customHeight="1" x14ac:dyDescent="0.3">
      <c r="E3" s="18"/>
      <c r="F3" s="18"/>
      <c r="G3" s="18"/>
      <c r="H3" s="18"/>
      <c r="I3" s="18"/>
      <c r="J3" s="18"/>
      <c r="K3" s="18"/>
      <c r="L3" s="18"/>
      <c r="M3" s="19"/>
      <c r="N3" s="18"/>
      <c r="O3" s="18"/>
      <c r="P3" s="18"/>
    </row>
    <row r="4" spans="1:17" collapsed="1" x14ac:dyDescent="0.3">
      <c r="A4" s="20" t="s">
        <v>52</v>
      </c>
      <c r="B4" s="20"/>
      <c r="C4" s="20"/>
      <c r="D4" s="20"/>
      <c r="E4" s="6">
        <f>E5</f>
        <v>128036.9</v>
      </c>
      <c r="F4" s="6">
        <f t="shared" ref="F4:Q4" si="0">F5</f>
        <v>132889.4</v>
      </c>
      <c r="G4" s="6">
        <f t="shared" si="0"/>
        <v>110010.50000000001</v>
      </c>
      <c r="H4" s="6">
        <f t="shared" si="0"/>
        <v>139552.15</v>
      </c>
      <c r="I4" s="6">
        <f t="shared" si="0"/>
        <v>119100.75000000001</v>
      </c>
      <c r="J4" s="6">
        <f t="shared" si="0"/>
        <v>137681.29999999999</v>
      </c>
      <c r="K4" s="6">
        <f t="shared" si="0"/>
        <v>130557.9</v>
      </c>
      <c r="L4" s="6">
        <f t="shared" si="0"/>
        <v>155677.9</v>
      </c>
      <c r="M4" s="6">
        <f t="shared" si="0"/>
        <v>151897.60000000001</v>
      </c>
      <c r="N4" s="6">
        <f t="shared" si="0"/>
        <v>215568.1</v>
      </c>
      <c r="O4" s="6">
        <f t="shared" si="0"/>
        <v>251082.5</v>
      </c>
      <c r="P4" s="6">
        <f t="shared" si="0"/>
        <v>219732.32</v>
      </c>
      <c r="Q4" s="66">
        <f t="shared" si="0"/>
        <v>1891787.3200000003</v>
      </c>
    </row>
    <row r="5" spans="1:17" hidden="1" outlineLevel="1" x14ac:dyDescent="0.3">
      <c r="B5" s="3" t="s">
        <v>53</v>
      </c>
      <c r="C5" s="3"/>
      <c r="D5" s="3"/>
      <c r="E5" s="4">
        <f t="shared" ref="E5:Q5" si="1">SUM(E6:E6)</f>
        <v>128036.9</v>
      </c>
      <c r="F5" s="4">
        <f t="shared" si="1"/>
        <v>132889.4</v>
      </c>
      <c r="G5" s="4">
        <f t="shared" si="1"/>
        <v>110010.50000000001</v>
      </c>
      <c r="H5" s="4">
        <f t="shared" si="1"/>
        <v>139552.15</v>
      </c>
      <c r="I5" s="4">
        <f t="shared" si="1"/>
        <v>119100.75000000001</v>
      </c>
      <c r="J5" s="4">
        <f t="shared" si="1"/>
        <v>137681.29999999999</v>
      </c>
      <c r="K5" s="4">
        <f t="shared" si="1"/>
        <v>130557.9</v>
      </c>
      <c r="L5" s="4">
        <f t="shared" si="1"/>
        <v>155677.9</v>
      </c>
      <c r="M5" s="4">
        <f t="shared" si="1"/>
        <v>151897.60000000001</v>
      </c>
      <c r="N5" s="4">
        <f t="shared" si="1"/>
        <v>215568.1</v>
      </c>
      <c r="O5" s="4">
        <f t="shared" si="1"/>
        <v>251082.5</v>
      </c>
      <c r="P5" s="4">
        <f t="shared" si="1"/>
        <v>219732.32</v>
      </c>
      <c r="Q5" s="67">
        <f t="shared" si="1"/>
        <v>1891787.3200000003</v>
      </c>
    </row>
    <row r="6" spans="1:17" hidden="1" outlineLevel="1" x14ac:dyDescent="0.3">
      <c r="C6">
        <v>50101</v>
      </c>
      <c r="D6" t="s">
        <v>2272</v>
      </c>
      <c r="E6" s="5">
        <f>SUMIFS(Dados!$C:$C,Dados!$D:$D,'Resulltado Gerencial'!$C6,Dados!$B:$B,'Resulltado Gerencial'!E$2,Dados!$A:$A,"Realizado")</f>
        <v>128036.9</v>
      </c>
      <c r="F6" s="5">
        <f>SUMIFS(Dados!$C:$C,Dados!$D:$D,'Resulltado Gerencial'!$C6,Dados!$B:$B,'Resulltado Gerencial'!F$2,Dados!$A:$A,"Realizado")</f>
        <v>132889.4</v>
      </c>
      <c r="G6" s="5">
        <f>SUMIFS(Dados!$C:$C,Dados!$D:$D,'Resulltado Gerencial'!$C6,Dados!$B:$B,'Resulltado Gerencial'!G$2,Dados!$A:$A,"Realizado")</f>
        <v>110010.50000000001</v>
      </c>
      <c r="H6" s="5">
        <f>SUMIFS(Dados!$C:$C,Dados!$D:$D,'Resulltado Gerencial'!$C6,Dados!$B:$B,'Resulltado Gerencial'!H$2,Dados!$A:$A,"Realizado")</f>
        <v>139552.15</v>
      </c>
      <c r="I6" s="5">
        <f>SUMIFS(Dados!$C:$C,Dados!$D:$D,'Resulltado Gerencial'!$C6,Dados!$B:$B,'Resulltado Gerencial'!I$2,Dados!$A:$A,"Realizado")</f>
        <v>119100.75000000001</v>
      </c>
      <c r="J6" s="5">
        <f>SUMIFS(Dados!$C:$C,Dados!$D:$D,'Resulltado Gerencial'!$C6,Dados!$B:$B,'Resulltado Gerencial'!J$2,Dados!$A:$A,"Realizado")</f>
        <v>137681.29999999999</v>
      </c>
      <c r="K6" s="5">
        <f>SUMIFS(Dados!$C:$C,Dados!$D:$D,'Resulltado Gerencial'!$C6,Dados!$B:$B,'Resulltado Gerencial'!K$2,Dados!$A:$A,"Realizado")</f>
        <v>130557.9</v>
      </c>
      <c r="L6" s="5">
        <f>SUMIFS(Dados!$C:$C,Dados!$D:$D,'Resulltado Gerencial'!$C6,Dados!$B:$B,'Resulltado Gerencial'!L$2,Dados!$A:$A,"Realizado")</f>
        <v>155677.9</v>
      </c>
      <c r="M6" s="5">
        <f>SUMIFS(Dados!$C:$C,Dados!$D:$D,'Resulltado Gerencial'!$C6,Dados!$B:$B,'Resulltado Gerencial'!M$2,Dados!$A:$A,"Realizado")</f>
        <v>151897.60000000001</v>
      </c>
      <c r="N6" s="5">
        <f>SUMIFS(Dados!$C:$C,Dados!$D:$D,'Resulltado Gerencial'!$C6,Dados!$B:$B,'Resulltado Gerencial'!N$2,Dados!$A:$A,"Realizado")</f>
        <v>215568.1</v>
      </c>
      <c r="O6" s="5">
        <f>SUMIFS(Dados!$C:$C,Dados!$D:$D,'Resulltado Gerencial'!$C6,Dados!$B:$B,'Resulltado Gerencial'!O$2,Dados!$A:$A,"Realizado")</f>
        <v>251082.5</v>
      </c>
      <c r="P6" s="5">
        <f>SUMIFS(Dados!$C:$C,Dados!$D:$D,'Resulltado Gerencial'!$C6,Dados!$B:$B,'Resulltado Gerencial'!P$2,Dados!$A:$A,"Realizado")</f>
        <v>219732.32</v>
      </c>
      <c r="Q6" s="2">
        <f>SUM(E6:P6)</f>
        <v>1891787.3200000003</v>
      </c>
    </row>
    <row r="7" spans="1:17" hidden="1" outlineLevel="1" x14ac:dyDescent="0.3">
      <c r="E7" s="5">
        <f>SUMIFS(Dados!$C:$C,Dados!$D:$D,'Resulltado Gerencial'!$C7,Dados!$B:$B,'Resulltado Gerencial'!E$2,Dados!A:A,"Realizado")</f>
        <v>0</v>
      </c>
      <c r="F7" s="5">
        <f>SUMIFS(Dados!$C:$C,Dados!$D:$D,'Resulltado Gerencial'!$C7,Dados!$B:$B,'Resulltado Gerencial'!F$2,Dados!B:B,"Realizado")</f>
        <v>0</v>
      </c>
      <c r="G7" s="5">
        <f>SUMIFS(Dados!$C:$C,Dados!$D:$D,'Resulltado Gerencial'!$C7,Dados!$B:$B,'Resulltado Gerencial'!G$2,Dados!C:C,"Realizado")</f>
        <v>0</v>
      </c>
      <c r="H7" s="5">
        <f>SUMIFS(Dados!$C:$C,Dados!$D:$D,'Resulltado Gerencial'!$C7,Dados!$B:$B,'Resulltado Gerencial'!H$2,Dados!D:D,"Realizado")</f>
        <v>0</v>
      </c>
      <c r="I7" s="5">
        <f>SUMIFS(Dados!$C:$C,Dados!$D:$D,'Resulltado Gerencial'!$C7,Dados!$B:$B,'Resulltado Gerencial'!I$2,Dados!E:E,"Realizado")</f>
        <v>0</v>
      </c>
      <c r="J7" s="5">
        <f>SUMIFS(Dados!$C:$C,Dados!$D:$D,'Resulltado Gerencial'!$C7,Dados!$B:$B,'Resulltado Gerencial'!J$2,Dados!F:F,"Realizado")</f>
        <v>0</v>
      </c>
      <c r="K7" s="5">
        <f>SUMIFS(Dados!$C:$C,Dados!$D:$D,'Resulltado Gerencial'!$C7,Dados!$B:$B,'Resulltado Gerencial'!K$2,Dados!G:G,"Realizado")</f>
        <v>0</v>
      </c>
      <c r="L7" s="5">
        <f>SUMIFS(Dados!$C:$C,Dados!$D:$D,'Resulltado Gerencial'!$C7,Dados!$B:$B,'Resulltado Gerencial'!L$2,Dados!H:H,"Realizado")</f>
        <v>0</v>
      </c>
      <c r="M7" s="5">
        <f>SUMIFS(Dados!$C:$C,Dados!$D:$D,'Resulltado Gerencial'!$C7,Dados!$B:$B,'Resulltado Gerencial'!M$2,Dados!I:I,"Realizado")</f>
        <v>0</v>
      </c>
      <c r="N7" s="5">
        <f>SUMIFS(Dados!$C:$C,Dados!$D:$D,'Resulltado Gerencial'!$C7,Dados!$B:$B,'Resulltado Gerencial'!N$2,Dados!J:J,"Realizado")</f>
        <v>0</v>
      </c>
      <c r="O7" s="5">
        <f>SUMIFS(Dados!$C:$C,Dados!$D:$D,'Resulltado Gerencial'!$C7,Dados!$B:$B,'Resulltado Gerencial'!O$2,Dados!K:K,"Realizado")</f>
        <v>0</v>
      </c>
      <c r="P7" s="5">
        <f>SUMIFS(Dados!$C:$C,Dados!$D:$D,'Resulltado Gerencial'!$C7,Dados!$B:$B,'Resulltado Gerencial'!P$2,Dados!L:L,"Realizado")</f>
        <v>0</v>
      </c>
      <c r="Q7" s="2">
        <f>SUM(E7:P7)</f>
        <v>0</v>
      </c>
    </row>
    <row r="8" spans="1:17" ht="4.5" customHeight="1" x14ac:dyDescent="0.3">
      <c r="F8" s="23"/>
      <c r="G8" s="23"/>
      <c r="H8" s="23"/>
      <c r="I8" s="23"/>
      <c r="J8" s="23"/>
      <c r="K8" s="23"/>
    </row>
    <row r="9" spans="1:17" collapsed="1" x14ac:dyDescent="0.3">
      <c r="A9" s="20" t="s">
        <v>54</v>
      </c>
      <c r="B9" s="20"/>
      <c r="C9" s="20"/>
      <c r="D9" s="20"/>
      <c r="E9" s="6">
        <f>E10</f>
        <v>-13761.95</v>
      </c>
      <c r="F9" s="6">
        <f t="shared" ref="F9:Q9" si="2">F10</f>
        <v>-13521.05</v>
      </c>
      <c r="G9" s="6">
        <f t="shared" si="2"/>
        <v>-12169.07</v>
      </c>
      <c r="H9" s="6">
        <f t="shared" si="2"/>
        <v>-14743.67</v>
      </c>
      <c r="I9" s="6">
        <f t="shared" si="2"/>
        <v>-12184.17</v>
      </c>
      <c r="J9" s="6">
        <f t="shared" si="2"/>
        <v>-15384.6</v>
      </c>
      <c r="K9" s="6">
        <f t="shared" si="2"/>
        <v>-13963.84</v>
      </c>
      <c r="L9" s="6">
        <f t="shared" si="2"/>
        <v>-16261.18</v>
      </c>
      <c r="M9" s="6">
        <f t="shared" si="2"/>
        <v>-14478.77</v>
      </c>
      <c r="N9" s="6">
        <f t="shared" si="2"/>
        <v>-18210.060000000001</v>
      </c>
      <c r="O9" s="6">
        <f t="shared" si="2"/>
        <v>-28125.43</v>
      </c>
      <c r="P9" s="6">
        <f t="shared" si="2"/>
        <v>-23441.02</v>
      </c>
      <c r="Q9" s="66">
        <f t="shared" si="2"/>
        <v>-196244.81</v>
      </c>
    </row>
    <row r="10" spans="1:17" hidden="1" outlineLevel="1" x14ac:dyDescent="0.3">
      <c r="B10" s="3" t="s">
        <v>55</v>
      </c>
      <c r="C10" s="3"/>
      <c r="D10" s="3"/>
      <c r="E10" s="4">
        <f t="shared" ref="E10:Q10" si="3">SUM(E11:E11)</f>
        <v>-13761.95</v>
      </c>
      <c r="F10" s="4">
        <f t="shared" si="3"/>
        <v>-13521.05</v>
      </c>
      <c r="G10" s="4">
        <f t="shared" si="3"/>
        <v>-12169.07</v>
      </c>
      <c r="H10" s="4">
        <f t="shared" si="3"/>
        <v>-14743.67</v>
      </c>
      <c r="I10" s="4">
        <f t="shared" si="3"/>
        <v>-12184.17</v>
      </c>
      <c r="J10" s="4">
        <f t="shared" si="3"/>
        <v>-15384.6</v>
      </c>
      <c r="K10" s="4">
        <f t="shared" si="3"/>
        <v>-13963.84</v>
      </c>
      <c r="L10" s="4">
        <f t="shared" si="3"/>
        <v>-16261.18</v>
      </c>
      <c r="M10" s="4">
        <f t="shared" si="3"/>
        <v>-14478.77</v>
      </c>
      <c r="N10" s="4">
        <f t="shared" si="3"/>
        <v>-18210.060000000001</v>
      </c>
      <c r="O10" s="4">
        <f t="shared" si="3"/>
        <v>-28125.43</v>
      </c>
      <c r="P10" s="4">
        <f t="shared" si="3"/>
        <v>-23441.02</v>
      </c>
      <c r="Q10" s="67">
        <f t="shared" si="3"/>
        <v>-196244.81</v>
      </c>
    </row>
    <row r="11" spans="1:17" hidden="1" outlineLevel="1" x14ac:dyDescent="0.3">
      <c r="C11" s="73">
        <v>31102</v>
      </c>
      <c r="D11" t="s">
        <v>0</v>
      </c>
      <c r="E11" s="5">
        <f>SUMIFS(Dados!$C:$C,Dados!$D:$D,'Resulltado Gerencial'!$C11,Dados!$B:$B,'Resulltado Gerencial'!E$2,Dados!$A:$A,"Realizado")</f>
        <v>-13761.95</v>
      </c>
      <c r="F11" s="5">
        <f>SUMIFS(Dados!$C:$C,Dados!$D:$D,'Resulltado Gerencial'!$C11,Dados!$B:$B,'Resulltado Gerencial'!F$2,Dados!$A:$A,"Realizado")</f>
        <v>-13521.05</v>
      </c>
      <c r="G11" s="5">
        <f>SUMIFS(Dados!$C:$C,Dados!$D:$D,'Resulltado Gerencial'!$C11,Dados!$B:$B,'Resulltado Gerencial'!G$2,Dados!$A:$A,"Realizado")</f>
        <v>-12169.07</v>
      </c>
      <c r="H11" s="5">
        <f>SUMIFS(Dados!$C:$C,Dados!$D:$D,'Resulltado Gerencial'!$C11,Dados!$B:$B,'Resulltado Gerencial'!H$2,Dados!$A:$A,"Realizado")</f>
        <v>-14743.67</v>
      </c>
      <c r="I11" s="5">
        <f>SUMIFS(Dados!$C:$C,Dados!$D:$D,'Resulltado Gerencial'!$C11,Dados!$B:$B,'Resulltado Gerencial'!I$2,Dados!$A:$A,"Realizado")</f>
        <v>-12184.17</v>
      </c>
      <c r="J11" s="5">
        <f>SUMIFS(Dados!$C:$C,Dados!$D:$D,'Resulltado Gerencial'!$C11,Dados!$B:$B,'Resulltado Gerencial'!J$2,Dados!$A:$A,"Realizado")</f>
        <v>-15384.6</v>
      </c>
      <c r="K11" s="5">
        <f>SUMIFS(Dados!$C:$C,Dados!$D:$D,'Resulltado Gerencial'!$C11,Dados!$B:$B,'Resulltado Gerencial'!K$2,Dados!$A:$A,"Realizado")</f>
        <v>-13963.84</v>
      </c>
      <c r="L11" s="5">
        <f>SUMIFS(Dados!$C:$C,Dados!$D:$D,'Resulltado Gerencial'!$C11,Dados!$B:$B,'Resulltado Gerencial'!L$2,Dados!$A:$A,"Realizado")</f>
        <v>-16261.18</v>
      </c>
      <c r="M11" s="5">
        <f>SUMIFS(Dados!$C:$C,Dados!$D:$D,'Resulltado Gerencial'!$C11,Dados!$B:$B,'Resulltado Gerencial'!M$2,Dados!$A:$A,"Realizado")</f>
        <v>-14478.77</v>
      </c>
      <c r="N11" s="5">
        <f>SUMIFS(Dados!$C:$C,Dados!$D:$D,'Resulltado Gerencial'!$C11,Dados!$B:$B,'Resulltado Gerencial'!N$2,Dados!$A:$A,"Realizado")</f>
        <v>-18210.060000000001</v>
      </c>
      <c r="O11" s="5">
        <f>SUMIFS(Dados!$C:$C,Dados!$D:$D,'Resulltado Gerencial'!$C11,Dados!$B:$B,'Resulltado Gerencial'!O$2,Dados!$A:$A,"Realizado")</f>
        <v>-28125.43</v>
      </c>
      <c r="P11" s="5">
        <f>SUMIFS(Dados!$C:$C,Dados!$D:$D,'Resulltado Gerencial'!$C11,Dados!$B:$B,'Resulltado Gerencial'!P$2,Dados!$A:$A,"Realizado")</f>
        <v>-23441.02</v>
      </c>
      <c r="Q11" s="2">
        <f t="shared" ref="Q11" si="4">SUM(E11:P11)</f>
        <v>-196244.81</v>
      </c>
    </row>
    <row r="12" spans="1:17" ht="4.5" customHeight="1" x14ac:dyDescent="0.3">
      <c r="F12" s="23"/>
      <c r="G12" s="23"/>
      <c r="H12" s="23"/>
      <c r="I12" s="23"/>
      <c r="J12" s="23"/>
      <c r="K12" s="23"/>
      <c r="L12" s="24"/>
      <c r="M12" s="24"/>
    </row>
    <row r="13" spans="1:17" s="1" customFormat="1" x14ac:dyDescent="0.3">
      <c r="A13" s="25" t="s">
        <v>48</v>
      </c>
      <c r="B13" s="25"/>
      <c r="C13" s="25"/>
      <c r="D13" s="25"/>
      <c r="E13" s="26">
        <f t="shared" ref="E13:Q13" si="5">E4+E9</f>
        <v>114274.95</v>
      </c>
      <c r="F13" s="26">
        <f t="shared" si="5"/>
        <v>119368.34999999999</v>
      </c>
      <c r="G13" s="26">
        <f t="shared" si="5"/>
        <v>97841.430000000022</v>
      </c>
      <c r="H13" s="26">
        <f t="shared" si="5"/>
        <v>124808.48</v>
      </c>
      <c r="I13" s="26">
        <f t="shared" si="5"/>
        <v>106916.58000000002</v>
      </c>
      <c r="J13" s="26">
        <f t="shared" si="5"/>
        <v>122296.69999999998</v>
      </c>
      <c r="K13" s="26">
        <f t="shared" si="5"/>
        <v>116594.06</v>
      </c>
      <c r="L13" s="26">
        <f t="shared" si="5"/>
        <v>139416.72</v>
      </c>
      <c r="M13" s="26">
        <f t="shared" si="5"/>
        <v>137418.83000000002</v>
      </c>
      <c r="N13" s="26">
        <f t="shared" si="5"/>
        <v>197358.04</v>
      </c>
      <c r="O13" s="26">
        <f t="shared" si="5"/>
        <v>222957.07</v>
      </c>
      <c r="P13" s="26">
        <f t="shared" si="5"/>
        <v>196291.30000000002</v>
      </c>
      <c r="Q13" s="26">
        <f t="shared" si="5"/>
        <v>1695542.5100000002</v>
      </c>
    </row>
    <row r="14" spans="1:17" x14ac:dyDescent="0.3">
      <c r="E14" s="64"/>
      <c r="F14" s="64"/>
      <c r="G14" s="64"/>
      <c r="H14" s="64"/>
      <c r="I14" s="64"/>
      <c r="J14" s="64"/>
      <c r="K14" s="64"/>
      <c r="L14" s="64"/>
      <c r="M14" s="64"/>
      <c r="N14" s="64"/>
    </row>
    <row r="15" spans="1:17" x14ac:dyDescent="0.3">
      <c r="A15" s="20" t="s">
        <v>2270</v>
      </c>
      <c r="B15" s="20"/>
      <c r="C15" s="20"/>
      <c r="D15" s="20"/>
      <c r="E15" s="6">
        <f t="shared" ref="E15:Q15" si="6">E16+E26+E31+E39+E58+E45+E54</f>
        <v>-105068.07999999999</v>
      </c>
      <c r="F15" s="6">
        <f t="shared" si="6"/>
        <v>-107844.13999999998</v>
      </c>
      <c r="G15" s="6">
        <f t="shared" si="6"/>
        <v>-108868.85000000002</v>
      </c>
      <c r="H15" s="6">
        <f t="shared" si="6"/>
        <v>-122722.12</v>
      </c>
      <c r="I15" s="6">
        <f t="shared" si="6"/>
        <v>-108224.84999999999</v>
      </c>
      <c r="J15" s="6">
        <f t="shared" si="6"/>
        <v>-120636.67</v>
      </c>
      <c r="K15" s="6">
        <f t="shared" si="6"/>
        <v>-113907.20999999999</v>
      </c>
      <c r="L15" s="6">
        <f t="shared" si="6"/>
        <v>-118389.04999999999</v>
      </c>
      <c r="M15" s="6">
        <f t="shared" si="6"/>
        <v>-134348.32999999996</v>
      </c>
      <c r="N15" s="6">
        <f t="shared" si="6"/>
        <v>-170109.37999999998</v>
      </c>
      <c r="O15" s="6">
        <f t="shared" si="6"/>
        <v>-176701.56000000003</v>
      </c>
      <c r="P15" s="6">
        <f t="shared" si="6"/>
        <v>-157209.13999999998</v>
      </c>
      <c r="Q15" s="66">
        <f t="shared" si="6"/>
        <v>-1544029.38</v>
      </c>
    </row>
    <row r="16" spans="1:17" collapsed="1" x14ac:dyDescent="0.3">
      <c r="B16" s="3" t="s">
        <v>57</v>
      </c>
      <c r="C16" s="3"/>
      <c r="D16" s="3"/>
      <c r="E16" s="4">
        <f t="shared" ref="E16:Q16" si="7">SUM(E17:E25)</f>
        <v>-21829.136666666669</v>
      </c>
      <c r="F16" s="4">
        <f t="shared" si="7"/>
        <v>-21666.423333333332</v>
      </c>
      <c r="G16" s="4">
        <f t="shared" si="7"/>
        <v>-22575.50333333333</v>
      </c>
      <c r="H16" s="4">
        <f t="shared" si="7"/>
        <v>-29730.476666666666</v>
      </c>
      <c r="I16" s="4">
        <f t="shared" si="7"/>
        <v>-21706.81</v>
      </c>
      <c r="J16" s="4">
        <f t="shared" si="7"/>
        <v>-22530.436666666668</v>
      </c>
      <c r="K16" s="4">
        <f t="shared" si="7"/>
        <v>-22612.403333333332</v>
      </c>
      <c r="L16" s="4">
        <f t="shared" si="7"/>
        <v>-22407.683333333334</v>
      </c>
      <c r="M16" s="4">
        <f t="shared" si="7"/>
        <v>-26059.78</v>
      </c>
      <c r="N16" s="4">
        <f t="shared" si="7"/>
        <v>-25288.36</v>
      </c>
      <c r="O16" s="4">
        <f t="shared" si="7"/>
        <v>-26705.29</v>
      </c>
      <c r="P16" s="4">
        <f t="shared" si="7"/>
        <v>-19677.670000000002</v>
      </c>
      <c r="Q16" s="67">
        <f t="shared" si="7"/>
        <v>-282789.97333333333</v>
      </c>
    </row>
    <row r="17" spans="2:18" hidden="1" outlineLevel="1" x14ac:dyDescent="0.3">
      <c r="C17">
        <v>41101</v>
      </c>
      <c r="D17" t="s">
        <v>2</v>
      </c>
      <c r="E17" s="5">
        <f>SUMIFS(Dados!$C:$C,Dados!$D:$D,'Resulltado Gerencial'!$C17,Dados!$B:$B,'Resulltado Gerencial'!E$2,Dados!$A:$A,"Realizado")</f>
        <v>-12126.22</v>
      </c>
      <c r="F17" s="5">
        <f>SUMIFS(Dados!$C:$C,Dados!$D:$D,'Resulltado Gerencial'!$C17,Dados!$B:$B,'Resulltado Gerencial'!F$2,Dados!$A:$A,"Realizado")</f>
        <v>-12197.59</v>
      </c>
      <c r="G17" s="5">
        <f>SUMIFS(Dados!$C:$C,Dados!$D:$D,'Resulltado Gerencial'!$C17,Dados!$B:$B,'Resulltado Gerencial'!G$2,Dados!$A:$A,"Realizado")</f>
        <v>-11256.53</v>
      </c>
      <c r="H17" s="5">
        <f>SUMIFS(Dados!$C:$C,Dados!$D:$D,'Resulltado Gerencial'!$C17,Dados!$B:$B,'Resulltado Gerencial'!H$2,Dados!$A:$A,"Realizado")</f>
        <v>-11217.85</v>
      </c>
      <c r="I17" s="5">
        <f>SUMIFS(Dados!$C:$C,Dados!$D:$D,'Resulltado Gerencial'!$C17,Dados!$B:$B,'Resulltado Gerencial'!I$2,Dados!$A:$A,"Realizado")</f>
        <v>-10078.41</v>
      </c>
      <c r="J17" s="5">
        <f>SUMIFS(Dados!$C:$C,Dados!$D:$D,'Resulltado Gerencial'!$C17,Dados!$B:$B,'Resulltado Gerencial'!J$2,Dados!$A:$A,"Realizado")</f>
        <v>-10737.89</v>
      </c>
      <c r="K17" s="5">
        <f>SUMIFS(Dados!$C:$C,Dados!$D:$D,'Resulltado Gerencial'!$C17,Dados!$B:$B,'Resulltado Gerencial'!K$2,Dados!$A:$A,"Realizado")</f>
        <v>-13145.57</v>
      </c>
      <c r="L17" s="5">
        <f>SUMIFS(Dados!$C:$C,Dados!$D:$D,'Resulltado Gerencial'!$C17,Dados!$B:$B,'Resulltado Gerencial'!L$2,Dados!$A:$A,"Realizado")</f>
        <v>-9317.33</v>
      </c>
      <c r="M17" s="5">
        <f>SUMIFS(Dados!$C:$C,Dados!$D:$D,'Resulltado Gerencial'!$C17,Dados!$B:$B,'Resulltado Gerencial'!M$2,Dados!$A:$A,"Realizado")</f>
        <v>-10106.74</v>
      </c>
      <c r="N17" s="5">
        <f>SUMIFS(Dados!$C:$C,Dados!$D:$D,'Resulltado Gerencial'!$C17,Dados!$B:$B,'Resulltado Gerencial'!N$2,Dados!$A:$A,"Realizado")</f>
        <v>-12096.05</v>
      </c>
      <c r="O17" s="5">
        <f>SUMIFS(Dados!$C:$C,Dados!$D:$D,'Resulltado Gerencial'!$C17,Dados!$B:$B,'Resulltado Gerencial'!O$2,Dados!$A:$A,"Realizado")</f>
        <v>-10704.24</v>
      </c>
      <c r="P17" s="5">
        <f>SUMIFS(Dados!$C:$C,Dados!$D:$D,'Resulltado Gerencial'!$C17,Dados!$B:$B,'Resulltado Gerencial'!P$2,Dados!$A:$A,"Realizado")</f>
        <v>-13514.54</v>
      </c>
      <c r="Q17" s="2">
        <f t="shared" ref="Q17:Q65" si="8">SUM(E17:P17)</f>
        <v>-136498.96000000002</v>
      </c>
      <c r="R17" s="5"/>
    </row>
    <row r="18" spans="2:18" hidden="1" outlineLevel="1" x14ac:dyDescent="0.3">
      <c r="C18">
        <v>421011</v>
      </c>
      <c r="D18" t="s">
        <v>2275</v>
      </c>
      <c r="E18" s="5">
        <f>SUMIFS(Dados!$C:$C,Dados!$D:$D,'Resulltado Gerencial'!$C18,Dados!$B:$B,'Resulltado Gerencial'!E$2,Dados!$A:$A,"Realizado")</f>
        <v>-6000</v>
      </c>
      <c r="F18" s="5">
        <f>SUMIFS(Dados!$C:$C,Dados!$D:$D,'Resulltado Gerencial'!$C18,Dados!$B:$B,'Resulltado Gerencial'!F$2,Dados!$A:$A,"Realizado")</f>
        <v>-6000</v>
      </c>
      <c r="G18" s="5">
        <f>SUMIFS(Dados!$C:$C,Dados!$D:$D,'Resulltado Gerencial'!$C18,Dados!$B:$B,'Resulltado Gerencial'!G$2,Dados!$A:$A,"Realizado")</f>
        <v>-6000</v>
      </c>
      <c r="H18" s="5">
        <f>SUMIFS(Dados!$C:$C,Dados!$D:$D,'Resulltado Gerencial'!$C18,Dados!$B:$B,'Resulltado Gerencial'!H$2,Dados!$A:$A,"Realizado")</f>
        <v>-6000</v>
      </c>
      <c r="I18" s="5">
        <f>SUMIFS(Dados!$C:$C,Dados!$D:$D,'Resulltado Gerencial'!$C18,Dados!$B:$B,'Resulltado Gerencial'!I$2,Dados!$A:$A,"Realizado")</f>
        <v>-6000</v>
      </c>
      <c r="J18" s="5">
        <f>SUMIFS(Dados!$C:$C,Dados!$D:$D,'Resulltado Gerencial'!$C18,Dados!$B:$B,'Resulltado Gerencial'!J$2,Dados!$A:$A,"Realizado")</f>
        <v>-6000</v>
      </c>
      <c r="K18" s="5">
        <f>SUMIFS(Dados!$C:$C,Dados!$D:$D,'Resulltado Gerencial'!$C18,Dados!$B:$B,'Resulltado Gerencial'!K$2,Dados!$A:$A,"Realizado")</f>
        <v>-6000</v>
      </c>
      <c r="L18" s="5">
        <f>SUMIFS(Dados!$C:$C,Dados!$D:$D,'Resulltado Gerencial'!$C18,Dados!$B:$B,'Resulltado Gerencial'!L$2,Dados!$A:$A,"Realizado")</f>
        <v>-6000</v>
      </c>
      <c r="M18" s="5">
        <f>SUMIFS(Dados!$C:$C,Dados!$D:$D,'Resulltado Gerencial'!$C18,Dados!$B:$B,'Resulltado Gerencial'!M$2,Dados!$A:$A,"Realizado")</f>
        <v>-6000</v>
      </c>
      <c r="N18" s="5">
        <f>SUMIFS(Dados!$C:$C,Dados!$D:$D,'Resulltado Gerencial'!$C18,Dados!$B:$B,'Resulltado Gerencial'!N$2,Dados!$A:$A,"Realizado")</f>
        <v>-6000</v>
      </c>
      <c r="O18" s="5">
        <f>SUMIFS(Dados!$C:$C,Dados!$D:$D,'Resulltado Gerencial'!$C18,Dados!$B:$B,'Resulltado Gerencial'!O$2,Dados!$A:$A,"Realizado")</f>
        <v>-6000.14</v>
      </c>
      <c r="P18" s="5">
        <f>SUMIFS(Dados!$C:$C,Dados!$D:$D,'Resulltado Gerencial'!$C18,Dados!$B:$B,'Resulltado Gerencial'!P$2,Dados!$A:$A,"Realizado")</f>
        <v>-6000</v>
      </c>
      <c r="Q18" s="2">
        <f t="shared" si="8"/>
        <v>-72000.14</v>
      </c>
      <c r="R18" s="5"/>
    </row>
    <row r="19" spans="2:18" hidden="1" outlineLevel="1" x14ac:dyDescent="0.3">
      <c r="C19">
        <v>42109</v>
      </c>
      <c r="D19" t="s">
        <v>145</v>
      </c>
      <c r="E19" s="5">
        <f>SUMIFS(Dados!$C:$C,Dados!$D:$D,'Resulltado Gerencial'!$C19,Dados!$B:$B,'Resulltado Gerencial'!E$2,Dados!$A:$A,"Realizado")</f>
        <v>-1780</v>
      </c>
      <c r="F19" s="5">
        <f>SUMIFS(Dados!$C:$C,Dados!$D:$D,'Resulltado Gerencial'!$C19,Dados!$B:$B,'Resulltado Gerencial'!F$2,Dados!$A:$A,"Realizado")</f>
        <v>-1780</v>
      </c>
      <c r="G19" s="5">
        <f>SUMIFS(Dados!$C:$C,Dados!$D:$D,'Resulltado Gerencial'!$C19,Dados!$B:$B,'Resulltado Gerencial'!G$2,Dados!$A:$A,"Realizado")</f>
        <v>-1780</v>
      </c>
      <c r="H19" s="5">
        <f>SUMIFS(Dados!$C:$C,Dados!$D:$D,'Resulltado Gerencial'!$C19,Dados!$B:$B,'Resulltado Gerencial'!H$2,Dados!$A:$A,"Realizado")</f>
        <v>-1780</v>
      </c>
      <c r="I19" s="5">
        <f>SUMIFS(Dados!$C:$C,Dados!$D:$D,'Resulltado Gerencial'!$C19,Dados!$B:$B,'Resulltado Gerencial'!I$2,Dados!$A:$A,"Realizado")</f>
        <v>-1780</v>
      </c>
      <c r="J19" s="5">
        <f>SUMIFS(Dados!$C:$C,Dados!$D:$D,'Resulltado Gerencial'!$C19,Dados!$B:$B,'Resulltado Gerencial'!J$2,Dados!$A:$A,"Realizado")</f>
        <v>-1780</v>
      </c>
      <c r="K19" s="5">
        <f>SUMIFS(Dados!$C:$C,Dados!$D:$D,'Resulltado Gerencial'!$C19,Dados!$B:$B,'Resulltado Gerencial'!K$2,Dados!$A:$A,"Realizado")</f>
        <v>-1780</v>
      </c>
      <c r="L19" s="5">
        <f>SUMIFS(Dados!$C:$C,Dados!$D:$D,'Resulltado Gerencial'!$C19,Dados!$B:$B,'Resulltado Gerencial'!L$2,Dados!$A:$A,"Realizado")</f>
        <v>-1780</v>
      </c>
      <c r="M19" s="5">
        <f>SUMIFS(Dados!$C:$C,Dados!$D:$D,'Resulltado Gerencial'!$C19,Dados!$B:$B,'Resulltado Gerencial'!M$2,Dados!$A:$A,"Realizado")</f>
        <v>-1780</v>
      </c>
      <c r="N19" s="5">
        <f>SUMIFS(Dados!$C:$C,Dados!$D:$D,'Resulltado Gerencial'!$C19,Dados!$B:$B,'Resulltado Gerencial'!N$2,Dados!$A:$A,"Realizado")</f>
        <v>-1780</v>
      </c>
      <c r="O19" s="5">
        <f>SUMIFS(Dados!$C:$C,Dados!$D:$D,'Resulltado Gerencial'!$C19,Dados!$B:$B,'Resulltado Gerencial'!O$2,Dados!$A:$A,"Realizado")</f>
        <v>-1780</v>
      </c>
      <c r="P19" s="5">
        <f>SUMIFS(Dados!$C:$C,Dados!$D:$D,'Resulltado Gerencial'!$C19,Dados!$B:$B,'Resulltado Gerencial'!P$2,Dados!$A:$A,"Realizado")</f>
        <v>-1780</v>
      </c>
      <c r="Q19" s="2">
        <f t="shared" ref="Q19" si="9">SUM(E19:P19)</f>
        <v>-21360</v>
      </c>
      <c r="R19" s="5"/>
    </row>
    <row r="20" spans="2:18" hidden="1" outlineLevel="1" x14ac:dyDescent="0.3">
      <c r="C20">
        <v>41102</v>
      </c>
      <c r="D20" t="s">
        <v>3</v>
      </c>
      <c r="E20" s="5">
        <f>SUMIFS(Dados!$C:$C,Dados!$D:$D,'Resulltado Gerencial'!$C20,Dados!$B:$B,'Resulltado Gerencial'!E$2,Dados!$A:$A,"Realizado")</f>
        <v>0</v>
      </c>
      <c r="F20" s="5">
        <f>SUMIFS(Dados!$C:$C,Dados!$D:$D,'Resulltado Gerencial'!$C20,Dados!$B:$B,'Resulltado Gerencial'!F$2,Dados!$A:$A,"Realizado")</f>
        <v>0</v>
      </c>
      <c r="G20" s="5">
        <f>SUMIFS(Dados!$C:$C,Dados!$D:$D,'Resulltado Gerencial'!$C20,Dados!$B:$B,'Resulltado Gerencial'!G$2,Dados!$A:$A,"Realizado")</f>
        <v>-1871.89</v>
      </c>
      <c r="H20" s="5">
        <f>SUMIFS(Dados!$C:$C,Dados!$D:$D,'Resulltado Gerencial'!$C20,Dados!$B:$B,'Resulltado Gerencial'!H$2,Dados!$A:$A,"Realizado")</f>
        <v>-2363.0300000000002</v>
      </c>
      <c r="I20" s="5">
        <f>SUMIFS(Dados!$C:$C,Dados!$D:$D,'Resulltado Gerencial'!$C20,Dados!$B:$B,'Resulltado Gerencial'!I$2,Dados!$A:$A,"Realizado")</f>
        <v>-2174.9</v>
      </c>
      <c r="J20" s="5">
        <f>SUMIFS(Dados!$C:$C,Dados!$D:$D,'Resulltado Gerencial'!$C20,Dados!$B:$B,'Resulltado Gerencial'!J$2,Dados!$A:$A,"Realizado")</f>
        <v>-2197.13</v>
      </c>
      <c r="K20" s="5">
        <f>SUMIFS(Dados!$C:$C,Dados!$D:$D,'Resulltado Gerencial'!$C20,Dados!$B:$B,'Resulltado Gerencial'!K$2,Dados!$A:$A,"Realizado")</f>
        <v>0</v>
      </c>
      <c r="L20" s="5">
        <f>SUMIFS(Dados!$C:$C,Dados!$D:$D,'Resulltado Gerencial'!$C20,Dados!$B:$B,'Resulltado Gerencial'!L$2,Dados!$A:$A,"Realizado")</f>
        <v>-3143.27</v>
      </c>
      <c r="M20" s="5">
        <f>SUMIFS(Dados!$C:$C,Dados!$D:$D,'Resulltado Gerencial'!$C20,Dados!$B:$B,'Resulltado Gerencial'!M$2,Dados!$A:$A,"Realizado")</f>
        <v>-2235.4</v>
      </c>
      <c r="N20" s="5">
        <f>SUMIFS(Dados!$C:$C,Dados!$D:$D,'Resulltado Gerencial'!$C20,Dados!$B:$B,'Resulltado Gerencial'!N$2,Dados!$A:$A,"Realizado")</f>
        <v>0</v>
      </c>
      <c r="O20" s="5">
        <f>SUMIFS(Dados!$C:$C,Dados!$D:$D,'Resulltado Gerencial'!$C20,Dados!$B:$B,'Resulltado Gerencial'!O$2,Dados!$A:$A,"Realizado")</f>
        <v>0</v>
      </c>
      <c r="P20" s="5">
        <f>SUMIFS(Dados!$C:$C,Dados!$D:$D,'Resulltado Gerencial'!$C20,Dados!$B:$B,'Resulltado Gerencial'!P$2,Dados!$A:$A,"Realizado")</f>
        <v>0</v>
      </c>
      <c r="Q20" s="2">
        <f t="shared" si="8"/>
        <v>-13985.62</v>
      </c>
    </row>
    <row r="21" spans="2:18" hidden="1" outlineLevel="1" x14ac:dyDescent="0.3">
      <c r="C21">
        <v>41103</v>
      </c>
      <c r="D21" t="s">
        <v>4</v>
      </c>
      <c r="E21" s="5">
        <f>SUMIFS(Dados!$C:$C,Dados!$D:$D,'Resulltado Gerencial'!$C21,Dados!$B:$B,'Resulltado Gerencial'!E$2,Dados!$A:$A,"Realizado")</f>
        <v>0</v>
      </c>
      <c r="F21" s="5">
        <f>SUMIFS(Dados!$C:$C,Dados!$D:$D,'Resulltado Gerencial'!$C21,Dados!$B:$B,'Resulltado Gerencial'!F$2,Dados!$A:$A,"Realizado")</f>
        <v>0</v>
      </c>
      <c r="G21" s="5">
        <f>SUMIFS(Dados!$C:$C,Dados!$D:$D,'Resulltado Gerencial'!$C21,Dados!$B:$B,'Resulltado Gerencial'!G$2,Dados!$A:$A,"Realizado")</f>
        <v>0</v>
      </c>
      <c r="H21" s="5">
        <f>SUMIFS(Dados!$C:$C,Dados!$D:$D,'Resulltado Gerencial'!$C21,Dados!$B:$B,'Resulltado Gerencial'!H$2,Dados!$A:$A,"Realizado")</f>
        <v>0</v>
      </c>
      <c r="I21" s="5">
        <f>SUMIFS(Dados!$C:$C,Dados!$D:$D,'Resulltado Gerencial'!$C21,Dados!$B:$B,'Resulltado Gerencial'!I$2,Dados!$A:$A,"Realizado")</f>
        <v>0</v>
      </c>
      <c r="J21" s="5">
        <f>SUMIFS(Dados!$C:$C,Dados!$D:$D,'Resulltado Gerencial'!$C21,Dados!$B:$B,'Resulltado Gerencial'!J$2,Dados!$A:$A,"Realizado")</f>
        <v>0</v>
      </c>
      <c r="K21" s="5">
        <f>SUMIFS(Dados!$C:$C,Dados!$D:$D,'Resulltado Gerencial'!$C21,Dados!$B:$B,'Resulltado Gerencial'!K$2,Dados!$A:$A,"Realizado")</f>
        <v>0</v>
      </c>
      <c r="L21" s="5">
        <f>SUMIFS(Dados!$C:$C,Dados!$D:$D,'Resulltado Gerencial'!$C21,Dados!$B:$B,'Resulltado Gerencial'!L$2,Dados!$A:$A,"Realizado")</f>
        <v>0</v>
      </c>
      <c r="M21" s="5">
        <f>SUMIFS(Dados!$C:$C,Dados!$D:$D,'Resulltado Gerencial'!$C21,Dados!$B:$B,'Resulltado Gerencial'!M$2,Dados!$A:$A,"Realizado")</f>
        <v>-160.19999999999999</v>
      </c>
      <c r="N21" s="5">
        <f>SUMIFS(Dados!$C:$C,Dados!$D:$D,'Resulltado Gerencial'!$C21,Dados!$B:$B,'Resulltado Gerencial'!N$2,Dados!$A:$A,"Realizado")</f>
        <v>-251.81</v>
      </c>
      <c r="O21" s="5">
        <f>SUMIFS(Dados!$C:$C,Dados!$D:$D,'Resulltado Gerencial'!$C21,Dados!$B:$B,'Resulltado Gerencial'!O$2,Dados!$A:$A,"Realizado")</f>
        <v>-251.81</v>
      </c>
      <c r="P21" s="5">
        <f>SUMIFS(Dados!$C:$C,Dados!$D:$D,'Resulltado Gerencial'!$C21,Dados!$B:$B,'Resulltado Gerencial'!P$2,Dados!$A:$A,"Realizado")</f>
        <v>-336.13</v>
      </c>
      <c r="Q21" s="2">
        <f t="shared" si="8"/>
        <v>-999.94999999999993</v>
      </c>
    </row>
    <row r="22" spans="2:18" hidden="1" outlineLevel="1" x14ac:dyDescent="0.3">
      <c r="C22">
        <v>41104</v>
      </c>
      <c r="D22" t="s">
        <v>5</v>
      </c>
      <c r="E22" s="5">
        <f>SUMIFS(Dados!$C:$C,Dados!$D:$D,'Resulltado Gerencial'!$C22,Dados!$B:$B,'Resulltado Gerencial'!E$2,Dados!$A:$A,"Realizado")</f>
        <v>0</v>
      </c>
      <c r="F22" s="5">
        <f>SUMIFS(Dados!$C:$C,Dados!$D:$D,'Resulltado Gerencial'!$C22,Dados!$B:$B,'Resulltado Gerencial'!F$2,Dados!$A:$A,"Realizado")</f>
        <v>0</v>
      </c>
      <c r="G22" s="5">
        <f>SUMIFS(Dados!$C:$C,Dados!$D:$D,'Resulltado Gerencial'!$C22,Dados!$B:$B,'Resulltado Gerencial'!G$2,Dados!$A:$A,"Realizado")</f>
        <v>0</v>
      </c>
      <c r="H22" s="5">
        <f>SUMIFS(Dados!$C:$C,Dados!$D:$D,'Resulltado Gerencial'!$C22,Dados!$B:$B,'Resulltado Gerencial'!H$2,Dados!$A:$A,"Realizado")</f>
        <v>-6196.68</v>
      </c>
      <c r="I22" s="5">
        <f>SUMIFS(Dados!$C:$C,Dados!$D:$D,'Resulltado Gerencial'!$C22,Dados!$B:$B,'Resulltado Gerencial'!I$2,Dados!$A:$A,"Realizado")</f>
        <v>0</v>
      </c>
      <c r="J22" s="5">
        <f>SUMIFS(Dados!$C:$C,Dados!$D:$D,'Resulltado Gerencial'!$C22,Dados!$B:$B,'Resulltado Gerencial'!J$2,Dados!$A:$A,"Realizado")</f>
        <v>0</v>
      </c>
      <c r="K22" s="5">
        <f>SUMIFS(Dados!$C:$C,Dados!$D:$D,'Resulltado Gerencial'!$C22,Dados!$B:$B,'Resulltado Gerencial'!K$2,Dados!$A:$A,"Realizado")</f>
        <v>0</v>
      </c>
      <c r="L22" s="5">
        <f>SUMIFS(Dados!$C:$C,Dados!$D:$D,'Resulltado Gerencial'!$C22,Dados!$B:$B,'Resulltado Gerencial'!L$2,Dados!$A:$A,"Realizado")</f>
        <v>0</v>
      </c>
      <c r="M22" s="5">
        <f>SUMIFS(Dados!$C:$C,Dados!$D:$D,'Resulltado Gerencial'!$C22,Dados!$B:$B,'Resulltado Gerencial'!M$2,Dados!$A:$A,"Realizado")</f>
        <v>-2415.19</v>
      </c>
      <c r="N22" s="5">
        <f>SUMIFS(Dados!$C:$C,Dados!$D:$D,'Resulltado Gerencial'!$C22,Dados!$B:$B,'Resulltado Gerencial'!N$2,Dados!$A:$A,"Realizado")</f>
        <v>0</v>
      </c>
      <c r="O22" s="5">
        <f>SUMIFS(Dados!$C:$C,Dados!$D:$D,'Resulltado Gerencial'!$C22,Dados!$B:$B,'Resulltado Gerencial'!O$2,Dados!$A:$A,"Realizado")</f>
        <v>-3121.1</v>
      </c>
      <c r="P22" s="5">
        <f>SUMIFS(Dados!$C:$C,Dados!$D:$D,'Resulltado Gerencial'!$C22,Dados!$B:$B,'Resulltado Gerencial'!P$2,Dados!$A:$A,"Realizado")</f>
        <v>0</v>
      </c>
      <c r="Q22" s="2">
        <f t="shared" si="8"/>
        <v>-11732.970000000001</v>
      </c>
    </row>
    <row r="23" spans="2:18" hidden="1" outlineLevel="1" x14ac:dyDescent="0.3">
      <c r="C23">
        <v>41105</v>
      </c>
      <c r="D23" t="s">
        <v>6</v>
      </c>
      <c r="E23" s="5">
        <f>SUMIFS(Dados!$C:$C,Dados!$D:$D,'Resulltado Gerencial'!$C23,Dados!$B:$B,'Resulltado Gerencial'!E$2,Dados!$A:$A,"Realizado")</f>
        <v>-720</v>
      </c>
      <c r="F23" s="5">
        <f>SUMIFS(Dados!$C:$C,Dados!$D:$D,'Resulltado Gerencial'!$C23,Dados!$B:$B,'Resulltado Gerencial'!F$2,Dados!$A:$A,"Realizado")</f>
        <v>-480</v>
      </c>
      <c r="G23" s="5">
        <f>SUMIFS(Dados!$C:$C,Dados!$D:$D,'Resulltado Gerencial'!$C23,Dados!$B:$B,'Resulltado Gerencial'!G$2,Dados!$A:$A,"Realizado")</f>
        <v>-510</v>
      </c>
      <c r="H23" s="5">
        <f>SUMIFS(Dados!$C:$C,Dados!$D:$D,'Resulltado Gerencial'!$C23,Dados!$B:$B,'Resulltado Gerencial'!H$2,Dados!$A:$A,"Realizado")</f>
        <v>-740</v>
      </c>
      <c r="I23" s="5">
        <f>SUMIFS(Dados!$C:$C,Dados!$D:$D,'Resulltado Gerencial'!$C23,Dados!$B:$B,'Resulltado Gerencial'!I$2,Dados!$A:$A,"Realizado")</f>
        <v>-610</v>
      </c>
      <c r="J23" s="5">
        <f>SUMIFS(Dados!$C:$C,Dados!$D:$D,'Resulltado Gerencial'!$C23,Dados!$B:$B,'Resulltado Gerencial'!J$2,Dados!$A:$A,"Realizado")</f>
        <v>-690</v>
      </c>
      <c r="K23" s="5">
        <f>SUMIFS(Dados!$C:$C,Dados!$D:$D,'Resulltado Gerencial'!$C23,Dados!$B:$B,'Resulltado Gerencial'!K$2,Dados!$A:$A,"Realizado")</f>
        <v>-350</v>
      </c>
      <c r="L23" s="5">
        <f>SUMIFS(Dados!$C:$C,Dados!$D:$D,'Resulltado Gerencial'!$C23,Dados!$B:$B,'Resulltado Gerencial'!L$2,Dados!$A:$A,"Realizado")</f>
        <v>-900</v>
      </c>
      <c r="M23" s="5">
        <f>SUMIFS(Dados!$C:$C,Dados!$D:$D,'Resulltado Gerencial'!$C23,Dados!$B:$B,'Resulltado Gerencial'!M$2,Dados!$A:$A,"Realizado")</f>
        <v>-2090</v>
      </c>
      <c r="N23" s="5">
        <f>SUMIFS(Dados!$C:$C,Dados!$D:$D,'Resulltado Gerencial'!$C23,Dados!$B:$B,'Resulltado Gerencial'!N$2,Dados!$A:$A,"Realizado")</f>
        <v>-3900</v>
      </c>
      <c r="O23" s="5">
        <f>SUMIFS(Dados!$C:$C,Dados!$D:$D,'Resulltado Gerencial'!$C23,Dados!$B:$B,'Resulltado Gerencial'!O$2,Dados!$A:$A,"Realizado")</f>
        <v>-3590</v>
      </c>
      <c r="P23" s="5">
        <f>SUMIFS(Dados!$C:$C,Dados!$D:$D,'Resulltado Gerencial'!$C23,Dados!$B:$B,'Resulltado Gerencial'!P$2,Dados!$A:$A,"Realizado")</f>
        <v>-2170</v>
      </c>
      <c r="Q23" s="2">
        <f t="shared" si="8"/>
        <v>-16750</v>
      </c>
    </row>
    <row r="24" spans="2:18" hidden="1" outlineLevel="1" x14ac:dyDescent="0.3">
      <c r="C24">
        <v>41107</v>
      </c>
      <c r="D24" t="s">
        <v>7</v>
      </c>
      <c r="E24" s="5">
        <f>SUMIFS(Dados!$C:$C,Dados!$D:$D,'Resulltado Gerencial'!$C24,Dados!$B:$B,'Resulltado Gerencial'!E$2,Dados!$A:$A,"Realizado")</f>
        <v>-1202.9166666666667</v>
      </c>
      <c r="F24" s="5">
        <f>SUMIFS(Dados!$C:$C,Dados!$D:$D,'Resulltado Gerencial'!$C24,Dados!$B:$B,'Resulltado Gerencial'!F$2,Dados!$A:$A,"Realizado")</f>
        <v>-1208.8333333333333</v>
      </c>
      <c r="G24" s="5">
        <f>SUMIFS(Dados!$C:$C,Dados!$D:$D,'Resulltado Gerencial'!$C24,Dados!$B:$B,'Resulltado Gerencial'!G$2,Dados!$A:$A,"Realizado")</f>
        <v>-1157.0833333333333</v>
      </c>
      <c r="H24" s="5">
        <f>SUMIFS(Dados!$C:$C,Dados!$D:$D,'Resulltado Gerencial'!$C24,Dados!$B:$B,'Resulltado Gerencial'!H$2,Dados!$A:$A,"Realizado")</f>
        <v>-1432.9166666666667</v>
      </c>
      <c r="I24" s="5">
        <f>SUMIFS(Dados!$C:$C,Dados!$D:$D,'Resulltado Gerencial'!$C24,Dados!$B:$B,'Resulltado Gerencial'!I$2,Dados!$A:$A,"Realizado")</f>
        <v>-1063.5</v>
      </c>
      <c r="J24" s="5">
        <f>SUMIFS(Dados!$C:$C,Dados!$D:$D,'Resulltado Gerencial'!$C24,Dados!$B:$B,'Resulltado Gerencial'!J$2,Dados!$A:$A,"Realizado")</f>
        <v>-1125.4166666666667</v>
      </c>
      <c r="K24" s="5">
        <f>SUMIFS(Dados!$C:$C,Dados!$D:$D,'Resulltado Gerencial'!$C24,Dados!$B:$B,'Resulltado Gerencial'!K$2,Dados!$A:$A,"Realizado")</f>
        <v>-1336.8333333333333</v>
      </c>
      <c r="L24" s="5">
        <f>SUMIFS(Dados!$C:$C,Dados!$D:$D,'Resulltado Gerencial'!$C24,Dados!$B:$B,'Resulltado Gerencial'!L$2,Dados!$A:$A,"Realizado")</f>
        <v>-1267.0833333333333</v>
      </c>
      <c r="M24" s="5">
        <f>SUMIFS(Dados!$C:$C,Dados!$D:$D,'Resulltado Gerencial'!$C24,Dados!$B:$B,'Resulltado Gerencial'!M$2,Dados!$A:$A,"Realizado")</f>
        <v>-1272.25</v>
      </c>
      <c r="N24" s="5">
        <f>SUMIFS(Dados!$C:$C,Dados!$D:$D,'Resulltado Gerencial'!$C24,Dados!$B:$B,'Resulltado Gerencial'!N$2,Dados!$A:$A,"Realizado")</f>
        <v>-1260.5</v>
      </c>
      <c r="O24" s="5">
        <f>SUMIFS(Dados!$C:$C,Dados!$D:$D,'Resulltado Gerencial'!$C24,Dados!$B:$B,'Resulltado Gerencial'!O$2,Dados!$A:$A,"Realizado")</f>
        <v>-1258</v>
      </c>
      <c r="P24" s="5">
        <f>SUMIFS(Dados!$C:$C,Dados!$D:$D,'Resulltado Gerencial'!$C24,Dados!$B:$B,'Resulltado Gerencial'!P$2,Dados!$A:$A,"Realizado")</f>
        <v>4123</v>
      </c>
      <c r="Q24" s="2">
        <f t="shared" si="8"/>
        <v>-9462.3333333333339</v>
      </c>
    </row>
    <row r="25" spans="2:18" hidden="1" outlineLevel="1" x14ac:dyDescent="0.3">
      <c r="C25">
        <v>41108</v>
      </c>
      <c r="D25" t="s">
        <v>8</v>
      </c>
      <c r="E25" s="5">
        <f>SUMIFS(Dados!$C:$C,Dados!$D:$D,'Resulltado Gerencial'!$C25,Dados!$B:$B,'Resulltado Gerencial'!E$2,Dados!$A:$A,"Realizado")</f>
        <v>0</v>
      </c>
      <c r="F25" s="5">
        <f>SUMIFS(Dados!$C:$C,Dados!$D:$D,'Resulltado Gerencial'!$C25,Dados!$B:$B,'Resulltado Gerencial'!F$2,Dados!$A:$A,"Realizado")</f>
        <v>0</v>
      </c>
      <c r="G25" s="5">
        <f>SUMIFS(Dados!$C:$C,Dados!$D:$D,'Resulltado Gerencial'!$C25,Dados!$B:$B,'Resulltado Gerencial'!G$2,Dados!$A:$A,"Realizado")</f>
        <v>0</v>
      </c>
      <c r="H25" s="5">
        <f>SUMIFS(Dados!$C:$C,Dados!$D:$D,'Resulltado Gerencial'!$C25,Dados!$B:$B,'Resulltado Gerencial'!H$2,Dados!$A:$A,"Realizado")</f>
        <v>0</v>
      </c>
      <c r="I25" s="5">
        <f>SUMIFS(Dados!$C:$C,Dados!$D:$D,'Resulltado Gerencial'!$C25,Dados!$B:$B,'Resulltado Gerencial'!I$2,Dados!$A:$A,"Realizado")</f>
        <v>0</v>
      </c>
      <c r="J25" s="5">
        <f>SUMIFS(Dados!$C:$C,Dados!$D:$D,'Resulltado Gerencial'!$C25,Dados!$B:$B,'Resulltado Gerencial'!J$2,Dados!$A:$A,"Realizado")</f>
        <v>0</v>
      </c>
      <c r="K25" s="5">
        <f>SUMIFS(Dados!$C:$C,Dados!$D:$D,'Resulltado Gerencial'!$C25,Dados!$B:$B,'Resulltado Gerencial'!K$2,Dados!$A:$A,"Realizado")</f>
        <v>0</v>
      </c>
      <c r="L25" s="5">
        <f>SUMIFS(Dados!$C:$C,Dados!$D:$D,'Resulltado Gerencial'!$C25,Dados!$B:$B,'Resulltado Gerencial'!L$2,Dados!$A:$A,"Realizado")</f>
        <v>0</v>
      </c>
      <c r="M25" s="5">
        <f>SUMIFS(Dados!$C:$C,Dados!$D:$D,'Resulltado Gerencial'!$C25,Dados!$B:$B,'Resulltado Gerencial'!M$2,Dados!$A:$A,"Realizado")</f>
        <v>0</v>
      </c>
      <c r="N25" s="5">
        <f>SUMIFS(Dados!$C:$C,Dados!$D:$D,'Resulltado Gerencial'!$C25,Dados!$B:$B,'Resulltado Gerencial'!N$2,Dados!$A:$A,"Realizado")</f>
        <v>0</v>
      </c>
      <c r="O25" s="5">
        <f>SUMIFS(Dados!$C:$C,Dados!$D:$D,'Resulltado Gerencial'!$C25,Dados!$B:$B,'Resulltado Gerencial'!O$2,Dados!$A:$A,"Realizado")</f>
        <v>0</v>
      </c>
      <c r="P25" s="5">
        <f>SUMIFS(Dados!$C:$C,Dados!$D:$D,'Resulltado Gerencial'!$C25,Dados!$B:$B,'Resulltado Gerencial'!P$2,Dados!$A:$A,"Realizado")</f>
        <v>0</v>
      </c>
      <c r="Q25" s="2">
        <f t="shared" si="8"/>
        <v>0</v>
      </c>
    </row>
    <row r="26" spans="2:18" collapsed="1" x14ac:dyDescent="0.3">
      <c r="B26" s="3" t="s">
        <v>58</v>
      </c>
      <c r="C26" s="3"/>
      <c r="D26" s="3"/>
      <c r="E26" s="4">
        <f t="shared" ref="E26:Q26" si="10">SUM(E27:E30)</f>
        <v>-2308.4299999999998</v>
      </c>
      <c r="F26" s="4">
        <f t="shared" si="10"/>
        <v>-2308.4299999999998</v>
      </c>
      <c r="G26" s="4">
        <f t="shared" si="10"/>
        <v>-2628.48</v>
      </c>
      <c r="H26" s="4">
        <f t="shared" si="10"/>
        <v>-5977.06</v>
      </c>
      <c r="I26" s="4">
        <f t="shared" si="10"/>
        <v>-2683.96</v>
      </c>
      <c r="J26" s="4">
        <f t="shared" si="10"/>
        <v>-2766.8999999999996</v>
      </c>
      <c r="K26" s="4">
        <f t="shared" si="10"/>
        <v>-2896.7400000000002</v>
      </c>
      <c r="L26" s="4">
        <f t="shared" si="10"/>
        <v>-2791.47</v>
      </c>
      <c r="M26" s="4">
        <f t="shared" si="10"/>
        <v>-3117.54</v>
      </c>
      <c r="N26" s="4">
        <f t="shared" si="10"/>
        <v>-2730.24</v>
      </c>
      <c r="O26" s="4">
        <f t="shared" si="10"/>
        <v>-4116.16</v>
      </c>
      <c r="P26" s="4">
        <f t="shared" si="10"/>
        <v>-2755.7400000000002</v>
      </c>
      <c r="Q26" s="67">
        <f t="shared" si="10"/>
        <v>-37081.15</v>
      </c>
    </row>
    <row r="27" spans="2:18" hidden="1" outlineLevel="1" x14ac:dyDescent="0.3">
      <c r="C27" s="73">
        <v>41201</v>
      </c>
      <c r="D27" t="s">
        <v>9</v>
      </c>
      <c r="E27" s="5">
        <f>SUMIFS(Dados!$C:$C,Dados!$D:$D,'Resulltado Gerencial'!$C27,Dados!$B:$B,'Resulltado Gerencial'!E$2,Dados!$A:$A,"Realizado")</f>
        <v>-1071.08</v>
      </c>
      <c r="F27" s="5">
        <f>SUMIFS(Dados!$C:$C,Dados!$D:$D,'Resulltado Gerencial'!$C27,Dados!$B:$B,'Resulltado Gerencial'!F$2,Dados!$A:$A,"Realizado")</f>
        <v>-1071.08</v>
      </c>
      <c r="G27" s="5">
        <f>SUMIFS(Dados!$C:$C,Dados!$D:$D,'Resulltado Gerencial'!$C27,Dados!$B:$B,'Resulltado Gerencial'!G$2,Dados!$A:$A,"Realizado")</f>
        <v>-1296.81</v>
      </c>
      <c r="H27" s="5">
        <f>SUMIFS(Dados!$C:$C,Dados!$D:$D,'Resulltado Gerencial'!$C27,Dados!$B:$B,'Resulltado Gerencial'!H$2,Dados!$A:$A,"Realizado")</f>
        <v>-1353.15</v>
      </c>
      <c r="I27" s="5">
        <f>SUMIFS(Dados!$C:$C,Dados!$D:$D,'Resulltado Gerencial'!$C27,Dados!$B:$B,'Resulltado Gerencial'!I$2,Dados!$A:$A,"Realizado")</f>
        <v>-1317.66</v>
      </c>
      <c r="J27" s="5">
        <f>SUMIFS(Dados!$C:$C,Dados!$D:$D,'Resulltado Gerencial'!$C27,Dados!$B:$B,'Resulltado Gerencial'!J$2,Dados!$A:$A,"Realizado")</f>
        <v>-1425.37</v>
      </c>
      <c r="K27" s="5">
        <f>SUMIFS(Dados!$C:$C,Dados!$D:$D,'Resulltado Gerencial'!$C27,Dados!$B:$B,'Resulltado Gerencial'!K$2,Dados!$A:$A,"Realizado")</f>
        <v>-1473.88</v>
      </c>
      <c r="L27" s="5">
        <f>SUMIFS(Dados!$C:$C,Dados!$D:$D,'Resulltado Gerencial'!$C27,Dados!$B:$B,'Resulltado Gerencial'!L$2,Dados!$A:$A,"Realizado")</f>
        <v>-1497.11</v>
      </c>
      <c r="M27" s="5">
        <f>SUMIFS(Dados!$C:$C,Dados!$D:$D,'Resulltado Gerencial'!$C27,Dados!$B:$B,'Resulltado Gerencial'!M$2,Dados!$A:$A,"Realizado")</f>
        <v>-1344.17</v>
      </c>
      <c r="N27" s="5">
        <f>SUMIFS(Dados!$C:$C,Dados!$D:$D,'Resulltado Gerencial'!$C27,Dados!$B:$B,'Resulltado Gerencial'!N$2,Dados!$A:$A,"Realizado")</f>
        <v>-1401.86</v>
      </c>
      <c r="O27" s="5">
        <f>SUMIFS(Dados!$C:$C,Dados!$D:$D,'Resulltado Gerencial'!$C27,Dados!$B:$B,'Resulltado Gerencial'!O$2,Dados!$A:$A,"Realizado")</f>
        <v>-2141.81</v>
      </c>
      <c r="P27" s="5">
        <f>SUMIFS(Dados!$C:$C,Dados!$D:$D,'Resulltado Gerencial'!$C27,Dados!$B:$B,'Resulltado Gerencial'!P$2,Dados!$A:$A,"Realizado")</f>
        <v>-817.85</v>
      </c>
      <c r="Q27" s="2">
        <f t="shared" si="8"/>
        <v>-16211.83</v>
      </c>
    </row>
    <row r="28" spans="2:18" hidden="1" outlineLevel="1" x14ac:dyDescent="0.3">
      <c r="C28" s="73">
        <v>41202</v>
      </c>
      <c r="D28" t="s">
        <v>10</v>
      </c>
      <c r="E28" s="5">
        <f>SUMIFS(Dados!$C:$C,Dados!$D:$D,'Resulltado Gerencial'!$C28,Dados!$B:$B,'Resulltado Gerencial'!E$2,Dados!$A:$A,"Realizado")</f>
        <v>-1237.3499999999999</v>
      </c>
      <c r="F28" s="5">
        <f>SUMIFS(Dados!$C:$C,Dados!$D:$D,'Resulltado Gerencial'!$C28,Dados!$B:$B,'Resulltado Gerencial'!F$2,Dados!$A:$A,"Realizado")</f>
        <v>-1237.3499999999999</v>
      </c>
      <c r="G28" s="5">
        <f>SUMIFS(Dados!$C:$C,Dados!$D:$D,'Resulltado Gerencial'!$C28,Dados!$B:$B,'Resulltado Gerencial'!G$2,Dados!$A:$A,"Realizado")</f>
        <v>-1331.67</v>
      </c>
      <c r="H28" s="5">
        <f>SUMIFS(Dados!$C:$C,Dados!$D:$D,'Resulltado Gerencial'!$C28,Dados!$B:$B,'Resulltado Gerencial'!H$2,Dados!$A:$A,"Realizado")</f>
        <v>-1282.5899999999999</v>
      </c>
      <c r="I28" s="5">
        <f>SUMIFS(Dados!$C:$C,Dados!$D:$D,'Resulltado Gerencial'!$C28,Dados!$B:$B,'Resulltado Gerencial'!I$2,Dados!$A:$A,"Realizado")</f>
        <v>-1366.3</v>
      </c>
      <c r="J28" s="5">
        <f>SUMIFS(Dados!$C:$C,Dados!$D:$D,'Resulltado Gerencial'!$C28,Dados!$B:$B,'Resulltado Gerencial'!J$2,Dados!$A:$A,"Realizado")</f>
        <v>-1341.53</v>
      </c>
      <c r="K28" s="5">
        <f>SUMIFS(Dados!$C:$C,Dados!$D:$D,'Resulltado Gerencial'!$C28,Dados!$B:$B,'Resulltado Gerencial'!K$2,Dados!$A:$A,"Realizado")</f>
        <v>-1422.8600000000001</v>
      </c>
      <c r="L28" s="5">
        <f>SUMIFS(Dados!$C:$C,Dados!$D:$D,'Resulltado Gerencial'!$C28,Dados!$B:$B,'Resulltado Gerencial'!L$2,Dados!$A:$A,"Realizado")</f>
        <v>-1294.3599999999999</v>
      </c>
      <c r="M28" s="5">
        <f>SUMIFS(Dados!$C:$C,Dados!$D:$D,'Resulltado Gerencial'!$C28,Dados!$B:$B,'Resulltado Gerencial'!M$2,Dados!$A:$A,"Realizado")</f>
        <v>-1274.9100000000001</v>
      </c>
      <c r="N28" s="5">
        <f>SUMIFS(Dados!$C:$C,Dados!$D:$D,'Resulltado Gerencial'!$C28,Dados!$B:$B,'Resulltado Gerencial'!N$2,Dados!$A:$A,"Realizado")</f>
        <v>-1328.38</v>
      </c>
      <c r="O28" s="5">
        <f>SUMIFS(Dados!$C:$C,Dados!$D:$D,'Resulltado Gerencial'!$C28,Dados!$B:$B,'Resulltado Gerencial'!O$2,Dados!$A:$A,"Realizado")</f>
        <v>-1974.35</v>
      </c>
      <c r="P28" s="5">
        <f>SUMIFS(Dados!$C:$C,Dados!$D:$D,'Resulltado Gerencial'!$C28,Dados!$B:$B,'Resulltado Gerencial'!P$2,Dados!$A:$A,"Realizado")</f>
        <v>-1937.89</v>
      </c>
      <c r="Q28" s="2">
        <f t="shared" si="8"/>
        <v>-17029.54</v>
      </c>
    </row>
    <row r="29" spans="2:18" hidden="1" outlineLevel="1" x14ac:dyDescent="0.3">
      <c r="C29" s="73">
        <v>41203</v>
      </c>
      <c r="D29" t="s">
        <v>11</v>
      </c>
      <c r="E29" s="5">
        <f>SUMIFS(Dados!$C:$C,Dados!$D:$D,'Resulltado Gerencial'!$C29,Dados!$B:$B,'Resulltado Gerencial'!E$2,Dados!$A:$A,"Realizado")</f>
        <v>0</v>
      </c>
      <c r="F29" s="5">
        <f>SUMIFS(Dados!$C:$C,Dados!$D:$D,'Resulltado Gerencial'!$C29,Dados!$B:$B,'Resulltado Gerencial'!F$2,Dados!$A:$A,"Realizado")</f>
        <v>0</v>
      </c>
      <c r="G29" s="5">
        <f>SUMIFS(Dados!$C:$C,Dados!$D:$D,'Resulltado Gerencial'!$C29,Dados!$B:$B,'Resulltado Gerencial'!G$2,Dados!$A:$A,"Realizado")</f>
        <v>0</v>
      </c>
      <c r="H29" s="5">
        <f>SUMIFS(Dados!$C:$C,Dados!$D:$D,'Resulltado Gerencial'!$C29,Dados!$B:$B,'Resulltado Gerencial'!H$2,Dados!$A:$A,"Realizado")</f>
        <v>-3297.51</v>
      </c>
      <c r="I29" s="5">
        <f>SUMIFS(Dados!$C:$C,Dados!$D:$D,'Resulltado Gerencial'!$C29,Dados!$B:$B,'Resulltado Gerencial'!I$2,Dados!$A:$A,"Realizado")</f>
        <v>0</v>
      </c>
      <c r="J29" s="5">
        <f>SUMIFS(Dados!$C:$C,Dados!$D:$D,'Resulltado Gerencial'!$C29,Dados!$B:$B,'Resulltado Gerencial'!J$2,Dados!$A:$A,"Realizado")</f>
        <v>0</v>
      </c>
      <c r="K29" s="5">
        <f>SUMIFS(Dados!$C:$C,Dados!$D:$D,'Resulltado Gerencial'!$C29,Dados!$B:$B,'Resulltado Gerencial'!K$2,Dados!$A:$A,"Realizado")</f>
        <v>0</v>
      </c>
      <c r="L29" s="5">
        <f>SUMIFS(Dados!$C:$C,Dados!$D:$D,'Resulltado Gerencial'!$C29,Dados!$B:$B,'Resulltado Gerencial'!L$2,Dados!$A:$A,"Realizado")</f>
        <v>0</v>
      </c>
      <c r="M29" s="5">
        <f>SUMIFS(Dados!$C:$C,Dados!$D:$D,'Resulltado Gerencial'!$C29,Dados!$B:$B,'Resulltado Gerencial'!M$2,Dados!$A:$A,"Realizado")</f>
        <v>-498.46</v>
      </c>
      <c r="N29" s="5">
        <f>SUMIFS(Dados!$C:$C,Dados!$D:$D,'Resulltado Gerencial'!$C29,Dados!$B:$B,'Resulltado Gerencial'!N$2,Dados!$A:$A,"Realizado")</f>
        <v>0</v>
      </c>
      <c r="O29" s="5">
        <f>SUMIFS(Dados!$C:$C,Dados!$D:$D,'Resulltado Gerencial'!$C29,Dados!$B:$B,'Resulltado Gerencial'!O$2,Dados!$A:$A,"Realizado")</f>
        <v>0</v>
      </c>
      <c r="P29" s="5">
        <f>SUMIFS(Dados!$C:$C,Dados!$D:$D,'Resulltado Gerencial'!$C29,Dados!$B:$B,'Resulltado Gerencial'!P$2,Dados!$A:$A,"Realizado")</f>
        <v>0</v>
      </c>
      <c r="Q29" s="2">
        <f t="shared" si="8"/>
        <v>-3795.9700000000003</v>
      </c>
    </row>
    <row r="30" spans="2:18" hidden="1" outlineLevel="1" x14ac:dyDescent="0.3">
      <c r="C30" s="73">
        <v>41204</v>
      </c>
      <c r="D30" t="s">
        <v>12</v>
      </c>
      <c r="E30" s="5">
        <f>SUMIFS(Dados!$C:$C,Dados!$D:$D,'Resulltado Gerencial'!$C30,Dados!$B:$B,'Resulltado Gerencial'!E$2,Dados!$A:$A,"Realizado")</f>
        <v>0</v>
      </c>
      <c r="F30" s="5">
        <f>SUMIFS(Dados!$C:$C,Dados!$D:$D,'Resulltado Gerencial'!$C30,Dados!$B:$B,'Resulltado Gerencial'!F$2,Dados!$A:$A,"Realizado")</f>
        <v>0</v>
      </c>
      <c r="G30" s="5">
        <f>SUMIFS(Dados!$C:$C,Dados!$D:$D,'Resulltado Gerencial'!$C30,Dados!$B:$B,'Resulltado Gerencial'!G$2,Dados!$A:$A,"Realizado")</f>
        <v>0</v>
      </c>
      <c r="H30" s="5">
        <f>SUMIFS(Dados!$C:$C,Dados!$D:$D,'Resulltado Gerencial'!$C30,Dados!$B:$B,'Resulltado Gerencial'!H$2,Dados!$A:$A,"Realizado")</f>
        <v>-43.81</v>
      </c>
      <c r="I30" s="5">
        <f>SUMIFS(Dados!$C:$C,Dados!$D:$D,'Resulltado Gerencial'!$C30,Dados!$B:$B,'Resulltado Gerencial'!I$2,Dados!$A:$A,"Realizado")</f>
        <v>0</v>
      </c>
      <c r="J30" s="5">
        <f>SUMIFS(Dados!$C:$C,Dados!$D:$D,'Resulltado Gerencial'!$C30,Dados!$B:$B,'Resulltado Gerencial'!J$2,Dados!$A:$A,"Realizado")</f>
        <v>0</v>
      </c>
      <c r="K30" s="5">
        <f>SUMIFS(Dados!$C:$C,Dados!$D:$D,'Resulltado Gerencial'!$C30,Dados!$B:$B,'Resulltado Gerencial'!K$2,Dados!$A:$A,"Realizado")</f>
        <v>0</v>
      </c>
      <c r="L30" s="5">
        <f>SUMIFS(Dados!$C:$C,Dados!$D:$D,'Resulltado Gerencial'!$C30,Dados!$B:$B,'Resulltado Gerencial'!L$2,Dados!$A:$A,"Realizado")</f>
        <v>0</v>
      </c>
      <c r="M30" s="5">
        <f>SUMIFS(Dados!$C:$C,Dados!$D:$D,'Resulltado Gerencial'!$C30,Dados!$B:$B,'Resulltado Gerencial'!M$2,Dados!$A:$A,"Realizado")</f>
        <v>0</v>
      </c>
      <c r="N30" s="5">
        <f>SUMIFS(Dados!$C:$C,Dados!$D:$D,'Resulltado Gerencial'!$C30,Dados!$B:$B,'Resulltado Gerencial'!N$2,Dados!$A:$A,"Realizado")</f>
        <v>0</v>
      </c>
      <c r="O30" s="5">
        <f>SUMIFS(Dados!$C:$C,Dados!$D:$D,'Resulltado Gerencial'!$C30,Dados!$B:$B,'Resulltado Gerencial'!O$2,Dados!$A:$A,"Realizado")</f>
        <v>0</v>
      </c>
      <c r="P30" s="5">
        <f>SUMIFS(Dados!$C:$C,Dados!$D:$D,'Resulltado Gerencial'!$C30,Dados!$B:$B,'Resulltado Gerencial'!P$2,Dados!$A:$A,"Realizado")</f>
        <v>0</v>
      </c>
      <c r="Q30" s="2">
        <f t="shared" si="8"/>
        <v>-43.81</v>
      </c>
    </row>
    <row r="31" spans="2:18" collapsed="1" x14ac:dyDescent="0.3">
      <c r="B31" s="3" t="s">
        <v>59</v>
      </c>
      <c r="C31" s="3"/>
      <c r="D31" s="3"/>
      <c r="E31" s="4">
        <f t="shared" ref="E31:Q31" si="11">SUM(E32:E38)</f>
        <v>-6969.0700000000006</v>
      </c>
      <c r="F31" s="4">
        <f t="shared" si="11"/>
        <v>-5289.69</v>
      </c>
      <c r="G31" s="4">
        <f t="shared" si="11"/>
        <v>-6296.2199999999993</v>
      </c>
      <c r="H31" s="4">
        <f t="shared" si="11"/>
        <v>-6689.1900000000005</v>
      </c>
      <c r="I31" s="4">
        <f t="shared" si="11"/>
        <v>-5753.57</v>
      </c>
      <c r="J31" s="4">
        <f t="shared" si="11"/>
        <v>-6802.2899999999991</v>
      </c>
      <c r="K31" s="4">
        <f t="shared" si="11"/>
        <v>-6242.73</v>
      </c>
      <c r="L31" s="4">
        <f t="shared" si="11"/>
        <v>-7633.13</v>
      </c>
      <c r="M31" s="4">
        <f t="shared" si="11"/>
        <v>-6352.45</v>
      </c>
      <c r="N31" s="4">
        <f t="shared" si="11"/>
        <v>-6068.4400000000005</v>
      </c>
      <c r="O31" s="4">
        <f t="shared" si="11"/>
        <v>-9476.9700000000012</v>
      </c>
      <c r="P31" s="4">
        <f t="shared" si="11"/>
        <v>-7195.6900000000005</v>
      </c>
      <c r="Q31" s="67">
        <f t="shared" si="11"/>
        <v>-80769.440000000017</v>
      </c>
    </row>
    <row r="32" spans="2:18" hidden="1" outlineLevel="1" x14ac:dyDescent="0.3">
      <c r="C32" s="73">
        <v>41301</v>
      </c>
      <c r="D32" t="s">
        <v>13</v>
      </c>
      <c r="E32" s="5">
        <f>SUMIFS(Dados!$C:$C,Dados!$D:$D,'Resulltado Gerencial'!$C32,Dados!$B:$B,'Resulltado Gerencial'!E$2,Dados!$A:$A,"Realizado")</f>
        <v>-1218.8900000000001</v>
      </c>
      <c r="F32" s="5">
        <f>SUMIFS(Dados!$C:$C,Dados!$D:$D,'Resulltado Gerencial'!$C32,Dados!$B:$B,'Resulltado Gerencial'!F$2,Dados!$A:$A,"Realizado")</f>
        <v>-1428</v>
      </c>
      <c r="G32" s="5">
        <f>SUMIFS(Dados!$C:$C,Dados!$D:$D,'Resulltado Gerencial'!$C32,Dados!$B:$B,'Resulltado Gerencial'!G$2,Dados!$A:$A,"Realizado")</f>
        <v>-1448.49</v>
      </c>
      <c r="H32" s="5">
        <f>SUMIFS(Dados!$C:$C,Dados!$D:$D,'Resulltado Gerencial'!$C32,Dados!$B:$B,'Resulltado Gerencial'!H$2,Dados!$A:$A,"Realizado")</f>
        <v>-1220.1600000000001</v>
      </c>
      <c r="I32" s="5">
        <f>SUMIFS(Dados!$C:$C,Dados!$D:$D,'Resulltado Gerencial'!$C32,Dados!$B:$B,'Resulltado Gerencial'!I$2,Dados!$A:$A,"Realizado")</f>
        <v>-1047.8399999999999</v>
      </c>
      <c r="J32" s="5">
        <f>SUMIFS(Dados!$C:$C,Dados!$D:$D,'Resulltado Gerencial'!$C32,Dados!$B:$B,'Resulltado Gerencial'!J$2,Dados!$A:$A,"Realizado")</f>
        <v>-1890.13</v>
      </c>
      <c r="K32" s="5">
        <f>SUMIFS(Dados!$C:$C,Dados!$D:$D,'Resulltado Gerencial'!$C32,Dados!$B:$B,'Resulltado Gerencial'!K$2,Dados!$A:$A,"Realizado")</f>
        <v>-1263.99</v>
      </c>
      <c r="L32" s="5">
        <f>SUMIFS(Dados!$C:$C,Dados!$D:$D,'Resulltado Gerencial'!$C32,Dados!$B:$B,'Resulltado Gerencial'!L$2,Dados!$A:$A,"Realizado")</f>
        <v>-1545.89</v>
      </c>
      <c r="M32" s="5">
        <f>SUMIFS(Dados!$C:$C,Dados!$D:$D,'Resulltado Gerencial'!$C32,Dados!$B:$B,'Resulltado Gerencial'!M$2,Dados!$A:$A,"Realizado")</f>
        <v>-1563.8</v>
      </c>
      <c r="N32" s="5">
        <f>SUMIFS(Dados!$C:$C,Dados!$D:$D,'Resulltado Gerencial'!$C32,Dados!$B:$B,'Resulltado Gerencial'!N$2,Dados!$A:$A,"Realizado")</f>
        <v>-1315.1299999999999</v>
      </c>
      <c r="O32" s="5">
        <f>SUMIFS(Dados!$C:$C,Dados!$D:$D,'Resulltado Gerencial'!$C32,Dados!$B:$B,'Resulltado Gerencial'!O$2,Dados!$A:$A,"Realizado")</f>
        <v>-1625.6000000000001</v>
      </c>
      <c r="P32" s="5">
        <f>SUMIFS(Dados!$C:$C,Dados!$D:$D,'Resulltado Gerencial'!$C32,Dados!$B:$B,'Resulltado Gerencial'!P$2,Dados!$A:$A,"Realizado")</f>
        <v>-1730.91</v>
      </c>
      <c r="Q32" s="2">
        <f t="shared" si="8"/>
        <v>-17298.829999999998</v>
      </c>
      <c r="R32" s="5"/>
    </row>
    <row r="33" spans="2:17" hidden="1" outlineLevel="1" x14ac:dyDescent="0.3">
      <c r="C33" s="73">
        <v>41302</v>
      </c>
      <c r="D33" t="s">
        <v>14</v>
      </c>
      <c r="E33" s="5">
        <f>SUMIFS(Dados!$C:$C,Dados!$D:$D,'Resulltado Gerencial'!$C33,Dados!$B:$B,'Resulltado Gerencial'!E$2,Dados!$A:$A,"Realizado")</f>
        <v>-4340.7</v>
      </c>
      <c r="F33" s="5">
        <f>SUMIFS(Dados!$C:$C,Dados!$D:$D,'Resulltado Gerencial'!$C33,Dados!$B:$B,'Resulltado Gerencial'!F$2,Dados!$A:$A,"Realizado")</f>
        <v>-3820.39</v>
      </c>
      <c r="G33" s="5">
        <f>SUMIFS(Dados!$C:$C,Dados!$D:$D,'Resulltado Gerencial'!$C33,Dados!$B:$B,'Resulltado Gerencial'!G$2,Dados!$A:$A,"Realizado")</f>
        <v>-3928.79</v>
      </c>
      <c r="H33" s="5">
        <f>SUMIFS(Dados!$C:$C,Dados!$D:$D,'Resulltado Gerencial'!$C33,Dados!$B:$B,'Resulltado Gerencial'!H$2,Dados!$A:$A,"Realizado")</f>
        <v>-4232.3</v>
      </c>
      <c r="I33" s="5">
        <f>SUMIFS(Dados!$C:$C,Dados!$D:$D,'Resulltado Gerencial'!$C33,Dados!$B:$B,'Resulltado Gerencial'!I$2,Dados!$A:$A,"Realizado")</f>
        <v>-3793.91</v>
      </c>
      <c r="J33" s="5">
        <f>SUMIFS(Dados!$C:$C,Dados!$D:$D,'Resulltado Gerencial'!$C33,Dados!$B:$B,'Resulltado Gerencial'!J$2,Dados!$A:$A,"Realizado")</f>
        <v>-3955.96</v>
      </c>
      <c r="K33" s="5">
        <f>SUMIFS(Dados!$C:$C,Dados!$D:$D,'Resulltado Gerencial'!$C33,Dados!$B:$B,'Resulltado Gerencial'!K$2,Dados!$A:$A,"Realizado")</f>
        <v>-4358.25</v>
      </c>
      <c r="L33" s="5">
        <f>SUMIFS(Dados!$C:$C,Dados!$D:$D,'Resulltado Gerencial'!$C33,Dados!$B:$B,'Resulltado Gerencial'!L$2,Dados!$A:$A,"Realizado")</f>
        <v>-4117.5</v>
      </c>
      <c r="M33" s="5">
        <f>SUMIFS(Dados!$C:$C,Dados!$D:$D,'Resulltado Gerencial'!$C33,Dados!$B:$B,'Resulltado Gerencial'!M$2,Dados!$A:$A,"Realizado")</f>
        <v>-4251</v>
      </c>
      <c r="N33" s="5">
        <f>SUMIFS(Dados!$C:$C,Dados!$D:$D,'Resulltado Gerencial'!$C33,Dados!$B:$B,'Resulltado Gerencial'!N$2,Dados!$A:$A,"Realizado")</f>
        <v>-4095</v>
      </c>
      <c r="O33" s="5">
        <f>SUMIFS(Dados!$C:$C,Dados!$D:$D,'Resulltado Gerencial'!$C33,Dados!$B:$B,'Resulltado Gerencial'!O$2,Dados!$A:$A,"Realizado")</f>
        <v>-4882.5</v>
      </c>
      <c r="P33" s="5">
        <f>SUMIFS(Dados!$C:$C,Dados!$D:$D,'Resulltado Gerencial'!$C33,Dados!$B:$B,'Resulltado Gerencial'!P$2,Dados!$A:$A,"Realizado")</f>
        <v>-4927.5</v>
      </c>
      <c r="Q33" s="2">
        <f t="shared" si="8"/>
        <v>-50703.8</v>
      </c>
    </row>
    <row r="34" spans="2:17" hidden="1" outlineLevel="1" x14ac:dyDescent="0.3">
      <c r="C34" s="73">
        <v>41304</v>
      </c>
      <c r="D34" t="s">
        <v>16</v>
      </c>
      <c r="E34" s="5">
        <f>SUMIFS(Dados!$C:$C,Dados!$D:$D,'Resulltado Gerencial'!$C34,Dados!$B:$B,'Resulltado Gerencial'!E$2,Dados!$A:$A,"Realizado")</f>
        <v>-795.16</v>
      </c>
      <c r="F34" s="5">
        <f>SUMIFS(Dados!$C:$C,Dados!$D:$D,'Resulltado Gerencial'!$C34,Dados!$B:$B,'Resulltado Gerencial'!F$2,Dados!$A:$A,"Realizado")</f>
        <v>0</v>
      </c>
      <c r="G34" s="5">
        <f>SUMIFS(Dados!$C:$C,Dados!$D:$D,'Resulltado Gerencial'!$C34,Dados!$B:$B,'Resulltado Gerencial'!G$2,Dados!$A:$A,"Realizado")</f>
        <v>-397.58</v>
      </c>
      <c r="H34" s="5">
        <f>SUMIFS(Dados!$C:$C,Dados!$D:$D,'Resulltado Gerencial'!$C34,Dados!$B:$B,'Resulltado Gerencial'!H$2,Dados!$A:$A,"Realizado")</f>
        <v>-1086.49</v>
      </c>
      <c r="I34" s="5">
        <f>SUMIFS(Dados!$C:$C,Dados!$D:$D,'Resulltado Gerencial'!$C34,Dados!$B:$B,'Resulltado Gerencial'!I$2,Dados!$A:$A,"Realizado")</f>
        <v>-817.98</v>
      </c>
      <c r="J34" s="5">
        <f>SUMIFS(Dados!$C:$C,Dados!$D:$D,'Resulltado Gerencial'!$C34,Dados!$B:$B,'Resulltado Gerencial'!J$2,Dados!$A:$A,"Realizado")</f>
        <v>-772.11</v>
      </c>
      <c r="K34" s="5">
        <f>SUMIFS(Dados!$C:$C,Dados!$D:$D,'Resulltado Gerencial'!$C34,Dados!$B:$B,'Resulltado Gerencial'!K$2,Dados!$A:$A,"Realizado")</f>
        <v>-481.83</v>
      </c>
      <c r="L34" s="5">
        <f>SUMIFS(Dados!$C:$C,Dados!$D:$D,'Resulltado Gerencial'!$C34,Dados!$B:$B,'Resulltado Gerencial'!L$2,Dados!$A:$A,"Realizado")</f>
        <v>-1171.55</v>
      </c>
      <c r="M34" s="5">
        <f>SUMIFS(Dados!$C:$C,Dados!$D:$D,'Resulltado Gerencial'!$C34,Dados!$B:$B,'Resulltado Gerencial'!M$2,Dados!$A:$A,"Realizado")</f>
        <v>-119.1</v>
      </c>
      <c r="N34" s="5">
        <f>SUMIFS(Dados!$C:$C,Dados!$D:$D,'Resulltado Gerencial'!$C34,Dados!$B:$B,'Resulltado Gerencial'!N$2,Dados!$A:$A,"Realizado")</f>
        <v>-467.01</v>
      </c>
      <c r="O34" s="5">
        <f>SUMIFS(Dados!$C:$C,Dados!$D:$D,'Resulltado Gerencial'!$C34,Dados!$B:$B,'Resulltado Gerencial'!O$2,Dados!$A:$A,"Realizado")</f>
        <v>-467.01</v>
      </c>
      <c r="P34" s="5">
        <f>SUMIFS(Dados!$C:$C,Dados!$D:$D,'Resulltado Gerencial'!$C34,Dados!$B:$B,'Resulltado Gerencial'!P$2,Dados!$A:$A,"Realizado")</f>
        <v>-467.01</v>
      </c>
      <c r="Q34" s="2">
        <f t="shared" si="8"/>
        <v>-7042.8300000000017</v>
      </c>
    </row>
    <row r="35" spans="2:17" hidden="1" outlineLevel="1" x14ac:dyDescent="0.3">
      <c r="C35" s="73">
        <v>41306</v>
      </c>
      <c r="D35" t="s">
        <v>17</v>
      </c>
      <c r="E35" s="5">
        <f>SUMIFS(Dados!$C:$C,Dados!$D:$D,'Resulltado Gerencial'!$C35,Dados!$B:$B,'Resulltado Gerencial'!E$2,Dados!$A:$A,"Realizado")</f>
        <v>-164.22</v>
      </c>
      <c r="F35" s="5">
        <f>SUMIFS(Dados!$C:$C,Dados!$D:$D,'Resulltado Gerencial'!$C35,Dados!$B:$B,'Resulltado Gerencial'!F$2,Dados!$A:$A,"Realizado")</f>
        <v>0</v>
      </c>
      <c r="G35" s="5">
        <f>SUMIFS(Dados!$C:$C,Dados!$D:$D,'Resulltado Gerencial'!$C35,Dados!$B:$B,'Resulltado Gerencial'!G$2,Dados!$A:$A,"Realizado")</f>
        <v>-82.11</v>
      </c>
      <c r="H35" s="5">
        <f>SUMIFS(Dados!$C:$C,Dados!$D:$D,'Resulltado Gerencial'!$C35,Dados!$B:$B,'Resulltado Gerencial'!H$2,Dados!$A:$A,"Realizado")</f>
        <v>-104.81</v>
      </c>
      <c r="I35" s="5">
        <f>SUMIFS(Dados!$C:$C,Dados!$D:$D,'Resulltado Gerencial'!$C35,Dados!$B:$B,'Resulltado Gerencial'!I$2,Dados!$A:$A,"Realizado")</f>
        <v>-93.84</v>
      </c>
      <c r="J35" s="5">
        <f>SUMIFS(Dados!$C:$C,Dados!$D:$D,'Resulltado Gerencial'!$C35,Dados!$B:$B,'Resulltado Gerencial'!J$2,Dados!$A:$A,"Realizado")</f>
        <v>-97.36</v>
      </c>
      <c r="K35" s="5">
        <f>SUMIFS(Dados!$C:$C,Dados!$D:$D,'Resulltado Gerencial'!$C35,Dados!$B:$B,'Resulltado Gerencial'!K$2,Dados!$A:$A,"Realizado")</f>
        <v>-97.36</v>
      </c>
      <c r="L35" s="5">
        <f>SUMIFS(Dados!$C:$C,Dados!$D:$D,'Resulltado Gerencial'!$C35,Dados!$B:$B,'Resulltado Gerencial'!L$2,Dados!$A:$A,"Realizado")</f>
        <v>-146.86000000000001</v>
      </c>
      <c r="M35" s="5">
        <f>SUMIFS(Dados!$C:$C,Dados!$D:$D,'Resulltado Gerencial'!$C35,Dados!$B:$B,'Resulltado Gerencial'!M$2,Dados!$A:$A,"Realizado")</f>
        <v>-149.94</v>
      </c>
      <c r="N35" s="5">
        <f>SUMIFS(Dados!$C:$C,Dados!$D:$D,'Resulltado Gerencial'!$C35,Dados!$B:$B,'Resulltado Gerencial'!N$2,Dados!$A:$A,"Realizado")</f>
        <v>-150</v>
      </c>
      <c r="O35" s="5">
        <f>SUMIFS(Dados!$C:$C,Dados!$D:$D,'Resulltado Gerencial'!$C35,Dados!$B:$B,'Resulltado Gerencial'!O$2,Dados!$A:$A,"Realizado")</f>
        <v>-85.19</v>
      </c>
      <c r="P35" s="5">
        <f>SUMIFS(Dados!$C:$C,Dados!$D:$D,'Resulltado Gerencial'!$C35,Dados!$B:$B,'Resulltado Gerencial'!P$2,Dados!$A:$A,"Realizado")</f>
        <v>-70.27</v>
      </c>
      <c r="Q35" s="2">
        <f t="shared" si="8"/>
        <v>-1241.96</v>
      </c>
    </row>
    <row r="36" spans="2:17" hidden="1" outlineLevel="1" x14ac:dyDescent="0.3">
      <c r="C36" s="73">
        <v>41303</v>
      </c>
      <c r="D36" t="s">
        <v>15</v>
      </c>
      <c r="E36" s="5">
        <f>SUMIFS(Dados!$C:$C,Dados!$D:$D,'Resulltado Gerencial'!$C36,Dados!$B:$B,'Resulltado Gerencial'!E$2,Dados!$A:$A,"Realizado")</f>
        <v>-450.1</v>
      </c>
      <c r="F36" s="5">
        <f>SUMIFS(Dados!$C:$C,Dados!$D:$D,'Resulltado Gerencial'!$C36,Dados!$B:$B,'Resulltado Gerencial'!F$2,Dados!$A:$A,"Realizado")</f>
        <v>-41.3</v>
      </c>
      <c r="G36" s="5">
        <f>SUMIFS(Dados!$C:$C,Dados!$D:$D,'Resulltado Gerencial'!$C36,Dados!$B:$B,'Resulltado Gerencial'!G$2,Dados!$A:$A,"Realizado")</f>
        <v>-439.25</v>
      </c>
      <c r="H36" s="5">
        <f>SUMIFS(Dados!$C:$C,Dados!$D:$D,'Resulltado Gerencial'!$C36,Dados!$B:$B,'Resulltado Gerencial'!H$2,Dados!$A:$A,"Realizado")</f>
        <v>-45.43</v>
      </c>
      <c r="I36" s="5">
        <f>SUMIFS(Dados!$C:$C,Dados!$D:$D,'Resulltado Gerencial'!$C36,Dados!$B:$B,'Resulltado Gerencial'!I$2,Dados!$A:$A,"Realizado")</f>
        <v>0</v>
      </c>
      <c r="J36" s="5">
        <f>SUMIFS(Dados!$C:$C,Dados!$D:$D,'Resulltado Gerencial'!$C36,Dados!$B:$B,'Resulltado Gerencial'!J$2,Dados!$A:$A,"Realizado")</f>
        <v>-86.72999999999999</v>
      </c>
      <c r="K36" s="5">
        <f>SUMIFS(Dados!$C:$C,Dados!$D:$D,'Resulltado Gerencial'!$C36,Dados!$B:$B,'Resulltado Gerencial'!K$2,Dados!$A:$A,"Realizado")</f>
        <v>-41.3</v>
      </c>
      <c r="L36" s="5">
        <f>SUMIFS(Dados!$C:$C,Dados!$D:$D,'Resulltado Gerencial'!$C36,Dados!$B:$B,'Resulltado Gerencial'!L$2,Dados!$A:$A,"Realizado")</f>
        <v>-651.33000000000004</v>
      </c>
      <c r="M36" s="5">
        <f>SUMIFS(Dados!$C:$C,Dados!$D:$D,'Resulltado Gerencial'!$C36,Dados!$B:$B,'Resulltado Gerencial'!M$2,Dados!$A:$A,"Realizado")</f>
        <v>-268.61</v>
      </c>
      <c r="N36" s="5">
        <f>SUMIFS(Dados!$C:$C,Dados!$D:$D,'Resulltado Gerencial'!$C36,Dados!$B:$B,'Resulltado Gerencial'!N$2,Dados!$A:$A,"Realizado")</f>
        <v>-41.3</v>
      </c>
      <c r="O36" s="5">
        <f>SUMIFS(Dados!$C:$C,Dados!$D:$D,'Resulltado Gerencial'!$C36,Dados!$B:$B,'Resulltado Gerencial'!O$2,Dados!$A:$A,"Realizado")</f>
        <v>-2416.67</v>
      </c>
      <c r="P36" s="5">
        <f>SUMIFS(Dados!$C:$C,Dados!$D:$D,'Resulltado Gerencial'!$C36,Dados!$B:$B,'Resulltado Gerencial'!P$2,Dados!$A:$A,"Realizado")</f>
        <v>0</v>
      </c>
      <c r="Q36" s="2">
        <f t="shared" si="8"/>
        <v>-4482.0200000000004</v>
      </c>
    </row>
    <row r="37" spans="2:17" hidden="1" outlineLevel="1" x14ac:dyDescent="0.3">
      <c r="C37" s="73">
        <v>41308</v>
      </c>
      <c r="D37" t="s">
        <v>18</v>
      </c>
      <c r="E37" s="5">
        <f>SUMIFS(Dados!$C:$C,Dados!$D:$D,'Resulltado Gerencial'!$C37,Dados!$B:$B,'Resulltado Gerencial'!E$2,Dados!$A:$A,"Realizado")</f>
        <v>0</v>
      </c>
      <c r="F37" s="5">
        <f>SUMIFS(Dados!$C:$C,Dados!$D:$D,'Resulltado Gerencial'!$C37,Dados!$B:$B,'Resulltado Gerencial'!F$2,Dados!$A:$A,"Realizado")</f>
        <v>0</v>
      </c>
      <c r="G37" s="5">
        <f>SUMIFS(Dados!$C:$C,Dados!$D:$D,'Resulltado Gerencial'!$C37,Dados!$B:$B,'Resulltado Gerencial'!G$2,Dados!$A:$A,"Realizado")</f>
        <v>0</v>
      </c>
      <c r="H37" s="5">
        <f>SUMIFS(Dados!$C:$C,Dados!$D:$D,'Resulltado Gerencial'!$C37,Dados!$B:$B,'Resulltado Gerencial'!H$2,Dados!$A:$A,"Realizado")</f>
        <v>0</v>
      </c>
      <c r="I37" s="5">
        <f>SUMIFS(Dados!$C:$C,Dados!$D:$D,'Resulltado Gerencial'!$C37,Dados!$B:$B,'Resulltado Gerencial'!I$2,Dados!$A:$A,"Realizado")</f>
        <v>0</v>
      </c>
      <c r="J37" s="5">
        <f>SUMIFS(Dados!$C:$C,Dados!$D:$D,'Resulltado Gerencial'!$C37,Dados!$B:$B,'Resulltado Gerencial'!J$2,Dados!$A:$A,"Realizado")</f>
        <v>0</v>
      </c>
      <c r="K37" s="5">
        <f>SUMIFS(Dados!$C:$C,Dados!$D:$D,'Resulltado Gerencial'!$C37,Dados!$B:$B,'Resulltado Gerencial'!K$2,Dados!$A:$A,"Realizado")</f>
        <v>0</v>
      </c>
      <c r="L37" s="5">
        <f>SUMIFS(Dados!$C:$C,Dados!$D:$D,'Resulltado Gerencial'!$C37,Dados!$B:$B,'Resulltado Gerencial'!L$2,Dados!$A:$A,"Realizado")</f>
        <v>0</v>
      </c>
      <c r="M37" s="5">
        <f>SUMIFS(Dados!$C:$C,Dados!$D:$D,'Resulltado Gerencial'!$C37,Dados!$B:$B,'Resulltado Gerencial'!M$2,Dados!$A:$A,"Realizado")</f>
        <v>0</v>
      </c>
      <c r="N37" s="5">
        <f>SUMIFS(Dados!$C:$C,Dados!$D:$D,'Resulltado Gerencial'!$C37,Dados!$B:$B,'Resulltado Gerencial'!N$2,Dados!$A:$A,"Realizado")</f>
        <v>0</v>
      </c>
      <c r="O37" s="5">
        <f>SUMIFS(Dados!$C:$C,Dados!$D:$D,'Resulltado Gerencial'!$C37,Dados!$B:$B,'Resulltado Gerencial'!O$2,Dados!$A:$A,"Realizado")</f>
        <v>0</v>
      </c>
      <c r="P37" s="5">
        <f>SUMIFS(Dados!$C:$C,Dados!$D:$D,'Resulltado Gerencial'!$C37,Dados!$B:$B,'Resulltado Gerencial'!P$2,Dados!$A:$A,"Realizado")</f>
        <v>0</v>
      </c>
      <c r="Q37" s="2">
        <f t="shared" si="8"/>
        <v>0</v>
      </c>
    </row>
    <row r="38" spans="2:17" hidden="1" outlineLevel="1" x14ac:dyDescent="0.3">
      <c r="C38" s="73">
        <v>41309</v>
      </c>
      <c r="D38" t="s">
        <v>19</v>
      </c>
      <c r="E38" s="5">
        <f>SUMIFS(Dados!$C:$C,Dados!$D:$D,'Resulltado Gerencial'!$C38,Dados!$B:$B,'Resulltado Gerencial'!E$2,Dados!$A:$A,"Realizado")</f>
        <v>0</v>
      </c>
      <c r="F38" s="5">
        <f>SUMIFS(Dados!$C:$C,Dados!$D:$D,'Resulltado Gerencial'!$C38,Dados!$B:$B,'Resulltado Gerencial'!F$2,Dados!$A:$A,"Realizado")</f>
        <v>0</v>
      </c>
      <c r="G38" s="5">
        <f>SUMIFS(Dados!$C:$C,Dados!$D:$D,'Resulltado Gerencial'!$C38,Dados!$B:$B,'Resulltado Gerencial'!G$2,Dados!$A:$A,"Realizado")</f>
        <v>0</v>
      </c>
      <c r="H38" s="5">
        <f>SUMIFS(Dados!$C:$C,Dados!$D:$D,'Resulltado Gerencial'!$C38,Dados!$B:$B,'Resulltado Gerencial'!H$2,Dados!$A:$A,"Realizado")</f>
        <v>0</v>
      </c>
      <c r="I38" s="5">
        <f>SUMIFS(Dados!$C:$C,Dados!$D:$D,'Resulltado Gerencial'!$C38,Dados!$B:$B,'Resulltado Gerencial'!I$2,Dados!$A:$A,"Realizado")</f>
        <v>0</v>
      </c>
      <c r="J38" s="5">
        <f>SUMIFS(Dados!$C:$C,Dados!$D:$D,'Resulltado Gerencial'!$C38,Dados!$B:$B,'Resulltado Gerencial'!J$2,Dados!$A:$A,"Realizado")</f>
        <v>0</v>
      </c>
      <c r="K38" s="5">
        <f>SUMIFS(Dados!$C:$C,Dados!$D:$D,'Resulltado Gerencial'!$C38,Dados!$B:$B,'Resulltado Gerencial'!K$2,Dados!$A:$A,"Realizado")</f>
        <v>0</v>
      </c>
      <c r="L38" s="5">
        <f>SUMIFS(Dados!$C:$C,Dados!$D:$D,'Resulltado Gerencial'!$C38,Dados!$B:$B,'Resulltado Gerencial'!L$2,Dados!$A:$A,"Realizado")</f>
        <v>0</v>
      </c>
      <c r="M38" s="5">
        <f>SUMIFS(Dados!$C:$C,Dados!$D:$D,'Resulltado Gerencial'!$C38,Dados!$B:$B,'Resulltado Gerencial'!M$2,Dados!$A:$A,"Realizado")</f>
        <v>0</v>
      </c>
      <c r="N38" s="5">
        <f>SUMIFS(Dados!$C:$C,Dados!$D:$D,'Resulltado Gerencial'!$C38,Dados!$B:$B,'Resulltado Gerencial'!N$2,Dados!$A:$A,"Realizado")</f>
        <v>0</v>
      </c>
      <c r="O38" s="5">
        <f>SUMIFS(Dados!$C:$C,Dados!$D:$D,'Resulltado Gerencial'!$C38,Dados!$B:$B,'Resulltado Gerencial'!O$2,Dados!$A:$A,"Realizado")</f>
        <v>0</v>
      </c>
      <c r="P38" s="5">
        <f>SUMIFS(Dados!$C:$C,Dados!$D:$D,'Resulltado Gerencial'!$C38,Dados!$B:$B,'Resulltado Gerencial'!P$2,Dados!$A:$A,"Realizado")</f>
        <v>0</v>
      </c>
      <c r="Q38" s="2">
        <f t="shared" si="8"/>
        <v>0</v>
      </c>
    </row>
    <row r="39" spans="2:17" collapsed="1" x14ac:dyDescent="0.3">
      <c r="B39" s="3" t="s">
        <v>2276</v>
      </c>
      <c r="C39" s="3"/>
      <c r="D39" s="3"/>
      <c r="E39" s="4">
        <f t="shared" ref="E39:Q39" si="12">SUM(E40:E44)</f>
        <v>-9315.9500000000007</v>
      </c>
      <c r="F39" s="4">
        <f t="shared" si="12"/>
        <v>-9111.2200000000012</v>
      </c>
      <c r="G39" s="4">
        <f t="shared" si="12"/>
        <v>-9166.34</v>
      </c>
      <c r="H39" s="4">
        <f t="shared" si="12"/>
        <v>-9845.35</v>
      </c>
      <c r="I39" s="4">
        <f t="shared" si="12"/>
        <v>-8485.6</v>
      </c>
      <c r="J39" s="4">
        <f t="shared" si="12"/>
        <v>-8479.6</v>
      </c>
      <c r="K39" s="4">
        <f t="shared" si="12"/>
        <v>-8395.6</v>
      </c>
      <c r="L39" s="4">
        <f t="shared" si="12"/>
        <v>-8292.1</v>
      </c>
      <c r="M39" s="4">
        <f t="shared" si="12"/>
        <v>-9403.7800000000007</v>
      </c>
      <c r="N39" s="4">
        <f t="shared" si="12"/>
        <v>-9173.4700000000012</v>
      </c>
      <c r="O39" s="4">
        <f t="shared" si="12"/>
        <v>-12811.689999999999</v>
      </c>
      <c r="P39" s="4">
        <f t="shared" si="12"/>
        <v>-12212.720000000001</v>
      </c>
      <c r="Q39" s="67">
        <f t="shared" si="12"/>
        <v>-114693.41999999998</v>
      </c>
    </row>
    <row r="40" spans="2:17" hidden="1" outlineLevel="1" x14ac:dyDescent="0.3">
      <c r="C40" s="73">
        <v>42505</v>
      </c>
      <c r="D40" t="s">
        <v>2277</v>
      </c>
      <c r="E40" s="5">
        <f>SUMIFS(Dados!$C:$C,Dados!$D:$D,'Resulltado Gerencial'!$C40,Dados!$B:$B,'Resulltado Gerencial'!E$2,Dados!$A:$A,"Realizado")</f>
        <v>-3950</v>
      </c>
      <c r="F40" s="5">
        <f>SUMIFS(Dados!$C:$C,Dados!$D:$D,'Resulltado Gerencial'!$C40,Dados!$B:$B,'Resulltado Gerencial'!F$2,Dados!$A:$A,"Realizado")</f>
        <v>-3950</v>
      </c>
      <c r="G40" s="5">
        <f>SUMIFS(Dados!$C:$C,Dados!$D:$D,'Resulltado Gerencial'!$C40,Dados!$B:$B,'Resulltado Gerencial'!G$2,Dados!$A:$A,"Realizado")</f>
        <v>-3950</v>
      </c>
      <c r="H40" s="5">
        <f>SUMIFS(Dados!$C:$C,Dados!$D:$D,'Resulltado Gerencial'!$C40,Dados!$B:$B,'Resulltado Gerencial'!H$2,Dados!$A:$A,"Realizado")</f>
        <v>-3950</v>
      </c>
      <c r="I40" s="5">
        <f>SUMIFS(Dados!$C:$C,Dados!$D:$D,'Resulltado Gerencial'!$C40,Dados!$B:$B,'Resulltado Gerencial'!I$2,Dados!$A:$A,"Realizado")</f>
        <v>-3950</v>
      </c>
      <c r="J40" s="5">
        <f>SUMIFS(Dados!$C:$C,Dados!$D:$D,'Resulltado Gerencial'!$C40,Dados!$B:$B,'Resulltado Gerencial'!J$2,Dados!$A:$A,"Realizado")</f>
        <v>-3950</v>
      </c>
      <c r="K40" s="5">
        <f>SUMIFS(Dados!$C:$C,Dados!$D:$D,'Resulltado Gerencial'!$C40,Dados!$B:$B,'Resulltado Gerencial'!K$2,Dados!$A:$A,"Realizado")</f>
        <v>-3950</v>
      </c>
      <c r="L40" s="5">
        <f>SUMIFS(Dados!$C:$C,Dados!$D:$D,'Resulltado Gerencial'!$C40,Dados!$B:$B,'Resulltado Gerencial'!L$2,Dados!$A:$A,"Realizado")</f>
        <v>-3950</v>
      </c>
      <c r="M40" s="5">
        <f>SUMIFS(Dados!$C:$C,Dados!$D:$D,'Resulltado Gerencial'!$C40,Dados!$B:$B,'Resulltado Gerencial'!M$2,Dados!$A:$A,"Realizado")</f>
        <v>-3950</v>
      </c>
      <c r="N40" s="5">
        <f>SUMIFS(Dados!$C:$C,Dados!$D:$D,'Resulltado Gerencial'!$C40,Dados!$B:$B,'Resulltado Gerencial'!N$2,Dados!$A:$A,"Realizado")</f>
        <v>-3950</v>
      </c>
      <c r="O40" s="5">
        <f>SUMIFS(Dados!$C:$C,Dados!$D:$D,'Resulltado Gerencial'!$C40,Dados!$B:$B,'Resulltado Gerencial'!O$2,Dados!$A:$A,"Realizado")</f>
        <v>-5925</v>
      </c>
      <c r="P40" s="5">
        <f>SUMIFS(Dados!$C:$C,Dados!$D:$D,'Resulltado Gerencial'!$C40,Dados!$B:$B,'Resulltado Gerencial'!P$2,Dados!$A:$A,"Realizado")</f>
        <v>-5925</v>
      </c>
      <c r="Q40" s="2">
        <f t="shared" si="8"/>
        <v>-51350</v>
      </c>
    </row>
    <row r="41" spans="2:17" hidden="1" outlineLevel="1" x14ac:dyDescent="0.3">
      <c r="C41" s="73">
        <v>9</v>
      </c>
      <c r="D41" t="s">
        <v>2278</v>
      </c>
      <c r="E41" s="5">
        <f>SUMIFS(Dados!$C:$C,Dados!$D:$D,'Resulltado Gerencial'!$C41,Dados!$B:$B,'Resulltado Gerencial'!E$2,Dados!$A:$A,"Realizado")</f>
        <v>-1422.72</v>
      </c>
      <c r="F41" s="5">
        <f>SUMIFS(Dados!$C:$C,Dados!$D:$D,'Resulltado Gerencial'!$C41,Dados!$B:$B,'Resulltado Gerencial'!F$2,Dados!$A:$A,"Realizado")</f>
        <v>-1422.72</v>
      </c>
      <c r="G41" s="5">
        <f>SUMIFS(Dados!$C:$C,Dados!$D:$D,'Resulltado Gerencial'!$C41,Dados!$B:$B,'Resulltado Gerencial'!G$2,Dados!$A:$A,"Realizado")</f>
        <v>-1422.72</v>
      </c>
      <c r="H41" s="5">
        <f>SUMIFS(Dados!$C:$C,Dados!$D:$D,'Resulltado Gerencial'!$C41,Dados!$B:$B,'Resulltado Gerencial'!H$2,Dados!$A:$A,"Realizado")</f>
        <v>-1422.72</v>
      </c>
      <c r="I41" s="5">
        <f>SUMIFS(Dados!$C:$C,Dados!$D:$D,'Resulltado Gerencial'!$C41,Dados!$B:$B,'Resulltado Gerencial'!I$2,Dados!$A:$A,"Realizado")</f>
        <v>-1422.72</v>
      </c>
      <c r="J41" s="5">
        <f>SUMIFS(Dados!$C:$C,Dados!$D:$D,'Resulltado Gerencial'!$C41,Dados!$B:$B,'Resulltado Gerencial'!J$2,Dados!$A:$A,"Realizado")</f>
        <v>-1422.72</v>
      </c>
      <c r="K41" s="5">
        <f>SUMIFS(Dados!$C:$C,Dados!$D:$D,'Resulltado Gerencial'!$C41,Dados!$B:$B,'Resulltado Gerencial'!K$2,Dados!$A:$A,"Realizado")</f>
        <v>-1422.72</v>
      </c>
      <c r="L41" s="5">
        <f>SUMIFS(Dados!$C:$C,Dados!$D:$D,'Resulltado Gerencial'!$C41,Dados!$B:$B,'Resulltado Gerencial'!L$2,Dados!$A:$A,"Realizado")</f>
        <v>-1422.72</v>
      </c>
      <c r="M41" s="5">
        <f>SUMIFS(Dados!$C:$C,Dados!$D:$D,'Resulltado Gerencial'!$C41,Dados!$B:$B,'Resulltado Gerencial'!M$2,Dados!$A:$A,"Realizado")</f>
        <v>-1422.72</v>
      </c>
      <c r="N41" s="5">
        <f>SUMIFS(Dados!$C:$C,Dados!$D:$D,'Resulltado Gerencial'!$C41,Dados!$B:$B,'Resulltado Gerencial'!N$2,Dados!$A:$A,"Realizado")</f>
        <v>-1422.72</v>
      </c>
      <c r="O41" s="5">
        <f>SUMIFS(Dados!$C:$C,Dados!$D:$D,'Resulltado Gerencial'!$C41,Dados!$B:$B,'Resulltado Gerencial'!O$2,Dados!$A:$A,"Realizado")</f>
        <v>-1422.72</v>
      </c>
      <c r="P41" s="5">
        <f>SUMIFS(Dados!$C:$C,Dados!$D:$D,'Resulltado Gerencial'!$C41,Dados!$B:$B,'Resulltado Gerencial'!P$2,Dados!$A:$A,"Realizado")</f>
        <v>-1422.72</v>
      </c>
      <c r="Q41" s="2">
        <f t="shared" si="8"/>
        <v>-17072.639999999996</v>
      </c>
    </row>
    <row r="42" spans="2:17" hidden="1" outlineLevel="1" x14ac:dyDescent="0.3">
      <c r="C42" s="73">
        <v>41621</v>
      </c>
      <c r="D42" t="s">
        <v>2372</v>
      </c>
      <c r="E42" s="5">
        <f>SUMIFS(Dados!$C:$C,Dados!$D:$D,'Resulltado Gerencial'!$C42,Dados!$B:$B,'Resulltado Gerencial'!E$2,Dados!$A:$A,"Realizado")</f>
        <v>-1767.27</v>
      </c>
      <c r="F42" s="5">
        <f>SUMIFS(Dados!$C:$C,Dados!$D:$D,'Resulltado Gerencial'!$C42,Dados!$B:$B,'Resulltado Gerencial'!F$2,Dados!$A:$A,"Realizado")</f>
        <v>-1641.04</v>
      </c>
      <c r="G42" s="5">
        <f>SUMIFS(Dados!$C:$C,Dados!$D:$D,'Resulltado Gerencial'!$C42,Dados!$B:$B,'Resulltado Gerencial'!G$2,Dados!$A:$A,"Realizado")</f>
        <v>-2690.48</v>
      </c>
      <c r="H42" s="5">
        <f>SUMIFS(Dados!$C:$C,Dados!$D:$D,'Resulltado Gerencial'!$C42,Dados!$B:$B,'Resulltado Gerencial'!H$2,Dados!$A:$A,"Realizado")</f>
        <v>-1788.74</v>
      </c>
      <c r="I42" s="5">
        <f>SUMIFS(Dados!$C:$C,Dados!$D:$D,'Resulltado Gerencial'!$C42,Dados!$B:$B,'Resulltado Gerencial'!I$2,Dados!$A:$A,"Realizado")</f>
        <v>-1788.74</v>
      </c>
      <c r="J42" s="5">
        <f>SUMIFS(Dados!$C:$C,Dados!$D:$D,'Resulltado Gerencial'!$C42,Dados!$B:$B,'Resulltado Gerencial'!J$2,Dados!$A:$A,"Realizado")</f>
        <v>-1788.74</v>
      </c>
      <c r="K42" s="5">
        <f>SUMIFS(Dados!$C:$C,Dados!$D:$D,'Resulltado Gerencial'!$C42,Dados!$B:$B,'Resulltado Gerencial'!K$2,Dados!$A:$A,"Realizado")</f>
        <v>-1788.74</v>
      </c>
      <c r="L42" s="5">
        <f>SUMIFS(Dados!$C:$C,Dados!$D:$D,'Resulltado Gerencial'!$C42,Dados!$B:$B,'Resulltado Gerencial'!L$2,Dados!$A:$A,"Realizado")</f>
        <v>-1788.74</v>
      </c>
      <c r="M42" s="5">
        <f>SUMIFS(Dados!$C:$C,Dados!$D:$D,'Resulltado Gerencial'!$C42,Dados!$B:$B,'Resulltado Gerencial'!M$2,Dados!$A:$A,"Realizado")</f>
        <v>-1788.74</v>
      </c>
      <c r="N42" s="5">
        <f>SUMIFS(Dados!$C:$C,Dados!$D:$D,'Resulltado Gerencial'!$C42,Dados!$B:$B,'Resulltado Gerencial'!N$2,Dados!$A:$A,"Realizado")</f>
        <v>-1788.74</v>
      </c>
      <c r="O42" s="5">
        <f>SUMIFS(Dados!$C:$C,Dados!$D:$D,'Resulltado Gerencial'!$C42,Dados!$B:$B,'Resulltado Gerencial'!O$2,Dados!$A:$A,"Realizado")</f>
        <v>-1825.54</v>
      </c>
      <c r="P42" s="5">
        <f>SUMIFS(Dados!$C:$C,Dados!$D:$D,'Resulltado Gerencial'!$C42,Dados!$B:$B,'Resulltado Gerencial'!P$2,Dados!$A:$A,"Realizado")</f>
        <v>-1789</v>
      </c>
      <c r="Q42" s="2">
        <f t="shared" si="8"/>
        <v>-22234.510000000002</v>
      </c>
    </row>
    <row r="43" spans="2:17" hidden="1" outlineLevel="1" x14ac:dyDescent="0.3">
      <c r="C43" s="73">
        <v>42706</v>
      </c>
      <c r="D43" t="s">
        <v>2371</v>
      </c>
      <c r="E43" s="5">
        <f>SUMIFS(Dados!$C:$C,Dados!$D:$D,'Resulltado Gerencial'!$C43,Dados!$B:$B,'Resulltado Gerencial'!E$2,Dados!$A:$A,"Realizado")</f>
        <v>-1910.96</v>
      </c>
      <c r="F43" s="5">
        <f>SUMIFS(Dados!$C:$C,Dados!$D:$D,'Resulltado Gerencial'!$C43,Dados!$B:$B,'Resulltado Gerencial'!F$2,Dados!$A:$A,"Realizado")</f>
        <v>-1910.96</v>
      </c>
      <c r="G43" s="5">
        <f>SUMIFS(Dados!$C:$C,Dados!$D:$D,'Resulltado Gerencial'!$C43,Dados!$B:$B,'Resulltado Gerencial'!G$2,Dados!$A:$A,"Realizado")</f>
        <v>-1103.1400000000001</v>
      </c>
      <c r="H43" s="5">
        <f>SUMIFS(Dados!$C:$C,Dados!$D:$D,'Resulltado Gerencial'!$C43,Dados!$B:$B,'Resulltado Gerencial'!H$2,Dados!$A:$A,"Realizado")</f>
        <v>-1103.1400000000001</v>
      </c>
      <c r="I43" s="5">
        <f>SUMIFS(Dados!$C:$C,Dados!$D:$D,'Resulltado Gerencial'!$C43,Dados!$B:$B,'Resulltado Gerencial'!I$2,Dados!$A:$A,"Realizado")</f>
        <v>-1103.1400000000001</v>
      </c>
      <c r="J43" s="5">
        <f>SUMIFS(Dados!$C:$C,Dados!$D:$D,'Resulltado Gerencial'!$C43,Dados!$B:$B,'Resulltado Gerencial'!J$2,Dados!$A:$A,"Realizado")</f>
        <v>-1103.1400000000001</v>
      </c>
      <c r="K43" s="5">
        <f>SUMIFS(Dados!$C:$C,Dados!$D:$D,'Resulltado Gerencial'!$C43,Dados!$B:$B,'Resulltado Gerencial'!K$2,Dados!$A:$A,"Realizado")</f>
        <v>-1103.1400000000001</v>
      </c>
      <c r="L43" s="5">
        <f>SUMIFS(Dados!$C:$C,Dados!$D:$D,'Resulltado Gerencial'!$C43,Dados!$B:$B,'Resulltado Gerencial'!L$2,Dados!$A:$A,"Realizado")</f>
        <v>-1103.1400000000001</v>
      </c>
      <c r="M43" s="5">
        <f>SUMIFS(Dados!$C:$C,Dados!$D:$D,'Resulltado Gerencial'!$C43,Dados!$B:$B,'Resulltado Gerencial'!M$2,Dados!$A:$A,"Realizado")</f>
        <v>-1103.1400000000001</v>
      </c>
      <c r="N43" s="5">
        <f>SUMIFS(Dados!$C:$C,Dados!$D:$D,'Resulltado Gerencial'!$C43,Dados!$B:$B,'Resulltado Gerencial'!N$2,Dados!$A:$A,"Realizado")</f>
        <v>-1103.1400000000001</v>
      </c>
      <c r="O43" s="5">
        <f>SUMIFS(Dados!$C:$C,Dados!$D:$D,'Resulltado Gerencial'!$C43,Dados!$B:$B,'Resulltado Gerencial'!O$2,Dados!$A:$A,"Realizado")</f>
        <v>-1103</v>
      </c>
      <c r="P43" s="5">
        <f>SUMIFS(Dados!$C:$C,Dados!$D:$D,'Resulltado Gerencial'!$C43,Dados!$B:$B,'Resulltado Gerencial'!P$2,Dados!$A:$A,"Realizado")</f>
        <v>-1103</v>
      </c>
      <c r="Q43" s="2">
        <f t="shared" si="8"/>
        <v>-14853.039999999999</v>
      </c>
    </row>
    <row r="44" spans="2:17" hidden="1" outlineLevel="1" x14ac:dyDescent="0.3">
      <c r="C44" s="73">
        <v>42718</v>
      </c>
      <c r="D44" t="s">
        <v>67</v>
      </c>
      <c r="E44" s="5">
        <f>SUMIFS(Dados!$C:$C,Dados!$D:$D,'Resulltado Gerencial'!$C44,Dados!$B:$B,'Resulltado Gerencial'!E$2,Dados!$A:$A,"Realizado")</f>
        <v>-265</v>
      </c>
      <c r="F44" s="5">
        <f>SUMIFS(Dados!$C:$C,Dados!$D:$D,'Resulltado Gerencial'!$C44,Dados!$B:$B,'Resulltado Gerencial'!F$2,Dados!$A:$A,"Realizado")</f>
        <v>-186.5</v>
      </c>
      <c r="G44" s="5">
        <f>SUMIFS(Dados!$C:$C,Dados!$D:$D,'Resulltado Gerencial'!$C44,Dados!$B:$B,'Resulltado Gerencial'!G$2,Dados!$A:$A,"Realizado")</f>
        <v>0</v>
      </c>
      <c r="H44" s="5">
        <f>SUMIFS(Dados!$C:$C,Dados!$D:$D,'Resulltado Gerencial'!$C44,Dados!$B:$B,'Resulltado Gerencial'!H$2,Dados!$A:$A,"Realizado")</f>
        <v>-1580.75</v>
      </c>
      <c r="I44" s="5">
        <f>SUMIFS(Dados!$C:$C,Dados!$D:$D,'Resulltado Gerencial'!$C44,Dados!$B:$B,'Resulltado Gerencial'!I$2,Dados!$A:$A,"Realizado")</f>
        <v>-221</v>
      </c>
      <c r="J44" s="5">
        <f>SUMIFS(Dados!$C:$C,Dados!$D:$D,'Resulltado Gerencial'!$C44,Dados!$B:$B,'Resulltado Gerencial'!J$2,Dados!$A:$A,"Realizado")</f>
        <v>-215</v>
      </c>
      <c r="K44" s="5">
        <f>SUMIFS(Dados!$C:$C,Dados!$D:$D,'Resulltado Gerencial'!$C44,Dados!$B:$B,'Resulltado Gerencial'!K$2,Dados!$A:$A,"Realizado")</f>
        <v>-131</v>
      </c>
      <c r="L44" s="5">
        <f>SUMIFS(Dados!$C:$C,Dados!$D:$D,'Resulltado Gerencial'!$C44,Dados!$B:$B,'Resulltado Gerencial'!L$2,Dados!$A:$A,"Realizado")</f>
        <v>-27.5</v>
      </c>
      <c r="M44" s="5">
        <f>SUMIFS(Dados!$C:$C,Dados!$D:$D,'Resulltado Gerencial'!$C44,Dados!$B:$B,'Resulltado Gerencial'!M$2,Dados!$A:$A,"Realizado")</f>
        <v>-1139.18</v>
      </c>
      <c r="N44" s="5">
        <f>SUMIFS(Dados!$C:$C,Dados!$D:$D,'Resulltado Gerencial'!$C44,Dados!$B:$B,'Resulltado Gerencial'!N$2,Dados!$A:$A,"Realizado")</f>
        <v>-908.87</v>
      </c>
      <c r="O44" s="5">
        <f>SUMIFS(Dados!$C:$C,Dados!$D:$D,'Resulltado Gerencial'!$C44,Dados!$B:$B,'Resulltado Gerencial'!O$2,Dados!$A:$A,"Realizado")</f>
        <v>-2535.4299999999994</v>
      </c>
      <c r="P44" s="5">
        <f>SUMIFS(Dados!$C:$C,Dados!$D:$D,'Resulltado Gerencial'!$C44,Dados!$B:$B,'Resulltado Gerencial'!P$2,Dados!$A:$A,"Realizado")</f>
        <v>-1973</v>
      </c>
      <c r="Q44" s="2">
        <f t="shared" si="8"/>
        <v>-9183.23</v>
      </c>
    </row>
    <row r="45" spans="2:17" collapsed="1" x14ac:dyDescent="0.3">
      <c r="B45" s="3" t="s">
        <v>62</v>
      </c>
      <c r="C45" s="3"/>
      <c r="D45" s="3"/>
      <c r="E45" s="4">
        <f t="shared" ref="E45:Q45" si="13">SUM(E46:E53)</f>
        <v>-15821.119999999999</v>
      </c>
      <c r="F45" s="4">
        <f t="shared" si="13"/>
        <v>-18322.069999999996</v>
      </c>
      <c r="G45" s="4">
        <f t="shared" si="13"/>
        <v>-19131.059999999998</v>
      </c>
      <c r="H45" s="4">
        <f t="shared" si="13"/>
        <v>-18805.579999999998</v>
      </c>
      <c r="I45" s="4">
        <f t="shared" si="13"/>
        <v>-17783.32</v>
      </c>
      <c r="J45" s="4">
        <f t="shared" si="13"/>
        <v>-17955.349999999999</v>
      </c>
      <c r="K45" s="4">
        <f t="shared" si="13"/>
        <v>-19456.22</v>
      </c>
      <c r="L45" s="4">
        <f t="shared" si="13"/>
        <v>-18197.98</v>
      </c>
      <c r="M45" s="4">
        <f t="shared" si="13"/>
        <v>-22980.459999999995</v>
      </c>
      <c r="N45" s="4">
        <f t="shared" si="13"/>
        <v>-28993.39</v>
      </c>
      <c r="O45" s="4">
        <f t="shared" si="13"/>
        <v>-19918.23</v>
      </c>
      <c r="P45" s="4">
        <f t="shared" si="13"/>
        <v>-16718.990000000002</v>
      </c>
      <c r="Q45" s="67">
        <f t="shared" si="13"/>
        <v>-234083.77000000002</v>
      </c>
    </row>
    <row r="46" spans="2:17" hidden="1" outlineLevel="1" x14ac:dyDescent="0.3">
      <c r="C46" s="73">
        <v>42401</v>
      </c>
      <c r="D46" t="s">
        <v>30</v>
      </c>
      <c r="E46" s="5">
        <f>SUMIFS(Dados!$C:$C,Dados!$D:$D,'Resulltado Gerencial'!$C46,Dados!$B:$B,'Resulltado Gerencial'!E$2,Dados!$A:$A,"Realizado")</f>
        <v>-10520</v>
      </c>
      <c r="F46" s="5">
        <f>SUMIFS(Dados!$C:$C,Dados!$D:$D,'Resulltado Gerencial'!$C46,Dados!$B:$B,'Resulltado Gerencial'!F$2,Dados!$A:$A,"Realizado")</f>
        <v>-10520</v>
      </c>
      <c r="G46" s="5">
        <f>SUMIFS(Dados!$C:$C,Dados!$D:$D,'Resulltado Gerencial'!$C46,Dados!$B:$B,'Resulltado Gerencial'!G$2,Dados!$A:$A,"Realizado")</f>
        <v>-10520</v>
      </c>
      <c r="H46" s="5">
        <f>SUMIFS(Dados!$C:$C,Dados!$D:$D,'Resulltado Gerencial'!$C46,Dados!$B:$B,'Resulltado Gerencial'!H$2,Dados!$A:$A,"Realizado")</f>
        <v>-10520</v>
      </c>
      <c r="I46" s="5">
        <f>SUMIFS(Dados!$C:$C,Dados!$D:$D,'Resulltado Gerencial'!$C46,Dados!$B:$B,'Resulltado Gerencial'!I$2,Dados!$A:$A,"Realizado")</f>
        <v>-10520</v>
      </c>
      <c r="J46" s="5">
        <f>SUMIFS(Dados!$C:$C,Dados!$D:$D,'Resulltado Gerencial'!$C46,Dados!$B:$B,'Resulltado Gerencial'!J$2,Dados!$A:$A,"Realizado")</f>
        <v>-10520</v>
      </c>
      <c r="K46" s="5">
        <f>SUMIFS(Dados!$C:$C,Dados!$D:$D,'Resulltado Gerencial'!$C46,Dados!$B:$B,'Resulltado Gerencial'!K$2,Dados!$A:$A,"Realizado")</f>
        <v>-10520</v>
      </c>
      <c r="L46" s="5">
        <f>SUMIFS(Dados!$C:$C,Dados!$D:$D,'Resulltado Gerencial'!$C46,Dados!$B:$B,'Resulltado Gerencial'!L$2,Dados!$A:$A,"Realizado")</f>
        <v>-10520</v>
      </c>
      <c r="M46" s="5">
        <f>SUMIFS(Dados!$C:$C,Dados!$D:$D,'Resulltado Gerencial'!$C46,Dados!$B:$B,'Resulltado Gerencial'!M$2,Dados!$A:$A,"Realizado")</f>
        <v>-10520</v>
      </c>
      <c r="N46" s="5">
        <f>SUMIFS(Dados!$C:$C,Dados!$D:$D,'Resulltado Gerencial'!$C46,Dados!$B:$B,'Resulltado Gerencial'!N$2,Dados!$A:$A,"Realizado")</f>
        <v>-10520</v>
      </c>
      <c r="O46" s="5">
        <f>SUMIFS(Dados!$C:$C,Dados!$D:$D,'Resulltado Gerencial'!$C46,Dados!$B:$B,'Resulltado Gerencial'!O$2,Dados!$A:$A,"Realizado")</f>
        <v>-10520</v>
      </c>
      <c r="P46" s="5">
        <f>SUMIFS(Dados!$C:$C,Dados!$D:$D,'Resulltado Gerencial'!$C46,Dados!$B:$B,'Resulltado Gerencial'!P$2,Dados!$A:$A,"Realizado")</f>
        <v>-10520</v>
      </c>
      <c r="Q46" s="2">
        <f t="shared" ref="Q46:Q53" si="14">SUM(E46:P46)</f>
        <v>-126240</v>
      </c>
    </row>
    <row r="47" spans="2:17" hidden="1" outlineLevel="1" x14ac:dyDescent="0.3">
      <c r="C47" s="73">
        <v>42402</v>
      </c>
      <c r="D47" t="s">
        <v>31</v>
      </c>
      <c r="E47" s="5">
        <f>SUMIFS(Dados!$C:$C,Dados!$D:$D,'Resulltado Gerencial'!$C47,Dados!$B:$B,'Resulltado Gerencial'!E$2,Dados!$A:$A,"Realizado")</f>
        <v>0</v>
      </c>
      <c r="F47" s="5">
        <f>SUMIFS(Dados!$C:$C,Dados!$D:$D,'Resulltado Gerencial'!$C47,Dados!$B:$B,'Resulltado Gerencial'!F$2,Dados!$A:$A,"Realizado")</f>
        <v>-2962.8</v>
      </c>
      <c r="G47" s="5">
        <f>SUMIFS(Dados!$C:$C,Dados!$D:$D,'Resulltado Gerencial'!$C47,Dados!$B:$B,'Resulltado Gerencial'!G$2,Dados!$A:$A,"Realizado")</f>
        <v>-2962.8</v>
      </c>
      <c r="H47" s="5">
        <f>SUMIFS(Dados!$C:$C,Dados!$D:$D,'Resulltado Gerencial'!$C47,Dados!$B:$B,'Resulltado Gerencial'!H$2,Dados!$A:$A,"Realizado")</f>
        <v>-2962.8</v>
      </c>
      <c r="I47" s="5">
        <f>SUMIFS(Dados!$C:$C,Dados!$D:$D,'Resulltado Gerencial'!$C47,Dados!$B:$B,'Resulltado Gerencial'!I$2,Dados!$A:$A,"Realizado")</f>
        <v>-2962.8</v>
      </c>
      <c r="J47" s="5">
        <f>SUMIFS(Dados!$C:$C,Dados!$D:$D,'Resulltado Gerencial'!$C47,Dados!$B:$B,'Resulltado Gerencial'!J$2,Dados!$A:$A,"Realizado")</f>
        <v>-2962.8</v>
      </c>
      <c r="K47" s="5">
        <f>SUMIFS(Dados!$C:$C,Dados!$D:$D,'Resulltado Gerencial'!$C47,Dados!$B:$B,'Resulltado Gerencial'!K$2,Dados!$A:$A,"Realizado")</f>
        <v>-2962.8</v>
      </c>
      <c r="L47" s="5">
        <f>SUMIFS(Dados!$C:$C,Dados!$D:$D,'Resulltado Gerencial'!$C47,Dados!$B:$B,'Resulltado Gerencial'!L$2,Dados!$A:$A,"Realizado")</f>
        <v>-2962.8</v>
      </c>
      <c r="M47" s="5">
        <f>SUMIFS(Dados!$C:$C,Dados!$D:$D,'Resulltado Gerencial'!$C47,Dados!$B:$B,'Resulltado Gerencial'!M$2,Dados!$A:$A,"Realizado")</f>
        <v>-2962.8</v>
      </c>
      <c r="N47" s="5">
        <f>SUMIFS(Dados!$C:$C,Dados!$D:$D,'Resulltado Gerencial'!$C47,Dados!$B:$B,'Resulltado Gerencial'!N$2,Dados!$A:$A,"Realizado")</f>
        <v>-2962.8</v>
      </c>
      <c r="O47" s="5">
        <f>SUMIFS(Dados!$C:$C,Dados!$D:$D,'Resulltado Gerencial'!$C47,Dados!$B:$B,'Resulltado Gerencial'!O$2,Dados!$A:$A,"Realizado")</f>
        <v>-2962.8</v>
      </c>
      <c r="P47" s="5">
        <f>SUMIFS(Dados!$C:$C,Dados!$D:$D,'Resulltado Gerencial'!$C47,Dados!$B:$B,'Resulltado Gerencial'!P$2,Dados!$A:$A,"Realizado")</f>
        <v>0</v>
      </c>
      <c r="Q47" s="2">
        <f t="shared" si="14"/>
        <v>-29627.999999999996</v>
      </c>
    </row>
    <row r="48" spans="2:17" hidden="1" outlineLevel="1" x14ac:dyDescent="0.3">
      <c r="C48" s="73">
        <v>42404</v>
      </c>
      <c r="D48" t="s">
        <v>32</v>
      </c>
      <c r="E48" s="5">
        <f>SUMIFS(Dados!$C:$C,Dados!$D:$D,'Resulltado Gerencial'!$C48,Dados!$B:$B,'Resulltado Gerencial'!E$2,Dados!$A:$A,"Realizado")</f>
        <v>-768.31</v>
      </c>
      <c r="F48" s="5">
        <f>SUMIFS(Dados!$C:$C,Dados!$D:$D,'Resulltado Gerencial'!$C48,Dados!$B:$B,'Resulltado Gerencial'!F$2,Dados!$A:$A,"Realizado")</f>
        <v>-768.31</v>
      </c>
      <c r="G48" s="5">
        <f>SUMIFS(Dados!$C:$C,Dados!$D:$D,'Resulltado Gerencial'!$C48,Dados!$B:$B,'Resulltado Gerencial'!G$2,Dados!$A:$A,"Realizado")</f>
        <v>-768.31</v>
      </c>
      <c r="H48" s="5">
        <f>SUMIFS(Dados!$C:$C,Dados!$D:$D,'Resulltado Gerencial'!$C48,Dados!$B:$B,'Resulltado Gerencial'!H$2,Dados!$A:$A,"Realizado")</f>
        <v>-768.31</v>
      </c>
      <c r="I48" s="5">
        <f>SUMIFS(Dados!$C:$C,Dados!$D:$D,'Resulltado Gerencial'!$C48,Dados!$B:$B,'Resulltado Gerencial'!I$2,Dados!$A:$A,"Realizado")</f>
        <v>-768.31</v>
      </c>
      <c r="J48" s="5">
        <f>SUMIFS(Dados!$C:$C,Dados!$D:$D,'Resulltado Gerencial'!$C48,Dados!$B:$B,'Resulltado Gerencial'!J$2,Dados!$A:$A,"Realizado")</f>
        <v>-794.44</v>
      </c>
      <c r="K48" s="5">
        <f>SUMIFS(Dados!$C:$C,Dados!$D:$D,'Resulltado Gerencial'!$C48,Dados!$B:$B,'Resulltado Gerencial'!K$2,Dados!$A:$A,"Realizado")</f>
        <v>-768.31</v>
      </c>
      <c r="L48" s="5">
        <f>SUMIFS(Dados!$C:$C,Dados!$D:$D,'Resulltado Gerencial'!$C48,Dados!$B:$B,'Resulltado Gerencial'!L$2,Dados!$A:$A,"Realizado")</f>
        <v>-768.31</v>
      </c>
      <c r="M48" s="5">
        <f>SUMIFS(Dados!$C:$C,Dados!$D:$D,'Resulltado Gerencial'!$C48,Dados!$B:$B,'Resulltado Gerencial'!M$2,Dados!$A:$A,"Realizado")</f>
        <v>-768.31</v>
      </c>
      <c r="N48" s="5">
        <f>SUMIFS(Dados!$C:$C,Dados!$D:$D,'Resulltado Gerencial'!$C48,Dados!$B:$B,'Resulltado Gerencial'!N$2,Dados!$A:$A,"Realizado")</f>
        <v>-768.31</v>
      </c>
      <c r="O48" s="5">
        <f>SUMIFS(Dados!$C:$C,Dados!$D:$D,'Resulltado Gerencial'!$C48,Dados!$B:$B,'Resulltado Gerencial'!O$2,Dados!$A:$A,"Realizado")</f>
        <v>-846.95</v>
      </c>
      <c r="P48" s="5">
        <f>SUMIFS(Dados!$C:$C,Dados!$D:$D,'Resulltado Gerencial'!$C48,Dados!$B:$B,'Resulltado Gerencial'!P$2,Dados!$A:$A,"Realizado")</f>
        <v>-846.95</v>
      </c>
      <c r="Q48" s="2">
        <f t="shared" si="14"/>
        <v>-9403.1299999999992</v>
      </c>
    </row>
    <row r="49" spans="2:17" hidden="1" outlineLevel="1" x14ac:dyDescent="0.3">
      <c r="C49" s="73">
        <v>42405</v>
      </c>
      <c r="D49" t="s">
        <v>33</v>
      </c>
      <c r="E49" s="5">
        <f>SUMIFS(Dados!$C:$C,Dados!$D:$D,'Resulltado Gerencial'!$C49,Dados!$B:$B,'Resulltado Gerencial'!E$2,Dados!$A:$A,"Realizado")</f>
        <v>-2578.65</v>
      </c>
      <c r="F49" s="5">
        <f>SUMIFS(Dados!$C:$C,Dados!$D:$D,'Resulltado Gerencial'!$C49,Dados!$B:$B,'Resulltado Gerencial'!F$2,Dados!$A:$A,"Realizado")</f>
        <v>-2211.09</v>
      </c>
      <c r="G49" s="5">
        <f>SUMIFS(Dados!$C:$C,Dados!$D:$D,'Resulltado Gerencial'!$C49,Dados!$B:$B,'Resulltado Gerencial'!G$2,Dados!$A:$A,"Realizado")</f>
        <v>-2654.92</v>
      </c>
      <c r="H49" s="5">
        <f>SUMIFS(Dados!$C:$C,Dados!$D:$D,'Resulltado Gerencial'!$C49,Dados!$B:$B,'Resulltado Gerencial'!H$2,Dados!$A:$A,"Realizado")</f>
        <v>-3559.02</v>
      </c>
      <c r="I49" s="5">
        <f>SUMIFS(Dados!$C:$C,Dados!$D:$D,'Resulltado Gerencial'!$C49,Dados!$B:$B,'Resulltado Gerencial'!I$2,Dados!$A:$A,"Realizado")</f>
        <v>-2479.96</v>
      </c>
      <c r="J49" s="5">
        <f>SUMIFS(Dados!$C:$C,Dados!$D:$D,'Resulltado Gerencial'!$C49,Dados!$B:$B,'Resulltado Gerencial'!J$2,Dados!$A:$A,"Realizado")</f>
        <v>-2443.86</v>
      </c>
      <c r="K49" s="5">
        <f>SUMIFS(Dados!$C:$C,Dados!$D:$D,'Resulltado Gerencial'!$C49,Dados!$B:$B,'Resulltado Gerencial'!K$2,Dados!$A:$A,"Realizado")</f>
        <v>-2600.33</v>
      </c>
      <c r="L49" s="5">
        <f>SUMIFS(Dados!$C:$C,Dados!$D:$D,'Resulltado Gerencial'!$C49,Dados!$B:$B,'Resulltado Gerencial'!L$2,Dados!$A:$A,"Realizado")</f>
        <v>-2394.81</v>
      </c>
      <c r="M49" s="5">
        <f>SUMIFS(Dados!$C:$C,Dados!$D:$D,'Resulltado Gerencial'!$C49,Dados!$B:$B,'Resulltado Gerencial'!M$2,Dados!$A:$A,"Realizado")</f>
        <v>-3398.72</v>
      </c>
      <c r="N49" s="5">
        <f>SUMIFS(Dados!$C:$C,Dados!$D:$D,'Resulltado Gerencial'!$C49,Dados!$B:$B,'Resulltado Gerencial'!N$2,Dados!$A:$A,"Realizado")</f>
        <v>-3454.75</v>
      </c>
      <c r="O49" s="5">
        <f>SUMIFS(Dados!$C:$C,Dados!$D:$D,'Resulltado Gerencial'!$C49,Dados!$B:$B,'Resulltado Gerencial'!O$2,Dados!$A:$A,"Realizado")</f>
        <v>-3864.82</v>
      </c>
      <c r="P49" s="5">
        <f>SUMIFS(Dados!$C:$C,Dados!$D:$D,'Resulltado Gerencial'!$C49,Dados!$B:$B,'Resulltado Gerencial'!P$2,Dados!$A:$A,"Realizado")</f>
        <v>-4043.44</v>
      </c>
      <c r="Q49" s="2">
        <f t="shared" si="14"/>
        <v>-35684.370000000003</v>
      </c>
    </row>
    <row r="50" spans="2:17" hidden="1" outlineLevel="1" x14ac:dyDescent="0.3">
      <c r="C50" s="73">
        <v>41609</v>
      </c>
      <c r="D50" t="s">
        <v>24</v>
      </c>
      <c r="E50" s="5">
        <f>SUMIFS(Dados!$C:$C,Dados!$D:$D,'Resulltado Gerencial'!$C50,Dados!$B:$B,'Resulltado Gerencial'!E$2,Dados!$A:$A,"Realizado")</f>
        <v>-196.7</v>
      </c>
      <c r="F50" s="5">
        <f>SUMIFS(Dados!$C:$C,Dados!$D:$D,'Resulltado Gerencial'!$C50,Dados!$B:$B,'Resulltado Gerencial'!F$2,Dados!$A:$A,"Realizado")</f>
        <v>-119.25</v>
      </c>
      <c r="G50" s="5">
        <f>SUMIFS(Dados!$C:$C,Dados!$D:$D,'Resulltado Gerencial'!$C50,Dados!$B:$B,'Resulltado Gerencial'!G$2,Dados!$A:$A,"Realizado")</f>
        <v>-119.25</v>
      </c>
      <c r="H50" s="5">
        <f>SUMIFS(Dados!$C:$C,Dados!$D:$D,'Resulltado Gerencial'!$C50,Dados!$B:$B,'Resulltado Gerencial'!H$2,Dados!$A:$A,"Realizado")</f>
        <v>-119.25</v>
      </c>
      <c r="I50" s="5">
        <f>SUMIFS(Dados!$C:$C,Dados!$D:$D,'Resulltado Gerencial'!$C50,Dados!$B:$B,'Resulltado Gerencial'!I$2,Dados!$A:$A,"Realizado")</f>
        <v>-119.25</v>
      </c>
      <c r="J50" s="5">
        <f>SUMIFS(Dados!$C:$C,Dados!$D:$D,'Resulltado Gerencial'!$C50,Dados!$B:$B,'Resulltado Gerencial'!J$2,Dados!$A:$A,"Realizado")</f>
        <v>-119.25</v>
      </c>
      <c r="K50" s="5">
        <f>SUMIFS(Dados!$C:$C,Dados!$D:$D,'Resulltado Gerencial'!$C50,Dados!$B:$B,'Resulltado Gerencial'!K$2,Dados!$A:$A,"Realizado")</f>
        <v>-119.25</v>
      </c>
      <c r="L50" s="5">
        <f>SUMIFS(Dados!$C:$C,Dados!$D:$D,'Resulltado Gerencial'!$C50,Dados!$B:$B,'Resulltado Gerencial'!L$2,Dados!$A:$A,"Realizado")</f>
        <v>-119</v>
      </c>
      <c r="M50" s="5">
        <f>SUMIFS(Dados!$C:$C,Dados!$D:$D,'Resulltado Gerencial'!$C50,Dados!$B:$B,'Resulltado Gerencial'!M$2,Dados!$A:$A,"Realizado")</f>
        <v>-128.41999999999999</v>
      </c>
      <c r="N50" s="5">
        <f>SUMIFS(Dados!$C:$C,Dados!$D:$D,'Resulltado Gerencial'!$C50,Dados!$B:$B,'Resulltado Gerencial'!N$2,Dados!$A:$A,"Realizado")</f>
        <v>-128.41999999999999</v>
      </c>
      <c r="O50" s="5">
        <f>SUMIFS(Dados!$C:$C,Dados!$D:$D,'Resulltado Gerencial'!$C50,Dados!$B:$B,'Resulltado Gerencial'!O$2,Dados!$A:$A,"Realizado")</f>
        <v>-119</v>
      </c>
      <c r="P50" s="5">
        <f>SUMIFS(Dados!$C:$C,Dados!$D:$D,'Resulltado Gerencial'!$C50,Dados!$B:$B,'Resulltado Gerencial'!P$2,Dados!$A:$A,"Realizado")</f>
        <v>-119</v>
      </c>
      <c r="Q50" s="2">
        <f t="shared" si="14"/>
        <v>-1526.0400000000002</v>
      </c>
    </row>
    <row r="51" spans="2:17" hidden="1" outlineLevel="1" x14ac:dyDescent="0.3">
      <c r="C51" s="73">
        <v>42407</v>
      </c>
      <c r="D51" t="s">
        <v>2345</v>
      </c>
      <c r="E51" s="5">
        <f>SUMIFS(Dados!$C:$C,Dados!$D:$D,'Resulltado Gerencial'!$C51,Dados!$B:$B,'Resulltado Gerencial'!E$2,Dados!$A:$A,"Realizado")</f>
        <v>-693</v>
      </c>
      <c r="F51" s="5">
        <f>SUMIFS(Dados!$C:$C,Dados!$D:$D,'Resulltado Gerencial'!$C51,Dados!$B:$B,'Resulltado Gerencial'!F$2,Dados!$A:$A,"Realizado")</f>
        <v>-693</v>
      </c>
      <c r="G51" s="5">
        <f>SUMIFS(Dados!$C:$C,Dados!$D:$D,'Resulltado Gerencial'!$C51,Dados!$B:$B,'Resulltado Gerencial'!G$2,Dados!$A:$A,"Realizado")</f>
        <v>-693</v>
      </c>
      <c r="H51" s="5">
        <f>SUMIFS(Dados!$C:$C,Dados!$D:$D,'Resulltado Gerencial'!$C51,Dados!$B:$B,'Resulltado Gerencial'!H$2,Dados!$A:$A,"Realizado")</f>
        <v>-693</v>
      </c>
      <c r="I51" s="5">
        <f>SUMIFS(Dados!$C:$C,Dados!$D:$D,'Resulltado Gerencial'!$C51,Dados!$B:$B,'Resulltado Gerencial'!I$2,Dados!$A:$A,"Realizado")</f>
        <v>-933</v>
      </c>
      <c r="J51" s="5">
        <f>SUMIFS(Dados!$C:$C,Dados!$D:$D,'Resulltado Gerencial'!$C51,Dados!$B:$B,'Resulltado Gerencial'!J$2,Dados!$A:$A,"Realizado")</f>
        <v>-745</v>
      </c>
      <c r="K51" s="5">
        <f>SUMIFS(Dados!$C:$C,Dados!$D:$D,'Resulltado Gerencial'!$C51,Dados!$B:$B,'Resulltado Gerencial'!K$2,Dados!$A:$A,"Realizado")</f>
        <v>-745</v>
      </c>
      <c r="L51" s="5">
        <f>SUMIFS(Dados!$C:$C,Dados!$D:$D,'Resulltado Gerencial'!$C51,Dados!$B:$B,'Resulltado Gerencial'!L$2,Dados!$A:$A,"Realizado")</f>
        <v>-745</v>
      </c>
      <c r="M51" s="5">
        <f>SUMIFS(Dados!$C:$C,Dados!$D:$D,'Resulltado Gerencial'!$C51,Dados!$B:$B,'Resulltado Gerencial'!M$2,Dados!$A:$A,"Realizado")</f>
        <v>-545</v>
      </c>
      <c r="N51" s="5">
        <f>SUMIFS(Dados!$C:$C,Dados!$D:$D,'Resulltado Gerencial'!$C51,Dados!$B:$B,'Resulltado Gerencial'!N$2,Dados!$A:$A,"Realizado")</f>
        <v>-745</v>
      </c>
      <c r="O51" s="5">
        <f>SUMIFS(Dados!$C:$C,Dados!$D:$D,'Resulltado Gerencial'!$C51,Dados!$B:$B,'Resulltado Gerencial'!O$2,Dados!$A:$A,"Realizado")</f>
        <v>-200</v>
      </c>
      <c r="P51" s="5">
        <f>SUMIFS(Dados!$C:$C,Dados!$D:$D,'Resulltado Gerencial'!$C51,Dados!$B:$B,'Resulltado Gerencial'!P$2,Dados!$A:$A,"Realizado")</f>
        <v>-545</v>
      </c>
      <c r="Q51" s="2">
        <f t="shared" si="14"/>
        <v>-7975</v>
      </c>
    </row>
    <row r="52" spans="2:17" hidden="1" outlineLevel="1" x14ac:dyDescent="0.3">
      <c r="C52" s="73">
        <v>42408</v>
      </c>
      <c r="D52" t="s">
        <v>2375</v>
      </c>
      <c r="E52" s="5">
        <f>SUMIFS(Dados!$C:$C,Dados!$D:$D,'Resulltado Gerencial'!$C52,Dados!$B:$B,'Resulltado Gerencial'!E$2,Dados!$A:$A,"Realizado")</f>
        <v>-873.56</v>
      </c>
      <c r="F52" s="5">
        <f>SUMIFS(Dados!$C:$C,Dados!$D:$D,'Resulltado Gerencial'!$C52,Dados!$B:$B,'Resulltado Gerencial'!F$2,Dados!$A:$A,"Realizado")</f>
        <v>-668.62</v>
      </c>
      <c r="G52" s="5">
        <f>SUMIFS(Dados!$C:$C,Dados!$D:$D,'Resulltado Gerencial'!$C52,Dados!$B:$B,'Resulltado Gerencial'!G$2,Dados!$A:$A,"Realizado")</f>
        <v>-1412.78</v>
      </c>
      <c r="H52" s="5">
        <f>SUMIFS(Dados!$C:$C,Dados!$D:$D,'Resulltado Gerencial'!$C52,Dados!$B:$B,'Resulltado Gerencial'!H$2,Dados!$A:$A,"Realizado")</f>
        <v>0</v>
      </c>
      <c r="I52" s="5">
        <f>SUMIFS(Dados!$C:$C,Dados!$D:$D,'Resulltado Gerencial'!$C52,Dados!$B:$B,'Resulltado Gerencial'!I$2,Dados!$A:$A,"Realizado")</f>
        <v>0</v>
      </c>
      <c r="J52" s="5">
        <f>SUMIFS(Dados!$C:$C,Dados!$D:$D,'Resulltado Gerencial'!$C52,Dados!$B:$B,'Resulltado Gerencial'!J$2,Dados!$A:$A,"Realizado")</f>
        <v>0</v>
      </c>
      <c r="K52" s="5">
        <f>SUMIFS(Dados!$C:$C,Dados!$D:$D,'Resulltado Gerencial'!$C52,Dados!$B:$B,'Resulltado Gerencial'!K$2,Dados!$A:$A,"Realizado")</f>
        <v>-632.33000000000004</v>
      </c>
      <c r="L52" s="5">
        <f>SUMIFS(Dados!$C:$C,Dados!$D:$D,'Resulltado Gerencial'!$C52,Dados!$B:$B,'Resulltado Gerencial'!L$2,Dados!$A:$A,"Realizado")</f>
        <v>-688.06</v>
      </c>
      <c r="M52" s="5">
        <f>SUMIFS(Dados!$C:$C,Dados!$D:$D,'Resulltado Gerencial'!$C52,Dados!$B:$B,'Resulltado Gerencial'!M$2,Dados!$A:$A,"Realizado")</f>
        <v>-869.64</v>
      </c>
      <c r="N52" s="5">
        <f>SUMIFS(Dados!$C:$C,Dados!$D:$D,'Resulltado Gerencial'!$C52,Dados!$B:$B,'Resulltado Gerencial'!N$2,Dados!$A:$A,"Realizado")</f>
        <v>-1680.24</v>
      </c>
      <c r="O52" s="5">
        <f>SUMIFS(Dados!$C:$C,Dados!$D:$D,'Resulltado Gerencial'!$C52,Dados!$B:$B,'Resulltado Gerencial'!O$2,Dados!$A:$A,"Realizado")</f>
        <v>-944.36</v>
      </c>
      <c r="P52" s="5">
        <f>SUMIFS(Dados!$C:$C,Dados!$D:$D,'Resulltado Gerencial'!$C52,Dados!$B:$B,'Resulltado Gerencial'!P$2,Dados!$A:$A,"Realizado")</f>
        <v>-644.6</v>
      </c>
      <c r="Q52" s="2">
        <f t="shared" si="14"/>
        <v>-8414.19</v>
      </c>
    </row>
    <row r="53" spans="2:17" hidden="1" outlineLevel="1" x14ac:dyDescent="0.3">
      <c r="C53" s="73">
        <v>42410</v>
      </c>
      <c r="D53" t="s">
        <v>36</v>
      </c>
      <c r="E53" s="5">
        <f>SUMIFS(Dados!$C:$C,Dados!$D:$D,'Resulltado Gerencial'!$C53,Dados!$B:$B,'Resulltado Gerencial'!E$2,Dados!$A:$A,"Realizado")</f>
        <v>-190.9</v>
      </c>
      <c r="F53" s="5">
        <f>SUMIFS(Dados!$C:$C,Dados!$D:$D,'Resulltado Gerencial'!$C53,Dados!$B:$B,'Resulltado Gerencial'!F$2,Dados!$A:$A,"Realizado")</f>
        <v>-379</v>
      </c>
      <c r="G53" s="5">
        <f>SUMIFS(Dados!$C:$C,Dados!$D:$D,'Resulltado Gerencial'!$C53,Dados!$B:$B,'Resulltado Gerencial'!G$2,Dados!$A:$A,"Realizado")</f>
        <v>0</v>
      </c>
      <c r="H53" s="5">
        <f>SUMIFS(Dados!$C:$C,Dados!$D:$D,'Resulltado Gerencial'!$C53,Dados!$B:$B,'Resulltado Gerencial'!H$2,Dados!$A:$A,"Realizado")</f>
        <v>-183.2</v>
      </c>
      <c r="I53" s="5">
        <f>SUMIFS(Dados!$C:$C,Dados!$D:$D,'Resulltado Gerencial'!$C53,Dados!$B:$B,'Resulltado Gerencial'!I$2,Dados!$A:$A,"Realizado")</f>
        <v>0</v>
      </c>
      <c r="J53" s="5">
        <f>SUMIFS(Dados!$C:$C,Dados!$D:$D,'Resulltado Gerencial'!$C53,Dados!$B:$B,'Resulltado Gerencial'!J$2,Dados!$A:$A,"Realizado")</f>
        <v>-370</v>
      </c>
      <c r="K53" s="5">
        <f>SUMIFS(Dados!$C:$C,Dados!$D:$D,'Resulltado Gerencial'!$C53,Dados!$B:$B,'Resulltado Gerencial'!K$2,Dados!$A:$A,"Realizado")</f>
        <v>-1108.2</v>
      </c>
      <c r="L53" s="5">
        <f>SUMIFS(Dados!$C:$C,Dados!$D:$D,'Resulltado Gerencial'!$C53,Dados!$B:$B,'Resulltado Gerencial'!L$2,Dados!$A:$A,"Realizado")</f>
        <v>0</v>
      </c>
      <c r="M53" s="5">
        <f>SUMIFS(Dados!$C:$C,Dados!$D:$D,'Resulltado Gerencial'!$C53,Dados!$B:$B,'Resulltado Gerencial'!M$2,Dados!$A:$A,"Realizado")</f>
        <v>-3787.57</v>
      </c>
      <c r="N53" s="5">
        <f>SUMIFS(Dados!$C:$C,Dados!$D:$D,'Resulltado Gerencial'!$C53,Dados!$B:$B,'Resulltado Gerencial'!N$2,Dados!$A:$A,"Realizado")</f>
        <v>-8733.8700000000008</v>
      </c>
      <c r="O53" s="5">
        <f>SUMIFS(Dados!$C:$C,Dados!$D:$D,'Resulltado Gerencial'!$C53,Dados!$B:$B,'Resulltado Gerencial'!O$2,Dados!$A:$A,"Realizado")</f>
        <v>-460.29999999999995</v>
      </c>
      <c r="P53" s="5">
        <f>SUMIFS(Dados!$C:$C,Dados!$D:$D,'Resulltado Gerencial'!$C53,Dados!$B:$B,'Resulltado Gerencial'!P$2,Dados!$A:$A,"Realizado")</f>
        <v>0</v>
      </c>
      <c r="Q53" s="2">
        <f t="shared" si="14"/>
        <v>-15213.04</v>
      </c>
    </row>
    <row r="54" spans="2:17" collapsed="1" x14ac:dyDescent="0.3">
      <c r="B54" s="3" t="s">
        <v>63</v>
      </c>
      <c r="C54" s="3"/>
      <c r="D54" s="3"/>
      <c r="E54" s="4">
        <f t="shared" ref="E54:Q54" si="15">SUM(E55:E57)</f>
        <v>-445.05999999999966</v>
      </c>
      <c r="F54" s="4">
        <f t="shared" si="15"/>
        <v>-374.01999999999981</v>
      </c>
      <c r="G54" s="4">
        <f t="shared" si="15"/>
        <v>-363.93999999999949</v>
      </c>
      <c r="H54" s="4">
        <f t="shared" si="15"/>
        <v>-353.60999999999979</v>
      </c>
      <c r="I54" s="4">
        <f t="shared" si="15"/>
        <v>-334.51999999999958</v>
      </c>
      <c r="J54" s="4">
        <f t="shared" si="15"/>
        <v>-365.16999999999967</v>
      </c>
      <c r="K54" s="4">
        <f t="shared" si="15"/>
        <v>-363.95999999999981</v>
      </c>
      <c r="L54" s="4">
        <f t="shared" si="15"/>
        <v>-398.53999999999974</v>
      </c>
      <c r="M54" s="4">
        <f t="shared" si="15"/>
        <v>-365.07999999999981</v>
      </c>
      <c r="N54" s="4">
        <f t="shared" si="15"/>
        <v>-424.32999999999987</v>
      </c>
      <c r="O54" s="4">
        <f t="shared" si="15"/>
        <v>-511.9799999999999</v>
      </c>
      <c r="P54" s="4">
        <f t="shared" si="15"/>
        <v>-550.70999999999992</v>
      </c>
      <c r="Q54" s="67">
        <f t="shared" si="15"/>
        <v>-4850.9199999999964</v>
      </c>
    </row>
    <row r="55" spans="2:17" hidden="1" outlineLevel="1" x14ac:dyDescent="0.3">
      <c r="C55" s="73">
        <v>42602</v>
      </c>
      <c r="D55" t="s">
        <v>38</v>
      </c>
      <c r="E55" s="5">
        <f>SUMIFS(Dados!$C:$C,Dados!$D:$D,'Resulltado Gerencial'!$C55,Dados!$B:$B,'Resulltado Gerencial'!E$2,Dados!$A:$A,"Realizado")</f>
        <v>-121.59</v>
      </c>
      <c r="F55" s="5">
        <f>SUMIFS(Dados!$C:$C,Dados!$D:$D,'Resulltado Gerencial'!$C55,Dados!$B:$B,'Resulltado Gerencial'!F$2,Dados!$A:$A,"Realizado")</f>
        <v>0</v>
      </c>
      <c r="G55" s="5">
        <f>SUMIFS(Dados!$C:$C,Dados!$D:$D,'Resulltado Gerencial'!$C55,Dados!$B:$B,'Resulltado Gerencial'!G$2,Dados!$A:$A,"Realizado")</f>
        <v>-0.01</v>
      </c>
      <c r="H55" s="5">
        <f>SUMIFS(Dados!$C:$C,Dados!$D:$D,'Resulltado Gerencial'!$C55,Dados!$B:$B,'Resulltado Gerencial'!H$2,Dados!$A:$A,"Realizado")</f>
        <v>0</v>
      </c>
      <c r="I55" s="5">
        <f>SUMIFS(Dados!$C:$C,Dados!$D:$D,'Resulltado Gerencial'!$C55,Dados!$B:$B,'Resulltado Gerencial'!I$2,Dados!$A:$A,"Realizado")</f>
        <v>0</v>
      </c>
      <c r="J55" s="5">
        <f>SUMIFS(Dados!$C:$C,Dados!$D:$D,'Resulltado Gerencial'!$C55,Dados!$B:$B,'Resulltado Gerencial'!J$2,Dados!$A:$A,"Realizado")</f>
        <v>0</v>
      </c>
      <c r="K55" s="5">
        <f>SUMIFS(Dados!$C:$C,Dados!$D:$D,'Resulltado Gerencial'!$C55,Dados!$B:$B,'Resulltado Gerencial'!K$2,Dados!$A:$A,"Realizado")</f>
        <v>0</v>
      </c>
      <c r="L55" s="5">
        <f>SUMIFS(Dados!$C:$C,Dados!$D:$D,'Resulltado Gerencial'!$C55,Dados!$B:$B,'Resulltado Gerencial'!L$2,Dados!$A:$A,"Realizado")</f>
        <v>-19.2</v>
      </c>
      <c r="M55" s="5">
        <f>SUMIFS(Dados!$C:$C,Dados!$D:$D,'Resulltado Gerencial'!$C55,Dados!$B:$B,'Resulltado Gerencial'!M$2,Dados!$A:$A,"Realizado")</f>
        <v>0</v>
      </c>
      <c r="N55" s="5">
        <f>SUMIFS(Dados!$C:$C,Dados!$D:$D,'Resulltado Gerencial'!$C55,Dados!$B:$B,'Resulltado Gerencial'!N$2,Dados!$A:$A,"Realizado")</f>
        <v>-30.24</v>
      </c>
      <c r="O55" s="5">
        <f>SUMIFS(Dados!$C:$C,Dados!$D:$D,'Resulltado Gerencial'!$C55,Dados!$B:$B,'Resulltado Gerencial'!O$2,Dados!$A:$A,"Realizado")</f>
        <v>-30.0300000000002</v>
      </c>
      <c r="P55" s="5">
        <f>SUMIFS(Dados!$C:$C,Dados!$D:$D,'Resulltado Gerencial'!$C55,Dados!$B:$B,'Resulltado Gerencial'!P$2,Dados!$A:$A,"Realizado")</f>
        <v>-96</v>
      </c>
      <c r="Q55" s="2">
        <f t="shared" ref="Q55:Q57" si="16">SUM(E55:P55)</f>
        <v>-297.07000000000022</v>
      </c>
    </row>
    <row r="56" spans="2:17" hidden="1" outlineLevel="1" x14ac:dyDescent="0.3">
      <c r="C56" s="73">
        <v>42603</v>
      </c>
      <c r="D56" t="s">
        <v>39</v>
      </c>
      <c r="E56" s="5">
        <f>SUMIFS(Dados!$C:$C,Dados!$D:$D,'Resulltado Gerencial'!$C56,Dados!$B:$B,'Resulltado Gerencial'!E$2,Dados!$A:$A,"Realizado")</f>
        <v>1.48</v>
      </c>
      <c r="F56" s="5">
        <f>SUMIFS(Dados!$C:$C,Dados!$D:$D,'Resulltado Gerencial'!$C56,Dados!$B:$B,'Resulltado Gerencial'!F$2,Dados!$A:$A,"Realizado")</f>
        <v>1.3800000000000001</v>
      </c>
      <c r="G56" s="5">
        <f>SUMIFS(Dados!$C:$C,Dados!$D:$D,'Resulltado Gerencial'!$C56,Dados!$B:$B,'Resulltado Gerencial'!G$2,Dados!$A:$A,"Realizado")</f>
        <v>0.67</v>
      </c>
      <c r="H56" s="5">
        <f>SUMIFS(Dados!$C:$C,Dados!$D:$D,'Resulltado Gerencial'!$C56,Dados!$B:$B,'Resulltado Gerencial'!H$2,Dados!$A:$A,"Realizado")</f>
        <v>1.94</v>
      </c>
      <c r="I56" s="5">
        <f>SUMIFS(Dados!$C:$C,Dados!$D:$D,'Resulltado Gerencial'!$C56,Dados!$B:$B,'Resulltado Gerencial'!I$2,Dados!$A:$A,"Realizado")</f>
        <v>0.48</v>
      </c>
      <c r="J56" s="5">
        <f>SUMIFS(Dados!$C:$C,Dados!$D:$D,'Resulltado Gerencial'!$C56,Dados!$B:$B,'Resulltado Gerencial'!J$2,Dados!$A:$A,"Realizado")</f>
        <v>0.23</v>
      </c>
      <c r="K56" s="5">
        <f>SUMIFS(Dados!$C:$C,Dados!$D:$D,'Resulltado Gerencial'!$C56,Dados!$B:$B,'Resulltado Gerencial'!K$2,Dados!$A:$A,"Realizado")</f>
        <v>1.44</v>
      </c>
      <c r="L56" s="5">
        <f>SUMIFS(Dados!$C:$C,Dados!$D:$D,'Resulltado Gerencial'!$C56,Dados!$B:$B,'Resulltado Gerencial'!L$2,Dados!$A:$A,"Realizado")</f>
        <v>1.66</v>
      </c>
      <c r="M56" s="5">
        <f>SUMIFS(Dados!$C:$C,Dados!$D:$D,'Resulltado Gerencial'!$C56,Dados!$B:$B,'Resulltado Gerencial'!M$2,Dados!$A:$A,"Realizado")</f>
        <v>2.2200000000000002</v>
      </c>
      <c r="N56" s="5">
        <f>SUMIFS(Dados!$C:$C,Dados!$D:$D,'Resulltado Gerencial'!$C56,Dados!$B:$B,'Resulltado Gerencial'!N$2,Dados!$A:$A,"Realizado")</f>
        <v>1.19</v>
      </c>
      <c r="O56" s="5">
        <f>SUMIFS(Dados!$C:$C,Dados!$D:$D,'Resulltado Gerencial'!$C56,Dados!$B:$B,'Resulltado Gerencial'!O$2,Dados!$A:$A,"Realizado")</f>
        <v>2.75</v>
      </c>
      <c r="P56" s="5">
        <f>SUMIFS(Dados!$C:$C,Dados!$D:$D,'Resulltado Gerencial'!$C56,Dados!$B:$B,'Resulltado Gerencial'!P$2,Dados!$A:$A,"Realizado")</f>
        <v>2.84</v>
      </c>
      <c r="Q56" s="2">
        <f t="shared" ref="Q56" si="17">SUM(E56:P56)</f>
        <v>18.28</v>
      </c>
    </row>
    <row r="57" spans="2:17" hidden="1" outlineLevel="1" x14ac:dyDescent="0.3">
      <c r="C57" s="73">
        <v>42604</v>
      </c>
      <c r="D57" t="s">
        <v>40</v>
      </c>
      <c r="E57" s="5">
        <f>SUMIFS(Dados!$C:$C,Dados!$D:$D,'Resulltado Gerencial'!$C57,Dados!$B:$B,'Resulltado Gerencial'!E$2,Dados!$A:$A,"Realizado")</f>
        <v>-324.94999999999965</v>
      </c>
      <c r="F57" s="5">
        <f>SUMIFS(Dados!$C:$C,Dados!$D:$D,'Resulltado Gerencial'!$C57,Dados!$B:$B,'Resulltado Gerencial'!F$2,Dados!$A:$A,"Realizado")</f>
        <v>-375.39999999999981</v>
      </c>
      <c r="G57" s="5">
        <f>SUMIFS(Dados!$C:$C,Dados!$D:$D,'Resulltado Gerencial'!$C57,Dados!$B:$B,'Resulltado Gerencial'!G$2,Dados!$A:$A,"Realizado")</f>
        <v>-364.59999999999951</v>
      </c>
      <c r="H57" s="5">
        <f>SUMIFS(Dados!$C:$C,Dados!$D:$D,'Resulltado Gerencial'!$C57,Dados!$B:$B,'Resulltado Gerencial'!H$2,Dados!$A:$A,"Realizado")</f>
        <v>-355.54999999999978</v>
      </c>
      <c r="I57" s="5">
        <f>SUMIFS(Dados!$C:$C,Dados!$D:$D,'Resulltado Gerencial'!$C57,Dados!$B:$B,'Resulltado Gerencial'!I$2,Dados!$A:$A,"Realizado")</f>
        <v>-334.9999999999996</v>
      </c>
      <c r="J57" s="5">
        <f>SUMIFS(Dados!$C:$C,Dados!$D:$D,'Resulltado Gerencial'!$C57,Dados!$B:$B,'Resulltado Gerencial'!J$2,Dados!$A:$A,"Realizado")</f>
        <v>-365.39999999999969</v>
      </c>
      <c r="K57" s="5">
        <f>SUMIFS(Dados!$C:$C,Dados!$D:$D,'Resulltado Gerencial'!$C57,Dados!$B:$B,'Resulltado Gerencial'!K$2,Dados!$A:$A,"Realizado")</f>
        <v>-365.39999999999981</v>
      </c>
      <c r="L57" s="5">
        <f>SUMIFS(Dados!$C:$C,Dados!$D:$D,'Resulltado Gerencial'!$C57,Dados!$B:$B,'Resulltado Gerencial'!L$2,Dados!$A:$A,"Realizado")</f>
        <v>-380.99999999999972</v>
      </c>
      <c r="M57" s="5">
        <f>SUMIFS(Dados!$C:$C,Dados!$D:$D,'Resulltado Gerencial'!$C57,Dados!$B:$B,'Resulltado Gerencial'!M$2,Dados!$A:$A,"Realizado")</f>
        <v>-367.29999999999984</v>
      </c>
      <c r="N57" s="5">
        <f>SUMIFS(Dados!$C:$C,Dados!$D:$D,'Resulltado Gerencial'!$C57,Dados!$B:$B,'Resulltado Gerencial'!N$2,Dados!$A:$A,"Realizado")</f>
        <v>-395.27999999999986</v>
      </c>
      <c r="O57" s="5">
        <f>SUMIFS(Dados!$C:$C,Dados!$D:$D,'Resulltado Gerencial'!$C57,Dados!$B:$B,'Resulltado Gerencial'!O$2,Dados!$A:$A,"Realizado")</f>
        <v>-484.6999999999997</v>
      </c>
      <c r="P57" s="5">
        <f>SUMIFS(Dados!$C:$C,Dados!$D:$D,'Resulltado Gerencial'!$C57,Dados!$B:$B,'Resulltado Gerencial'!P$2,Dados!$A:$A,"Realizado")</f>
        <v>-457.5499999999999</v>
      </c>
      <c r="Q57" s="2">
        <f t="shared" si="16"/>
        <v>-4572.1299999999965</v>
      </c>
    </row>
    <row r="58" spans="2:17" collapsed="1" x14ac:dyDescent="0.3">
      <c r="B58" s="3" t="s">
        <v>2282</v>
      </c>
      <c r="C58" s="3"/>
      <c r="D58" s="3"/>
      <c r="E58" s="4">
        <f t="shared" ref="E58:Q58" si="18">SUM(E59:E68)</f>
        <v>-48379.313333333332</v>
      </c>
      <c r="F58" s="4">
        <f t="shared" si="18"/>
        <v>-50772.286666666652</v>
      </c>
      <c r="G58" s="4">
        <f t="shared" si="18"/>
        <v>-48707.306666666685</v>
      </c>
      <c r="H58" s="4">
        <f t="shared" si="18"/>
        <v>-51320.853333333325</v>
      </c>
      <c r="I58" s="4">
        <f t="shared" si="18"/>
        <v>-51477.069999999992</v>
      </c>
      <c r="J58" s="4">
        <f t="shared" si="18"/>
        <v>-61736.923333333325</v>
      </c>
      <c r="K58" s="4">
        <f t="shared" si="18"/>
        <v>-53939.556666666649</v>
      </c>
      <c r="L58" s="4">
        <f t="shared" si="18"/>
        <v>-58668.146666666675</v>
      </c>
      <c r="M58" s="4">
        <f t="shared" si="18"/>
        <v>-66069.239999999991</v>
      </c>
      <c r="N58" s="4">
        <f t="shared" si="18"/>
        <v>-97431.15</v>
      </c>
      <c r="O58" s="4">
        <f t="shared" si="18"/>
        <v>-103161.24</v>
      </c>
      <c r="P58" s="4">
        <f t="shared" si="18"/>
        <v>-98097.62</v>
      </c>
      <c r="Q58" s="67">
        <f t="shared" si="18"/>
        <v>-789760.70666666655</v>
      </c>
    </row>
    <row r="59" spans="2:17" hidden="1" outlineLevel="1" x14ac:dyDescent="0.3">
      <c r="C59" s="73">
        <v>41501</v>
      </c>
      <c r="D59" s="5" t="s">
        <v>21</v>
      </c>
      <c r="E59" s="5">
        <f>SUMIFS(Dados!$C:$C,Dados!$D:$D,'Resulltado Gerencial'!$C59,Dados!$B:$B,'Resulltado Gerencial'!E$2,Dados!$A:$A,"Realizado")</f>
        <v>-14653.97</v>
      </c>
      <c r="F59" s="5">
        <f>SUMIFS(Dados!$C:$C,Dados!$D:$D,'Resulltado Gerencial'!$C59,Dados!$B:$B,'Resulltado Gerencial'!F$2,Dados!$A:$A,"Realizado")</f>
        <v>-11950.46</v>
      </c>
      <c r="G59" s="5">
        <f>SUMIFS(Dados!$C:$C,Dados!$D:$D,'Resulltado Gerencial'!$C59,Dados!$B:$B,'Resulltado Gerencial'!G$2,Dados!$A:$A,"Realizado")</f>
        <v>-15227.88</v>
      </c>
      <c r="H59" s="5">
        <f>SUMIFS(Dados!$C:$C,Dados!$D:$D,'Resulltado Gerencial'!$C59,Dados!$B:$B,'Resulltado Gerencial'!H$2,Dados!$A:$A,"Realizado")</f>
        <v>-13709.17</v>
      </c>
      <c r="I59" s="5">
        <f>SUMIFS(Dados!$C:$C,Dados!$D:$D,'Resulltado Gerencial'!$C59,Dados!$B:$B,'Resulltado Gerencial'!I$2,Dados!$A:$A,"Realizado")</f>
        <v>-15980.12</v>
      </c>
      <c r="J59" s="5">
        <f>SUMIFS(Dados!$C:$C,Dados!$D:$D,'Resulltado Gerencial'!$C59,Dados!$B:$B,'Resulltado Gerencial'!J$2,Dados!$A:$A,"Realizado")</f>
        <v>-13486.25</v>
      </c>
      <c r="K59" s="5">
        <f>SUMIFS(Dados!$C:$C,Dados!$D:$D,'Resulltado Gerencial'!$C59,Dados!$B:$B,'Resulltado Gerencial'!K$2,Dados!$A:$A,"Realizado")</f>
        <v>-16617.57</v>
      </c>
      <c r="L59" s="5">
        <f>SUMIFS(Dados!$C:$C,Dados!$D:$D,'Resulltado Gerencial'!$C59,Dados!$B:$B,'Resulltado Gerencial'!L$2,Dados!$A:$A,"Realizado")</f>
        <v>-16223.91</v>
      </c>
      <c r="M59" s="5">
        <f>SUMIFS(Dados!$C:$C,Dados!$D:$D,'Resulltado Gerencial'!$C59,Dados!$B:$B,'Resulltado Gerencial'!M$2,Dados!$A:$A,"Realizado")</f>
        <v>-16525.560000000001</v>
      </c>
      <c r="N59" s="5">
        <f>SUMIFS(Dados!$C:$C,Dados!$D:$D,'Resulltado Gerencial'!$C59,Dados!$B:$B,'Resulltado Gerencial'!N$2,Dados!$A:$A,"Realizado")</f>
        <v>-26161.439999999999</v>
      </c>
      <c r="O59" s="5">
        <f>SUMIFS(Dados!$C:$C,Dados!$D:$D,'Resulltado Gerencial'!$C59,Dados!$B:$B,'Resulltado Gerencial'!O$2,Dados!$A:$A,"Realizado")</f>
        <v>-25452.879999999997</v>
      </c>
      <c r="P59" s="5">
        <f>SUMIFS(Dados!$C:$C,Dados!$D:$D,'Resulltado Gerencial'!$C59,Dados!$B:$B,'Resulltado Gerencial'!P$2,Dados!$A:$A,"Realizado")</f>
        <v>-26000</v>
      </c>
      <c r="Q59" s="2">
        <f t="shared" ref="Q59:Q63" si="19">SUM(E59:P59)</f>
        <v>-211989.21</v>
      </c>
    </row>
    <row r="60" spans="2:17" hidden="1" outlineLevel="1" x14ac:dyDescent="0.3">
      <c r="C60" s="73">
        <v>41412</v>
      </c>
      <c r="D60" t="s">
        <v>2283</v>
      </c>
      <c r="E60" s="5">
        <f>SUMIFS(Dados!$C:$C,Dados!$D:$D,'Resulltado Gerencial'!$C60,Dados!$B:$B,'Resulltado Gerencial'!E$2,Dados!$A:$A,"Realizado")</f>
        <v>-22000</v>
      </c>
      <c r="F60" s="5">
        <f>SUMIFS(Dados!$C:$C,Dados!$D:$D,'Resulltado Gerencial'!$C60,Dados!$B:$B,'Resulltado Gerencial'!F$2,Dados!$A:$A,"Realizado")</f>
        <v>-24000</v>
      </c>
      <c r="G60" s="5">
        <f>SUMIFS(Dados!$C:$C,Dados!$D:$D,'Resulltado Gerencial'!$C60,Dados!$B:$B,'Resulltado Gerencial'!G$2,Dados!$A:$A,"Realizado")</f>
        <v>-20000</v>
      </c>
      <c r="H60" s="5">
        <f>SUMIFS(Dados!$C:$C,Dados!$D:$D,'Resulltado Gerencial'!$C60,Dados!$B:$B,'Resulltado Gerencial'!H$2,Dados!$A:$A,"Realizado")</f>
        <v>-25000</v>
      </c>
      <c r="I60" s="5">
        <f>SUMIFS(Dados!$C:$C,Dados!$D:$D,'Resulltado Gerencial'!$C60,Dados!$B:$B,'Resulltado Gerencial'!I$2,Dados!$A:$A,"Realizado")</f>
        <v>-23000</v>
      </c>
      <c r="J60" s="5">
        <f>SUMIFS(Dados!$C:$C,Dados!$D:$D,'Resulltado Gerencial'!$C60,Dados!$B:$B,'Resulltado Gerencial'!J$2,Dados!$A:$A,"Realizado")</f>
        <v>-22000</v>
      </c>
      <c r="K60" s="5">
        <f>SUMIFS(Dados!$C:$C,Dados!$D:$D,'Resulltado Gerencial'!$C60,Dados!$B:$B,'Resulltado Gerencial'!K$2,Dados!$A:$A,"Realizado")</f>
        <v>-25000</v>
      </c>
      <c r="L60" s="5">
        <f>SUMIFS(Dados!$C:$C,Dados!$D:$D,'Resulltado Gerencial'!$C60,Dados!$B:$B,'Resulltado Gerencial'!L$2,Dados!$A:$A,"Realizado")</f>
        <v>-27000</v>
      </c>
      <c r="M60" s="5">
        <f>SUMIFS(Dados!$C:$C,Dados!$D:$D,'Resulltado Gerencial'!$C60,Dados!$B:$B,'Resulltado Gerencial'!M$2,Dados!$A:$A,"Realizado")</f>
        <v>-28000</v>
      </c>
      <c r="N60" s="5">
        <f>SUMIFS(Dados!$C:$C,Dados!$D:$D,'Resulltado Gerencial'!$C60,Dados!$B:$B,'Resulltado Gerencial'!N$2,Dados!$A:$A,"Realizado")</f>
        <v>-39000</v>
      </c>
      <c r="O60" s="5">
        <f>SUMIFS(Dados!$C:$C,Dados!$D:$D,'Resulltado Gerencial'!$C60,Dados!$B:$B,'Resulltado Gerencial'!O$2,Dados!$A:$A,"Realizado")</f>
        <v>-46000</v>
      </c>
      <c r="P60" s="5">
        <f>SUMIFS(Dados!$C:$C,Dados!$D:$D,'Resulltado Gerencial'!$C60,Dados!$B:$B,'Resulltado Gerencial'!P$2,Dados!$A:$A,"Realizado")</f>
        <v>-44000</v>
      </c>
      <c r="Q60" s="2">
        <f t="shared" si="19"/>
        <v>-345000</v>
      </c>
    </row>
    <row r="61" spans="2:17" hidden="1" outlineLevel="1" x14ac:dyDescent="0.3">
      <c r="C61" s="73">
        <v>41413</v>
      </c>
      <c r="D61" t="s">
        <v>2284</v>
      </c>
      <c r="E61" s="5">
        <f>SUMIFS(Dados!$C:$C,Dados!$D:$D,'Resulltado Gerencial'!$C61,Dados!$B:$B,'Resulltado Gerencial'!E$2,Dados!$A:$A,"Realizado")</f>
        <v>0</v>
      </c>
      <c r="F61" s="5">
        <f>SUMIFS(Dados!$C:$C,Dados!$D:$D,'Resulltado Gerencial'!$C61,Dados!$B:$B,'Resulltado Gerencial'!F$2,Dados!$A:$A,"Realizado")</f>
        <v>0</v>
      </c>
      <c r="G61" s="5">
        <f>SUMIFS(Dados!$C:$C,Dados!$D:$D,'Resulltado Gerencial'!$C61,Dados!$B:$B,'Resulltado Gerencial'!G$2,Dados!$A:$A,"Realizado")</f>
        <v>0</v>
      </c>
      <c r="H61" s="5">
        <f>SUMIFS(Dados!$C:$C,Dados!$D:$D,'Resulltado Gerencial'!$C61,Dados!$B:$B,'Resulltado Gerencial'!H$2,Dados!$A:$A,"Realizado")</f>
        <v>0</v>
      </c>
      <c r="I61" s="5">
        <f>SUMIFS(Dados!$C:$C,Dados!$D:$D,'Resulltado Gerencial'!$C61,Dados!$B:$B,'Resulltado Gerencial'!I$2,Dados!$A:$A,"Realizado")</f>
        <v>0</v>
      </c>
      <c r="J61" s="5">
        <f>SUMIFS(Dados!$C:$C,Dados!$D:$D,'Resulltado Gerencial'!$C61,Dados!$B:$B,'Resulltado Gerencial'!J$2,Dados!$A:$A,"Realizado")</f>
        <v>-903.3</v>
      </c>
      <c r="K61" s="5">
        <f>SUMIFS(Dados!$C:$C,Dados!$D:$D,'Resulltado Gerencial'!$C61,Dados!$B:$B,'Resulltado Gerencial'!K$2,Dados!$A:$A,"Realizado")</f>
        <v>-180</v>
      </c>
      <c r="L61" s="5">
        <f>SUMIFS(Dados!$C:$C,Dados!$D:$D,'Resulltado Gerencial'!$C61,Dados!$B:$B,'Resulltado Gerencial'!L$2,Dados!$A:$A,"Realizado")</f>
        <v>0</v>
      </c>
      <c r="M61" s="5">
        <f>SUMIFS(Dados!$C:$C,Dados!$D:$D,'Resulltado Gerencial'!$C61,Dados!$B:$B,'Resulltado Gerencial'!M$2,Dados!$A:$A,"Realizado")</f>
        <v>0</v>
      </c>
      <c r="N61" s="5">
        <f>SUMIFS(Dados!$C:$C,Dados!$D:$D,'Resulltado Gerencial'!$C61,Dados!$B:$B,'Resulltado Gerencial'!N$2,Dados!$A:$A,"Realizado")</f>
        <v>-852.01</v>
      </c>
      <c r="O61" s="5">
        <f>SUMIFS(Dados!$C:$C,Dados!$D:$D,'Resulltado Gerencial'!$C61,Dados!$B:$B,'Resulltado Gerencial'!O$2,Dados!$A:$A,"Realizado")</f>
        <v>0</v>
      </c>
      <c r="P61" s="5">
        <f>SUMIFS(Dados!$C:$C,Dados!$D:$D,'Resulltado Gerencial'!$C61,Dados!$B:$B,'Resulltado Gerencial'!P$2,Dados!$A:$A,"Realizado")</f>
        <v>-468.7</v>
      </c>
      <c r="Q61" s="2">
        <f t="shared" si="19"/>
        <v>-2404.0099999999998</v>
      </c>
    </row>
    <row r="62" spans="2:17" hidden="1" outlineLevel="1" x14ac:dyDescent="0.3">
      <c r="C62" s="73">
        <v>41618</v>
      </c>
      <c r="D62" t="s">
        <v>2988</v>
      </c>
      <c r="E62" s="5">
        <f>SUMIFS(Dados!$C:$C,Dados!$D:$D,'Resulltado Gerencial'!$C62,Dados!$B:$B,'Resulltado Gerencial'!E$2,Dados!$A:$A,"Realizado")</f>
        <v>-480</v>
      </c>
      <c r="F62" s="5">
        <f>SUMIFS(Dados!$C:$C,Dados!$D:$D,'Resulltado Gerencial'!$C62,Dados!$B:$B,'Resulltado Gerencial'!F$2,Dados!$A:$A,"Realizado")</f>
        <v>-480</v>
      </c>
      <c r="G62" s="5">
        <f>SUMIFS(Dados!$C:$C,Dados!$D:$D,'Resulltado Gerencial'!$C62,Dados!$B:$B,'Resulltado Gerencial'!G$2,Dados!$A:$A,"Realizado")</f>
        <v>-480</v>
      </c>
      <c r="H62" s="5">
        <f>SUMIFS(Dados!$C:$C,Dados!$D:$D,'Resulltado Gerencial'!$C62,Dados!$B:$B,'Resulltado Gerencial'!H$2,Dados!$A:$A,"Realizado")</f>
        <v>-480</v>
      </c>
      <c r="I62" s="5">
        <f>SUMIFS(Dados!$C:$C,Dados!$D:$D,'Resulltado Gerencial'!$C62,Dados!$B:$B,'Resulltado Gerencial'!I$2,Dados!$A:$A,"Realizado")</f>
        <v>-320</v>
      </c>
      <c r="J62" s="5">
        <f>SUMIFS(Dados!$C:$C,Dados!$D:$D,'Resulltado Gerencial'!$C62,Dados!$B:$B,'Resulltado Gerencial'!J$2,Dados!$A:$A,"Realizado")</f>
        <v>-480</v>
      </c>
      <c r="K62" s="5">
        <f>SUMIFS(Dados!$C:$C,Dados!$D:$D,'Resulltado Gerencial'!$C62,Dados!$B:$B,'Resulltado Gerencial'!K$2,Dados!$A:$A,"Realizado")</f>
        <v>-320</v>
      </c>
      <c r="L62" s="5">
        <f>SUMIFS(Dados!$C:$C,Dados!$D:$D,'Resulltado Gerencial'!$C62,Dados!$B:$B,'Resulltado Gerencial'!L$2,Dados!$A:$A,"Realizado")</f>
        <v>-320</v>
      </c>
      <c r="M62" s="5">
        <f>SUMIFS(Dados!$C:$C,Dados!$D:$D,'Resulltado Gerencial'!$C62,Dados!$B:$B,'Resulltado Gerencial'!M$2,Dados!$A:$A,"Realizado")</f>
        <v>-480</v>
      </c>
      <c r="N62" s="5">
        <f>SUMIFS(Dados!$C:$C,Dados!$D:$D,'Resulltado Gerencial'!$C62,Dados!$B:$B,'Resulltado Gerencial'!N$2,Dados!$A:$A,"Realizado")</f>
        <v>-6200</v>
      </c>
      <c r="O62" s="5">
        <f>SUMIFS(Dados!$C:$C,Dados!$D:$D,'Resulltado Gerencial'!$C62,Dados!$B:$B,'Resulltado Gerencial'!O$2,Dados!$A:$A,"Realizado")</f>
        <v>-9860</v>
      </c>
      <c r="P62" s="5">
        <f>SUMIFS(Dados!$C:$C,Dados!$D:$D,'Resulltado Gerencial'!$C62,Dados!$B:$B,'Resulltado Gerencial'!P$2,Dados!$A:$A,"Realizado")</f>
        <v>-480</v>
      </c>
      <c r="Q62" s="2">
        <f t="shared" si="19"/>
        <v>-20380</v>
      </c>
    </row>
    <row r="63" spans="2:17" hidden="1" outlineLevel="1" x14ac:dyDescent="0.3">
      <c r="C63" s="73">
        <v>41607</v>
      </c>
      <c r="D63" t="s">
        <v>23</v>
      </c>
      <c r="E63" s="5">
        <f>SUMIFS(Dados!$C:$C,Dados!$D:$D,'Resulltado Gerencial'!$C63,Dados!$B:$B,'Resulltado Gerencial'!E$2,Dados!$A:$A,"Realizado")</f>
        <v>0</v>
      </c>
      <c r="F63" s="5">
        <f>SUMIFS(Dados!$C:$C,Dados!$D:$D,'Resulltado Gerencial'!$C63,Dados!$B:$B,'Resulltado Gerencial'!F$2,Dados!$A:$A,"Realizado")</f>
        <v>0</v>
      </c>
      <c r="G63" s="5">
        <f>SUMIFS(Dados!$C:$C,Dados!$D:$D,'Resulltado Gerencial'!$C63,Dados!$B:$B,'Resulltado Gerencial'!G$2,Dados!$A:$A,"Realizado")</f>
        <v>0</v>
      </c>
      <c r="H63" s="5">
        <f>SUMIFS(Dados!$C:$C,Dados!$D:$D,'Resulltado Gerencial'!$C63,Dados!$B:$B,'Resulltado Gerencial'!H$2,Dados!$A:$A,"Realizado")</f>
        <v>0</v>
      </c>
      <c r="I63" s="5">
        <f>SUMIFS(Dados!$C:$C,Dados!$D:$D,'Resulltado Gerencial'!$C63,Dados!$B:$B,'Resulltado Gerencial'!I$2,Dados!$A:$A,"Realizado")</f>
        <v>0</v>
      </c>
      <c r="J63" s="5">
        <f>SUMIFS(Dados!$C:$C,Dados!$D:$D,'Resulltado Gerencial'!$C63,Dados!$B:$B,'Resulltado Gerencial'!J$2,Dados!$A:$A,"Realizado")</f>
        <v>0</v>
      </c>
      <c r="K63" s="5">
        <f>SUMIFS(Dados!$C:$C,Dados!$D:$D,'Resulltado Gerencial'!$C63,Dados!$B:$B,'Resulltado Gerencial'!K$2,Dados!$A:$A,"Realizado")</f>
        <v>0</v>
      </c>
      <c r="L63" s="5">
        <f>SUMIFS(Dados!$C:$C,Dados!$D:$D,'Resulltado Gerencial'!$C63,Dados!$B:$B,'Resulltado Gerencial'!L$2,Dados!$A:$A,"Realizado")</f>
        <v>0</v>
      </c>
      <c r="M63" s="5">
        <f>SUMIFS(Dados!$C:$C,Dados!$D:$D,'Resulltado Gerencial'!$C63,Dados!$B:$B,'Resulltado Gerencial'!M$2,Dados!$A:$A,"Realizado")</f>
        <v>0</v>
      </c>
      <c r="N63" s="5">
        <f>SUMIFS(Dados!$C:$C,Dados!$D:$D,'Resulltado Gerencial'!$C63,Dados!$B:$B,'Resulltado Gerencial'!N$2,Dados!$A:$A,"Realizado")</f>
        <v>-3790</v>
      </c>
      <c r="O63" s="5">
        <f>SUMIFS(Dados!$C:$C,Dados!$D:$D,'Resulltado Gerencial'!$C63,Dados!$B:$B,'Resulltado Gerencial'!O$2,Dados!$A:$A,"Realizado")</f>
        <v>0</v>
      </c>
      <c r="P63" s="5">
        <f>SUMIFS(Dados!$C:$C,Dados!$D:$D,'Resulltado Gerencial'!$C63,Dados!$B:$B,'Resulltado Gerencial'!P$2,Dados!$A:$A,"Realizado")</f>
        <v>0</v>
      </c>
      <c r="Q63" s="2">
        <f t="shared" si="19"/>
        <v>-3790</v>
      </c>
    </row>
    <row r="64" spans="2:17" hidden="1" outlineLevel="1" x14ac:dyDescent="0.3">
      <c r="C64" s="73">
        <v>41619</v>
      </c>
      <c r="D64" t="s">
        <v>2374</v>
      </c>
      <c r="E64" s="5">
        <f>SUMIFS(Dados!$C:$C,Dados!$D:$D,'Resulltado Gerencial'!$C64,Dados!$B:$B,'Resulltado Gerencial'!E$2,Dados!$A:$A,"Realizado")</f>
        <v>0</v>
      </c>
      <c r="F64" s="5">
        <f>SUMIFS(Dados!$C:$C,Dados!$D:$D,'Resulltado Gerencial'!$C64,Dados!$B:$B,'Resulltado Gerencial'!F$2,Dados!$A:$A,"Realizado")</f>
        <v>0</v>
      </c>
      <c r="G64" s="5">
        <f>SUMIFS(Dados!$C:$C,Dados!$D:$D,'Resulltado Gerencial'!$C64,Dados!$B:$B,'Resulltado Gerencial'!G$2,Dados!$A:$A,"Realizado")</f>
        <v>0</v>
      </c>
      <c r="H64" s="5">
        <f>SUMIFS(Dados!$C:$C,Dados!$D:$D,'Resulltado Gerencial'!$C64,Dados!$B:$B,'Resulltado Gerencial'!H$2,Dados!$A:$A,"Realizado")</f>
        <v>0</v>
      </c>
      <c r="I64" s="5">
        <f>SUMIFS(Dados!$C:$C,Dados!$D:$D,'Resulltado Gerencial'!$C64,Dados!$B:$B,'Resulltado Gerencial'!I$2,Dados!$A:$A,"Realizado")</f>
        <v>0</v>
      </c>
      <c r="J64" s="5">
        <f>SUMIFS(Dados!$C:$C,Dados!$D:$D,'Resulltado Gerencial'!$C64,Dados!$B:$B,'Resulltado Gerencial'!J$2,Dados!$A:$A,"Realizado")</f>
        <v>0</v>
      </c>
      <c r="K64" s="5">
        <f>SUMIFS(Dados!$C:$C,Dados!$D:$D,'Resulltado Gerencial'!$C64,Dados!$B:$B,'Resulltado Gerencial'!K$2,Dados!$A:$A,"Realizado")</f>
        <v>0</v>
      </c>
      <c r="L64" s="5">
        <f>SUMIFS(Dados!$C:$C,Dados!$D:$D,'Resulltado Gerencial'!$C64,Dados!$B:$B,'Resulltado Gerencial'!L$2,Dados!$A:$A,"Realizado")</f>
        <v>0</v>
      </c>
      <c r="M64" s="5">
        <f>SUMIFS(Dados!$C:$C,Dados!$D:$D,'Resulltado Gerencial'!$C64,Dados!$B:$B,'Resulltado Gerencial'!M$2,Dados!$A:$A,"Realizado")</f>
        <v>0</v>
      </c>
      <c r="N64" s="5">
        <f>SUMIFS(Dados!$C:$C,Dados!$D:$D,'Resulltado Gerencial'!$C64,Dados!$B:$B,'Resulltado Gerencial'!N$2,Dados!$A:$A,"Realizado")</f>
        <v>0</v>
      </c>
      <c r="O64" s="5">
        <f>SUMIFS(Dados!$C:$C,Dados!$D:$D,'Resulltado Gerencial'!$C64,Dados!$B:$B,'Resulltado Gerencial'!O$2,Dados!$A:$A,"Realizado")</f>
        <v>0</v>
      </c>
      <c r="P64" s="5">
        <f>SUMIFS(Dados!$C:$C,Dados!$D:$D,'Resulltado Gerencial'!$C64,Dados!$B:$B,'Resulltado Gerencial'!P$2,Dados!$A:$A,"Realizado")</f>
        <v>-3999.98</v>
      </c>
      <c r="Q64" s="2">
        <f t="shared" si="8"/>
        <v>-3999.98</v>
      </c>
    </row>
    <row r="65" spans="1:17" hidden="1" outlineLevel="1" x14ac:dyDescent="0.3">
      <c r="C65" s="73">
        <v>41620</v>
      </c>
      <c r="D65" t="s">
        <v>28</v>
      </c>
      <c r="E65" s="5">
        <f>SUMIFS(Dados!$C:$C,Dados!$D:$D,'Resulltado Gerencial'!$C65,Dados!$B:$B,'Resulltado Gerencial'!E$2,Dados!$A:$A,"Realizado")</f>
        <v>-1225.3033333333292</v>
      </c>
      <c r="F65" s="5">
        <f>SUMIFS(Dados!$C:$C,Dados!$D:$D,'Resulltado Gerencial'!$C65,Dados!$B:$B,'Resulltado Gerencial'!F$2,Dados!$A:$A,"Realizado")</f>
        <v>-1224.9766666666524</v>
      </c>
      <c r="G65" s="5">
        <f>SUMIFS(Dados!$C:$C,Dados!$D:$D,'Resulltado Gerencial'!$C65,Dados!$B:$B,'Resulltado Gerencial'!G$2,Dados!$A:$A,"Realizado")</f>
        <v>-1224.36666666669</v>
      </c>
      <c r="H65" s="5">
        <f>SUMIFS(Dados!$C:$C,Dados!$D:$D,'Resulltado Gerencial'!$C65,Dados!$B:$B,'Resulltado Gerencial'!H$2,Dados!$A:$A,"Realizado")</f>
        <v>-1224.6833333333248</v>
      </c>
      <c r="I65" s="5">
        <f>SUMIFS(Dados!$C:$C,Dados!$D:$D,'Resulltado Gerencial'!$C65,Dados!$B:$B,'Resulltado Gerencial'!I$2,Dados!$A:$A,"Realizado")</f>
        <v>-1225.2399999999921</v>
      </c>
      <c r="J65" s="5">
        <f>SUMIFS(Dados!$C:$C,Dados!$D:$D,'Resulltado Gerencial'!$C65,Dados!$B:$B,'Resulltado Gerencial'!J$2,Dados!$A:$A,"Realizado")</f>
        <v>-1224.6633333333198</v>
      </c>
      <c r="K65" s="5">
        <f>SUMIFS(Dados!$C:$C,Dados!$D:$D,'Resulltado Gerencial'!$C65,Dados!$B:$B,'Resulltado Gerencial'!K$2,Dados!$A:$A,"Realizado")</f>
        <v>-1225.2766666666535</v>
      </c>
      <c r="L65" s="5">
        <f>SUMIFS(Dados!$C:$C,Dados!$D:$D,'Resulltado Gerencial'!$C65,Dados!$B:$B,'Resulltado Gerencial'!L$2,Dados!$A:$A,"Realizado")</f>
        <v>-1225.0266666666753</v>
      </c>
      <c r="M65" s="5">
        <f>SUMIFS(Dados!$C:$C,Dados!$D:$D,'Resulltado Gerencial'!$C65,Dados!$B:$B,'Resulltado Gerencial'!M$2,Dados!$A:$A,"Realizado")</f>
        <v>-1227.6200000000003</v>
      </c>
      <c r="N65" s="5">
        <f>SUMIFS(Dados!$C:$C,Dados!$D:$D,'Resulltado Gerencial'!$C65,Dados!$B:$B,'Resulltado Gerencial'!N$2,Dados!$A:$A,"Realizado")</f>
        <v>-1227.6200000000003</v>
      </c>
      <c r="O65" s="5">
        <f>SUMIFS(Dados!$C:$C,Dados!$D:$D,'Resulltado Gerencial'!$C65,Dados!$B:$B,'Resulltado Gerencial'!O$2,Dados!$A:$A,"Realizado")</f>
        <v>-1282.3</v>
      </c>
      <c r="P65" s="5">
        <f>SUMIFS(Dados!$C:$C,Dados!$D:$D,'Resulltado Gerencial'!$C65,Dados!$B:$B,'Resulltado Gerencial'!P$2,Dados!$A:$A,"Realizado")</f>
        <v>-1300.57</v>
      </c>
      <c r="Q65" s="2">
        <f t="shared" si="8"/>
        <v>-14837.646666666638</v>
      </c>
    </row>
    <row r="66" spans="1:17" hidden="1" outlineLevel="1" x14ac:dyDescent="0.3">
      <c r="C66" s="73">
        <v>41614</v>
      </c>
      <c r="D66" t="s">
        <v>25</v>
      </c>
      <c r="E66" s="5">
        <f>SUMIFS(Dados!$C:$C,Dados!$D:$D,'Resulltado Gerencial'!$C66,Dados!$B:$B,'Resulltado Gerencial'!E$2,Dados!$A:$A,"Realizado")</f>
        <v>-3533.11</v>
      </c>
      <c r="F66" s="5">
        <f>SUMIFS(Dados!$C:$C,Dados!$D:$D,'Resulltado Gerencial'!$C66,Dados!$B:$B,'Resulltado Gerencial'!F$2,Dados!$A:$A,"Realizado")</f>
        <v>-3839.16</v>
      </c>
      <c r="G66" s="5">
        <f>SUMIFS(Dados!$C:$C,Dados!$D:$D,'Resulltado Gerencial'!$C66,Dados!$B:$B,'Resulltado Gerencial'!G$2,Dados!$A:$A,"Realizado")</f>
        <v>-3369.42</v>
      </c>
      <c r="H66" s="5">
        <f>SUMIFS(Dados!$C:$C,Dados!$D:$D,'Resulltado Gerencial'!$C66,Dados!$B:$B,'Resulltado Gerencial'!H$2,Dados!$A:$A,"Realizado")</f>
        <v>-2157</v>
      </c>
      <c r="I66" s="5">
        <f>SUMIFS(Dados!$C:$C,Dados!$D:$D,'Resulltado Gerencial'!$C66,Dados!$B:$B,'Resulltado Gerencial'!I$2,Dados!$A:$A,"Realizado")</f>
        <v>-2201.71</v>
      </c>
      <c r="J66" s="5">
        <f>SUMIFS(Dados!$C:$C,Dados!$D:$D,'Resulltado Gerencial'!$C66,Dados!$B:$B,'Resulltado Gerencial'!J$2,Dados!$A:$A,"Realizado")</f>
        <v>-2997.71</v>
      </c>
      <c r="K66" s="5">
        <f>SUMIFS(Dados!$C:$C,Dados!$D:$D,'Resulltado Gerencial'!$C66,Dados!$B:$B,'Resulltado Gerencial'!K$2,Dados!$A:$A,"Realizado")</f>
        <v>-1846.71</v>
      </c>
      <c r="L66" s="5">
        <f>SUMIFS(Dados!$C:$C,Dados!$D:$D,'Resulltado Gerencial'!$C66,Dados!$B:$B,'Resulltado Gerencial'!L$2,Dados!$A:$A,"Realizado")</f>
        <v>-4049.21</v>
      </c>
      <c r="M66" s="5">
        <f>SUMIFS(Dados!$C:$C,Dados!$D:$D,'Resulltado Gerencial'!$C66,Dados!$B:$B,'Resulltado Gerencial'!M$2,Dados!$A:$A,"Realizado")</f>
        <v>-1236.06</v>
      </c>
      <c r="N66" s="5">
        <f>SUMIFS(Dados!$C:$C,Dados!$D:$D,'Resulltado Gerencial'!$C66,Dados!$B:$B,'Resulltado Gerencial'!N$2,Dados!$A:$A,"Realizado")</f>
        <v>-2370.08</v>
      </c>
      <c r="O66" s="5">
        <f>SUMIFS(Dados!$C:$C,Dados!$D:$D,'Resulltado Gerencial'!$C66,Dados!$B:$B,'Resulltado Gerencial'!O$2,Dados!$A:$A,"Realizado")</f>
        <v>-1236.06</v>
      </c>
      <c r="P66" s="5">
        <f>SUMIFS(Dados!$C:$C,Dados!$D:$D,'Resulltado Gerencial'!$C66,Dados!$B:$B,'Resulltado Gerencial'!P$2,Dados!$A:$A,"Realizado")</f>
        <v>-2518.37</v>
      </c>
      <c r="Q66" s="2">
        <f t="shared" ref="Q66:Q68" si="20">SUM(E66:P66)</f>
        <v>-31354.6</v>
      </c>
    </row>
    <row r="67" spans="1:17" hidden="1" outlineLevel="1" x14ac:dyDescent="0.3">
      <c r="C67" s="73">
        <v>41615</v>
      </c>
      <c r="D67" t="s">
        <v>2346</v>
      </c>
      <c r="E67" s="5">
        <f>SUMIFS(Dados!$C:$C,Dados!$D:$D,'Resulltado Gerencial'!$C67,Dados!$B:$B,'Resulltado Gerencial'!E$2,Dados!$A:$A,"Realizado")</f>
        <v>-69.75</v>
      </c>
      <c r="F67" s="5">
        <f>SUMIFS(Dados!$C:$C,Dados!$D:$D,'Resulltado Gerencial'!$C67,Dados!$B:$B,'Resulltado Gerencial'!F$2,Dados!$A:$A,"Realizado")</f>
        <v>-2860.5</v>
      </c>
      <c r="G67" s="5">
        <f>SUMIFS(Dados!$C:$C,Dados!$D:$D,'Resulltado Gerencial'!$C67,Dados!$B:$B,'Resulltado Gerencial'!G$2,Dados!$A:$A,"Realizado")</f>
        <v>-1993.1399999999999</v>
      </c>
      <c r="H67" s="5">
        <f>SUMIFS(Dados!$C:$C,Dados!$D:$D,'Resulltado Gerencial'!$C67,Dados!$B:$B,'Resulltado Gerencial'!H$2,Dados!$A:$A,"Realizado")</f>
        <v>-1500</v>
      </c>
      <c r="I67" s="5">
        <f>SUMIFS(Dados!$C:$C,Dados!$D:$D,'Resulltado Gerencial'!$C67,Dados!$B:$B,'Resulltado Gerencial'!I$2,Dados!$A:$A,"Realizado")</f>
        <v>-1500</v>
      </c>
      <c r="J67" s="5">
        <f>SUMIFS(Dados!$C:$C,Dados!$D:$D,'Resulltado Gerencial'!$C67,Dados!$B:$B,'Resulltado Gerencial'!J$2,Dados!$A:$A,"Realizado")</f>
        <v>-6145</v>
      </c>
      <c r="K67" s="5">
        <f>SUMIFS(Dados!$C:$C,Dados!$D:$D,'Resulltado Gerencial'!$C67,Dados!$B:$B,'Resulltado Gerencial'!K$2,Dados!$A:$A,"Realizado")</f>
        <v>-1500</v>
      </c>
      <c r="L67" s="5">
        <f>SUMIFS(Dados!$C:$C,Dados!$D:$D,'Resulltado Gerencial'!$C67,Dados!$B:$B,'Resulltado Gerencial'!L$2,Dados!$A:$A,"Realizado")</f>
        <v>-2600</v>
      </c>
      <c r="M67" s="5">
        <f>SUMIFS(Dados!$C:$C,Dados!$D:$D,'Resulltado Gerencial'!$C67,Dados!$B:$B,'Resulltado Gerencial'!M$2,Dados!$A:$A,"Realizado")</f>
        <v>-4100</v>
      </c>
      <c r="N67" s="5">
        <f>SUMIFS(Dados!$C:$C,Dados!$D:$D,'Resulltado Gerencial'!$C67,Dados!$B:$B,'Resulltado Gerencial'!N$2,Dados!$A:$A,"Realizado")</f>
        <v>-3330</v>
      </c>
      <c r="O67" s="5">
        <f>SUMIFS(Dados!$C:$C,Dados!$D:$D,'Resulltado Gerencial'!$C67,Dados!$B:$B,'Resulltado Gerencial'!O$2,Dados!$A:$A,"Realizado")</f>
        <v>-4830</v>
      </c>
      <c r="P67" s="5">
        <f>SUMIFS(Dados!$C:$C,Dados!$D:$D,'Resulltado Gerencial'!$C67,Dados!$B:$B,'Resulltado Gerencial'!P$2,Dados!$A:$A,"Realizado")</f>
        <v>-4830</v>
      </c>
      <c r="Q67" s="2">
        <f t="shared" si="20"/>
        <v>-35258.39</v>
      </c>
    </row>
    <row r="68" spans="1:17" hidden="1" outlineLevel="1" x14ac:dyDescent="0.3">
      <c r="C68" s="73">
        <v>41617</v>
      </c>
      <c r="D68" t="s">
        <v>27</v>
      </c>
      <c r="E68" s="5">
        <f>SUMIFS(Dados!$C:$C,Dados!$D:$D,'Resulltado Gerencial'!$C68,Dados!$B:$B,'Resulltado Gerencial'!E$2,Dados!$A:$A,"Realizado")</f>
        <v>-6417.1799999999994</v>
      </c>
      <c r="F68" s="5">
        <f>SUMIFS(Dados!$C:$C,Dados!$D:$D,'Resulltado Gerencial'!$C68,Dados!$B:$B,'Resulltado Gerencial'!F$2,Dados!$A:$A,"Realizado")</f>
        <v>-6417.1900000000005</v>
      </c>
      <c r="G68" s="5">
        <f>SUMIFS(Dados!$C:$C,Dados!$D:$D,'Resulltado Gerencial'!$C68,Dados!$B:$B,'Resulltado Gerencial'!G$2,Dados!$A:$A,"Realizado")</f>
        <v>-6412.5</v>
      </c>
      <c r="H68" s="5">
        <f>SUMIFS(Dados!$C:$C,Dados!$D:$D,'Resulltado Gerencial'!$C68,Dados!$B:$B,'Resulltado Gerencial'!H$2,Dados!$A:$A,"Realizado")</f>
        <v>-7250</v>
      </c>
      <c r="I68" s="5">
        <f>SUMIFS(Dados!$C:$C,Dados!$D:$D,'Resulltado Gerencial'!$C68,Dados!$B:$B,'Resulltado Gerencial'!I$2,Dados!$A:$A,"Realizado")</f>
        <v>-7250</v>
      </c>
      <c r="J68" s="5">
        <f>SUMIFS(Dados!$C:$C,Dados!$D:$D,'Resulltado Gerencial'!$C68,Dados!$B:$B,'Resulltado Gerencial'!J$2,Dados!$A:$A,"Realizado")</f>
        <v>-14500</v>
      </c>
      <c r="K68" s="5">
        <f>SUMIFS(Dados!$C:$C,Dados!$D:$D,'Resulltado Gerencial'!$C68,Dados!$B:$B,'Resulltado Gerencial'!K$2,Dados!$A:$A,"Realizado")</f>
        <v>-7250</v>
      </c>
      <c r="L68" s="5">
        <f>SUMIFS(Dados!$C:$C,Dados!$D:$D,'Resulltado Gerencial'!$C68,Dados!$B:$B,'Resulltado Gerencial'!L$2,Dados!$A:$A,"Realizado")</f>
        <v>-7250</v>
      </c>
      <c r="M68" s="5">
        <f>SUMIFS(Dados!$C:$C,Dados!$D:$D,'Resulltado Gerencial'!$C68,Dados!$B:$B,'Resulltado Gerencial'!M$2,Dados!$A:$A,"Realizado")</f>
        <v>-14500</v>
      </c>
      <c r="N68" s="5">
        <f>SUMIFS(Dados!$C:$C,Dados!$D:$D,'Resulltado Gerencial'!$C68,Dados!$B:$B,'Resulltado Gerencial'!N$2,Dados!$A:$A,"Realizado")</f>
        <v>-14500</v>
      </c>
      <c r="O68" s="5">
        <f>SUMIFS(Dados!$C:$C,Dados!$D:$D,'Resulltado Gerencial'!$C68,Dados!$B:$B,'Resulltado Gerencial'!O$2,Dados!$A:$A,"Realizado")</f>
        <v>-14500</v>
      </c>
      <c r="P68" s="5">
        <f>SUMIFS(Dados!$C:$C,Dados!$D:$D,'Resulltado Gerencial'!$C68,Dados!$B:$B,'Resulltado Gerencial'!P$2,Dados!$A:$A,"Realizado")</f>
        <v>-14500</v>
      </c>
      <c r="Q68" s="2">
        <f t="shared" si="20"/>
        <v>-120746.87</v>
      </c>
    </row>
    <row r="69" spans="1:17" ht="4.5" customHeight="1" x14ac:dyDescent="0.3">
      <c r="F69" s="23"/>
      <c r="G69" s="23"/>
      <c r="H69" s="23"/>
      <c r="I69" s="23"/>
      <c r="J69" s="23"/>
      <c r="K69" s="23"/>
    </row>
    <row r="70" spans="1:17" x14ac:dyDescent="0.3">
      <c r="A70" s="27" t="s">
        <v>72</v>
      </c>
      <c r="B70" s="27"/>
      <c r="C70" s="27"/>
      <c r="D70" s="27"/>
      <c r="E70" s="28">
        <f t="shared" ref="E70:Q70" si="21">E13+E15</f>
        <v>9206.8700000000099</v>
      </c>
      <c r="F70" s="28">
        <f t="shared" si="21"/>
        <v>11524.210000000006</v>
      </c>
      <c r="G70" s="28">
        <f t="shared" si="21"/>
        <v>-11027.419999999998</v>
      </c>
      <c r="H70" s="28">
        <f t="shared" si="21"/>
        <v>2086.3600000000006</v>
      </c>
      <c r="I70" s="28">
        <f t="shared" si="21"/>
        <v>-1308.269999999975</v>
      </c>
      <c r="J70" s="28">
        <f t="shared" si="21"/>
        <v>1660.0299999999843</v>
      </c>
      <c r="K70" s="28">
        <f t="shared" si="21"/>
        <v>2686.8500000000058</v>
      </c>
      <c r="L70" s="28">
        <f t="shared" si="21"/>
        <v>21027.670000000013</v>
      </c>
      <c r="M70" s="28">
        <f t="shared" si="21"/>
        <v>3070.5000000000582</v>
      </c>
      <c r="N70" s="28">
        <f t="shared" si="21"/>
        <v>27248.660000000033</v>
      </c>
      <c r="O70" s="28">
        <f t="shared" si="21"/>
        <v>46255.50999999998</v>
      </c>
      <c r="P70" s="28">
        <f t="shared" si="21"/>
        <v>39082.160000000033</v>
      </c>
      <c r="Q70" s="68">
        <f t="shared" si="21"/>
        <v>151513.13000000035</v>
      </c>
    </row>
    <row r="71" spans="1:17" s="29" customFormat="1" x14ac:dyDescent="0.3">
      <c r="E71" s="30">
        <f t="shared" ref="E71:Q71" si="22">IFERROR(E70/E4,0)</f>
        <v>7.1907942163548247E-2</v>
      </c>
      <c r="F71" s="30">
        <f t="shared" si="22"/>
        <v>8.6720310273054185E-2</v>
      </c>
      <c r="G71" s="30">
        <f t="shared" si="22"/>
        <v>-0.10023970439185348</v>
      </c>
      <c r="H71" s="30">
        <f t="shared" si="22"/>
        <v>1.4950396679664203E-2</v>
      </c>
      <c r="I71" s="30">
        <f t="shared" si="22"/>
        <v>-1.0984565588377695E-2</v>
      </c>
      <c r="J71" s="30">
        <f t="shared" si="22"/>
        <v>1.2057047689119615E-2</v>
      </c>
      <c r="K71" s="30">
        <f t="shared" si="22"/>
        <v>2.0579758099663108E-2</v>
      </c>
      <c r="L71" s="30">
        <f t="shared" si="22"/>
        <v>0.13507164472285413</v>
      </c>
      <c r="M71" s="30">
        <f t="shared" si="22"/>
        <v>2.0214275933260684E-2</v>
      </c>
      <c r="N71" s="30">
        <f t="shared" si="22"/>
        <v>0.12640395308953425</v>
      </c>
      <c r="O71" s="30">
        <f t="shared" si="22"/>
        <v>0.18422434857068884</v>
      </c>
      <c r="P71" s="30">
        <f t="shared" si="22"/>
        <v>0.17786259208476946</v>
      </c>
      <c r="Q71" s="30">
        <f t="shared" si="22"/>
        <v>8.0089938439803235E-2</v>
      </c>
    </row>
    <row r="72" spans="1:17" ht="6.75" customHeight="1" x14ac:dyDescent="0.3"/>
    <row r="73" spans="1:17" collapsed="1" x14ac:dyDescent="0.3">
      <c r="A73" s="20" t="s">
        <v>68</v>
      </c>
      <c r="B73" s="20"/>
      <c r="C73" s="20"/>
      <c r="D73" s="20"/>
      <c r="E73" s="6">
        <f>E74</f>
        <v>-9295.8700000000008</v>
      </c>
      <c r="F73" s="6">
        <f t="shared" ref="F73:Q73" si="23">F74</f>
        <v>-13282.21</v>
      </c>
      <c r="G73" s="6">
        <f t="shared" si="23"/>
        <v>-3309.58</v>
      </c>
      <c r="H73" s="6">
        <f t="shared" si="23"/>
        <v>-8344.36</v>
      </c>
      <c r="I73" s="6">
        <f t="shared" si="23"/>
        <v>-8371.73</v>
      </c>
      <c r="J73" s="6">
        <f t="shared" si="23"/>
        <v>-3405.0299999999997</v>
      </c>
      <c r="K73" s="6">
        <f t="shared" si="23"/>
        <v>-3436.8500000000004</v>
      </c>
      <c r="L73" s="6">
        <f t="shared" si="23"/>
        <v>-8468.67</v>
      </c>
      <c r="M73" s="6">
        <f t="shared" si="23"/>
        <v>-9455.6</v>
      </c>
      <c r="N73" s="6">
        <f t="shared" si="23"/>
        <v>-11531.41</v>
      </c>
      <c r="O73" s="6">
        <f t="shared" si="23"/>
        <v>-13561.15</v>
      </c>
      <c r="P73" s="6">
        <f t="shared" si="23"/>
        <v>-3588.5</v>
      </c>
      <c r="Q73" s="66">
        <f t="shared" si="23"/>
        <v>-96050.959999999992</v>
      </c>
    </row>
    <row r="74" spans="1:17" hidden="1" outlineLevel="1" x14ac:dyDescent="0.3">
      <c r="B74" s="3" t="s">
        <v>68</v>
      </c>
      <c r="C74" s="3"/>
      <c r="D74" s="3"/>
      <c r="E74" s="4">
        <f>SUM(E75:E76)</f>
        <v>-9295.8700000000008</v>
      </c>
      <c r="F74" s="4">
        <f t="shared" ref="F74:Q74" si="24">SUM(F75:F76)</f>
        <v>-13282.21</v>
      </c>
      <c r="G74" s="4">
        <f t="shared" si="24"/>
        <v>-3309.58</v>
      </c>
      <c r="H74" s="4">
        <f t="shared" si="24"/>
        <v>-8344.36</v>
      </c>
      <c r="I74" s="4">
        <f t="shared" si="24"/>
        <v>-8371.73</v>
      </c>
      <c r="J74" s="4">
        <f t="shared" si="24"/>
        <v>-3405.0299999999997</v>
      </c>
      <c r="K74" s="4">
        <f t="shared" si="24"/>
        <v>-3436.8500000000004</v>
      </c>
      <c r="L74" s="4">
        <f t="shared" si="24"/>
        <v>-8468.67</v>
      </c>
      <c r="M74" s="4">
        <f t="shared" si="24"/>
        <v>-9455.6</v>
      </c>
      <c r="N74" s="4">
        <f t="shared" si="24"/>
        <v>-11531.41</v>
      </c>
      <c r="O74" s="4">
        <f t="shared" si="24"/>
        <v>-13561.15</v>
      </c>
      <c r="P74" s="4">
        <f t="shared" si="24"/>
        <v>-3588.5</v>
      </c>
      <c r="Q74" s="67">
        <f t="shared" si="24"/>
        <v>-96050.959999999992</v>
      </c>
    </row>
    <row r="75" spans="1:17" hidden="1" outlineLevel="1" x14ac:dyDescent="0.3">
      <c r="C75">
        <v>99</v>
      </c>
      <c r="D75" t="s">
        <v>2287</v>
      </c>
      <c r="E75" s="5">
        <f>SUMIFS(Dados!$C:$C,Dados!$D:$D,'Resulltado Gerencial'!$C75,Dados!$B:$B,'Resulltado Gerencial'!E$2,Dados!$A:$A,"Realizado")</f>
        <v>-6046.96</v>
      </c>
      <c r="F75" s="5">
        <f>SUMIFS(Dados!$C:$C,Dados!$D:$D,'Resulltado Gerencial'!$C75,Dados!$B:$B,'Resulltado Gerencial'!F$2,Dados!$A:$A,"Realizado")</f>
        <v>-10000</v>
      </c>
      <c r="G75" s="5">
        <f>SUMIFS(Dados!$C:$C,Dados!$D:$D,'Resulltado Gerencial'!$C75,Dados!$B:$B,'Resulltado Gerencial'!G$2,Dados!$A:$A,"Realizado")</f>
        <v>0</v>
      </c>
      <c r="H75" s="5">
        <f>SUMIFS(Dados!$C:$C,Dados!$D:$D,'Resulltado Gerencial'!$C75,Dados!$B:$B,'Resulltado Gerencial'!H$2,Dados!$A:$A,"Realizado")</f>
        <v>-5000</v>
      </c>
      <c r="I75" s="5">
        <f>SUMIFS(Dados!$C:$C,Dados!$D:$D,'Resulltado Gerencial'!$C75,Dados!$B:$B,'Resulltado Gerencial'!I$2,Dados!$A:$A,"Realizado")</f>
        <v>-5000</v>
      </c>
      <c r="J75" s="5">
        <f>SUMIFS(Dados!$C:$C,Dados!$D:$D,'Resulltado Gerencial'!$C75,Dados!$B:$B,'Resulltado Gerencial'!J$2,Dados!$A:$A,"Realizado")</f>
        <v>0</v>
      </c>
      <c r="K75" s="5">
        <f>SUMIFS(Dados!$C:$C,Dados!$D:$D,'Resulltado Gerencial'!$C75,Dados!$B:$B,'Resulltado Gerencial'!K$2,Dados!$A:$A,"Realizado")</f>
        <v>0</v>
      </c>
      <c r="L75" s="5">
        <f>SUMIFS(Dados!$C:$C,Dados!$D:$D,'Resulltado Gerencial'!$C75,Dados!$B:$B,'Resulltado Gerencial'!L$2,Dados!$A:$A,"Realizado")</f>
        <v>-5000</v>
      </c>
      <c r="M75" s="5">
        <f>SUMIFS(Dados!$C:$C,Dados!$D:$D,'Resulltado Gerencial'!$C75,Dados!$B:$B,'Resulltado Gerencial'!M$2,Dados!$A:$A,"Realizado")</f>
        <v>-5953.04</v>
      </c>
      <c r="N75" s="5">
        <f>SUMIFS(Dados!$C:$C,Dados!$D:$D,'Resulltado Gerencial'!$C75,Dados!$B:$B,'Resulltado Gerencial'!N$2,Dados!$A:$A,"Realizado")</f>
        <v>-8000</v>
      </c>
      <c r="O75" s="5">
        <f>SUMIFS(Dados!$C:$C,Dados!$D:$D,'Resulltado Gerencial'!$C75,Dados!$B:$B,'Resulltado Gerencial'!O$2,Dados!$A:$A,"Realizado")</f>
        <v>-10000</v>
      </c>
      <c r="P75" s="5">
        <f>SUMIFS(Dados!$C:$C,Dados!$D:$D,'Resulltado Gerencial'!$C75,Dados!$B:$B,'Resulltado Gerencial'!P$2,Dados!$A:$A,"Realizado")</f>
        <v>0</v>
      </c>
      <c r="Q75" s="2">
        <f t="shared" ref="Q75:Q76" si="25">SUM(E75:P75)</f>
        <v>-55000</v>
      </c>
    </row>
    <row r="76" spans="1:17" hidden="1" outlineLevel="1" x14ac:dyDescent="0.3">
      <c r="C76">
        <v>33204</v>
      </c>
      <c r="D76" t="s">
        <v>43</v>
      </c>
      <c r="E76" s="5">
        <f>SUMIFS(Dados!$C:$C,Dados!$D:$D,'Resulltado Gerencial'!$C76,Dados!$B:$B,'Resulltado Gerencial'!E$2,Dados!$A:$A,"Realizado")</f>
        <v>-3248.9100000000003</v>
      </c>
      <c r="F76" s="5">
        <f>SUMIFS(Dados!$C:$C,Dados!$D:$D,'Resulltado Gerencial'!$C76,Dados!$B:$B,'Resulltado Gerencial'!F$2,Dados!$A:$A,"Realizado")</f>
        <v>-3282.2099999999996</v>
      </c>
      <c r="G76" s="5">
        <f>SUMIFS(Dados!$C:$C,Dados!$D:$D,'Resulltado Gerencial'!$C76,Dados!$B:$B,'Resulltado Gerencial'!G$2,Dados!$A:$A,"Realizado")</f>
        <v>-3309.58</v>
      </c>
      <c r="H76" s="5">
        <f>SUMIFS(Dados!$C:$C,Dados!$D:$D,'Resulltado Gerencial'!$C76,Dados!$B:$B,'Resulltado Gerencial'!H$2,Dados!$A:$A,"Realizado")</f>
        <v>-3344.3600000000006</v>
      </c>
      <c r="I76" s="5">
        <f>SUMIFS(Dados!$C:$C,Dados!$D:$D,'Resulltado Gerencial'!$C76,Dados!$B:$B,'Resulltado Gerencial'!I$2,Dados!$A:$A,"Realizado")</f>
        <v>-3371.73</v>
      </c>
      <c r="J76" s="5">
        <f>SUMIFS(Dados!$C:$C,Dados!$D:$D,'Resulltado Gerencial'!$C76,Dados!$B:$B,'Resulltado Gerencial'!J$2,Dados!$A:$A,"Realizado")</f>
        <v>-3405.0299999999997</v>
      </c>
      <c r="K76" s="5">
        <f>SUMIFS(Dados!$C:$C,Dados!$D:$D,'Resulltado Gerencial'!$C76,Dados!$B:$B,'Resulltado Gerencial'!K$2,Dados!$A:$A,"Realizado")</f>
        <v>-3436.8500000000004</v>
      </c>
      <c r="L76" s="5">
        <f>SUMIFS(Dados!$C:$C,Dados!$D:$D,'Resulltado Gerencial'!$C76,Dados!$B:$B,'Resulltado Gerencial'!L$2,Dados!$A:$A,"Realizado")</f>
        <v>-3468.67</v>
      </c>
      <c r="M76" s="5">
        <f>SUMIFS(Dados!$C:$C,Dados!$D:$D,'Resulltado Gerencial'!$C76,Dados!$B:$B,'Resulltado Gerencial'!M$2,Dados!$A:$A,"Realizado")</f>
        <v>-3502.56</v>
      </c>
      <c r="N76" s="5">
        <f>SUMIFS(Dados!$C:$C,Dados!$D:$D,'Resulltado Gerencial'!$C76,Dados!$B:$B,'Resulltado Gerencial'!N$2,Dados!$A:$A,"Realizado")</f>
        <v>-3531.41</v>
      </c>
      <c r="O76" s="5">
        <f>SUMIFS(Dados!$C:$C,Dados!$D:$D,'Resulltado Gerencial'!$C76,Dados!$B:$B,'Resulltado Gerencial'!O$2,Dados!$A:$A,"Realizado")</f>
        <v>-3561.15</v>
      </c>
      <c r="P76" s="5">
        <f>SUMIFS(Dados!$C:$C,Dados!$D:$D,'Resulltado Gerencial'!$C76,Dados!$B:$B,'Resulltado Gerencial'!P$2,Dados!$A:$A,"Realizado")</f>
        <v>-3588.5</v>
      </c>
      <c r="Q76" s="2">
        <f t="shared" si="25"/>
        <v>-41050.959999999999</v>
      </c>
    </row>
    <row r="77" spans="1:17" ht="3.75" customHeight="1" x14ac:dyDescent="0.3"/>
    <row r="78" spans="1:17" collapsed="1" x14ac:dyDescent="0.3">
      <c r="A78" s="20" t="s">
        <v>69</v>
      </c>
      <c r="B78" s="20"/>
      <c r="C78" s="20"/>
      <c r="D78" s="20"/>
      <c r="E78" s="6">
        <f>E79</f>
        <v>0</v>
      </c>
      <c r="F78" s="6">
        <f t="shared" ref="F78:Q79" si="26">F79</f>
        <v>0</v>
      </c>
      <c r="G78" s="6">
        <f t="shared" si="26"/>
        <v>0</v>
      </c>
      <c r="H78" s="6">
        <f t="shared" si="26"/>
        <v>0</v>
      </c>
      <c r="I78" s="6">
        <f t="shared" si="26"/>
        <v>0</v>
      </c>
      <c r="J78" s="6">
        <f t="shared" si="26"/>
        <v>0</v>
      </c>
      <c r="K78" s="6">
        <f t="shared" si="26"/>
        <v>0</v>
      </c>
      <c r="L78" s="6">
        <f t="shared" si="26"/>
        <v>0</v>
      </c>
      <c r="M78" s="6">
        <f t="shared" si="26"/>
        <v>0</v>
      </c>
      <c r="N78" s="6">
        <f t="shared" si="26"/>
        <v>0</v>
      </c>
      <c r="O78" s="6">
        <f t="shared" si="26"/>
        <v>0</v>
      </c>
      <c r="P78" s="6">
        <f t="shared" si="26"/>
        <v>0</v>
      </c>
      <c r="Q78" s="66">
        <f t="shared" si="26"/>
        <v>0</v>
      </c>
    </row>
    <row r="79" spans="1:17" hidden="1" outlineLevel="1" x14ac:dyDescent="0.3">
      <c r="B79" s="3" t="s">
        <v>69</v>
      </c>
      <c r="C79" s="3"/>
      <c r="D79" s="3"/>
      <c r="E79" s="4">
        <f>E80</f>
        <v>0</v>
      </c>
      <c r="F79" s="4">
        <f t="shared" si="26"/>
        <v>0</v>
      </c>
      <c r="G79" s="4">
        <f t="shared" si="26"/>
        <v>0</v>
      </c>
      <c r="H79" s="4">
        <f t="shared" si="26"/>
        <v>0</v>
      </c>
      <c r="I79" s="4">
        <f t="shared" si="26"/>
        <v>0</v>
      </c>
      <c r="J79" s="4">
        <f t="shared" si="26"/>
        <v>0</v>
      </c>
      <c r="K79" s="4">
        <f t="shared" si="26"/>
        <v>0</v>
      </c>
      <c r="L79" s="4">
        <f t="shared" si="26"/>
        <v>0</v>
      </c>
      <c r="M79" s="4">
        <f t="shared" si="26"/>
        <v>0</v>
      </c>
      <c r="N79" s="4">
        <f t="shared" si="26"/>
        <v>0</v>
      </c>
      <c r="O79" s="4">
        <f t="shared" si="26"/>
        <v>0</v>
      </c>
      <c r="P79" s="4">
        <f t="shared" si="26"/>
        <v>0</v>
      </c>
      <c r="Q79" s="67">
        <f t="shared" si="26"/>
        <v>0</v>
      </c>
    </row>
    <row r="80" spans="1:17" hidden="1" outlineLevel="1" x14ac:dyDescent="0.3">
      <c r="C80">
        <v>21104</v>
      </c>
      <c r="D80" t="s">
        <v>1</v>
      </c>
      <c r="E80" s="5">
        <f>SUMIFS(Dados!$C:$C,Dados!$D:$D,'Resulltado Gerencial'!$C80,Dados!$B:$B,'Resulltado Gerencial'!E$2,Dados!$A:$A,"Realizado")</f>
        <v>0</v>
      </c>
      <c r="F80" s="5">
        <f>SUMIFS(Dados!$C:$C,Dados!$D:$D,'Resulltado Gerencial'!$C80,Dados!$B:$B,'Resulltado Gerencial'!F$2,Dados!$A:$A,"Realizado")</f>
        <v>0</v>
      </c>
      <c r="G80" s="5">
        <f>SUMIFS(Dados!$C:$C,Dados!$D:$D,'Resulltado Gerencial'!$C80,Dados!$B:$B,'Resulltado Gerencial'!G$2,Dados!$A:$A,"Realizado")</f>
        <v>0</v>
      </c>
      <c r="H80" s="5">
        <f>SUMIFS(Dados!$C:$C,Dados!$D:$D,'Resulltado Gerencial'!$C80,Dados!$B:$B,'Resulltado Gerencial'!H$2,Dados!$A:$A,"Realizado")</f>
        <v>0</v>
      </c>
      <c r="I80" s="5">
        <f>SUMIFS(Dados!$C:$C,Dados!$D:$D,'Resulltado Gerencial'!$C80,Dados!$B:$B,'Resulltado Gerencial'!I$2,Dados!$A:$A,"Realizado")</f>
        <v>0</v>
      </c>
      <c r="J80" s="5">
        <f>SUMIFS(Dados!$C:$C,Dados!$D:$D,'Resulltado Gerencial'!$C80,Dados!$B:$B,'Resulltado Gerencial'!J$2,Dados!$A:$A,"Realizado")</f>
        <v>0</v>
      </c>
      <c r="K80" s="5">
        <f>SUMIFS(Dados!$C:$C,Dados!$D:$D,'Resulltado Gerencial'!$C80,Dados!$B:$B,'Resulltado Gerencial'!K$2,Dados!$A:$A,"Realizado")</f>
        <v>0</v>
      </c>
      <c r="L80" s="5">
        <f>SUMIFS(Dados!$C:$C,Dados!$D:$D,'Resulltado Gerencial'!$C80,Dados!$B:$B,'Resulltado Gerencial'!L$2,Dados!$A:$A,"Realizado")</f>
        <v>0</v>
      </c>
      <c r="M80" s="5">
        <f>SUMIFS(Dados!$C:$C,Dados!$D:$D,'Resulltado Gerencial'!$C80,Dados!$B:$B,'Resulltado Gerencial'!M$2,Dados!$A:$A,"Realizado")</f>
        <v>0</v>
      </c>
      <c r="N80" s="5">
        <f>SUMIFS(Dados!$C:$C,Dados!$D:$D,'Resulltado Gerencial'!$C80,Dados!$B:$B,'Resulltado Gerencial'!N$2,Dados!$A:$A,"Realizado")</f>
        <v>0</v>
      </c>
      <c r="O80" s="5">
        <f>SUMIFS(Dados!$C:$C,Dados!$D:$D,'Resulltado Gerencial'!$C80,Dados!$B:$B,'Resulltado Gerencial'!O$2,Dados!$A:$A,"Realizado")</f>
        <v>0</v>
      </c>
      <c r="P80" s="5">
        <f>SUMIFS(Dados!$C:$C,Dados!$D:$D,'Resulltado Gerencial'!$C80,Dados!$B:$B,'Resulltado Gerencial'!P$2,Dados!$A:$A,"Realizado")</f>
        <v>0</v>
      </c>
      <c r="Q80" s="2">
        <f t="shared" ref="Q80" si="27">SUM(E80:P80)</f>
        <v>0</v>
      </c>
    </row>
    <row r="81" spans="1:17" ht="3.75" customHeight="1" x14ac:dyDescent="0.3"/>
    <row r="82" spans="1:17" collapsed="1" x14ac:dyDescent="0.3">
      <c r="A82" s="20" t="s">
        <v>70</v>
      </c>
      <c r="B82" s="20"/>
      <c r="C82" s="20"/>
      <c r="D82" s="20"/>
      <c r="E82" s="6">
        <f>E83</f>
        <v>0</v>
      </c>
      <c r="F82" s="6">
        <f t="shared" ref="F82:Q82" si="28">F83</f>
        <v>0</v>
      </c>
      <c r="G82" s="6">
        <f t="shared" si="28"/>
        <v>0</v>
      </c>
      <c r="H82" s="6">
        <f t="shared" si="28"/>
        <v>0</v>
      </c>
      <c r="I82" s="6">
        <f t="shared" si="28"/>
        <v>0</v>
      </c>
      <c r="J82" s="6">
        <f t="shared" si="28"/>
        <v>0</v>
      </c>
      <c r="K82" s="6">
        <f t="shared" si="28"/>
        <v>0</v>
      </c>
      <c r="L82" s="6">
        <f t="shared" si="28"/>
        <v>0</v>
      </c>
      <c r="M82" s="6">
        <f t="shared" si="28"/>
        <v>0</v>
      </c>
      <c r="N82" s="6">
        <f t="shared" si="28"/>
        <v>0</v>
      </c>
      <c r="O82" s="6">
        <f t="shared" si="28"/>
        <v>0</v>
      </c>
      <c r="P82" s="6">
        <f t="shared" si="28"/>
        <v>0</v>
      </c>
      <c r="Q82" s="66">
        <f t="shared" si="28"/>
        <v>0</v>
      </c>
    </row>
    <row r="83" spans="1:17" hidden="1" outlineLevel="1" x14ac:dyDescent="0.3">
      <c r="B83" s="3" t="s">
        <v>70</v>
      </c>
      <c r="C83" s="3"/>
      <c r="D83" s="3"/>
      <c r="E83" s="4">
        <f>SUM(E84:E87)</f>
        <v>0</v>
      </c>
      <c r="F83" s="4">
        <f t="shared" ref="F83:Q83" si="29">SUM(F84:F87)</f>
        <v>0</v>
      </c>
      <c r="G83" s="4">
        <f t="shared" si="29"/>
        <v>0</v>
      </c>
      <c r="H83" s="4">
        <f t="shared" si="29"/>
        <v>0</v>
      </c>
      <c r="I83" s="4">
        <f t="shared" si="29"/>
        <v>0</v>
      </c>
      <c r="J83" s="4">
        <f t="shared" si="29"/>
        <v>0</v>
      </c>
      <c r="K83" s="4">
        <f t="shared" si="29"/>
        <v>0</v>
      </c>
      <c r="L83" s="4">
        <f t="shared" si="29"/>
        <v>0</v>
      </c>
      <c r="M83" s="4">
        <f t="shared" si="29"/>
        <v>0</v>
      </c>
      <c r="N83" s="4">
        <f t="shared" si="29"/>
        <v>0</v>
      </c>
      <c r="O83" s="4">
        <f t="shared" si="29"/>
        <v>0</v>
      </c>
      <c r="P83" s="4">
        <f t="shared" si="29"/>
        <v>0</v>
      </c>
      <c r="Q83" s="67">
        <f t="shared" si="29"/>
        <v>0</v>
      </c>
    </row>
    <row r="84" spans="1:17" hidden="1" outlineLevel="1" x14ac:dyDescent="0.3">
      <c r="C84">
        <v>23101</v>
      </c>
      <c r="D84" t="s">
        <v>44</v>
      </c>
      <c r="E84" s="5">
        <f>SUMIFS(Dados!$C:$C,Dados!$D:$D,'Resulltado Gerencial'!$C84,Dados!$B:$B,'Resulltado Gerencial'!E$2,Dados!$A:$A,"Realizado")</f>
        <v>0</v>
      </c>
      <c r="F84" s="5">
        <f>SUMIFS(Dados!$C:$C,Dados!$D:$D,'Resulltado Gerencial'!$C84,Dados!$B:$B,'Resulltado Gerencial'!F$2,Dados!$A:$A,"Realizado")</f>
        <v>0</v>
      </c>
      <c r="G84" s="5">
        <f>SUMIFS(Dados!$C:$C,Dados!$D:$D,'Resulltado Gerencial'!$C84,Dados!$B:$B,'Resulltado Gerencial'!G$2,Dados!$A:$A,"Realizado")</f>
        <v>0</v>
      </c>
      <c r="H84" s="5">
        <f>SUMIFS(Dados!$C:$C,Dados!$D:$D,'Resulltado Gerencial'!$C84,Dados!$B:$B,'Resulltado Gerencial'!H$2,Dados!$A:$A,"Realizado")</f>
        <v>0</v>
      </c>
      <c r="I84" s="5">
        <f>SUMIFS(Dados!$C:$C,Dados!$D:$D,'Resulltado Gerencial'!$C84,Dados!$B:$B,'Resulltado Gerencial'!I$2,Dados!$A:$A,"Realizado")</f>
        <v>0</v>
      </c>
      <c r="J84" s="5">
        <f>SUMIFS(Dados!$C:$C,Dados!$D:$D,'Resulltado Gerencial'!$C84,Dados!$B:$B,'Resulltado Gerencial'!J$2,Dados!$A:$A,"Realizado")</f>
        <v>0</v>
      </c>
      <c r="K84" s="5">
        <f>SUMIFS(Dados!$C:$C,Dados!$D:$D,'Resulltado Gerencial'!$C84,Dados!$B:$B,'Resulltado Gerencial'!K$2,Dados!$A:$A,"Realizado")</f>
        <v>0</v>
      </c>
      <c r="L84" s="5">
        <f>SUMIFS(Dados!$C:$C,Dados!$D:$D,'Resulltado Gerencial'!$C84,Dados!$B:$B,'Resulltado Gerencial'!L$2,Dados!$A:$A,"Realizado")</f>
        <v>0</v>
      </c>
      <c r="M84" s="5">
        <f>SUMIFS(Dados!$C:$C,Dados!$D:$D,'Resulltado Gerencial'!$C84,Dados!$B:$B,'Resulltado Gerencial'!M$2,Dados!$A:$A,"Realizado")</f>
        <v>0</v>
      </c>
      <c r="N84" s="5">
        <f>SUMIFS(Dados!$C:$C,Dados!$D:$D,'Resulltado Gerencial'!$C84,Dados!$B:$B,'Resulltado Gerencial'!N$2,Dados!$A:$A,"Realizado")</f>
        <v>0</v>
      </c>
      <c r="O84" s="5">
        <f>SUMIFS(Dados!$C:$C,Dados!$D:$D,'Resulltado Gerencial'!$C84,Dados!$B:$B,'Resulltado Gerencial'!O$2,Dados!$A:$A,"Realizado")</f>
        <v>0</v>
      </c>
      <c r="P84" s="5">
        <f>SUMIFS(Dados!$C:$C,Dados!$D:$D,'Resulltado Gerencial'!$C84,Dados!$B:$B,'Resulltado Gerencial'!P$2,Dados!$A:$A,"Realizado")</f>
        <v>0</v>
      </c>
      <c r="Q84" s="2">
        <f t="shared" ref="Q84:Q87" si="30">SUM(E84:P84)</f>
        <v>0</v>
      </c>
    </row>
    <row r="85" spans="1:17" hidden="1" outlineLevel="1" x14ac:dyDescent="0.3">
      <c r="C85">
        <v>23103</v>
      </c>
      <c r="D85" t="s">
        <v>45</v>
      </c>
      <c r="E85" s="5">
        <f>SUMIFS(Dados!$C:$C,Dados!$D:$D,'Resulltado Gerencial'!$C85,Dados!$B:$B,'Resulltado Gerencial'!E$2,Dados!$A:$A,"Realizado")</f>
        <v>0</v>
      </c>
      <c r="F85" s="5">
        <f>SUMIFS(Dados!$C:$C,Dados!$D:$D,'Resulltado Gerencial'!$C85,Dados!$B:$B,'Resulltado Gerencial'!F$2,Dados!$A:$A,"Realizado")</f>
        <v>0</v>
      </c>
      <c r="G85" s="5">
        <f>SUMIFS(Dados!$C:$C,Dados!$D:$D,'Resulltado Gerencial'!$C85,Dados!$B:$B,'Resulltado Gerencial'!G$2,Dados!$A:$A,"Realizado")</f>
        <v>0</v>
      </c>
      <c r="H85" s="5">
        <f>SUMIFS(Dados!$C:$C,Dados!$D:$D,'Resulltado Gerencial'!$C85,Dados!$B:$B,'Resulltado Gerencial'!H$2,Dados!$A:$A,"Realizado")</f>
        <v>0</v>
      </c>
      <c r="I85" s="5">
        <f>SUMIFS(Dados!$C:$C,Dados!$D:$D,'Resulltado Gerencial'!$C85,Dados!$B:$B,'Resulltado Gerencial'!I$2,Dados!$A:$A,"Realizado")</f>
        <v>0</v>
      </c>
      <c r="J85" s="5">
        <f>SUMIFS(Dados!$C:$C,Dados!$D:$D,'Resulltado Gerencial'!$C85,Dados!$B:$B,'Resulltado Gerencial'!J$2,Dados!$A:$A,"Realizado")</f>
        <v>0</v>
      </c>
      <c r="K85" s="5">
        <f>SUMIFS(Dados!$C:$C,Dados!$D:$D,'Resulltado Gerencial'!$C85,Dados!$B:$B,'Resulltado Gerencial'!K$2,Dados!$A:$A,"Realizado")</f>
        <v>0</v>
      </c>
      <c r="L85" s="5">
        <f>SUMIFS(Dados!$C:$C,Dados!$D:$D,'Resulltado Gerencial'!$C85,Dados!$B:$B,'Resulltado Gerencial'!L$2,Dados!$A:$A,"Realizado")</f>
        <v>0</v>
      </c>
      <c r="M85" s="5">
        <f>SUMIFS(Dados!$C:$C,Dados!$D:$D,'Resulltado Gerencial'!$C85,Dados!$B:$B,'Resulltado Gerencial'!M$2,Dados!$A:$A,"Realizado")</f>
        <v>0</v>
      </c>
      <c r="N85" s="5">
        <f>SUMIFS(Dados!$C:$C,Dados!$D:$D,'Resulltado Gerencial'!$C85,Dados!$B:$B,'Resulltado Gerencial'!N$2,Dados!$A:$A,"Realizado")</f>
        <v>0</v>
      </c>
      <c r="O85" s="5">
        <f>SUMIFS(Dados!$C:$C,Dados!$D:$D,'Resulltado Gerencial'!$C85,Dados!$B:$B,'Resulltado Gerencial'!O$2,Dados!$A:$A,"Realizado")</f>
        <v>0</v>
      </c>
      <c r="P85" s="5">
        <f>SUMIFS(Dados!$C:$C,Dados!$D:$D,'Resulltado Gerencial'!$C85,Dados!$B:$B,'Resulltado Gerencial'!P$2,Dados!$A:$A,"Realizado")</f>
        <v>0</v>
      </c>
      <c r="Q85" s="2">
        <f t="shared" si="30"/>
        <v>0</v>
      </c>
    </row>
    <row r="86" spans="1:17" hidden="1" outlineLevel="1" x14ac:dyDescent="0.3">
      <c r="C86">
        <v>23105</v>
      </c>
      <c r="D86" t="s">
        <v>46</v>
      </c>
      <c r="E86" s="5">
        <f>SUMIFS(Dados!$C:$C,Dados!$D:$D,'Resulltado Gerencial'!$C86,Dados!$B:$B,'Resulltado Gerencial'!E$2,Dados!$A:$A,"Realizado")</f>
        <v>0</v>
      </c>
      <c r="F86" s="5">
        <f>SUMIFS(Dados!$C:$C,Dados!$D:$D,'Resulltado Gerencial'!$C86,Dados!$B:$B,'Resulltado Gerencial'!F$2,Dados!$A:$A,"Realizado")</f>
        <v>0</v>
      </c>
      <c r="G86" s="5">
        <f>SUMIFS(Dados!$C:$C,Dados!$D:$D,'Resulltado Gerencial'!$C86,Dados!$B:$B,'Resulltado Gerencial'!G$2,Dados!$A:$A,"Realizado")</f>
        <v>0</v>
      </c>
      <c r="H86" s="5">
        <f>SUMIFS(Dados!$C:$C,Dados!$D:$D,'Resulltado Gerencial'!$C86,Dados!$B:$B,'Resulltado Gerencial'!H$2,Dados!$A:$A,"Realizado")</f>
        <v>0</v>
      </c>
      <c r="I86" s="5">
        <f>SUMIFS(Dados!$C:$C,Dados!$D:$D,'Resulltado Gerencial'!$C86,Dados!$B:$B,'Resulltado Gerencial'!I$2,Dados!$A:$A,"Realizado")</f>
        <v>0</v>
      </c>
      <c r="J86" s="5">
        <f>SUMIFS(Dados!$C:$C,Dados!$D:$D,'Resulltado Gerencial'!$C86,Dados!$B:$B,'Resulltado Gerencial'!J$2,Dados!$A:$A,"Realizado")</f>
        <v>0</v>
      </c>
      <c r="K86" s="5">
        <f>SUMIFS(Dados!$C:$C,Dados!$D:$D,'Resulltado Gerencial'!$C86,Dados!$B:$B,'Resulltado Gerencial'!K$2,Dados!$A:$A,"Realizado")</f>
        <v>0</v>
      </c>
      <c r="L86" s="5">
        <f>SUMIFS(Dados!$C:$C,Dados!$D:$D,'Resulltado Gerencial'!$C86,Dados!$B:$B,'Resulltado Gerencial'!L$2,Dados!$A:$A,"Realizado")</f>
        <v>0</v>
      </c>
      <c r="M86" s="5">
        <f>SUMIFS(Dados!$C:$C,Dados!$D:$D,'Resulltado Gerencial'!$C86,Dados!$B:$B,'Resulltado Gerencial'!M$2,Dados!$A:$A,"Realizado")</f>
        <v>0</v>
      </c>
      <c r="N86" s="5">
        <f>SUMIFS(Dados!$C:$C,Dados!$D:$D,'Resulltado Gerencial'!$C86,Dados!$B:$B,'Resulltado Gerencial'!N$2,Dados!$A:$A,"Realizado")</f>
        <v>0</v>
      </c>
      <c r="O86" s="5">
        <f>SUMIFS(Dados!$C:$C,Dados!$D:$D,'Resulltado Gerencial'!$C86,Dados!$B:$B,'Resulltado Gerencial'!O$2,Dados!$A:$A,"Realizado")</f>
        <v>0</v>
      </c>
      <c r="P86" s="5">
        <f>SUMIFS(Dados!$C:$C,Dados!$D:$D,'Resulltado Gerencial'!$C86,Dados!$B:$B,'Resulltado Gerencial'!P$2,Dados!$A:$A,"Realizado")</f>
        <v>0</v>
      </c>
      <c r="Q86" s="2">
        <f t="shared" si="30"/>
        <v>0</v>
      </c>
    </row>
    <row r="87" spans="1:17" hidden="1" outlineLevel="1" x14ac:dyDescent="0.3">
      <c r="C87">
        <v>23106</v>
      </c>
      <c r="D87" t="s">
        <v>47</v>
      </c>
      <c r="E87" s="5">
        <f>SUMIFS(Dados!$C:$C,Dados!$D:$D,'Resulltado Gerencial'!$C87,Dados!$B:$B,'Resulltado Gerencial'!E$2,Dados!$A:$A,"Realizado")</f>
        <v>0</v>
      </c>
      <c r="F87" s="5">
        <f>SUMIFS(Dados!$C:$C,Dados!$D:$D,'Resulltado Gerencial'!$C87,Dados!$B:$B,'Resulltado Gerencial'!F$2,Dados!$A:$A,"Realizado")</f>
        <v>0</v>
      </c>
      <c r="G87" s="5">
        <f>SUMIFS(Dados!$C:$C,Dados!$D:$D,'Resulltado Gerencial'!$C87,Dados!$B:$B,'Resulltado Gerencial'!G$2,Dados!$A:$A,"Realizado")</f>
        <v>0</v>
      </c>
      <c r="H87" s="5">
        <f>SUMIFS(Dados!$C:$C,Dados!$D:$D,'Resulltado Gerencial'!$C87,Dados!$B:$B,'Resulltado Gerencial'!H$2,Dados!$A:$A,"Realizado")</f>
        <v>0</v>
      </c>
      <c r="I87" s="5">
        <f>SUMIFS(Dados!$C:$C,Dados!$D:$D,'Resulltado Gerencial'!$C87,Dados!$B:$B,'Resulltado Gerencial'!I$2,Dados!$A:$A,"Realizado")</f>
        <v>0</v>
      </c>
      <c r="J87" s="5">
        <f>SUMIFS(Dados!$C:$C,Dados!$D:$D,'Resulltado Gerencial'!$C87,Dados!$B:$B,'Resulltado Gerencial'!J$2,Dados!$A:$A,"Realizado")</f>
        <v>0</v>
      </c>
      <c r="K87" s="5">
        <f>SUMIFS(Dados!$C:$C,Dados!$D:$D,'Resulltado Gerencial'!$C87,Dados!$B:$B,'Resulltado Gerencial'!K$2,Dados!$A:$A,"Realizado")</f>
        <v>0</v>
      </c>
      <c r="L87" s="5">
        <f>SUMIFS(Dados!$C:$C,Dados!$D:$D,'Resulltado Gerencial'!$C87,Dados!$B:$B,'Resulltado Gerencial'!L$2,Dados!$A:$A,"Realizado")</f>
        <v>0</v>
      </c>
      <c r="M87" s="5">
        <f>SUMIFS(Dados!$C:$C,Dados!$D:$D,'Resulltado Gerencial'!$C87,Dados!$B:$B,'Resulltado Gerencial'!M$2,Dados!$A:$A,"Realizado")</f>
        <v>0</v>
      </c>
      <c r="N87" s="5">
        <f>SUMIFS(Dados!$C:$C,Dados!$D:$D,'Resulltado Gerencial'!$C87,Dados!$B:$B,'Resulltado Gerencial'!N$2,Dados!$A:$A,"Realizado")</f>
        <v>0</v>
      </c>
      <c r="O87" s="5">
        <f>SUMIFS(Dados!$C:$C,Dados!$D:$D,'Resulltado Gerencial'!$C87,Dados!$B:$B,'Resulltado Gerencial'!O$2,Dados!$A:$A,"Realizado")</f>
        <v>0</v>
      </c>
      <c r="P87" s="5">
        <f>SUMIFS(Dados!$C:$C,Dados!$D:$D,'Resulltado Gerencial'!$C87,Dados!$B:$B,'Resulltado Gerencial'!P$2,Dados!$A:$A,"Realizado")</f>
        <v>0</v>
      </c>
      <c r="Q87" s="2">
        <f t="shared" si="30"/>
        <v>0</v>
      </c>
    </row>
    <row r="89" spans="1:17" s="1" customFormat="1" x14ac:dyDescent="0.3">
      <c r="A89" s="25" t="s">
        <v>49</v>
      </c>
      <c r="B89" s="25"/>
      <c r="C89" s="25"/>
      <c r="D89" s="25"/>
      <c r="E89" s="26">
        <f>E73+E78+E82+E70</f>
        <v>-88.999999999990905</v>
      </c>
      <c r="F89" s="26">
        <f t="shared" ref="F89:P89" si="31">F73+F78+F82+F70</f>
        <v>-1757.9999999999927</v>
      </c>
      <c r="G89" s="26">
        <f t="shared" si="31"/>
        <v>-14336.999999999998</v>
      </c>
      <c r="H89" s="26">
        <f t="shared" si="31"/>
        <v>-6258</v>
      </c>
      <c r="I89" s="26">
        <f t="shared" si="31"/>
        <v>-9679.9999999999745</v>
      </c>
      <c r="J89" s="26">
        <f t="shared" si="31"/>
        <v>-1745.0000000000155</v>
      </c>
      <c r="K89" s="26">
        <f t="shared" si="31"/>
        <v>-749.99999999999454</v>
      </c>
      <c r="L89" s="26">
        <f t="shared" si="31"/>
        <v>12559.000000000013</v>
      </c>
      <c r="M89" s="26">
        <f t="shared" si="31"/>
        <v>-6385.0999999999422</v>
      </c>
      <c r="N89" s="26">
        <f t="shared" si="31"/>
        <v>15717.250000000033</v>
      </c>
      <c r="O89" s="26">
        <f t="shared" si="31"/>
        <v>32694.359999999979</v>
      </c>
      <c r="P89" s="26">
        <f t="shared" si="31"/>
        <v>35493.660000000033</v>
      </c>
      <c r="Q89" s="26">
        <f>Q73+Q78+Q82+Q70</f>
        <v>55462.170000000362</v>
      </c>
    </row>
    <row r="91" spans="1:17" collapsed="1" x14ac:dyDescent="0.3">
      <c r="A91" s="20" t="s">
        <v>71</v>
      </c>
      <c r="B91" s="20"/>
      <c r="C91" s="20"/>
      <c r="D91" s="20"/>
      <c r="E91" s="6">
        <f>E92</f>
        <v>0</v>
      </c>
      <c r="F91" s="6">
        <f t="shared" ref="F91:Q92" si="32">F92</f>
        <v>0</v>
      </c>
      <c r="G91" s="6">
        <f t="shared" si="32"/>
        <v>0</v>
      </c>
      <c r="H91" s="6">
        <f t="shared" si="32"/>
        <v>0</v>
      </c>
      <c r="I91" s="6">
        <f t="shared" si="32"/>
        <v>0</v>
      </c>
      <c r="J91" s="6">
        <f t="shared" si="32"/>
        <v>0</v>
      </c>
      <c r="K91" s="6">
        <f t="shared" si="32"/>
        <v>0</v>
      </c>
      <c r="L91" s="6">
        <f t="shared" si="32"/>
        <v>0</v>
      </c>
      <c r="M91" s="6">
        <f t="shared" si="32"/>
        <v>0</v>
      </c>
      <c r="N91" s="6">
        <f t="shared" si="32"/>
        <v>0</v>
      </c>
      <c r="O91" s="6">
        <f t="shared" si="32"/>
        <v>-15000</v>
      </c>
      <c r="P91" s="6">
        <f t="shared" si="32"/>
        <v>0</v>
      </c>
      <c r="Q91" s="66">
        <f t="shared" si="32"/>
        <v>-15000</v>
      </c>
    </row>
    <row r="92" spans="1:17" hidden="1" outlineLevel="1" x14ac:dyDescent="0.3">
      <c r="B92" s="3" t="s">
        <v>73</v>
      </c>
      <c r="C92" s="3"/>
      <c r="D92" s="3"/>
      <c r="E92" s="4">
        <f>E93</f>
        <v>0</v>
      </c>
      <c r="F92" s="4">
        <f t="shared" si="32"/>
        <v>0</v>
      </c>
      <c r="G92" s="4">
        <f t="shared" si="32"/>
        <v>0</v>
      </c>
      <c r="H92" s="4">
        <f t="shared" si="32"/>
        <v>0</v>
      </c>
      <c r="I92" s="4">
        <f t="shared" si="32"/>
        <v>0</v>
      </c>
      <c r="J92" s="4">
        <f t="shared" si="32"/>
        <v>0</v>
      </c>
      <c r="K92" s="4">
        <f t="shared" si="32"/>
        <v>0</v>
      </c>
      <c r="L92" s="4">
        <f t="shared" si="32"/>
        <v>0</v>
      </c>
      <c r="M92" s="4">
        <f t="shared" si="32"/>
        <v>0</v>
      </c>
      <c r="N92" s="4">
        <f t="shared" si="32"/>
        <v>0</v>
      </c>
      <c r="O92" s="4">
        <f t="shared" si="32"/>
        <v>-15000</v>
      </c>
      <c r="P92" s="4">
        <f t="shared" si="32"/>
        <v>0</v>
      </c>
      <c r="Q92" s="67">
        <f t="shared" si="32"/>
        <v>-15000</v>
      </c>
    </row>
    <row r="93" spans="1:17" hidden="1" outlineLevel="1" x14ac:dyDescent="0.3">
      <c r="C93" s="73">
        <v>999999</v>
      </c>
      <c r="E93" s="5">
        <f>SUMIFS(Dados!$C:$C,Dados!$D:$D,'Resulltado Gerencial'!$C93,Dados!$B:$B,'Resulltado Gerencial'!E$2,Dados!$A:$A,"Realizado")</f>
        <v>0</v>
      </c>
      <c r="F93" s="5">
        <f>SUMIFS(Dados!$C:$C,Dados!$D:$D,'Resulltado Gerencial'!$C93,Dados!$B:$B,'Resulltado Gerencial'!F$2,Dados!$A:$A,"Realizado")</f>
        <v>0</v>
      </c>
      <c r="G93" s="5">
        <f>SUMIFS(Dados!$C:$C,Dados!$D:$D,'Resulltado Gerencial'!$C93,Dados!$B:$B,'Resulltado Gerencial'!G$2,Dados!$A:$A,"Realizado")</f>
        <v>0</v>
      </c>
      <c r="H93" s="5">
        <f>SUMIFS(Dados!$C:$C,Dados!$D:$D,'Resulltado Gerencial'!$C93,Dados!$B:$B,'Resulltado Gerencial'!H$2,Dados!$A:$A,"Realizado")</f>
        <v>0</v>
      </c>
      <c r="I93" s="5">
        <f>SUMIFS(Dados!$C:$C,Dados!$D:$D,'Resulltado Gerencial'!$C93,Dados!$B:$B,'Resulltado Gerencial'!I$2,Dados!$A:$A,"Realizado")</f>
        <v>0</v>
      </c>
      <c r="J93" s="5">
        <f>SUMIFS(Dados!$C:$C,Dados!$D:$D,'Resulltado Gerencial'!$C93,Dados!$B:$B,'Resulltado Gerencial'!J$2,Dados!$A:$A,"Realizado")</f>
        <v>0</v>
      </c>
      <c r="K93" s="5">
        <f>SUMIFS(Dados!$C:$C,Dados!$D:$D,'Resulltado Gerencial'!$C93,Dados!$B:$B,'Resulltado Gerencial'!K$2,Dados!$A:$A,"Realizado")</f>
        <v>0</v>
      </c>
      <c r="L93" s="5">
        <f>SUMIFS(Dados!$C:$C,Dados!$D:$D,'Resulltado Gerencial'!$C93,Dados!$B:$B,'Resulltado Gerencial'!L$2,Dados!$A:$A,"Realizado")</f>
        <v>0</v>
      </c>
      <c r="M93" s="5">
        <f>SUMIFS(Dados!$C:$C,Dados!$D:$D,'Resulltado Gerencial'!$C93,Dados!$B:$B,'Resulltado Gerencial'!M$2,Dados!$A:$A,"Realizado")</f>
        <v>0</v>
      </c>
      <c r="N93" s="5">
        <f>SUMIFS(Dados!$C:$C,Dados!$D:$D,'Resulltado Gerencial'!$C93,Dados!$B:$B,'Resulltado Gerencial'!N$2,Dados!$A:$A,"Realizado")</f>
        <v>0</v>
      </c>
      <c r="O93" s="5">
        <f>SUMIFS(Dados!$C:$C,Dados!$D:$D,'Resulltado Gerencial'!$C93,Dados!$B:$B,'Resulltado Gerencial'!O$2,Dados!$A:$A,"Realizado")</f>
        <v>-15000</v>
      </c>
      <c r="P93" s="5">
        <f>SUMIFS(Dados!$C:$C,Dados!$D:$D,'Resulltado Gerencial'!$C93,Dados!$B:$B,'Resulltado Gerencial'!P$2,Dados!$A:$A,"Realizado")</f>
        <v>0</v>
      </c>
      <c r="Q93" s="2">
        <f t="shared" ref="Q93" si="33">SUM(E93:P93)</f>
        <v>-15000</v>
      </c>
    </row>
    <row r="94" spans="1:17" ht="5.25" customHeight="1" x14ac:dyDescent="0.3"/>
    <row r="95" spans="1:17" s="1" customFormat="1" x14ac:dyDescent="0.3">
      <c r="A95" s="25" t="s">
        <v>50</v>
      </c>
      <c r="B95" s="25"/>
      <c r="C95" s="25"/>
      <c r="D95" s="25"/>
      <c r="E95" s="26">
        <f t="shared" ref="E95:Q95" si="34">E89+E91</f>
        <v>-88.999999999990905</v>
      </c>
      <c r="F95" s="26">
        <f t="shared" si="34"/>
        <v>-1757.9999999999927</v>
      </c>
      <c r="G95" s="26">
        <f t="shared" si="34"/>
        <v>-14336.999999999998</v>
      </c>
      <c r="H95" s="26">
        <f t="shared" si="34"/>
        <v>-6258</v>
      </c>
      <c r="I95" s="26">
        <f t="shared" si="34"/>
        <v>-9679.9999999999745</v>
      </c>
      <c r="J95" s="26">
        <f t="shared" si="34"/>
        <v>-1745.0000000000155</v>
      </c>
      <c r="K95" s="26">
        <f t="shared" si="34"/>
        <v>-749.99999999999454</v>
      </c>
      <c r="L95" s="26">
        <f t="shared" si="34"/>
        <v>12559.000000000013</v>
      </c>
      <c r="M95" s="26">
        <f t="shared" si="34"/>
        <v>-6385.0999999999422</v>
      </c>
      <c r="N95" s="26">
        <f t="shared" si="34"/>
        <v>15717.250000000033</v>
      </c>
      <c r="O95" s="26">
        <f t="shared" si="34"/>
        <v>17694.359999999979</v>
      </c>
      <c r="P95" s="26">
        <f t="shared" si="34"/>
        <v>35493.660000000033</v>
      </c>
      <c r="Q95" s="26">
        <f t="shared" si="34"/>
        <v>40462.170000000362</v>
      </c>
    </row>
    <row r="97" spans="1:31" hidden="1" x14ac:dyDescent="0.3">
      <c r="D97" s="1" t="s">
        <v>2701</v>
      </c>
    </row>
    <row r="98" spans="1:31" hidden="1" x14ac:dyDescent="0.3">
      <c r="D98" s="58" t="s">
        <v>2710</v>
      </c>
      <c r="E98" s="5">
        <v>12000</v>
      </c>
      <c r="F98" s="5" t="s">
        <v>2711</v>
      </c>
    </row>
    <row r="99" spans="1:31" hidden="1" x14ac:dyDescent="0.3">
      <c r="D99" s="58" t="s">
        <v>2702</v>
      </c>
      <c r="E99" s="5">
        <v>3500</v>
      </c>
      <c r="F99" s="5" t="s">
        <v>2703</v>
      </c>
    </row>
    <row r="100" spans="1:31" hidden="1" x14ac:dyDescent="0.3">
      <c r="D100" s="31" t="s">
        <v>2289</v>
      </c>
      <c r="E100" s="7">
        <f>SUMIFS(Dados!$C:$C,Dados!$B:$B,'Resulltado Gerencial'!E$2,Dados!$A:$A,"Realizado")</f>
        <v>-88.999999999839929</v>
      </c>
      <c r="F100" s="7">
        <f>SUMIFS(Dados!$C:$C,Dados!$B:$B,'Resulltado Gerencial'!F$2,Dados!$A:$A,"Realizado")</f>
        <v>242.00000000005821</v>
      </c>
      <c r="G100" s="7">
        <f>SUMIFS(Dados!$C:$C,Dados!$B:$B,'Resulltado Gerencial'!G$2,Dados!$A:$A,"Realizado")</f>
        <v>-14336.989999999918</v>
      </c>
      <c r="H100" s="7">
        <f>SUMIFS(Dados!$C:$C,Dados!$B:$B,'Resulltado Gerencial'!H$2,Dados!$A:$A,"Realizado")</f>
        <v>-6257.9999999998545</v>
      </c>
      <c r="I100" s="7">
        <f>SUMIFS(Dados!$C:$C,Dados!$B:$B,'Resulltado Gerencial'!I$2,Dados!$A:$A,"Realizado")</f>
        <v>-9679.9999999997963</v>
      </c>
      <c r="J100" s="7">
        <f>SUMIFS(Dados!$C:$C,Dados!$B:$B,'Resulltado Gerencial'!J$2,Dados!$A:$A,"Realizado")</f>
        <v>-1745.000000000291</v>
      </c>
      <c r="K100" s="7">
        <f>SUMIFS(Dados!$C:$C,Dados!$B:$B,'Resulltado Gerencial'!K$2,Dados!$A:$A,"Realizado")</f>
        <v>-749.99999999985448</v>
      </c>
      <c r="L100" s="7">
        <f>SUMIFS(Dados!$C:$C,Dados!$B:$B,'Resulltado Gerencial'!L$2,Dados!$A:$A,"Realizado")</f>
        <v>12559.000000000175</v>
      </c>
      <c r="M100" s="7">
        <f>SUMIFS(Dados!$C:$C,Dados!$B:$B,'Resulltado Gerencial'!M$2,Dados!$A:$A,"Realizado")</f>
        <v>-6385.1000000001222</v>
      </c>
      <c r="N100" s="7">
        <f>SUMIFS(Dados!$C:$C,Dados!$B:$B,'Resulltado Gerencial'!N$2,Dados!$A:$A,"Realizado")</f>
        <v>15717.249999999913</v>
      </c>
      <c r="O100" s="7">
        <f>SUMIFS(Dados!$C:$C,Dados!$B:$B,'Resulltado Gerencial'!O$2,Dados!$A:$A,"Realizado")</f>
        <v>17694.359999999753</v>
      </c>
      <c r="P100" s="7">
        <f>SUMIFS(Dados!$C:$C,Dados!$B:$B,'Resulltado Gerencial'!P$2,Dados!$A:$A,"Realizado")</f>
        <v>35137.449999999808</v>
      </c>
      <c r="Q100" s="69">
        <f t="shared" ref="Q100:Q101" si="35">SUM(E100:P100)</f>
        <v>42105.97000000003</v>
      </c>
    </row>
    <row r="101" spans="1:31" hidden="1" x14ac:dyDescent="0.3">
      <c r="D101" s="31" t="s">
        <v>2381</v>
      </c>
      <c r="E101" s="7">
        <f>E95-E100</f>
        <v>-1.5097612049430609E-10</v>
      </c>
      <c r="F101" s="7">
        <f t="shared" ref="F101:P101" si="36">F95-F100</f>
        <v>-2000.0000000000509</v>
      </c>
      <c r="G101" s="7">
        <f t="shared" si="36"/>
        <v>-1.0000000080253812E-2</v>
      </c>
      <c r="H101" s="7">
        <f t="shared" si="36"/>
        <v>-1.4551915228366852E-10</v>
      </c>
      <c r="I101" s="7">
        <f t="shared" si="36"/>
        <v>-1.7826096154749393E-10</v>
      </c>
      <c r="J101" s="7">
        <f t="shared" si="36"/>
        <v>2.7557689463719726E-10</v>
      </c>
      <c r="K101" s="7">
        <f t="shared" si="36"/>
        <v>-1.4006218407303095E-10</v>
      </c>
      <c r="L101" s="7">
        <f t="shared" si="36"/>
        <v>-1.6189005691558123E-10</v>
      </c>
      <c r="M101" s="7">
        <f t="shared" si="36"/>
        <v>1.8007995095103979E-10</v>
      </c>
      <c r="N101" s="7">
        <f t="shared" si="36"/>
        <v>1.2005330063402653E-10</v>
      </c>
      <c r="O101" s="7">
        <f t="shared" si="36"/>
        <v>2.255546860396862E-10</v>
      </c>
      <c r="P101" s="7">
        <f t="shared" si="36"/>
        <v>356.21000000022468</v>
      </c>
      <c r="Q101" s="69">
        <f t="shared" si="35"/>
        <v>-1643.7999999998819</v>
      </c>
    </row>
    <row r="102" spans="1:31" s="5" customFormat="1" hidden="1" x14ac:dyDescent="0.3">
      <c r="A102" s="1"/>
      <c r="B102"/>
      <c r="C102"/>
      <c r="D102" s="58" t="s">
        <v>2704</v>
      </c>
      <c r="E102" s="5">
        <v>1200</v>
      </c>
      <c r="F102" s="5" t="s">
        <v>2705</v>
      </c>
      <c r="I102" s="2"/>
      <c r="Q102" s="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</row>
    <row r="103" spans="1:31" s="5" customFormat="1" hidden="1" x14ac:dyDescent="0.3">
      <c r="A103" s="1"/>
      <c r="B103"/>
      <c r="C103"/>
      <c r="D103" s="58" t="s">
        <v>2707</v>
      </c>
      <c r="E103" s="5">
        <v>3000</v>
      </c>
      <c r="F103" s="5" t="s">
        <v>2706</v>
      </c>
      <c r="I103" s="2"/>
      <c r="Q103" s="2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</row>
    <row r="104" spans="1:31" s="5" customFormat="1" hidden="1" x14ac:dyDescent="0.3">
      <c r="A104" s="1"/>
      <c r="B104"/>
      <c r="C104"/>
      <c r="D104" s="58" t="s">
        <v>2708</v>
      </c>
      <c r="E104" s="59">
        <v>7500</v>
      </c>
      <c r="F104" s="5" t="s">
        <v>2709</v>
      </c>
      <c r="I104" s="2"/>
      <c r="Q104" s="2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</row>
    <row r="105" spans="1:31" s="5" customFormat="1" hidden="1" x14ac:dyDescent="0.3">
      <c r="A105" s="1"/>
      <c r="B105"/>
      <c r="C105"/>
      <c r="D105"/>
      <c r="E105" s="2">
        <f>SUM(E98:E104)</f>
        <v>27111.000000000007</v>
      </c>
      <c r="I105" s="2"/>
      <c r="Q105" s="2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</row>
    <row r="106" spans="1:31" s="5" customFormat="1" x14ac:dyDescent="0.3">
      <c r="A106" s="1"/>
      <c r="B106"/>
      <c r="C106"/>
      <c r="D106"/>
      <c r="Q106" s="2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</row>
    <row r="107" spans="1:31" s="5" customFormat="1" x14ac:dyDescent="0.3">
      <c r="A107" s="1"/>
      <c r="B107"/>
      <c r="C107"/>
      <c r="D107"/>
      <c r="I107" s="2"/>
      <c r="Q107" s="2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</row>
    <row r="108" spans="1:31" s="5" customFormat="1" x14ac:dyDescent="0.3">
      <c r="A108" s="1"/>
      <c r="B108"/>
      <c r="C108"/>
      <c r="D108"/>
      <c r="Q108" s="2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</row>
    <row r="109" spans="1:31" s="5" customFormat="1" x14ac:dyDescent="0.3">
      <c r="A109" s="1"/>
      <c r="B109"/>
      <c r="C109"/>
      <c r="D109"/>
      <c r="I109" s="2"/>
      <c r="Q109" s="2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</row>
    <row r="110" spans="1:31" s="5" customFormat="1" x14ac:dyDescent="0.3">
      <c r="A110" s="1"/>
      <c r="B110"/>
      <c r="C110"/>
      <c r="D110"/>
      <c r="I110" s="2"/>
      <c r="Q110" s="2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</row>
    <row r="111" spans="1:31" s="5" customFormat="1" x14ac:dyDescent="0.3">
      <c r="A111" s="1"/>
      <c r="B111"/>
      <c r="C111"/>
      <c r="D111"/>
      <c r="I111" s="2"/>
      <c r="Q111" s="2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s="5" customFormat="1" x14ac:dyDescent="0.3">
      <c r="A112" s="1"/>
      <c r="B112"/>
      <c r="C112"/>
      <c r="D112"/>
      <c r="I112" s="2"/>
      <c r="Q112" s="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</row>
    <row r="113" spans="1:31" s="5" customFormat="1" x14ac:dyDescent="0.3">
      <c r="A113" s="1"/>
      <c r="B113"/>
      <c r="C113"/>
      <c r="D113"/>
      <c r="I113" s="2"/>
      <c r="Q113" s="2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</row>
    <row r="114" spans="1:31" s="5" customFormat="1" x14ac:dyDescent="0.3">
      <c r="A114" s="1"/>
      <c r="B114"/>
      <c r="C114"/>
      <c r="D114"/>
      <c r="I114" s="2"/>
      <c r="Q114" s="2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</row>
    <row r="115" spans="1:31" s="5" customFormat="1" x14ac:dyDescent="0.3">
      <c r="A115" s="1"/>
      <c r="B115"/>
      <c r="C115"/>
      <c r="D115"/>
      <c r="I115" s="2"/>
      <c r="Q115" s="2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</row>
    <row r="116" spans="1:31" s="5" customFormat="1" x14ac:dyDescent="0.3">
      <c r="A116" s="1"/>
      <c r="B116"/>
      <c r="C116"/>
      <c r="D116"/>
      <c r="I116" s="2"/>
      <c r="Q116" s="2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</row>
    <row r="117" spans="1:31" s="5" customFormat="1" x14ac:dyDescent="0.3">
      <c r="A117" s="1"/>
      <c r="B117"/>
      <c r="C117"/>
      <c r="D117"/>
      <c r="I117" s="2"/>
      <c r="Q117" s="2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</row>
    <row r="118" spans="1:31" s="5" customFormat="1" x14ac:dyDescent="0.3">
      <c r="A118" s="1"/>
      <c r="B118"/>
      <c r="C118"/>
      <c r="D118"/>
      <c r="I118" s="2"/>
      <c r="Q118" s="2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</row>
    <row r="119" spans="1:31" s="5" customFormat="1" x14ac:dyDescent="0.3">
      <c r="A119" s="1"/>
      <c r="B119"/>
      <c r="C119"/>
      <c r="D119"/>
      <c r="I119" s="2"/>
      <c r="Q119" s="2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</row>
    <row r="120" spans="1:31" s="5" customFormat="1" x14ac:dyDescent="0.3">
      <c r="A120" s="1"/>
      <c r="B120"/>
      <c r="C120"/>
      <c r="D120"/>
      <c r="I120" s="2"/>
      <c r="Q120" s="2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</row>
    <row r="121" spans="1:31" s="5" customFormat="1" x14ac:dyDescent="0.3">
      <c r="A121" s="1"/>
      <c r="B121"/>
      <c r="C121"/>
      <c r="D121"/>
      <c r="I121" s="2"/>
      <c r="Q121" s="2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</row>
    <row r="122" spans="1:31" s="5" customFormat="1" x14ac:dyDescent="0.3">
      <c r="A122" s="1"/>
      <c r="B122"/>
      <c r="C122"/>
      <c r="D122"/>
      <c r="I122" s="2"/>
      <c r="Q122" s="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7CD19-1BF8-49B6-8729-B72531606BB0}">
  <sheetPr>
    <tabColor rgb="FF0070C0"/>
    <outlinePr summaryBelow="0"/>
  </sheetPr>
  <dimension ref="A1:AS120"/>
  <sheetViews>
    <sheetView showGridLines="0" zoomScale="80" zoomScaleNormal="80" workbookViewId="0">
      <pane xSplit="4" ySplit="2" topLeftCell="Q3" activePane="bottomRight" state="frozen"/>
      <selection activeCell="C85" sqref="C85"/>
      <selection pane="topRight" activeCell="C85" sqref="C85"/>
      <selection pane="bottomLeft" activeCell="C85" sqref="C85"/>
      <selection pane="bottomRight" activeCell="X27" sqref="X27"/>
    </sheetView>
  </sheetViews>
  <sheetFormatPr defaultRowHeight="14.4" outlineLevelRow="1" x14ac:dyDescent="0.3"/>
  <cols>
    <col min="1" max="1" width="6.109375" style="1" customWidth="1"/>
    <col min="2" max="2" width="6.109375" customWidth="1"/>
    <col min="3" max="3" width="7.88671875" customWidth="1"/>
    <col min="4" max="4" width="46.44140625" customWidth="1"/>
    <col min="5" max="5" width="12.6640625" customWidth="1"/>
    <col min="6" max="7" width="10.88671875" style="5" customWidth="1"/>
    <col min="8" max="8" width="12.6640625" customWidth="1"/>
    <col min="9" max="10" width="10.88671875" style="5" customWidth="1"/>
    <col min="11" max="11" width="12.6640625" customWidth="1"/>
    <col min="12" max="13" width="10.88671875" style="5" customWidth="1"/>
    <col min="14" max="14" width="12.6640625" customWidth="1"/>
    <col min="15" max="16" width="10.88671875" style="5" customWidth="1"/>
    <col min="17" max="17" width="12.6640625" customWidth="1"/>
    <col min="18" max="19" width="10.88671875" style="5" customWidth="1"/>
    <col min="20" max="20" width="12.6640625" customWidth="1"/>
    <col min="21" max="22" width="10.88671875" style="5" customWidth="1"/>
    <col min="23" max="23" width="12.6640625" customWidth="1"/>
    <col min="24" max="30" width="10.88671875" style="5" customWidth="1"/>
    <col min="31" max="31" width="14" style="5" customWidth="1"/>
  </cols>
  <sheetData>
    <row r="1" spans="1:31" s="1" customFormat="1" ht="15" customHeight="1" x14ac:dyDescent="0.3">
      <c r="B1"/>
      <c r="D1" s="12" t="s">
        <v>2288</v>
      </c>
      <c r="E1" s="70" t="s">
        <v>2384</v>
      </c>
      <c r="F1" s="71"/>
      <c r="G1" s="72"/>
      <c r="H1" s="70" t="s">
        <v>2385</v>
      </c>
      <c r="I1" s="71"/>
      <c r="J1" s="72"/>
      <c r="K1" s="70" t="s">
        <v>2386</v>
      </c>
      <c r="L1" s="71"/>
      <c r="M1" s="72"/>
      <c r="N1" s="70" t="s">
        <v>2387</v>
      </c>
      <c r="O1" s="71"/>
      <c r="P1" s="72"/>
      <c r="Q1" s="70" t="s">
        <v>2388</v>
      </c>
      <c r="R1" s="71"/>
      <c r="S1" s="72"/>
      <c r="T1" s="70" t="s">
        <v>2389</v>
      </c>
      <c r="U1" s="71"/>
      <c r="V1" s="72"/>
      <c r="W1" s="70" t="s">
        <v>2390</v>
      </c>
      <c r="X1" s="71"/>
      <c r="Y1" s="72"/>
      <c r="Z1" s="16">
        <v>45140</v>
      </c>
      <c r="AA1" s="16">
        <v>45171</v>
      </c>
      <c r="AB1" s="16">
        <v>45201</v>
      </c>
      <c r="AC1" s="16">
        <v>45232</v>
      </c>
      <c r="AD1" s="16">
        <v>45262</v>
      </c>
      <c r="AE1" s="17" t="s">
        <v>51</v>
      </c>
    </row>
    <row r="2" spans="1:31" s="1" customFormat="1" ht="15" customHeight="1" x14ac:dyDescent="0.3">
      <c r="B2"/>
      <c r="C2" s="12"/>
      <c r="D2" s="12" t="s">
        <v>2271</v>
      </c>
      <c r="E2" s="36" t="s">
        <v>2382</v>
      </c>
      <c r="F2" s="16" t="s">
        <v>94</v>
      </c>
      <c r="G2" s="37" t="s">
        <v>2383</v>
      </c>
      <c r="H2" s="36" t="s">
        <v>2382</v>
      </c>
      <c r="I2" s="16" t="s">
        <v>94</v>
      </c>
      <c r="J2" s="37" t="s">
        <v>2383</v>
      </c>
      <c r="K2" s="36" t="s">
        <v>2382</v>
      </c>
      <c r="L2" s="16" t="s">
        <v>94</v>
      </c>
      <c r="M2" s="37" t="s">
        <v>2383</v>
      </c>
      <c r="N2" s="36" t="s">
        <v>2382</v>
      </c>
      <c r="O2" s="16" t="s">
        <v>94</v>
      </c>
      <c r="P2" s="37" t="s">
        <v>2383</v>
      </c>
      <c r="Q2" s="36" t="s">
        <v>2382</v>
      </c>
      <c r="R2" s="16" t="s">
        <v>94</v>
      </c>
      <c r="S2" s="37" t="s">
        <v>2383</v>
      </c>
      <c r="T2" s="36" t="s">
        <v>2382</v>
      </c>
      <c r="U2" s="16" t="s">
        <v>94</v>
      </c>
      <c r="V2" s="37" t="s">
        <v>2383</v>
      </c>
      <c r="W2" s="36" t="s">
        <v>2382</v>
      </c>
      <c r="X2" s="16" t="s">
        <v>94</v>
      </c>
      <c r="Y2" s="37" t="s">
        <v>2383</v>
      </c>
      <c r="Z2" s="16">
        <v>45140</v>
      </c>
      <c r="AA2" s="16">
        <v>45171</v>
      </c>
      <c r="AB2" s="16">
        <v>45201</v>
      </c>
      <c r="AC2" s="16">
        <v>45232</v>
      </c>
      <c r="AD2" s="16">
        <v>45262</v>
      </c>
      <c r="AE2" s="17" t="s">
        <v>51</v>
      </c>
    </row>
    <row r="3" spans="1:31" ht="5.25" customHeight="1" x14ac:dyDescent="0.3">
      <c r="E3" s="38"/>
      <c r="F3" s="18"/>
      <c r="G3" s="39"/>
      <c r="H3" s="38"/>
      <c r="I3" s="18"/>
      <c r="J3" s="39"/>
      <c r="K3" s="38"/>
      <c r="L3" s="18"/>
      <c r="M3" s="39"/>
      <c r="N3" s="38"/>
      <c r="O3" s="18"/>
      <c r="P3" s="39"/>
      <c r="Q3" s="38"/>
      <c r="R3" s="18"/>
      <c r="S3" s="39"/>
      <c r="T3" s="38"/>
      <c r="U3" s="18"/>
      <c r="V3" s="39"/>
      <c r="W3" s="38"/>
      <c r="X3" s="18"/>
      <c r="Y3" s="39"/>
      <c r="Z3" s="18"/>
      <c r="AA3" s="19"/>
      <c r="AB3" s="18"/>
      <c r="AC3" s="18"/>
      <c r="AD3" s="18"/>
    </row>
    <row r="4" spans="1:31" x14ac:dyDescent="0.3">
      <c r="A4" s="20" t="s">
        <v>52</v>
      </c>
      <c r="B4" s="20"/>
      <c r="C4" s="20"/>
      <c r="D4" s="20"/>
      <c r="E4" s="40">
        <f t="shared" ref="E4:Y4" si="0">E5</f>
        <v>167000</v>
      </c>
      <c r="F4" s="6">
        <f t="shared" si="0"/>
        <v>128036.9</v>
      </c>
      <c r="G4" s="41">
        <f t="shared" si="0"/>
        <v>-38963.100000000006</v>
      </c>
      <c r="H4" s="40">
        <f t="shared" si="0"/>
        <v>167000</v>
      </c>
      <c r="I4" s="6">
        <f t="shared" si="0"/>
        <v>132889.4</v>
      </c>
      <c r="J4" s="41">
        <f t="shared" si="0"/>
        <v>-34110.600000000006</v>
      </c>
      <c r="K4" s="40">
        <f t="shared" si="0"/>
        <v>167000</v>
      </c>
      <c r="L4" s="6">
        <f t="shared" si="0"/>
        <v>110010.50000000001</v>
      </c>
      <c r="M4" s="41">
        <f t="shared" si="0"/>
        <v>-56989.499999999985</v>
      </c>
      <c r="N4" s="40">
        <f t="shared" si="0"/>
        <v>167000</v>
      </c>
      <c r="O4" s="6">
        <f t="shared" si="0"/>
        <v>139552.15</v>
      </c>
      <c r="P4" s="41">
        <f t="shared" si="0"/>
        <v>-27447.850000000006</v>
      </c>
      <c r="Q4" s="40">
        <f t="shared" si="0"/>
        <v>179481.1</v>
      </c>
      <c r="R4" s="6">
        <f t="shared" si="0"/>
        <v>119100.75000000001</v>
      </c>
      <c r="S4" s="41">
        <f t="shared" si="0"/>
        <v>-60380.349999999991</v>
      </c>
      <c r="T4" s="40">
        <f t="shared" si="0"/>
        <v>179498.1</v>
      </c>
      <c r="U4" s="6">
        <f t="shared" si="0"/>
        <v>137681.29999999999</v>
      </c>
      <c r="V4" s="41">
        <f t="shared" si="0"/>
        <v>-41816.800000000017</v>
      </c>
      <c r="W4" s="40">
        <f t="shared" si="0"/>
        <v>180776.1</v>
      </c>
      <c r="X4" s="6">
        <f t="shared" si="0"/>
        <v>130557.9</v>
      </c>
      <c r="Y4" s="41">
        <f t="shared" si="0"/>
        <v>-50218.200000000012</v>
      </c>
      <c r="Z4" s="6">
        <f t="shared" ref="Z4:AE4" si="1">Z5</f>
        <v>0</v>
      </c>
      <c r="AA4" s="6">
        <f t="shared" si="1"/>
        <v>0</v>
      </c>
      <c r="AB4" s="6">
        <f t="shared" si="1"/>
        <v>0</v>
      </c>
      <c r="AC4" s="6">
        <f t="shared" si="1"/>
        <v>0</v>
      </c>
      <c r="AD4" s="6">
        <f t="shared" si="1"/>
        <v>0</v>
      </c>
      <c r="AE4" s="6">
        <f t="shared" si="1"/>
        <v>1628657.8</v>
      </c>
    </row>
    <row r="5" spans="1:31" outlineLevel="1" x14ac:dyDescent="0.3">
      <c r="B5" s="3" t="s">
        <v>53</v>
      </c>
      <c r="C5" s="3"/>
      <c r="D5" s="3"/>
      <c r="E5" s="42">
        <f t="shared" ref="E5:AE5" si="2">SUM(E6:E6)</f>
        <v>167000</v>
      </c>
      <c r="F5" s="4">
        <f t="shared" si="2"/>
        <v>128036.9</v>
      </c>
      <c r="G5" s="43">
        <f t="shared" si="2"/>
        <v>-38963.100000000006</v>
      </c>
      <c r="H5" s="42">
        <f t="shared" si="2"/>
        <v>167000</v>
      </c>
      <c r="I5" s="4">
        <f t="shared" si="2"/>
        <v>132889.4</v>
      </c>
      <c r="J5" s="43">
        <f t="shared" si="2"/>
        <v>-34110.600000000006</v>
      </c>
      <c r="K5" s="42">
        <f t="shared" si="2"/>
        <v>167000</v>
      </c>
      <c r="L5" s="4">
        <f t="shared" si="2"/>
        <v>110010.50000000001</v>
      </c>
      <c r="M5" s="43">
        <f t="shared" si="2"/>
        <v>-56989.499999999985</v>
      </c>
      <c r="N5" s="42">
        <f t="shared" si="2"/>
        <v>167000</v>
      </c>
      <c r="O5" s="4">
        <f t="shared" si="2"/>
        <v>139552.15</v>
      </c>
      <c r="P5" s="43">
        <f t="shared" si="2"/>
        <v>-27447.850000000006</v>
      </c>
      <c r="Q5" s="42">
        <f t="shared" si="2"/>
        <v>179481.1</v>
      </c>
      <c r="R5" s="4">
        <f t="shared" si="2"/>
        <v>119100.75000000001</v>
      </c>
      <c r="S5" s="43">
        <f t="shared" si="2"/>
        <v>-60380.349999999991</v>
      </c>
      <c r="T5" s="42">
        <f t="shared" si="2"/>
        <v>179498.1</v>
      </c>
      <c r="U5" s="4">
        <f t="shared" si="2"/>
        <v>137681.29999999999</v>
      </c>
      <c r="V5" s="43">
        <f t="shared" si="2"/>
        <v>-41816.800000000017</v>
      </c>
      <c r="W5" s="42">
        <f t="shared" si="2"/>
        <v>180776.1</v>
      </c>
      <c r="X5" s="4">
        <f t="shared" si="2"/>
        <v>130557.9</v>
      </c>
      <c r="Y5" s="43">
        <f t="shared" si="2"/>
        <v>-50218.200000000012</v>
      </c>
      <c r="Z5" s="4">
        <f t="shared" si="2"/>
        <v>0</v>
      </c>
      <c r="AA5" s="4">
        <f t="shared" si="2"/>
        <v>0</v>
      </c>
      <c r="AB5" s="4">
        <f t="shared" si="2"/>
        <v>0</v>
      </c>
      <c r="AC5" s="4">
        <f t="shared" si="2"/>
        <v>0</v>
      </c>
      <c r="AD5" s="4">
        <f t="shared" si="2"/>
        <v>0</v>
      </c>
      <c r="AE5" s="4">
        <f t="shared" si="2"/>
        <v>1628657.8</v>
      </c>
    </row>
    <row r="6" spans="1:31" outlineLevel="1" x14ac:dyDescent="0.3">
      <c r="C6">
        <v>50101</v>
      </c>
      <c r="D6" t="s">
        <v>2272</v>
      </c>
      <c r="E6" s="44">
        <f>Orçamento!E6+Orçamento!E7+Orçamento!E8</f>
        <v>167000</v>
      </c>
      <c r="F6" s="5">
        <f>'Resulltado Gerencial'!E6</f>
        <v>128036.9</v>
      </c>
      <c r="G6" s="45">
        <f>F6-E6</f>
        <v>-38963.100000000006</v>
      </c>
      <c r="H6" s="44">
        <f>Orçamento!F6+Orçamento!F7+Orçamento!F8</f>
        <v>167000</v>
      </c>
      <c r="I6" s="5">
        <f>'Resulltado Gerencial'!F6</f>
        <v>132889.4</v>
      </c>
      <c r="J6" s="45">
        <f>I6-H6</f>
        <v>-34110.600000000006</v>
      </c>
      <c r="K6" s="44">
        <f>Orçamento!G6+Orçamento!G7+Orçamento!G8</f>
        <v>167000</v>
      </c>
      <c r="L6" s="5">
        <f>'Resulltado Gerencial'!G6</f>
        <v>110010.50000000001</v>
      </c>
      <c r="M6" s="45">
        <f>L6-K6</f>
        <v>-56989.499999999985</v>
      </c>
      <c r="N6" s="44">
        <f>Orçamento!H6+Orçamento!H7+Orçamento!H8</f>
        <v>167000</v>
      </c>
      <c r="O6" s="5">
        <f>'Resulltado Gerencial'!H6</f>
        <v>139552.15</v>
      </c>
      <c r="P6" s="45">
        <f>O6-N6</f>
        <v>-27447.850000000006</v>
      </c>
      <c r="Q6" s="44">
        <f>Orçamento!I6+Orçamento!I7+Orçamento!I8</f>
        <v>179481.1</v>
      </c>
      <c r="R6" s="5">
        <f>'Resulltado Gerencial'!I6</f>
        <v>119100.75000000001</v>
      </c>
      <c r="S6" s="45">
        <f>R6-Q6</f>
        <v>-60380.349999999991</v>
      </c>
      <c r="T6" s="44">
        <f>Orçamento!J6+Orçamento!J7+Orçamento!J8</f>
        <v>179498.1</v>
      </c>
      <c r="U6" s="5">
        <f>'Resulltado Gerencial'!J6</f>
        <v>137681.29999999999</v>
      </c>
      <c r="V6" s="45">
        <f>U6-T6</f>
        <v>-41816.800000000017</v>
      </c>
      <c r="W6" s="44">
        <f>Orçamento!K6+Orçamento!K7+Orçamento!K8</f>
        <v>180776.1</v>
      </c>
      <c r="X6" s="5">
        <f>'Resulltado Gerencial'!K6</f>
        <v>130557.9</v>
      </c>
      <c r="Y6" s="45">
        <f>X6-W6</f>
        <v>-50218.200000000012</v>
      </c>
      <c r="Z6" s="5">
        <f>SUMIFS(Dados!$C:$C,Dados!$D:$D,'Orç x Real'!$C6,Dados!$B:$B,'Orç x Real'!Z$2,Dados!$A:$A,"Realizado")</f>
        <v>0</v>
      </c>
      <c r="AA6" s="5">
        <f>SUMIFS(Dados!$C:$C,Dados!$D:$D,'Orç x Real'!$C6,Dados!$B:$B,'Orç x Real'!AA$2,Dados!$A:$A,"Realizado")</f>
        <v>0</v>
      </c>
      <c r="AB6" s="5">
        <f>SUMIFS(Dados!$C:$C,Dados!$D:$D,'Orç x Real'!$C6,Dados!$B:$B,'Orç x Real'!AB$2,Dados!$A:$A,"Realizado")</f>
        <v>0</v>
      </c>
      <c r="AC6" s="5">
        <f>SUMIFS(Dados!$C:$C,Dados!$D:$D,'Orç x Real'!$C6,Dados!$B:$B,'Orç x Real'!AC$2,Dados!$A:$A,"Realizado")</f>
        <v>0</v>
      </c>
      <c r="AD6" s="5">
        <f>SUMIFS(Dados!$C:$C,Dados!$D:$D,'Orç x Real'!$C6,Dados!$B:$B,'Orç x Real'!AD$2,Dados!$A:$A,"Realizado")</f>
        <v>0</v>
      </c>
      <c r="AE6" s="5">
        <f>SUM(F6:AD6)</f>
        <v>1628657.8</v>
      </c>
    </row>
    <row r="7" spans="1:31" outlineLevel="1" x14ac:dyDescent="0.3">
      <c r="E7" s="44"/>
      <c r="G7" s="45">
        <f>F7-E7</f>
        <v>0</v>
      </c>
      <c r="H7" s="44"/>
      <c r="J7" s="45">
        <f>I7-H7</f>
        <v>0</v>
      </c>
      <c r="K7" s="44"/>
      <c r="M7" s="45">
        <f>L7-K7</f>
        <v>0</v>
      </c>
      <c r="N7" s="44"/>
      <c r="P7" s="45">
        <f>O7-N7</f>
        <v>0</v>
      </c>
      <c r="Q7" s="44"/>
      <c r="S7" s="45">
        <f>R7-Q7</f>
        <v>0</v>
      </c>
      <c r="T7" s="44"/>
      <c r="V7" s="45">
        <f>U7-T7</f>
        <v>0</v>
      </c>
      <c r="W7" s="44"/>
      <c r="Y7" s="45">
        <f>X7-W7</f>
        <v>0</v>
      </c>
      <c r="Z7" s="5">
        <f>SUMIFS(Dados!$C:$C,Dados!$D:$D,'Orç x Real'!$C7,Dados!$B:$B,'Orç x Real'!Z$2,Dados!H:H,"Realizado")</f>
        <v>0</v>
      </c>
      <c r="AA7" s="5">
        <f>SUMIFS(Dados!$C:$C,Dados!$D:$D,'Orç x Real'!$C7,Dados!$B:$B,'Orç x Real'!AA$2,Dados!I:I,"Realizado")</f>
        <v>0</v>
      </c>
      <c r="AB7" s="5">
        <f>SUMIFS(Dados!$C:$C,Dados!$D:$D,'Orç x Real'!$C7,Dados!$B:$B,'Orç x Real'!AB$2,Dados!J:J,"Realizado")</f>
        <v>0</v>
      </c>
      <c r="AC7" s="5">
        <f>SUMIFS(Dados!$C:$C,Dados!$D:$D,'Orç x Real'!$C7,Dados!$B:$B,'Orç x Real'!AC$2,Dados!K:K,"Realizado")</f>
        <v>0</v>
      </c>
      <c r="AD7" s="5">
        <f>SUMIFS(Dados!$C:$C,Dados!$D:$D,'Orç x Real'!$C7,Dados!$B:$B,'Orç x Real'!AD$2,Dados!L:L,"Realizado")</f>
        <v>0</v>
      </c>
      <c r="AE7" s="5">
        <f>SUM(F7:AD7)</f>
        <v>0</v>
      </c>
    </row>
    <row r="8" spans="1:31" ht="4.5" customHeight="1" x14ac:dyDescent="0.3">
      <c r="E8" s="46"/>
      <c r="G8" s="45"/>
      <c r="H8" s="46"/>
      <c r="J8" s="45"/>
      <c r="K8" s="46"/>
      <c r="M8" s="45"/>
      <c r="N8" s="46"/>
      <c r="P8" s="45"/>
      <c r="Q8" s="46"/>
      <c r="S8" s="45"/>
      <c r="T8" s="46"/>
      <c r="V8" s="45"/>
      <c r="W8" s="46"/>
      <c r="Y8" s="45"/>
    </row>
    <row r="9" spans="1:31" x14ac:dyDescent="0.3">
      <c r="A9" s="20" t="s">
        <v>54</v>
      </c>
      <c r="B9" s="20"/>
      <c r="C9" s="20"/>
      <c r="D9" s="20"/>
      <c r="E9" s="40">
        <f t="shared" ref="E9:Y9" si="3">E10</f>
        <v>-16700</v>
      </c>
      <c r="F9" s="6">
        <f t="shared" si="3"/>
        <v>-13761.95</v>
      </c>
      <c r="G9" s="41">
        <f t="shared" si="3"/>
        <v>2938.0499999999993</v>
      </c>
      <c r="H9" s="40">
        <f t="shared" si="3"/>
        <v>-16700</v>
      </c>
      <c r="I9" s="6">
        <f t="shared" si="3"/>
        <v>-13521.05</v>
      </c>
      <c r="J9" s="41">
        <f t="shared" si="3"/>
        <v>3178.9500000000007</v>
      </c>
      <c r="K9" s="40">
        <f t="shared" si="3"/>
        <v>-16700</v>
      </c>
      <c r="L9" s="6">
        <f t="shared" si="3"/>
        <v>-12169.07</v>
      </c>
      <c r="M9" s="41">
        <f t="shared" si="3"/>
        <v>4530.93</v>
      </c>
      <c r="N9" s="40">
        <f t="shared" si="3"/>
        <v>-16700</v>
      </c>
      <c r="O9" s="6">
        <f t="shared" si="3"/>
        <v>-14743.67</v>
      </c>
      <c r="P9" s="41">
        <f t="shared" si="3"/>
        <v>1956.33</v>
      </c>
      <c r="Q9" s="40">
        <f t="shared" si="3"/>
        <v>-17948.11</v>
      </c>
      <c r="R9" s="6">
        <f t="shared" si="3"/>
        <v>-12184.17</v>
      </c>
      <c r="S9" s="41">
        <f t="shared" si="3"/>
        <v>5763.9400000000005</v>
      </c>
      <c r="T9" s="40">
        <f t="shared" si="3"/>
        <v>-17949.810000000001</v>
      </c>
      <c r="U9" s="6">
        <f t="shared" si="3"/>
        <v>-15384.6</v>
      </c>
      <c r="V9" s="41">
        <f t="shared" si="3"/>
        <v>2565.2100000000009</v>
      </c>
      <c r="W9" s="40">
        <f t="shared" si="3"/>
        <v>-18077.61</v>
      </c>
      <c r="X9" s="6">
        <f t="shared" si="3"/>
        <v>-13963.84</v>
      </c>
      <c r="Y9" s="41">
        <f t="shared" si="3"/>
        <v>4113.7700000000004</v>
      </c>
      <c r="Z9" s="6">
        <f t="shared" ref="Z9:AE9" si="4">Z10</f>
        <v>0</v>
      </c>
      <c r="AA9" s="6">
        <f t="shared" si="4"/>
        <v>0</v>
      </c>
      <c r="AB9" s="6">
        <f t="shared" si="4"/>
        <v>0</v>
      </c>
      <c r="AC9" s="6">
        <f t="shared" si="4"/>
        <v>0</v>
      </c>
      <c r="AD9" s="6">
        <f t="shared" si="4"/>
        <v>0</v>
      </c>
      <c r="AE9" s="6">
        <f t="shared" si="4"/>
        <v>-174756.7</v>
      </c>
    </row>
    <row r="10" spans="1:31" outlineLevel="1" x14ac:dyDescent="0.3">
      <c r="B10" s="3" t="s">
        <v>55</v>
      </c>
      <c r="C10" s="3"/>
      <c r="D10" s="3"/>
      <c r="E10" s="42">
        <f t="shared" ref="E10:AE10" si="5">SUM(E11:E11)</f>
        <v>-16700</v>
      </c>
      <c r="F10" s="4">
        <f t="shared" si="5"/>
        <v>-13761.95</v>
      </c>
      <c r="G10" s="43">
        <f t="shared" si="5"/>
        <v>2938.0499999999993</v>
      </c>
      <c r="H10" s="42">
        <f t="shared" si="5"/>
        <v>-16700</v>
      </c>
      <c r="I10" s="4">
        <f t="shared" si="5"/>
        <v>-13521.05</v>
      </c>
      <c r="J10" s="43">
        <f t="shared" si="5"/>
        <v>3178.9500000000007</v>
      </c>
      <c r="K10" s="42">
        <f t="shared" si="5"/>
        <v>-16700</v>
      </c>
      <c r="L10" s="4">
        <f t="shared" si="5"/>
        <v>-12169.07</v>
      </c>
      <c r="M10" s="43">
        <f t="shared" si="5"/>
        <v>4530.93</v>
      </c>
      <c r="N10" s="42">
        <f t="shared" si="5"/>
        <v>-16700</v>
      </c>
      <c r="O10" s="4">
        <f t="shared" si="5"/>
        <v>-14743.67</v>
      </c>
      <c r="P10" s="43">
        <f t="shared" si="5"/>
        <v>1956.33</v>
      </c>
      <c r="Q10" s="42">
        <f t="shared" si="5"/>
        <v>-17948.11</v>
      </c>
      <c r="R10" s="4">
        <f t="shared" si="5"/>
        <v>-12184.17</v>
      </c>
      <c r="S10" s="43">
        <f t="shared" si="5"/>
        <v>5763.9400000000005</v>
      </c>
      <c r="T10" s="42">
        <f t="shared" si="5"/>
        <v>-17949.810000000001</v>
      </c>
      <c r="U10" s="4">
        <f t="shared" si="5"/>
        <v>-15384.6</v>
      </c>
      <c r="V10" s="43">
        <f t="shared" si="5"/>
        <v>2565.2100000000009</v>
      </c>
      <c r="W10" s="42">
        <f t="shared" si="5"/>
        <v>-18077.61</v>
      </c>
      <c r="X10" s="4">
        <f t="shared" si="5"/>
        <v>-13963.84</v>
      </c>
      <c r="Y10" s="43">
        <f t="shared" si="5"/>
        <v>4113.7700000000004</v>
      </c>
      <c r="Z10" s="4">
        <f t="shared" si="5"/>
        <v>0</v>
      </c>
      <c r="AA10" s="4">
        <f t="shared" si="5"/>
        <v>0</v>
      </c>
      <c r="AB10" s="4">
        <f t="shared" si="5"/>
        <v>0</v>
      </c>
      <c r="AC10" s="4">
        <f t="shared" si="5"/>
        <v>0</v>
      </c>
      <c r="AD10" s="4">
        <f t="shared" si="5"/>
        <v>0</v>
      </c>
      <c r="AE10" s="4">
        <f t="shared" si="5"/>
        <v>-174756.7</v>
      </c>
    </row>
    <row r="11" spans="1:31" outlineLevel="1" x14ac:dyDescent="0.3">
      <c r="C11">
        <v>31102</v>
      </c>
      <c r="D11" t="s">
        <v>0</v>
      </c>
      <c r="E11" s="44">
        <f>Orçamento!E14</f>
        <v>-16700</v>
      </c>
      <c r="F11" s="5">
        <f>'Resulltado Gerencial'!E11</f>
        <v>-13761.95</v>
      </c>
      <c r="G11" s="45">
        <f>F11-E11</f>
        <v>2938.0499999999993</v>
      </c>
      <c r="H11" s="44">
        <f>Orçamento!F14</f>
        <v>-16700</v>
      </c>
      <c r="I11" s="5">
        <f>'Resulltado Gerencial'!F11</f>
        <v>-13521.05</v>
      </c>
      <c r="J11" s="45">
        <f>I11-H11</f>
        <v>3178.9500000000007</v>
      </c>
      <c r="K11" s="44">
        <f>Orçamento!G14</f>
        <v>-16700</v>
      </c>
      <c r="L11" s="5">
        <f>'Resulltado Gerencial'!G11</f>
        <v>-12169.07</v>
      </c>
      <c r="M11" s="45">
        <f>L11-K11</f>
        <v>4530.93</v>
      </c>
      <c r="N11" s="44">
        <f>Orçamento!H14</f>
        <v>-16700</v>
      </c>
      <c r="O11" s="5">
        <f>'Resulltado Gerencial'!H11</f>
        <v>-14743.67</v>
      </c>
      <c r="P11" s="45">
        <f>O11-N11</f>
        <v>1956.33</v>
      </c>
      <c r="Q11" s="44">
        <f>Orçamento!I14</f>
        <v>-17948.11</v>
      </c>
      <c r="R11" s="5">
        <f>'Resulltado Gerencial'!I11</f>
        <v>-12184.17</v>
      </c>
      <c r="S11" s="45">
        <f>R11-Q11</f>
        <v>5763.9400000000005</v>
      </c>
      <c r="T11" s="44">
        <f>Orçamento!J14</f>
        <v>-17949.810000000001</v>
      </c>
      <c r="U11" s="5">
        <f>'Resulltado Gerencial'!J11</f>
        <v>-15384.6</v>
      </c>
      <c r="V11" s="45">
        <f>U11-T11</f>
        <v>2565.2100000000009</v>
      </c>
      <c r="W11" s="44">
        <f>Orçamento!K14</f>
        <v>-18077.61</v>
      </c>
      <c r="X11" s="5">
        <f>'Resulltado Gerencial'!K11</f>
        <v>-13963.84</v>
      </c>
      <c r="Y11" s="45">
        <f>X11-W11</f>
        <v>4113.7700000000004</v>
      </c>
      <c r="Z11" s="5">
        <f>SUMIFS(Dados!$C:$C,Dados!$D:$D,'Orç x Real'!$C11,Dados!$B:$B,'Orç x Real'!Z$2,Dados!$A:$A,"Realizado")</f>
        <v>0</v>
      </c>
      <c r="AA11" s="5">
        <f>SUMIFS(Dados!$C:$C,Dados!$D:$D,'Orç x Real'!$C11,Dados!$B:$B,'Orç x Real'!AA$2,Dados!$A:$A,"Realizado")</f>
        <v>0</v>
      </c>
      <c r="AB11" s="5">
        <f>SUMIFS(Dados!$C:$C,Dados!$D:$D,'Orç x Real'!$C11,Dados!$B:$B,'Orç x Real'!AB$2,Dados!$A:$A,"Realizado")</f>
        <v>0</v>
      </c>
      <c r="AC11" s="5">
        <f>SUMIFS(Dados!$C:$C,Dados!$D:$D,'Orç x Real'!$C11,Dados!$B:$B,'Orç x Real'!AC$2,Dados!$A:$A,"Realizado")</f>
        <v>0</v>
      </c>
      <c r="AD11" s="5">
        <f>SUMIFS(Dados!$C:$C,Dados!$D:$D,'Orç x Real'!$C11,Dados!$B:$B,'Orç x Real'!AD$2,Dados!$A:$A,"Realizado")</f>
        <v>0</v>
      </c>
      <c r="AE11" s="5">
        <f t="shared" ref="AE11" si="6">SUM(F11:AD11)</f>
        <v>-174756.7</v>
      </c>
    </row>
    <row r="12" spans="1:31" ht="4.5" customHeight="1" x14ac:dyDescent="0.3">
      <c r="E12" s="46"/>
      <c r="G12" s="45"/>
      <c r="H12" s="46"/>
      <c r="J12" s="45"/>
      <c r="K12" s="46"/>
      <c r="M12" s="45"/>
      <c r="N12" s="46"/>
      <c r="P12" s="45"/>
      <c r="Q12" s="46"/>
      <c r="S12" s="45"/>
      <c r="T12" s="46"/>
      <c r="V12" s="45"/>
      <c r="W12" s="46"/>
      <c r="Y12" s="45"/>
      <c r="Z12" s="24"/>
      <c r="AA12" s="24"/>
    </row>
    <row r="13" spans="1:31" s="1" customFormat="1" x14ac:dyDescent="0.3">
      <c r="A13" s="25" t="s">
        <v>48</v>
      </c>
      <c r="B13" s="25"/>
      <c r="C13" s="25"/>
      <c r="D13" s="25"/>
      <c r="E13" s="47">
        <f t="shared" ref="E13:AE13" si="7">E4+E9</f>
        <v>150300</v>
      </c>
      <c r="F13" s="26">
        <f t="shared" si="7"/>
        <v>114274.95</v>
      </c>
      <c r="G13" s="48">
        <f t="shared" si="7"/>
        <v>-36025.050000000003</v>
      </c>
      <c r="H13" s="47">
        <f t="shared" si="7"/>
        <v>150300</v>
      </c>
      <c r="I13" s="26">
        <f t="shared" si="7"/>
        <v>119368.34999999999</v>
      </c>
      <c r="J13" s="48">
        <f t="shared" si="7"/>
        <v>-30931.650000000005</v>
      </c>
      <c r="K13" s="47">
        <f t="shared" si="7"/>
        <v>150300</v>
      </c>
      <c r="L13" s="26">
        <f t="shared" si="7"/>
        <v>97841.430000000022</v>
      </c>
      <c r="M13" s="48">
        <f t="shared" si="7"/>
        <v>-52458.569999999985</v>
      </c>
      <c r="N13" s="47">
        <f t="shared" si="7"/>
        <v>150300</v>
      </c>
      <c r="O13" s="26">
        <f t="shared" si="7"/>
        <v>124808.48</v>
      </c>
      <c r="P13" s="48">
        <f t="shared" si="7"/>
        <v>-25491.520000000004</v>
      </c>
      <c r="Q13" s="47">
        <f t="shared" si="7"/>
        <v>161532.99</v>
      </c>
      <c r="R13" s="26">
        <f t="shared" si="7"/>
        <v>106916.58000000002</v>
      </c>
      <c r="S13" s="48">
        <f t="shared" si="7"/>
        <v>-54616.409999999989</v>
      </c>
      <c r="T13" s="47">
        <f t="shared" si="7"/>
        <v>161548.29</v>
      </c>
      <c r="U13" s="26">
        <f t="shared" si="7"/>
        <v>122296.69999999998</v>
      </c>
      <c r="V13" s="48">
        <f t="shared" si="7"/>
        <v>-39251.590000000018</v>
      </c>
      <c r="W13" s="47">
        <f t="shared" si="7"/>
        <v>162698.49</v>
      </c>
      <c r="X13" s="26">
        <f t="shared" si="7"/>
        <v>116594.06</v>
      </c>
      <c r="Y13" s="48">
        <f t="shared" si="7"/>
        <v>-46104.430000000008</v>
      </c>
      <c r="Z13" s="26">
        <f t="shared" si="7"/>
        <v>0</v>
      </c>
      <c r="AA13" s="26">
        <f t="shared" si="7"/>
        <v>0</v>
      </c>
      <c r="AB13" s="26">
        <f t="shared" si="7"/>
        <v>0</v>
      </c>
      <c r="AC13" s="26">
        <f t="shared" si="7"/>
        <v>0</v>
      </c>
      <c r="AD13" s="26">
        <f t="shared" si="7"/>
        <v>0</v>
      </c>
      <c r="AE13" s="26">
        <f t="shared" si="7"/>
        <v>1453901.1</v>
      </c>
    </row>
    <row r="14" spans="1:31" x14ac:dyDescent="0.3">
      <c r="E14" s="46"/>
      <c r="G14" s="45"/>
      <c r="H14" s="46"/>
      <c r="J14" s="45"/>
      <c r="K14" s="46"/>
      <c r="M14" s="45"/>
      <c r="N14" s="46"/>
      <c r="P14" s="45"/>
      <c r="Q14" s="46"/>
      <c r="S14" s="45"/>
      <c r="T14" s="46"/>
      <c r="V14" s="45"/>
      <c r="W14" s="46"/>
      <c r="Y14" s="45"/>
    </row>
    <row r="15" spans="1:31" x14ac:dyDescent="0.3">
      <c r="A15" s="20" t="s">
        <v>2270</v>
      </c>
      <c r="B15" s="20"/>
      <c r="C15" s="20"/>
      <c r="D15" s="20"/>
      <c r="E15" s="40">
        <f t="shared" ref="E15:AE15" si="8">E16+E26+E31+E39+E59+E45+E55</f>
        <v>-129514.69666666667</v>
      </c>
      <c r="F15" s="6" t="e">
        <f t="shared" si="8"/>
        <v>#REF!</v>
      </c>
      <c r="G15" s="41" t="e">
        <f t="shared" si="8"/>
        <v>#REF!</v>
      </c>
      <c r="H15" s="40">
        <f t="shared" si="8"/>
        <v>-131314.69666666666</v>
      </c>
      <c r="I15" s="6" t="e">
        <f t="shared" si="8"/>
        <v>#REF!</v>
      </c>
      <c r="J15" s="41" t="e">
        <f t="shared" si="8"/>
        <v>#REF!</v>
      </c>
      <c r="K15" s="40">
        <f t="shared" si="8"/>
        <v>-129514.69666666667</v>
      </c>
      <c r="L15" s="6" t="e">
        <f t="shared" si="8"/>
        <v>#REF!</v>
      </c>
      <c r="M15" s="41" t="e">
        <f t="shared" si="8"/>
        <v>#REF!</v>
      </c>
      <c r="N15" s="40">
        <f t="shared" si="8"/>
        <v>-128405.71333333333</v>
      </c>
      <c r="O15" s="6" t="e">
        <f t="shared" si="8"/>
        <v>#REF!</v>
      </c>
      <c r="P15" s="41" t="e">
        <f t="shared" si="8"/>
        <v>#REF!</v>
      </c>
      <c r="Q15" s="40">
        <f t="shared" si="8"/>
        <v>-136285.71333333332</v>
      </c>
      <c r="R15" s="6" t="e">
        <f t="shared" si="8"/>
        <v>#REF!</v>
      </c>
      <c r="S15" s="41" t="e">
        <f t="shared" si="8"/>
        <v>#REF!</v>
      </c>
      <c r="T15" s="40">
        <f t="shared" si="8"/>
        <v>-128485.71333333333</v>
      </c>
      <c r="U15" s="6" t="e">
        <f t="shared" si="8"/>
        <v>#REF!</v>
      </c>
      <c r="V15" s="41" t="e">
        <f t="shared" si="8"/>
        <v>#REF!</v>
      </c>
      <c r="W15" s="40">
        <f t="shared" si="8"/>
        <v>-131534.01333333334</v>
      </c>
      <c r="X15" s="6" t="e">
        <f t="shared" si="8"/>
        <v>#REF!</v>
      </c>
      <c r="Y15" s="41" t="e">
        <f t="shared" si="8"/>
        <v>#REF!</v>
      </c>
      <c r="Z15" s="6">
        <f t="shared" si="8"/>
        <v>0</v>
      </c>
      <c r="AA15" s="6">
        <f t="shared" si="8"/>
        <v>0</v>
      </c>
      <c r="AB15" s="6">
        <f t="shared" si="8"/>
        <v>0</v>
      </c>
      <c r="AC15" s="6">
        <f t="shared" si="8"/>
        <v>0</v>
      </c>
      <c r="AD15" s="6">
        <f t="shared" si="8"/>
        <v>0</v>
      </c>
      <c r="AE15" s="6" t="e">
        <f t="shared" si="8"/>
        <v>#REF!</v>
      </c>
    </row>
    <row r="16" spans="1:31" x14ac:dyDescent="0.3">
      <c r="B16" s="3" t="s">
        <v>57</v>
      </c>
      <c r="C16" s="3"/>
      <c r="D16" s="3"/>
      <c r="E16" s="42">
        <f t="shared" ref="E16:G16" si="9">SUM(E17:E25)</f>
        <v>-25466.666666666668</v>
      </c>
      <c r="F16" s="4">
        <f t="shared" ref="F16:AE16" si="10">SUM(F17:F25)</f>
        <v>-21829.136666666669</v>
      </c>
      <c r="G16" s="43">
        <f t="shared" si="9"/>
        <v>3637.5300000000007</v>
      </c>
      <c r="H16" s="42">
        <f t="shared" ref="H16:I16" si="11">SUM(H17:H25)</f>
        <v>-29466.666666666668</v>
      </c>
      <c r="I16" s="4">
        <f t="shared" si="11"/>
        <v>-21666.423333333332</v>
      </c>
      <c r="J16" s="43">
        <f t="shared" si="10"/>
        <v>7800.2433333333329</v>
      </c>
      <c r="K16" s="42">
        <f t="shared" si="10"/>
        <v>-25466.666666666668</v>
      </c>
      <c r="L16" s="4">
        <f t="shared" si="10"/>
        <v>-22575.50333333333</v>
      </c>
      <c r="M16" s="43">
        <f t="shared" ref="M16:O16" si="12">SUM(M17:M25)</f>
        <v>2891.163333333333</v>
      </c>
      <c r="N16" s="42">
        <f t="shared" si="12"/>
        <v>-26353.333333333332</v>
      </c>
      <c r="O16" s="4">
        <f t="shared" si="12"/>
        <v>-29730.476666666666</v>
      </c>
      <c r="P16" s="43">
        <f t="shared" si="10"/>
        <v>-3377.1433333333343</v>
      </c>
      <c r="Q16" s="42">
        <f t="shared" si="10"/>
        <v>-30353.333333333332</v>
      </c>
      <c r="R16" s="4">
        <f t="shared" si="10"/>
        <v>-21706.81</v>
      </c>
      <c r="S16" s="43">
        <f t="shared" ref="S16:U16" si="13">SUM(S17:S25)</f>
        <v>8646.5233333333344</v>
      </c>
      <c r="T16" s="42">
        <f t="shared" si="13"/>
        <v>-26353.333333333332</v>
      </c>
      <c r="U16" s="4">
        <f t="shared" si="13"/>
        <v>-22530.436666666668</v>
      </c>
      <c r="V16" s="43">
        <f t="shared" si="10"/>
        <v>3822.8966666666665</v>
      </c>
      <c r="W16" s="42">
        <f t="shared" si="10"/>
        <v>-26353.333333333332</v>
      </c>
      <c r="X16" s="4">
        <f t="shared" si="10"/>
        <v>-22612.403333333332</v>
      </c>
      <c r="Y16" s="43">
        <f t="shared" ref="Y16" si="14">SUM(Y17:Y25)</f>
        <v>3740.9300000000012</v>
      </c>
      <c r="Z16" s="4">
        <f t="shared" si="10"/>
        <v>0</v>
      </c>
      <c r="AA16" s="4">
        <f t="shared" si="10"/>
        <v>0</v>
      </c>
      <c r="AB16" s="4">
        <f t="shared" si="10"/>
        <v>0</v>
      </c>
      <c r="AC16" s="4">
        <f t="shared" si="10"/>
        <v>0</v>
      </c>
      <c r="AD16" s="4">
        <f t="shared" si="10"/>
        <v>0</v>
      </c>
      <c r="AE16" s="4">
        <f t="shared" si="10"/>
        <v>-299835.71333333332</v>
      </c>
    </row>
    <row r="17" spans="2:32" outlineLevel="1" x14ac:dyDescent="0.3">
      <c r="C17">
        <v>41101</v>
      </c>
      <c r="D17" t="s">
        <v>2</v>
      </c>
      <c r="E17" s="44">
        <f>Orçamento!E20</f>
        <v>-10500</v>
      </c>
      <c r="F17" s="5">
        <f>'Resulltado Gerencial'!E17</f>
        <v>-12126.22</v>
      </c>
      <c r="G17" s="45">
        <f t="shared" ref="G17:G69" si="15">F17-E17</f>
        <v>-1626.2199999999993</v>
      </c>
      <c r="H17" s="44">
        <f>Orçamento!F20</f>
        <v>-10500</v>
      </c>
      <c r="I17" s="5">
        <f>'Resulltado Gerencial'!F17</f>
        <v>-12197.59</v>
      </c>
      <c r="J17" s="45">
        <f t="shared" ref="J17:J69" si="16">I17-H17</f>
        <v>-1697.5900000000001</v>
      </c>
      <c r="K17" s="44">
        <f>Orçamento!G20</f>
        <v>-10500</v>
      </c>
      <c r="L17" s="5">
        <f>'Resulltado Gerencial'!G17</f>
        <v>-11256.53</v>
      </c>
      <c r="M17" s="45">
        <f t="shared" ref="M17:M69" si="17">L17-K17</f>
        <v>-756.53000000000065</v>
      </c>
      <c r="N17" s="44">
        <f>Orçamento!H20</f>
        <v>-11235</v>
      </c>
      <c r="O17" s="5">
        <f>'Resulltado Gerencial'!H17</f>
        <v>-11217.85</v>
      </c>
      <c r="P17" s="45">
        <f t="shared" ref="P17:P69" si="18">O17-N17</f>
        <v>17.149999999999636</v>
      </c>
      <c r="Q17" s="44">
        <f>Orçamento!I20</f>
        <v>-11235</v>
      </c>
      <c r="R17" s="5">
        <f>'Resulltado Gerencial'!I17</f>
        <v>-10078.41</v>
      </c>
      <c r="S17" s="45">
        <f t="shared" ref="S17:S69" si="19">R17-Q17</f>
        <v>1156.5900000000001</v>
      </c>
      <c r="T17" s="44">
        <f>Orçamento!J20</f>
        <v>-11235</v>
      </c>
      <c r="U17" s="5">
        <f>'Resulltado Gerencial'!J17</f>
        <v>-10737.89</v>
      </c>
      <c r="V17" s="45">
        <f t="shared" ref="V17:V69" si="20">U17-T17</f>
        <v>497.11000000000058</v>
      </c>
      <c r="W17" s="44">
        <f>Orçamento!K20</f>
        <v>-11235</v>
      </c>
      <c r="X17" s="5">
        <f>'Resulltado Gerencial'!K17</f>
        <v>-13145.57</v>
      </c>
      <c r="Y17" s="45">
        <f t="shared" ref="Y17:Y69" si="21">X17-W17</f>
        <v>-1910.5699999999997</v>
      </c>
      <c r="Z17" s="5">
        <f>SUMIFS(Dados!$C:$C,Dados!$D:$D,'Orç x Real'!$C17,Dados!$B:$B,'Orç x Real'!Z$2,Dados!$A:$A,"Realizado")</f>
        <v>0</v>
      </c>
      <c r="AA17" s="5">
        <f>SUMIFS(Dados!$C:$C,Dados!$D:$D,'Orç x Real'!$C17,Dados!$B:$B,'Orç x Real'!AA$2,Dados!$A:$A,"Realizado")</f>
        <v>0</v>
      </c>
      <c r="AB17" s="5">
        <f>SUMIFS(Dados!$C:$C,Dados!$D:$D,'Orç x Real'!$C17,Dados!$B:$B,'Orç x Real'!AB$2,Dados!$A:$A,"Realizado")</f>
        <v>0</v>
      </c>
      <c r="AC17" s="5">
        <f>SUMIFS(Dados!$C:$C,Dados!$D:$D,'Orç x Real'!$C17,Dados!$B:$B,'Orç x Real'!AC$2,Dados!$A:$A,"Realizado")</f>
        <v>0</v>
      </c>
      <c r="AD17" s="5">
        <f>SUMIFS(Dados!$C:$C,Dados!$D:$D,'Orç x Real'!$C17,Dados!$B:$B,'Orç x Real'!AD$2,Dados!$A:$A,"Realizado")</f>
        <v>0</v>
      </c>
      <c r="AE17" s="5">
        <f t="shared" ref="AE17:AE25" si="22">SUM(F17:AD17)</f>
        <v>-151020.12000000002</v>
      </c>
      <c r="AF17" s="5"/>
    </row>
    <row r="18" spans="2:32" outlineLevel="1" x14ac:dyDescent="0.3">
      <c r="C18">
        <v>421011</v>
      </c>
      <c r="D18" t="s">
        <v>2275</v>
      </c>
      <c r="E18" s="44">
        <f>Orçamento!E21</f>
        <v>-6500</v>
      </c>
      <c r="F18" s="5">
        <f>'Resulltado Gerencial'!E18</f>
        <v>-6000</v>
      </c>
      <c r="G18" s="45">
        <f t="shared" si="15"/>
        <v>500</v>
      </c>
      <c r="H18" s="44">
        <f>Orçamento!F21</f>
        <v>-6500</v>
      </c>
      <c r="I18" s="5">
        <f>'Resulltado Gerencial'!F18</f>
        <v>-6000</v>
      </c>
      <c r="J18" s="45">
        <f t="shared" si="16"/>
        <v>500</v>
      </c>
      <c r="K18" s="44">
        <f>Orçamento!G21</f>
        <v>-6500</v>
      </c>
      <c r="L18" s="5">
        <f>'Resulltado Gerencial'!G18</f>
        <v>-6000</v>
      </c>
      <c r="M18" s="45">
        <f t="shared" si="17"/>
        <v>500</v>
      </c>
      <c r="N18" s="44">
        <f>Orçamento!H21</f>
        <v>-6535</v>
      </c>
      <c r="O18" s="5">
        <f>'Resulltado Gerencial'!H18</f>
        <v>-6000</v>
      </c>
      <c r="P18" s="45">
        <f t="shared" si="18"/>
        <v>535</v>
      </c>
      <c r="Q18" s="44">
        <f>Orçamento!I21</f>
        <v>-6535</v>
      </c>
      <c r="R18" s="5">
        <f>'Resulltado Gerencial'!I18</f>
        <v>-6000</v>
      </c>
      <c r="S18" s="45">
        <f t="shared" si="19"/>
        <v>535</v>
      </c>
      <c r="T18" s="44">
        <f>Orçamento!J21</f>
        <v>-6535</v>
      </c>
      <c r="U18" s="5">
        <f>'Resulltado Gerencial'!J18</f>
        <v>-6000</v>
      </c>
      <c r="V18" s="45">
        <f t="shared" si="20"/>
        <v>535</v>
      </c>
      <c r="W18" s="44">
        <f>Orçamento!K21</f>
        <v>-6535</v>
      </c>
      <c r="X18" s="5">
        <f>'Resulltado Gerencial'!K18</f>
        <v>-6000</v>
      </c>
      <c r="Y18" s="45">
        <f t="shared" si="21"/>
        <v>535</v>
      </c>
      <c r="Z18" s="5">
        <f>SUMIFS(Dados!$C:$C,Dados!$D:$D,'Orç x Real'!$C18,Dados!$B:$B,'Orç x Real'!Z$2,Dados!$A:$A,"Realizado")</f>
        <v>0</v>
      </c>
      <c r="AA18" s="5">
        <f>SUMIFS(Dados!$C:$C,Dados!$D:$D,'Orç x Real'!$C18,Dados!$B:$B,'Orç x Real'!AA$2,Dados!$A:$A,"Realizado")</f>
        <v>0</v>
      </c>
      <c r="AB18" s="5">
        <f>SUMIFS(Dados!$C:$C,Dados!$D:$D,'Orç x Real'!$C18,Dados!$B:$B,'Orç x Real'!AB$2,Dados!$A:$A,"Realizado")</f>
        <v>0</v>
      </c>
      <c r="AC18" s="5">
        <f>SUMIFS(Dados!$C:$C,Dados!$D:$D,'Orç x Real'!$C18,Dados!$B:$B,'Orç x Real'!AC$2,Dados!$A:$A,"Realizado")</f>
        <v>0</v>
      </c>
      <c r="AD18" s="5">
        <f>SUMIFS(Dados!$C:$C,Dados!$D:$D,'Orç x Real'!$C18,Dados!$B:$B,'Orç x Real'!AD$2,Dados!$A:$A,"Realizado")</f>
        <v>0</v>
      </c>
      <c r="AE18" s="5">
        <f t="shared" si="22"/>
        <v>-77500</v>
      </c>
      <c r="AF18" s="5"/>
    </row>
    <row r="19" spans="2:32" outlineLevel="1" x14ac:dyDescent="0.3">
      <c r="C19">
        <v>42109</v>
      </c>
      <c r="D19" t="s">
        <v>145</v>
      </c>
      <c r="E19" s="44">
        <f>Orçamento!E22</f>
        <v>-6500</v>
      </c>
      <c r="F19" s="5">
        <f>'Resulltado Gerencial'!E19</f>
        <v>-1780</v>
      </c>
      <c r="G19" s="45">
        <f t="shared" si="15"/>
        <v>4720</v>
      </c>
      <c r="H19" s="44">
        <f>Orçamento!F22</f>
        <v>-6500</v>
      </c>
      <c r="I19" s="5">
        <f>'Resulltado Gerencial'!F19</f>
        <v>-1780</v>
      </c>
      <c r="J19" s="45">
        <f t="shared" si="16"/>
        <v>4720</v>
      </c>
      <c r="K19" s="44">
        <f>Orçamento!G22</f>
        <v>-6500</v>
      </c>
      <c r="L19" s="5">
        <f>'Resulltado Gerencial'!G19</f>
        <v>-1780</v>
      </c>
      <c r="M19" s="45">
        <f t="shared" si="17"/>
        <v>4720</v>
      </c>
      <c r="N19" s="44">
        <f>Orçamento!H22</f>
        <v>-6535</v>
      </c>
      <c r="O19" s="5">
        <f>'Resulltado Gerencial'!H19</f>
        <v>-1780</v>
      </c>
      <c r="P19" s="45">
        <f t="shared" si="18"/>
        <v>4755</v>
      </c>
      <c r="Q19" s="44">
        <f>Orçamento!I22</f>
        <v>-6535</v>
      </c>
      <c r="R19" s="5">
        <f>'Resulltado Gerencial'!I19</f>
        <v>-1780</v>
      </c>
      <c r="S19" s="45">
        <f t="shared" si="19"/>
        <v>4755</v>
      </c>
      <c r="T19" s="44">
        <f>Orçamento!J22</f>
        <v>-6535</v>
      </c>
      <c r="U19" s="5">
        <f>'Resulltado Gerencial'!J19</f>
        <v>-1780</v>
      </c>
      <c r="V19" s="45">
        <f t="shared" si="20"/>
        <v>4755</v>
      </c>
      <c r="W19" s="44">
        <f>Orçamento!K22</f>
        <v>-6535</v>
      </c>
      <c r="X19" s="5">
        <f>'Resulltado Gerencial'!K19</f>
        <v>-1780</v>
      </c>
      <c r="Y19" s="45">
        <f t="shared" si="21"/>
        <v>4755</v>
      </c>
      <c r="Z19" s="5">
        <f>SUMIFS(Dados!$C:$C,Dados!$D:$D,'Orç x Real'!$C19,Dados!$B:$B,'Orç x Real'!Z$2,Dados!$A:$A,"Realizado")</f>
        <v>0</v>
      </c>
      <c r="AA19" s="5">
        <f>SUMIFS(Dados!$C:$C,Dados!$D:$D,'Orç x Real'!$C19,Dados!$B:$B,'Orç x Real'!AA$2,Dados!$A:$A,"Realizado")</f>
        <v>0</v>
      </c>
      <c r="AB19" s="5">
        <f>SUMIFS(Dados!$C:$C,Dados!$D:$D,'Orç x Real'!$C19,Dados!$B:$B,'Orç x Real'!AB$2,Dados!$A:$A,"Realizado")</f>
        <v>0</v>
      </c>
      <c r="AC19" s="5">
        <f>SUMIFS(Dados!$C:$C,Dados!$D:$D,'Orç x Real'!$C19,Dados!$B:$B,'Orç x Real'!AC$2,Dados!$A:$A,"Realizado")</f>
        <v>0</v>
      </c>
      <c r="AD19" s="5">
        <f>SUMIFS(Dados!$C:$C,Dados!$D:$D,'Orç x Real'!$C19,Dados!$B:$B,'Orç x Real'!AD$2,Dados!$A:$A,"Realizado")</f>
        <v>0</v>
      </c>
      <c r="AE19" s="5">
        <f t="shared" si="22"/>
        <v>-18420</v>
      </c>
      <c r="AF19" s="5"/>
    </row>
    <row r="20" spans="2:32" outlineLevel="1" x14ac:dyDescent="0.3">
      <c r="C20">
        <v>41102</v>
      </c>
      <c r="D20" t="s">
        <v>3</v>
      </c>
      <c r="E20" s="44">
        <f>Orçamento!E23</f>
        <v>-291.66666666666669</v>
      </c>
      <c r="F20" s="5">
        <f>'Resulltado Gerencial'!E20</f>
        <v>0</v>
      </c>
      <c r="G20" s="45">
        <f t="shared" si="15"/>
        <v>291.66666666666669</v>
      </c>
      <c r="H20" s="44">
        <f>Orçamento!F23</f>
        <v>-291.66666666666669</v>
      </c>
      <c r="I20" s="5">
        <f>'Resulltado Gerencial'!F20</f>
        <v>0</v>
      </c>
      <c r="J20" s="45">
        <f t="shared" si="16"/>
        <v>291.66666666666669</v>
      </c>
      <c r="K20" s="44">
        <f>Orçamento!G23</f>
        <v>-291.66666666666669</v>
      </c>
      <c r="L20" s="5">
        <f>'Resulltado Gerencial'!G20</f>
        <v>-1871.89</v>
      </c>
      <c r="M20" s="45">
        <f t="shared" si="17"/>
        <v>-1580.2233333333334</v>
      </c>
      <c r="N20" s="44">
        <f>Orçamento!H23</f>
        <v>-312.08333333333331</v>
      </c>
      <c r="O20" s="5">
        <f>'Resulltado Gerencial'!H20</f>
        <v>-2363.0300000000002</v>
      </c>
      <c r="P20" s="45">
        <f t="shared" si="18"/>
        <v>-2050.9466666666667</v>
      </c>
      <c r="Q20" s="44">
        <f>Orçamento!I23</f>
        <v>-312.08333333333331</v>
      </c>
      <c r="R20" s="5">
        <f>'Resulltado Gerencial'!I20</f>
        <v>-2174.9</v>
      </c>
      <c r="S20" s="45">
        <f t="shared" si="19"/>
        <v>-1862.8166666666668</v>
      </c>
      <c r="T20" s="44">
        <f>Orçamento!J23</f>
        <v>-312.08333333333331</v>
      </c>
      <c r="U20" s="5">
        <f>'Resulltado Gerencial'!J20</f>
        <v>-2197.13</v>
      </c>
      <c r="V20" s="45">
        <f t="shared" si="20"/>
        <v>-1885.0466666666669</v>
      </c>
      <c r="W20" s="44">
        <f>Orçamento!K23</f>
        <v>-312.08333333333331</v>
      </c>
      <c r="X20" s="5">
        <f>'Resulltado Gerencial'!K20</f>
        <v>0</v>
      </c>
      <c r="Y20" s="45">
        <f t="shared" si="21"/>
        <v>312.08333333333331</v>
      </c>
      <c r="Z20" s="5">
        <f>SUMIFS(Dados!$C:$C,Dados!$D:$D,'Orç x Real'!$C20,Dados!$B:$B,'Orç x Real'!Z$2,Dados!$A:$A,"Realizado")</f>
        <v>0</v>
      </c>
      <c r="AA20" s="5">
        <f>SUMIFS(Dados!$C:$C,Dados!$D:$D,'Orç x Real'!$C20,Dados!$B:$B,'Orç x Real'!AA$2,Dados!$A:$A,"Realizado")</f>
        <v>0</v>
      </c>
      <c r="AB20" s="5">
        <f>SUMIFS(Dados!$C:$C,Dados!$D:$D,'Orç x Real'!$C20,Dados!$B:$B,'Orç x Real'!AB$2,Dados!$A:$A,"Realizado")</f>
        <v>0</v>
      </c>
      <c r="AC20" s="5">
        <f>SUMIFS(Dados!$C:$C,Dados!$D:$D,'Orç x Real'!$C20,Dados!$B:$B,'Orç x Real'!AC$2,Dados!$A:$A,"Realizado")</f>
        <v>0</v>
      </c>
      <c r="AD20" s="5">
        <f>SUMIFS(Dados!$C:$C,Dados!$D:$D,'Orç x Real'!$C20,Dados!$B:$B,'Orç x Real'!AD$2,Dados!$A:$A,"Realizado")</f>
        <v>0</v>
      </c>
      <c r="AE20" s="5">
        <f t="shared" si="22"/>
        <v>-16922.233333333334</v>
      </c>
    </row>
    <row r="21" spans="2:32" outlineLevel="1" x14ac:dyDescent="0.3">
      <c r="C21">
        <v>41103</v>
      </c>
      <c r="D21" t="s">
        <v>4</v>
      </c>
      <c r="E21" s="44">
        <f>Orçamento!E24</f>
        <v>0</v>
      </c>
      <c r="F21" s="5">
        <f>'Resulltado Gerencial'!E21</f>
        <v>0</v>
      </c>
      <c r="G21" s="45">
        <f t="shared" si="15"/>
        <v>0</v>
      </c>
      <c r="H21" s="44">
        <f>Orçamento!F24</f>
        <v>0</v>
      </c>
      <c r="I21" s="5">
        <f>'Resulltado Gerencial'!F21</f>
        <v>0</v>
      </c>
      <c r="J21" s="45">
        <f t="shared" si="16"/>
        <v>0</v>
      </c>
      <c r="K21" s="44">
        <f>Orçamento!G24</f>
        <v>0</v>
      </c>
      <c r="L21" s="5">
        <f>'Resulltado Gerencial'!G21</f>
        <v>0</v>
      </c>
      <c r="M21" s="45">
        <f t="shared" si="17"/>
        <v>0</v>
      </c>
      <c r="N21" s="44">
        <f>Orçamento!H24</f>
        <v>0</v>
      </c>
      <c r="O21" s="5">
        <f>'Resulltado Gerencial'!H21</f>
        <v>0</v>
      </c>
      <c r="P21" s="45">
        <f t="shared" si="18"/>
        <v>0</v>
      </c>
      <c r="Q21" s="44">
        <f>Orçamento!I24</f>
        <v>0</v>
      </c>
      <c r="R21" s="5">
        <f>'Resulltado Gerencial'!I21</f>
        <v>0</v>
      </c>
      <c r="S21" s="45">
        <f t="shared" si="19"/>
        <v>0</v>
      </c>
      <c r="T21" s="44">
        <f>Orçamento!J24</f>
        <v>0</v>
      </c>
      <c r="U21" s="5">
        <f>'Resulltado Gerencial'!J21</f>
        <v>0</v>
      </c>
      <c r="V21" s="45">
        <f t="shared" si="20"/>
        <v>0</v>
      </c>
      <c r="W21" s="44">
        <f>Orçamento!K24</f>
        <v>0</v>
      </c>
      <c r="X21" s="5">
        <f>'Resulltado Gerencial'!K21</f>
        <v>0</v>
      </c>
      <c r="Y21" s="45">
        <f t="shared" si="21"/>
        <v>0</v>
      </c>
      <c r="Z21" s="5">
        <f>SUMIFS(Dados!$C:$C,Dados!$D:$D,'Orç x Real'!$C21,Dados!$B:$B,'Orç x Real'!Z$2,Dados!$A:$A,"Realizado")</f>
        <v>0</v>
      </c>
      <c r="AA21" s="5">
        <f>SUMIFS(Dados!$C:$C,Dados!$D:$D,'Orç x Real'!$C21,Dados!$B:$B,'Orç x Real'!AA$2,Dados!$A:$A,"Realizado")</f>
        <v>0</v>
      </c>
      <c r="AB21" s="5">
        <f>SUMIFS(Dados!$C:$C,Dados!$D:$D,'Orç x Real'!$C21,Dados!$B:$B,'Orç x Real'!AB$2,Dados!$A:$A,"Realizado")</f>
        <v>0</v>
      </c>
      <c r="AC21" s="5">
        <f>SUMIFS(Dados!$C:$C,Dados!$D:$D,'Orç x Real'!$C21,Dados!$B:$B,'Orç x Real'!AC$2,Dados!$A:$A,"Realizado")</f>
        <v>0</v>
      </c>
      <c r="AD21" s="5">
        <f>SUMIFS(Dados!$C:$C,Dados!$D:$D,'Orç x Real'!$C21,Dados!$B:$B,'Orç x Real'!AD$2,Dados!$A:$A,"Realizado")</f>
        <v>0</v>
      </c>
      <c r="AE21" s="5">
        <f t="shared" si="22"/>
        <v>0</v>
      </c>
    </row>
    <row r="22" spans="2:32" outlineLevel="1" x14ac:dyDescent="0.3">
      <c r="C22">
        <v>41104</v>
      </c>
      <c r="D22" t="s">
        <v>5</v>
      </c>
      <c r="E22" s="44">
        <f>Orçamento!E25</f>
        <v>0</v>
      </c>
      <c r="F22" s="5">
        <f>'Resulltado Gerencial'!E22</f>
        <v>0</v>
      </c>
      <c r="G22" s="45">
        <f t="shared" si="15"/>
        <v>0</v>
      </c>
      <c r="H22" s="44">
        <f>Orçamento!F25</f>
        <v>-4000</v>
      </c>
      <c r="I22" s="5">
        <f>'Resulltado Gerencial'!F22</f>
        <v>0</v>
      </c>
      <c r="J22" s="45">
        <f t="shared" si="16"/>
        <v>4000</v>
      </c>
      <c r="K22" s="44">
        <f>Orçamento!G25</f>
        <v>0</v>
      </c>
      <c r="L22" s="5">
        <f>'Resulltado Gerencial'!G22</f>
        <v>0</v>
      </c>
      <c r="M22" s="45">
        <f t="shared" si="17"/>
        <v>0</v>
      </c>
      <c r="N22" s="44">
        <f>Orçamento!H25</f>
        <v>0</v>
      </c>
      <c r="O22" s="5">
        <f>'Resulltado Gerencial'!H22</f>
        <v>-6196.68</v>
      </c>
      <c r="P22" s="45">
        <f t="shared" si="18"/>
        <v>-6196.68</v>
      </c>
      <c r="Q22" s="44">
        <f>Orçamento!I25</f>
        <v>-4000</v>
      </c>
      <c r="R22" s="5">
        <f>'Resulltado Gerencial'!I22</f>
        <v>0</v>
      </c>
      <c r="S22" s="45">
        <f t="shared" si="19"/>
        <v>4000</v>
      </c>
      <c r="T22" s="44">
        <f>Orçamento!J25</f>
        <v>0</v>
      </c>
      <c r="U22" s="5">
        <f>'Resulltado Gerencial'!J22</f>
        <v>0</v>
      </c>
      <c r="V22" s="45">
        <f t="shared" si="20"/>
        <v>0</v>
      </c>
      <c r="W22" s="44">
        <f>Orçamento!K25</f>
        <v>0</v>
      </c>
      <c r="X22" s="5">
        <f>'Resulltado Gerencial'!K22</f>
        <v>0</v>
      </c>
      <c r="Y22" s="45">
        <f t="shared" si="21"/>
        <v>0</v>
      </c>
      <c r="Z22" s="5">
        <f>SUMIFS(Dados!$C:$C,Dados!$D:$D,'Orç x Real'!$C22,Dados!$B:$B,'Orç x Real'!Z$2,Dados!$A:$A,"Realizado")</f>
        <v>0</v>
      </c>
      <c r="AA22" s="5">
        <f>SUMIFS(Dados!$C:$C,Dados!$D:$D,'Orç x Real'!$C22,Dados!$B:$B,'Orç x Real'!AA$2,Dados!$A:$A,"Realizado")</f>
        <v>0</v>
      </c>
      <c r="AB22" s="5">
        <f>SUMIFS(Dados!$C:$C,Dados!$D:$D,'Orç x Real'!$C22,Dados!$B:$B,'Orç x Real'!AB$2,Dados!$A:$A,"Realizado")</f>
        <v>0</v>
      </c>
      <c r="AC22" s="5">
        <f>SUMIFS(Dados!$C:$C,Dados!$D:$D,'Orç x Real'!$C22,Dados!$B:$B,'Orç x Real'!AC$2,Dados!$A:$A,"Realizado")</f>
        <v>0</v>
      </c>
      <c r="AD22" s="5">
        <f>SUMIFS(Dados!$C:$C,Dados!$D:$D,'Orç x Real'!$C22,Dados!$B:$B,'Orç x Real'!AD$2,Dados!$A:$A,"Realizado")</f>
        <v>0</v>
      </c>
      <c r="AE22" s="5">
        <f t="shared" si="22"/>
        <v>-12393.36</v>
      </c>
    </row>
    <row r="23" spans="2:32" outlineLevel="1" x14ac:dyDescent="0.3">
      <c r="C23">
        <v>41105</v>
      </c>
      <c r="D23" t="s">
        <v>6</v>
      </c>
      <c r="E23" s="44">
        <f>Orçamento!E26</f>
        <v>-800</v>
      </c>
      <c r="F23" s="5">
        <f>'Resulltado Gerencial'!E23</f>
        <v>-720</v>
      </c>
      <c r="G23" s="45">
        <f t="shared" si="15"/>
        <v>80</v>
      </c>
      <c r="H23" s="44">
        <f>Orçamento!F26</f>
        <v>-800</v>
      </c>
      <c r="I23" s="5">
        <f>'Resulltado Gerencial'!F23</f>
        <v>-480</v>
      </c>
      <c r="J23" s="45">
        <f t="shared" si="16"/>
        <v>320</v>
      </c>
      <c r="K23" s="44">
        <f>Orçamento!G26</f>
        <v>-800</v>
      </c>
      <c r="L23" s="5">
        <f>'Resulltado Gerencial'!G23</f>
        <v>-510</v>
      </c>
      <c r="M23" s="45">
        <f t="shared" si="17"/>
        <v>290</v>
      </c>
      <c r="N23" s="44">
        <f>Orçamento!H26</f>
        <v>-800</v>
      </c>
      <c r="O23" s="5">
        <f>'Resulltado Gerencial'!H23</f>
        <v>-740</v>
      </c>
      <c r="P23" s="45">
        <f t="shared" si="18"/>
        <v>60</v>
      </c>
      <c r="Q23" s="44">
        <f>Orçamento!I26</f>
        <v>-800</v>
      </c>
      <c r="R23" s="5">
        <f>'Resulltado Gerencial'!I23</f>
        <v>-610</v>
      </c>
      <c r="S23" s="45">
        <f t="shared" si="19"/>
        <v>190</v>
      </c>
      <c r="T23" s="44">
        <f>Orçamento!J26</f>
        <v>-800</v>
      </c>
      <c r="U23" s="5">
        <f>'Resulltado Gerencial'!J23</f>
        <v>-690</v>
      </c>
      <c r="V23" s="45">
        <f t="shared" si="20"/>
        <v>110</v>
      </c>
      <c r="W23" s="44">
        <f>Orçamento!K26</f>
        <v>-800</v>
      </c>
      <c r="X23" s="5">
        <f>'Resulltado Gerencial'!K23</f>
        <v>-350</v>
      </c>
      <c r="Y23" s="45">
        <f t="shared" si="21"/>
        <v>450</v>
      </c>
      <c r="Z23" s="5">
        <f>SUMIFS(Dados!$C:$C,Dados!$D:$D,'Orç x Real'!$C23,Dados!$B:$B,'Orç x Real'!Z$2,Dados!$A:$A,"Realizado")</f>
        <v>0</v>
      </c>
      <c r="AA23" s="5">
        <f>SUMIFS(Dados!$C:$C,Dados!$D:$D,'Orç x Real'!$C23,Dados!$B:$B,'Orç x Real'!AA$2,Dados!$A:$A,"Realizado")</f>
        <v>0</v>
      </c>
      <c r="AB23" s="5">
        <f>SUMIFS(Dados!$C:$C,Dados!$D:$D,'Orç x Real'!$C23,Dados!$B:$B,'Orç x Real'!AB$2,Dados!$A:$A,"Realizado")</f>
        <v>0</v>
      </c>
      <c r="AC23" s="5">
        <f>SUMIFS(Dados!$C:$C,Dados!$D:$D,'Orç x Real'!$C23,Dados!$B:$B,'Orç x Real'!AC$2,Dados!$A:$A,"Realizado")</f>
        <v>0</v>
      </c>
      <c r="AD23" s="5">
        <f>SUMIFS(Dados!$C:$C,Dados!$D:$D,'Orç x Real'!$C23,Dados!$B:$B,'Orç x Real'!AD$2,Dados!$A:$A,"Realizado")</f>
        <v>0</v>
      </c>
      <c r="AE23" s="5">
        <f t="shared" si="22"/>
        <v>-7400</v>
      </c>
    </row>
    <row r="24" spans="2:32" outlineLevel="1" x14ac:dyDescent="0.3">
      <c r="C24">
        <v>41107</v>
      </c>
      <c r="D24" t="s">
        <v>7</v>
      </c>
      <c r="E24" s="44">
        <f>Orçamento!E27</f>
        <v>-875</v>
      </c>
      <c r="F24" s="5">
        <f>'Resulltado Gerencial'!E24</f>
        <v>-1202.9166666666667</v>
      </c>
      <c r="G24" s="45">
        <f t="shared" si="15"/>
        <v>-327.91666666666674</v>
      </c>
      <c r="H24" s="44">
        <f>Orçamento!F27</f>
        <v>-875</v>
      </c>
      <c r="I24" s="5">
        <f>'Resulltado Gerencial'!F24</f>
        <v>-1208.8333333333333</v>
      </c>
      <c r="J24" s="45">
        <f t="shared" si="16"/>
        <v>-333.83333333333326</v>
      </c>
      <c r="K24" s="44">
        <f>Orçamento!G27</f>
        <v>-875</v>
      </c>
      <c r="L24" s="5">
        <f>'Resulltado Gerencial'!G24</f>
        <v>-1157.0833333333333</v>
      </c>
      <c r="M24" s="45">
        <f t="shared" si="17"/>
        <v>-282.08333333333326</v>
      </c>
      <c r="N24" s="44">
        <f>Orçamento!H27</f>
        <v>-936.25</v>
      </c>
      <c r="O24" s="5">
        <f>'Resulltado Gerencial'!H24</f>
        <v>-1432.9166666666667</v>
      </c>
      <c r="P24" s="45">
        <f t="shared" si="18"/>
        <v>-496.66666666666674</v>
      </c>
      <c r="Q24" s="44">
        <f>Orçamento!I27</f>
        <v>-936.25</v>
      </c>
      <c r="R24" s="5">
        <f>'Resulltado Gerencial'!I24</f>
        <v>-1063.5</v>
      </c>
      <c r="S24" s="45">
        <f t="shared" si="19"/>
        <v>-127.25</v>
      </c>
      <c r="T24" s="44">
        <f>Orçamento!J27</f>
        <v>-936.25</v>
      </c>
      <c r="U24" s="5">
        <f>'Resulltado Gerencial'!J24</f>
        <v>-1125.4166666666667</v>
      </c>
      <c r="V24" s="45">
        <f t="shared" si="20"/>
        <v>-189.16666666666674</v>
      </c>
      <c r="W24" s="44">
        <f>Orçamento!K27</f>
        <v>-936.25</v>
      </c>
      <c r="X24" s="5">
        <f>'Resulltado Gerencial'!K24</f>
        <v>-1336.8333333333333</v>
      </c>
      <c r="Y24" s="45">
        <f t="shared" si="21"/>
        <v>-400.58333333333326</v>
      </c>
      <c r="Z24" s="5">
        <f>SUMIFS(Dados!$C:$C,Dados!$D:$D,'Orç x Real'!$C24,Dados!$B:$B,'Orç x Real'!Z$2,Dados!$A:$A,"Realizado")</f>
        <v>0</v>
      </c>
      <c r="AA24" s="5">
        <f>SUMIFS(Dados!$C:$C,Dados!$D:$D,'Orç x Real'!$C24,Dados!$B:$B,'Orç x Real'!AA$2,Dados!$A:$A,"Realizado")</f>
        <v>0</v>
      </c>
      <c r="AB24" s="5">
        <f>SUMIFS(Dados!$C:$C,Dados!$D:$D,'Orç x Real'!$C24,Dados!$B:$B,'Orç x Real'!AB$2,Dados!$A:$A,"Realizado")</f>
        <v>0</v>
      </c>
      <c r="AC24" s="5">
        <f>SUMIFS(Dados!$C:$C,Dados!$D:$D,'Orç x Real'!$C24,Dados!$B:$B,'Orç x Real'!AC$2,Dados!$A:$A,"Realizado")</f>
        <v>0</v>
      </c>
      <c r="AD24" s="5">
        <f>SUMIFS(Dados!$C:$C,Dados!$D:$D,'Orç x Real'!$C24,Dados!$B:$B,'Orç x Real'!AD$2,Dados!$A:$A,"Realizado")</f>
        <v>0</v>
      </c>
      <c r="AE24" s="5">
        <f t="shared" si="22"/>
        <v>-16179.999999999998</v>
      </c>
    </row>
    <row r="25" spans="2:32" outlineLevel="1" x14ac:dyDescent="0.3">
      <c r="C25">
        <v>41108</v>
      </c>
      <c r="D25" t="s">
        <v>8</v>
      </c>
      <c r="E25" s="44">
        <f>Orçamento!E28</f>
        <v>0</v>
      </c>
      <c r="F25" s="5">
        <f>'Resulltado Gerencial'!E25</f>
        <v>0</v>
      </c>
      <c r="G25" s="45">
        <f t="shared" si="15"/>
        <v>0</v>
      </c>
      <c r="H25" s="44">
        <f>Orçamento!F28</f>
        <v>0</v>
      </c>
      <c r="I25" s="5">
        <f>'Resulltado Gerencial'!F25</f>
        <v>0</v>
      </c>
      <c r="J25" s="45">
        <f t="shared" si="16"/>
        <v>0</v>
      </c>
      <c r="K25" s="44">
        <f>Orçamento!G28</f>
        <v>0</v>
      </c>
      <c r="L25" s="5">
        <f>'Resulltado Gerencial'!G25</f>
        <v>0</v>
      </c>
      <c r="M25" s="45">
        <f t="shared" si="17"/>
        <v>0</v>
      </c>
      <c r="N25" s="44">
        <f>Orçamento!H28</f>
        <v>0</v>
      </c>
      <c r="O25" s="5">
        <f>'Resulltado Gerencial'!H25</f>
        <v>0</v>
      </c>
      <c r="P25" s="45">
        <f t="shared" si="18"/>
        <v>0</v>
      </c>
      <c r="Q25" s="44">
        <f>Orçamento!I28</f>
        <v>0</v>
      </c>
      <c r="R25" s="5">
        <f>'Resulltado Gerencial'!I25</f>
        <v>0</v>
      </c>
      <c r="S25" s="45">
        <f t="shared" si="19"/>
        <v>0</v>
      </c>
      <c r="T25" s="44">
        <f>Orçamento!J28</f>
        <v>0</v>
      </c>
      <c r="U25" s="5">
        <f>'Resulltado Gerencial'!J25</f>
        <v>0</v>
      </c>
      <c r="V25" s="45">
        <f t="shared" si="20"/>
        <v>0</v>
      </c>
      <c r="W25" s="44">
        <f>Orçamento!K28</f>
        <v>0</v>
      </c>
      <c r="X25" s="5">
        <f>'Resulltado Gerencial'!K25</f>
        <v>0</v>
      </c>
      <c r="Y25" s="45">
        <f t="shared" si="21"/>
        <v>0</v>
      </c>
      <c r="Z25" s="5">
        <f>SUMIFS(Dados!$C:$C,Dados!$D:$D,'Orç x Real'!$C25,Dados!$B:$B,'Orç x Real'!Z$2,Dados!$A:$A,"Realizado")</f>
        <v>0</v>
      </c>
      <c r="AA25" s="5">
        <f>SUMIFS(Dados!$C:$C,Dados!$D:$D,'Orç x Real'!$C25,Dados!$B:$B,'Orç x Real'!AA$2,Dados!$A:$A,"Realizado")</f>
        <v>0</v>
      </c>
      <c r="AB25" s="5">
        <f>SUMIFS(Dados!$C:$C,Dados!$D:$D,'Orç x Real'!$C25,Dados!$B:$B,'Orç x Real'!AB$2,Dados!$A:$A,"Realizado")</f>
        <v>0</v>
      </c>
      <c r="AC25" s="5">
        <f>SUMIFS(Dados!$C:$C,Dados!$D:$D,'Orç x Real'!$C25,Dados!$B:$B,'Orç x Real'!AC$2,Dados!$A:$A,"Realizado")</f>
        <v>0</v>
      </c>
      <c r="AD25" s="5">
        <f>SUMIFS(Dados!$C:$C,Dados!$D:$D,'Orç x Real'!$C25,Dados!$B:$B,'Orç x Real'!AD$2,Dados!$A:$A,"Realizado")</f>
        <v>0</v>
      </c>
      <c r="AE25" s="5">
        <f t="shared" si="22"/>
        <v>0</v>
      </c>
    </row>
    <row r="26" spans="2:32" x14ac:dyDescent="0.3">
      <c r="B26" s="3" t="s">
        <v>58</v>
      </c>
      <c r="C26" s="3"/>
      <c r="D26" s="3"/>
      <c r="E26" s="42">
        <f t="shared" ref="E26:AE26" si="23">SUM(E27:E30)</f>
        <v>-2805</v>
      </c>
      <c r="F26" s="4">
        <f t="shared" si="23"/>
        <v>-2308.4299999999998</v>
      </c>
      <c r="G26" s="43">
        <f t="shared" ref="G26:I26" si="24">SUM(G27:G30)</f>
        <v>496.57000000000016</v>
      </c>
      <c r="H26" s="42">
        <f t="shared" si="24"/>
        <v>-3605</v>
      </c>
      <c r="I26" s="4">
        <f t="shared" si="24"/>
        <v>-2308.4299999999998</v>
      </c>
      <c r="J26" s="43">
        <f t="shared" si="23"/>
        <v>1296.5700000000002</v>
      </c>
      <c r="K26" s="42">
        <f t="shared" si="23"/>
        <v>-2805</v>
      </c>
      <c r="L26" s="4">
        <f t="shared" si="23"/>
        <v>-2628.48</v>
      </c>
      <c r="M26" s="43">
        <f t="shared" ref="M26:O26" si="25">SUM(M27:M30)</f>
        <v>176.51999999999998</v>
      </c>
      <c r="N26" s="42">
        <f t="shared" si="25"/>
        <v>-2959.35</v>
      </c>
      <c r="O26" s="4">
        <f t="shared" si="25"/>
        <v>-5977.06</v>
      </c>
      <c r="P26" s="43">
        <f t="shared" si="23"/>
        <v>-3017.7100000000005</v>
      </c>
      <c r="Q26" s="42">
        <f t="shared" si="23"/>
        <v>-3759.35</v>
      </c>
      <c r="R26" s="4">
        <f t="shared" si="23"/>
        <v>-2683.96</v>
      </c>
      <c r="S26" s="43">
        <f t="shared" ref="S26:U26" si="26">SUM(S27:S30)</f>
        <v>1075.3899999999999</v>
      </c>
      <c r="T26" s="42">
        <f t="shared" si="26"/>
        <v>-2959.35</v>
      </c>
      <c r="U26" s="4">
        <f t="shared" si="26"/>
        <v>-2766.8999999999996</v>
      </c>
      <c r="V26" s="43">
        <f t="shared" si="23"/>
        <v>192.45000000000005</v>
      </c>
      <c r="W26" s="42">
        <f t="shared" si="23"/>
        <v>-2959.35</v>
      </c>
      <c r="X26" s="4">
        <f t="shared" si="23"/>
        <v>-2896.7400000000002</v>
      </c>
      <c r="Y26" s="43">
        <f t="shared" ref="Y26" si="27">SUM(Y27:Y30)</f>
        <v>62.609999999999673</v>
      </c>
      <c r="Z26" s="4">
        <f t="shared" si="23"/>
        <v>0</v>
      </c>
      <c r="AA26" s="4">
        <f t="shared" si="23"/>
        <v>0</v>
      </c>
      <c r="AB26" s="4">
        <f t="shared" si="23"/>
        <v>0</v>
      </c>
      <c r="AC26" s="4">
        <f t="shared" si="23"/>
        <v>0</v>
      </c>
      <c r="AD26" s="4">
        <f t="shared" si="23"/>
        <v>0</v>
      </c>
      <c r="AE26" s="4">
        <f t="shared" si="23"/>
        <v>-40335.000000000007</v>
      </c>
    </row>
    <row r="27" spans="2:32" outlineLevel="1" x14ac:dyDescent="0.3">
      <c r="C27">
        <v>41201</v>
      </c>
      <c r="D27" t="s">
        <v>9</v>
      </c>
      <c r="E27" s="44">
        <f>Orçamento!E30</f>
        <v>-1650</v>
      </c>
      <c r="F27" s="5">
        <f>'Resulltado Gerencial'!E27</f>
        <v>-1071.08</v>
      </c>
      <c r="G27" s="45">
        <f t="shared" si="15"/>
        <v>578.92000000000007</v>
      </c>
      <c r="H27" s="44">
        <f>Orçamento!F30</f>
        <v>-1650</v>
      </c>
      <c r="I27" s="5">
        <f>'Resulltado Gerencial'!F27</f>
        <v>-1071.08</v>
      </c>
      <c r="J27" s="45">
        <f t="shared" si="16"/>
        <v>578.92000000000007</v>
      </c>
      <c r="K27" s="44">
        <f>Orçamento!G30</f>
        <v>-1650</v>
      </c>
      <c r="L27" s="5">
        <f>'Resulltado Gerencial'!G27</f>
        <v>-1296.81</v>
      </c>
      <c r="M27" s="45">
        <f t="shared" si="17"/>
        <v>353.19000000000005</v>
      </c>
      <c r="N27" s="44">
        <f>Orçamento!H30</f>
        <v>-1723.5</v>
      </c>
      <c r="O27" s="5">
        <f>'Resulltado Gerencial'!H27</f>
        <v>-1353.15</v>
      </c>
      <c r="P27" s="45">
        <f t="shared" si="18"/>
        <v>370.34999999999991</v>
      </c>
      <c r="Q27" s="44">
        <f>Orçamento!I30</f>
        <v>-1723.5</v>
      </c>
      <c r="R27" s="5">
        <f>'Resulltado Gerencial'!I27</f>
        <v>-1317.66</v>
      </c>
      <c r="S27" s="45">
        <f t="shared" si="19"/>
        <v>405.83999999999992</v>
      </c>
      <c r="T27" s="44">
        <f>Orçamento!J30</f>
        <v>-1723.5</v>
      </c>
      <c r="U27" s="5">
        <f>'Resulltado Gerencial'!J27</f>
        <v>-1425.37</v>
      </c>
      <c r="V27" s="45">
        <f t="shared" si="20"/>
        <v>298.13000000000011</v>
      </c>
      <c r="W27" s="44">
        <f>Orçamento!K30</f>
        <v>-1723.5</v>
      </c>
      <c r="X27" s="5">
        <f>'Resulltado Gerencial'!K27</f>
        <v>-1473.88</v>
      </c>
      <c r="Y27" s="45">
        <f t="shared" si="21"/>
        <v>249.61999999999989</v>
      </c>
      <c r="Z27" s="5">
        <f>SUMIFS(Dados!$C:$C,Dados!$D:$D,'Orç x Real'!$C27,Dados!$B:$B,'Orç x Real'!Z$2,Dados!$A:$A,"Realizado")</f>
        <v>0</v>
      </c>
      <c r="AA27" s="5">
        <f>SUMIFS(Dados!$C:$C,Dados!$D:$D,'Orç x Real'!$C27,Dados!$B:$B,'Orç x Real'!AA$2,Dados!$A:$A,"Realizado")</f>
        <v>0</v>
      </c>
      <c r="AB27" s="5">
        <f>SUMIFS(Dados!$C:$C,Dados!$D:$D,'Orç x Real'!$C27,Dados!$B:$B,'Orç x Real'!AB$2,Dados!$A:$A,"Realizado")</f>
        <v>0</v>
      </c>
      <c r="AC27" s="5">
        <f>SUMIFS(Dados!$C:$C,Dados!$D:$D,'Orç x Real'!$C27,Dados!$B:$B,'Orç x Real'!AC$2,Dados!$A:$A,"Realizado")</f>
        <v>0</v>
      </c>
      <c r="AD27" s="5">
        <f>SUMIFS(Dados!$C:$C,Dados!$D:$D,'Orç x Real'!$C27,Dados!$B:$B,'Orç x Real'!AD$2,Dados!$A:$A,"Realizado")</f>
        <v>0</v>
      </c>
      <c r="AE27" s="5">
        <f>SUM(F27:AD27)</f>
        <v>-16368.059999999998</v>
      </c>
    </row>
    <row r="28" spans="2:32" outlineLevel="1" x14ac:dyDescent="0.3">
      <c r="C28">
        <v>41202</v>
      </c>
      <c r="D28" t="s">
        <v>10</v>
      </c>
      <c r="E28" s="44">
        <f>Orçamento!E31</f>
        <v>-1155</v>
      </c>
      <c r="F28" s="5">
        <f>'Resulltado Gerencial'!E28</f>
        <v>-1237.3499999999999</v>
      </c>
      <c r="G28" s="45">
        <f t="shared" si="15"/>
        <v>-82.349999999999909</v>
      </c>
      <c r="H28" s="44">
        <f>Orçamento!F31</f>
        <v>-1155</v>
      </c>
      <c r="I28" s="5">
        <f>'Resulltado Gerencial'!F28</f>
        <v>-1237.3499999999999</v>
      </c>
      <c r="J28" s="45">
        <f t="shared" si="16"/>
        <v>-82.349999999999909</v>
      </c>
      <c r="K28" s="44">
        <f>Orçamento!G31</f>
        <v>-1155</v>
      </c>
      <c r="L28" s="5">
        <f>'Resulltado Gerencial'!G28</f>
        <v>-1331.67</v>
      </c>
      <c r="M28" s="45">
        <f t="shared" si="17"/>
        <v>-176.67000000000007</v>
      </c>
      <c r="N28" s="44">
        <f>Orçamento!H31</f>
        <v>-1235.8499999999999</v>
      </c>
      <c r="O28" s="5">
        <f>'Resulltado Gerencial'!H28</f>
        <v>-1282.5899999999999</v>
      </c>
      <c r="P28" s="45">
        <f t="shared" si="18"/>
        <v>-46.740000000000009</v>
      </c>
      <c r="Q28" s="44">
        <f>Orçamento!I31</f>
        <v>-1235.8499999999999</v>
      </c>
      <c r="R28" s="5">
        <f>'Resulltado Gerencial'!I28</f>
        <v>-1366.3</v>
      </c>
      <c r="S28" s="45">
        <f t="shared" si="19"/>
        <v>-130.45000000000005</v>
      </c>
      <c r="T28" s="44">
        <f>Orçamento!J31</f>
        <v>-1235.8499999999999</v>
      </c>
      <c r="U28" s="5">
        <f>'Resulltado Gerencial'!J28</f>
        <v>-1341.53</v>
      </c>
      <c r="V28" s="45">
        <f t="shared" si="20"/>
        <v>-105.68000000000006</v>
      </c>
      <c r="W28" s="44">
        <f>Orçamento!K31</f>
        <v>-1235.8499999999999</v>
      </c>
      <c r="X28" s="5">
        <f>'Resulltado Gerencial'!K28</f>
        <v>-1422.8600000000001</v>
      </c>
      <c r="Y28" s="45">
        <f t="shared" si="21"/>
        <v>-187.01000000000022</v>
      </c>
      <c r="Z28" s="5">
        <f>SUMIFS(Dados!$C:$C,Dados!$D:$D,'Orç x Real'!$C28,Dados!$B:$B,'Orç x Real'!Z$2,Dados!$A:$A,"Realizado")</f>
        <v>0</v>
      </c>
      <c r="AA28" s="5">
        <f>SUMIFS(Dados!$C:$C,Dados!$D:$D,'Orç x Real'!$C28,Dados!$B:$B,'Orç x Real'!AA$2,Dados!$A:$A,"Realizado")</f>
        <v>0</v>
      </c>
      <c r="AB28" s="5">
        <f>SUMIFS(Dados!$C:$C,Dados!$D:$D,'Orç x Real'!$C28,Dados!$B:$B,'Orç x Real'!AB$2,Dados!$A:$A,"Realizado")</f>
        <v>0</v>
      </c>
      <c r="AC28" s="5">
        <f>SUMIFS(Dados!$C:$C,Dados!$D:$D,'Orç x Real'!$C28,Dados!$B:$B,'Orç x Real'!AC$2,Dados!$A:$A,"Realizado")</f>
        <v>0</v>
      </c>
      <c r="AD28" s="5">
        <f>SUMIFS(Dados!$C:$C,Dados!$D:$D,'Orç x Real'!$C28,Dados!$B:$B,'Orç x Real'!AD$2,Dados!$A:$A,"Realizado")</f>
        <v>0</v>
      </c>
      <c r="AE28" s="5">
        <f>SUM(F28:AD28)</f>
        <v>-17284.300000000003</v>
      </c>
    </row>
    <row r="29" spans="2:32" outlineLevel="1" x14ac:dyDescent="0.3">
      <c r="C29">
        <v>41203</v>
      </c>
      <c r="D29" t="s">
        <v>11</v>
      </c>
      <c r="E29" s="44">
        <f>Orçamento!E32</f>
        <v>0</v>
      </c>
      <c r="F29" s="5">
        <f>'Resulltado Gerencial'!E29</f>
        <v>0</v>
      </c>
      <c r="G29" s="45">
        <f t="shared" si="15"/>
        <v>0</v>
      </c>
      <c r="H29" s="44">
        <f>Orçamento!F32</f>
        <v>-800</v>
      </c>
      <c r="I29" s="5">
        <f>'Resulltado Gerencial'!F29</f>
        <v>0</v>
      </c>
      <c r="J29" s="45">
        <f t="shared" si="16"/>
        <v>800</v>
      </c>
      <c r="K29" s="44">
        <f>Orçamento!G32</f>
        <v>0</v>
      </c>
      <c r="L29" s="5">
        <f>'Resulltado Gerencial'!G29</f>
        <v>0</v>
      </c>
      <c r="M29" s="45">
        <f t="shared" si="17"/>
        <v>0</v>
      </c>
      <c r="N29" s="44">
        <f>Orçamento!H32</f>
        <v>0</v>
      </c>
      <c r="O29" s="5">
        <f>'Resulltado Gerencial'!H29</f>
        <v>-3297.51</v>
      </c>
      <c r="P29" s="45">
        <f t="shared" si="18"/>
        <v>-3297.51</v>
      </c>
      <c r="Q29" s="44">
        <f>Orçamento!I32</f>
        <v>-800</v>
      </c>
      <c r="R29" s="5">
        <f>'Resulltado Gerencial'!I29</f>
        <v>0</v>
      </c>
      <c r="S29" s="45">
        <f t="shared" si="19"/>
        <v>800</v>
      </c>
      <c r="T29" s="44">
        <f>Orçamento!J32</f>
        <v>0</v>
      </c>
      <c r="U29" s="5">
        <f>'Resulltado Gerencial'!J29</f>
        <v>0</v>
      </c>
      <c r="V29" s="45">
        <f t="shared" si="20"/>
        <v>0</v>
      </c>
      <c r="W29" s="44">
        <f>Orçamento!K32</f>
        <v>0</v>
      </c>
      <c r="X29" s="5">
        <f>'Resulltado Gerencial'!K29</f>
        <v>0</v>
      </c>
      <c r="Y29" s="45">
        <f t="shared" si="21"/>
        <v>0</v>
      </c>
      <c r="Z29" s="5">
        <f>SUMIFS(Dados!$C:$C,Dados!$D:$D,'Orç x Real'!$C29,Dados!$B:$B,'Orç x Real'!Z$2,Dados!$A:$A,"Realizado")</f>
        <v>0</v>
      </c>
      <c r="AA29" s="5">
        <f>SUMIFS(Dados!$C:$C,Dados!$D:$D,'Orç x Real'!$C29,Dados!$B:$B,'Orç x Real'!AA$2,Dados!$A:$A,"Realizado")</f>
        <v>0</v>
      </c>
      <c r="AB29" s="5">
        <f>SUMIFS(Dados!$C:$C,Dados!$D:$D,'Orç x Real'!$C29,Dados!$B:$B,'Orç x Real'!AB$2,Dados!$A:$A,"Realizado")</f>
        <v>0</v>
      </c>
      <c r="AC29" s="5">
        <f>SUMIFS(Dados!$C:$C,Dados!$D:$D,'Orç x Real'!$C29,Dados!$B:$B,'Orç x Real'!AC$2,Dados!$A:$A,"Realizado")</f>
        <v>0</v>
      </c>
      <c r="AD29" s="5">
        <f>SUMIFS(Dados!$C:$C,Dados!$D:$D,'Orç x Real'!$C29,Dados!$B:$B,'Orç x Real'!AD$2,Dados!$A:$A,"Realizado")</f>
        <v>0</v>
      </c>
      <c r="AE29" s="5">
        <f>SUM(F29:AD29)</f>
        <v>-6595.02</v>
      </c>
    </row>
    <row r="30" spans="2:32" outlineLevel="1" x14ac:dyDescent="0.3">
      <c r="C30">
        <v>41204</v>
      </c>
      <c r="D30" t="s">
        <v>12</v>
      </c>
      <c r="E30" s="44">
        <f>Orçamento!E33</f>
        <v>0</v>
      </c>
      <c r="F30" s="5">
        <f>'Resulltado Gerencial'!E30</f>
        <v>0</v>
      </c>
      <c r="G30" s="45">
        <f t="shared" si="15"/>
        <v>0</v>
      </c>
      <c r="H30" s="44">
        <f>Orçamento!F33</f>
        <v>0</v>
      </c>
      <c r="I30" s="5">
        <f>'Resulltado Gerencial'!F30</f>
        <v>0</v>
      </c>
      <c r="J30" s="45">
        <f t="shared" si="16"/>
        <v>0</v>
      </c>
      <c r="K30" s="44">
        <f>Orçamento!G33</f>
        <v>0</v>
      </c>
      <c r="L30" s="5">
        <f>'Resulltado Gerencial'!G30</f>
        <v>0</v>
      </c>
      <c r="M30" s="45">
        <f t="shared" si="17"/>
        <v>0</v>
      </c>
      <c r="N30" s="44">
        <f>Orçamento!H33</f>
        <v>0</v>
      </c>
      <c r="O30" s="5">
        <f>'Resulltado Gerencial'!H30</f>
        <v>-43.81</v>
      </c>
      <c r="P30" s="45">
        <f t="shared" si="18"/>
        <v>-43.81</v>
      </c>
      <c r="Q30" s="44">
        <f>Orçamento!I33</f>
        <v>0</v>
      </c>
      <c r="R30" s="5">
        <f>'Resulltado Gerencial'!I30</f>
        <v>0</v>
      </c>
      <c r="S30" s="45">
        <f t="shared" si="19"/>
        <v>0</v>
      </c>
      <c r="T30" s="44">
        <f>Orçamento!J33</f>
        <v>0</v>
      </c>
      <c r="U30" s="5">
        <f>'Resulltado Gerencial'!J30</f>
        <v>0</v>
      </c>
      <c r="V30" s="45">
        <f t="shared" si="20"/>
        <v>0</v>
      </c>
      <c r="W30" s="44">
        <f>Orçamento!K33</f>
        <v>0</v>
      </c>
      <c r="X30" s="5">
        <f>'Resulltado Gerencial'!K30</f>
        <v>0</v>
      </c>
      <c r="Y30" s="45">
        <f t="shared" si="21"/>
        <v>0</v>
      </c>
      <c r="Z30" s="5">
        <f>SUMIFS(Dados!$C:$C,Dados!$D:$D,'Orç x Real'!$C30,Dados!$B:$B,'Orç x Real'!Z$2,Dados!$A:$A,"Realizado")</f>
        <v>0</v>
      </c>
      <c r="AA30" s="5">
        <f>SUMIFS(Dados!$C:$C,Dados!$D:$D,'Orç x Real'!$C30,Dados!$B:$B,'Orç x Real'!AA$2,Dados!$A:$A,"Realizado")</f>
        <v>0</v>
      </c>
      <c r="AB30" s="5">
        <f>SUMIFS(Dados!$C:$C,Dados!$D:$D,'Orç x Real'!$C30,Dados!$B:$B,'Orç x Real'!AB$2,Dados!$A:$A,"Realizado")</f>
        <v>0</v>
      </c>
      <c r="AC30" s="5">
        <f>SUMIFS(Dados!$C:$C,Dados!$D:$D,'Orç x Real'!$C30,Dados!$B:$B,'Orç x Real'!AC$2,Dados!$A:$A,"Realizado")</f>
        <v>0</v>
      </c>
      <c r="AD30" s="5">
        <f>SUMIFS(Dados!$C:$C,Dados!$D:$D,'Orç x Real'!$C30,Dados!$B:$B,'Orç x Real'!AD$2,Dados!$A:$A,"Realizado")</f>
        <v>0</v>
      </c>
      <c r="AE30" s="5">
        <f>SUM(F30:AD30)</f>
        <v>-87.62</v>
      </c>
    </row>
    <row r="31" spans="2:32" x14ac:dyDescent="0.3">
      <c r="B31" s="3" t="s">
        <v>59</v>
      </c>
      <c r="C31" s="3"/>
      <c r="D31" s="3"/>
      <c r="E31" s="42">
        <f t="shared" ref="E31:AE31" si="28">SUM(E32:E38)</f>
        <v>-6223</v>
      </c>
      <c r="F31" s="4">
        <f t="shared" si="28"/>
        <v>-6969.0700000000006</v>
      </c>
      <c r="G31" s="43">
        <f t="shared" ref="G31:I31" si="29">SUM(G32:G38)</f>
        <v>-746.06999999999971</v>
      </c>
      <c r="H31" s="42">
        <f t="shared" si="29"/>
        <v>-6223</v>
      </c>
      <c r="I31" s="4">
        <f t="shared" si="29"/>
        <v>-5289.69</v>
      </c>
      <c r="J31" s="43">
        <f t="shared" si="28"/>
        <v>933.31000000000017</v>
      </c>
      <c r="K31" s="42">
        <f t="shared" si="28"/>
        <v>-6223</v>
      </c>
      <c r="L31" s="4">
        <f t="shared" si="28"/>
        <v>-6296.2199999999993</v>
      </c>
      <c r="M31" s="43">
        <f t="shared" ref="M31:O31" si="30">SUM(M32:M38)</f>
        <v>-73.220000000000027</v>
      </c>
      <c r="N31" s="42">
        <f t="shared" si="30"/>
        <v>-7073</v>
      </c>
      <c r="O31" s="4">
        <f t="shared" si="30"/>
        <v>-6689.1900000000005</v>
      </c>
      <c r="P31" s="43">
        <f t="shared" si="28"/>
        <v>383.80999999999983</v>
      </c>
      <c r="Q31" s="42">
        <f t="shared" si="28"/>
        <v>-6473</v>
      </c>
      <c r="R31" s="4">
        <f t="shared" si="28"/>
        <v>-5753.57</v>
      </c>
      <c r="S31" s="43">
        <f t="shared" ref="S31:U31" si="31">SUM(S32:S38)</f>
        <v>719.43000000000018</v>
      </c>
      <c r="T31" s="42">
        <f t="shared" si="31"/>
        <v>-6473</v>
      </c>
      <c r="U31" s="4">
        <f t="shared" si="31"/>
        <v>-6802.2899999999991</v>
      </c>
      <c r="V31" s="43">
        <f t="shared" si="28"/>
        <v>-329.29000000000019</v>
      </c>
      <c r="W31" s="42">
        <f t="shared" si="28"/>
        <v>-6521.3</v>
      </c>
      <c r="X31" s="4">
        <f t="shared" si="28"/>
        <v>-6242.73</v>
      </c>
      <c r="Y31" s="43">
        <f t="shared" ref="Y31" si="32">SUM(Y32:Y38)</f>
        <v>278.57000000000005</v>
      </c>
      <c r="Z31" s="4">
        <f t="shared" si="28"/>
        <v>0</v>
      </c>
      <c r="AA31" s="4">
        <f t="shared" si="28"/>
        <v>0</v>
      </c>
      <c r="AB31" s="4">
        <f t="shared" si="28"/>
        <v>0</v>
      </c>
      <c r="AC31" s="4">
        <f t="shared" si="28"/>
        <v>0</v>
      </c>
      <c r="AD31" s="4">
        <f t="shared" si="28"/>
        <v>0</v>
      </c>
      <c r="AE31" s="4">
        <f t="shared" si="28"/>
        <v>-81862.52</v>
      </c>
    </row>
    <row r="32" spans="2:32" outlineLevel="1" x14ac:dyDescent="0.3">
      <c r="C32">
        <v>41301</v>
      </c>
      <c r="D32" t="s">
        <v>13</v>
      </c>
      <c r="E32" s="44">
        <f>Orçamento!E35</f>
        <v>-1300</v>
      </c>
      <c r="F32" s="5">
        <f>'Resulltado Gerencial'!E32</f>
        <v>-1218.8900000000001</v>
      </c>
      <c r="G32" s="45">
        <f t="shared" si="15"/>
        <v>81.1099999999999</v>
      </c>
      <c r="H32" s="44">
        <f>Orçamento!F35</f>
        <v>-1300</v>
      </c>
      <c r="I32" s="5">
        <f>'Resulltado Gerencial'!F32</f>
        <v>-1428</v>
      </c>
      <c r="J32" s="45">
        <f t="shared" si="16"/>
        <v>-128</v>
      </c>
      <c r="K32" s="44">
        <f>Orçamento!G35</f>
        <v>-1300</v>
      </c>
      <c r="L32" s="5">
        <f>'Resulltado Gerencial'!G32</f>
        <v>-1448.49</v>
      </c>
      <c r="M32" s="45">
        <f t="shared" si="17"/>
        <v>-148.49</v>
      </c>
      <c r="N32" s="44">
        <f>Orçamento!H35</f>
        <v>-1365</v>
      </c>
      <c r="O32" s="5">
        <f>'Resulltado Gerencial'!H32</f>
        <v>-1220.1600000000001</v>
      </c>
      <c r="P32" s="45">
        <f t="shared" si="18"/>
        <v>144.83999999999992</v>
      </c>
      <c r="Q32" s="44">
        <f>Orçamento!I35</f>
        <v>-1365</v>
      </c>
      <c r="R32" s="5">
        <f>'Resulltado Gerencial'!I32</f>
        <v>-1047.8399999999999</v>
      </c>
      <c r="S32" s="45">
        <f t="shared" si="19"/>
        <v>317.16000000000008</v>
      </c>
      <c r="T32" s="44">
        <f>Orçamento!J35</f>
        <v>-1365</v>
      </c>
      <c r="U32" s="5">
        <f>'Resulltado Gerencial'!J32</f>
        <v>-1890.13</v>
      </c>
      <c r="V32" s="45">
        <f t="shared" si="20"/>
        <v>-525.13000000000011</v>
      </c>
      <c r="W32" s="44">
        <f>Orçamento!K35</f>
        <v>-1365</v>
      </c>
      <c r="X32" s="5">
        <f>'Resulltado Gerencial'!K32</f>
        <v>-1263.99</v>
      </c>
      <c r="Y32" s="45">
        <f t="shared" si="21"/>
        <v>101.00999999999999</v>
      </c>
      <c r="Z32" s="5">
        <f>SUMIFS(Dados!$C:$C,Dados!$D:$D,'Orç x Real'!$C32,Dados!$B:$B,'Orç x Real'!Z$2,Dados!$A:$A,"Realizado")</f>
        <v>0</v>
      </c>
      <c r="AA32" s="5">
        <f>SUMIFS(Dados!$C:$C,Dados!$D:$D,'Orç x Real'!$C32,Dados!$B:$B,'Orç x Real'!AA$2,Dados!$A:$A,"Realizado")</f>
        <v>0</v>
      </c>
      <c r="AB32" s="5">
        <f>SUMIFS(Dados!$C:$C,Dados!$D:$D,'Orç x Real'!$C32,Dados!$B:$B,'Orç x Real'!AB$2,Dados!$A:$A,"Realizado")</f>
        <v>0</v>
      </c>
      <c r="AC32" s="5">
        <f>SUMIFS(Dados!$C:$C,Dados!$D:$D,'Orç x Real'!$C32,Dados!$B:$B,'Orç x Real'!AC$2,Dados!$A:$A,"Realizado")</f>
        <v>0</v>
      </c>
      <c r="AD32" s="5">
        <f>SUMIFS(Dados!$C:$C,Dados!$D:$D,'Orç x Real'!$C32,Dados!$B:$B,'Orç x Real'!AD$2,Dados!$A:$A,"Realizado")</f>
        <v>0</v>
      </c>
      <c r="AE32" s="5">
        <f t="shared" ref="AE32:AE38" si="33">SUM(F32:AD32)</f>
        <v>-17735.000000000004</v>
      </c>
      <c r="AF32" s="5"/>
    </row>
    <row r="33" spans="2:31" outlineLevel="1" x14ac:dyDescent="0.3">
      <c r="C33">
        <v>41302</v>
      </c>
      <c r="D33" t="s">
        <v>14</v>
      </c>
      <c r="E33" s="44">
        <f>Orçamento!E36</f>
        <v>-3700</v>
      </c>
      <c r="F33" s="5">
        <f>'Resulltado Gerencial'!E33</f>
        <v>-4340.7</v>
      </c>
      <c r="G33" s="45">
        <f t="shared" si="15"/>
        <v>-640.69999999999982</v>
      </c>
      <c r="H33" s="44">
        <f>Orçamento!F36</f>
        <v>-3700</v>
      </c>
      <c r="I33" s="5">
        <f>'Resulltado Gerencial'!F33</f>
        <v>-3820.39</v>
      </c>
      <c r="J33" s="45">
        <f t="shared" si="16"/>
        <v>-120.38999999999987</v>
      </c>
      <c r="K33" s="44">
        <f>Orçamento!G36</f>
        <v>-3700</v>
      </c>
      <c r="L33" s="5">
        <f>'Resulltado Gerencial'!G33</f>
        <v>-3928.79</v>
      </c>
      <c r="M33" s="45">
        <f t="shared" si="17"/>
        <v>-228.78999999999996</v>
      </c>
      <c r="N33" s="44">
        <f>Orçamento!H36</f>
        <v>-3885</v>
      </c>
      <c r="O33" s="5">
        <f>'Resulltado Gerencial'!H33</f>
        <v>-4232.3</v>
      </c>
      <c r="P33" s="45">
        <f t="shared" si="18"/>
        <v>-347.30000000000018</v>
      </c>
      <c r="Q33" s="44">
        <f>Orçamento!I36</f>
        <v>-3885</v>
      </c>
      <c r="R33" s="5">
        <f>'Resulltado Gerencial'!I33</f>
        <v>-3793.91</v>
      </c>
      <c r="S33" s="45">
        <f t="shared" si="19"/>
        <v>91.090000000000146</v>
      </c>
      <c r="T33" s="44">
        <f>Orçamento!J36</f>
        <v>-3885</v>
      </c>
      <c r="U33" s="5">
        <f>'Resulltado Gerencial'!J33</f>
        <v>-3955.96</v>
      </c>
      <c r="V33" s="45">
        <f t="shared" si="20"/>
        <v>-70.960000000000036</v>
      </c>
      <c r="W33" s="44">
        <f>Orçamento!K36</f>
        <v>-3885</v>
      </c>
      <c r="X33" s="5">
        <f>'Resulltado Gerencial'!K33</f>
        <v>-4358.25</v>
      </c>
      <c r="Y33" s="45">
        <f t="shared" si="21"/>
        <v>-473.25</v>
      </c>
      <c r="Z33" s="5">
        <f>SUMIFS(Dados!$C:$C,Dados!$D:$D,'Orç x Real'!$C33,Dados!$B:$B,'Orç x Real'!Z$2,Dados!$A:$A,"Realizado")</f>
        <v>0</v>
      </c>
      <c r="AA33" s="5">
        <f>SUMIFS(Dados!$C:$C,Dados!$D:$D,'Orç x Real'!$C33,Dados!$B:$B,'Orç x Real'!AA$2,Dados!$A:$A,"Realizado")</f>
        <v>0</v>
      </c>
      <c r="AB33" s="5">
        <f>SUMIFS(Dados!$C:$C,Dados!$D:$D,'Orç x Real'!$C33,Dados!$B:$B,'Orç x Real'!AB$2,Dados!$A:$A,"Realizado")</f>
        <v>0</v>
      </c>
      <c r="AC33" s="5">
        <f>SUMIFS(Dados!$C:$C,Dados!$D:$D,'Orç x Real'!$C33,Dados!$B:$B,'Orç x Real'!AC$2,Dados!$A:$A,"Realizado")</f>
        <v>0</v>
      </c>
      <c r="AD33" s="5">
        <f>SUMIFS(Dados!$C:$C,Dados!$D:$D,'Orç x Real'!$C33,Dados!$B:$B,'Orç x Real'!AD$2,Dados!$A:$A,"Realizado")</f>
        <v>0</v>
      </c>
      <c r="AE33" s="5">
        <f t="shared" si="33"/>
        <v>-53160.600000000006</v>
      </c>
    </row>
    <row r="34" spans="2:31" outlineLevel="1" x14ac:dyDescent="0.3">
      <c r="C34">
        <v>41304</v>
      </c>
      <c r="D34" t="s">
        <v>16</v>
      </c>
      <c r="E34" s="44">
        <f>Orçamento!E37</f>
        <v>-400</v>
      </c>
      <c r="F34" s="5">
        <f>'Resulltado Gerencial'!E34</f>
        <v>-795.16</v>
      </c>
      <c r="G34" s="45">
        <f t="shared" si="15"/>
        <v>-395.15999999999997</v>
      </c>
      <c r="H34" s="44">
        <f>Orçamento!F37</f>
        <v>-400</v>
      </c>
      <c r="I34" s="5">
        <f>'Resulltado Gerencial'!F34</f>
        <v>0</v>
      </c>
      <c r="J34" s="45">
        <f t="shared" si="16"/>
        <v>400</v>
      </c>
      <c r="K34" s="44">
        <f>Orçamento!G37</f>
        <v>-400</v>
      </c>
      <c r="L34" s="5">
        <f>'Resulltado Gerencial'!G34</f>
        <v>-397.58</v>
      </c>
      <c r="M34" s="45">
        <f t="shared" si="17"/>
        <v>2.4200000000000159</v>
      </c>
      <c r="N34" s="44">
        <f>Orçamento!H37</f>
        <v>-400</v>
      </c>
      <c r="O34" s="5">
        <f>'Resulltado Gerencial'!H34</f>
        <v>-1086.49</v>
      </c>
      <c r="P34" s="45">
        <f t="shared" si="18"/>
        <v>-686.49</v>
      </c>
      <c r="Q34" s="44">
        <f>Orçamento!I37</f>
        <v>-400</v>
      </c>
      <c r="R34" s="5">
        <f>'Resulltado Gerencial'!I34</f>
        <v>-817.98</v>
      </c>
      <c r="S34" s="45">
        <f t="shared" si="19"/>
        <v>-417.98</v>
      </c>
      <c r="T34" s="44">
        <f>Orçamento!J37</f>
        <v>-400</v>
      </c>
      <c r="U34" s="5">
        <f>'Resulltado Gerencial'!J34</f>
        <v>-772.11</v>
      </c>
      <c r="V34" s="45">
        <f t="shared" si="20"/>
        <v>-372.11</v>
      </c>
      <c r="W34" s="44">
        <f>Orçamento!K37</f>
        <v>-440.00000000000006</v>
      </c>
      <c r="X34" s="5">
        <f>'Resulltado Gerencial'!K34</f>
        <v>-481.83</v>
      </c>
      <c r="Y34" s="45">
        <f t="shared" si="21"/>
        <v>-41.829999999999927</v>
      </c>
      <c r="Z34" s="5">
        <f>SUMIFS(Dados!$C:$C,Dados!$D:$D,'Orç x Real'!$C34,Dados!$B:$B,'Orç x Real'!Z$2,Dados!$A:$A,"Realizado")</f>
        <v>0</v>
      </c>
      <c r="AA34" s="5">
        <f>SUMIFS(Dados!$C:$C,Dados!$D:$D,'Orç x Real'!$C34,Dados!$B:$B,'Orç x Real'!AA$2,Dados!$A:$A,"Realizado")</f>
        <v>0</v>
      </c>
      <c r="AB34" s="5">
        <f>SUMIFS(Dados!$C:$C,Dados!$D:$D,'Orç x Real'!$C34,Dados!$B:$B,'Orç x Real'!AB$2,Dados!$A:$A,"Realizado")</f>
        <v>0</v>
      </c>
      <c r="AC34" s="5">
        <f>SUMIFS(Dados!$C:$C,Dados!$D:$D,'Orç x Real'!$C34,Dados!$B:$B,'Orç x Real'!AC$2,Dados!$A:$A,"Realizado")</f>
        <v>0</v>
      </c>
      <c r="AD34" s="5">
        <f>SUMIFS(Dados!$C:$C,Dados!$D:$D,'Orç x Real'!$C34,Dados!$B:$B,'Orç x Real'!AD$2,Dados!$A:$A,"Realizado")</f>
        <v>0</v>
      </c>
      <c r="AE34" s="5">
        <f t="shared" si="33"/>
        <v>-8302.2999999999975</v>
      </c>
    </row>
    <row r="35" spans="2:31" outlineLevel="1" x14ac:dyDescent="0.3">
      <c r="C35">
        <v>41306</v>
      </c>
      <c r="D35" t="s">
        <v>17</v>
      </c>
      <c r="E35" s="44">
        <f>Orçamento!E38</f>
        <v>-83</v>
      </c>
      <c r="F35" s="5">
        <f>'Resulltado Gerencial'!E35</f>
        <v>-164.22</v>
      </c>
      <c r="G35" s="45">
        <f t="shared" si="15"/>
        <v>-81.22</v>
      </c>
      <c r="H35" s="44">
        <f>Orçamento!F38</f>
        <v>-83</v>
      </c>
      <c r="I35" s="5">
        <f>'Resulltado Gerencial'!F35</f>
        <v>0</v>
      </c>
      <c r="J35" s="45">
        <f t="shared" si="16"/>
        <v>83</v>
      </c>
      <c r="K35" s="44">
        <f>Orçamento!G38</f>
        <v>-83</v>
      </c>
      <c r="L35" s="5">
        <f>'Resulltado Gerencial'!G35</f>
        <v>-82.11</v>
      </c>
      <c r="M35" s="45">
        <f t="shared" si="17"/>
        <v>0.89000000000000057</v>
      </c>
      <c r="N35" s="44">
        <f>Orçamento!H38</f>
        <v>-83</v>
      </c>
      <c r="O35" s="5">
        <f>'Resulltado Gerencial'!H35</f>
        <v>-104.81</v>
      </c>
      <c r="P35" s="45">
        <f t="shared" si="18"/>
        <v>-21.810000000000002</v>
      </c>
      <c r="Q35" s="44">
        <f>Orçamento!I38</f>
        <v>-83</v>
      </c>
      <c r="R35" s="5">
        <f>'Resulltado Gerencial'!I35</f>
        <v>-93.84</v>
      </c>
      <c r="S35" s="45">
        <f t="shared" si="19"/>
        <v>-10.840000000000003</v>
      </c>
      <c r="T35" s="44">
        <f>Orçamento!J38</f>
        <v>-83</v>
      </c>
      <c r="U35" s="5">
        <f>'Resulltado Gerencial'!J35</f>
        <v>-97.36</v>
      </c>
      <c r="V35" s="45">
        <f t="shared" si="20"/>
        <v>-14.36</v>
      </c>
      <c r="W35" s="44">
        <f>Orçamento!K38</f>
        <v>-91.300000000000011</v>
      </c>
      <c r="X35" s="5">
        <f>'Resulltado Gerencial'!K35</f>
        <v>-97.36</v>
      </c>
      <c r="Y35" s="45">
        <f t="shared" si="21"/>
        <v>-6.0599999999999881</v>
      </c>
      <c r="Z35" s="5">
        <f>SUMIFS(Dados!$C:$C,Dados!$D:$D,'Orç x Real'!$C35,Dados!$B:$B,'Orç x Real'!Z$2,Dados!$A:$A,"Realizado")</f>
        <v>0</v>
      </c>
      <c r="AA35" s="5">
        <f>SUMIFS(Dados!$C:$C,Dados!$D:$D,'Orç x Real'!$C35,Dados!$B:$B,'Orç x Real'!AA$2,Dados!$A:$A,"Realizado")</f>
        <v>0</v>
      </c>
      <c r="AB35" s="5">
        <f>SUMIFS(Dados!$C:$C,Dados!$D:$D,'Orç x Real'!$C35,Dados!$B:$B,'Orç x Real'!AB$2,Dados!$A:$A,"Realizado")</f>
        <v>0</v>
      </c>
      <c r="AC35" s="5">
        <f>SUMIFS(Dados!$C:$C,Dados!$D:$D,'Orç x Real'!$C35,Dados!$B:$B,'Orç x Real'!AC$2,Dados!$A:$A,"Realizado")</f>
        <v>0</v>
      </c>
      <c r="AD35" s="5">
        <f>SUMIFS(Dados!$C:$C,Dados!$D:$D,'Orç x Real'!$C35,Dados!$B:$B,'Orç x Real'!AD$2,Dados!$A:$A,"Realizado")</f>
        <v>0</v>
      </c>
      <c r="AE35" s="5">
        <f t="shared" si="33"/>
        <v>-1196.3999999999999</v>
      </c>
    </row>
    <row r="36" spans="2:31" outlineLevel="1" x14ac:dyDescent="0.3">
      <c r="C36">
        <v>41303</v>
      </c>
      <c r="D36" t="s">
        <v>15</v>
      </c>
      <c r="E36" s="44">
        <f>Orçamento!E39</f>
        <v>-40</v>
      </c>
      <c r="F36" s="5">
        <f>'Resulltado Gerencial'!E36</f>
        <v>-450.1</v>
      </c>
      <c r="G36" s="45">
        <f t="shared" si="15"/>
        <v>-410.1</v>
      </c>
      <c r="H36" s="44">
        <f>Orçamento!F39</f>
        <v>-40</v>
      </c>
      <c r="I36" s="5">
        <f>'Resulltado Gerencial'!F36</f>
        <v>-41.3</v>
      </c>
      <c r="J36" s="45">
        <f t="shared" si="16"/>
        <v>-1.2999999999999972</v>
      </c>
      <c r="K36" s="44">
        <f>Orçamento!G39</f>
        <v>-40</v>
      </c>
      <c r="L36" s="5">
        <f>'Resulltado Gerencial'!G36</f>
        <v>-439.25</v>
      </c>
      <c r="M36" s="45">
        <f t="shared" si="17"/>
        <v>-399.25</v>
      </c>
      <c r="N36" s="44">
        <f>Orçamento!H39</f>
        <v>-40</v>
      </c>
      <c r="O36" s="5">
        <f>'Resulltado Gerencial'!H36</f>
        <v>-45.43</v>
      </c>
      <c r="P36" s="45">
        <f t="shared" si="18"/>
        <v>-5.43</v>
      </c>
      <c r="Q36" s="44">
        <f>Orçamento!I39</f>
        <v>-40</v>
      </c>
      <c r="R36" s="5">
        <f>'Resulltado Gerencial'!I36</f>
        <v>0</v>
      </c>
      <c r="S36" s="45">
        <f t="shared" si="19"/>
        <v>40</v>
      </c>
      <c r="T36" s="44">
        <f>Orçamento!J39</f>
        <v>-40</v>
      </c>
      <c r="U36" s="5">
        <f>'Resulltado Gerencial'!J36</f>
        <v>-86.72999999999999</v>
      </c>
      <c r="V36" s="45">
        <f t="shared" si="20"/>
        <v>-46.72999999999999</v>
      </c>
      <c r="W36" s="44">
        <f>Orçamento!K39</f>
        <v>-40</v>
      </c>
      <c r="X36" s="5">
        <f>'Resulltado Gerencial'!K36</f>
        <v>-41.3</v>
      </c>
      <c r="Y36" s="45">
        <f t="shared" si="21"/>
        <v>-1.2999999999999972</v>
      </c>
      <c r="Z36" s="5">
        <f>SUMIFS(Dados!$C:$C,Dados!$D:$D,'Orç x Real'!$C36,Dados!$B:$B,'Orç x Real'!Z$2,Dados!$A:$A,"Realizado")</f>
        <v>0</v>
      </c>
      <c r="AA36" s="5">
        <f>SUMIFS(Dados!$C:$C,Dados!$D:$D,'Orç x Real'!$C36,Dados!$B:$B,'Orç x Real'!AA$2,Dados!$A:$A,"Realizado")</f>
        <v>0</v>
      </c>
      <c r="AB36" s="5">
        <f>SUMIFS(Dados!$C:$C,Dados!$D:$D,'Orç x Real'!$C36,Dados!$B:$B,'Orç x Real'!AB$2,Dados!$A:$A,"Realizado")</f>
        <v>0</v>
      </c>
      <c r="AC36" s="5">
        <f>SUMIFS(Dados!$C:$C,Dados!$D:$D,'Orç x Real'!$C36,Dados!$B:$B,'Orç x Real'!AC$2,Dados!$A:$A,"Realizado")</f>
        <v>0</v>
      </c>
      <c r="AD36" s="5">
        <f>SUMIFS(Dados!$C:$C,Dados!$D:$D,'Orç x Real'!$C36,Dados!$B:$B,'Orç x Real'!AD$2,Dados!$A:$A,"Realizado")</f>
        <v>0</v>
      </c>
      <c r="AE36" s="5">
        <f t="shared" si="33"/>
        <v>-2168.2200000000003</v>
      </c>
    </row>
    <row r="37" spans="2:31" outlineLevel="1" x14ac:dyDescent="0.3">
      <c r="C37">
        <v>41308</v>
      </c>
      <c r="D37" t="s">
        <v>18</v>
      </c>
      <c r="E37" s="44">
        <f>Orçamento!E40</f>
        <v>-700</v>
      </c>
      <c r="F37" s="5">
        <f>'Resulltado Gerencial'!E37</f>
        <v>0</v>
      </c>
      <c r="G37" s="45">
        <f t="shared" si="15"/>
        <v>700</v>
      </c>
      <c r="H37" s="44">
        <f>Orçamento!F40</f>
        <v>-700</v>
      </c>
      <c r="I37" s="5">
        <f>'Resulltado Gerencial'!F37</f>
        <v>0</v>
      </c>
      <c r="J37" s="45">
        <f t="shared" si="16"/>
        <v>700</v>
      </c>
      <c r="K37" s="44">
        <f>Orçamento!G40</f>
        <v>-700</v>
      </c>
      <c r="L37" s="5">
        <f>'Resulltado Gerencial'!G37</f>
        <v>0</v>
      </c>
      <c r="M37" s="45">
        <f t="shared" si="17"/>
        <v>700</v>
      </c>
      <c r="N37" s="44">
        <f>Orçamento!H40</f>
        <v>-700</v>
      </c>
      <c r="O37" s="5">
        <f>'Resulltado Gerencial'!H37</f>
        <v>0</v>
      </c>
      <c r="P37" s="45">
        <f t="shared" si="18"/>
        <v>700</v>
      </c>
      <c r="Q37" s="44">
        <f>Orçamento!I40</f>
        <v>-700</v>
      </c>
      <c r="R37" s="5">
        <f>'Resulltado Gerencial'!I37</f>
        <v>0</v>
      </c>
      <c r="S37" s="45">
        <f t="shared" si="19"/>
        <v>700</v>
      </c>
      <c r="T37" s="44">
        <f>Orçamento!J40</f>
        <v>-700</v>
      </c>
      <c r="U37" s="5">
        <f>'Resulltado Gerencial'!J37</f>
        <v>0</v>
      </c>
      <c r="V37" s="45">
        <f t="shared" si="20"/>
        <v>700</v>
      </c>
      <c r="W37" s="44">
        <f>Orçamento!K40</f>
        <v>-700</v>
      </c>
      <c r="X37" s="5">
        <f>'Resulltado Gerencial'!K37</f>
        <v>0</v>
      </c>
      <c r="Y37" s="45">
        <f t="shared" si="21"/>
        <v>700</v>
      </c>
      <c r="Z37" s="5">
        <f>SUMIFS(Dados!$C:$C,Dados!$D:$D,'Orç x Real'!$C37,Dados!$B:$B,'Orç x Real'!Z$2,Dados!$A:$A,"Realizado")</f>
        <v>0</v>
      </c>
      <c r="AA37" s="5">
        <f>SUMIFS(Dados!$C:$C,Dados!$D:$D,'Orç x Real'!$C37,Dados!$B:$B,'Orç x Real'!AA$2,Dados!$A:$A,"Realizado")</f>
        <v>0</v>
      </c>
      <c r="AB37" s="5">
        <f>SUMIFS(Dados!$C:$C,Dados!$D:$D,'Orç x Real'!$C37,Dados!$B:$B,'Orç x Real'!AB$2,Dados!$A:$A,"Realizado")</f>
        <v>0</v>
      </c>
      <c r="AC37" s="5">
        <f>SUMIFS(Dados!$C:$C,Dados!$D:$D,'Orç x Real'!$C37,Dados!$B:$B,'Orç x Real'!AC$2,Dados!$A:$A,"Realizado")</f>
        <v>0</v>
      </c>
      <c r="AD37" s="5">
        <f>SUMIFS(Dados!$C:$C,Dados!$D:$D,'Orç x Real'!$C37,Dados!$B:$B,'Orç x Real'!AD$2,Dados!$A:$A,"Realizado")</f>
        <v>0</v>
      </c>
      <c r="AE37" s="5">
        <f t="shared" si="33"/>
        <v>700</v>
      </c>
    </row>
    <row r="38" spans="2:31" outlineLevel="1" x14ac:dyDescent="0.3">
      <c r="C38">
        <v>41309</v>
      </c>
      <c r="D38" t="s">
        <v>19</v>
      </c>
      <c r="E38" s="44">
        <f>Orçamento!E41</f>
        <v>0</v>
      </c>
      <c r="F38" s="5">
        <f>'Resulltado Gerencial'!E38</f>
        <v>0</v>
      </c>
      <c r="G38" s="45">
        <f t="shared" si="15"/>
        <v>0</v>
      </c>
      <c r="H38" s="44">
        <f>Orçamento!F41</f>
        <v>0</v>
      </c>
      <c r="I38" s="5">
        <f>'Resulltado Gerencial'!F38</f>
        <v>0</v>
      </c>
      <c r="J38" s="45">
        <f t="shared" si="16"/>
        <v>0</v>
      </c>
      <c r="K38" s="44">
        <f>Orçamento!G41</f>
        <v>0</v>
      </c>
      <c r="L38" s="5">
        <f>'Resulltado Gerencial'!G38</f>
        <v>0</v>
      </c>
      <c r="M38" s="45">
        <f t="shared" si="17"/>
        <v>0</v>
      </c>
      <c r="N38" s="44">
        <f>Orçamento!H41</f>
        <v>-600</v>
      </c>
      <c r="O38" s="5">
        <f>'Resulltado Gerencial'!H38</f>
        <v>0</v>
      </c>
      <c r="P38" s="45">
        <f t="shared" si="18"/>
        <v>600</v>
      </c>
      <c r="Q38" s="44">
        <f>Orçamento!I41</f>
        <v>0</v>
      </c>
      <c r="R38" s="5">
        <f>'Resulltado Gerencial'!I38</f>
        <v>0</v>
      </c>
      <c r="S38" s="45">
        <f t="shared" si="19"/>
        <v>0</v>
      </c>
      <c r="T38" s="44">
        <f>Orçamento!J41</f>
        <v>0</v>
      </c>
      <c r="U38" s="5">
        <f>'Resulltado Gerencial'!J38</f>
        <v>0</v>
      </c>
      <c r="V38" s="45">
        <f t="shared" si="20"/>
        <v>0</v>
      </c>
      <c r="W38" s="44">
        <f>Orçamento!K41</f>
        <v>0</v>
      </c>
      <c r="X38" s="5">
        <f>'Resulltado Gerencial'!K38</f>
        <v>0</v>
      </c>
      <c r="Y38" s="45">
        <f t="shared" si="21"/>
        <v>0</v>
      </c>
      <c r="Z38" s="5">
        <f>SUMIFS(Dados!$C:$C,Dados!$D:$D,'Orç x Real'!$C38,Dados!$B:$B,'Orç x Real'!Z$2,Dados!$A:$A,"Realizado")</f>
        <v>0</v>
      </c>
      <c r="AA38" s="5">
        <f>SUMIFS(Dados!$C:$C,Dados!$D:$D,'Orç x Real'!$C38,Dados!$B:$B,'Orç x Real'!AA$2,Dados!$A:$A,"Realizado")</f>
        <v>0</v>
      </c>
      <c r="AB38" s="5">
        <f>SUMIFS(Dados!$C:$C,Dados!$D:$D,'Orç x Real'!$C38,Dados!$B:$B,'Orç x Real'!AB$2,Dados!$A:$A,"Realizado")</f>
        <v>0</v>
      </c>
      <c r="AC38" s="5">
        <f>SUMIFS(Dados!$C:$C,Dados!$D:$D,'Orç x Real'!$C38,Dados!$B:$B,'Orç x Real'!AC$2,Dados!$A:$A,"Realizado")</f>
        <v>0</v>
      </c>
      <c r="AD38" s="5">
        <f>SUMIFS(Dados!$C:$C,Dados!$D:$D,'Orç x Real'!$C38,Dados!$B:$B,'Orç x Real'!AD$2,Dados!$A:$A,"Realizado")</f>
        <v>0</v>
      </c>
      <c r="AE38" s="5">
        <f t="shared" si="33"/>
        <v>0</v>
      </c>
    </row>
    <row r="39" spans="2:31" x14ac:dyDescent="0.3">
      <c r="B39" s="3" t="s">
        <v>2276</v>
      </c>
      <c r="C39" s="3"/>
      <c r="D39" s="3"/>
      <c r="E39" s="42">
        <f t="shared" ref="E39:AE39" si="34">SUM(E40:E44)</f>
        <v>-11783.53</v>
      </c>
      <c r="F39" s="4">
        <f t="shared" si="34"/>
        <v>-9315.9500000000007</v>
      </c>
      <c r="G39" s="43">
        <f t="shared" si="34"/>
        <v>2467.58</v>
      </c>
      <c r="H39" s="42">
        <f t="shared" si="34"/>
        <v>-11783.53</v>
      </c>
      <c r="I39" s="4">
        <f t="shared" si="34"/>
        <v>-9111.2200000000012</v>
      </c>
      <c r="J39" s="43">
        <f t="shared" si="34"/>
        <v>2672.31</v>
      </c>
      <c r="K39" s="42">
        <f t="shared" si="34"/>
        <v>-11783.53</v>
      </c>
      <c r="L39" s="4">
        <f t="shared" si="34"/>
        <v>-9166.34</v>
      </c>
      <c r="M39" s="43">
        <f t="shared" si="34"/>
        <v>2617.1899999999996</v>
      </c>
      <c r="N39" s="42">
        <f t="shared" si="34"/>
        <v>-11783.53</v>
      </c>
      <c r="O39" s="4">
        <f t="shared" si="34"/>
        <v>-9845.35</v>
      </c>
      <c r="P39" s="43">
        <f t="shared" si="34"/>
        <v>1938.1799999999994</v>
      </c>
      <c r="Q39" s="42">
        <f t="shared" si="34"/>
        <v>-11783.53</v>
      </c>
      <c r="R39" s="4">
        <f t="shared" si="34"/>
        <v>-8485.6</v>
      </c>
      <c r="S39" s="43">
        <f t="shared" si="34"/>
        <v>3297.9299999999994</v>
      </c>
      <c r="T39" s="42">
        <f t="shared" si="34"/>
        <v>-11783.53</v>
      </c>
      <c r="U39" s="4">
        <f t="shared" si="34"/>
        <v>-8479.6</v>
      </c>
      <c r="V39" s="43">
        <f t="shared" si="34"/>
        <v>3303.9299999999994</v>
      </c>
      <c r="W39" s="42">
        <f t="shared" si="34"/>
        <v>-11783.53</v>
      </c>
      <c r="X39" s="4">
        <f t="shared" si="34"/>
        <v>-8395.6</v>
      </c>
      <c r="Y39" s="43">
        <f t="shared" si="34"/>
        <v>3387.9299999999994</v>
      </c>
      <c r="Z39" s="4">
        <f t="shared" si="34"/>
        <v>0</v>
      </c>
      <c r="AA39" s="4">
        <f t="shared" si="34"/>
        <v>0</v>
      </c>
      <c r="AB39" s="4">
        <f t="shared" si="34"/>
        <v>0</v>
      </c>
      <c r="AC39" s="4">
        <f t="shared" si="34"/>
        <v>0</v>
      </c>
      <c r="AD39" s="4">
        <f t="shared" si="34"/>
        <v>0</v>
      </c>
      <c r="AE39" s="4">
        <f t="shared" si="34"/>
        <v>-113815.79</v>
      </c>
    </row>
    <row r="40" spans="2:31" outlineLevel="1" x14ac:dyDescent="0.3">
      <c r="C40">
        <v>42505</v>
      </c>
      <c r="D40" t="s">
        <v>2277</v>
      </c>
      <c r="E40" s="44">
        <f>Orçamento!E43</f>
        <v>-3950</v>
      </c>
      <c r="F40" s="5">
        <f>'Resulltado Gerencial'!E40</f>
        <v>-3950</v>
      </c>
      <c r="G40" s="45">
        <f t="shared" si="15"/>
        <v>0</v>
      </c>
      <c r="H40" s="44">
        <f>Orçamento!F43</f>
        <v>-3950</v>
      </c>
      <c r="I40" s="5">
        <f>'Resulltado Gerencial'!F40</f>
        <v>-3950</v>
      </c>
      <c r="J40" s="45">
        <f t="shared" si="16"/>
        <v>0</v>
      </c>
      <c r="K40" s="44">
        <f>Orçamento!G43</f>
        <v>-3950</v>
      </c>
      <c r="L40" s="5">
        <f>'Resulltado Gerencial'!G40</f>
        <v>-3950</v>
      </c>
      <c r="M40" s="45">
        <f t="shared" si="17"/>
        <v>0</v>
      </c>
      <c r="N40" s="44">
        <f>Orçamento!H43</f>
        <v>-3950</v>
      </c>
      <c r="O40" s="5">
        <f>'Resulltado Gerencial'!H40</f>
        <v>-3950</v>
      </c>
      <c r="P40" s="45">
        <f t="shared" si="18"/>
        <v>0</v>
      </c>
      <c r="Q40" s="44">
        <f>Orçamento!I43</f>
        <v>-3950</v>
      </c>
      <c r="R40" s="5">
        <f>'Resulltado Gerencial'!I40</f>
        <v>-3950</v>
      </c>
      <c r="S40" s="45">
        <f t="shared" si="19"/>
        <v>0</v>
      </c>
      <c r="T40" s="44">
        <f>Orçamento!J43</f>
        <v>-3950</v>
      </c>
      <c r="U40" s="5">
        <f>'Resulltado Gerencial'!J40</f>
        <v>-3950</v>
      </c>
      <c r="V40" s="45">
        <f t="shared" si="20"/>
        <v>0</v>
      </c>
      <c r="W40" s="44">
        <f>Orçamento!K43</f>
        <v>-3950</v>
      </c>
      <c r="X40" s="5">
        <f>'Resulltado Gerencial'!K40</f>
        <v>-3950</v>
      </c>
      <c r="Y40" s="45">
        <f t="shared" si="21"/>
        <v>0</v>
      </c>
      <c r="Z40" s="5">
        <f>SUMIFS(Dados!$C:$C,Dados!$D:$D,'Orç x Real'!$C40,Dados!$B:$B,'Orç x Real'!Z$2,Dados!$A:$A,"Realizado")</f>
        <v>0</v>
      </c>
      <c r="AA40" s="5">
        <f>SUMIFS(Dados!$C:$C,Dados!$D:$D,'Orç x Real'!$C40,Dados!$B:$B,'Orç x Real'!AA$2,Dados!$A:$A,"Realizado")</f>
        <v>0</v>
      </c>
      <c r="AB40" s="5">
        <f>SUMIFS(Dados!$C:$C,Dados!$D:$D,'Orç x Real'!$C40,Dados!$B:$B,'Orç x Real'!AB$2,Dados!$A:$A,"Realizado")</f>
        <v>0</v>
      </c>
      <c r="AC40" s="5">
        <f>SUMIFS(Dados!$C:$C,Dados!$D:$D,'Orç x Real'!$C40,Dados!$B:$B,'Orç x Real'!AC$2,Dados!$A:$A,"Realizado")</f>
        <v>0</v>
      </c>
      <c r="AD40" s="5">
        <f>SUMIFS(Dados!$C:$C,Dados!$D:$D,'Orç x Real'!$C40,Dados!$B:$B,'Orç x Real'!AD$2,Dados!$A:$A,"Realizado")</f>
        <v>0</v>
      </c>
      <c r="AE40" s="5">
        <f>SUM(F40:AD40)</f>
        <v>-51350</v>
      </c>
    </row>
    <row r="41" spans="2:31" outlineLevel="1" x14ac:dyDescent="0.3">
      <c r="C41">
        <v>9</v>
      </c>
      <c r="D41" t="s">
        <v>2278</v>
      </c>
      <c r="E41" s="44">
        <f>Orçamento!E44</f>
        <v>-4062.38</v>
      </c>
      <c r="F41" s="5">
        <f>'Resulltado Gerencial'!E41</f>
        <v>-1422.72</v>
      </c>
      <c r="G41" s="45">
        <f t="shared" si="15"/>
        <v>2639.66</v>
      </c>
      <c r="H41" s="44">
        <f>Orçamento!F44</f>
        <v>-4062.38</v>
      </c>
      <c r="I41" s="5">
        <f>'Resulltado Gerencial'!F41</f>
        <v>-1422.72</v>
      </c>
      <c r="J41" s="45">
        <f t="shared" si="16"/>
        <v>2639.66</v>
      </c>
      <c r="K41" s="44">
        <f>Orçamento!G44</f>
        <v>-4062.38</v>
      </c>
      <c r="L41" s="5">
        <f>'Resulltado Gerencial'!G41</f>
        <v>-1422.72</v>
      </c>
      <c r="M41" s="45">
        <f t="shared" si="17"/>
        <v>2639.66</v>
      </c>
      <c r="N41" s="44">
        <f>Orçamento!H44</f>
        <v>-4062.38</v>
      </c>
      <c r="O41" s="5">
        <f>'Resulltado Gerencial'!H41</f>
        <v>-1422.72</v>
      </c>
      <c r="P41" s="45">
        <f t="shared" si="18"/>
        <v>2639.66</v>
      </c>
      <c r="Q41" s="44">
        <f>Orçamento!I44</f>
        <v>-4062.38</v>
      </c>
      <c r="R41" s="5">
        <f>'Resulltado Gerencial'!I41</f>
        <v>-1422.72</v>
      </c>
      <c r="S41" s="45">
        <f t="shared" si="19"/>
        <v>2639.66</v>
      </c>
      <c r="T41" s="44">
        <f>Orçamento!J44</f>
        <v>-4062.38</v>
      </c>
      <c r="U41" s="5">
        <f>'Resulltado Gerencial'!J41</f>
        <v>-1422.72</v>
      </c>
      <c r="V41" s="45">
        <f t="shared" si="20"/>
        <v>2639.66</v>
      </c>
      <c r="W41" s="44">
        <f>Orçamento!K44</f>
        <v>-4062.38</v>
      </c>
      <c r="X41" s="5">
        <f>'Resulltado Gerencial'!K41</f>
        <v>-1422.72</v>
      </c>
      <c r="Y41" s="45">
        <f t="shared" si="21"/>
        <v>2639.66</v>
      </c>
      <c r="Z41" s="5">
        <f>SUMIFS(Dados!$C:$C,Dados!$D:$D,'Orç x Real'!$C41,Dados!$B:$B,'Orç x Real'!Z$2,Dados!$A:$A,"Realizado")</f>
        <v>0</v>
      </c>
      <c r="AA41" s="5">
        <f>SUMIFS(Dados!$C:$C,Dados!$D:$D,'Orç x Real'!$C41,Dados!$B:$B,'Orç x Real'!AA$2,Dados!$A:$A,"Realizado")</f>
        <v>0</v>
      </c>
      <c r="AB41" s="5">
        <f>SUMIFS(Dados!$C:$C,Dados!$D:$D,'Orç x Real'!$C41,Dados!$B:$B,'Orç x Real'!AB$2,Dados!$A:$A,"Realizado")</f>
        <v>0</v>
      </c>
      <c r="AC41" s="5">
        <f>SUMIFS(Dados!$C:$C,Dados!$D:$D,'Orç x Real'!$C41,Dados!$B:$B,'Orç x Real'!AC$2,Dados!$A:$A,"Realizado")</f>
        <v>0</v>
      </c>
      <c r="AD41" s="5">
        <f>SUMIFS(Dados!$C:$C,Dados!$D:$D,'Orç x Real'!$C41,Dados!$B:$B,'Orç x Real'!AD$2,Dados!$A:$A,"Realizado")</f>
        <v>0</v>
      </c>
      <c r="AE41" s="5">
        <f>SUM(F41:AD41)</f>
        <v>-15855.7</v>
      </c>
    </row>
    <row r="42" spans="2:31" outlineLevel="1" x14ac:dyDescent="0.3">
      <c r="C42">
        <v>41621</v>
      </c>
      <c r="D42" t="s">
        <v>2372</v>
      </c>
      <c r="E42" s="44">
        <f>Orçamento!E45</f>
        <v>-1421.65</v>
      </c>
      <c r="F42" s="5">
        <f>'Resulltado Gerencial'!E42</f>
        <v>-1767.27</v>
      </c>
      <c r="G42" s="45">
        <f t="shared" si="15"/>
        <v>-345.61999999999989</v>
      </c>
      <c r="H42" s="44">
        <f>Orçamento!F45</f>
        <v>-1421.65</v>
      </c>
      <c r="I42" s="5">
        <f>'Resulltado Gerencial'!F42</f>
        <v>-1641.04</v>
      </c>
      <c r="J42" s="45">
        <f t="shared" si="16"/>
        <v>-219.38999999999987</v>
      </c>
      <c r="K42" s="44">
        <f>Orçamento!G45</f>
        <v>-1421.65</v>
      </c>
      <c r="L42" s="5">
        <f>'Resulltado Gerencial'!G42</f>
        <v>-2690.48</v>
      </c>
      <c r="M42" s="45">
        <f t="shared" si="17"/>
        <v>-1268.83</v>
      </c>
      <c r="N42" s="44">
        <f>Orçamento!H45</f>
        <v>-1421.65</v>
      </c>
      <c r="O42" s="5">
        <f>'Resulltado Gerencial'!H42</f>
        <v>-1788.74</v>
      </c>
      <c r="P42" s="45">
        <f t="shared" si="18"/>
        <v>-367.08999999999992</v>
      </c>
      <c r="Q42" s="44">
        <f>Orçamento!I45</f>
        <v>-1421.65</v>
      </c>
      <c r="R42" s="5">
        <f>'Resulltado Gerencial'!I42</f>
        <v>-1788.74</v>
      </c>
      <c r="S42" s="45">
        <f t="shared" si="19"/>
        <v>-367.08999999999992</v>
      </c>
      <c r="T42" s="44">
        <f>Orçamento!J45</f>
        <v>-1421.65</v>
      </c>
      <c r="U42" s="5">
        <f>'Resulltado Gerencial'!J42</f>
        <v>-1788.74</v>
      </c>
      <c r="V42" s="45">
        <f t="shared" si="20"/>
        <v>-367.08999999999992</v>
      </c>
      <c r="W42" s="44">
        <f>Orçamento!K45</f>
        <v>-1421.65</v>
      </c>
      <c r="X42" s="5">
        <f>'Resulltado Gerencial'!K42</f>
        <v>-1788.74</v>
      </c>
      <c r="Y42" s="45">
        <f t="shared" si="21"/>
        <v>-367.08999999999992</v>
      </c>
      <c r="Z42" s="5">
        <f>SUMIFS(Dados!$C:$C,Dados!$D:$D,'Orç x Real'!$C42,Dados!$B:$B,'Orç x Real'!Z$2,Dados!$A:$A,"Realizado")</f>
        <v>0</v>
      </c>
      <c r="AA42" s="5">
        <f>SUMIFS(Dados!$C:$C,Dados!$D:$D,'Orç x Real'!$C42,Dados!$B:$B,'Orç x Real'!AA$2,Dados!$A:$A,"Realizado")</f>
        <v>0</v>
      </c>
      <c r="AB42" s="5">
        <f>SUMIFS(Dados!$C:$C,Dados!$D:$D,'Orç x Real'!$C42,Dados!$B:$B,'Orç x Real'!AB$2,Dados!$A:$A,"Realizado")</f>
        <v>0</v>
      </c>
      <c r="AC42" s="5">
        <f>SUMIFS(Dados!$C:$C,Dados!$D:$D,'Orç x Real'!$C42,Dados!$B:$B,'Orç x Real'!AC$2,Dados!$A:$A,"Realizado")</f>
        <v>0</v>
      </c>
      <c r="AD42" s="5">
        <f>SUMIFS(Dados!$C:$C,Dados!$D:$D,'Orç x Real'!$C42,Dados!$B:$B,'Orç x Real'!AD$2,Dados!$A:$A,"Realizado")</f>
        <v>0</v>
      </c>
      <c r="AE42" s="5">
        <f>SUM(F42:AD42)</f>
        <v>-25085.850000000006</v>
      </c>
    </row>
    <row r="43" spans="2:31" outlineLevel="1" x14ac:dyDescent="0.3">
      <c r="C43">
        <v>42706</v>
      </c>
      <c r="D43" t="s">
        <v>2371</v>
      </c>
      <c r="E43" s="44">
        <f>Orçamento!E46</f>
        <v>-1849.5</v>
      </c>
      <c r="F43" s="5">
        <f>'Resulltado Gerencial'!E43</f>
        <v>-1910.96</v>
      </c>
      <c r="G43" s="45">
        <f t="shared" si="15"/>
        <v>-61.460000000000036</v>
      </c>
      <c r="H43" s="44">
        <f>Orçamento!F46</f>
        <v>-1849.5</v>
      </c>
      <c r="I43" s="5">
        <f>'Resulltado Gerencial'!F43</f>
        <v>-1910.96</v>
      </c>
      <c r="J43" s="45">
        <f t="shared" si="16"/>
        <v>-61.460000000000036</v>
      </c>
      <c r="K43" s="44">
        <f>Orçamento!G46</f>
        <v>-1849.5</v>
      </c>
      <c r="L43" s="5">
        <f>'Resulltado Gerencial'!G43</f>
        <v>-1103.1400000000001</v>
      </c>
      <c r="M43" s="45">
        <f t="shared" si="17"/>
        <v>746.3599999999999</v>
      </c>
      <c r="N43" s="44">
        <f>Orçamento!H46</f>
        <v>-1849.5</v>
      </c>
      <c r="O43" s="5">
        <f>'Resulltado Gerencial'!H43</f>
        <v>-1103.1400000000001</v>
      </c>
      <c r="P43" s="45">
        <f t="shared" si="18"/>
        <v>746.3599999999999</v>
      </c>
      <c r="Q43" s="44">
        <f>Orçamento!I46</f>
        <v>-1849.5</v>
      </c>
      <c r="R43" s="5">
        <f>'Resulltado Gerencial'!I43</f>
        <v>-1103.1400000000001</v>
      </c>
      <c r="S43" s="45">
        <f t="shared" si="19"/>
        <v>746.3599999999999</v>
      </c>
      <c r="T43" s="44">
        <f>Orçamento!J46</f>
        <v>-1849.5</v>
      </c>
      <c r="U43" s="5">
        <f>'Resulltado Gerencial'!J43</f>
        <v>-1103.1400000000001</v>
      </c>
      <c r="V43" s="45">
        <f t="shared" si="20"/>
        <v>746.3599999999999</v>
      </c>
      <c r="W43" s="44">
        <f>Orçamento!K46</f>
        <v>-1849.5</v>
      </c>
      <c r="X43" s="5">
        <f>'Resulltado Gerencial'!K43</f>
        <v>-1103.1400000000001</v>
      </c>
      <c r="Y43" s="45">
        <f t="shared" si="21"/>
        <v>746.3599999999999</v>
      </c>
      <c r="Z43" s="5">
        <f>SUMIFS(Dados!$C:$C,Dados!$D:$D,'Orç x Real'!$C43,Dados!$B:$B,'Orç x Real'!Z$2,Dados!$A:$A,"Realizado")</f>
        <v>0</v>
      </c>
      <c r="AA43" s="5">
        <f>SUMIFS(Dados!$C:$C,Dados!$D:$D,'Orç x Real'!$C43,Dados!$B:$B,'Orç x Real'!AA$2,Dados!$A:$A,"Realizado")</f>
        <v>0</v>
      </c>
      <c r="AB43" s="5">
        <f>SUMIFS(Dados!$C:$C,Dados!$D:$D,'Orç x Real'!$C43,Dados!$B:$B,'Orç x Real'!AB$2,Dados!$A:$A,"Realizado")</f>
        <v>0</v>
      </c>
      <c r="AC43" s="5">
        <f>SUMIFS(Dados!$C:$C,Dados!$D:$D,'Orç x Real'!$C43,Dados!$B:$B,'Orç x Real'!AC$2,Dados!$A:$A,"Realizado")</f>
        <v>0</v>
      </c>
      <c r="AD43" s="5">
        <f>SUMIFS(Dados!$C:$C,Dados!$D:$D,'Orç x Real'!$C43,Dados!$B:$B,'Orç x Real'!AD$2,Dados!$A:$A,"Realizado")</f>
        <v>0</v>
      </c>
      <c r="AE43" s="5">
        <f>SUM(F43:AD43)</f>
        <v>-16825.739999999994</v>
      </c>
    </row>
    <row r="44" spans="2:31" outlineLevel="1" x14ac:dyDescent="0.3">
      <c r="C44">
        <v>42718</v>
      </c>
      <c r="D44" t="s">
        <v>67</v>
      </c>
      <c r="E44" s="44">
        <f>Orçamento!E47</f>
        <v>-500</v>
      </c>
      <c r="F44" s="5">
        <f>'Resulltado Gerencial'!E44</f>
        <v>-265</v>
      </c>
      <c r="G44" s="45">
        <f t="shared" si="15"/>
        <v>235</v>
      </c>
      <c r="H44" s="44">
        <f>Orçamento!F47</f>
        <v>-500</v>
      </c>
      <c r="I44" s="5">
        <f>'Resulltado Gerencial'!F44</f>
        <v>-186.5</v>
      </c>
      <c r="J44" s="45">
        <f t="shared" si="16"/>
        <v>313.5</v>
      </c>
      <c r="K44" s="44">
        <f>Orçamento!G47</f>
        <v>-500</v>
      </c>
      <c r="L44" s="5">
        <f>'Resulltado Gerencial'!G44</f>
        <v>0</v>
      </c>
      <c r="M44" s="45">
        <f t="shared" si="17"/>
        <v>500</v>
      </c>
      <c r="N44" s="44">
        <f>Orçamento!H47</f>
        <v>-500</v>
      </c>
      <c r="O44" s="5">
        <f>'Resulltado Gerencial'!H44</f>
        <v>-1580.75</v>
      </c>
      <c r="P44" s="45">
        <f t="shared" si="18"/>
        <v>-1080.75</v>
      </c>
      <c r="Q44" s="44">
        <f>Orçamento!I47</f>
        <v>-500</v>
      </c>
      <c r="R44" s="5">
        <f>'Resulltado Gerencial'!I44</f>
        <v>-221</v>
      </c>
      <c r="S44" s="45">
        <f t="shared" si="19"/>
        <v>279</v>
      </c>
      <c r="T44" s="44">
        <f>Orçamento!J47</f>
        <v>-500</v>
      </c>
      <c r="U44" s="5">
        <f>'Resulltado Gerencial'!J44</f>
        <v>-215</v>
      </c>
      <c r="V44" s="45">
        <f t="shared" si="20"/>
        <v>285</v>
      </c>
      <c r="W44" s="44">
        <f>Orçamento!K47</f>
        <v>-500</v>
      </c>
      <c r="X44" s="5">
        <f>'Resulltado Gerencial'!K44</f>
        <v>-131</v>
      </c>
      <c r="Y44" s="45">
        <f t="shared" si="21"/>
        <v>369</v>
      </c>
      <c r="Z44" s="5">
        <f>SUMIFS(Dados!$C:$C,Dados!$D:$D,'Orç x Real'!$C44,Dados!$B:$B,'Orç x Real'!Z$2,Dados!$A:$A,"Realizado")</f>
        <v>0</v>
      </c>
      <c r="AA44" s="5">
        <f>SUMIFS(Dados!$C:$C,Dados!$D:$D,'Orç x Real'!$C44,Dados!$B:$B,'Orç x Real'!AA$2,Dados!$A:$A,"Realizado")</f>
        <v>0</v>
      </c>
      <c r="AB44" s="5">
        <f>SUMIFS(Dados!$C:$C,Dados!$D:$D,'Orç x Real'!$C44,Dados!$B:$B,'Orç x Real'!AB$2,Dados!$A:$A,"Realizado")</f>
        <v>0</v>
      </c>
      <c r="AC44" s="5">
        <f>SUMIFS(Dados!$C:$C,Dados!$D:$D,'Orç x Real'!$C44,Dados!$B:$B,'Orç x Real'!AC$2,Dados!$A:$A,"Realizado")</f>
        <v>0</v>
      </c>
      <c r="AD44" s="5">
        <f>SUMIFS(Dados!$C:$C,Dados!$D:$D,'Orç x Real'!$C44,Dados!$B:$B,'Orç x Real'!AD$2,Dados!$A:$A,"Realizado")</f>
        <v>0</v>
      </c>
      <c r="AE44" s="5">
        <f>SUM(F44:AD44)</f>
        <v>-4698.5</v>
      </c>
    </row>
    <row r="45" spans="2:31" x14ac:dyDescent="0.3">
      <c r="B45" s="3" t="s">
        <v>62</v>
      </c>
      <c r="C45" s="3"/>
      <c r="D45" s="3"/>
      <c r="E45" s="42">
        <f t="shared" ref="E45:AE45" si="35">SUM(E46:E54)</f>
        <v>-23511.5</v>
      </c>
      <c r="F45" s="4" t="e">
        <f t="shared" si="35"/>
        <v>#REF!</v>
      </c>
      <c r="G45" s="43" t="e">
        <f t="shared" si="35"/>
        <v>#REF!</v>
      </c>
      <c r="H45" s="42">
        <f t="shared" si="35"/>
        <v>-23511.5</v>
      </c>
      <c r="I45" s="4" t="e">
        <f t="shared" si="35"/>
        <v>#REF!</v>
      </c>
      <c r="J45" s="43" t="e">
        <f t="shared" si="35"/>
        <v>#REF!</v>
      </c>
      <c r="K45" s="42">
        <f t="shared" si="35"/>
        <v>-23511.5</v>
      </c>
      <c r="L45" s="4" t="e">
        <f t="shared" si="35"/>
        <v>#REF!</v>
      </c>
      <c r="M45" s="43" t="e">
        <f t="shared" si="35"/>
        <v>#REF!</v>
      </c>
      <c r="N45" s="42">
        <f t="shared" si="35"/>
        <v>-23511.5</v>
      </c>
      <c r="O45" s="4" t="e">
        <f t="shared" si="35"/>
        <v>#REF!</v>
      </c>
      <c r="P45" s="43" t="e">
        <f t="shared" si="35"/>
        <v>#REF!</v>
      </c>
      <c r="Q45" s="42">
        <f t="shared" si="35"/>
        <v>-23511.5</v>
      </c>
      <c r="R45" s="4" t="e">
        <f t="shared" si="35"/>
        <v>#REF!</v>
      </c>
      <c r="S45" s="43" t="e">
        <f t="shared" si="35"/>
        <v>#REF!</v>
      </c>
      <c r="T45" s="42">
        <f t="shared" si="35"/>
        <v>-23511.5</v>
      </c>
      <c r="U45" s="4" t="e">
        <f t="shared" si="35"/>
        <v>#REF!</v>
      </c>
      <c r="V45" s="43" t="e">
        <f t="shared" si="35"/>
        <v>#REF!</v>
      </c>
      <c r="W45" s="42">
        <f t="shared" si="35"/>
        <v>-23511.5</v>
      </c>
      <c r="X45" s="4" t="e">
        <f t="shared" si="35"/>
        <v>#REF!</v>
      </c>
      <c r="Y45" s="43" t="e">
        <f t="shared" si="35"/>
        <v>#REF!</v>
      </c>
      <c r="Z45" s="4">
        <f t="shared" si="35"/>
        <v>0</v>
      </c>
      <c r="AA45" s="4">
        <f t="shared" si="35"/>
        <v>0</v>
      </c>
      <c r="AB45" s="4">
        <f t="shared" si="35"/>
        <v>0</v>
      </c>
      <c r="AC45" s="4">
        <f t="shared" si="35"/>
        <v>0</v>
      </c>
      <c r="AD45" s="4">
        <f t="shared" si="35"/>
        <v>0</v>
      </c>
      <c r="AE45" s="4" t="e">
        <f t="shared" si="35"/>
        <v>#REF!</v>
      </c>
    </row>
    <row r="46" spans="2:31" outlineLevel="1" x14ac:dyDescent="0.3">
      <c r="C46">
        <v>42401</v>
      </c>
      <c r="D46" t="s">
        <v>30</v>
      </c>
      <c r="E46" s="44">
        <f>Orçamento!E50</f>
        <v>-10520</v>
      </c>
      <c r="F46" s="5">
        <f>'Resulltado Gerencial'!E46</f>
        <v>-10520</v>
      </c>
      <c r="G46" s="45">
        <f t="shared" si="15"/>
        <v>0</v>
      </c>
      <c r="H46" s="44">
        <f>Orçamento!F50</f>
        <v>-10520</v>
      </c>
      <c r="I46" s="5">
        <f>'Resulltado Gerencial'!F46</f>
        <v>-10520</v>
      </c>
      <c r="J46" s="45">
        <f t="shared" si="16"/>
        <v>0</v>
      </c>
      <c r="K46" s="44">
        <f>Orçamento!G50</f>
        <v>-10520</v>
      </c>
      <c r="L46" s="5">
        <f>'Resulltado Gerencial'!G46</f>
        <v>-10520</v>
      </c>
      <c r="M46" s="45">
        <f t="shared" si="17"/>
        <v>0</v>
      </c>
      <c r="N46" s="44">
        <f>Orçamento!H50</f>
        <v>-10520</v>
      </c>
      <c r="O46" s="5">
        <f>'Resulltado Gerencial'!H46</f>
        <v>-10520</v>
      </c>
      <c r="P46" s="45">
        <f t="shared" si="18"/>
        <v>0</v>
      </c>
      <c r="Q46" s="44">
        <f>Orçamento!I50</f>
        <v>-10520</v>
      </c>
      <c r="R46" s="5">
        <f>'Resulltado Gerencial'!I46</f>
        <v>-10520</v>
      </c>
      <c r="S46" s="45">
        <f t="shared" si="19"/>
        <v>0</v>
      </c>
      <c r="T46" s="44">
        <f>Orçamento!J50</f>
        <v>-10520</v>
      </c>
      <c r="U46" s="5">
        <f>'Resulltado Gerencial'!J46</f>
        <v>-10520</v>
      </c>
      <c r="V46" s="45">
        <f t="shared" si="20"/>
        <v>0</v>
      </c>
      <c r="W46" s="44">
        <f>Orçamento!K50</f>
        <v>-10520</v>
      </c>
      <c r="X46" s="5">
        <f>'Resulltado Gerencial'!K46</f>
        <v>-10520</v>
      </c>
      <c r="Y46" s="45">
        <f t="shared" si="21"/>
        <v>0</v>
      </c>
      <c r="Z46" s="5">
        <f>SUMIFS(Dados!$C:$C,Dados!$D:$D,'Orç x Real'!$C46,Dados!$B:$B,'Orç x Real'!Z$2,Dados!$A:$A,"Realizado")</f>
        <v>0</v>
      </c>
      <c r="AA46" s="5">
        <f>SUMIFS(Dados!$C:$C,Dados!$D:$D,'Orç x Real'!$C46,Dados!$B:$B,'Orç x Real'!AA$2,Dados!$A:$A,"Realizado")</f>
        <v>0</v>
      </c>
      <c r="AB46" s="5">
        <f>SUMIFS(Dados!$C:$C,Dados!$D:$D,'Orç x Real'!$C46,Dados!$B:$B,'Orç x Real'!AB$2,Dados!$A:$A,"Realizado")</f>
        <v>0</v>
      </c>
      <c r="AC46" s="5">
        <f>SUMIFS(Dados!$C:$C,Dados!$D:$D,'Orç x Real'!$C46,Dados!$B:$B,'Orç x Real'!AC$2,Dados!$A:$A,"Realizado")</f>
        <v>0</v>
      </c>
      <c r="AD46" s="5">
        <f>SUMIFS(Dados!$C:$C,Dados!$D:$D,'Orç x Real'!$C46,Dados!$B:$B,'Orç x Real'!AD$2,Dados!$A:$A,"Realizado")</f>
        <v>0</v>
      </c>
      <c r="AE46" s="5">
        <f t="shared" ref="AE46:AE54" si="36">SUM(F46:AD46)</f>
        <v>-136760</v>
      </c>
    </row>
    <row r="47" spans="2:31" outlineLevel="1" x14ac:dyDescent="0.3">
      <c r="C47">
        <v>42402</v>
      </c>
      <c r="D47" t="s">
        <v>31</v>
      </c>
      <c r="E47" s="44">
        <f>Orçamento!E51</f>
        <v>-2962.8</v>
      </c>
      <c r="F47" s="5">
        <f>'Resulltado Gerencial'!E47</f>
        <v>0</v>
      </c>
      <c r="G47" s="45">
        <f t="shared" si="15"/>
        <v>2962.8</v>
      </c>
      <c r="H47" s="44">
        <f>Orçamento!F51</f>
        <v>-2962.8</v>
      </c>
      <c r="I47" s="5">
        <f>'Resulltado Gerencial'!F47</f>
        <v>-2962.8</v>
      </c>
      <c r="J47" s="45">
        <f t="shared" si="16"/>
        <v>0</v>
      </c>
      <c r="K47" s="44">
        <f>Orçamento!G51</f>
        <v>-2962.8</v>
      </c>
      <c r="L47" s="5">
        <f>'Resulltado Gerencial'!G47</f>
        <v>-2962.8</v>
      </c>
      <c r="M47" s="45">
        <f t="shared" si="17"/>
        <v>0</v>
      </c>
      <c r="N47" s="44">
        <f>Orçamento!H51</f>
        <v>-2962.8</v>
      </c>
      <c r="O47" s="5">
        <f>'Resulltado Gerencial'!H47</f>
        <v>-2962.8</v>
      </c>
      <c r="P47" s="45">
        <f t="shared" si="18"/>
        <v>0</v>
      </c>
      <c r="Q47" s="44">
        <f>Orçamento!I51</f>
        <v>-2962.8</v>
      </c>
      <c r="R47" s="5">
        <f>'Resulltado Gerencial'!I47</f>
        <v>-2962.8</v>
      </c>
      <c r="S47" s="45">
        <f t="shared" si="19"/>
        <v>0</v>
      </c>
      <c r="T47" s="44">
        <f>Orçamento!J51</f>
        <v>-2962.8</v>
      </c>
      <c r="U47" s="5">
        <f>'Resulltado Gerencial'!J47</f>
        <v>-2962.8</v>
      </c>
      <c r="V47" s="45">
        <f t="shared" si="20"/>
        <v>0</v>
      </c>
      <c r="W47" s="44">
        <f>Orçamento!K51</f>
        <v>-2962.8</v>
      </c>
      <c r="X47" s="5">
        <f>'Resulltado Gerencial'!K47</f>
        <v>-2962.8</v>
      </c>
      <c r="Y47" s="45">
        <f t="shared" si="21"/>
        <v>0</v>
      </c>
      <c r="Z47" s="5">
        <f>SUMIFS(Dados!$C:$C,Dados!$D:$D,'Orç x Real'!$C47,Dados!$B:$B,'Orç x Real'!Z$2,Dados!$A:$A,"Realizado")</f>
        <v>0</v>
      </c>
      <c r="AA47" s="5">
        <f>SUMIFS(Dados!$C:$C,Dados!$D:$D,'Orç x Real'!$C47,Dados!$B:$B,'Orç x Real'!AA$2,Dados!$A:$A,"Realizado")</f>
        <v>0</v>
      </c>
      <c r="AB47" s="5">
        <f>SUMIFS(Dados!$C:$C,Dados!$D:$D,'Orç x Real'!$C47,Dados!$B:$B,'Orç x Real'!AB$2,Dados!$A:$A,"Realizado")</f>
        <v>0</v>
      </c>
      <c r="AC47" s="5">
        <f>SUMIFS(Dados!$C:$C,Dados!$D:$D,'Orç x Real'!$C47,Dados!$B:$B,'Orç x Real'!AC$2,Dados!$A:$A,"Realizado")</f>
        <v>0</v>
      </c>
      <c r="AD47" s="5">
        <f>SUMIFS(Dados!$C:$C,Dados!$D:$D,'Orç x Real'!$C47,Dados!$B:$B,'Orç x Real'!AD$2,Dados!$A:$A,"Realizado")</f>
        <v>0</v>
      </c>
      <c r="AE47" s="5">
        <f t="shared" si="36"/>
        <v>-32590.799999999996</v>
      </c>
    </row>
    <row r="48" spans="2:31" outlineLevel="1" x14ac:dyDescent="0.3">
      <c r="C48">
        <v>42404</v>
      </c>
      <c r="D48" t="s">
        <v>32</v>
      </c>
      <c r="E48" s="44">
        <f>Orçamento!E52</f>
        <v>-785</v>
      </c>
      <c r="F48" s="5">
        <f>'Resulltado Gerencial'!E48</f>
        <v>-768.31</v>
      </c>
      <c r="G48" s="45">
        <f t="shared" si="15"/>
        <v>16.690000000000055</v>
      </c>
      <c r="H48" s="44">
        <f>Orçamento!F52</f>
        <v>-785</v>
      </c>
      <c r="I48" s="5">
        <f>'Resulltado Gerencial'!F48</f>
        <v>-768.31</v>
      </c>
      <c r="J48" s="45">
        <f t="shared" si="16"/>
        <v>16.690000000000055</v>
      </c>
      <c r="K48" s="44">
        <f>Orçamento!G52</f>
        <v>-785</v>
      </c>
      <c r="L48" s="5">
        <f>'Resulltado Gerencial'!G48</f>
        <v>-768.31</v>
      </c>
      <c r="M48" s="45">
        <f t="shared" si="17"/>
        <v>16.690000000000055</v>
      </c>
      <c r="N48" s="44">
        <f>Orçamento!H52</f>
        <v>-785</v>
      </c>
      <c r="O48" s="5">
        <f>'Resulltado Gerencial'!H48</f>
        <v>-768.31</v>
      </c>
      <c r="P48" s="45">
        <f t="shared" si="18"/>
        <v>16.690000000000055</v>
      </c>
      <c r="Q48" s="44">
        <f>Orçamento!I52</f>
        <v>-785</v>
      </c>
      <c r="R48" s="5">
        <f>'Resulltado Gerencial'!I48</f>
        <v>-768.31</v>
      </c>
      <c r="S48" s="45">
        <f t="shared" si="19"/>
        <v>16.690000000000055</v>
      </c>
      <c r="T48" s="44">
        <f>Orçamento!J52</f>
        <v>-785</v>
      </c>
      <c r="U48" s="5">
        <f>'Resulltado Gerencial'!J48</f>
        <v>-794.44</v>
      </c>
      <c r="V48" s="45">
        <f t="shared" si="20"/>
        <v>-9.4400000000000546</v>
      </c>
      <c r="W48" s="44">
        <f>Orçamento!K52</f>
        <v>-785</v>
      </c>
      <c r="X48" s="5">
        <f>'Resulltado Gerencial'!K48</f>
        <v>-768.31</v>
      </c>
      <c r="Y48" s="45">
        <f t="shared" si="21"/>
        <v>16.690000000000055</v>
      </c>
      <c r="Z48" s="5">
        <f>SUMIFS(Dados!$C:$C,Dados!$D:$D,'Orç x Real'!$C48,Dados!$B:$B,'Orç x Real'!Z$2,Dados!$A:$A,"Realizado")</f>
        <v>0</v>
      </c>
      <c r="AA48" s="5">
        <f>SUMIFS(Dados!$C:$C,Dados!$D:$D,'Orç x Real'!$C48,Dados!$B:$B,'Orç x Real'!AA$2,Dados!$A:$A,"Realizado")</f>
        <v>0</v>
      </c>
      <c r="AB48" s="5">
        <f>SUMIFS(Dados!$C:$C,Dados!$D:$D,'Orç x Real'!$C48,Dados!$B:$B,'Orç x Real'!AB$2,Dados!$A:$A,"Realizado")</f>
        <v>0</v>
      </c>
      <c r="AC48" s="5">
        <f>SUMIFS(Dados!$C:$C,Dados!$D:$D,'Orç x Real'!$C48,Dados!$B:$B,'Orç x Real'!AC$2,Dados!$A:$A,"Realizado")</f>
        <v>0</v>
      </c>
      <c r="AD48" s="5">
        <f>SUMIFS(Dados!$C:$C,Dados!$D:$D,'Orç x Real'!$C48,Dados!$B:$B,'Orç x Real'!AD$2,Dados!$A:$A,"Realizado")</f>
        <v>0</v>
      </c>
      <c r="AE48" s="5">
        <f t="shared" si="36"/>
        <v>-10023.599999999999</v>
      </c>
    </row>
    <row r="49" spans="1:31" outlineLevel="1" x14ac:dyDescent="0.3">
      <c r="C49">
        <v>42405</v>
      </c>
      <c r="D49" t="s">
        <v>33</v>
      </c>
      <c r="E49" s="44">
        <f>Orçamento!E53</f>
        <v>-3500</v>
      </c>
      <c r="F49" s="5">
        <f>'Resulltado Gerencial'!E49</f>
        <v>-2578.65</v>
      </c>
      <c r="G49" s="45">
        <f t="shared" si="15"/>
        <v>921.34999999999991</v>
      </c>
      <c r="H49" s="44">
        <f>Orçamento!F53</f>
        <v>-3500</v>
      </c>
      <c r="I49" s="5">
        <f>'Resulltado Gerencial'!F49</f>
        <v>-2211.09</v>
      </c>
      <c r="J49" s="45">
        <f t="shared" si="16"/>
        <v>1288.9099999999999</v>
      </c>
      <c r="K49" s="44">
        <f>Orçamento!G53</f>
        <v>-3500</v>
      </c>
      <c r="L49" s="5">
        <f>'Resulltado Gerencial'!G49</f>
        <v>-2654.92</v>
      </c>
      <c r="M49" s="45">
        <f t="shared" si="17"/>
        <v>845.07999999999993</v>
      </c>
      <c r="N49" s="44">
        <f>Orçamento!H53</f>
        <v>-3500</v>
      </c>
      <c r="O49" s="5">
        <f>'Resulltado Gerencial'!H49</f>
        <v>-3559.02</v>
      </c>
      <c r="P49" s="45">
        <f t="shared" si="18"/>
        <v>-59.019999999999982</v>
      </c>
      <c r="Q49" s="44">
        <f>Orçamento!I53</f>
        <v>-3500</v>
      </c>
      <c r="R49" s="5">
        <f>'Resulltado Gerencial'!I49</f>
        <v>-2479.96</v>
      </c>
      <c r="S49" s="45">
        <f t="shared" si="19"/>
        <v>1020.04</v>
      </c>
      <c r="T49" s="44">
        <f>Orçamento!J53</f>
        <v>-3500</v>
      </c>
      <c r="U49" s="5">
        <f>'Resulltado Gerencial'!J49</f>
        <v>-2443.86</v>
      </c>
      <c r="V49" s="45">
        <f t="shared" si="20"/>
        <v>1056.1399999999999</v>
      </c>
      <c r="W49" s="44">
        <f>Orçamento!K53</f>
        <v>-3500</v>
      </c>
      <c r="X49" s="5">
        <f>'Resulltado Gerencial'!K49</f>
        <v>-2600.33</v>
      </c>
      <c r="Y49" s="45">
        <f t="shared" si="21"/>
        <v>899.67000000000007</v>
      </c>
      <c r="Z49" s="5">
        <f>SUMIFS(Dados!$C:$C,Dados!$D:$D,'Orç x Real'!$C49,Dados!$B:$B,'Orç x Real'!Z$2,Dados!$A:$A,"Realizado")</f>
        <v>0</v>
      </c>
      <c r="AA49" s="5">
        <f>SUMIFS(Dados!$C:$C,Dados!$D:$D,'Orç x Real'!$C49,Dados!$B:$B,'Orç x Real'!AA$2,Dados!$A:$A,"Realizado")</f>
        <v>0</v>
      </c>
      <c r="AB49" s="5">
        <f>SUMIFS(Dados!$C:$C,Dados!$D:$D,'Orç x Real'!$C49,Dados!$B:$B,'Orç x Real'!AB$2,Dados!$A:$A,"Realizado")</f>
        <v>0</v>
      </c>
      <c r="AC49" s="5">
        <f>SUMIFS(Dados!$C:$C,Dados!$D:$D,'Orç x Real'!$C49,Dados!$B:$B,'Orç x Real'!AC$2,Dados!$A:$A,"Realizado")</f>
        <v>0</v>
      </c>
      <c r="AD49" s="5">
        <f>SUMIFS(Dados!$C:$C,Dados!$D:$D,'Orç x Real'!$C49,Dados!$B:$B,'Orç x Real'!AD$2,Dados!$A:$A,"Realizado")</f>
        <v>0</v>
      </c>
      <c r="AE49" s="5">
        <f t="shared" si="36"/>
        <v>-33555.660000000003</v>
      </c>
    </row>
    <row r="50" spans="1:31" outlineLevel="1" x14ac:dyDescent="0.3">
      <c r="C50">
        <v>41609</v>
      </c>
      <c r="D50" t="s">
        <v>24</v>
      </c>
      <c r="E50" s="44">
        <f>Orçamento!E54</f>
        <v>-196.7</v>
      </c>
      <c r="F50" s="5">
        <f>'Resulltado Gerencial'!E50</f>
        <v>-196.7</v>
      </c>
      <c r="G50" s="45">
        <f t="shared" si="15"/>
        <v>0</v>
      </c>
      <c r="H50" s="44">
        <f>Orçamento!F54</f>
        <v>-196.7</v>
      </c>
      <c r="I50" s="5">
        <f>'Resulltado Gerencial'!F50</f>
        <v>-119.25</v>
      </c>
      <c r="J50" s="45">
        <f t="shared" si="16"/>
        <v>77.449999999999989</v>
      </c>
      <c r="K50" s="44">
        <f>Orçamento!G54</f>
        <v>-196.7</v>
      </c>
      <c r="L50" s="5">
        <f>'Resulltado Gerencial'!G50</f>
        <v>-119.25</v>
      </c>
      <c r="M50" s="45">
        <f t="shared" si="17"/>
        <v>77.449999999999989</v>
      </c>
      <c r="N50" s="44">
        <f>Orçamento!H54</f>
        <v>-196.7</v>
      </c>
      <c r="O50" s="5">
        <f>'Resulltado Gerencial'!H50</f>
        <v>-119.25</v>
      </c>
      <c r="P50" s="45">
        <f t="shared" si="18"/>
        <v>77.449999999999989</v>
      </c>
      <c r="Q50" s="44">
        <f>Orçamento!I54</f>
        <v>-196.7</v>
      </c>
      <c r="R50" s="5">
        <f>'Resulltado Gerencial'!I50</f>
        <v>-119.25</v>
      </c>
      <c r="S50" s="45">
        <f t="shared" si="19"/>
        <v>77.449999999999989</v>
      </c>
      <c r="T50" s="44">
        <f>Orçamento!J54</f>
        <v>-196.7</v>
      </c>
      <c r="U50" s="5">
        <f>'Resulltado Gerencial'!J50</f>
        <v>-119.25</v>
      </c>
      <c r="V50" s="45">
        <f t="shared" si="20"/>
        <v>77.449999999999989</v>
      </c>
      <c r="W50" s="44">
        <f>Orçamento!K54</f>
        <v>-196.7</v>
      </c>
      <c r="X50" s="5">
        <f>'Resulltado Gerencial'!K50</f>
        <v>-119.25</v>
      </c>
      <c r="Y50" s="45">
        <f t="shared" si="21"/>
        <v>77.449999999999989</v>
      </c>
      <c r="Z50" s="5">
        <f>SUMIFS(Dados!$C:$C,Dados!$D:$D,'Orç x Real'!$C50,Dados!$B:$B,'Orç x Real'!Z$2,Dados!$A:$A,"Realizado")</f>
        <v>0</v>
      </c>
      <c r="AA50" s="5">
        <f>SUMIFS(Dados!$C:$C,Dados!$D:$D,'Orç x Real'!$C50,Dados!$B:$B,'Orç x Real'!AA$2,Dados!$A:$A,"Realizado")</f>
        <v>0</v>
      </c>
      <c r="AB50" s="5">
        <f>SUMIFS(Dados!$C:$C,Dados!$D:$D,'Orç x Real'!$C50,Dados!$B:$B,'Orç x Real'!AB$2,Dados!$A:$A,"Realizado")</f>
        <v>0</v>
      </c>
      <c r="AC50" s="5">
        <f>SUMIFS(Dados!$C:$C,Dados!$D:$D,'Orç x Real'!$C50,Dados!$B:$B,'Orç x Real'!AC$2,Dados!$A:$A,"Realizado")</f>
        <v>0</v>
      </c>
      <c r="AD50" s="5">
        <f>SUMIFS(Dados!$C:$C,Dados!$D:$D,'Orç x Real'!$C50,Dados!$B:$B,'Orç x Real'!AD$2,Dados!$A:$A,"Realizado")</f>
        <v>0</v>
      </c>
      <c r="AE50" s="5">
        <f t="shared" si="36"/>
        <v>-1627.7</v>
      </c>
    </row>
    <row r="51" spans="1:31" outlineLevel="1" x14ac:dyDescent="0.3">
      <c r="C51">
        <v>42407</v>
      </c>
      <c r="D51" t="s">
        <v>2345</v>
      </c>
      <c r="E51" s="44">
        <f>Orçamento!E55</f>
        <v>-1147</v>
      </c>
      <c r="F51" s="5">
        <f>'Resulltado Gerencial'!E51</f>
        <v>-693</v>
      </c>
      <c r="G51" s="45">
        <f t="shared" si="15"/>
        <v>454</v>
      </c>
      <c r="H51" s="44">
        <f>Orçamento!F55</f>
        <v>-1147</v>
      </c>
      <c r="I51" s="5">
        <f>'Resulltado Gerencial'!F51</f>
        <v>-693</v>
      </c>
      <c r="J51" s="45">
        <f t="shared" si="16"/>
        <v>454</v>
      </c>
      <c r="K51" s="44">
        <f>Orçamento!G55</f>
        <v>-1147</v>
      </c>
      <c r="L51" s="5">
        <f>'Resulltado Gerencial'!G51</f>
        <v>-693</v>
      </c>
      <c r="M51" s="45">
        <f t="shared" si="17"/>
        <v>454</v>
      </c>
      <c r="N51" s="44">
        <f>Orçamento!H55</f>
        <v>-1147</v>
      </c>
      <c r="O51" s="5">
        <f>'Resulltado Gerencial'!H51</f>
        <v>-693</v>
      </c>
      <c r="P51" s="45">
        <f t="shared" si="18"/>
        <v>454</v>
      </c>
      <c r="Q51" s="44">
        <f>Orçamento!I55</f>
        <v>-1147</v>
      </c>
      <c r="R51" s="5">
        <f>'Resulltado Gerencial'!I51</f>
        <v>-933</v>
      </c>
      <c r="S51" s="45">
        <f t="shared" si="19"/>
        <v>214</v>
      </c>
      <c r="T51" s="44">
        <f>Orçamento!J55</f>
        <v>-1147</v>
      </c>
      <c r="U51" s="5">
        <f>'Resulltado Gerencial'!J51</f>
        <v>-745</v>
      </c>
      <c r="V51" s="45">
        <f t="shared" si="20"/>
        <v>402</v>
      </c>
      <c r="W51" s="44">
        <f>Orçamento!K55</f>
        <v>-1147</v>
      </c>
      <c r="X51" s="5">
        <f>'Resulltado Gerencial'!K51</f>
        <v>-745</v>
      </c>
      <c r="Y51" s="45">
        <f t="shared" si="21"/>
        <v>402</v>
      </c>
      <c r="Z51" s="5">
        <f>SUMIFS(Dados!$C:$C,Dados!$D:$D,'Orç x Real'!$C51,Dados!$B:$B,'Orç x Real'!Z$2,Dados!$A:$A,"Realizado")</f>
        <v>0</v>
      </c>
      <c r="AA51" s="5">
        <f>SUMIFS(Dados!$C:$C,Dados!$D:$D,'Orç x Real'!$C51,Dados!$B:$B,'Orç x Real'!AA$2,Dados!$A:$A,"Realizado")</f>
        <v>0</v>
      </c>
      <c r="AB51" s="5">
        <f>SUMIFS(Dados!$C:$C,Dados!$D:$D,'Orç x Real'!$C51,Dados!$B:$B,'Orç x Real'!AB$2,Dados!$A:$A,"Realizado")</f>
        <v>0</v>
      </c>
      <c r="AC51" s="5">
        <f>SUMIFS(Dados!$C:$C,Dados!$D:$D,'Orç x Real'!$C51,Dados!$B:$B,'Orç x Real'!AC$2,Dados!$A:$A,"Realizado")</f>
        <v>0</v>
      </c>
      <c r="AD51" s="5">
        <f>SUMIFS(Dados!$C:$C,Dados!$D:$D,'Orç x Real'!$C51,Dados!$B:$B,'Orç x Real'!AD$2,Dados!$A:$A,"Realizado")</f>
        <v>0</v>
      </c>
      <c r="AE51" s="5">
        <f t="shared" si="36"/>
        <v>-9243</v>
      </c>
    </row>
    <row r="52" spans="1:31" outlineLevel="1" x14ac:dyDescent="0.3">
      <c r="C52">
        <v>42408</v>
      </c>
      <c r="D52" t="s">
        <v>2375</v>
      </c>
      <c r="E52" s="44">
        <f>Orçamento!E56</f>
        <v>-2400</v>
      </c>
      <c r="F52" s="5">
        <f>'Resulltado Gerencial'!E52</f>
        <v>-873.56</v>
      </c>
      <c r="G52" s="45">
        <f t="shared" si="15"/>
        <v>1526.44</v>
      </c>
      <c r="H52" s="44">
        <f>Orçamento!F56</f>
        <v>-2400</v>
      </c>
      <c r="I52" s="5">
        <f>'Resulltado Gerencial'!F52</f>
        <v>-668.62</v>
      </c>
      <c r="J52" s="45">
        <f t="shared" si="16"/>
        <v>1731.38</v>
      </c>
      <c r="K52" s="44">
        <f>Orçamento!G56</f>
        <v>-2400</v>
      </c>
      <c r="L52" s="5">
        <f>'Resulltado Gerencial'!G52</f>
        <v>-1412.78</v>
      </c>
      <c r="M52" s="45">
        <f t="shared" si="17"/>
        <v>987.22</v>
      </c>
      <c r="N52" s="44">
        <f>Orçamento!H56</f>
        <v>-2400</v>
      </c>
      <c r="O52" s="5">
        <f>'Resulltado Gerencial'!H52</f>
        <v>0</v>
      </c>
      <c r="P52" s="45">
        <f t="shared" si="18"/>
        <v>2400</v>
      </c>
      <c r="Q52" s="44">
        <f>Orçamento!I56</f>
        <v>-2400</v>
      </c>
      <c r="R52" s="5">
        <f>'Resulltado Gerencial'!I52</f>
        <v>0</v>
      </c>
      <c r="S52" s="45">
        <f t="shared" si="19"/>
        <v>2400</v>
      </c>
      <c r="T52" s="44">
        <f>Orçamento!J56</f>
        <v>-2400</v>
      </c>
      <c r="U52" s="5">
        <f>'Resulltado Gerencial'!J52</f>
        <v>0</v>
      </c>
      <c r="V52" s="45">
        <f t="shared" si="20"/>
        <v>2400</v>
      </c>
      <c r="W52" s="44">
        <f>Orçamento!K56</f>
        <v>-2400</v>
      </c>
      <c r="X52" s="5">
        <f>'Resulltado Gerencial'!K52</f>
        <v>-632.33000000000004</v>
      </c>
      <c r="Y52" s="45">
        <f t="shared" si="21"/>
        <v>1767.67</v>
      </c>
      <c r="Z52" s="5">
        <f>SUMIFS(Dados!$C:$C,Dados!$D:$D,'Orç x Real'!$C52,Dados!$B:$B,'Orç x Real'!Z$2,Dados!$A:$A,"Realizado")</f>
        <v>0</v>
      </c>
      <c r="AA52" s="5">
        <f>SUMIFS(Dados!$C:$C,Dados!$D:$D,'Orç x Real'!$C52,Dados!$B:$B,'Orç x Real'!AA$2,Dados!$A:$A,"Realizado")</f>
        <v>0</v>
      </c>
      <c r="AB52" s="5">
        <f>SUMIFS(Dados!$C:$C,Dados!$D:$D,'Orç x Real'!$C52,Dados!$B:$B,'Orç x Real'!AB$2,Dados!$A:$A,"Realizado")</f>
        <v>0</v>
      </c>
      <c r="AC52" s="5">
        <f>SUMIFS(Dados!$C:$C,Dados!$D:$D,'Orç x Real'!$C52,Dados!$B:$B,'Orç x Real'!AC$2,Dados!$A:$A,"Realizado")</f>
        <v>0</v>
      </c>
      <c r="AD52" s="5">
        <f>SUMIFS(Dados!$C:$C,Dados!$D:$D,'Orç x Real'!$C52,Dados!$B:$B,'Orç x Real'!AD$2,Dados!$A:$A,"Realizado")</f>
        <v>0</v>
      </c>
      <c r="AE52" s="5">
        <f t="shared" si="36"/>
        <v>-4774.579999999999</v>
      </c>
    </row>
    <row r="53" spans="1:31" outlineLevel="1" x14ac:dyDescent="0.3">
      <c r="C53">
        <v>42410</v>
      </c>
      <c r="D53" t="s">
        <v>36</v>
      </c>
      <c r="E53" s="44">
        <f>Orçamento!E57</f>
        <v>-1600</v>
      </c>
      <c r="F53" s="5">
        <f>'Resulltado Gerencial'!E53</f>
        <v>-190.9</v>
      </c>
      <c r="G53" s="45">
        <f t="shared" si="15"/>
        <v>1409.1</v>
      </c>
      <c r="H53" s="44">
        <f>Orçamento!F57</f>
        <v>-1600</v>
      </c>
      <c r="I53" s="5">
        <f>'Resulltado Gerencial'!F53</f>
        <v>-379</v>
      </c>
      <c r="J53" s="45">
        <f t="shared" si="16"/>
        <v>1221</v>
      </c>
      <c r="K53" s="44">
        <f>Orçamento!G57</f>
        <v>-1600</v>
      </c>
      <c r="L53" s="5">
        <f>'Resulltado Gerencial'!G53</f>
        <v>0</v>
      </c>
      <c r="M53" s="45">
        <f t="shared" si="17"/>
        <v>1600</v>
      </c>
      <c r="N53" s="44">
        <f>Orçamento!H57</f>
        <v>-1600</v>
      </c>
      <c r="O53" s="5">
        <f>'Resulltado Gerencial'!H53</f>
        <v>-183.2</v>
      </c>
      <c r="P53" s="45">
        <f t="shared" si="18"/>
        <v>1416.8</v>
      </c>
      <c r="Q53" s="44">
        <f>Orçamento!I57</f>
        <v>-1600</v>
      </c>
      <c r="R53" s="5">
        <f>'Resulltado Gerencial'!I53</f>
        <v>0</v>
      </c>
      <c r="S53" s="45">
        <f t="shared" si="19"/>
        <v>1600</v>
      </c>
      <c r="T53" s="44">
        <f>Orçamento!J57</f>
        <v>-1600</v>
      </c>
      <c r="U53" s="5">
        <f>'Resulltado Gerencial'!J53</f>
        <v>-370</v>
      </c>
      <c r="V53" s="45">
        <f t="shared" si="20"/>
        <v>1230</v>
      </c>
      <c r="W53" s="44">
        <f>Orçamento!K57</f>
        <v>-1600</v>
      </c>
      <c r="X53" s="5">
        <f>'Resulltado Gerencial'!K53</f>
        <v>-1108.2</v>
      </c>
      <c r="Y53" s="45">
        <f t="shared" si="21"/>
        <v>491.79999999999995</v>
      </c>
      <c r="Z53" s="5">
        <f>SUMIFS(Dados!$C:$C,Dados!$D:$D,'Orç x Real'!$C53,Dados!$B:$B,'Orç x Real'!Z$2,Dados!$A:$A,"Realizado")</f>
        <v>0</v>
      </c>
      <c r="AA53" s="5">
        <f>SUMIFS(Dados!$C:$C,Dados!$D:$D,'Orç x Real'!$C53,Dados!$B:$B,'Orç x Real'!AA$2,Dados!$A:$A,"Realizado")</f>
        <v>0</v>
      </c>
      <c r="AB53" s="5">
        <f>SUMIFS(Dados!$C:$C,Dados!$D:$D,'Orç x Real'!$C53,Dados!$B:$B,'Orç x Real'!AB$2,Dados!$A:$A,"Realizado")</f>
        <v>0</v>
      </c>
      <c r="AC53" s="5">
        <f>SUMIFS(Dados!$C:$C,Dados!$D:$D,'Orç x Real'!$C53,Dados!$B:$B,'Orç x Real'!AC$2,Dados!$A:$A,"Realizado")</f>
        <v>0</v>
      </c>
      <c r="AD53" s="5">
        <f>SUMIFS(Dados!$C:$C,Dados!$D:$D,'Orç x Real'!$C53,Dados!$B:$B,'Orç x Real'!AD$2,Dados!$A:$A,"Realizado")</f>
        <v>0</v>
      </c>
      <c r="AE53" s="5">
        <f t="shared" si="36"/>
        <v>-2862.6000000000004</v>
      </c>
    </row>
    <row r="54" spans="1:31" outlineLevel="1" x14ac:dyDescent="0.3">
      <c r="D54" t="s">
        <v>2281</v>
      </c>
      <c r="E54" s="44">
        <f>Orçamento!E58</f>
        <v>-400</v>
      </c>
      <c r="F54" s="5" t="e">
        <f>'Resulltado Gerencial'!#REF!</f>
        <v>#REF!</v>
      </c>
      <c r="G54" s="45" t="e">
        <f t="shared" si="15"/>
        <v>#REF!</v>
      </c>
      <c r="H54" s="44">
        <f>Orçamento!F58</f>
        <v>-400</v>
      </c>
      <c r="I54" s="5" t="e">
        <f>'Resulltado Gerencial'!#REF!</f>
        <v>#REF!</v>
      </c>
      <c r="J54" s="45" t="e">
        <f t="shared" si="16"/>
        <v>#REF!</v>
      </c>
      <c r="K54" s="44">
        <f>Orçamento!G58</f>
        <v>-400</v>
      </c>
      <c r="L54" s="5" t="e">
        <f>'Resulltado Gerencial'!#REF!</f>
        <v>#REF!</v>
      </c>
      <c r="M54" s="45" t="e">
        <f t="shared" si="17"/>
        <v>#REF!</v>
      </c>
      <c r="N54" s="44">
        <f>Orçamento!H58</f>
        <v>-400</v>
      </c>
      <c r="O54" s="5" t="e">
        <f>'Resulltado Gerencial'!#REF!</f>
        <v>#REF!</v>
      </c>
      <c r="P54" s="45" t="e">
        <f t="shared" si="18"/>
        <v>#REF!</v>
      </c>
      <c r="Q54" s="44">
        <f>Orçamento!I58</f>
        <v>-400</v>
      </c>
      <c r="R54" s="5" t="e">
        <f>'Resulltado Gerencial'!#REF!</f>
        <v>#REF!</v>
      </c>
      <c r="S54" s="45" t="e">
        <f t="shared" si="19"/>
        <v>#REF!</v>
      </c>
      <c r="T54" s="44">
        <f>Orçamento!J58</f>
        <v>-400</v>
      </c>
      <c r="U54" s="5" t="e">
        <f>'Resulltado Gerencial'!#REF!</f>
        <v>#REF!</v>
      </c>
      <c r="V54" s="45" t="e">
        <f t="shared" si="20"/>
        <v>#REF!</v>
      </c>
      <c r="W54" s="44">
        <f>Orçamento!K58</f>
        <v>-400</v>
      </c>
      <c r="X54" s="5" t="e">
        <f>'Resulltado Gerencial'!#REF!</f>
        <v>#REF!</v>
      </c>
      <c r="Y54" s="45" t="e">
        <f t="shared" si="21"/>
        <v>#REF!</v>
      </c>
      <c r="Z54" s="5">
        <f>SUMIFS(Dados!$C:$C,Dados!$D:$D,'Orç x Real'!$C54,Dados!$B:$B,'Orç x Real'!Z$2,Dados!$A:$A,"Realizado")</f>
        <v>0</v>
      </c>
      <c r="AA54" s="5">
        <f>SUMIFS(Dados!$C:$C,Dados!$D:$D,'Orç x Real'!$C54,Dados!$B:$B,'Orç x Real'!AA$2,Dados!$A:$A,"Realizado")</f>
        <v>0</v>
      </c>
      <c r="AB54" s="5">
        <f>SUMIFS(Dados!$C:$C,Dados!$D:$D,'Orç x Real'!$C54,Dados!$B:$B,'Orç x Real'!AB$2,Dados!$A:$A,"Realizado")</f>
        <v>0</v>
      </c>
      <c r="AC54" s="5">
        <f>SUMIFS(Dados!$C:$C,Dados!$D:$D,'Orç x Real'!$C54,Dados!$B:$B,'Orç x Real'!AC$2,Dados!$A:$A,"Realizado")</f>
        <v>0</v>
      </c>
      <c r="AD54" s="5">
        <f>SUMIFS(Dados!$C:$C,Dados!$D:$D,'Orç x Real'!$C54,Dados!$B:$B,'Orç x Real'!AD$2,Dados!$A:$A,"Realizado")</f>
        <v>0</v>
      </c>
      <c r="AE54" s="5" t="e">
        <f t="shared" si="36"/>
        <v>#REF!</v>
      </c>
    </row>
    <row r="55" spans="1:31" x14ac:dyDescent="0.3">
      <c r="B55" s="3" t="s">
        <v>63</v>
      </c>
      <c r="C55" s="3"/>
      <c r="D55" s="3"/>
      <c r="E55" s="42">
        <f t="shared" ref="E55:AE55" si="37">SUM(E56:E58)</f>
        <v>-450</v>
      </c>
      <c r="F55" s="4">
        <f t="shared" si="37"/>
        <v>-445.05999999999966</v>
      </c>
      <c r="G55" s="43">
        <f t="shared" ref="G55:I55" si="38">SUM(G56:G58)</f>
        <v>4.940000000000353</v>
      </c>
      <c r="H55" s="42">
        <f t="shared" si="38"/>
        <v>-450</v>
      </c>
      <c r="I55" s="4">
        <f t="shared" si="38"/>
        <v>-374.01999999999981</v>
      </c>
      <c r="J55" s="43">
        <f t="shared" si="37"/>
        <v>75.980000000000189</v>
      </c>
      <c r="K55" s="42">
        <f t="shared" si="37"/>
        <v>-450</v>
      </c>
      <c r="L55" s="4">
        <f t="shared" si="37"/>
        <v>-363.93999999999949</v>
      </c>
      <c r="M55" s="43">
        <f t="shared" ref="M55:O55" si="39">SUM(M56:M58)</f>
        <v>86.060000000000485</v>
      </c>
      <c r="N55" s="42">
        <f t="shared" si="39"/>
        <v>-450</v>
      </c>
      <c r="O55" s="4">
        <f t="shared" si="39"/>
        <v>-353.60999999999979</v>
      </c>
      <c r="P55" s="43">
        <f t="shared" si="37"/>
        <v>96.390000000000214</v>
      </c>
      <c r="Q55" s="42">
        <f t="shared" si="37"/>
        <v>-450</v>
      </c>
      <c r="R55" s="4">
        <f t="shared" si="37"/>
        <v>-334.51999999999958</v>
      </c>
      <c r="S55" s="43">
        <f t="shared" ref="S55:U55" si="40">SUM(S56:S58)</f>
        <v>115.4800000000004</v>
      </c>
      <c r="T55" s="42">
        <f t="shared" si="40"/>
        <v>-450</v>
      </c>
      <c r="U55" s="4">
        <f t="shared" si="40"/>
        <v>-365.16999999999967</v>
      </c>
      <c r="V55" s="43">
        <f t="shared" si="37"/>
        <v>84.830000000000311</v>
      </c>
      <c r="W55" s="42">
        <f t="shared" si="37"/>
        <v>-450</v>
      </c>
      <c r="X55" s="4">
        <f t="shared" si="37"/>
        <v>-363.95999999999981</v>
      </c>
      <c r="Y55" s="43">
        <f t="shared" ref="Y55" si="41">SUM(Y56:Y58)</f>
        <v>86.040000000000191</v>
      </c>
      <c r="Z55" s="4">
        <f t="shared" si="37"/>
        <v>0</v>
      </c>
      <c r="AA55" s="4">
        <f t="shared" si="37"/>
        <v>0</v>
      </c>
      <c r="AB55" s="4">
        <f t="shared" si="37"/>
        <v>0</v>
      </c>
      <c r="AC55" s="4">
        <f t="shared" si="37"/>
        <v>0</v>
      </c>
      <c r="AD55" s="4">
        <f t="shared" si="37"/>
        <v>0</v>
      </c>
      <c r="AE55" s="4">
        <f t="shared" si="37"/>
        <v>-4750.5599999999949</v>
      </c>
    </row>
    <row r="56" spans="1:31" outlineLevel="1" x14ac:dyDescent="0.3">
      <c r="C56">
        <v>42602</v>
      </c>
      <c r="D56" t="s">
        <v>38</v>
      </c>
      <c r="E56" s="44">
        <f>Orçamento!E60</f>
        <v>0</v>
      </c>
      <c r="F56" s="5">
        <f>'Resulltado Gerencial'!E55</f>
        <v>-121.59</v>
      </c>
      <c r="G56" s="45">
        <f t="shared" si="15"/>
        <v>-121.59</v>
      </c>
      <c r="H56" s="44">
        <f>Orçamento!F60</f>
        <v>0</v>
      </c>
      <c r="I56" s="5">
        <f>'Resulltado Gerencial'!F55</f>
        <v>0</v>
      </c>
      <c r="J56" s="45">
        <f t="shared" si="16"/>
        <v>0</v>
      </c>
      <c r="K56" s="44">
        <f>Orçamento!G60</f>
        <v>0</v>
      </c>
      <c r="L56" s="5">
        <f>'Resulltado Gerencial'!G55</f>
        <v>-0.01</v>
      </c>
      <c r="M56" s="45">
        <f t="shared" si="17"/>
        <v>-0.01</v>
      </c>
      <c r="N56" s="44">
        <f>Orçamento!H60</f>
        <v>0</v>
      </c>
      <c r="O56" s="5">
        <f>'Resulltado Gerencial'!H55</f>
        <v>0</v>
      </c>
      <c r="P56" s="45">
        <f t="shared" si="18"/>
        <v>0</v>
      </c>
      <c r="Q56" s="44">
        <f>Orçamento!I60</f>
        <v>0</v>
      </c>
      <c r="R56" s="5">
        <f>'Resulltado Gerencial'!I55</f>
        <v>0</v>
      </c>
      <c r="S56" s="45">
        <f t="shared" si="19"/>
        <v>0</v>
      </c>
      <c r="T56" s="44">
        <f>Orçamento!J60</f>
        <v>0</v>
      </c>
      <c r="U56" s="5">
        <f>'Resulltado Gerencial'!J55</f>
        <v>0</v>
      </c>
      <c r="V56" s="45">
        <f t="shared" si="20"/>
        <v>0</v>
      </c>
      <c r="W56" s="44">
        <f>Orçamento!K60</f>
        <v>0</v>
      </c>
      <c r="X56" s="5">
        <f>'Resulltado Gerencial'!K55</f>
        <v>0</v>
      </c>
      <c r="Y56" s="45">
        <f t="shared" si="21"/>
        <v>0</v>
      </c>
      <c r="Z56" s="5">
        <f>SUMIFS(Dados!$C:$C,Dados!$D:$D,'Orç x Real'!$C56,Dados!$B:$B,'Orç x Real'!Z$2,Dados!$A:$A,"Realizado")</f>
        <v>0</v>
      </c>
      <c r="AA56" s="5">
        <f>SUMIFS(Dados!$C:$C,Dados!$D:$D,'Orç x Real'!$C56,Dados!$B:$B,'Orç x Real'!AA$2,Dados!$A:$A,"Realizado")</f>
        <v>0</v>
      </c>
      <c r="AB56" s="5">
        <f>SUMIFS(Dados!$C:$C,Dados!$D:$D,'Orç x Real'!$C56,Dados!$B:$B,'Orç x Real'!AB$2,Dados!$A:$A,"Realizado")</f>
        <v>0</v>
      </c>
      <c r="AC56" s="5">
        <f>SUMIFS(Dados!$C:$C,Dados!$D:$D,'Orç x Real'!$C56,Dados!$B:$B,'Orç x Real'!AC$2,Dados!$A:$A,"Realizado")</f>
        <v>0</v>
      </c>
      <c r="AD56" s="5">
        <f>SUMIFS(Dados!$C:$C,Dados!$D:$D,'Orç x Real'!$C56,Dados!$B:$B,'Orç x Real'!AD$2,Dados!$A:$A,"Realizado")</f>
        <v>0</v>
      </c>
      <c r="AE56" s="5">
        <f t="shared" ref="AE56:AE58" si="42">SUM(F56:AD56)</f>
        <v>-243.2</v>
      </c>
    </row>
    <row r="57" spans="1:31" outlineLevel="1" x14ac:dyDescent="0.3">
      <c r="C57">
        <v>42603</v>
      </c>
      <c r="D57" t="s">
        <v>39</v>
      </c>
      <c r="E57" s="44">
        <f>Orçamento!E61</f>
        <v>0</v>
      </c>
      <c r="F57" s="5">
        <f>'Resulltado Gerencial'!E56</f>
        <v>1.48</v>
      </c>
      <c r="G57" s="45">
        <f t="shared" si="15"/>
        <v>1.48</v>
      </c>
      <c r="H57" s="44">
        <f>Orçamento!F61</f>
        <v>0</v>
      </c>
      <c r="I57" s="5">
        <f>'Resulltado Gerencial'!F56</f>
        <v>1.3800000000000001</v>
      </c>
      <c r="J57" s="45">
        <f t="shared" si="16"/>
        <v>1.3800000000000001</v>
      </c>
      <c r="K57" s="44">
        <f>Orçamento!G61</f>
        <v>0</v>
      </c>
      <c r="L57" s="5">
        <f>'Resulltado Gerencial'!G56</f>
        <v>0.67</v>
      </c>
      <c r="M57" s="45">
        <f t="shared" si="17"/>
        <v>0.67</v>
      </c>
      <c r="N57" s="44">
        <f>Orçamento!H61</f>
        <v>0</v>
      </c>
      <c r="O57" s="5">
        <f>'Resulltado Gerencial'!H56</f>
        <v>1.94</v>
      </c>
      <c r="P57" s="45">
        <f t="shared" si="18"/>
        <v>1.94</v>
      </c>
      <c r="Q57" s="44">
        <f>Orçamento!I61</f>
        <v>0</v>
      </c>
      <c r="R57" s="5">
        <f>'Resulltado Gerencial'!I56</f>
        <v>0.48</v>
      </c>
      <c r="S57" s="45">
        <f t="shared" si="19"/>
        <v>0.48</v>
      </c>
      <c r="T57" s="44">
        <f>Orçamento!J61</f>
        <v>0</v>
      </c>
      <c r="U57" s="5">
        <f>'Resulltado Gerencial'!J56</f>
        <v>0.23</v>
      </c>
      <c r="V57" s="45">
        <f t="shared" si="20"/>
        <v>0.23</v>
      </c>
      <c r="W57" s="44">
        <f>Orçamento!K61</f>
        <v>0</v>
      </c>
      <c r="X57" s="5">
        <f>'Resulltado Gerencial'!K56</f>
        <v>1.44</v>
      </c>
      <c r="Y57" s="45">
        <f t="shared" si="21"/>
        <v>1.44</v>
      </c>
      <c r="Z57" s="5">
        <f>SUMIFS(Dados!$C:$C,Dados!$D:$D,'Orç x Real'!$C57,Dados!$B:$B,'Orç x Real'!Z$2,Dados!$A:$A,"Realizado")</f>
        <v>0</v>
      </c>
      <c r="AA57" s="5">
        <f>SUMIFS(Dados!$C:$C,Dados!$D:$D,'Orç x Real'!$C57,Dados!$B:$B,'Orç x Real'!AA$2,Dados!$A:$A,"Realizado")</f>
        <v>0</v>
      </c>
      <c r="AB57" s="5">
        <f>SUMIFS(Dados!$C:$C,Dados!$D:$D,'Orç x Real'!$C57,Dados!$B:$B,'Orç x Real'!AB$2,Dados!$A:$A,"Realizado")</f>
        <v>0</v>
      </c>
      <c r="AC57" s="5">
        <f>SUMIFS(Dados!$C:$C,Dados!$D:$D,'Orç x Real'!$C57,Dados!$B:$B,'Orç x Real'!AC$2,Dados!$A:$A,"Realizado")</f>
        <v>0</v>
      </c>
      <c r="AD57" s="5">
        <f>SUMIFS(Dados!$C:$C,Dados!$D:$D,'Orç x Real'!$C57,Dados!$B:$B,'Orç x Real'!AD$2,Dados!$A:$A,"Realizado")</f>
        <v>0</v>
      </c>
      <c r="AE57" s="5">
        <f t="shared" si="42"/>
        <v>15.24</v>
      </c>
    </row>
    <row r="58" spans="1:31" outlineLevel="1" x14ac:dyDescent="0.3">
      <c r="C58">
        <v>42604</v>
      </c>
      <c r="D58" t="s">
        <v>40</v>
      </c>
      <c r="E58" s="44">
        <f>Orçamento!E62</f>
        <v>-450</v>
      </c>
      <c r="F58" s="5">
        <f>'Resulltado Gerencial'!E57</f>
        <v>-324.94999999999965</v>
      </c>
      <c r="G58" s="45">
        <f t="shared" si="15"/>
        <v>125.05000000000035</v>
      </c>
      <c r="H58" s="44">
        <f>Orçamento!F62</f>
        <v>-450</v>
      </c>
      <c r="I58" s="5">
        <f>'Resulltado Gerencial'!F57</f>
        <v>-375.39999999999981</v>
      </c>
      <c r="J58" s="45">
        <f t="shared" si="16"/>
        <v>74.600000000000193</v>
      </c>
      <c r="K58" s="44">
        <f>Orçamento!G62</f>
        <v>-450</v>
      </c>
      <c r="L58" s="5">
        <f>'Resulltado Gerencial'!G57</f>
        <v>-364.59999999999951</v>
      </c>
      <c r="M58" s="45">
        <f t="shared" si="17"/>
        <v>85.400000000000489</v>
      </c>
      <c r="N58" s="44">
        <f>Orçamento!H62</f>
        <v>-450</v>
      </c>
      <c r="O58" s="5">
        <f>'Resulltado Gerencial'!H57</f>
        <v>-355.54999999999978</v>
      </c>
      <c r="P58" s="45">
        <f t="shared" si="18"/>
        <v>94.450000000000216</v>
      </c>
      <c r="Q58" s="44">
        <f>Orçamento!I62</f>
        <v>-450</v>
      </c>
      <c r="R58" s="5">
        <f>'Resulltado Gerencial'!I57</f>
        <v>-334.9999999999996</v>
      </c>
      <c r="S58" s="45">
        <f t="shared" si="19"/>
        <v>115.0000000000004</v>
      </c>
      <c r="T58" s="44">
        <f>Orçamento!J62</f>
        <v>-450</v>
      </c>
      <c r="U58" s="5">
        <f>'Resulltado Gerencial'!J57</f>
        <v>-365.39999999999969</v>
      </c>
      <c r="V58" s="45">
        <f t="shared" si="20"/>
        <v>84.600000000000307</v>
      </c>
      <c r="W58" s="44">
        <f>Orçamento!K62</f>
        <v>-450</v>
      </c>
      <c r="X58" s="5">
        <f>'Resulltado Gerencial'!K57</f>
        <v>-365.39999999999981</v>
      </c>
      <c r="Y58" s="45">
        <f t="shared" si="21"/>
        <v>84.600000000000193</v>
      </c>
      <c r="Z58" s="5">
        <f>SUMIFS(Dados!$C:$C,Dados!$D:$D,'Orç x Real'!$C58,Dados!$B:$B,'Orç x Real'!Z$2,Dados!$A:$A,"Realizado")</f>
        <v>0</v>
      </c>
      <c r="AA58" s="5">
        <f>SUMIFS(Dados!$C:$C,Dados!$D:$D,'Orç x Real'!$C58,Dados!$B:$B,'Orç x Real'!AA$2,Dados!$A:$A,"Realizado")</f>
        <v>0</v>
      </c>
      <c r="AB58" s="5">
        <f>SUMIFS(Dados!$C:$C,Dados!$D:$D,'Orç x Real'!$C58,Dados!$B:$B,'Orç x Real'!AB$2,Dados!$A:$A,"Realizado")</f>
        <v>0</v>
      </c>
      <c r="AC58" s="5">
        <f>SUMIFS(Dados!$C:$C,Dados!$D:$D,'Orç x Real'!$C58,Dados!$B:$B,'Orç x Real'!AC$2,Dados!$A:$A,"Realizado")</f>
        <v>0</v>
      </c>
      <c r="AD58" s="5">
        <f>SUMIFS(Dados!$C:$C,Dados!$D:$D,'Orç x Real'!$C58,Dados!$B:$B,'Orç x Real'!AD$2,Dados!$A:$A,"Realizado")</f>
        <v>0</v>
      </c>
      <c r="AE58" s="5">
        <f t="shared" si="42"/>
        <v>-4522.5999999999949</v>
      </c>
    </row>
    <row r="59" spans="1:31" x14ac:dyDescent="0.3">
      <c r="B59" s="3" t="s">
        <v>2282</v>
      </c>
      <c r="C59" s="3"/>
      <c r="D59" s="3"/>
      <c r="E59" s="42">
        <f t="shared" ref="E59:AE59" si="43">SUM(E60:E69)</f>
        <v>-59275</v>
      </c>
      <c r="F59" s="4">
        <f t="shared" si="43"/>
        <v>-48379.313333333332</v>
      </c>
      <c r="G59" s="43">
        <f t="shared" si="43"/>
        <v>10895.686666666672</v>
      </c>
      <c r="H59" s="42">
        <f t="shared" si="43"/>
        <v>-56275</v>
      </c>
      <c r="I59" s="4">
        <f t="shared" si="43"/>
        <v>-50772.286666666652</v>
      </c>
      <c r="J59" s="43">
        <f t="shared" si="43"/>
        <v>5502.7133333333477</v>
      </c>
      <c r="K59" s="42">
        <f t="shared" si="43"/>
        <v>-59275</v>
      </c>
      <c r="L59" s="4">
        <f t="shared" si="43"/>
        <v>-48707.306666666685</v>
      </c>
      <c r="M59" s="43">
        <f t="shared" si="43"/>
        <v>10567.693333333311</v>
      </c>
      <c r="N59" s="42">
        <f t="shared" si="43"/>
        <v>-56275</v>
      </c>
      <c r="O59" s="4">
        <f t="shared" si="43"/>
        <v>-51320.853333333325</v>
      </c>
      <c r="P59" s="43">
        <f t="shared" si="43"/>
        <v>4954.1466666666747</v>
      </c>
      <c r="Q59" s="42">
        <f t="shared" si="43"/>
        <v>-59955</v>
      </c>
      <c r="R59" s="4">
        <f t="shared" si="43"/>
        <v>-51477.069999999992</v>
      </c>
      <c r="S59" s="43">
        <f t="shared" si="43"/>
        <v>8477.9300000000076</v>
      </c>
      <c r="T59" s="42">
        <f t="shared" si="43"/>
        <v>-56955</v>
      </c>
      <c r="U59" s="4">
        <f t="shared" si="43"/>
        <v>-61736.923333333325</v>
      </c>
      <c r="V59" s="43">
        <f t="shared" si="43"/>
        <v>-4781.9233333333186</v>
      </c>
      <c r="W59" s="42">
        <f t="shared" si="43"/>
        <v>-59955</v>
      </c>
      <c r="X59" s="4">
        <f t="shared" si="43"/>
        <v>-53939.556666666649</v>
      </c>
      <c r="Y59" s="43">
        <f t="shared" si="43"/>
        <v>6015.4433333333463</v>
      </c>
      <c r="Z59" s="4">
        <f t="shared" si="43"/>
        <v>0</v>
      </c>
      <c r="AA59" s="4">
        <f t="shared" si="43"/>
        <v>0</v>
      </c>
      <c r="AB59" s="4">
        <f t="shared" si="43"/>
        <v>0</v>
      </c>
      <c r="AC59" s="4">
        <f t="shared" si="43"/>
        <v>0</v>
      </c>
      <c r="AD59" s="4">
        <f t="shared" si="43"/>
        <v>0</v>
      </c>
      <c r="AE59" s="4">
        <f t="shared" si="43"/>
        <v>-673391.61999999988</v>
      </c>
    </row>
    <row r="60" spans="1:31" outlineLevel="1" x14ac:dyDescent="0.3">
      <c r="C60">
        <v>41501</v>
      </c>
      <c r="D60" s="5" t="s">
        <v>21</v>
      </c>
      <c r="E60" s="44">
        <f>Orçamento!E64</f>
        <v>-17000</v>
      </c>
      <c r="F60" s="5">
        <f>'Resulltado Gerencial'!E59</f>
        <v>-14653.97</v>
      </c>
      <c r="G60" s="45">
        <f t="shared" si="15"/>
        <v>2346.0300000000007</v>
      </c>
      <c r="H60" s="44">
        <f>Orçamento!F64</f>
        <v>-17000</v>
      </c>
      <c r="I60" s="5">
        <f>'Resulltado Gerencial'!F59</f>
        <v>-11950.46</v>
      </c>
      <c r="J60" s="45">
        <f t="shared" si="16"/>
        <v>5049.5400000000009</v>
      </c>
      <c r="K60" s="44">
        <f>Orçamento!G64</f>
        <v>-17000</v>
      </c>
      <c r="L60" s="5">
        <f>'Resulltado Gerencial'!G59</f>
        <v>-15227.88</v>
      </c>
      <c r="M60" s="45">
        <f t="shared" si="17"/>
        <v>1772.1200000000008</v>
      </c>
      <c r="N60" s="44">
        <f>Orçamento!H64</f>
        <v>-17000</v>
      </c>
      <c r="O60" s="5">
        <f>'Resulltado Gerencial'!H59</f>
        <v>-13709.17</v>
      </c>
      <c r="P60" s="45">
        <f t="shared" si="18"/>
        <v>3290.83</v>
      </c>
      <c r="Q60" s="44">
        <f>Orçamento!I64</f>
        <v>-17680</v>
      </c>
      <c r="R60" s="5">
        <f>'Resulltado Gerencial'!I59</f>
        <v>-15980.12</v>
      </c>
      <c r="S60" s="45">
        <f t="shared" si="19"/>
        <v>1699.8799999999992</v>
      </c>
      <c r="T60" s="44">
        <f>Orçamento!J64</f>
        <v>-17680</v>
      </c>
      <c r="U60" s="5">
        <f>'Resulltado Gerencial'!J59</f>
        <v>-13486.25</v>
      </c>
      <c r="V60" s="45">
        <f t="shared" si="20"/>
        <v>4193.75</v>
      </c>
      <c r="W60" s="44">
        <f>Orçamento!K64</f>
        <v>-17680</v>
      </c>
      <c r="X60" s="5">
        <f>'Resulltado Gerencial'!K59</f>
        <v>-16617.57</v>
      </c>
      <c r="Y60" s="45">
        <f t="shared" si="21"/>
        <v>1062.4300000000003</v>
      </c>
      <c r="Z60" s="5">
        <f>SUMIFS(Dados!$C:$C,Dados!$D:$D,'Orç x Real'!$C60,Dados!$B:$B,'Orç x Real'!Z$2,Dados!$A:$A,"Realizado")</f>
        <v>0</v>
      </c>
      <c r="AA60" s="5">
        <f>SUMIFS(Dados!$C:$C,Dados!$D:$D,'Orç x Real'!$C60,Dados!$B:$B,'Orç x Real'!AA$2,Dados!$A:$A,"Realizado")</f>
        <v>0</v>
      </c>
      <c r="AB60" s="5">
        <f>SUMIFS(Dados!$C:$C,Dados!$D:$D,'Orç x Real'!$C60,Dados!$B:$B,'Orç x Real'!AB$2,Dados!$A:$A,"Realizado")</f>
        <v>0</v>
      </c>
      <c r="AC60" s="5">
        <f>SUMIFS(Dados!$C:$C,Dados!$D:$D,'Orç x Real'!$C60,Dados!$B:$B,'Orç x Real'!AC$2,Dados!$A:$A,"Realizado")</f>
        <v>0</v>
      </c>
      <c r="AD60" s="5">
        <f>SUMIFS(Dados!$C:$C,Dados!$D:$D,'Orç x Real'!$C60,Dados!$B:$B,'Orç x Real'!AD$2,Dados!$A:$A,"Realizado")</f>
        <v>0</v>
      </c>
      <c r="AE60" s="5">
        <f t="shared" ref="AE60:AE64" si="44">SUM(F60:AD60)</f>
        <v>-186250.84</v>
      </c>
    </row>
    <row r="61" spans="1:31" outlineLevel="1" x14ac:dyDescent="0.3">
      <c r="C61">
        <v>41412</v>
      </c>
      <c r="D61" t="s">
        <v>2283</v>
      </c>
      <c r="E61" s="44">
        <f>Orçamento!E65</f>
        <v>-25000</v>
      </c>
      <c r="F61" s="5">
        <f>'Resulltado Gerencial'!E60</f>
        <v>-22000</v>
      </c>
      <c r="G61" s="45">
        <f t="shared" si="15"/>
        <v>3000</v>
      </c>
      <c r="H61" s="44">
        <f>Orçamento!F65</f>
        <v>-25000</v>
      </c>
      <c r="I61" s="5">
        <f>'Resulltado Gerencial'!F60</f>
        <v>-24000</v>
      </c>
      <c r="J61" s="45">
        <f t="shared" si="16"/>
        <v>1000</v>
      </c>
      <c r="K61" s="44">
        <f>Orçamento!G65</f>
        <v>-25000</v>
      </c>
      <c r="L61" s="5">
        <f>'Resulltado Gerencial'!G60</f>
        <v>-20000</v>
      </c>
      <c r="M61" s="45">
        <f t="shared" si="17"/>
        <v>5000</v>
      </c>
      <c r="N61" s="44">
        <f>Orçamento!H65</f>
        <v>-25000</v>
      </c>
      <c r="O61" s="5">
        <f>'Resulltado Gerencial'!H60</f>
        <v>-25000</v>
      </c>
      <c r="P61" s="45">
        <f t="shared" si="18"/>
        <v>0</v>
      </c>
      <c r="Q61" s="44">
        <f>Orçamento!I65</f>
        <v>-25000</v>
      </c>
      <c r="R61" s="5">
        <f>'Resulltado Gerencial'!I60</f>
        <v>-23000</v>
      </c>
      <c r="S61" s="45">
        <f t="shared" si="19"/>
        <v>2000</v>
      </c>
      <c r="T61" s="44">
        <f>Orçamento!J65</f>
        <v>-25000</v>
      </c>
      <c r="U61" s="5">
        <f>'Resulltado Gerencial'!J60</f>
        <v>-22000</v>
      </c>
      <c r="V61" s="45">
        <f t="shared" si="20"/>
        <v>3000</v>
      </c>
      <c r="W61" s="44">
        <f>Orçamento!K65</f>
        <v>-25000</v>
      </c>
      <c r="X61" s="5">
        <f>'Resulltado Gerencial'!K60</f>
        <v>-25000</v>
      </c>
      <c r="Y61" s="45">
        <f t="shared" si="21"/>
        <v>0</v>
      </c>
      <c r="Z61" s="5">
        <f>SUMIFS(Dados!$C:$C,Dados!$D:$D,'Orç x Real'!$C61,Dados!$B:$B,'Orç x Real'!Z$2,Dados!$A:$A,"Realizado")</f>
        <v>0</v>
      </c>
      <c r="AA61" s="5">
        <f>SUMIFS(Dados!$C:$C,Dados!$D:$D,'Orç x Real'!$C61,Dados!$B:$B,'Orç x Real'!AA$2,Dados!$A:$A,"Realizado")</f>
        <v>0</v>
      </c>
      <c r="AB61" s="5">
        <f>SUMIFS(Dados!$C:$C,Dados!$D:$D,'Orç x Real'!$C61,Dados!$B:$B,'Orç x Real'!AB$2,Dados!$A:$A,"Realizado")</f>
        <v>0</v>
      </c>
      <c r="AC61" s="5">
        <f>SUMIFS(Dados!$C:$C,Dados!$D:$D,'Orç x Real'!$C61,Dados!$B:$B,'Orç x Real'!AC$2,Dados!$A:$A,"Realizado")</f>
        <v>0</v>
      </c>
      <c r="AD61" s="5">
        <f>SUMIFS(Dados!$C:$C,Dados!$D:$D,'Orç x Real'!$C61,Dados!$B:$B,'Orç x Real'!AD$2,Dados!$A:$A,"Realizado")</f>
        <v>0</v>
      </c>
      <c r="AE61" s="5">
        <f t="shared" si="44"/>
        <v>-297000</v>
      </c>
    </row>
    <row r="62" spans="1:31" outlineLevel="1" x14ac:dyDescent="0.3">
      <c r="C62">
        <v>41413</v>
      </c>
      <c r="D62" t="s">
        <v>2284</v>
      </c>
      <c r="E62" s="44">
        <f>Orçamento!E66</f>
        <v>-1800</v>
      </c>
      <c r="F62" s="5">
        <f>'Resulltado Gerencial'!E61</f>
        <v>0</v>
      </c>
      <c r="G62" s="45">
        <f t="shared" si="15"/>
        <v>1800</v>
      </c>
      <c r="H62" s="44">
        <f>Orçamento!F66</f>
        <v>-1800</v>
      </c>
      <c r="I62" s="5">
        <f>'Resulltado Gerencial'!F61</f>
        <v>0</v>
      </c>
      <c r="J62" s="45">
        <f t="shared" si="16"/>
        <v>1800</v>
      </c>
      <c r="K62" s="44">
        <f>Orçamento!G66</f>
        <v>-1800</v>
      </c>
      <c r="L62" s="5">
        <f>'Resulltado Gerencial'!G61</f>
        <v>0</v>
      </c>
      <c r="M62" s="45">
        <f t="shared" si="17"/>
        <v>1800</v>
      </c>
      <c r="N62" s="44">
        <f>Orçamento!H66</f>
        <v>-1800</v>
      </c>
      <c r="O62" s="5">
        <f>'Resulltado Gerencial'!H61</f>
        <v>0</v>
      </c>
      <c r="P62" s="45">
        <f t="shared" si="18"/>
        <v>1800</v>
      </c>
      <c r="Q62" s="44">
        <f>Orçamento!I66</f>
        <v>-1800</v>
      </c>
      <c r="R62" s="5">
        <f>'Resulltado Gerencial'!I61</f>
        <v>0</v>
      </c>
      <c r="S62" s="45">
        <f t="shared" si="19"/>
        <v>1800</v>
      </c>
      <c r="T62" s="44">
        <f>Orçamento!J66</f>
        <v>-1800</v>
      </c>
      <c r="U62" s="5">
        <f>'Resulltado Gerencial'!J61</f>
        <v>-903.3</v>
      </c>
      <c r="V62" s="45">
        <f t="shared" si="20"/>
        <v>896.7</v>
      </c>
      <c r="W62" s="44">
        <f>Orçamento!K66</f>
        <v>-1800</v>
      </c>
      <c r="X62" s="5">
        <f>'Resulltado Gerencial'!K61</f>
        <v>-180</v>
      </c>
      <c r="Y62" s="45">
        <f t="shared" si="21"/>
        <v>1620</v>
      </c>
      <c r="Z62" s="5">
        <f>SUMIFS(Dados!$C:$C,Dados!$D:$D,'Orç x Real'!$C62,Dados!$B:$B,'Orç x Real'!Z$2,Dados!$A:$A,"Realizado")</f>
        <v>0</v>
      </c>
      <c r="AA62" s="5">
        <f>SUMIFS(Dados!$C:$C,Dados!$D:$D,'Orç x Real'!$C62,Dados!$B:$B,'Orç x Real'!AA$2,Dados!$A:$A,"Realizado")</f>
        <v>0</v>
      </c>
      <c r="AB62" s="5">
        <f>SUMIFS(Dados!$C:$C,Dados!$D:$D,'Orç x Real'!$C62,Dados!$B:$B,'Orç x Real'!AB$2,Dados!$A:$A,"Realizado")</f>
        <v>0</v>
      </c>
      <c r="AC62" s="5">
        <f>SUMIFS(Dados!$C:$C,Dados!$D:$D,'Orç x Real'!$C62,Dados!$B:$B,'Orç x Real'!AC$2,Dados!$A:$A,"Realizado")</f>
        <v>0</v>
      </c>
      <c r="AD62" s="5">
        <f>SUMIFS(Dados!$C:$C,Dados!$D:$D,'Orç x Real'!$C62,Dados!$B:$B,'Orç x Real'!AD$2,Dados!$A:$A,"Realizado")</f>
        <v>0</v>
      </c>
      <c r="AE62" s="5">
        <f t="shared" si="44"/>
        <v>-366.59999999999991</v>
      </c>
    </row>
    <row r="63" spans="1:31" outlineLevel="1" x14ac:dyDescent="0.3">
      <c r="C63">
        <v>41618</v>
      </c>
      <c r="D63" t="s">
        <v>2373</v>
      </c>
      <c r="E63" s="44">
        <f>Orçamento!E67</f>
        <v>-480</v>
      </c>
      <c r="F63" s="5">
        <f>'Resulltado Gerencial'!E62</f>
        <v>-480</v>
      </c>
      <c r="G63" s="45">
        <f t="shared" si="15"/>
        <v>0</v>
      </c>
      <c r="H63" s="44">
        <f>Orçamento!F67</f>
        <v>-480</v>
      </c>
      <c r="I63" s="5">
        <f>'Resulltado Gerencial'!F62</f>
        <v>-480</v>
      </c>
      <c r="J63" s="45">
        <f t="shared" si="16"/>
        <v>0</v>
      </c>
      <c r="K63" s="44">
        <f>Orçamento!G67</f>
        <v>-480</v>
      </c>
      <c r="L63" s="5">
        <f>'Resulltado Gerencial'!G62</f>
        <v>-480</v>
      </c>
      <c r="M63" s="45">
        <f t="shared" si="17"/>
        <v>0</v>
      </c>
      <c r="N63" s="44">
        <f>Orçamento!H67</f>
        <v>-480</v>
      </c>
      <c r="O63" s="5">
        <f>'Resulltado Gerencial'!H62</f>
        <v>-480</v>
      </c>
      <c r="P63" s="45">
        <f t="shared" si="18"/>
        <v>0</v>
      </c>
      <c r="Q63" s="44">
        <f>Orçamento!I67</f>
        <v>-480</v>
      </c>
      <c r="R63" s="5">
        <f>'Resulltado Gerencial'!I62</f>
        <v>-320</v>
      </c>
      <c r="S63" s="45">
        <f t="shared" si="19"/>
        <v>160</v>
      </c>
      <c r="T63" s="44">
        <f>Orçamento!J67</f>
        <v>-480</v>
      </c>
      <c r="U63" s="5">
        <f>'Resulltado Gerencial'!J62</f>
        <v>-480</v>
      </c>
      <c r="V63" s="45">
        <f t="shared" si="20"/>
        <v>0</v>
      </c>
      <c r="W63" s="44">
        <f>Orçamento!K67</f>
        <v>-480</v>
      </c>
      <c r="X63" s="5">
        <f>'Resulltado Gerencial'!K62</f>
        <v>-320</v>
      </c>
      <c r="Y63" s="45">
        <f t="shared" si="21"/>
        <v>160</v>
      </c>
      <c r="Z63" s="5">
        <f>SUMIFS(Dados!$C:$C,Dados!$D:$D,'Orç x Real'!$C63,Dados!$B:$B,'Orç x Real'!Z$2,Dados!$A:$A,"Realizado")</f>
        <v>0</v>
      </c>
      <c r="AA63" s="5">
        <f>SUMIFS(Dados!$C:$C,Dados!$D:$D,'Orç x Real'!$C63,Dados!$B:$B,'Orç x Real'!AA$2,Dados!$A:$A,"Realizado")</f>
        <v>0</v>
      </c>
      <c r="AB63" s="5">
        <f>SUMIFS(Dados!$C:$C,Dados!$D:$D,'Orç x Real'!$C63,Dados!$B:$B,'Orç x Real'!AB$2,Dados!$A:$A,"Realizado")</f>
        <v>0</v>
      </c>
      <c r="AC63" s="5">
        <f>SUMIFS(Dados!$C:$C,Dados!$D:$D,'Orç x Real'!$C63,Dados!$B:$B,'Orç x Real'!AC$2,Dados!$A:$A,"Realizado")</f>
        <v>0</v>
      </c>
      <c r="AD63" s="5">
        <f>SUMIFS(Dados!$C:$C,Dados!$D:$D,'Orç x Real'!$C63,Dados!$B:$B,'Orç x Real'!AD$2,Dados!$A:$A,"Realizado")</f>
        <v>0</v>
      </c>
      <c r="AE63" s="5">
        <f t="shared" si="44"/>
        <v>-5600</v>
      </c>
    </row>
    <row r="64" spans="1:31" s="33" customFormat="1" outlineLevel="1" x14ac:dyDescent="0.3">
      <c r="A64" s="35"/>
      <c r="C64" s="33">
        <v>41607</v>
      </c>
      <c r="D64" s="33" t="s">
        <v>23</v>
      </c>
      <c r="E64" s="44">
        <f>Orçamento!E68</f>
        <v>-800</v>
      </c>
      <c r="F64" s="5">
        <f>'Resulltado Gerencial'!E63</f>
        <v>0</v>
      </c>
      <c r="G64" s="45">
        <f t="shared" si="15"/>
        <v>800</v>
      </c>
      <c r="H64" s="44">
        <f>Orçamento!F68</f>
        <v>-800</v>
      </c>
      <c r="I64" s="5">
        <f>'Resulltado Gerencial'!F63</f>
        <v>0</v>
      </c>
      <c r="J64" s="45">
        <f t="shared" si="16"/>
        <v>800</v>
      </c>
      <c r="K64" s="44">
        <f>Orçamento!G68</f>
        <v>-800</v>
      </c>
      <c r="L64" s="5">
        <f>'Resulltado Gerencial'!G63</f>
        <v>0</v>
      </c>
      <c r="M64" s="45">
        <f t="shared" si="17"/>
        <v>800</v>
      </c>
      <c r="N64" s="44">
        <f>Orçamento!H68</f>
        <v>-800</v>
      </c>
      <c r="O64" s="5">
        <f>'Resulltado Gerencial'!H63</f>
        <v>0</v>
      </c>
      <c r="P64" s="45">
        <f t="shared" si="18"/>
        <v>800</v>
      </c>
      <c r="Q64" s="44">
        <f>Orçamento!I68</f>
        <v>-800</v>
      </c>
      <c r="R64" s="5">
        <f>'Resulltado Gerencial'!I63</f>
        <v>0</v>
      </c>
      <c r="S64" s="45">
        <f t="shared" si="19"/>
        <v>800</v>
      </c>
      <c r="T64" s="44">
        <f>Orçamento!J68</f>
        <v>-800</v>
      </c>
      <c r="U64" s="5">
        <f>'Resulltado Gerencial'!J63</f>
        <v>0</v>
      </c>
      <c r="V64" s="45">
        <f t="shared" si="20"/>
        <v>800</v>
      </c>
      <c r="W64" s="44">
        <f>Orçamento!K68</f>
        <v>-800</v>
      </c>
      <c r="X64" s="5">
        <f>'Resulltado Gerencial'!K63</f>
        <v>0</v>
      </c>
      <c r="Y64" s="45">
        <f t="shared" si="21"/>
        <v>800</v>
      </c>
      <c r="Z64" s="34">
        <f>SUMIFS(Dados!$C:$C,Dados!$D:$D,'Orç x Real'!$C64,Dados!$B:$B,'Orç x Real'!Z$2,Dados!$A:$A,"Realizado")</f>
        <v>0</v>
      </c>
      <c r="AA64" s="34">
        <f>SUMIFS(Dados!$C:$C,Dados!$D:$D,'Orç x Real'!$C64,Dados!$B:$B,'Orç x Real'!AA$2,Dados!$A:$A,"Realizado")</f>
        <v>0</v>
      </c>
      <c r="AB64" s="34">
        <f>SUMIFS(Dados!$C:$C,Dados!$D:$D,'Orç x Real'!$C64,Dados!$B:$B,'Orç x Real'!AB$2,Dados!$A:$A,"Realizado")</f>
        <v>0</v>
      </c>
      <c r="AC64" s="34">
        <f>SUMIFS(Dados!$C:$C,Dados!$D:$D,'Orç x Real'!$C64,Dados!$B:$B,'Orç x Real'!AC$2,Dados!$A:$A,"Realizado")</f>
        <v>0</v>
      </c>
      <c r="AD64" s="34">
        <f>SUMIFS(Dados!$C:$C,Dados!$D:$D,'Orç x Real'!$C64,Dados!$B:$B,'Orç x Real'!AD$2,Dados!$A:$A,"Realizado")</f>
        <v>0</v>
      </c>
      <c r="AE64" s="34">
        <f t="shared" si="44"/>
        <v>800</v>
      </c>
    </row>
    <row r="65" spans="1:31" outlineLevel="1" x14ac:dyDescent="0.3">
      <c r="C65">
        <v>41619</v>
      </c>
      <c r="D65" t="s">
        <v>2374</v>
      </c>
      <c r="E65" s="44">
        <f>Orçamento!E69</f>
        <v>-3795</v>
      </c>
      <c r="F65" s="5">
        <f>'Resulltado Gerencial'!E64</f>
        <v>0</v>
      </c>
      <c r="G65" s="45">
        <f t="shared" si="15"/>
        <v>3795</v>
      </c>
      <c r="H65" s="44">
        <f>Orçamento!F69</f>
        <v>-795</v>
      </c>
      <c r="I65" s="5">
        <f>'Resulltado Gerencial'!F64</f>
        <v>0</v>
      </c>
      <c r="J65" s="45">
        <f t="shared" si="16"/>
        <v>795</v>
      </c>
      <c r="K65" s="44">
        <f>Orçamento!G69</f>
        <v>-3795</v>
      </c>
      <c r="L65" s="5">
        <f>'Resulltado Gerencial'!G64</f>
        <v>0</v>
      </c>
      <c r="M65" s="45">
        <f t="shared" si="17"/>
        <v>3795</v>
      </c>
      <c r="N65" s="44">
        <f>Orçamento!H69</f>
        <v>-795</v>
      </c>
      <c r="O65" s="5">
        <f>'Resulltado Gerencial'!H64</f>
        <v>0</v>
      </c>
      <c r="P65" s="45">
        <f t="shared" si="18"/>
        <v>795</v>
      </c>
      <c r="Q65" s="44">
        <f>Orçamento!I69</f>
        <v>-3795</v>
      </c>
      <c r="R65" s="5">
        <f>'Resulltado Gerencial'!I64</f>
        <v>0</v>
      </c>
      <c r="S65" s="45">
        <f t="shared" si="19"/>
        <v>3795</v>
      </c>
      <c r="T65" s="44">
        <f>Orçamento!J69</f>
        <v>-795</v>
      </c>
      <c r="U65" s="5">
        <f>'Resulltado Gerencial'!J64</f>
        <v>0</v>
      </c>
      <c r="V65" s="45">
        <f t="shared" si="20"/>
        <v>795</v>
      </c>
      <c r="W65" s="44">
        <f>Orçamento!K69</f>
        <v>-3795</v>
      </c>
      <c r="X65" s="5">
        <f>'Resulltado Gerencial'!K64</f>
        <v>0</v>
      </c>
      <c r="Y65" s="45">
        <f t="shared" si="21"/>
        <v>3795</v>
      </c>
      <c r="Z65" s="5">
        <f>SUMIFS(Dados!$C:$C,Dados!$D:$D,'Orç x Real'!$C65,Dados!$B:$B,'Orç x Real'!Z$2,Dados!$A:$A,"Realizado")</f>
        <v>0</v>
      </c>
      <c r="AA65" s="5">
        <f>SUMIFS(Dados!$C:$C,Dados!$D:$D,'Orç x Real'!$C65,Dados!$B:$B,'Orç x Real'!AA$2,Dados!$A:$A,"Realizado")</f>
        <v>0</v>
      </c>
      <c r="AB65" s="5">
        <f>SUMIFS(Dados!$C:$C,Dados!$D:$D,'Orç x Real'!$C65,Dados!$B:$B,'Orç x Real'!AB$2,Dados!$A:$A,"Realizado")</f>
        <v>0</v>
      </c>
      <c r="AC65" s="5">
        <f>SUMIFS(Dados!$C:$C,Dados!$D:$D,'Orç x Real'!$C65,Dados!$B:$B,'Orç x Real'!AC$2,Dados!$A:$A,"Realizado")</f>
        <v>0</v>
      </c>
      <c r="AD65" s="5">
        <f>SUMIFS(Dados!$C:$C,Dados!$D:$D,'Orç x Real'!$C65,Dados!$B:$B,'Orç x Real'!AD$2,Dados!$A:$A,"Realizado")</f>
        <v>0</v>
      </c>
      <c r="AE65" s="5">
        <f>SUM(F65:AD65)</f>
        <v>3795</v>
      </c>
    </row>
    <row r="66" spans="1:31" outlineLevel="1" x14ac:dyDescent="0.3">
      <c r="C66">
        <v>41620</v>
      </c>
      <c r="D66" t="s">
        <v>28</v>
      </c>
      <c r="E66" s="44">
        <f>Orçamento!E70</f>
        <v>-1000</v>
      </c>
      <c r="F66" s="5">
        <f>'Resulltado Gerencial'!E65</f>
        <v>-1225.3033333333292</v>
      </c>
      <c r="G66" s="45">
        <f t="shared" si="15"/>
        <v>-225.30333333332919</v>
      </c>
      <c r="H66" s="44">
        <f>Orçamento!F70</f>
        <v>-1000</v>
      </c>
      <c r="I66" s="5">
        <f>'Resulltado Gerencial'!F65</f>
        <v>-1224.9766666666524</v>
      </c>
      <c r="J66" s="45">
        <f t="shared" si="16"/>
        <v>-224.97666666665236</v>
      </c>
      <c r="K66" s="44">
        <f>Orçamento!G70</f>
        <v>-1000</v>
      </c>
      <c r="L66" s="5">
        <f>'Resulltado Gerencial'!G65</f>
        <v>-1224.36666666669</v>
      </c>
      <c r="M66" s="45">
        <f t="shared" si="17"/>
        <v>-224.36666666668998</v>
      </c>
      <c r="N66" s="44">
        <f>Orçamento!H70</f>
        <v>-1000</v>
      </c>
      <c r="O66" s="5">
        <f>'Resulltado Gerencial'!H65</f>
        <v>-1224.6833333333248</v>
      </c>
      <c r="P66" s="45">
        <f t="shared" si="18"/>
        <v>-224.68333333332475</v>
      </c>
      <c r="Q66" s="44">
        <f>Orçamento!I70</f>
        <v>-1000</v>
      </c>
      <c r="R66" s="5">
        <f>'Resulltado Gerencial'!I65</f>
        <v>-1225.2399999999921</v>
      </c>
      <c r="S66" s="45">
        <f t="shared" si="19"/>
        <v>-225.23999999999205</v>
      </c>
      <c r="T66" s="44">
        <f>Orçamento!J70</f>
        <v>-1000</v>
      </c>
      <c r="U66" s="5">
        <f>'Resulltado Gerencial'!J65</f>
        <v>-1224.6633333333198</v>
      </c>
      <c r="V66" s="45">
        <f t="shared" si="20"/>
        <v>-224.66333333331977</v>
      </c>
      <c r="W66" s="44">
        <f>Orçamento!K70</f>
        <v>-1000</v>
      </c>
      <c r="X66" s="5">
        <f>'Resulltado Gerencial'!K65</f>
        <v>-1225.2766666666535</v>
      </c>
      <c r="Y66" s="45">
        <f t="shared" si="21"/>
        <v>-225.27666666665345</v>
      </c>
      <c r="Z66" s="5">
        <f>SUMIFS(Dados!$C:$C,Dados!$D:$D,'Orç x Real'!$C66,Dados!$B:$B,'Orç x Real'!Z$2,Dados!$A:$A,"Realizado")</f>
        <v>0</v>
      </c>
      <c r="AA66" s="5">
        <f>SUMIFS(Dados!$C:$C,Dados!$D:$D,'Orç x Real'!$C66,Dados!$B:$B,'Orç x Real'!AA$2,Dados!$A:$A,"Realizado")</f>
        <v>0</v>
      </c>
      <c r="AB66" s="5">
        <f>SUMIFS(Dados!$C:$C,Dados!$D:$D,'Orç x Real'!$C66,Dados!$B:$B,'Orç x Real'!AB$2,Dados!$A:$A,"Realizado")</f>
        <v>0</v>
      </c>
      <c r="AC66" s="5">
        <f>SUMIFS(Dados!$C:$C,Dados!$D:$D,'Orç x Real'!$C66,Dados!$B:$B,'Orç x Real'!AC$2,Dados!$A:$A,"Realizado")</f>
        <v>0</v>
      </c>
      <c r="AD66" s="5">
        <f>SUMIFS(Dados!$C:$C,Dados!$D:$D,'Orç x Real'!$C66,Dados!$B:$B,'Orç x Real'!AD$2,Dados!$A:$A,"Realizado")</f>
        <v>0</v>
      </c>
      <c r="AE66" s="5">
        <f>SUM(F66:AD66)</f>
        <v>-16149.019999999926</v>
      </c>
    </row>
    <row r="67" spans="1:31" outlineLevel="1" x14ac:dyDescent="0.3">
      <c r="C67">
        <v>41614</v>
      </c>
      <c r="D67" t="s">
        <v>25</v>
      </c>
      <c r="E67" s="44">
        <f>Orçamento!E71</f>
        <v>-900</v>
      </c>
      <c r="F67" s="5">
        <f>'Resulltado Gerencial'!E66</f>
        <v>-3533.11</v>
      </c>
      <c r="G67" s="45">
        <f t="shared" si="15"/>
        <v>-2633.11</v>
      </c>
      <c r="H67" s="44">
        <f>Orçamento!F71</f>
        <v>-900</v>
      </c>
      <c r="I67" s="5">
        <f>'Resulltado Gerencial'!F66</f>
        <v>-3839.16</v>
      </c>
      <c r="J67" s="45">
        <f t="shared" si="16"/>
        <v>-2939.16</v>
      </c>
      <c r="K67" s="44">
        <f>Orçamento!G71</f>
        <v>-900</v>
      </c>
      <c r="L67" s="5">
        <f>'Resulltado Gerencial'!G66</f>
        <v>-3369.42</v>
      </c>
      <c r="M67" s="45">
        <f t="shared" si="17"/>
        <v>-2469.42</v>
      </c>
      <c r="N67" s="44">
        <f>Orçamento!H71</f>
        <v>-900</v>
      </c>
      <c r="O67" s="5">
        <f>'Resulltado Gerencial'!H66</f>
        <v>-2157</v>
      </c>
      <c r="P67" s="45">
        <f t="shared" si="18"/>
        <v>-1257</v>
      </c>
      <c r="Q67" s="44">
        <f>Orçamento!I71</f>
        <v>-900</v>
      </c>
      <c r="R67" s="5">
        <f>'Resulltado Gerencial'!I66</f>
        <v>-2201.71</v>
      </c>
      <c r="S67" s="45">
        <f t="shared" si="19"/>
        <v>-1301.71</v>
      </c>
      <c r="T67" s="44">
        <f>Orçamento!J71</f>
        <v>-900</v>
      </c>
      <c r="U67" s="5">
        <f>'Resulltado Gerencial'!J66</f>
        <v>-2997.71</v>
      </c>
      <c r="V67" s="45">
        <f t="shared" si="20"/>
        <v>-2097.71</v>
      </c>
      <c r="W67" s="44">
        <f>Orçamento!K71</f>
        <v>-900</v>
      </c>
      <c r="X67" s="5">
        <f>'Resulltado Gerencial'!K66</f>
        <v>-1846.71</v>
      </c>
      <c r="Y67" s="45">
        <f t="shared" si="21"/>
        <v>-946.71</v>
      </c>
      <c r="Z67" s="5">
        <f>SUMIFS(Dados!$C:$C,Dados!$D:$D,'Orç x Real'!$C67,Dados!$B:$B,'Orç x Real'!Z$2,Dados!$A:$A,"Realizado")</f>
        <v>0</v>
      </c>
      <c r="AA67" s="5">
        <f>SUMIFS(Dados!$C:$C,Dados!$D:$D,'Orç x Real'!$C67,Dados!$B:$B,'Orç x Real'!AA$2,Dados!$A:$A,"Realizado")</f>
        <v>0</v>
      </c>
      <c r="AB67" s="5">
        <f>SUMIFS(Dados!$C:$C,Dados!$D:$D,'Orç x Real'!$C67,Dados!$B:$B,'Orç x Real'!AB$2,Dados!$A:$A,"Realizado")</f>
        <v>0</v>
      </c>
      <c r="AC67" s="5">
        <f>SUMIFS(Dados!$C:$C,Dados!$D:$D,'Orç x Real'!$C67,Dados!$B:$B,'Orç x Real'!AC$2,Dados!$A:$A,"Realizado")</f>
        <v>0</v>
      </c>
      <c r="AD67" s="5">
        <f>SUMIFS(Dados!$C:$C,Dados!$D:$D,'Orç x Real'!$C67,Dados!$B:$B,'Orç x Real'!AD$2,Dados!$A:$A,"Realizado")</f>
        <v>0</v>
      </c>
      <c r="AE67" s="5">
        <f>SUM(F67:AD67)</f>
        <v>-38989.639999999992</v>
      </c>
    </row>
    <row r="68" spans="1:31" outlineLevel="1" x14ac:dyDescent="0.3">
      <c r="C68">
        <v>41615</v>
      </c>
      <c r="D68" t="s">
        <v>2346</v>
      </c>
      <c r="E68" s="44">
        <f>Orçamento!E72</f>
        <v>-1500</v>
      </c>
      <c r="F68" s="5">
        <f>'Resulltado Gerencial'!E67</f>
        <v>-69.75</v>
      </c>
      <c r="G68" s="45">
        <f t="shared" si="15"/>
        <v>1430.25</v>
      </c>
      <c r="H68" s="44">
        <f>Orçamento!F72</f>
        <v>-1500</v>
      </c>
      <c r="I68" s="5">
        <f>'Resulltado Gerencial'!F67</f>
        <v>-2860.5</v>
      </c>
      <c r="J68" s="45">
        <f t="shared" si="16"/>
        <v>-1360.5</v>
      </c>
      <c r="K68" s="44">
        <f>Orçamento!G72</f>
        <v>-1500</v>
      </c>
      <c r="L68" s="5">
        <f>'Resulltado Gerencial'!G67</f>
        <v>-1993.1399999999999</v>
      </c>
      <c r="M68" s="45">
        <f t="shared" si="17"/>
        <v>-493.13999999999987</v>
      </c>
      <c r="N68" s="44">
        <f>Orçamento!H72</f>
        <v>-1500</v>
      </c>
      <c r="O68" s="5">
        <f>'Resulltado Gerencial'!H67</f>
        <v>-1500</v>
      </c>
      <c r="P68" s="45">
        <f t="shared" si="18"/>
        <v>0</v>
      </c>
      <c r="Q68" s="44">
        <f>Orçamento!I72</f>
        <v>-1500</v>
      </c>
      <c r="R68" s="5">
        <f>'Resulltado Gerencial'!I67</f>
        <v>-1500</v>
      </c>
      <c r="S68" s="45">
        <f t="shared" si="19"/>
        <v>0</v>
      </c>
      <c r="T68" s="44">
        <f>Orçamento!J72</f>
        <v>-1500</v>
      </c>
      <c r="U68" s="5">
        <f>'Resulltado Gerencial'!J67</f>
        <v>-6145</v>
      </c>
      <c r="V68" s="45">
        <f t="shared" si="20"/>
        <v>-4645</v>
      </c>
      <c r="W68" s="44">
        <f>Orçamento!K72</f>
        <v>-1500</v>
      </c>
      <c r="X68" s="5">
        <f>'Resulltado Gerencial'!K67</f>
        <v>-1500</v>
      </c>
      <c r="Y68" s="45">
        <f t="shared" si="21"/>
        <v>0</v>
      </c>
      <c r="Z68" s="5">
        <f>SUMIFS(Dados!$C:$C,Dados!$D:$D,'Orç x Real'!$C68,Dados!$B:$B,'Orç x Real'!Z$2,Dados!$A:$A,"Realizado")</f>
        <v>0</v>
      </c>
      <c r="AA68" s="5">
        <f>SUMIFS(Dados!$C:$C,Dados!$D:$D,'Orç x Real'!$C68,Dados!$B:$B,'Orç x Real'!AA$2,Dados!$A:$A,"Realizado")</f>
        <v>0</v>
      </c>
      <c r="AB68" s="5">
        <f>SUMIFS(Dados!$C:$C,Dados!$D:$D,'Orç x Real'!$C68,Dados!$B:$B,'Orç x Real'!AB$2,Dados!$A:$A,"Realizado")</f>
        <v>0</v>
      </c>
      <c r="AC68" s="5">
        <f>SUMIFS(Dados!$C:$C,Dados!$D:$D,'Orç x Real'!$C68,Dados!$B:$B,'Orç x Real'!AC$2,Dados!$A:$A,"Realizado")</f>
        <v>0</v>
      </c>
      <c r="AD68" s="5">
        <f>SUMIFS(Dados!$C:$C,Dados!$D:$D,'Orç x Real'!$C68,Dados!$B:$B,'Orç x Real'!AD$2,Dados!$A:$A,"Realizado")</f>
        <v>0</v>
      </c>
      <c r="AE68" s="5">
        <f>SUM(F68:AD68)</f>
        <v>-29636.78</v>
      </c>
    </row>
    <row r="69" spans="1:31" outlineLevel="1" x14ac:dyDescent="0.3">
      <c r="C69">
        <v>41617</v>
      </c>
      <c r="D69" t="s">
        <v>27</v>
      </c>
      <c r="E69" s="44">
        <f>Orçamento!E73</f>
        <v>-7000</v>
      </c>
      <c r="F69" s="5">
        <f>'Resulltado Gerencial'!E68</f>
        <v>-6417.1799999999994</v>
      </c>
      <c r="G69" s="45">
        <f t="shared" si="15"/>
        <v>582.82000000000062</v>
      </c>
      <c r="H69" s="44">
        <f>Orçamento!F73</f>
        <v>-7000</v>
      </c>
      <c r="I69" s="5">
        <f>'Resulltado Gerencial'!F68</f>
        <v>-6417.1900000000005</v>
      </c>
      <c r="J69" s="45">
        <f t="shared" si="16"/>
        <v>582.80999999999949</v>
      </c>
      <c r="K69" s="44">
        <f>Orçamento!G73</f>
        <v>-7000</v>
      </c>
      <c r="L69" s="5">
        <f>'Resulltado Gerencial'!G68</f>
        <v>-6412.5</v>
      </c>
      <c r="M69" s="45">
        <f t="shared" si="17"/>
        <v>587.5</v>
      </c>
      <c r="N69" s="44">
        <f>Orçamento!H73</f>
        <v>-7000</v>
      </c>
      <c r="O69" s="5">
        <f>'Resulltado Gerencial'!H68</f>
        <v>-7250</v>
      </c>
      <c r="P69" s="45">
        <f t="shared" si="18"/>
        <v>-250</v>
      </c>
      <c r="Q69" s="44">
        <f>Orçamento!I73</f>
        <v>-7000</v>
      </c>
      <c r="R69" s="5">
        <f>'Resulltado Gerencial'!I68</f>
        <v>-7250</v>
      </c>
      <c r="S69" s="45">
        <f t="shared" si="19"/>
        <v>-250</v>
      </c>
      <c r="T69" s="44">
        <f>Orçamento!J73</f>
        <v>-7000</v>
      </c>
      <c r="U69" s="5">
        <f>'Resulltado Gerencial'!J68</f>
        <v>-14500</v>
      </c>
      <c r="V69" s="45">
        <f t="shared" si="20"/>
        <v>-7500</v>
      </c>
      <c r="W69" s="44">
        <f>Orçamento!K73</f>
        <v>-7000</v>
      </c>
      <c r="X69" s="5">
        <f>'Resulltado Gerencial'!K68</f>
        <v>-7250</v>
      </c>
      <c r="Y69" s="45">
        <f t="shared" si="21"/>
        <v>-250</v>
      </c>
      <c r="Z69" s="5">
        <f>SUMIFS(Dados!$C:$C,Dados!$D:$D,'Orç x Real'!$C69,Dados!$B:$B,'Orç x Real'!Z$2,Dados!$A:$A,"Realizado")</f>
        <v>0</v>
      </c>
      <c r="AA69" s="5">
        <f>SUMIFS(Dados!$C:$C,Dados!$D:$D,'Orç x Real'!$C69,Dados!$B:$B,'Orç x Real'!AA$2,Dados!$A:$A,"Realizado")</f>
        <v>0</v>
      </c>
      <c r="AB69" s="5">
        <f>SUMIFS(Dados!$C:$C,Dados!$D:$D,'Orç x Real'!$C69,Dados!$B:$B,'Orç x Real'!AB$2,Dados!$A:$A,"Realizado")</f>
        <v>0</v>
      </c>
      <c r="AC69" s="5">
        <f>SUMIFS(Dados!$C:$C,Dados!$D:$D,'Orç x Real'!$C69,Dados!$B:$B,'Orç x Real'!AC$2,Dados!$A:$A,"Realizado")</f>
        <v>0</v>
      </c>
      <c r="AD69" s="5">
        <f>SUMIFS(Dados!$C:$C,Dados!$D:$D,'Orç x Real'!$C69,Dados!$B:$B,'Orç x Real'!AD$2,Dados!$A:$A,"Realizado")</f>
        <v>0</v>
      </c>
      <c r="AE69" s="5">
        <f>SUM(F69:AD69)</f>
        <v>-103993.73999999999</v>
      </c>
    </row>
    <row r="70" spans="1:31" ht="4.5" customHeight="1" x14ac:dyDescent="0.3">
      <c r="E70" s="46"/>
      <c r="G70" s="45"/>
      <c r="H70" s="46"/>
      <c r="J70" s="45"/>
      <c r="K70" s="46"/>
      <c r="M70" s="45"/>
      <c r="N70" s="46"/>
      <c r="P70" s="45"/>
      <c r="Q70" s="46"/>
      <c r="S70" s="45"/>
      <c r="T70" s="46"/>
      <c r="V70" s="45"/>
      <c r="W70" s="46"/>
      <c r="Y70" s="45"/>
    </row>
    <row r="71" spans="1:31" x14ac:dyDescent="0.3">
      <c r="A71" s="27" t="s">
        <v>72</v>
      </c>
      <c r="B71" s="27"/>
      <c r="C71" s="27"/>
      <c r="D71" s="27"/>
      <c r="E71" s="49">
        <f t="shared" ref="E71:AE71" si="45">E13+E15</f>
        <v>20785.30333333333</v>
      </c>
      <c r="F71" s="28" t="e">
        <f t="shared" si="45"/>
        <v>#REF!</v>
      </c>
      <c r="G71" s="50" t="e">
        <f t="shared" si="45"/>
        <v>#REF!</v>
      </c>
      <c r="H71" s="49">
        <f t="shared" si="45"/>
        <v>18985.303333333344</v>
      </c>
      <c r="I71" s="28" t="e">
        <f t="shared" si="45"/>
        <v>#REF!</v>
      </c>
      <c r="J71" s="50" t="e">
        <f t="shared" si="45"/>
        <v>#REF!</v>
      </c>
      <c r="K71" s="49">
        <f t="shared" si="45"/>
        <v>20785.30333333333</v>
      </c>
      <c r="L71" s="28" t="e">
        <f t="shared" si="45"/>
        <v>#REF!</v>
      </c>
      <c r="M71" s="50" t="e">
        <f t="shared" si="45"/>
        <v>#REF!</v>
      </c>
      <c r="N71" s="49">
        <f t="shared" si="45"/>
        <v>21894.286666666667</v>
      </c>
      <c r="O71" s="28" t="e">
        <f t="shared" si="45"/>
        <v>#REF!</v>
      </c>
      <c r="P71" s="50" t="e">
        <f t="shared" si="45"/>
        <v>#REF!</v>
      </c>
      <c r="Q71" s="49">
        <f t="shared" si="45"/>
        <v>25247.276666666672</v>
      </c>
      <c r="R71" s="28" t="e">
        <f t="shared" si="45"/>
        <v>#REF!</v>
      </c>
      <c r="S71" s="50" t="e">
        <f t="shared" si="45"/>
        <v>#REF!</v>
      </c>
      <c r="T71" s="49">
        <f t="shared" si="45"/>
        <v>33062.576666666675</v>
      </c>
      <c r="U71" s="28" t="e">
        <f t="shared" si="45"/>
        <v>#REF!</v>
      </c>
      <c r="V71" s="50" t="e">
        <f t="shared" si="45"/>
        <v>#REF!</v>
      </c>
      <c r="W71" s="49">
        <f t="shared" si="45"/>
        <v>31164.476666666655</v>
      </c>
      <c r="X71" s="28" t="e">
        <f t="shared" si="45"/>
        <v>#REF!</v>
      </c>
      <c r="Y71" s="50" t="e">
        <f t="shared" si="45"/>
        <v>#REF!</v>
      </c>
      <c r="Z71" s="28">
        <f t="shared" si="45"/>
        <v>0</v>
      </c>
      <c r="AA71" s="28">
        <f t="shared" si="45"/>
        <v>0</v>
      </c>
      <c r="AB71" s="28">
        <f t="shared" si="45"/>
        <v>0</v>
      </c>
      <c r="AC71" s="28">
        <f t="shared" si="45"/>
        <v>0</v>
      </c>
      <c r="AD71" s="28">
        <f t="shared" si="45"/>
        <v>0</v>
      </c>
      <c r="AE71" s="28" t="e">
        <f t="shared" si="45"/>
        <v>#REF!</v>
      </c>
    </row>
    <row r="72" spans="1:31" s="29" customFormat="1" x14ac:dyDescent="0.3">
      <c r="E72" s="51">
        <f t="shared" ref="E72:AE72" si="46">IFERROR(E71/E4,0)</f>
        <v>0.12446289421157683</v>
      </c>
      <c r="F72" s="30">
        <f t="shared" si="46"/>
        <v>0</v>
      </c>
      <c r="G72" s="52">
        <f t="shared" si="46"/>
        <v>0</v>
      </c>
      <c r="H72" s="51">
        <f t="shared" si="46"/>
        <v>0.11368445109780445</v>
      </c>
      <c r="I72" s="30">
        <f t="shared" si="46"/>
        <v>0</v>
      </c>
      <c r="J72" s="52">
        <f t="shared" si="46"/>
        <v>0</v>
      </c>
      <c r="K72" s="51">
        <f t="shared" si="46"/>
        <v>0.12446289421157683</v>
      </c>
      <c r="L72" s="30">
        <f t="shared" si="46"/>
        <v>0</v>
      </c>
      <c r="M72" s="52">
        <f t="shared" si="46"/>
        <v>0</v>
      </c>
      <c r="N72" s="51">
        <f t="shared" si="46"/>
        <v>0.1311035129740519</v>
      </c>
      <c r="O72" s="30">
        <f t="shared" si="46"/>
        <v>0</v>
      </c>
      <c r="P72" s="52">
        <f t="shared" si="46"/>
        <v>0</v>
      </c>
      <c r="Q72" s="51">
        <f t="shared" si="46"/>
        <v>0.1406681632030708</v>
      </c>
      <c r="R72" s="30">
        <f t="shared" si="46"/>
        <v>0</v>
      </c>
      <c r="S72" s="52">
        <f t="shared" si="46"/>
        <v>0</v>
      </c>
      <c r="T72" s="51">
        <f t="shared" si="46"/>
        <v>0.18419457736135744</v>
      </c>
      <c r="U72" s="30">
        <f t="shared" si="46"/>
        <v>0</v>
      </c>
      <c r="V72" s="52">
        <f t="shared" si="46"/>
        <v>0</v>
      </c>
      <c r="W72" s="51">
        <f t="shared" si="46"/>
        <v>0.17239268170220873</v>
      </c>
      <c r="X72" s="30">
        <f t="shared" si="46"/>
        <v>0</v>
      </c>
      <c r="Y72" s="52">
        <f t="shared" si="46"/>
        <v>0</v>
      </c>
      <c r="Z72" s="30">
        <f t="shared" si="46"/>
        <v>0</v>
      </c>
      <c r="AA72" s="30">
        <f t="shared" si="46"/>
        <v>0</v>
      </c>
      <c r="AB72" s="30">
        <f t="shared" si="46"/>
        <v>0</v>
      </c>
      <c r="AC72" s="30">
        <f t="shared" si="46"/>
        <v>0</v>
      </c>
      <c r="AD72" s="30">
        <f t="shared" si="46"/>
        <v>0</v>
      </c>
      <c r="AE72" s="30">
        <f t="shared" si="46"/>
        <v>0</v>
      </c>
    </row>
    <row r="73" spans="1:31" ht="6.75" customHeight="1" x14ac:dyDescent="0.3">
      <c r="E73" s="44"/>
      <c r="G73" s="45"/>
      <c r="H73" s="44"/>
      <c r="J73" s="45"/>
      <c r="K73" s="44"/>
      <c r="M73" s="45"/>
      <c r="N73" s="44"/>
      <c r="P73" s="45"/>
      <c r="Q73" s="44"/>
      <c r="S73" s="45"/>
      <c r="T73" s="44"/>
      <c r="V73" s="45"/>
      <c r="W73" s="44"/>
      <c r="Y73" s="45"/>
    </row>
    <row r="74" spans="1:31" x14ac:dyDescent="0.3">
      <c r="A74" s="20" t="s">
        <v>68</v>
      </c>
      <c r="B74" s="20"/>
      <c r="C74" s="20"/>
      <c r="D74" s="20"/>
      <c r="E74" s="40">
        <f t="shared" ref="E74:Y74" si="47">E75</f>
        <v>-13500</v>
      </c>
      <c r="F74" s="6">
        <f t="shared" si="47"/>
        <v>-9295.8700000000008</v>
      </c>
      <c r="G74" s="41">
        <f t="shared" si="47"/>
        <v>4204.1299999999992</v>
      </c>
      <c r="H74" s="40">
        <f t="shared" si="47"/>
        <v>-13500</v>
      </c>
      <c r="I74" s="6">
        <f t="shared" si="47"/>
        <v>-13282.21</v>
      </c>
      <c r="J74" s="41">
        <f t="shared" si="47"/>
        <v>217.79000000000042</v>
      </c>
      <c r="K74" s="40">
        <f t="shared" si="47"/>
        <v>-13500</v>
      </c>
      <c r="L74" s="6">
        <f t="shared" si="47"/>
        <v>-3309.58</v>
      </c>
      <c r="M74" s="41">
        <f t="shared" si="47"/>
        <v>10190.42</v>
      </c>
      <c r="N74" s="40">
        <f t="shared" si="47"/>
        <v>-13500</v>
      </c>
      <c r="O74" s="6">
        <f t="shared" si="47"/>
        <v>-8344.36</v>
      </c>
      <c r="P74" s="41">
        <f t="shared" si="47"/>
        <v>5155.6399999999994</v>
      </c>
      <c r="Q74" s="40">
        <f t="shared" si="47"/>
        <v>-13500</v>
      </c>
      <c r="R74" s="6">
        <f t="shared" si="47"/>
        <v>-8371.73</v>
      </c>
      <c r="S74" s="41">
        <f t="shared" si="47"/>
        <v>5128.2700000000004</v>
      </c>
      <c r="T74" s="40">
        <f t="shared" si="47"/>
        <v>-8500</v>
      </c>
      <c r="U74" s="6">
        <f t="shared" si="47"/>
        <v>-3405.0299999999997</v>
      </c>
      <c r="V74" s="41">
        <f t="shared" si="47"/>
        <v>5094.97</v>
      </c>
      <c r="W74" s="40">
        <f t="shared" si="47"/>
        <v>-3500</v>
      </c>
      <c r="X74" s="6">
        <f t="shared" si="47"/>
        <v>-3436.8500000000004</v>
      </c>
      <c r="Y74" s="41">
        <f t="shared" si="47"/>
        <v>63.149999999999636</v>
      </c>
      <c r="Z74" s="6">
        <f t="shared" ref="Z74:AE74" si="48">Z75</f>
        <v>0</v>
      </c>
      <c r="AA74" s="6">
        <f t="shared" si="48"/>
        <v>0</v>
      </c>
      <c r="AB74" s="6">
        <f t="shared" si="48"/>
        <v>0</v>
      </c>
      <c r="AC74" s="6">
        <f t="shared" si="48"/>
        <v>0</v>
      </c>
      <c r="AD74" s="6">
        <f t="shared" si="48"/>
        <v>0</v>
      </c>
      <c r="AE74" s="6">
        <f t="shared" si="48"/>
        <v>-85391.26</v>
      </c>
    </row>
    <row r="75" spans="1:31" outlineLevel="1" x14ac:dyDescent="0.3">
      <c r="B75" s="3" t="s">
        <v>68</v>
      </c>
      <c r="C75" s="3"/>
      <c r="D75" s="3"/>
      <c r="E75" s="42">
        <f t="shared" ref="E75:Y75" si="49">SUM(E76:E77)</f>
        <v>-13500</v>
      </c>
      <c r="F75" s="4">
        <f t="shared" si="49"/>
        <v>-9295.8700000000008</v>
      </c>
      <c r="G75" s="43">
        <f t="shared" si="49"/>
        <v>4204.1299999999992</v>
      </c>
      <c r="H75" s="42">
        <f t="shared" si="49"/>
        <v>-13500</v>
      </c>
      <c r="I75" s="4">
        <f t="shared" si="49"/>
        <v>-13282.21</v>
      </c>
      <c r="J75" s="43">
        <f t="shared" si="49"/>
        <v>217.79000000000042</v>
      </c>
      <c r="K75" s="42">
        <f t="shared" si="49"/>
        <v>-13500</v>
      </c>
      <c r="L75" s="4">
        <f t="shared" si="49"/>
        <v>-3309.58</v>
      </c>
      <c r="M75" s="43">
        <f t="shared" si="49"/>
        <v>10190.42</v>
      </c>
      <c r="N75" s="42">
        <f t="shared" si="49"/>
        <v>-13500</v>
      </c>
      <c r="O75" s="4">
        <f t="shared" si="49"/>
        <v>-8344.36</v>
      </c>
      <c r="P75" s="43">
        <f t="shared" si="49"/>
        <v>5155.6399999999994</v>
      </c>
      <c r="Q75" s="42">
        <f t="shared" si="49"/>
        <v>-13500</v>
      </c>
      <c r="R75" s="4">
        <f t="shared" si="49"/>
        <v>-8371.73</v>
      </c>
      <c r="S75" s="43">
        <f t="shared" si="49"/>
        <v>5128.2700000000004</v>
      </c>
      <c r="T75" s="42">
        <f t="shared" si="49"/>
        <v>-8500</v>
      </c>
      <c r="U75" s="4">
        <f t="shared" si="49"/>
        <v>-3405.0299999999997</v>
      </c>
      <c r="V75" s="43">
        <f t="shared" si="49"/>
        <v>5094.97</v>
      </c>
      <c r="W75" s="42">
        <f t="shared" si="49"/>
        <v>-3500</v>
      </c>
      <c r="X75" s="4">
        <f t="shared" si="49"/>
        <v>-3436.8500000000004</v>
      </c>
      <c r="Y75" s="43">
        <f t="shared" si="49"/>
        <v>63.149999999999636</v>
      </c>
      <c r="Z75" s="4">
        <f t="shared" ref="Z75:AE75" si="50">SUM(Z76:Z77)</f>
        <v>0</v>
      </c>
      <c r="AA75" s="4">
        <f t="shared" si="50"/>
        <v>0</v>
      </c>
      <c r="AB75" s="4">
        <f t="shared" si="50"/>
        <v>0</v>
      </c>
      <c r="AC75" s="4">
        <f t="shared" si="50"/>
        <v>0</v>
      </c>
      <c r="AD75" s="4">
        <f t="shared" si="50"/>
        <v>0</v>
      </c>
      <c r="AE75" s="4">
        <f t="shared" si="50"/>
        <v>-85391.26</v>
      </c>
    </row>
    <row r="76" spans="1:31" outlineLevel="1" x14ac:dyDescent="0.3">
      <c r="C76">
        <v>99</v>
      </c>
      <c r="D76" t="s">
        <v>2287</v>
      </c>
      <c r="E76" s="44">
        <f>Orçamento!E80</f>
        <v>-10000</v>
      </c>
      <c r="F76" s="5">
        <f>'Resulltado Gerencial'!E75</f>
        <v>-6046.96</v>
      </c>
      <c r="G76" s="45">
        <f t="shared" ref="G76:G77" si="51">F76-E76</f>
        <v>3953.04</v>
      </c>
      <c r="H76" s="44">
        <f>Orçamento!F80</f>
        <v>-10000</v>
      </c>
      <c r="I76" s="5">
        <f>'Resulltado Gerencial'!F75</f>
        <v>-10000</v>
      </c>
      <c r="J76" s="45">
        <f t="shared" ref="J76:J77" si="52">I76-H76</f>
        <v>0</v>
      </c>
      <c r="K76" s="44">
        <f>Orçamento!G80</f>
        <v>-10000</v>
      </c>
      <c r="L76" s="5">
        <f>'Resulltado Gerencial'!G75</f>
        <v>0</v>
      </c>
      <c r="M76" s="45">
        <f t="shared" ref="M76:M77" si="53">L76-K76</f>
        <v>10000</v>
      </c>
      <c r="N76" s="44">
        <f>Orçamento!H80</f>
        <v>-10000</v>
      </c>
      <c r="O76" s="5">
        <f>'Resulltado Gerencial'!H75</f>
        <v>-5000</v>
      </c>
      <c r="P76" s="45">
        <f t="shared" ref="P76:P77" si="54">O76-N76</f>
        <v>5000</v>
      </c>
      <c r="Q76" s="44">
        <f>Orçamento!I80</f>
        <v>-10000</v>
      </c>
      <c r="R76" s="5">
        <f>'Resulltado Gerencial'!I75</f>
        <v>-5000</v>
      </c>
      <c r="S76" s="45">
        <f t="shared" ref="S76:S77" si="55">R76-Q76</f>
        <v>5000</v>
      </c>
      <c r="T76" s="44">
        <f>Orçamento!J80</f>
        <v>-5000</v>
      </c>
      <c r="U76" s="5">
        <f>'Resulltado Gerencial'!J75</f>
        <v>0</v>
      </c>
      <c r="V76" s="45">
        <f t="shared" ref="V76:V77" si="56">U76-T76</f>
        <v>5000</v>
      </c>
      <c r="W76" s="44">
        <f>Orçamento!K80</f>
        <v>0</v>
      </c>
      <c r="X76" s="5">
        <f>'Resulltado Gerencial'!K75</f>
        <v>0</v>
      </c>
      <c r="Y76" s="45">
        <f t="shared" ref="Y76:Y77" si="57">X76-W76</f>
        <v>0</v>
      </c>
      <c r="Z76" s="5">
        <f>SUMIFS(Dados!$C:$C,Dados!$D:$D,'Orç x Real'!$C76,Dados!$B:$B,'Orç x Real'!Z$2,Dados!$A:$A,"Realizado")</f>
        <v>0</v>
      </c>
      <c r="AA76" s="5">
        <f>SUMIFS(Dados!$C:$C,Dados!$D:$D,'Orç x Real'!$C76,Dados!$B:$B,'Orç x Real'!AA$2,Dados!$A:$A,"Realizado")</f>
        <v>0</v>
      </c>
      <c r="AB76" s="5">
        <f>SUMIFS(Dados!$C:$C,Dados!$D:$D,'Orç x Real'!$C76,Dados!$B:$B,'Orç x Real'!AB$2,Dados!$A:$A,"Realizado")</f>
        <v>0</v>
      </c>
      <c r="AC76" s="5">
        <f>SUMIFS(Dados!$C:$C,Dados!$D:$D,'Orç x Real'!$C76,Dados!$B:$B,'Orç x Real'!AC$2,Dados!$A:$A,"Realizado")</f>
        <v>0</v>
      </c>
      <c r="AD76" s="5">
        <f>SUMIFS(Dados!$C:$C,Dados!$D:$D,'Orç x Real'!$C76,Dados!$B:$B,'Orç x Real'!AD$2,Dados!$A:$A,"Realizado")</f>
        <v>0</v>
      </c>
      <c r="AE76" s="5">
        <f t="shared" ref="AE76:AE77" si="58">SUM(F76:AD76)</f>
        <v>-42093.919999999998</v>
      </c>
    </row>
    <row r="77" spans="1:31" outlineLevel="1" x14ac:dyDescent="0.3">
      <c r="C77">
        <v>33204</v>
      </c>
      <c r="D77" t="s">
        <v>43</v>
      </c>
      <c r="E77" s="44">
        <f>Orçamento!E81</f>
        <v>-3500</v>
      </c>
      <c r="F77" s="5">
        <f>'Resulltado Gerencial'!E76</f>
        <v>-3248.9100000000003</v>
      </c>
      <c r="G77" s="45">
        <f t="shared" si="51"/>
        <v>251.08999999999969</v>
      </c>
      <c r="H77" s="44">
        <f>Orçamento!F81</f>
        <v>-3500</v>
      </c>
      <c r="I77" s="5">
        <f>'Resulltado Gerencial'!F76</f>
        <v>-3282.2099999999996</v>
      </c>
      <c r="J77" s="45">
        <f t="shared" si="52"/>
        <v>217.79000000000042</v>
      </c>
      <c r="K77" s="44">
        <f>Orçamento!G81</f>
        <v>-3500</v>
      </c>
      <c r="L77" s="5">
        <f>'Resulltado Gerencial'!G76</f>
        <v>-3309.58</v>
      </c>
      <c r="M77" s="45">
        <f t="shared" si="53"/>
        <v>190.42000000000007</v>
      </c>
      <c r="N77" s="44">
        <f>Orçamento!H81</f>
        <v>-3500</v>
      </c>
      <c r="O77" s="5">
        <f>'Resulltado Gerencial'!H76</f>
        <v>-3344.3600000000006</v>
      </c>
      <c r="P77" s="45">
        <f t="shared" si="54"/>
        <v>155.63999999999942</v>
      </c>
      <c r="Q77" s="44">
        <f>Orçamento!I81</f>
        <v>-3500</v>
      </c>
      <c r="R77" s="5">
        <f>'Resulltado Gerencial'!I76</f>
        <v>-3371.73</v>
      </c>
      <c r="S77" s="45">
        <f t="shared" si="55"/>
        <v>128.26999999999998</v>
      </c>
      <c r="T77" s="44">
        <f>Orçamento!J81</f>
        <v>-3500</v>
      </c>
      <c r="U77" s="5">
        <f>'Resulltado Gerencial'!J76</f>
        <v>-3405.0299999999997</v>
      </c>
      <c r="V77" s="45">
        <f t="shared" si="56"/>
        <v>94.970000000000255</v>
      </c>
      <c r="W77" s="44">
        <f>Orçamento!K81</f>
        <v>-3500</v>
      </c>
      <c r="X77" s="5">
        <f>'Resulltado Gerencial'!K76</f>
        <v>-3436.8500000000004</v>
      </c>
      <c r="Y77" s="45">
        <f t="shared" si="57"/>
        <v>63.149999999999636</v>
      </c>
      <c r="Z77" s="5">
        <f>SUMIFS(Dados!$C:$C,Dados!$D:$D,'Orç x Real'!$C77,Dados!$B:$B,'Orç x Real'!Z$2,Dados!$A:$A,"Realizado")</f>
        <v>0</v>
      </c>
      <c r="AA77" s="5">
        <f>SUMIFS(Dados!$C:$C,Dados!$D:$D,'Orç x Real'!$C77,Dados!$B:$B,'Orç x Real'!AA$2,Dados!$A:$A,"Realizado")</f>
        <v>0</v>
      </c>
      <c r="AB77" s="5">
        <f>SUMIFS(Dados!$C:$C,Dados!$D:$D,'Orç x Real'!$C77,Dados!$B:$B,'Orç x Real'!AB$2,Dados!$A:$A,"Realizado")</f>
        <v>0</v>
      </c>
      <c r="AC77" s="5">
        <f>SUMIFS(Dados!$C:$C,Dados!$D:$D,'Orç x Real'!$C77,Dados!$B:$B,'Orç x Real'!AC$2,Dados!$A:$A,"Realizado")</f>
        <v>0</v>
      </c>
      <c r="AD77" s="5">
        <f>SUMIFS(Dados!$C:$C,Dados!$D:$D,'Orç x Real'!$C77,Dados!$B:$B,'Orç x Real'!AD$2,Dados!$A:$A,"Realizado")</f>
        <v>0</v>
      </c>
      <c r="AE77" s="5">
        <f t="shared" si="58"/>
        <v>-43297.34</v>
      </c>
    </row>
    <row r="78" spans="1:31" ht="3.75" customHeight="1" x14ac:dyDescent="0.3">
      <c r="E78" s="44"/>
      <c r="G78" s="45"/>
      <c r="H78" s="44"/>
      <c r="J78" s="45"/>
      <c r="K78" s="44"/>
      <c r="M78" s="45"/>
      <c r="N78" s="44"/>
      <c r="P78" s="45"/>
      <c r="Q78" s="44"/>
      <c r="S78" s="45"/>
      <c r="T78" s="44"/>
      <c r="V78" s="45"/>
      <c r="W78" s="44"/>
      <c r="Y78" s="45"/>
    </row>
    <row r="79" spans="1:31" x14ac:dyDescent="0.3">
      <c r="A79" s="20" t="s">
        <v>69</v>
      </c>
      <c r="B79" s="20"/>
      <c r="C79" s="20"/>
      <c r="D79" s="20"/>
      <c r="E79" s="40">
        <f t="shared" ref="E79:N80" si="59">E80</f>
        <v>0</v>
      </c>
      <c r="F79" s="6">
        <f t="shared" si="59"/>
        <v>0</v>
      </c>
      <c r="G79" s="41">
        <f t="shared" si="59"/>
        <v>0</v>
      </c>
      <c r="H79" s="40">
        <f t="shared" si="59"/>
        <v>0</v>
      </c>
      <c r="I79" s="6">
        <f t="shared" si="59"/>
        <v>0</v>
      </c>
      <c r="J79" s="41">
        <f t="shared" si="59"/>
        <v>0</v>
      </c>
      <c r="K79" s="40">
        <f t="shared" si="59"/>
        <v>0</v>
      </c>
      <c r="L79" s="6">
        <f t="shared" si="59"/>
        <v>0</v>
      </c>
      <c r="M79" s="41">
        <f t="shared" si="59"/>
        <v>0</v>
      </c>
      <c r="N79" s="40">
        <f t="shared" si="59"/>
        <v>0</v>
      </c>
      <c r="O79" s="6">
        <f t="shared" ref="O79:X80" si="60">O80</f>
        <v>0</v>
      </c>
      <c r="P79" s="41">
        <f t="shared" si="60"/>
        <v>0</v>
      </c>
      <c r="Q79" s="40">
        <f t="shared" si="60"/>
        <v>0</v>
      </c>
      <c r="R79" s="6">
        <f t="shared" si="60"/>
        <v>0</v>
      </c>
      <c r="S79" s="41">
        <f t="shared" si="60"/>
        <v>0</v>
      </c>
      <c r="T79" s="40">
        <f t="shared" si="60"/>
        <v>0</v>
      </c>
      <c r="U79" s="6">
        <f t="shared" si="60"/>
        <v>0</v>
      </c>
      <c r="V79" s="41">
        <f t="shared" si="60"/>
        <v>0</v>
      </c>
      <c r="W79" s="40">
        <f t="shared" si="60"/>
        <v>0</v>
      </c>
      <c r="X79" s="6">
        <f t="shared" si="60"/>
        <v>0</v>
      </c>
      <c r="Y79" s="41">
        <f t="shared" ref="Y79:Y80" si="61">Y80</f>
        <v>0</v>
      </c>
      <c r="Z79" s="6">
        <f t="shared" ref="Z79:AE80" si="62">Z80</f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  <c r="AD79" s="6">
        <f t="shared" si="62"/>
        <v>0</v>
      </c>
      <c r="AE79" s="6">
        <f t="shared" si="62"/>
        <v>0</v>
      </c>
    </row>
    <row r="80" spans="1:31" outlineLevel="1" x14ac:dyDescent="0.3">
      <c r="B80" s="3" t="s">
        <v>69</v>
      </c>
      <c r="C80" s="3"/>
      <c r="D80" s="3"/>
      <c r="E80" s="42">
        <f t="shared" si="59"/>
        <v>0</v>
      </c>
      <c r="F80" s="4">
        <f t="shared" si="59"/>
        <v>0</v>
      </c>
      <c r="G80" s="43">
        <f t="shared" si="59"/>
        <v>0</v>
      </c>
      <c r="H80" s="42">
        <f t="shared" si="59"/>
        <v>0</v>
      </c>
      <c r="I80" s="4">
        <f t="shared" si="59"/>
        <v>0</v>
      </c>
      <c r="J80" s="43">
        <f t="shared" si="59"/>
        <v>0</v>
      </c>
      <c r="K80" s="42">
        <f t="shared" si="59"/>
        <v>0</v>
      </c>
      <c r="L80" s="4">
        <f t="shared" si="59"/>
        <v>0</v>
      </c>
      <c r="M80" s="43">
        <f t="shared" si="59"/>
        <v>0</v>
      </c>
      <c r="N80" s="42">
        <f t="shared" si="59"/>
        <v>0</v>
      </c>
      <c r="O80" s="4">
        <f t="shared" si="60"/>
        <v>0</v>
      </c>
      <c r="P80" s="43">
        <f t="shared" si="60"/>
        <v>0</v>
      </c>
      <c r="Q80" s="42">
        <f t="shared" si="60"/>
        <v>0</v>
      </c>
      <c r="R80" s="4">
        <f t="shared" si="60"/>
        <v>0</v>
      </c>
      <c r="S80" s="43">
        <f t="shared" si="60"/>
        <v>0</v>
      </c>
      <c r="T80" s="42">
        <f t="shared" si="60"/>
        <v>0</v>
      </c>
      <c r="U80" s="4">
        <f t="shared" si="60"/>
        <v>0</v>
      </c>
      <c r="V80" s="43">
        <f t="shared" si="60"/>
        <v>0</v>
      </c>
      <c r="W80" s="42">
        <f t="shared" si="60"/>
        <v>0</v>
      </c>
      <c r="X80" s="4">
        <f t="shared" si="60"/>
        <v>0</v>
      </c>
      <c r="Y80" s="43">
        <f t="shared" si="61"/>
        <v>0</v>
      </c>
      <c r="Z80" s="4">
        <f t="shared" si="62"/>
        <v>0</v>
      </c>
      <c r="AA80" s="4">
        <f t="shared" si="62"/>
        <v>0</v>
      </c>
      <c r="AB80" s="4">
        <f t="shared" si="62"/>
        <v>0</v>
      </c>
      <c r="AC80" s="4">
        <f t="shared" si="62"/>
        <v>0</v>
      </c>
      <c r="AD80" s="4">
        <f t="shared" si="62"/>
        <v>0</v>
      </c>
      <c r="AE80" s="4">
        <f t="shared" si="62"/>
        <v>0</v>
      </c>
    </row>
    <row r="81" spans="1:31" outlineLevel="1" x14ac:dyDescent="0.3">
      <c r="C81">
        <v>21104</v>
      </c>
      <c r="D81" t="s">
        <v>1</v>
      </c>
      <c r="E81" s="44">
        <f>Orçamento!E85</f>
        <v>0</v>
      </c>
      <c r="F81" s="5">
        <f>'Resulltado Gerencial'!E80</f>
        <v>0</v>
      </c>
      <c r="G81" s="45">
        <f t="shared" ref="G81" si="63">F81-E81</f>
        <v>0</v>
      </c>
      <c r="H81" s="44">
        <f>Orçamento!F85</f>
        <v>0</v>
      </c>
      <c r="I81" s="5">
        <f>'Resulltado Gerencial'!F80</f>
        <v>0</v>
      </c>
      <c r="J81" s="45">
        <f t="shared" ref="J81" si="64">I81-H81</f>
        <v>0</v>
      </c>
      <c r="K81" s="44">
        <f>Orçamento!G85</f>
        <v>0</v>
      </c>
      <c r="L81" s="5">
        <f>'Resulltado Gerencial'!G80</f>
        <v>0</v>
      </c>
      <c r="M81" s="45">
        <f t="shared" ref="M81" si="65">L81-K81</f>
        <v>0</v>
      </c>
      <c r="N81" s="44">
        <f>Orçamento!H85</f>
        <v>0</v>
      </c>
      <c r="O81" s="5">
        <f>'Resulltado Gerencial'!H80</f>
        <v>0</v>
      </c>
      <c r="P81" s="45">
        <f t="shared" ref="P81" si="66">O81-N81</f>
        <v>0</v>
      </c>
      <c r="Q81" s="44">
        <f>Orçamento!I85</f>
        <v>0</v>
      </c>
      <c r="R81" s="5">
        <f>'Resulltado Gerencial'!I80</f>
        <v>0</v>
      </c>
      <c r="S81" s="45">
        <f t="shared" ref="S81" si="67">R81-Q81</f>
        <v>0</v>
      </c>
      <c r="T81" s="44">
        <f>Orçamento!J85</f>
        <v>0</v>
      </c>
      <c r="U81" s="5">
        <f>'Resulltado Gerencial'!J80</f>
        <v>0</v>
      </c>
      <c r="V81" s="45">
        <f t="shared" ref="V81" si="68">U81-T81</f>
        <v>0</v>
      </c>
      <c r="W81" s="44">
        <f>Orçamento!K85</f>
        <v>0</v>
      </c>
      <c r="X81" s="5">
        <f>'Resulltado Gerencial'!K80</f>
        <v>0</v>
      </c>
      <c r="Y81" s="45">
        <f t="shared" ref="Y81" si="69">X81-W81</f>
        <v>0</v>
      </c>
      <c r="Z81" s="5">
        <f>SUMIFS(Dados!$C:$C,Dados!$D:$D,'Orç x Real'!$C81,Dados!$B:$B,'Orç x Real'!Z$2,Dados!$A:$A,"Realizado")</f>
        <v>0</v>
      </c>
      <c r="AA81" s="5">
        <f>SUMIFS(Dados!$C:$C,Dados!$D:$D,'Orç x Real'!$C81,Dados!$B:$B,'Orç x Real'!AA$2,Dados!$A:$A,"Realizado")</f>
        <v>0</v>
      </c>
      <c r="AB81" s="5">
        <f>SUMIFS(Dados!$C:$C,Dados!$D:$D,'Orç x Real'!$C81,Dados!$B:$B,'Orç x Real'!AB$2,Dados!$A:$A,"Realizado")</f>
        <v>0</v>
      </c>
      <c r="AC81" s="5">
        <f>SUMIFS(Dados!$C:$C,Dados!$D:$D,'Orç x Real'!$C81,Dados!$B:$B,'Orç x Real'!AC$2,Dados!$A:$A,"Realizado")</f>
        <v>0</v>
      </c>
      <c r="AD81" s="5">
        <f>SUMIFS(Dados!$C:$C,Dados!$D:$D,'Orç x Real'!$C81,Dados!$B:$B,'Orç x Real'!AD$2,Dados!$A:$A,"Realizado")</f>
        <v>0</v>
      </c>
      <c r="AE81" s="5">
        <f t="shared" ref="AE81" si="70">SUM(F81:AD81)</f>
        <v>0</v>
      </c>
    </row>
    <row r="82" spans="1:31" ht="3.75" customHeight="1" x14ac:dyDescent="0.3">
      <c r="E82" s="44"/>
      <c r="G82" s="45"/>
      <c r="H82" s="44"/>
      <c r="J82" s="45"/>
      <c r="K82" s="44"/>
      <c r="M82" s="45"/>
      <c r="N82" s="44"/>
      <c r="P82" s="45"/>
      <c r="Q82" s="44"/>
      <c r="S82" s="45"/>
      <c r="T82" s="44"/>
      <c r="V82" s="45"/>
      <c r="W82" s="44"/>
      <c r="Y82" s="45"/>
    </row>
    <row r="83" spans="1:31" x14ac:dyDescent="0.3">
      <c r="A83" s="20" t="s">
        <v>70</v>
      </c>
      <c r="B83" s="20"/>
      <c r="C83" s="20"/>
      <c r="D83" s="20"/>
      <c r="E83" s="40">
        <f t="shared" ref="E83:Y83" si="71">E84</f>
        <v>0</v>
      </c>
      <c r="F83" s="6">
        <f t="shared" si="71"/>
        <v>0</v>
      </c>
      <c r="G83" s="41">
        <f t="shared" si="71"/>
        <v>0</v>
      </c>
      <c r="H83" s="40">
        <f t="shared" si="71"/>
        <v>0</v>
      </c>
      <c r="I83" s="6">
        <f t="shared" si="71"/>
        <v>0</v>
      </c>
      <c r="J83" s="41">
        <f t="shared" si="71"/>
        <v>0</v>
      </c>
      <c r="K83" s="40">
        <f t="shared" si="71"/>
        <v>0</v>
      </c>
      <c r="L83" s="6">
        <f t="shared" si="71"/>
        <v>0</v>
      </c>
      <c r="M83" s="41">
        <f t="shared" si="71"/>
        <v>0</v>
      </c>
      <c r="N83" s="40">
        <f t="shared" si="71"/>
        <v>0</v>
      </c>
      <c r="O83" s="6">
        <f t="shared" si="71"/>
        <v>0</v>
      </c>
      <c r="P83" s="41">
        <f t="shared" si="71"/>
        <v>0</v>
      </c>
      <c r="Q83" s="40">
        <f t="shared" si="71"/>
        <v>0</v>
      </c>
      <c r="R83" s="6">
        <f t="shared" si="71"/>
        <v>0</v>
      </c>
      <c r="S83" s="41">
        <f t="shared" si="71"/>
        <v>0</v>
      </c>
      <c r="T83" s="40">
        <f t="shared" si="71"/>
        <v>0</v>
      </c>
      <c r="U83" s="6">
        <f t="shared" si="71"/>
        <v>0</v>
      </c>
      <c r="V83" s="41">
        <f t="shared" si="71"/>
        <v>0</v>
      </c>
      <c r="W83" s="40">
        <f t="shared" si="71"/>
        <v>0</v>
      </c>
      <c r="X83" s="6">
        <f t="shared" si="71"/>
        <v>0</v>
      </c>
      <c r="Y83" s="41">
        <f t="shared" si="71"/>
        <v>0</v>
      </c>
      <c r="Z83" s="6">
        <f t="shared" ref="Z83:AE83" si="72">Z84</f>
        <v>0</v>
      </c>
      <c r="AA83" s="6">
        <f t="shared" si="72"/>
        <v>0</v>
      </c>
      <c r="AB83" s="6">
        <f t="shared" si="72"/>
        <v>0</v>
      </c>
      <c r="AC83" s="6">
        <f t="shared" si="72"/>
        <v>0</v>
      </c>
      <c r="AD83" s="6">
        <f t="shared" si="72"/>
        <v>0</v>
      </c>
      <c r="AE83" s="6">
        <f t="shared" si="72"/>
        <v>0</v>
      </c>
    </row>
    <row r="84" spans="1:31" outlineLevel="1" x14ac:dyDescent="0.3">
      <c r="B84" s="3" t="s">
        <v>70</v>
      </c>
      <c r="C84" s="3"/>
      <c r="D84" s="3"/>
      <c r="E84" s="42">
        <f t="shared" ref="E84:Y84" si="73">SUM(E85:E88)</f>
        <v>0</v>
      </c>
      <c r="F84" s="4">
        <f t="shared" si="73"/>
        <v>0</v>
      </c>
      <c r="G84" s="43">
        <f t="shared" si="73"/>
        <v>0</v>
      </c>
      <c r="H84" s="42">
        <f t="shared" si="73"/>
        <v>0</v>
      </c>
      <c r="I84" s="4">
        <f t="shared" si="73"/>
        <v>0</v>
      </c>
      <c r="J84" s="43">
        <f t="shared" si="73"/>
        <v>0</v>
      </c>
      <c r="K84" s="42">
        <f t="shared" si="73"/>
        <v>0</v>
      </c>
      <c r="L84" s="4">
        <f t="shared" si="73"/>
        <v>0</v>
      </c>
      <c r="M84" s="43">
        <f t="shared" si="73"/>
        <v>0</v>
      </c>
      <c r="N84" s="42">
        <f t="shared" si="73"/>
        <v>0</v>
      </c>
      <c r="O84" s="4">
        <f t="shared" si="73"/>
        <v>0</v>
      </c>
      <c r="P84" s="43">
        <f t="shared" si="73"/>
        <v>0</v>
      </c>
      <c r="Q84" s="42">
        <f t="shared" si="73"/>
        <v>0</v>
      </c>
      <c r="R84" s="4">
        <f t="shared" si="73"/>
        <v>0</v>
      </c>
      <c r="S84" s="43">
        <f t="shared" si="73"/>
        <v>0</v>
      </c>
      <c r="T84" s="42">
        <f t="shared" si="73"/>
        <v>0</v>
      </c>
      <c r="U84" s="4">
        <f t="shared" si="73"/>
        <v>0</v>
      </c>
      <c r="V84" s="43">
        <f t="shared" si="73"/>
        <v>0</v>
      </c>
      <c r="W84" s="42">
        <f t="shared" si="73"/>
        <v>0</v>
      </c>
      <c r="X84" s="4">
        <f t="shared" si="73"/>
        <v>0</v>
      </c>
      <c r="Y84" s="43">
        <f t="shared" si="73"/>
        <v>0</v>
      </c>
      <c r="Z84" s="4">
        <f t="shared" ref="Z84:AE84" si="74">SUM(Z85:Z88)</f>
        <v>0</v>
      </c>
      <c r="AA84" s="4">
        <f t="shared" si="74"/>
        <v>0</v>
      </c>
      <c r="AB84" s="4">
        <f t="shared" si="74"/>
        <v>0</v>
      </c>
      <c r="AC84" s="4">
        <f t="shared" si="74"/>
        <v>0</v>
      </c>
      <c r="AD84" s="4">
        <f t="shared" si="74"/>
        <v>0</v>
      </c>
      <c r="AE84" s="4">
        <f t="shared" si="74"/>
        <v>0</v>
      </c>
    </row>
    <row r="85" spans="1:31" outlineLevel="1" x14ac:dyDescent="0.3">
      <c r="C85">
        <v>23101</v>
      </c>
      <c r="D85" t="s">
        <v>44</v>
      </c>
      <c r="E85" s="44">
        <f>Orçamento!E89</f>
        <v>0</v>
      </c>
      <c r="F85" s="5">
        <f>'Resulltado Gerencial'!E84</f>
        <v>0</v>
      </c>
      <c r="G85" s="45">
        <f t="shared" ref="G85:G88" si="75">F85-E85</f>
        <v>0</v>
      </c>
      <c r="H85" s="44">
        <f>Orçamento!F89</f>
        <v>0</v>
      </c>
      <c r="I85" s="5">
        <f>'Resulltado Gerencial'!F84</f>
        <v>0</v>
      </c>
      <c r="J85" s="45">
        <f t="shared" ref="J85:J88" si="76">I85-H85</f>
        <v>0</v>
      </c>
      <c r="K85" s="44">
        <f>Orçamento!G89</f>
        <v>0</v>
      </c>
      <c r="L85" s="5">
        <f>'Resulltado Gerencial'!G84</f>
        <v>0</v>
      </c>
      <c r="M85" s="45">
        <f t="shared" ref="M85:M88" si="77">L85-K85</f>
        <v>0</v>
      </c>
      <c r="N85" s="44">
        <f>Orçamento!H89</f>
        <v>0</v>
      </c>
      <c r="O85" s="5">
        <f>'Resulltado Gerencial'!H84</f>
        <v>0</v>
      </c>
      <c r="P85" s="45">
        <f t="shared" ref="P85:P88" si="78">O85-N85</f>
        <v>0</v>
      </c>
      <c r="Q85" s="44">
        <f>Orçamento!I89</f>
        <v>0</v>
      </c>
      <c r="R85" s="5">
        <f>'Resulltado Gerencial'!I84</f>
        <v>0</v>
      </c>
      <c r="S85" s="45">
        <f t="shared" ref="S85:S88" si="79">R85-Q85</f>
        <v>0</v>
      </c>
      <c r="T85" s="44">
        <f>Orçamento!J89</f>
        <v>0</v>
      </c>
      <c r="U85" s="5">
        <f>'Resulltado Gerencial'!J84</f>
        <v>0</v>
      </c>
      <c r="V85" s="45">
        <f t="shared" ref="V85:V88" si="80">U85-T85</f>
        <v>0</v>
      </c>
      <c r="W85" s="44">
        <f>Orçamento!K89</f>
        <v>0</v>
      </c>
      <c r="X85" s="5">
        <f>'Resulltado Gerencial'!K84</f>
        <v>0</v>
      </c>
      <c r="Y85" s="45">
        <f t="shared" ref="Y85:Y88" si="81">X85-W85</f>
        <v>0</v>
      </c>
      <c r="Z85" s="5">
        <f>SUMIFS(Dados!$C:$C,Dados!$D:$D,'Orç x Real'!$C85,Dados!$B:$B,'Orç x Real'!Z$2,Dados!$A:$A,"Realizado")</f>
        <v>0</v>
      </c>
      <c r="AA85" s="5">
        <f>SUMIFS(Dados!$C:$C,Dados!$D:$D,'Orç x Real'!$C85,Dados!$B:$B,'Orç x Real'!AA$2,Dados!$A:$A,"Realizado")</f>
        <v>0</v>
      </c>
      <c r="AB85" s="5">
        <f>SUMIFS(Dados!$C:$C,Dados!$D:$D,'Orç x Real'!$C85,Dados!$B:$B,'Orç x Real'!AB$2,Dados!$A:$A,"Realizado")</f>
        <v>0</v>
      </c>
      <c r="AC85" s="5">
        <f>SUMIFS(Dados!$C:$C,Dados!$D:$D,'Orç x Real'!$C85,Dados!$B:$B,'Orç x Real'!AC$2,Dados!$A:$A,"Realizado")</f>
        <v>0</v>
      </c>
      <c r="AD85" s="5">
        <f>SUMIFS(Dados!$C:$C,Dados!$D:$D,'Orç x Real'!$C85,Dados!$B:$B,'Orç x Real'!AD$2,Dados!$A:$A,"Realizado")</f>
        <v>0</v>
      </c>
      <c r="AE85" s="5">
        <f t="shared" ref="AE85:AE88" si="82">SUM(F85:AD85)</f>
        <v>0</v>
      </c>
    </row>
    <row r="86" spans="1:31" outlineLevel="1" x14ac:dyDescent="0.3">
      <c r="C86">
        <v>23103</v>
      </c>
      <c r="D86" t="s">
        <v>45</v>
      </c>
      <c r="E86" s="44">
        <f>Orçamento!E90</f>
        <v>0</v>
      </c>
      <c r="F86" s="5">
        <f>'Resulltado Gerencial'!E85</f>
        <v>0</v>
      </c>
      <c r="G86" s="45">
        <f t="shared" si="75"/>
        <v>0</v>
      </c>
      <c r="H86" s="44">
        <f>Orçamento!F90</f>
        <v>0</v>
      </c>
      <c r="I86" s="5">
        <f>'Resulltado Gerencial'!F85</f>
        <v>0</v>
      </c>
      <c r="J86" s="45">
        <f t="shared" si="76"/>
        <v>0</v>
      </c>
      <c r="K86" s="44">
        <f>Orçamento!G90</f>
        <v>0</v>
      </c>
      <c r="L86" s="5">
        <f>'Resulltado Gerencial'!G85</f>
        <v>0</v>
      </c>
      <c r="M86" s="45">
        <f t="shared" si="77"/>
        <v>0</v>
      </c>
      <c r="N86" s="44">
        <f>Orçamento!H90</f>
        <v>0</v>
      </c>
      <c r="O86" s="5">
        <f>'Resulltado Gerencial'!H85</f>
        <v>0</v>
      </c>
      <c r="P86" s="45">
        <f t="shared" si="78"/>
        <v>0</v>
      </c>
      <c r="Q86" s="44">
        <f>Orçamento!I90</f>
        <v>0</v>
      </c>
      <c r="R86" s="5">
        <f>'Resulltado Gerencial'!I85</f>
        <v>0</v>
      </c>
      <c r="S86" s="45">
        <f t="shared" si="79"/>
        <v>0</v>
      </c>
      <c r="T86" s="44">
        <f>Orçamento!J90</f>
        <v>0</v>
      </c>
      <c r="U86" s="5">
        <f>'Resulltado Gerencial'!J85</f>
        <v>0</v>
      </c>
      <c r="V86" s="45">
        <f t="shared" si="80"/>
        <v>0</v>
      </c>
      <c r="W86" s="44">
        <f>Orçamento!K90</f>
        <v>0</v>
      </c>
      <c r="X86" s="5">
        <f>'Resulltado Gerencial'!K85</f>
        <v>0</v>
      </c>
      <c r="Y86" s="45">
        <f t="shared" si="81"/>
        <v>0</v>
      </c>
      <c r="Z86" s="5">
        <f>SUMIFS(Dados!$C:$C,Dados!$D:$D,'Orç x Real'!$C86,Dados!$B:$B,'Orç x Real'!Z$2,Dados!$A:$A,"Realizado")</f>
        <v>0</v>
      </c>
      <c r="AA86" s="5">
        <f>SUMIFS(Dados!$C:$C,Dados!$D:$D,'Orç x Real'!$C86,Dados!$B:$B,'Orç x Real'!AA$2,Dados!$A:$A,"Realizado")</f>
        <v>0</v>
      </c>
      <c r="AB86" s="5">
        <f>SUMIFS(Dados!$C:$C,Dados!$D:$D,'Orç x Real'!$C86,Dados!$B:$B,'Orç x Real'!AB$2,Dados!$A:$A,"Realizado")</f>
        <v>0</v>
      </c>
      <c r="AC86" s="5">
        <f>SUMIFS(Dados!$C:$C,Dados!$D:$D,'Orç x Real'!$C86,Dados!$B:$B,'Orç x Real'!AC$2,Dados!$A:$A,"Realizado")</f>
        <v>0</v>
      </c>
      <c r="AD86" s="5">
        <f>SUMIFS(Dados!$C:$C,Dados!$D:$D,'Orç x Real'!$C86,Dados!$B:$B,'Orç x Real'!AD$2,Dados!$A:$A,"Realizado")</f>
        <v>0</v>
      </c>
      <c r="AE86" s="5">
        <f t="shared" si="82"/>
        <v>0</v>
      </c>
    </row>
    <row r="87" spans="1:31" outlineLevel="1" x14ac:dyDescent="0.3">
      <c r="C87">
        <v>23105</v>
      </c>
      <c r="D87" t="s">
        <v>46</v>
      </c>
      <c r="E87" s="44">
        <f>Orçamento!E91</f>
        <v>0</v>
      </c>
      <c r="F87" s="5">
        <f>'Resulltado Gerencial'!E86</f>
        <v>0</v>
      </c>
      <c r="G87" s="45">
        <f t="shared" si="75"/>
        <v>0</v>
      </c>
      <c r="H87" s="44">
        <f>Orçamento!F91</f>
        <v>0</v>
      </c>
      <c r="I87" s="5">
        <f>'Resulltado Gerencial'!F86</f>
        <v>0</v>
      </c>
      <c r="J87" s="45">
        <f t="shared" si="76"/>
        <v>0</v>
      </c>
      <c r="K87" s="44">
        <f>Orçamento!G91</f>
        <v>0</v>
      </c>
      <c r="L87" s="5">
        <f>'Resulltado Gerencial'!G86</f>
        <v>0</v>
      </c>
      <c r="M87" s="45">
        <f t="shared" si="77"/>
        <v>0</v>
      </c>
      <c r="N87" s="44">
        <f>Orçamento!H91</f>
        <v>0</v>
      </c>
      <c r="O87" s="5">
        <f>'Resulltado Gerencial'!H86</f>
        <v>0</v>
      </c>
      <c r="P87" s="45">
        <f t="shared" si="78"/>
        <v>0</v>
      </c>
      <c r="Q87" s="44">
        <f>Orçamento!I91</f>
        <v>0</v>
      </c>
      <c r="R87" s="5">
        <f>'Resulltado Gerencial'!I86</f>
        <v>0</v>
      </c>
      <c r="S87" s="45">
        <f t="shared" si="79"/>
        <v>0</v>
      </c>
      <c r="T87" s="44">
        <f>Orçamento!J91</f>
        <v>0</v>
      </c>
      <c r="U87" s="5">
        <f>'Resulltado Gerencial'!J86</f>
        <v>0</v>
      </c>
      <c r="V87" s="45">
        <f t="shared" si="80"/>
        <v>0</v>
      </c>
      <c r="W87" s="44">
        <f>Orçamento!K91</f>
        <v>0</v>
      </c>
      <c r="X87" s="5">
        <f>'Resulltado Gerencial'!K86</f>
        <v>0</v>
      </c>
      <c r="Y87" s="45">
        <f t="shared" si="81"/>
        <v>0</v>
      </c>
      <c r="Z87" s="5">
        <f>SUMIFS(Dados!$C:$C,Dados!$D:$D,'Orç x Real'!$C87,Dados!$B:$B,'Orç x Real'!Z$2,Dados!$A:$A,"Realizado")</f>
        <v>0</v>
      </c>
      <c r="AA87" s="5">
        <f>SUMIFS(Dados!$C:$C,Dados!$D:$D,'Orç x Real'!$C87,Dados!$B:$B,'Orç x Real'!AA$2,Dados!$A:$A,"Realizado")</f>
        <v>0</v>
      </c>
      <c r="AB87" s="5">
        <f>SUMIFS(Dados!$C:$C,Dados!$D:$D,'Orç x Real'!$C87,Dados!$B:$B,'Orç x Real'!AB$2,Dados!$A:$A,"Realizado")</f>
        <v>0</v>
      </c>
      <c r="AC87" s="5">
        <f>SUMIFS(Dados!$C:$C,Dados!$D:$D,'Orç x Real'!$C87,Dados!$B:$B,'Orç x Real'!AC$2,Dados!$A:$A,"Realizado")</f>
        <v>0</v>
      </c>
      <c r="AD87" s="5">
        <f>SUMIFS(Dados!$C:$C,Dados!$D:$D,'Orç x Real'!$C87,Dados!$B:$B,'Orç x Real'!AD$2,Dados!$A:$A,"Realizado")</f>
        <v>0</v>
      </c>
      <c r="AE87" s="5">
        <f t="shared" si="82"/>
        <v>0</v>
      </c>
    </row>
    <row r="88" spans="1:31" outlineLevel="1" x14ac:dyDescent="0.3">
      <c r="C88">
        <v>23106</v>
      </c>
      <c r="D88" t="s">
        <v>47</v>
      </c>
      <c r="E88" s="44">
        <f>Orçamento!E92</f>
        <v>0</v>
      </c>
      <c r="F88" s="5">
        <f>'Resulltado Gerencial'!E87</f>
        <v>0</v>
      </c>
      <c r="G88" s="45">
        <f t="shared" si="75"/>
        <v>0</v>
      </c>
      <c r="H88" s="44">
        <f>Orçamento!F92</f>
        <v>0</v>
      </c>
      <c r="I88" s="5">
        <f>'Resulltado Gerencial'!F87</f>
        <v>0</v>
      </c>
      <c r="J88" s="45">
        <f t="shared" si="76"/>
        <v>0</v>
      </c>
      <c r="K88" s="44">
        <f>Orçamento!G92</f>
        <v>0</v>
      </c>
      <c r="L88" s="5">
        <f>'Resulltado Gerencial'!G87</f>
        <v>0</v>
      </c>
      <c r="M88" s="45">
        <f t="shared" si="77"/>
        <v>0</v>
      </c>
      <c r="N88" s="44">
        <f>Orçamento!H92</f>
        <v>0</v>
      </c>
      <c r="O88" s="5">
        <f>'Resulltado Gerencial'!H87</f>
        <v>0</v>
      </c>
      <c r="P88" s="45">
        <f t="shared" si="78"/>
        <v>0</v>
      </c>
      <c r="Q88" s="44">
        <f>Orçamento!I92</f>
        <v>0</v>
      </c>
      <c r="R88" s="5">
        <f>'Resulltado Gerencial'!I87</f>
        <v>0</v>
      </c>
      <c r="S88" s="45">
        <f t="shared" si="79"/>
        <v>0</v>
      </c>
      <c r="T88" s="44">
        <f>Orçamento!J92</f>
        <v>0</v>
      </c>
      <c r="U88" s="5">
        <f>'Resulltado Gerencial'!J87</f>
        <v>0</v>
      </c>
      <c r="V88" s="45">
        <f t="shared" si="80"/>
        <v>0</v>
      </c>
      <c r="W88" s="44">
        <f>Orçamento!K92</f>
        <v>0</v>
      </c>
      <c r="X88" s="5">
        <f>'Resulltado Gerencial'!K87</f>
        <v>0</v>
      </c>
      <c r="Y88" s="45">
        <f t="shared" si="81"/>
        <v>0</v>
      </c>
      <c r="Z88" s="5">
        <f>SUMIFS(Dados!$C:$C,Dados!$D:$D,'Orç x Real'!$C88,Dados!$B:$B,'Orç x Real'!Z$2,Dados!$A:$A,"Realizado")</f>
        <v>0</v>
      </c>
      <c r="AA88" s="5">
        <f>SUMIFS(Dados!$C:$C,Dados!$D:$D,'Orç x Real'!$C88,Dados!$B:$B,'Orç x Real'!AA$2,Dados!$A:$A,"Realizado")</f>
        <v>0</v>
      </c>
      <c r="AB88" s="5">
        <f>SUMIFS(Dados!$C:$C,Dados!$D:$D,'Orç x Real'!$C88,Dados!$B:$B,'Orç x Real'!AB$2,Dados!$A:$A,"Realizado")</f>
        <v>0</v>
      </c>
      <c r="AC88" s="5">
        <f>SUMIFS(Dados!$C:$C,Dados!$D:$D,'Orç x Real'!$C88,Dados!$B:$B,'Orç x Real'!AC$2,Dados!$A:$A,"Realizado")</f>
        <v>0</v>
      </c>
      <c r="AD88" s="5">
        <f>SUMIFS(Dados!$C:$C,Dados!$D:$D,'Orç x Real'!$C88,Dados!$B:$B,'Orç x Real'!AD$2,Dados!$A:$A,"Realizado")</f>
        <v>0</v>
      </c>
      <c r="AE88" s="5">
        <f t="shared" si="82"/>
        <v>0</v>
      </c>
    </row>
    <row r="89" spans="1:31" x14ac:dyDescent="0.3">
      <c r="E89" s="44"/>
      <c r="G89" s="45"/>
      <c r="H89" s="44"/>
      <c r="J89" s="45"/>
      <c r="K89" s="44"/>
      <c r="M89" s="45"/>
      <c r="N89" s="44"/>
      <c r="P89" s="45"/>
      <c r="Q89" s="44"/>
      <c r="S89" s="45"/>
      <c r="T89" s="44"/>
      <c r="V89" s="45"/>
      <c r="W89" s="44"/>
      <c r="Y89" s="45"/>
    </row>
    <row r="90" spans="1:31" s="1" customFormat="1" x14ac:dyDescent="0.3">
      <c r="A90" s="25" t="s">
        <v>49</v>
      </c>
      <c r="B90" s="25"/>
      <c r="C90" s="25"/>
      <c r="D90" s="25"/>
      <c r="E90" s="47">
        <f t="shared" ref="E90:Y90" si="83">E74+E79+E83+E71</f>
        <v>7285.3033333333296</v>
      </c>
      <c r="F90" s="26" t="e">
        <f t="shared" si="83"/>
        <v>#REF!</v>
      </c>
      <c r="G90" s="48" t="e">
        <f t="shared" si="83"/>
        <v>#REF!</v>
      </c>
      <c r="H90" s="47">
        <f t="shared" si="83"/>
        <v>5485.3033333333442</v>
      </c>
      <c r="I90" s="26" t="e">
        <f t="shared" si="83"/>
        <v>#REF!</v>
      </c>
      <c r="J90" s="48" t="e">
        <f t="shared" si="83"/>
        <v>#REF!</v>
      </c>
      <c r="K90" s="47">
        <f t="shared" si="83"/>
        <v>7285.3033333333296</v>
      </c>
      <c r="L90" s="26" t="e">
        <f t="shared" si="83"/>
        <v>#REF!</v>
      </c>
      <c r="M90" s="48" t="e">
        <f t="shared" si="83"/>
        <v>#REF!</v>
      </c>
      <c r="N90" s="47">
        <f t="shared" si="83"/>
        <v>8394.2866666666669</v>
      </c>
      <c r="O90" s="26" t="e">
        <f t="shared" si="83"/>
        <v>#REF!</v>
      </c>
      <c r="P90" s="48" t="e">
        <f t="shared" si="83"/>
        <v>#REF!</v>
      </c>
      <c r="Q90" s="47">
        <f t="shared" si="83"/>
        <v>11747.276666666672</v>
      </c>
      <c r="R90" s="26" t="e">
        <f t="shared" si="83"/>
        <v>#REF!</v>
      </c>
      <c r="S90" s="48" t="e">
        <f t="shared" si="83"/>
        <v>#REF!</v>
      </c>
      <c r="T90" s="47">
        <f t="shared" si="83"/>
        <v>24562.576666666675</v>
      </c>
      <c r="U90" s="26" t="e">
        <f t="shared" si="83"/>
        <v>#REF!</v>
      </c>
      <c r="V90" s="48" t="e">
        <f t="shared" si="83"/>
        <v>#REF!</v>
      </c>
      <c r="W90" s="47">
        <f t="shared" si="83"/>
        <v>27664.476666666655</v>
      </c>
      <c r="X90" s="26" t="e">
        <f t="shared" si="83"/>
        <v>#REF!</v>
      </c>
      <c r="Y90" s="48" t="e">
        <f t="shared" si="83"/>
        <v>#REF!</v>
      </c>
      <c r="Z90" s="26">
        <f t="shared" ref="Z90:AD90" si="84">Z74+Z79+Z83+Z71</f>
        <v>0</v>
      </c>
      <c r="AA90" s="26">
        <f t="shared" si="84"/>
        <v>0</v>
      </c>
      <c r="AB90" s="26">
        <f t="shared" si="84"/>
        <v>0</v>
      </c>
      <c r="AC90" s="26">
        <f t="shared" si="84"/>
        <v>0</v>
      </c>
      <c r="AD90" s="26">
        <f t="shared" si="84"/>
        <v>0</v>
      </c>
      <c r="AE90" s="26" t="e">
        <f>AE74+AE79+AE83+AE71</f>
        <v>#REF!</v>
      </c>
    </row>
    <row r="91" spans="1:31" x14ac:dyDescent="0.3">
      <c r="E91" s="44"/>
      <c r="G91" s="45"/>
      <c r="H91" s="44"/>
      <c r="J91" s="45"/>
      <c r="K91" s="44"/>
      <c r="M91" s="45"/>
      <c r="N91" s="44"/>
      <c r="P91" s="45"/>
      <c r="Q91" s="44"/>
      <c r="S91" s="45"/>
      <c r="T91" s="44"/>
      <c r="V91" s="45"/>
      <c r="W91" s="44"/>
      <c r="Y91" s="45"/>
    </row>
    <row r="92" spans="1:31" x14ac:dyDescent="0.3">
      <c r="A92" s="20" t="s">
        <v>71</v>
      </c>
      <c r="B92" s="20"/>
      <c r="C92" s="20"/>
      <c r="D92" s="20"/>
      <c r="E92" s="40">
        <f t="shared" ref="E92:N93" si="85">E93</f>
        <v>0</v>
      </c>
      <c r="F92" s="6">
        <f t="shared" si="85"/>
        <v>0</v>
      </c>
      <c r="G92" s="41">
        <f t="shared" si="85"/>
        <v>0</v>
      </c>
      <c r="H92" s="40">
        <f t="shared" si="85"/>
        <v>0</v>
      </c>
      <c r="I92" s="6">
        <f t="shared" si="85"/>
        <v>0</v>
      </c>
      <c r="J92" s="41">
        <f t="shared" si="85"/>
        <v>0</v>
      </c>
      <c r="K92" s="40">
        <f t="shared" si="85"/>
        <v>0</v>
      </c>
      <c r="L92" s="6">
        <f t="shared" si="85"/>
        <v>0</v>
      </c>
      <c r="M92" s="41">
        <f t="shared" si="85"/>
        <v>0</v>
      </c>
      <c r="N92" s="40">
        <f t="shared" si="85"/>
        <v>0</v>
      </c>
      <c r="O92" s="6">
        <f t="shared" ref="O92:X93" si="86">O93</f>
        <v>0</v>
      </c>
      <c r="P92" s="41">
        <f t="shared" si="86"/>
        <v>0</v>
      </c>
      <c r="Q92" s="40">
        <f t="shared" si="86"/>
        <v>0</v>
      </c>
      <c r="R92" s="6">
        <f t="shared" si="86"/>
        <v>0</v>
      </c>
      <c r="S92" s="41">
        <f t="shared" si="86"/>
        <v>0</v>
      </c>
      <c r="T92" s="40">
        <f t="shared" si="86"/>
        <v>0</v>
      </c>
      <c r="U92" s="6">
        <f t="shared" si="86"/>
        <v>0</v>
      </c>
      <c r="V92" s="41">
        <f t="shared" si="86"/>
        <v>0</v>
      </c>
      <c r="W92" s="40">
        <f t="shared" si="86"/>
        <v>0</v>
      </c>
      <c r="X92" s="6">
        <f t="shared" si="86"/>
        <v>0</v>
      </c>
      <c r="Y92" s="41">
        <f t="shared" ref="Y92:Y93" si="87">Y93</f>
        <v>0</v>
      </c>
      <c r="Z92" s="6">
        <f t="shared" ref="Z92:AE93" si="88">Z93</f>
        <v>0</v>
      </c>
      <c r="AA92" s="6">
        <f t="shared" si="88"/>
        <v>0</v>
      </c>
      <c r="AB92" s="6">
        <f t="shared" si="88"/>
        <v>0</v>
      </c>
      <c r="AC92" s="6">
        <f t="shared" si="88"/>
        <v>0</v>
      </c>
      <c r="AD92" s="6">
        <f t="shared" si="88"/>
        <v>0</v>
      </c>
      <c r="AE92" s="6">
        <f t="shared" si="88"/>
        <v>0</v>
      </c>
    </row>
    <row r="93" spans="1:31" outlineLevel="1" x14ac:dyDescent="0.3">
      <c r="B93" s="3" t="s">
        <v>73</v>
      </c>
      <c r="C93" s="3"/>
      <c r="D93" s="3"/>
      <c r="E93" s="42">
        <f t="shared" si="85"/>
        <v>0</v>
      </c>
      <c r="F93" s="4">
        <f t="shared" si="85"/>
        <v>0</v>
      </c>
      <c r="G93" s="43">
        <f t="shared" si="85"/>
        <v>0</v>
      </c>
      <c r="H93" s="42">
        <f t="shared" si="85"/>
        <v>0</v>
      </c>
      <c r="I93" s="4">
        <f t="shared" si="85"/>
        <v>0</v>
      </c>
      <c r="J93" s="43">
        <f t="shared" si="85"/>
        <v>0</v>
      </c>
      <c r="K93" s="42">
        <f t="shared" si="85"/>
        <v>0</v>
      </c>
      <c r="L93" s="4">
        <f t="shared" si="85"/>
        <v>0</v>
      </c>
      <c r="M93" s="43">
        <f t="shared" si="85"/>
        <v>0</v>
      </c>
      <c r="N93" s="42">
        <f t="shared" si="85"/>
        <v>0</v>
      </c>
      <c r="O93" s="4">
        <f t="shared" si="86"/>
        <v>0</v>
      </c>
      <c r="P93" s="43">
        <f t="shared" si="86"/>
        <v>0</v>
      </c>
      <c r="Q93" s="42">
        <f t="shared" si="86"/>
        <v>0</v>
      </c>
      <c r="R93" s="4">
        <f t="shared" si="86"/>
        <v>0</v>
      </c>
      <c r="S93" s="43">
        <f t="shared" si="86"/>
        <v>0</v>
      </c>
      <c r="T93" s="42">
        <f t="shared" si="86"/>
        <v>0</v>
      </c>
      <c r="U93" s="4">
        <f t="shared" si="86"/>
        <v>0</v>
      </c>
      <c r="V93" s="43">
        <f t="shared" si="86"/>
        <v>0</v>
      </c>
      <c r="W93" s="42">
        <f t="shared" si="86"/>
        <v>0</v>
      </c>
      <c r="X93" s="4">
        <f t="shared" si="86"/>
        <v>0</v>
      </c>
      <c r="Y93" s="43">
        <f t="shared" si="87"/>
        <v>0</v>
      </c>
      <c r="Z93" s="4">
        <f t="shared" si="88"/>
        <v>0</v>
      </c>
      <c r="AA93" s="4">
        <f t="shared" si="88"/>
        <v>0</v>
      </c>
      <c r="AB93" s="4">
        <f t="shared" si="88"/>
        <v>0</v>
      </c>
      <c r="AC93" s="4">
        <f t="shared" si="88"/>
        <v>0</v>
      </c>
      <c r="AD93" s="4">
        <f t="shared" si="88"/>
        <v>0</v>
      </c>
      <c r="AE93" s="4">
        <f t="shared" si="88"/>
        <v>0</v>
      </c>
    </row>
    <row r="94" spans="1:31" outlineLevel="1" x14ac:dyDescent="0.3">
      <c r="E94" s="44"/>
      <c r="F94" s="5">
        <f>'Resulltado Gerencial'!E93</f>
        <v>0</v>
      </c>
      <c r="G94" s="45">
        <f t="shared" ref="G94" si="89">F94-E94</f>
        <v>0</v>
      </c>
      <c r="H94" s="44"/>
      <c r="I94" s="5">
        <f>'Resulltado Gerencial'!F93</f>
        <v>0</v>
      </c>
      <c r="J94" s="45">
        <f t="shared" ref="J94" si="90">I94-H94</f>
        <v>0</v>
      </c>
      <c r="K94" s="44"/>
      <c r="L94" s="5">
        <f>'Resulltado Gerencial'!G93</f>
        <v>0</v>
      </c>
      <c r="M94" s="45">
        <f t="shared" ref="M94" si="91">L94-K94</f>
        <v>0</v>
      </c>
      <c r="N94" s="44"/>
      <c r="O94" s="5">
        <f>'Resulltado Gerencial'!H93</f>
        <v>0</v>
      </c>
      <c r="P94" s="45">
        <f t="shared" ref="P94" si="92">O94-N94</f>
        <v>0</v>
      </c>
      <c r="Q94" s="44"/>
      <c r="R94" s="5">
        <f>'Resulltado Gerencial'!I93</f>
        <v>0</v>
      </c>
      <c r="S94" s="45">
        <f t="shared" ref="S94" si="93">R94-Q94</f>
        <v>0</v>
      </c>
      <c r="T94" s="44"/>
      <c r="U94" s="5">
        <f>'Resulltado Gerencial'!J93</f>
        <v>0</v>
      </c>
      <c r="V94" s="45">
        <f t="shared" ref="V94" si="94">U94-T94</f>
        <v>0</v>
      </c>
      <c r="W94" s="44"/>
      <c r="X94" s="5">
        <f>'Resulltado Gerencial'!K93</f>
        <v>0</v>
      </c>
      <c r="Y94" s="45">
        <f t="shared" ref="Y94" si="95">X94-W94</f>
        <v>0</v>
      </c>
      <c r="Z94" s="5">
        <f>SUMIFS(Dados!$C:$C,Dados!$D:$D,'Orç x Real'!$C94,Dados!$B:$B,'Orç x Real'!Z$2,Dados!$A:$A,"Realizado")</f>
        <v>0</v>
      </c>
      <c r="AA94" s="5">
        <f>SUMIFS(Dados!$C:$C,Dados!$D:$D,'Orç x Real'!$C94,Dados!$B:$B,'Orç x Real'!AA$2,Dados!$A:$A,"Realizado")</f>
        <v>0</v>
      </c>
      <c r="AB94" s="5">
        <f>SUMIFS(Dados!$C:$C,Dados!$D:$D,'Orç x Real'!$C94,Dados!$B:$B,'Orç x Real'!AB$2,Dados!$A:$A,"Realizado")</f>
        <v>0</v>
      </c>
      <c r="AC94" s="5">
        <f>SUMIFS(Dados!$C:$C,Dados!$D:$D,'Orç x Real'!$C94,Dados!$B:$B,'Orç x Real'!AC$2,Dados!$A:$A,"Realizado")</f>
        <v>0</v>
      </c>
      <c r="AD94" s="5">
        <f>SUMIFS(Dados!$C:$C,Dados!$D:$D,'Orç x Real'!$C94,Dados!$B:$B,'Orç x Real'!AD$2,Dados!$A:$A,"Realizado")</f>
        <v>0</v>
      </c>
      <c r="AE94" s="5">
        <f t="shared" ref="AE94" si="96">SUM(F94:AD94)</f>
        <v>0</v>
      </c>
    </row>
    <row r="95" spans="1:31" ht="5.25" customHeight="1" x14ac:dyDescent="0.3">
      <c r="E95" s="44"/>
      <c r="G95" s="45"/>
      <c r="H95" s="44"/>
      <c r="J95" s="45"/>
      <c r="K95" s="44"/>
      <c r="M95" s="45"/>
      <c r="N95" s="44"/>
      <c r="P95" s="45"/>
      <c r="Q95" s="44"/>
      <c r="S95" s="45"/>
      <c r="T95" s="44"/>
      <c r="V95" s="45"/>
      <c r="W95" s="44"/>
      <c r="Y95" s="45"/>
    </row>
    <row r="96" spans="1:31" s="1" customFormat="1" x14ac:dyDescent="0.3">
      <c r="A96" s="25" t="s">
        <v>50</v>
      </c>
      <c r="B96" s="25"/>
      <c r="C96" s="25"/>
      <c r="D96" s="25"/>
      <c r="E96" s="53">
        <f t="shared" ref="E96:AE96" si="97">E90+E92</f>
        <v>7285.3033333333296</v>
      </c>
      <c r="F96" s="54" t="e">
        <f t="shared" si="97"/>
        <v>#REF!</v>
      </c>
      <c r="G96" s="55" t="e">
        <f t="shared" ref="G96:I96" si="98">G90+G92</f>
        <v>#REF!</v>
      </c>
      <c r="H96" s="53">
        <f t="shared" si="98"/>
        <v>5485.3033333333442</v>
      </c>
      <c r="I96" s="54" t="e">
        <f t="shared" si="98"/>
        <v>#REF!</v>
      </c>
      <c r="J96" s="55" t="e">
        <f t="shared" si="97"/>
        <v>#REF!</v>
      </c>
      <c r="K96" s="53">
        <f t="shared" si="97"/>
        <v>7285.3033333333296</v>
      </c>
      <c r="L96" s="54" t="e">
        <f t="shared" si="97"/>
        <v>#REF!</v>
      </c>
      <c r="M96" s="55" t="e">
        <f t="shared" ref="M96:O96" si="99">M90+M92</f>
        <v>#REF!</v>
      </c>
      <c r="N96" s="53">
        <f t="shared" si="99"/>
        <v>8394.2866666666669</v>
      </c>
      <c r="O96" s="54" t="e">
        <f t="shared" si="99"/>
        <v>#REF!</v>
      </c>
      <c r="P96" s="55" t="e">
        <f t="shared" si="97"/>
        <v>#REF!</v>
      </c>
      <c r="Q96" s="53">
        <f t="shared" si="97"/>
        <v>11747.276666666672</v>
      </c>
      <c r="R96" s="54" t="e">
        <f t="shared" si="97"/>
        <v>#REF!</v>
      </c>
      <c r="S96" s="55" t="e">
        <f t="shared" ref="S96:U96" si="100">S90+S92</f>
        <v>#REF!</v>
      </c>
      <c r="T96" s="53">
        <f t="shared" si="100"/>
        <v>24562.576666666675</v>
      </c>
      <c r="U96" s="54" t="e">
        <f t="shared" si="100"/>
        <v>#REF!</v>
      </c>
      <c r="V96" s="55" t="e">
        <f t="shared" si="97"/>
        <v>#REF!</v>
      </c>
      <c r="W96" s="53">
        <f t="shared" si="97"/>
        <v>27664.476666666655</v>
      </c>
      <c r="X96" s="54" t="e">
        <f t="shared" si="97"/>
        <v>#REF!</v>
      </c>
      <c r="Y96" s="55" t="e">
        <f t="shared" ref="Y96" si="101">Y90+Y92</f>
        <v>#REF!</v>
      </c>
      <c r="Z96" s="26">
        <f t="shared" si="97"/>
        <v>0</v>
      </c>
      <c r="AA96" s="26">
        <f t="shared" si="97"/>
        <v>0</v>
      </c>
      <c r="AB96" s="26">
        <f t="shared" si="97"/>
        <v>0</v>
      </c>
      <c r="AC96" s="26">
        <f t="shared" si="97"/>
        <v>0</v>
      </c>
      <c r="AD96" s="26">
        <f t="shared" si="97"/>
        <v>0</v>
      </c>
      <c r="AE96" s="26" t="e">
        <f t="shared" si="97"/>
        <v>#REF!</v>
      </c>
    </row>
    <row r="97" spans="1:45" x14ac:dyDescent="0.3">
      <c r="E97" s="5"/>
      <c r="H97" s="5"/>
      <c r="K97" s="5"/>
      <c r="N97" s="5"/>
      <c r="Q97" s="5"/>
      <c r="T97" s="5"/>
      <c r="W97" s="5"/>
    </row>
    <row r="98" spans="1:45" x14ac:dyDescent="0.3">
      <c r="E98" s="5"/>
      <c r="H98" s="5"/>
      <c r="K98" s="5"/>
      <c r="N98" s="5"/>
      <c r="Q98" s="5"/>
      <c r="T98" s="5"/>
      <c r="W98" s="5"/>
    </row>
    <row r="99" spans="1:45" x14ac:dyDescent="0.3">
      <c r="E99" s="5"/>
      <c r="H99" s="5"/>
      <c r="K99" s="5"/>
      <c r="N99" s="5"/>
      <c r="Q99" s="5"/>
      <c r="T99" s="5"/>
      <c r="W99" s="5"/>
    </row>
    <row r="100" spans="1:45" s="5" customFormat="1" x14ac:dyDescent="0.3">
      <c r="A100" s="1"/>
      <c r="B100"/>
      <c r="C100"/>
      <c r="D100"/>
      <c r="E100"/>
      <c r="H100"/>
      <c r="K100"/>
      <c r="N100"/>
      <c r="Q100"/>
      <c r="T100"/>
      <c r="W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s="5" customFormat="1" x14ac:dyDescent="0.3">
      <c r="A101" s="1"/>
      <c r="B101"/>
      <c r="C101"/>
      <c r="D101"/>
      <c r="E101"/>
      <c r="H101"/>
      <c r="K101"/>
      <c r="N101"/>
      <c r="Q101"/>
      <c r="T101"/>
      <c r="W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s="5" customFormat="1" x14ac:dyDescent="0.3">
      <c r="A102" s="1"/>
      <c r="B102"/>
      <c r="C102"/>
      <c r="D102"/>
      <c r="E102"/>
      <c r="H102"/>
      <c r="K102"/>
      <c r="N102"/>
      <c r="Q102"/>
      <c r="T102"/>
      <c r="W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s="5" customFormat="1" x14ac:dyDescent="0.3">
      <c r="A103" s="1"/>
      <c r="B103"/>
      <c r="C103"/>
      <c r="D103"/>
      <c r="E103"/>
      <c r="H103"/>
      <c r="K103"/>
      <c r="N103"/>
      <c r="Q103"/>
      <c r="T103"/>
      <c r="W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s="5" customFormat="1" x14ac:dyDescent="0.3">
      <c r="A104" s="1"/>
      <c r="B104"/>
      <c r="C104"/>
      <c r="D104"/>
      <c r="E104"/>
      <c r="H104"/>
      <c r="K104"/>
      <c r="N104"/>
      <c r="Q104"/>
      <c r="T104"/>
      <c r="W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s="5" customFormat="1" x14ac:dyDescent="0.3">
      <c r="A105" s="1"/>
      <c r="B105"/>
      <c r="C105"/>
      <c r="D105"/>
      <c r="E105"/>
      <c r="H105"/>
      <c r="K105"/>
      <c r="N105"/>
      <c r="Q105"/>
      <c r="T105"/>
      <c r="W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s="5" customFormat="1" x14ac:dyDescent="0.3">
      <c r="A106" s="1"/>
      <c r="B106"/>
      <c r="C106"/>
      <c r="D106"/>
      <c r="E106"/>
      <c r="H106"/>
      <c r="K106"/>
      <c r="N106"/>
      <c r="Q106"/>
      <c r="T106"/>
      <c r="W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s="5" customFormat="1" x14ac:dyDescent="0.3">
      <c r="A107" s="1"/>
      <c r="B107"/>
      <c r="C107"/>
      <c r="D107"/>
      <c r="E107"/>
      <c r="H107"/>
      <c r="K107"/>
      <c r="N107"/>
      <c r="Q107"/>
      <c r="T107"/>
      <c r="W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s="5" customFormat="1" x14ac:dyDescent="0.3">
      <c r="A108" s="1"/>
      <c r="B108"/>
      <c r="C108"/>
      <c r="D108"/>
      <c r="E108"/>
      <c r="H108"/>
      <c r="K108"/>
      <c r="N108"/>
      <c r="Q108"/>
      <c r="T108"/>
      <c r="W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s="5" customFormat="1" x14ac:dyDescent="0.3">
      <c r="A109" s="1"/>
      <c r="B109"/>
      <c r="C109"/>
      <c r="D109"/>
      <c r="E109"/>
      <c r="H109"/>
      <c r="K109"/>
      <c r="N109"/>
      <c r="Q109"/>
      <c r="T109"/>
      <c r="W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s="5" customFormat="1" x14ac:dyDescent="0.3">
      <c r="A110" s="1"/>
      <c r="B110"/>
      <c r="C110"/>
      <c r="D110"/>
      <c r="E110"/>
      <c r="H110"/>
      <c r="K110"/>
      <c r="N110"/>
      <c r="Q110"/>
      <c r="T110"/>
      <c r="W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s="5" customFormat="1" x14ac:dyDescent="0.3">
      <c r="A111" s="1"/>
      <c r="B111"/>
      <c r="C111"/>
      <c r="D111"/>
      <c r="E111"/>
      <c r="H111"/>
      <c r="K111"/>
      <c r="N111"/>
      <c r="Q111"/>
      <c r="T111"/>
      <c r="W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s="5" customFormat="1" x14ac:dyDescent="0.3">
      <c r="A112" s="1"/>
      <c r="B112"/>
      <c r="C112"/>
      <c r="D112"/>
      <c r="E112"/>
      <c r="H112"/>
      <c r="K112"/>
      <c r="N112"/>
      <c r="Q112"/>
      <c r="T112"/>
      <c r="W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s="5" customFormat="1" x14ac:dyDescent="0.3">
      <c r="A113" s="1"/>
      <c r="B113"/>
      <c r="C113"/>
      <c r="D113"/>
      <c r="E113"/>
      <c r="H113"/>
      <c r="K113"/>
      <c r="N113"/>
      <c r="Q113"/>
      <c r="T113"/>
      <c r="W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s="5" customFormat="1" x14ac:dyDescent="0.3">
      <c r="A114" s="1"/>
      <c r="B114"/>
      <c r="C114"/>
      <c r="D114"/>
      <c r="E114"/>
      <c r="H114"/>
      <c r="K114"/>
      <c r="N114"/>
      <c r="Q114"/>
      <c r="T114"/>
      <c r="W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s="5" customFormat="1" x14ac:dyDescent="0.3">
      <c r="A115" s="1"/>
      <c r="B115"/>
      <c r="C115"/>
      <c r="D115"/>
      <c r="E115"/>
      <c r="H115"/>
      <c r="K115"/>
      <c r="N115"/>
      <c r="Q115"/>
      <c r="T115"/>
      <c r="W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s="5" customFormat="1" x14ac:dyDescent="0.3">
      <c r="A116" s="1"/>
      <c r="B116"/>
      <c r="C116"/>
      <c r="D116"/>
      <c r="E116"/>
      <c r="H116"/>
      <c r="K116"/>
      <c r="N116"/>
      <c r="Q116"/>
      <c r="T116"/>
      <c r="W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s="5" customFormat="1" x14ac:dyDescent="0.3">
      <c r="A117" s="1"/>
      <c r="B117"/>
      <c r="C117"/>
      <c r="D117"/>
      <c r="E117"/>
      <c r="H117"/>
      <c r="K117"/>
      <c r="N117"/>
      <c r="Q117"/>
      <c r="T117"/>
      <c r="W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s="5" customFormat="1" x14ac:dyDescent="0.3">
      <c r="A118" s="1"/>
      <c r="B118"/>
      <c r="C118"/>
      <c r="D118"/>
      <c r="E118"/>
      <c r="H118"/>
      <c r="K118"/>
      <c r="N118"/>
      <c r="Q118"/>
      <c r="T118"/>
      <c r="W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s="5" customFormat="1" x14ac:dyDescent="0.3">
      <c r="A119" s="1"/>
      <c r="B119"/>
      <c r="C119"/>
      <c r="D119"/>
      <c r="E119"/>
      <c r="H119"/>
      <c r="K119"/>
      <c r="N119"/>
      <c r="Q119"/>
      <c r="T119"/>
      <c r="W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s="5" customFormat="1" x14ac:dyDescent="0.3">
      <c r="A120" s="1"/>
      <c r="B120"/>
      <c r="C120"/>
      <c r="D120"/>
      <c r="E120"/>
      <c r="H120"/>
      <c r="K120"/>
      <c r="N120"/>
      <c r="Q120"/>
      <c r="T120"/>
      <c r="W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</sheetData>
  <mergeCells count="7">
    <mergeCell ref="W1:Y1"/>
    <mergeCell ref="E1:G1"/>
    <mergeCell ref="H1:J1"/>
    <mergeCell ref="K1:M1"/>
    <mergeCell ref="N1:P1"/>
    <mergeCell ref="Q1:S1"/>
    <mergeCell ref="T1:V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FF92-D48D-4641-AC7B-CA642ACDAD86}">
  <sheetPr>
    <tabColor theme="1"/>
  </sheetPr>
  <dimension ref="A2:F14"/>
  <sheetViews>
    <sheetView zoomScale="80" zoomScaleNormal="80" workbookViewId="0">
      <selection activeCell="D12" sqref="D12"/>
    </sheetView>
  </sheetViews>
  <sheetFormatPr defaultRowHeight="14.4" x14ac:dyDescent="0.3"/>
  <cols>
    <col min="1" max="1" width="17.44140625" customWidth="1"/>
    <col min="2" max="2" width="71.21875" bestFit="1" customWidth="1"/>
    <col min="3" max="5" width="21.33203125" customWidth="1"/>
    <col min="6" max="6" width="10.77734375" bestFit="1" customWidth="1"/>
    <col min="7" max="9" width="12.6640625" bestFit="1" customWidth="1"/>
    <col min="10" max="10" width="10.77734375" bestFit="1" customWidth="1"/>
    <col min="11" max="11" width="12" bestFit="1" customWidth="1"/>
    <col min="12" max="12" width="10.77734375" bestFit="1" customWidth="1"/>
    <col min="13" max="13" width="6.6640625" bestFit="1" customWidth="1"/>
    <col min="14" max="14" width="12.6640625" bestFit="1" customWidth="1"/>
  </cols>
  <sheetData>
    <row r="2" spans="1:6" x14ac:dyDescent="0.3">
      <c r="A2" s="60" t="s">
        <v>91</v>
      </c>
      <c r="B2" s="61">
        <v>42410</v>
      </c>
    </row>
    <row r="4" spans="1:6" x14ac:dyDescent="0.3">
      <c r="A4" s="60" t="s">
        <v>2986</v>
      </c>
      <c r="C4" s="60" t="s">
        <v>77</v>
      </c>
    </row>
    <row r="5" spans="1:6" x14ac:dyDescent="0.3">
      <c r="A5" s="60" t="s">
        <v>79</v>
      </c>
      <c r="B5" s="60" t="s">
        <v>80</v>
      </c>
      <c r="C5" s="62">
        <v>45170</v>
      </c>
      <c r="D5" s="62">
        <v>45200</v>
      </c>
      <c r="E5" s="62">
        <v>45231</v>
      </c>
      <c r="F5" t="s">
        <v>2985</v>
      </c>
    </row>
    <row r="6" spans="1:6" x14ac:dyDescent="0.3">
      <c r="A6" t="s">
        <v>36</v>
      </c>
      <c r="C6" s="63">
        <v>-3787.57</v>
      </c>
      <c r="D6" s="63">
        <v>-8733.8700000000008</v>
      </c>
      <c r="E6" s="63">
        <v>-460.29999999999995</v>
      </c>
      <c r="F6" s="63">
        <v>-12981.740000000002</v>
      </c>
    </row>
    <row r="7" spans="1:6" x14ac:dyDescent="0.3">
      <c r="B7" t="s">
        <v>2832</v>
      </c>
      <c r="C7" s="63"/>
      <c r="D7" s="63">
        <v>-680</v>
      </c>
      <c r="E7" s="63"/>
      <c r="F7" s="63">
        <v>-680</v>
      </c>
    </row>
    <row r="8" spans="1:6" x14ac:dyDescent="0.3">
      <c r="B8" t="s">
        <v>2653</v>
      </c>
      <c r="C8" s="63"/>
      <c r="D8" s="63">
        <v>-2653.36</v>
      </c>
      <c r="E8" s="63"/>
      <c r="F8" s="63">
        <v>-2653.36</v>
      </c>
    </row>
    <row r="9" spans="1:6" x14ac:dyDescent="0.3">
      <c r="B9" t="s">
        <v>2774</v>
      </c>
      <c r="C9" s="63"/>
      <c r="D9" s="63">
        <v>-3450</v>
      </c>
      <c r="E9" s="63"/>
      <c r="F9" s="63">
        <v>-3450</v>
      </c>
    </row>
    <row r="10" spans="1:6" x14ac:dyDescent="0.3">
      <c r="B10" t="s">
        <v>2331</v>
      </c>
      <c r="C10" s="63"/>
      <c r="D10" s="63"/>
      <c r="E10" s="63">
        <v>-460.29999999999995</v>
      </c>
      <c r="F10" s="63">
        <v>-460.29999999999995</v>
      </c>
    </row>
    <row r="11" spans="1:6" x14ac:dyDescent="0.3">
      <c r="B11" t="s">
        <v>2507</v>
      </c>
      <c r="C11" s="63">
        <v>-3787.57</v>
      </c>
      <c r="D11" s="63"/>
      <c r="E11" s="63"/>
      <c r="F11" s="63">
        <v>-3787.57</v>
      </c>
    </row>
    <row r="12" spans="1:6" x14ac:dyDescent="0.3">
      <c r="B12" t="s">
        <v>158</v>
      </c>
      <c r="C12" s="63"/>
      <c r="D12" s="63">
        <v>-1950.51</v>
      </c>
      <c r="E12" s="63"/>
      <c r="F12" s="63">
        <v>-1950.51</v>
      </c>
    </row>
    <row r="13" spans="1:6" x14ac:dyDescent="0.3">
      <c r="C13" s="63"/>
      <c r="D13" s="63"/>
      <c r="E13" s="63"/>
      <c r="F13" s="63"/>
    </row>
    <row r="14" spans="1:6" x14ac:dyDescent="0.3">
      <c r="A14" t="s">
        <v>2985</v>
      </c>
      <c r="C14" s="63">
        <v>-3787.57</v>
      </c>
      <c r="D14" s="63">
        <v>-8733.8700000000008</v>
      </c>
      <c r="E14" s="63">
        <v>-460.29999999999995</v>
      </c>
      <c r="F14" s="63">
        <v>-12981.740000000002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D6CF-8B63-417E-A391-84903457FD30}">
  <sheetPr>
    <tabColor theme="1"/>
  </sheetPr>
  <dimension ref="A1:S1690"/>
  <sheetViews>
    <sheetView zoomScale="80" zoomScaleNormal="80" workbookViewId="0">
      <selection activeCell="E1609" sqref="E1609"/>
    </sheetView>
  </sheetViews>
  <sheetFormatPr defaultRowHeight="14.4" x14ac:dyDescent="0.3"/>
  <cols>
    <col min="1" max="1" width="9.33203125" bestFit="1" customWidth="1"/>
    <col min="2" max="2" width="15.6640625" bestFit="1" customWidth="1"/>
    <col min="3" max="3" width="12.6640625" style="32" bestFit="1" customWidth="1"/>
    <col min="4" max="4" width="15.77734375" customWidth="1"/>
    <col min="5" max="5" width="45.6640625" bestFit="1" customWidth="1"/>
    <col min="6" max="6" width="73.33203125" bestFit="1" customWidth="1"/>
    <col min="7" max="7" width="15.44140625" bestFit="1" customWidth="1"/>
    <col min="8" max="8" width="18.6640625" bestFit="1" customWidth="1"/>
    <col min="9" max="9" width="80.88671875" bestFit="1" customWidth="1"/>
    <col min="10" max="10" width="9.6640625" bestFit="1" customWidth="1"/>
    <col min="11" max="11" width="28" bestFit="1" customWidth="1"/>
    <col min="12" max="12" width="16.109375" bestFit="1" customWidth="1"/>
    <col min="13" max="13" width="15.21875" bestFit="1" customWidth="1"/>
    <col min="14" max="14" width="20.77734375" bestFit="1" customWidth="1"/>
    <col min="15" max="15" width="19.33203125" bestFit="1" customWidth="1"/>
    <col min="16" max="16" width="21.77734375" bestFit="1" customWidth="1"/>
    <col min="17" max="17" width="10" bestFit="1" customWidth="1"/>
    <col min="18" max="18" width="7" bestFit="1" customWidth="1"/>
    <col min="19" max="19" width="15" bestFit="1" customWidth="1"/>
  </cols>
  <sheetData>
    <row r="1" spans="1:19" x14ac:dyDescent="0.3">
      <c r="A1" t="s">
        <v>76</v>
      </c>
      <c r="B1" t="s">
        <v>77</v>
      </c>
      <c r="C1" s="32" t="s">
        <v>78</v>
      </c>
      <c r="D1" t="s">
        <v>91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92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93</v>
      </c>
      <c r="S1" t="s">
        <v>492</v>
      </c>
    </row>
    <row r="2" spans="1:19" hidden="1" x14ac:dyDescent="0.3">
      <c r="A2" t="s">
        <v>94</v>
      </c>
      <c r="B2" s="11"/>
      <c r="C2"/>
      <c r="F2" t="s">
        <v>241</v>
      </c>
      <c r="G2" t="s">
        <v>172</v>
      </c>
      <c r="I2" t="s">
        <v>242</v>
      </c>
    </row>
    <row r="3" spans="1:19" hidden="1" x14ac:dyDescent="0.3">
      <c r="A3" t="s">
        <v>94</v>
      </c>
      <c r="B3" s="11"/>
      <c r="C3"/>
      <c r="F3" t="s">
        <v>241</v>
      </c>
      <c r="G3" t="s">
        <v>172</v>
      </c>
      <c r="I3" t="s">
        <v>243</v>
      </c>
    </row>
    <row r="4" spans="1:19" hidden="1" x14ac:dyDescent="0.3">
      <c r="A4" t="s">
        <v>94</v>
      </c>
      <c r="B4" s="11"/>
      <c r="C4"/>
      <c r="F4" t="s">
        <v>241</v>
      </c>
      <c r="G4" t="s">
        <v>172</v>
      </c>
      <c r="I4" t="s">
        <v>244</v>
      </c>
    </row>
    <row r="5" spans="1:19" hidden="1" x14ac:dyDescent="0.3">
      <c r="A5" t="s">
        <v>94</v>
      </c>
      <c r="B5" s="11"/>
      <c r="C5"/>
      <c r="F5" t="s">
        <v>241</v>
      </c>
      <c r="G5" t="s">
        <v>172</v>
      </c>
      <c r="I5" t="s">
        <v>245</v>
      </c>
    </row>
    <row r="6" spans="1:19" hidden="1" x14ac:dyDescent="0.3">
      <c r="A6" t="s">
        <v>94</v>
      </c>
      <c r="B6" s="11"/>
      <c r="C6"/>
      <c r="F6" t="s">
        <v>241</v>
      </c>
      <c r="G6" t="s">
        <v>172</v>
      </c>
      <c r="I6" t="s">
        <v>246</v>
      </c>
    </row>
    <row r="7" spans="1:19" hidden="1" x14ac:dyDescent="0.3">
      <c r="A7" t="s">
        <v>94</v>
      </c>
      <c r="B7" s="11"/>
      <c r="C7"/>
      <c r="F7" t="s">
        <v>241</v>
      </c>
      <c r="G7" t="s">
        <v>172</v>
      </c>
      <c r="I7" t="s">
        <v>247</v>
      </c>
    </row>
    <row r="8" spans="1:19" hidden="1" x14ac:dyDescent="0.3">
      <c r="A8" t="s">
        <v>94</v>
      </c>
      <c r="B8" s="11"/>
      <c r="C8"/>
      <c r="F8" t="s">
        <v>241</v>
      </c>
      <c r="G8" t="s">
        <v>172</v>
      </c>
      <c r="I8" t="s">
        <v>248</v>
      </c>
    </row>
    <row r="9" spans="1:19" hidden="1" x14ac:dyDescent="0.3">
      <c r="A9" t="s">
        <v>94</v>
      </c>
      <c r="B9" s="11"/>
      <c r="C9"/>
      <c r="F9" t="s">
        <v>241</v>
      </c>
      <c r="G9" t="s">
        <v>172</v>
      </c>
      <c r="I9" t="s">
        <v>249</v>
      </c>
    </row>
    <row r="10" spans="1:19" hidden="1" x14ac:dyDescent="0.3">
      <c r="A10" t="s">
        <v>94</v>
      </c>
      <c r="B10" s="11"/>
      <c r="C10"/>
      <c r="F10" t="s">
        <v>241</v>
      </c>
      <c r="G10" t="s">
        <v>172</v>
      </c>
      <c r="I10" t="s">
        <v>250</v>
      </c>
    </row>
    <row r="11" spans="1:19" hidden="1" x14ac:dyDescent="0.3">
      <c r="A11" t="s">
        <v>94</v>
      </c>
      <c r="B11" s="11"/>
      <c r="C11"/>
      <c r="F11" t="s">
        <v>241</v>
      </c>
      <c r="G11" t="s">
        <v>172</v>
      </c>
      <c r="I11" t="s">
        <v>251</v>
      </c>
    </row>
    <row r="12" spans="1:19" hidden="1" x14ac:dyDescent="0.3">
      <c r="A12" t="s">
        <v>94</v>
      </c>
      <c r="B12" s="11"/>
      <c r="C12"/>
      <c r="F12" t="s">
        <v>241</v>
      </c>
      <c r="G12" t="s">
        <v>172</v>
      </c>
      <c r="I12" t="s">
        <v>252</v>
      </c>
    </row>
    <row r="13" spans="1:19" hidden="1" x14ac:dyDescent="0.3">
      <c r="A13" t="s">
        <v>94</v>
      </c>
      <c r="B13" s="11"/>
      <c r="C13"/>
      <c r="F13" t="s">
        <v>241</v>
      </c>
      <c r="G13" t="s">
        <v>172</v>
      </c>
      <c r="I13" t="s">
        <v>253</v>
      </c>
    </row>
    <row r="14" spans="1:19" hidden="1" x14ac:dyDescent="0.3">
      <c r="A14" t="s">
        <v>94</v>
      </c>
      <c r="B14" s="11"/>
      <c r="C14"/>
      <c r="F14" t="s">
        <v>241</v>
      </c>
      <c r="G14" t="s">
        <v>172</v>
      </c>
      <c r="I14" t="s">
        <v>254</v>
      </c>
    </row>
    <row r="15" spans="1:19" hidden="1" x14ac:dyDescent="0.3">
      <c r="A15" t="s">
        <v>94</v>
      </c>
      <c r="B15" s="11"/>
      <c r="C15"/>
      <c r="F15" t="s">
        <v>241</v>
      </c>
      <c r="G15" t="s">
        <v>172</v>
      </c>
      <c r="I15" t="s">
        <v>255</v>
      </c>
    </row>
    <row r="16" spans="1:19" hidden="1" x14ac:dyDescent="0.3">
      <c r="A16" t="s">
        <v>94</v>
      </c>
      <c r="B16" s="11"/>
      <c r="C16"/>
      <c r="F16" t="s">
        <v>241</v>
      </c>
      <c r="G16" t="s">
        <v>172</v>
      </c>
      <c r="I16" t="s">
        <v>256</v>
      </c>
    </row>
    <row r="17" spans="1:9" hidden="1" x14ac:dyDescent="0.3">
      <c r="A17" t="s">
        <v>94</v>
      </c>
      <c r="B17" s="11"/>
      <c r="C17"/>
      <c r="F17" t="s">
        <v>241</v>
      </c>
      <c r="G17" t="s">
        <v>172</v>
      </c>
      <c r="I17" t="s">
        <v>257</v>
      </c>
    </row>
    <row r="18" spans="1:9" hidden="1" x14ac:dyDescent="0.3">
      <c r="A18" t="s">
        <v>94</v>
      </c>
      <c r="B18" s="11"/>
      <c r="C18"/>
      <c r="F18" t="s">
        <v>241</v>
      </c>
      <c r="G18" t="s">
        <v>172</v>
      </c>
      <c r="I18" t="s">
        <v>258</v>
      </c>
    </row>
    <row r="19" spans="1:9" hidden="1" x14ac:dyDescent="0.3">
      <c r="A19" t="s">
        <v>94</v>
      </c>
      <c r="B19" s="11"/>
      <c r="C19"/>
      <c r="F19" t="s">
        <v>241</v>
      </c>
      <c r="G19" t="s">
        <v>172</v>
      </c>
      <c r="I19" t="s">
        <v>259</v>
      </c>
    </row>
    <row r="20" spans="1:9" hidden="1" x14ac:dyDescent="0.3">
      <c r="A20" t="s">
        <v>94</v>
      </c>
      <c r="B20" s="11"/>
      <c r="C20"/>
      <c r="F20" t="s">
        <v>241</v>
      </c>
      <c r="G20" t="s">
        <v>172</v>
      </c>
      <c r="I20" t="s">
        <v>260</v>
      </c>
    </row>
    <row r="21" spans="1:9" hidden="1" x14ac:dyDescent="0.3">
      <c r="A21" t="s">
        <v>94</v>
      </c>
      <c r="B21" s="11"/>
      <c r="C21"/>
      <c r="F21" t="s">
        <v>241</v>
      </c>
      <c r="G21" t="s">
        <v>172</v>
      </c>
      <c r="I21" t="s">
        <v>261</v>
      </c>
    </row>
    <row r="22" spans="1:9" hidden="1" x14ac:dyDescent="0.3">
      <c r="A22" t="s">
        <v>94</v>
      </c>
      <c r="B22" s="11"/>
      <c r="C22"/>
      <c r="F22" t="s">
        <v>241</v>
      </c>
      <c r="G22" t="s">
        <v>172</v>
      </c>
      <c r="I22" t="s">
        <v>262</v>
      </c>
    </row>
    <row r="23" spans="1:9" hidden="1" x14ac:dyDescent="0.3">
      <c r="A23" t="s">
        <v>94</v>
      </c>
      <c r="B23" s="11"/>
      <c r="C23"/>
      <c r="F23" t="s">
        <v>241</v>
      </c>
      <c r="G23" t="s">
        <v>172</v>
      </c>
      <c r="I23" t="s">
        <v>263</v>
      </c>
    </row>
    <row r="24" spans="1:9" hidden="1" x14ac:dyDescent="0.3">
      <c r="A24" t="s">
        <v>94</v>
      </c>
      <c r="B24" s="11"/>
      <c r="C24"/>
      <c r="F24" t="s">
        <v>241</v>
      </c>
      <c r="G24" t="s">
        <v>172</v>
      </c>
      <c r="I24" t="s">
        <v>264</v>
      </c>
    </row>
    <row r="25" spans="1:9" hidden="1" x14ac:dyDescent="0.3">
      <c r="A25" t="s">
        <v>94</v>
      </c>
      <c r="B25" s="11"/>
      <c r="C25"/>
      <c r="F25" t="s">
        <v>241</v>
      </c>
      <c r="G25" t="s">
        <v>172</v>
      </c>
      <c r="I25" t="s">
        <v>265</v>
      </c>
    </row>
    <row r="26" spans="1:9" hidden="1" x14ac:dyDescent="0.3">
      <c r="A26" t="s">
        <v>94</v>
      </c>
      <c r="B26" s="11"/>
      <c r="C26"/>
      <c r="F26" t="s">
        <v>241</v>
      </c>
      <c r="G26" t="s">
        <v>172</v>
      </c>
      <c r="I26" t="s">
        <v>266</v>
      </c>
    </row>
    <row r="27" spans="1:9" hidden="1" x14ac:dyDescent="0.3">
      <c r="A27" t="s">
        <v>94</v>
      </c>
      <c r="B27" s="11"/>
      <c r="C27"/>
      <c r="F27" t="s">
        <v>241</v>
      </c>
      <c r="G27" t="s">
        <v>172</v>
      </c>
      <c r="I27" t="s">
        <v>267</v>
      </c>
    </row>
    <row r="28" spans="1:9" hidden="1" x14ac:dyDescent="0.3">
      <c r="A28" t="s">
        <v>94</v>
      </c>
      <c r="B28" s="11"/>
      <c r="C28"/>
      <c r="F28" t="s">
        <v>241</v>
      </c>
      <c r="G28" t="s">
        <v>172</v>
      </c>
      <c r="I28" t="s">
        <v>268</v>
      </c>
    </row>
    <row r="29" spans="1:9" hidden="1" x14ac:dyDescent="0.3">
      <c r="A29" t="s">
        <v>94</v>
      </c>
      <c r="B29" s="11"/>
      <c r="C29"/>
      <c r="F29" t="s">
        <v>241</v>
      </c>
      <c r="G29" t="s">
        <v>172</v>
      </c>
      <c r="I29" t="s">
        <v>269</v>
      </c>
    </row>
    <row r="30" spans="1:9" hidden="1" x14ac:dyDescent="0.3">
      <c r="A30" t="s">
        <v>94</v>
      </c>
      <c r="B30" s="11"/>
      <c r="C30"/>
      <c r="F30" t="s">
        <v>241</v>
      </c>
      <c r="G30" t="s">
        <v>172</v>
      </c>
      <c r="I30" t="s">
        <v>270</v>
      </c>
    </row>
    <row r="31" spans="1:9" hidden="1" x14ac:dyDescent="0.3">
      <c r="A31" t="s">
        <v>94</v>
      </c>
      <c r="B31" s="11"/>
      <c r="C31"/>
      <c r="F31" t="s">
        <v>241</v>
      </c>
      <c r="G31" t="s">
        <v>172</v>
      </c>
      <c r="I31" t="s">
        <v>271</v>
      </c>
    </row>
    <row r="32" spans="1:9" hidden="1" x14ac:dyDescent="0.3">
      <c r="A32" t="s">
        <v>94</v>
      </c>
      <c r="B32" s="11"/>
      <c r="C32"/>
      <c r="F32" t="s">
        <v>241</v>
      </c>
      <c r="G32" t="s">
        <v>172</v>
      </c>
      <c r="I32" t="s">
        <v>272</v>
      </c>
    </row>
    <row r="33" spans="1:9" hidden="1" x14ac:dyDescent="0.3">
      <c r="A33" t="s">
        <v>94</v>
      </c>
      <c r="B33" s="11"/>
      <c r="C33"/>
      <c r="F33" t="s">
        <v>241</v>
      </c>
      <c r="G33" t="s">
        <v>172</v>
      </c>
      <c r="I33" t="s">
        <v>273</v>
      </c>
    </row>
    <row r="34" spans="1:9" hidden="1" x14ac:dyDescent="0.3">
      <c r="A34" t="s">
        <v>94</v>
      </c>
      <c r="B34" s="11"/>
      <c r="C34"/>
      <c r="F34" t="s">
        <v>241</v>
      </c>
      <c r="G34" t="s">
        <v>172</v>
      </c>
      <c r="I34" t="s">
        <v>274</v>
      </c>
    </row>
    <row r="35" spans="1:9" hidden="1" x14ac:dyDescent="0.3">
      <c r="A35" t="s">
        <v>94</v>
      </c>
      <c r="B35" s="11"/>
      <c r="C35"/>
      <c r="F35" t="s">
        <v>241</v>
      </c>
      <c r="G35" t="s">
        <v>172</v>
      </c>
      <c r="I35" t="s">
        <v>275</v>
      </c>
    </row>
    <row r="36" spans="1:9" hidden="1" x14ac:dyDescent="0.3">
      <c r="A36" t="s">
        <v>94</v>
      </c>
      <c r="B36" s="11"/>
      <c r="C36"/>
      <c r="F36" t="s">
        <v>241</v>
      </c>
      <c r="G36" t="s">
        <v>172</v>
      </c>
      <c r="I36" t="s">
        <v>276</v>
      </c>
    </row>
    <row r="37" spans="1:9" hidden="1" x14ac:dyDescent="0.3">
      <c r="A37" t="s">
        <v>94</v>
      </c>
      <c r="B37" s="11"/>
      <c r="C37"/>
      <c r="F37" t="s">
        <v>241</v>
      </c>
      <c r="G37" t="s">
        <v>172</v>
      </c>
      <c r="I37" t="s">
        <v>277</v>
      </c>
    </row>
    <row r="38" spans="1:9" hidden="1" x14ac:dyDescent="0.3">
      <c r="A38" t="s">
        <v>94</v>
      </c>
      <c r="B38" s="11"/>
      <c r="C38"/>
      <c r="F38" t="s">
        <v>241</v>
      </c>
      <c r="G38" t="s">
        <v>172</v>
      </c>
      <c r="I38" t="s">
        <v>278</v>
      </c>
    </row>
    <row r="39" spans="1:9" hidden="1" x14ac:dyDescent="0.3">
      <c r="A39" t="s">
        <v>94</v>
      </c>
      <c r="B39" s="11"/>
      <c r="C39"/>
      <c r="F39" t="s">
        <v>241</v>
      </c>
      <c r="G39" t="s">
        <v>172</v>
      </c>
      <c r="I39" t="s">
        <v>279</v>
      </c>
    </row>
    <row r="40" spans="1:9" hidden="1" x14ac:dyDescent="0.3">
      <c r="A40" t="s">
        <v>94</v>
      </c>
      <c r="B40" s="11"/>
      <c r="C40"/>
      <c r="F40" t="s">
        <v>241</v>
      </c>
      <c r="G40" t="s">
        <v>172</v>
      </c>
      <c r="I40" t="s">
        <v>280</v>
      </c>
    </row>
    <row r="41" spans="1:9" hidden="1" x14ac:dyDescent="0.3">
      <c r="A41" t="s">
        <v>94</v>
      </c>
      <c r="B41" s="11"/>
      <c r="C41"/>
      <c r="F41" t="s">
        <v>241</v>
      </c>
      <c r="G41" t="s">
        <v>172</v>
      </c>
      <c r="I41" t="s">
        <v>281</v>
      </c>
    </row>
    <row r="42" spans="1:9" hidden="1" x14ac:dyDescent="0.3">
      <c r="A42" t="s">
        <v>94</v>
      </c>
      <c r="B42" s="11"/>
      <c r="C42"/>
      <c r="F42" t="s">
        <v>241</v>
      </c>
      <c r="G42" t="s">
        <v>172</v>
      </c>
      <c r="I42" t="s">
        <v>282</v>
      </c>
    </row>
    <row r="43" spans="1:9" hidden="1" x14ac:dyDescent="0.3">
      <c r="A43" t="s">
        <v>94</v>
      </c>
      <c r="B43" s="11"/>
      <c r="C43"/>
      <c r="F43" t="s">
        <v>241</v>
      </c>
      <c r="G43" t="s">
        <v>172</v>
      </c>
      <c r="I43" t="s">
        <v>283</v>
      </c>
    </row>
    <row r="44" spans="1:9" hidden="1" x14ac:dyDescent="0.3">
      <c r="A44" t="s">
        <v>94</v>
      </c>
      <c r="B44" s="11"/>
      <c r="C44"/>
      <c r="F44" t="s">
        <v>241</v>
      </c>
      <c r="G44" t="s">
        <v>172</v>
      </c>
      <c r="I44" t="s">
        <v>284</v>
      </c>
    </row>
    <row r="45" spans="1:9" hidden="1" x14ac:dyDescent="0.3">
      <c r="A45" t="s">
        <v>94</v>
      </c>
      <c r="B45" s="11"/>
      <c r="C45"/>
      <c r="F45" t="s">
        <v>241</v>
      </c>
      <c r="G45" t="s">
        <v>172</v>
      </c>
      <c r="I45" t="s">
        <v>285</v>
      </c>
    </row>
    <row r="46" spans="1:9" hidden="1" x14ac:dyDescent="0.3">
      <c r="A46" t="s">
        <v>94</v>
      </c>
      <c r="B46" s="11"/>
      <c r="C46"/>
      <c r="F46" t="s">
        <v>241</v>
      </c>
      <c r="G46" t="s">
        <v>172</v>
      </c>
      <c r="I46" t="s">
        <v>286</v>
      </c>
    </row>
    <row r="47" spans="1:9" hidden="1" x14ac:dyDescent="0.3">
      <c r="A47" t="s">
        <v>94</v>
      </c>
      <c r="B47" s="11"/>
      <c r="C47"/>
      <c r="F47" t="s">
        <v>241</v>
      </c>
      <c r="G47" t="s">
        <v>172</v>
      </c>
      <c r="I47" t="s">
        <v>287</v>
      </c>
    </row>
    <row r="48" spans="1:9" hidden="1" x14ac:dyDescent="0.3">
      <c r="A48" t="s">
        <v>94</v>
      </c>
      <c r="B48" s="11"/>
      <c r="C48"/>
      <c r="F48" t="s">
        <v>241</v>
      </c>
      <c r="G48" t="s">
        <v>172</v>
      </c>
      <c r="I48" t="s">
        <v>288</v>
      </c>
    </row>
    <row r="49" spans="1:9" hidden="1" x14ac:dyDescent="0.3">
      <c r="A49" t="s">
        <v>94</v>
      </c>
      <c r="B49" s="11"/>
      <c r="C49"/>
      <c r="F49" t="s">
        <v>241</v>
      </c>
      <c r="G49" t="s">
        <v>172</v>
      </c>
      <c r="I49" t="s">
        <v>289</v>
      </c>
    </row>
    <row r="50" spans="1:9" hidden="1" x14ac:dyDescent="0.3">
      <c r="A50" t="s">
        <v>94</v>
      </c>
      <c r="B50" s="11"/>
      <c r="C50"/>
      <c r="F50" t="s">
        <v>241</v>
      </c>
      <c r="G50" t="s">
        <v>172</v>
      </c>
      <c r="I50" t="s">
        <v>290</v>
      </c>
    </row>
    <row r="51" spans="1:9" hidden="1" x14ac:dyDescent="0.3">
      <c r="A51" t="s">
        <v>94</v>
      </c>
      <c r="B51" s="11"/>
      <c r="C51"/>
      <c r="F51" t="s">
        <v>241</v>
      </c>
      <c r="G51" t="s">
        <v>172</v>
      </c>
      <c r="I51" t="s">
        <v>291</v>
      </c>
    </row>
    <row r="52" spans="1:9" hidden="1" x14ac:dyDescent="0.3">
      <c r="A52" t="s">
        <v>94</v>
      </c>
      <c r="B52" s="11"/>
      <c r="C52"/>
      <c r="F52" t="s">
        <v>241</v>
      </c>
      <c r="G52" t="s">
        <v>172</v>
      </c>
      <c r="I52" t="s">
        <v>292</v>
      </c>
    </row>
    <row r="53" spans="1:9" hidden="1" x14ac:dyDescent="0.3">
      <c r="A53" t="s">
        <v>94</v>
      </c>
      <c r="B53" s="11"/>
      <c r="C53"/>
      <c r="F53" t="s">
        <v>241</v>
      </c>
      <c r="G53" t="s">
        <v>172</v>
      </c>
      <c r="I53" t="s">
        <v>293</v>
      </c>
    </row>
    <row r="54" spans="1:9" hidden="1" x14ac:dyDescent="0.3">
      <c r="A54" t="s">
        <v>94</v>
      </c>
      <c r="B54" s="11"/>
      <c r="C54"/>
      <c r="F54" t="s">
        <v>241</v>
      </c>
      <c r="G54" t="s">
        <v>172</v>
      </c>
      <c r="I54" t="s">
        <v>294</v>
      </c>
    </row>
    <row r="55" spans="1:9" hidden="1" x14ac:dyDescent="0.3">
      <c r="A55" t="s">
        <v>94</v>
      </c>
      <c r="B55" s="11"/>
      <c r="C55"/>
      <c r="F55" t="s">
        <v>241</v>
      </c>
      <c r="G55" t="s">
        <v>172</v>
      </c>
      <c r="I55" t="s">
        <v>295</v>
      </c>
    </row>
    <row r="56" spans="1:9" hidden="1" x14ac:dyDescent="0.3">
      <c r="A56" t="s">
        <v>94</v>
      </c>
      <c r="B56" s="11"/>
      <c r="C56"/>
      <c r="F56" t="s">
        <v>241</v>
      </c>
      <c r="G56" t="s">
        <v>172</v>
      </c>
      <c r="I56" t="s">
        <v>296</v>
      </c>
    </row>
    <row r="57" spans="1:9" hidden="1" x14ac:dyDescent="0.3">
      <c r="A57" t="s">
        <v>94</v>
      </c>
      <c r="B57" s="11"/>
      <c r="C57"/>
      <c r="F57" t="s">
        <v>241</v>
      </c>
      <c r="G57" t="s">
        <v>172</v>
      </c>
      <c r="I57" t="s">
        <v>297</v>
      </c>
    </row>
    <row r="58" spans="1:9" hidden="1" x14ac:dyDescent="0.3">
      <c r="A58" t="s">
        <v>94</v>
      </c>
      <c r="B58" s="11"/>
      <c r="C58"/>
      <c r="F58" t="s">
        <v>241</v>
      </c>
      <c r="G58" t="s">
        <v>172</v>
      </c>
      <c r="I58" t="s">
        <v>298</v>
      </c>
    </row>
    <row r="59" spans="1:9" hidden="1" x14ac:dyDescent="0.3">
      <c r="A59" t="s">
        <v>94</v>
      </c>
      <c r="B59" s="11"/>
      <c r="C59"/>
      <c r="F59" t="s">
        <v>241</v>
      </c>
      <c r="G59" t="s">
        <v>172</v>
      </c>
      <c r="I59" t="s">
        <v>299</v>
      </c>
    </row>
    <row r="60" spans="1:9" hidden="1" x14ac:dyDescent="0.3">
      <c r="A60" t="s">
        <v>94</v>
      </c>
      <c r="B60" s="11"/>
      <c r="C60"/>
      <c r="F60" t="s">
        <v>241</v>
      </c>
      <c r="G60" t="s">
        <v>172</v>
      </c>
      <c r="I60" t="s">
        <v>300</v>
      </c>
    </row>
    <row r="61" spans="1:9" hidden="1" x14ac:dyDescent="0.3">
      <c r="A61" t="s">
        <v>94</v>
      </c>
      <c r="B61" s="11"/>
      <c r="C61"/>
      <c r="F61" t="s">
        <v>241</v>
      </c>
      <c r="G61" t="s">
        <v>172</v>
      </c>
      <c r="I61" t="s">
        <v>301</v>
      </c>
    </row>
    <row r="62" spans="1:9" hidden="1" x14ac:dyDescent="0.3">
      <c r="A62" t="s">
        <v>94</v>
      </c>
      <c r="B62" s="11"/>
      <c r="C62"/>
      <c r="F62" t="s">
        <v>241</v>
      </c>
      <c r="G62" t="s">
        <v>172</v>
      </c>
      <c r="I62" t="s">
        <v>302</v>
      </c>
    </row>
    <row r="63" spans="1:9" hidden="1" x14ac:dyDescent="0.3">
      <c r="A63" t="s">
        <v>94</v>
      </c>
      <c r="B63" s="11"/>
      <c r="C63"/>
      <c r="F63" t="s">
        <v>241</v>
      </c>
      <c r="G63" t="s">
        <v>172</v>
      </c>
      <c r="I63" t="s">
        <v>303</v>
      </c>
    </row>
    <row r="64" spans="1:9" hidden="1" x14ac:dyDescent="0.3">
      <c r="A64" t="s">
        <v>94</v>
      </c>
      <c r="B64" s="11"/>
      <c r="C64"/>
      <c r="F64" t="s">
        <v>241</v>
      </c>
      <c r="G64" t="s">
        <v>172</v>
      </c>
      <c r="I64" t="s">
        <v>304</v>
      </c>
    </row>
    <row r="65" spans="1:9" hidden="1" x14ac:dyDescent="0.3">
      <c r="A65" t="s">
        <v>94</v>
      </c>
      <c r="B65" s="11"/>
      <c r="C65"/>
      <c r="F65" t="s">
        <v>241</v>
      </c>
      <c r="G65" t="s">
        <v>172</v>
      </c>
      <c r="I65" t="s">
        <v>305</v>
      </c>
    </row>
    <row r="66" spans="1:9" hidden="1" x14ac:dyDescent="0.3">
      <c r="A66" t="s">
        <v>94</v>
      </c>
      <c r="B66" s="11"/>
      <c r="C66"/>
      <c r="F66" t="s">
        <v>241</v>
      </c>
      <c r="G66" t="s">
        <v>172</v>
      </c>
      <c r="I66" t="s">
        <v>306</v>
      </c>
    </row>
    <row r="67" spans="1:9" hidden="1" x14ac:dyDescent="0.3">
      <c r="A67" t="s">
        <v>94</v>
      </c>
      <c r="B67" s="11"/>
      <c r="C67"/>
      <c r="F67" t="s">
        <v>241</v>
      </c>
      <c r="G67" t="s">
        <v>172</v>
      </c>
      <c r="I67" t="s">
        <v>307</v>
      </c>
    </row>
    <row r="68" spans="1:9" hidden="1" x14ac:dyDescent="0.3">
      <c r="A68" t="s">
        <v>94</v>
      </c>
      <c r="B68" s="11"/>
      <c r="C68"/>
      <c r="F68" t="s">
        <v>241</v>
      </c>
      <c r="G68" t="s">
        <v>172</v>
      </c>
      <c r="I68" t="s">
        <v>308</v>
      </c>
    </row>
    <row r="69" spans="1:9" hidden="1" x14ac:dyDescent="0.3">
      <c r="A69" t="s">
        <v>94</v>
      </c>
      <c r="B69" s="11"/>
      <c r="C69"/>
      <c r="F69" t="s">
        <v>241</v>
      </c>
      <c r="G69" t="s">
        <v>172</v>
      </c>
      <c r="I69" t="s">
        <v>309</v>
      </c>
    </row>
    <row r="70" spans="1:9" hidden="1" x14ac:dyDescent="0.3">
      <c r="A70" t="s">
        <v>94</v>
      </c>
      <c r="B70" s="11"/>
      <c r="C70"/>
      <c r="F70" t="s">
        <v>241</v>
      </c>
      <c r="G70" t="s">
        <v>172</v>
      </c>
      <c r="I70" t="s">
        <v>310</v>
      </c>
    </row>
    <row r="71" spans="1:9" hidden="1" x14ac:dyDescent="0.3">
      <c r="A71" t="s">
        <v>94</v>
      </c>
      <c r="B71" s="11"/>
      <c r="C71"/>
      <c r="F71" t="s">
        <v>241</v>
      </c>
      <c r="G71" t="s">
        <v>172</v>
      </c>
      <c r="I71" t="s">
        <v>311</v>
      </c>
    </row>
    <row r="72" spans="1:9" hidden="1" x14ac:dyDescent="0.3">
      <c r="A72" t="s">
        <v>94</v>
      </c>
      <c r="B72" s="11"/>
      <c r="C72"/>
      <c r="F72" t="s">
        <v>241</v>
      </c>
      <c r="G72" t="s">
        <v>172</v>
      </c>
      <c r="I72" t="s">
        <v>312</v>
      </c>
    </row>
    <row r="73" spans="1:9" hidden="1" x14ac:dyDescent="0.3">
      <c r="A73" t="s">
        <v>94</v>
      </c>
      <c r="B73" s="11"/>
      <c r="C73"/>
      <c r="F73" t="s">
        <v>241</v>
      </c>
      <c r="G73" t="s">
        <v>172</v>
      </c>
      <c r="I73" t="s">
        <v>313</v>
      </c>
    </row>
    <row r="74" spans="1:9" hidden="1" x14ac:dyDescent="0.3">
      <c r="A74" t="s">
        <v>94</v>
      </c>
      <c r="B74" s="11"/>
      <c r="C74"/>
      <c r="F74" t="s">
        <v>241</v>
      </c>
      <c r="G74" t="s">
        <v>172</v>
      </c>
      <c r="I74" t="s">
        <v>314</v>
      </c>
    </row>
    <row r="75" spans="1:9" hidden="1" x14ac:dyDescent="0.3">
      <c r="A75" t="s">
        <v>94</v>
      </c>
      <c r="B75" s="11"/>
      <c r="C75"/>
      <c r="F75" t="s">
        <v>241</v>
      </c>
      <c r="G75" t="s">
        <v>172</v>
      </c>
      <c r="I75" t="s">
        <v>315</v>
      </c>
    </row>
    <row r="76" spans="1:9" hidden="1" x14ac:dyDescent="0.3">
      <c r="A76" t="s">
        <v>94</v>
      </c>
      <c r="B76" s="11"/>
      <c r="C76"/>
      <c r="F76" t="s">
        <v>241</v>
      </c>
      <c r="G76" t="s">
        <v>172</v>
      </c>
      <c r="I76" t="s">
        <v>316</v>
      </c>
    </row>
    <row r="77" spans="1:9" hidden="1" x14ac:dyDescent="0.3">
      <c r="A77" t="s">
        <v>94</v>
      </c>
      <c r="B77" s="11"/>
      <c r="C77"/>
      <c r="F77" t="s">
        <v>241</v>
      </c>
      <c r="G77" t="s">
        <v>172</v>
      </c>
      <c r="I77" t="s">
        <v>317</v>
      </c>
    </row>
    <row r="78" spans="1:9" hidden="1" x14ac:dyDescent="0.3">
      <c r="A78" t="s">
        <v>94</v>
      </c>
      <c r="B78" s="11"/>
      <c r="C78"/>
      <c r="F78" t="s">
        <v>241</v>
      </c>
      <c r="G78" t="s">
        <v>172</v>
      </c>
      <c r="I78" t="s">
        <v>318</v>
      </c>
    </row>
    <row r="79" spans="1:9" hidden="1" x14ac:dyDescent="0.3">
      <c r="A79" t="s">
        <v>94</v>
      </c>
      <c r="B79" s="11"/>
      <c r="C79"/>
      <c r="F79" t="s">
        <v>241</v>
      </c>
      <c r="G79" t="s">
        <v>172</v>
      </c>
      <c r="I79" t="s">
        <v>319</v>
      </c>
    </row>
    <row r="80" spans="1:9" hidden="1" x14ac:dyDescent="0.3">
      <c r="A80" t="s">
        <v>94</v>
      </c>
      <c r="B80" s="11"/>
      <c r="C80"/>
      <c r="F80" t="s">
        <v>241</v>
      </c>
      <c r="G80" t="s">
        <v>172</v>
      </c>
      <c r="I80" t="s">
        <v>320</v>
      </c>
    </row>
    <row r="81" spans="1:9" hidden="1" x14ac:dyDescent="0.3">
      <c r="A81" t="s">
        <v>94</v>
      </c>
      <c r="B81" s="11"/>
      <c r="C81"/>
      <c r="F81" t="s">
        <v>241</v>
      </c>
      <c r="G81" t="s">
        <v>172</v>
      </c>
      <c r="I81" t="s">
        <v>321</v>
      </c>
    </row>
    <row r="82" spans="1:9" hidden="1" x14ac:dyDescent="0.3">
      <c r="A82" t="s">
        <v>94</v>
      </c>
      <c r="B82" s="11"/>
      <c r="C82"/>
      <c r="F82" t="s">
        <v>241</v>
      </c>
      <c r="G82" t="s">
        <v>172</v>
      </c>
      <c r="I82" t="s">
        <v>322</v>
      </c>
    </row>
    <row r="83" spans="1:9" hidden="1" x14ac:dyDescent="0.3">
      <c r="A83" t="s">
        <v>94</v>
      </c>
      <c r="B83" s="11"/>
      <c r="C83"/>
      <c r="F83" t="s">
        <v>241</v>
      </c>
      <c r="G83" t="s">
        <v>172</v>
      </c>
      <c r="I83" t="s">
        <v>323</v>
      </c>
    </row>
    <row r="84" spans="1:9" hidden="1" x14ac:dyDescent="0.3">
      <c r="A84" t="s">
        <v>94</v>
      </c>
      <c r="B84" s="11"/>
      <c r="C84"/>
      <c r="F84" t="s">
        <v>241</v>
      </c>
      <c r="G84" t="s">
        <v>172</v>
      </c>
      <c r="I84" t="s">
        <v>324</v>
      </c>
    </row>
    <row r="85" spans="1:9" hidden="1" x14ac:dyDescent="0.3">
      <c r="A85" t="s">
        <v>94</v>
      </c>
      <c r="B85" s="11"/>
      <c r="C85"/>
      <c r="F85" t="s">
        <v>241</v>
      </c>
      <c r="G85" t="s">
        <v>172</v>
      </c>
      <c r="I85" t="s">
        <v>325</v>
      </c>
    </row>
    <row r="86" spans="1:9" hidden="1" x14ac:dyDescent="0.3">
      <c r="A86" t="s">
        <v>94</v>
      </c>
      <c r="B86" s="11"/>
      <c r="C86"/>
      <c r="F86" t="s">
        <v>241</v>
      </c>
      <c r="G86" t="s">
        <v>172</v>
      </c>
      <c r="I86" t="s">
        <v>326</v>
      </c>
    </row>
    <row r="87" spans="1:9" hidden="1" x14ac:dyDescent="0.3">
      <c r="A87" t="s">
        <v>94</v>
      </c>
      <c r="B87" s="11"/>
      <c r="C87"/>
      <c r="F87" t="s">
        <v>241</v>
      </c>
      <c r="G87" t="s">
        <v>172</v>
      </c>
      <c r="I87" t="s">
        <v>327</v>
      </c>
    </row>
    <row r="88" spans="1:9" hidden="1" x14ac:dyDescent="0.3">
      <c r="A88" t="s">
        <v>94</v>
      </c>
      <c r="B88" s="11"/>
      <c r="C88"/>
      <c r="F88" t="s">
        <v>241</v>
      </c>
      <c r="G88" t="s">
        <v>172</v>
      </c>
      <c r="I88" t="s">
        <v>328</v>
      </c>
    </row>
    <row r="89" spans="1:9" hidden="1" x14ac:dyDescent="0.3">
      <c r="A89" t="s">
        <v>94</v>
      </c>
      <c r="B89" s="11"/>
      <c r="C89"/>
      <c r="F89" t="s">
        <v>241</v>
      </c>
      <c r="G89" t="s">
        <v>172</v>
      </c>
      <c r="I89" t="s">
        <v>329</v>
      </c>
    </row>
    <row r="90" spans="1:9" hidden="1" x14ac:dyDescent="0.3">
      <c r="A90" t="s">
        <v>94</v>
      </c>
      <c r="B90" s="11"/>
      <c r="C90"/>
      <c r="F90" t="s">
        <v>241</v>
      </c>
      <c r="G90" t="s">
        <v>172</v>
      </c>
      <c r="I90" t="s">
        <v>330</v>
      </c>
    </row>
    <row r="91" spans="1:9" hidden="1" x14ac:dyDescent="0.3">
      <c r="A91" t="s">
        <v>94</v>
      </c>
      <c r="B91" s="11"/>
      <c r="C91"/>
      <c r="F91" t="s">
        <v>241</v>
      </c>
      <c r="G91" t="s">
        <v>172</v>
      </c>
      <c r="I91" t="s">
        <v>331</v>
      </c>
    </row>
    <row r="92" spans="1:9" hidden="1" x14ac:dyDescent="0.3">
      <c r="A92" t="s">
        <v>94</v>
      </c>
      <c r="B92" s="11"/>
      <c r="C92"/>
      <c r="F92" t="s">
        <v>241</v>
      </c>
      <c r="G92" t="s">
        <v>172</v>
      </c>
      <c r="I92" t="s">
        <v>332</v>
      </c>
    </row>
    <row r="93" spans="1:9" hidden="1" x14ac:dyDescent="0.3">
      <c r="A93" t="s">
        <v>94</v>
      </c>
      <c r="B93" s="11"/>
      <c r="C93"/>
      <c r="F93" t="s">
        <v>241</v>
      </c>
      <c r="G93" t="s">
        <v>172</v>
      </c>
      <c r="I93" t="s">
        <v>333</v>
      </c>
    </row>
    <row r="94" spans="1:9" hidden="1" x14ac:dyDescent="0.3">
      <c r="A94" t="s">
        <v>94</v>
      </c>
      <c r="B94" s="11"/>
      <c r="C94"/>
      <c r="F94" t="s">
        <v>241</v>
      </c>
      <c r="G94" t="s">
        <v>172</v>
      </c>
      <c r="I94" t="s">
        <v>334</v>
      </c>
    </row>
    <row r="95" spans="1:9" hidden="1" x14ac:dyDescent="0.3">
      <c r="A95" t="s">
        <v>94</v>
      </c>
      <c r="B95" s="11"/>
      <c r="C95"/>
      <c r="F95" t="s">
        <v>241</v>
      </c>
      <c r="G95" t="s">
        <v>172</v>
      </c>
      <c r="I95" t="s">
        <v>335</v>
      </c>
    </row>
    <row r="96" spans="1:9" hidden="1" x14ac:dyDescent="0.3">
      <c r="A96" t="s">
        <v>94</v>
      </c>
      <c r="B96" s="11"/>
      <c r="C96"/>
      <c r="F96" t="s">
        <v>241</v>
      </c>
      <c r="G96" t="s">
        <v>172</v>
      </c>
      <c r="I96" t="s">
        <v>336</v>
      </c>
    </row>
    <row r="97" spans="1:19" hidden="1" x14ac:dyDescent="0.3">
      <c r="A97" t="s">
        <v>94</v>
      </c>
      <c r="B97" s="11"/>
      <c r="C97"/>
      <c r="F97" t="s">
        <v>241</v>
      </c>
      <c r="G97" t="s">
        <v>172</v>
      </c>
      <c r="I97" t="s">
        <v>337</v>
      </c>
    </row>
    <row r="98" spans="1:19" hidden="1" x14ac:dyDescent="0.3">
      <c r="A98" t="s">
        <v>94</v>
      </c>
      <c r="B98" s="11"/>
      <c r="C98"/>
      <c r="F98" t="s">
        <v>241</v>
      </c>
      <c r="G98" t="s">
        <v>172</v>
      </c>
      <c r="I98" t="s">
        <v>338</v>
      </c>
    </row>
    <row r="99" spans="1:19" hidden="1" x14ac:dyDescent="0.3">
      <c r="A99" t="s">
        <v>94</v>
      </c>
      <c r="B99" s="11"/>
      <c r="C99"/>
      <c r="F99" t="s">
        <v>241</v>
      </c>
      <c r="G99" t="s">
        <v>172</v>
      </c>
      <c r="I99" t="s">
        <v>339</v>
      </c>
    </row>
    <row r="100" spans="1:19" hidden="1" x14ac:dyDescent="0.3">
      <c r="A100" t="s">
        <v>94</v>
      </c>
      <c r="B100" s="11">
        <v>44927</v>
      </c>
      <c r="C100">
        <v>-35632</v>
      </c>
      <c r="F100" t="s">
        <v>493</v>
      </c>
      <c r="G100" t="s">
        <v>433</v>
      </c>
      <c r="H100" t="s">
        <v>494</v>
      </c>
      <c r="Q100" t="s">
        <v>100</v>
      </c>
      <c r="R100" t="s">
        <v>495</v>
      </c>
    </row>
    <row r="101" spans="1:19" hidden="1" x14ac:dyDescent="0.3">
      <c r="A101" t="s">
        <v>94</v>
      </c>
      <c r="B101" s="11">
        <v>44927</v>
      </c>
      <c r="C101">
        <v>-28354</v>
      </c>
      <c r="F101" t="s">
        <v>493</v>
      </c>
      <c r="G101" t="s">
        <v>433</v>
      </c>
      <c r="H101" t="s">
        <v>496</v>
      </c>
      <c r="Q101" t="s">
        <v>100</v>
      </c>
      <c r="R101" t="s">
        <v>497</v>
      </c>
    </row>
    <row r="102" spans="1:19" hidden="1" x14ac:dyDescent="0.3">
      <c r="A102" t="s">
        <v>94</v>
      </c>
      <c r="B102" s="11">
        <v>44927</v>
      </c>
      <c r="C102">
        <v>-22000</v>
      </c>
      <c r="D102">
        <v>41412</v>
      </c>
      <c r="E102" t="s">
        <v>2324</v>
      </c>
      <c r="F102" t="s">
        <v>2322</v>
      </c>
      <c r="G102" t="s">
        <v>172</v>
      </c>
      <c r="I102" t="s">
        <v>2325</v>
      </c>
      <c r="J102">
        <v>9002</v>
      </c>
      <c r="K102" t="s">
        <v>150</v>
      </c>
      <c r="L102" t="s">
        <v>106</v>
      </c>
      <c r="M102" t="s">
        <v>103</v>
      </c>
      <c r="N102" t="s">
        <v>56</v>
      </c>
      <c r="O102" t="s">
        <v>111</v>
      </c>
      <c r="P102" t="s">
        <v>60</v>
      </c>
    </row>
    <row r="103" spans="1:19" hidden="1" x14ac:dyDescent="0.3">
      <c r="A103" t="s">
        <v>94</v>
      </c>
      <c r="B103" s="11">
        <v>44927</v>
      </c>
      <c r="C103">
        <v>-14653.97</v>
      </c>
      <c r="D103">
        <v>41501</v>
      </c>
      <c r="E103" t="s">
        <v>21</v>
      </c>
      <c r="F103" t="s">
        <v>469</v>
      </c>
      <c r="G103" t="s">
        <v>120</v>
      </c>
      <c r="H103" t="s">
        <v>498</v>
      </c>
      <c r="I103" t="s">
        <v>499</v>
      </c>
      <c r="J103">
        <v>9002</v>
      </c>
      <c r="K103" t="s">
        <v>150</v>
      </c>
      <c r="L103" t="s">
        <v>106</v>
      </c>
      <c r="M103" t="s">
        <v>103</v>
      </c>
      <c r="N103" t="s">
        <v>56</v>
      </c>
      <c r="O103" t="s">
        <v>108</v>
      </c>
      <c r="P103" t="s">
        <v>61</v>
      </c>
      <c r="Q103" t="s">
        <v>100</v>
      </c>
      <c r="R103" t="s">
        <v>501</v>
      </c>
      <c r="S103" t="s">
        <v>500</v>
      </c>
    </row>
    <row r="104" spans="1:19" hidden="1" x14ac:dyDescent="0.3">
      <c r="A104" t="s">
        <v>94</v>
      </c>
      <c r="B104" s="11">
        <v>44927</v>
      </c>
      <c r="C104">
        <v>-13761.95</v>
      </c>
      <c r="D104">
        <v>31102</v>
      </c>
      <c r="E104" t="s">
        <v>0</v>
      </c>
      <c r="F104" t="s">
        <v>144</v>
      </c>
      <c r="G104" t="s">
        <v>110</v>
      </c>
      <c r="H104" t="s">
        <v>502</v>
      </c>
      <c r="I104" t="s">
        <v>503</v>
      </c>
      <c r="J104">
        <v>2001</v>
      </c>
      <c r="K104" t="s">
        <v>105</v>
      </c>
      <c r="L104" t="s">
        <v>106</v>
      </c>
      <c r="M104" t="s">
        <v>173</v>
      </c>
      <c r="N104" t="s">
        <v>54</v>
      </c>
      <c r="O104" t="s">
        <v>173</v>
      </c>
      <c r="P104" t="s">
        <v>55</v>
      </c>
      <c r="Q104" t="s">
        <v>100</v>
      </c>
      <c r="R104" t="s">
        <v>504</v>
      </c>
      <c r="S104" t="s">
        <v>500</v>
      </c>
    </row>
    <row r="105" spans="1:19" hidden="1" x14ac:dyDescent="0.3">
      <c r="A105" t="s">
        <v>94</v>
      </c>
      <c r="B105" s="11">
        <v>44927</v>
      </c>
      <c r="C105">
        <v>-12184.1</v>
      </c>
      <c r="F105" t="s">
        <v>493</v>
      </c>
      <c r="G105" t="s">
        <v>433</v>
      </c>
      <c r="H105" t="s">
        <v>505</v>
      </c>
      <c r="Q105" t="s">
        <v>100</v>
      </c>
      <c r="R105" t="s">
        <v>506</v>
      </c>
    </row>
    <row r="106" spans="1:19" hidden="1" x14ac:dyDescent="0.3">
      <c r="A106" t="s">
        <v>94</v>
      </c>
      <c r="B106" s="11">
        <v>44927</v>
      </c>
      <c r="C106">
        <v>-12126.22</v>
      </c>
      <c r="D106">
        <v>41101</v>
      </c>
      <c r="E106" t="s">
        <v>2</v>
      </c>
      <c r="F106" t="s">
        <v>98</v>
      </c>
      <c r="G106" t="s">
        <v>102</v>
      </c>
      <c r="H106" t="s">
        <v>507</v>
      </c>
      <c r="I106" t="s">
        <v>508</v>
      </c>
      <c r="J106">
        <v>9002</v>
      </c>
      <c r="K106" t="s">
        <v>150</v>
      </c>
      <c r="L106" t="s">
        <v>106</v>
      </c>
      <c r="M106" t="s">
        <v>103</v>
      </c>
      <c r="N106" t="s">
        <v>56</v>
      </c>
      <c r="O106" t="s">
        <v>103</v>
      </c>
      <c r="P106" t="s">
        <v>57</v>
      </c>
      <c r="Q106" t="s">
        <v>100</v>
      </c>
      <c r="R106" t="s">
        <v>509</v>
      </c>
      <c r="S106" t="s">
        <v>500</v>
      </c>
    </row>
    <row r="107" spans="1:19" hidden="1" x14ac:dyDescent="0.3">
      <c r="A107" t="s">
        <v>94</v>
      </c>
      <c r="B107" s="11">
        <v>44927</v>
      </c>
      <c r="C107">
        <v>-10520</v>
      </c>
      <c r="D107">
        <v>42401</v>
      </c>
      <c r="E107" t="s">
        <v>30</v>
      </c>
      <c r="F107" t="s">
        <v>159</v>
      </c>
      <c r="G107" t="s">
        <v>113</v>
      </c>
      <c r="H107" t="s">
        <v>510</v>
      </c>
      <c r="I107" t="s">
        <v>511</v>
      </c>
      <c r="J107">
        <v>9002</v>
      </c>
      <c r="K107" t="s">
        <v>150</v>
      </c>
      <c r="L107" t="s">
        <v>106</v>
      </c>
      <c r="M107" t="s">
        <v>96</v>
      </c>
      <c r="N107" t="s">
        <v>65</v>
      </c>
      <c r="O107" t="s">
        <v>116</v>
      </c>
      <c r="P107" t="s">
        <v>62</v>
      </c>
      <c r="Q107" t="s">
        <v>100</v>
      </c>
      <c r="R107" t="s">
        <v>512</v>
      </c>
      <c r="S107" t="s">
        <v>500</v>
      </c>
    </row>
    <row r="108" spans="1:19" hidden="1" x14ac:dyDescent="0.3">
      <c r="A108" t="s">
        <v>94</v>
      </c>
      <c r="B108" s="11">
        <v>44927</v>
      </c>
      <c r="C108">
        <v>-6953.4</v>
      </c>
      <c r="D108" s="10"/>
      <c r="F108" t="s">
        <v>493</v>
      </c>
      <c r="G108" t="s">
        <v>433</v>
      </c>
      <c r="H108" t="s">
        <v>513</v>
      </c>
      <c r="Q108" t="s">
        <v>100</v>
      </c>
      <c r="R108" t="s">
        <v>514</v>
      </c>
    </row>
    <row r="109" spans="1:19" hidden="1" x14ac:dyDescent="0.3">
      <c r="A109" t="s">
        <v>94</v>
      </c>
      <c r="B109" s="11">
        <v>44927</v>
      </c>
      <c r="C109">
        <v>-6046.96</v>
      </c>
      <c r="D109">
        <v>99</v>
      </c>
      <c r="F109" t="s">
        <v>2322</v>
      </c>
      <c r="G109" t="s">
        <v>172</v>
      </c>
      <c r="I109" t="s">
        <v>2344</v>
      </c>
      <c r="J109">
        <v>9002</v>
      </c>
      <c r="K109" t="s">
        <v>150</v>
      </c>
      <c r="L109" t="s">
        <v>106</v>
      </c>
    </row>
    <row r="110" spans="1:19" hidden="1" x14ac:dyDescent="0.3">
      <c r="A110" t="s">
        <v>94</v>
      </c>
      <c r="B110" s="11">
        <v>44927</v>
      </c>
      <c r="C110">
        <v>-6000</v>
      </c>
      <c r="D110">
        <v>421011</v>
      </c>
      <c r="E110" t="s">
        <v>75</v>
      </c>
      <c r="F110" t="s">
        <v>515</v>
      </c>
      <c r="G110" t="s">
        <v>120</v>
      </c>
      <c r="H110" t="s">
        <v>185</v>
      </c>
      <c r="I110" t="s">
        <v>516</v>
      </c>
      <c r="J110">
        <v>9002</v>
      </c>
      <c r="K110" t="s">
        <v>150</v>
      </c>
      <c r="L110" t="s">
        <v>106</v>
      </c>
      <c r="M110" t="s">
        <v>96</v>
      </c>
      <c r="N110" t="s">
        <v>65</v>
      </c>
      <c r="O110" t="s">
        <v>128</v>
      </c>
      <c r="P110" t="s">
        <v>57</v>
      </c>
      <c r="Q110" t="s">
        <v>100</v>
      </c>
      <c r="R110" t="s">
        <v>517</v>
      </c>
      <c r="S110" t="s">
        <v>500</v>
      </c>
    </row>
    <row r="111" spans="1:19" hidden="1" x14ac:dyDescent="0.3">
      <c r="A111" t="s">
        <v>94</v>
      </c>
      <c r="B111" s="11">
        <v>44927</v>
      </c>
      <c r="C111">
        <v>-5875.2</v>
      </c>
      <c r="F111" t="s">
        <v>493</v>
      </c>
      <c r="G111" t="s">
        <v>433</v>
      </c>
      <c r="H111" t="s">
        <v>518</v>
      </c>
      <c r="Q111" t="s">
        <v>100</v>
      </c>
      <c r="R111" t="s">
        <v>519</v>
      </c>
    </row>
    <row r="112" spans="1:19" hidden="1" x14ac:dyDescent="0.3">
      <c r="A112" t="s">
        <v>94</v>
      </c>
      <c r="B112" s="11">
        <v>44927</v>
      </c>
      <c r="C112">
        <v>-5000</v>
      </c>
      <c r="F112" t="s">
        <v>493</v>
      </c>
      <c r="G112" t="s">
        <v>433</v>
      </c>
      <c r="H112" t="s">
        <v>520</v>
      </c>
      <c r="Q112" t="s">
        <v>100</v>
      </c>
      <c r="R112" t="s">
        <v>521</v>
      </c>
    </row>
    <row r="113" spans="1:19" hidden="1" x14ac:dyDescent="0.3">
      <c r="A113" t="s">
        <v>94</v>
      </c>
      <c r="B113" s="11">
        <v>44927</v>
      </c>
      <c r="C113">
        <v>-5000</v>
      </c>
      <c r="F113" t="s">
        <v>493</v>
      </c>
      <c r="G113" t="s">
        <v>433</v>
      </c>
      <c r="H113" t="s">
        <v>522</v>
      </c>
      <c r="Q113" t="s">
        <v>100</v>
      </c>
      <c r="R113" t="s">
        <v>523</v>
      </c>
    </row>
    <row r="114" spans="1:19" hidden="1" x14ac:dyDescent="0.3">
      <c r="A114" t="s">
        <v>94</v>
      </c>
      <c r="B114" s="11">
        <v>44927</v>
      </c>
      <c r="C114">
        <v>-4340.7</v>
      </c>
      <c r="D114">
        <v>41302</v>
      </c>
      <c r="E114" t="s">
        <v>14</v>
      </c>
      <c r="F114" t="s">
        <v>143</v>
      </c>
      <c r="G114" t="s">
        <v>113</v>
      </c>
      <c r="H114" t="s">
        <v>524</v>
      </c>
      <c r="I114" t="s">
        <v>525</v>
      </c>
      <c r="J114">
        <v>9002</v>
      </c>
      <c r="K114" t="s">
        <v>150</v>
      </c>
      <c r="L114" t="s">
        <v>106</v>
      </c>
      <c r="M114" t="s">
        <v>103</v>
      </c>
      <c r="N114" t="s">
        <v>56</v>
      </c>
      <c r="O114" t="s">
        <v>123</v>
      </c>
      <c r="P114" t="s">
        <v>59</v>
      </c>
      <c r="Q114" t="s">
        <v>100</v>
      </c>
      <c r="R114" t="s">
        <v>526</v>
      </c>
      <c r="S114" t="s">
        <v>500</v>
      </c>
    </row>
    <row r="115" spans="1:19" hidden="1" x14ac:dyDescent="0.3">
      <c r="A115" t="s">
        <v>94</v>
      </c>
      <c r="B115" s="11">
        <v>44927</v>
      </c>
      <c r="C115">
        <v>-3950</v>
      </c>
      <c r="D115">
        <v>42505</v>
      </c>
      <c r="E115" t="s">
        <v>37</v>
      </c>
      <c r="F115" t="s">
        <v>162</v>
      </c>
      <c r="G115" t="s">
        <v>120</v>
      </c>
      <c r="H115" t="s">
        <v>371</v>
      </c>
      <c r="I115" t="s">
        <v>174</v>
      </c>
      <c r="J115">
        <v>9002</v>
      </c>
      <c r="K115" t="s">
        <v>150</v>
      </c>
      <c r="L115" t="s">
        <v>106</v>
      </c>
      <c r="M115" t="s">
        <v>96</v>
      </c>
      <c r="N115" t="s">
        <v>65</v>
      </c>
      <c r="O115" t="s">
        <v>121</v>
      </c>
      <c r="P115" t="s">
        <v>66</v>
      </c>
      <c r="Q115" t="s">
        <v>100</v>
      </c>
      <c r="R115" t="s">
        <v>527</v>
      </c>
      <c r="S115" t="s">
        <v>500</v>
      </c>
    </row>
    <row r="116" spans="1:19" hidden="1" x14ac:dyDescent="0.3">
      <c r="A116" t="s">
        <v>94</v>
      </c>
      <c r="B116" s="11">
        <v>44927</v>
      </c>
      <c r="C116">
        <v>-3208.6</v>
      </c>
      <c r="D116">
        <v>41617</v>
      </c>
      <c r="E116" t="s">
        <v>27</v>
      </c>
      <c r="F116" t="s">
        <v>764</v>
      </c>
      <c r="G116" t="s">
        <v>95</v>
      </c>
      <c r="H116" t="s">
        <v>2347</v>
      </c>
      <c r="I116" t="s">
        <v>766</v>
      </c>
      <c r="J116">
        <v>9002</v>
      </c>
      <c r="K116" t="s">
        <v>150</v>
      </c>
      <c r="L116" t="s">
        <v>106</v>
      </c>
      <c r="M116" t="s">
        <v>103</v>
      </c>
      <c r="N116" t="s">
        <v>56</v>
      </c>
      <c r="O116" t="s">
        <v>119</v>
      </c>
      <c r="P116" t="s">
        <v>64</v>
      </c>
      <c r="Q116" t="s">
        <v>153</v>
      </c>
      <c r="R116" t="s">
        <v>2348</v>
      </c>
      <c r="S116" t="s">
        <v>500</v>
      </c>
    </row>
    <row r="117" spans="1:19" hidden="1" x14ac:dyDescent="0.3">
      <c r="A117" t="s">
        <v>94</v>
      </c>
      <c r="B117" s="11">
        <v>44927</v>
      </c>
      <c r="C117">
        <v>-3208.6</v>
      </c>
      <c r="D117" s="10">
        <v>41617</v>
      </c>
      <c r="E117" t="s">
        <v>27</v>
      </c>
      <c r="F117" t="s">
        <v>764</v>
      </c>
      <c r="G117" t="s">
        <v>95</v>
      </c>
      <c r="H117" t="s">
        <v>2347</v>
      </c>
      <c r="I117" t="s">
        <v>766</v>
      </c>
      <c r="J117">
        <v>9002</v>
      </c>
      <c r="K117" t="s">
        <v>150</v>
      </c>
      <c r="L117" t="s">
        <v>106</v>
      </c>
      <c r="M117" t="s">
        <v>103</v>
      </c>
      <c r="N117" t="s">
        <v>56</v>
      </c>
      <c r="O117" t="s">
        <v>119</v>
      </c>
      <c r="P117" t="s">
        <v>64</v>
      </c>
      <c r="Q117" t="s">
        <v>154</v>
      </c>
      <c r="R117" t="s">
        <v>2349</v>
      </c>
      <c r="S117" t="s">
        <v>500</v>
      </c>
    </row>
    <row r="118" spans="1:19" hidden="1" x14ac:dyDescent="0.3">
      <c r="A118" t="s">
        <v>94</v>
      </c>
      <c r="B118" s="11">
        <v>44927</v>
      </c>
      <c r="C118">
        <v>-2578.65</v>
      </c>
      <c r="D118" s="10">
        <v>42405</v>
      </c>
      <c r="E118" t="s">
        <v>33</v>
      </c>
      <c r="F118" t="s">
        <v>136</v>
      </c>
      <c r="G118" t="s">
        <v>124</v>
      </c>
      <c r="H118" t="s">
        <v>528</v>
      </c>
      <c r="I118" t="s">
        <v>529</v>
      </c>
      <c r="J118">
        <v>4004</v>
      </c>
      <c r="K118" t="s">
        <v>114</v>
      </c>
      <c r="L118" t="s">
        <v>2391</v>
      </c>
      <c r="M118" t="s">
        <v>96</v>
      </c>
      <c r="N118" t="s">
        <v>65</v>
      </c>
      <c r="O118" t="s">
        <v>116</v>
      </c>
      <c r="P118" t="s">
        <v>62</v>
      </c>
      <c r="Q118" t="s">
        <v>100</v>
      </c>
      <c r="R118" t="s">
        <v>530</v>
      </c>
      <c r="S118" t="s">
        <v>500</v>
      </c>
    </row>
    <row r="119" spans="1:19" hidden="1" x14ac:dyDescent="0.3">
      <c r="A119" t="s">
        <v>94</v>
      </c>
      <c r="B119" s="11">
        <v>44927</v>
      </c>
      <c r="C119">
        <v>-2046.41</v>
      </c>
      <c r="D119">
        <v>33204</v>
      </c>
      <c r="E119" t="s">
        <v>43</v>
      </c>
      <c r="F119" t="s">
        <v>144</v>
      </c>
      <c r="G119" t="s">
        <v>110</v>
      </c>
      <c r="H119" s="10" t="s">
        <v>531</v>
      </c>
      <c r="I119" t="s">
        <v>532</v>
      </c>
      <c r="J119">
        <v>2001</v>
      </c>
      <c r="K119" t="s">
        <v>105</v>
      </c>
      <c r="L119" t="s">
        <v>106</v>
      </c>
      <c r="M119" t="s">
        <v>111</v>
      </c>
      <c r="N119" t="s">
        <v>68</v>
      </c>
      <c r="O119" t="s">
        <v>112</v>
      </c>
      <c r="P119" t="s">
        <v>68</v>
      </c>
      <c r="Q119" t="s">
        <v>100</v>
      </c>
      <c r="R119" t="s">
        <v>533</v>
      </c>
      <c r="S119" t="s">
        <v>500</v>
      </c>
    </row>
    <row r="120" spans="1:19" hidden="1" x14ac:dyDescent="0.3">
      <c r="A120" t="s">
        <v>94</v>
      </c>
      <c r="B120" s="11">
        <v>44927</v>
      </c>
      <c r="C120">
        <v>-1780</v>
      </c>
      <c r="D120">
        <v>42109</v>
      </c>
      <c r="E120" t="s">
        <v>29</v>
      </c>
      <c r="F120" t="s">
        <v>98</v>
      </c>
      <c r="G120" t="s">
        <v>102</v>
      </c>
      <c r="H120" s="10" t="s">
        <v>534</v>
      </c>
      <c r="I120" t="s">
        <v>535</v>
      </c>
      <c r="J120">
        <v>9002</v>
      </c>
      <c r="K120" t="s">
        <v>150</v>
      </c>
      <c r="L120" t="s">
        <v>106</v>
      </c>
      <c r="M120" t="s">
        <v>96</v>
      </c>
      <c r="N120" t="s">
        <v>65</v>
      </c>
      <c r="O120" t="s">
        <v>128</v>
      </c>
      <c r="P120" t="s">
        <v>57</v>
      </c>
      <c r="Q120" t="s">
        <v>100</v>
      </c>
      <c r="R120" t="s">
        <v>536</v>
      </c>
      <c r="S120" t="s">
        <v>500</v>
      </c>
    </row>
    <row r="121" spans="1:19" hidden="1" x14ac:dyDescent="0.3">
      <c r="A121" t="s">
        <v>94</v>
      </c>
      <c r="B121" s="11">
        <v>44927</v>
      </c>
      <c r="C121">
        <v>-1767.27</v>
      </c>
      <c r="D121" s="10">
        <v>41621</v>
      </c>
      <c r="E121" t="s">
        <v>2290</v>
      </c>
      <c r="F121" t="s">
        <v>176</v>
      </c>
      <c r="G121" t="s">
        <v>120</v>
      </c>
      <c r="H121" t="s">
        <v>537</v>
      </c>
      <c r="I121" t="s">
        <v>177</v>
      </c>
      <c r="J121">
        <v>9002</v>
      </c>
      <c r="K121" t="s">
        <v>150</v>
      </c>
      <c r="L121" t="s">
        <v>106</v>
      </c>
      <c r="M121" t="s">
        <v>103</v>
      </c>
      <c r="N121" t="s">
        <v>56</v>
      </c>
      <c r="O121" t="s">
        <v>119</v>
      </c>
      <c r="P121" t="s">
        <v>64</v>
      </c>
      <c r="Q121" t="s">
        <v>100</v>
      </c>
      <c r="R121" t="s">
        <v>538</v>
      </c>
      <c r="S121" t="s">
        <v>500</v>
      </c>
    </row>
    <row r="122" spans="1:19" hidden="1" x14ac:dyDescent="0.3">
      <c r="A122" t="s">
        <v>94</v>
      </c>
      <c r="B122" s="11">
        <v>44927</v>
      </c>
      <c r="C122">
        <v>-1512</v>
      </c>
      <c r="D122">
        <v>41614</v>
      </c>
      <c r="E122" t="s">
        <v>25</v>
      </c>
      <c r="F122" t="s">
        <v>539</v>
      </c>
      <c r="G122" t="s">
        <v>124</v>
      </c>
      <c r="H122" t="s">
        <v>540</v>
      </c>
      <c r="I122" t="s">
        <v>541</v>
      </c>
      <c r="J122">
        <v>9002</v>
      </c>
      <c r="K122" t="s">
        <v>150</v>
      </c>
      <c r="L122" t="s">
        <v>106</v>
      </c>
      <c r="M122" t="s">
        <v>103</v>
      </c>
      <c r="N122" t="s">
        <v>56</v>
      </c>
      <c r="O122" t="s">
        <v>119</v>
      </c>
      <c r="P122" t="s">
        <v>64</v>
      </c>
      <c r="Q122" t="s">
        <v>100</v>
      </c>
      <c r="R122" t="s">
        <v>542</v>
      </c>
      <c r="S122" t="s">
        <v>500</v>
      </c>
    </row>
    <row r="123" spans="1:19" hidden="1" x14ac:dyDescent="0.3">
      <c r="A123" t="s">
        <v>94</v>
      </c>
      <c r="B123" s="11">
        <v>44927</v>
      </c>
      <c r="C123">
        <v>-1422.72</v>
      </c>
      <c r="D123">
        <v>9</v>
      </c>
      <c r="F123" t="s">
        <v>2322</v>
      </c>
      <c r="G123" t="s">
        <v>172</v>
      </c>
      <c r="I123" t="s">
        <v>2326</v>
      </c>
      <c r="J123">
        <v>9002</v>
      </c>
      <c r="K123" t="s">
        <v>150</v>
      </c>
      <c r="L123" t="s">
        <v>106</v>
      </c>
    </row>
    <row r="124" spans="1:19" hidden="1" x14ac:dyDescent="0.3">
      <c r="A124" t="s">
        <v>94</v>
      </c>
      <c r="B124" s="11">
        <v>44927</v>
      </c>
      <c r="C124">
        <v>-1237.3499999999999</v>
      </c>
      <c r="D124">
        <v>41202</v>
      </c>
      <c r="E124" t="s">
        <v>10</v>
      </c>
      <c r="F124" t="s">
        <v>152</v>
      </c>
      <c r="G124" t="s">
        <v>110</v>
      </c>
      <c r="H124" t="s">
        <v>543</v>
      </c>
      <c r="I124" t="s">
        <v>544</v>
      </c>
      <c r="J124">
        <v>9002</v>
      </c>
      <c r="K124" t="s">
        <v>150</v>
      </c>
      <c r="L124" t="s">
        <v>106</v>
      </c>
      <c r="M124" t="s">
        <v>103</v>
      </c>
      <c r="N124" t="s">
        <v>56</v>
      </c>
      <c r="O124" t="s">
        <v>96</v>
      </c>
      <c r="P124" t="s">
        <v>58</v>
      </c>
      <c r="Q124" t="s">
        <v>100</v>
      </c>
      <c r="R124" t="s">
        <v>545</v>
      </c>
      <c r="S124" t="s">
        <v>500</v>
      </c>
    </row>
    <row r="125" spans="1:19" hidden="1" x14ac:dyDescent="0.3">
      <c r="A125" t="s">
        <v>94</v>
      </c>
      <c r="B125" s="11">
        <v>44927</v>
      </c>
      <c r="C125">
        <v>-1202.9166666666667</v>
      </c>
      <c r="D125">
        <v>41107</v>
      </c>
      <c r="E125" t="s">
        <v>7</v>
      </c>
      <c r="F125" t="s">
        <v>2322</v>
      </c>
      <c r="G125" t="s">
        <v>172</v>
      </c>
      <c r="I125" t="s">
        <v>150</v>
      </c>
      <c r="J125">
        <v>9002</v>
      </c>
      <c r="K125" t="s">
        <v>150</v>
      </c>
      <c r="L125" t="s">
        <v>106</v>
      </c>
      <c r="M125" t="s">
        <v>103</v>
      </c>
      <c r="N125" t="s">
        <v>56</v>
      </c>
      <c r="O125" t="s">
        <v>103</v>
      </c>
      <c r="P125" t="s">
        <v>57</v>
      </c>
    </row>
    <row r="126" spans="1:19" hidden="1" x14ac:dyDescent="0.3">
      <c r="A126" t="s">
        <v>94</v>
      </c>
      <c r="B126" s="11">
        <v>44927</v>
      </c>
      <c r="C126">
        <v>-1103.1400000000001</v>
      </c>
      <c r="D126">
        <v>42706</v>
      </c>
      <c r="E126" t="s">
        <v>41</v>
      </c>
      <c r="F126" t="s">
        <v>188</v>
      </c>
      <c r="G126" t="s">
        <v>120</v>
      </c>
      <c r="H126" t="s">
        <v>546</v>
      </c>
      <c r="I126" t="s">
        <v>189</v>
      </c>
      <c r="J126">
        <v>9002</v>
      </c>
      <c r="K126" t="s">
        <v>150</v>
      </c>
      <c r="L126" t="s">
        <v>106</v>
      </c>
      <c r="M126" t="s">
        <v>96</v>
      </c>
      <c r="N126" t="s">
        <v>65</v>
      </c>
      <c r="O126" t="s">
        <v>97</v>
      </c>
      <c r="P126" t="s">
        <v>67</v>
      </c>
      <c r="Q126" t="s">
        <v>100</v>
      </c>
      <c r="R126" t="s">
        <v>547</v>
      </c>
      <c r="S126" t="s">
        <v>500</v>
      </c>
    </row>
    <row r="127" spans="1:19" hidden="1" x14ac:dyDescent="0.3">
      <c r="A127" t="s">
        <v>94</v>
      </c>
      <c r="B127" s="11">
        <v>44927</v>
      </c>
      <c r="C127">
        <v>-1071.08</v>
      </c>
      <c r="D127">
        <v>41201</v>
      </c>
      <c r="E127" t="s">
        <v>9</v>
      </c>
      <c r="F127" t="s">
        <v>109</v>
      </c>
      <c r="G127" t="s">
        <v>110</v>
      </c>
      <c r="H127" t="s">
        <v>548</v>
      </c>
      <c r="I127" t="s">
        <v>549</v>
      </c>
      <c r="J127">
        <v>9002</v>
      </c>
      <c r="K127" t="s">
        <v>150</v>
      </c>
      <c r="L127" t="s">
        <v>106</v>
      </c>
      <c r="M127" t="s">
        <v>103</v>
      </c>
      <c r="N127" t="s">
        <v>56</v>
      </c>
      <c r="O127" t="s">
        <v>96</v>
      </c>
      <c r="P127" t="s">
        <v>58</v>
      </c>
      <c r="Q127" t="s">
        <v>100</v>
      </c>
      <c r="R127" t="s">
        <v>550</v>
      </c>
      <c r="S127" t="s">
        <v>500</v>
      </c>
    </row>
    <row r="128" spans="1:19" hidden="1" x14ac:dyDescent="0.3">
      <c r="A128" t="s">
        <v>94</v>
      </c>
      <c r="B128" s="11">
        <v>44927</v>
      </c>
      <c r="C128">
        <v>-975</v>
      </c>
      <c r="F128" t="s">
        <v>493</v>
      </c>
      <c r="G128" t="s">
        <v>433</v>
      </c>
      <c r="H128" t="s">
        <v>551</v>
      </c>
      <c r="Q128" t="s">
        <v>100</v>
      </c>
      <c r="R128" t="s">
        <v>552</v>
      </c>
    </row>
    <row r="129" spans="1:19" hidden="1" x14ac:dyDescent="0.3">
      <c r="A129" t="s">
        <v>94</v>
      </c>
      <c r="B129" s="11">
        <v>44927</v>
      </c>
      <c r="C129">
        <v>-899.39</v>
      </c>
      <c r="D129">
        <v>41620</v>
      </c>
      <c r="E129" t="s">
        <v>28</v>
      </c>
      <c r="F129" t="s">
        <v>553</v>
      </c>
      <c r="G129" t="s">
        <v>120</v>
      </c>
      <c r="H129" t="s">
        <v>403</v>
      </c>
      <c r="I129" t="s">
        <v>554</v>
      </c>
      <c r="J129">
        <v>9002</v>
      </c>
      <c r="K129" t="s">
        <v>150</v>
      </c>
      <c r="L129" t="s">
        <v>106</v>
      </c>
      <c r="M129" t="s">
        <v>103</v>
      </c>
      <c r="N129" t="s">
        <v>56</v>
      </c>
      <c r="O129" t="s">
        <v>119</v>
      </c>
      <c r="P129" t="s">
        <v>64</v>
      </c>
      <c r="Q129" t="s">
        <v>100</v>
      </c>
      <c r="R129" t="s">
        <v>555</v>
      </c>
      <c r="S129" t="s">
        <v>500</v>
      </c>
    </row>
    <row r="130" spans="1:19" hidden="1" x14ac:dyDescent="0.3">
      <c r="A130" t="s">
        <v>94</v>
      </c>
      <c r="B130" s="11">
        <v>44927</v>
      </c>
      <c r="C130">
        <v>-893.81</v>
      </c>
      <c r="D130">
        <v>41614</v>
      </c>
      <c r="E130" t="s">
        <v>25</v>
      </c>
      <c r="F130" t="s">
        <v>556</v>
      </c>
      <c r="G130" t="s">
        <v>95</v>
      </c>
      <c r="H130" t="s">
        <v>557</v>
      </c>
      <c r="I130" t="s">
        <v>558</v>
      </c>
      <c r="J130">
        <v>9002</v>
      </c>
      <c r="K130" t="s">
        <v>150</v>
      </c>
      <c r="L130" t="s">
        <v>106</v>
      </c>
      <c r="M130" t="s">
        <v>103</v>
      </c>
      <c r="N130" t="s">
        <v>56</v>
      </c>
      <c r="O130" t="s">
        <v>119</v>
      </c>
      <c r="P130" t="s">
        <v>64</v>
      </c>
      <c r="Q130" t="s">
        <v>100</v>
      </c>
      <c r="R130" t="s">
        <v>559</v>
      </c>
      <c r="S130" t="s">
        <v>500</v>
      </c>
    </row>
    <row r="131" spans="1:19" hidden="1" x14ac:dyDescent="0.3">
      <c r="A131" t="s">
        <v>94</v>
      </c>
      <c r="B131" s="11">
        <v>44927</v>
      </c>
      <c r="C131">
        <v>-877.16</v>
      </c>
      <c r="D131">
        <v>33204</v>
      </c>
      <c r="E131" t="s">
        <v>43</v>
      </c>
      <c r="F131" t="s">
        <v>144</v>
      </c>
      <c r="G131" t="s">
        <v>110</v>
      </c>
      <c r="H131" t="s">
        <v>560</v>
      </c>
      <c r="I131" t="s">
        <v>561</v>
      </c>
      <c r="J131">
        <v>2001</v>
      </c>
      <c r="K131" t="s">
        <v>105</v>
      </c>
      <c r="L131" t="s">
        <v>106</v>
      </c>
      <c r="M131" t="s">
        <v>111</v>
      </c>
      <c r="N131" t="s">
        <v>68</v>
      </c>
      <c r="O131" t="s">
        <v>112</v>
      </c>
      <c r="P131" t="s">
        <v>68</v>
      </c>
      <c r="Q131" t="s">
        <v>100</v>
      </c>
      <c r="R131" t="s">
        <v>562</v>
      </c>
      <c r="S131" t="s">
        <v>500</v>
      </c>
    </row>
    <row r="132" spans="1:19" hidden="1" x14ac:dyDescent="0.3">
      <c r="A132" t="s">
        <v>94</v>
      </c>
      <c r="B132" s="11">
        <v>44927</v>
      </c>
      <c r="C132">
        <v>-873.56</v>
      </c>
      <c r="D132">
        <v>42408</v>
      </c>
      <c r="E132" t="s">
        <v>35</v>
      </c>
      <c r="F132" t="s">
        <v>161</v>
      </c>
      <c r="G132" t="s">
        <v>124</v>
      </c>
      <c r="H132" t="s">
        <v>563</v>
      </c>
      <c r="I132" t="s">
        <v>564</v>
      </c>
      <c r="J132">
        <v>9002</v>
      </c>
      <c r="K132" t="s">
        <v>150</v>
      </c>
      <c r="L132" t="s">
        <v>106</v>
      </c>
      <c r="M132" t="s">
        <v>96</v>
      </c>
      <c r="N132" t="s">
        <v>65</v>
      </c>
      <c r="O132" t="s">
        <v>116</v>
      </c>
      <c r="P132" t="s">
        <v>62</v>
      </c>
      <c r="Q132" t="s">
        <v>100</v>
      </c>
      <c r="R132" t="s">
        <v>565</v>
      </c>
      <c r="S132" t="s">
        <v>500</v>
      </c>
    </row>
    <row r="133" spans="1:19" hidden="1" x14ac:dyDescent="0.3">
      <c r="A133" t="s">
        <v>94</v>
      </c>
      <c r="B133" s="11">
        <v>44927</v>
      </c>
      <c r="C133">
        <v>-868</v>
      </c>
      <c r="F133" t="s">
        <v>493</v>
      </c>
      <c r="G133" t="s">
        <v>433</v>
      </c>
      <c r="H133" t="s">
        <v>566</v>
      </c>
      <c r="Q133" t="s">
        <v>100</v>
      </c>
      <c r="R133" t="s">
        <v>567</v>
      </c>
    </row>
    <row r="134" spans="1:19" hidden="1" x14ac:dyDescent="0.3">
      <c r="A134" t="s">
        <v>94</v>
      </c>
      <c r="B134" s="11">
        <v>44927</v>
      </c>
      <c r="C134">
        <v>-807.82</v>
      </c>
      <c r="D134">
        <v>42706</v>
      </c>
      <c r="E134" t="s">
        <v>41</v>
      </c>
      <c r="F134" t="s">
        <v>132</v>
      </c>
      <c r="G134" t="s">
        <v>113</v>
      </c>
      <c r="H134" t="s">
        <v>568</v>
      </c>
      <c r="I134" t="s">
        <v>133</v>
      </c>
      <c r="J134">
        <v>8006</v>
      </c>
      <c r="K134" t="s">
        <v>117</v>
      </c>
      <c r="L134" t="s">
        <v>118</v>
      </c>
      <c r="M134" t="s">
        <v>96</v>
      </c>
      <c r="N134" t="s">
        <v>65</v>
      </c>
      <c r="O134" t="s">
        <v>97</v>
      </c>
      <c r="P134" t="s">
        <v>67</v>
      </c>
      <c r="Q134" t="s">
        <v>100</v>
      </c>
      <c r="R134" t="s">
        <v>569</v>
      </c>
      <c r="S134" t="s">
        <v>500</v>
      </c>
    </row>
    <row r="135" spans="1:19" hidden="1" x14ac:dyDescent="0.3">
      <c r="A135" t="s">
        <v>94</v>
      </c>
      <c r="B135" s="11">
        <v>44927</v>
      </c>
      <c r="C135">
        <v>-805.1</v>
      </c>
      <c r="D135">
        <v>41301</v>
      </c>
      <c r="E135" t="s">
        <v>13</v>
      </c>
      <c r="F135" t="s">
        <v>122</v>
      </c>
      <c r="G135" t="s">
        <v>113</v>
      </c>
      <c r="H135" t="s">
        <v>570</v>
      </c>
      <c r="I135" t="s">
        <v>571</v>
      </c>
      <c r="J135">
        <v>9002</v>
      </c>
      <c r="K135" t="s">
        <v>150</v>
      </c>
      <c r="L135" t="s">
        <v>106</v>
      </c>
      <c r="M135" t="s">
        <v>103</v>
      </c>
      <c r="N135" t="s">
        <v>56</v>
      </c>
      <c r="O135" t="s">
        <v>123</v>
      </c>
      <c r="P135" t="s">
        <v>59</v>
      </c>
      <c r="Q135" t="s">
        <v>100</v>
      </c>
      <c r="R135" t="s">
        <v>572</v>
      </c>
      <c r="S135" t="s">
        <v>500</v>
      </c>
    </row>
    <row r="136" spans="1:19" hidden="1" x14ac:dyDescent="0.3">
      <c r="A136" t="s">
        <v>94</v>
      </c>
      <c r="B136" s="11">
        <v>44927</v>
      </c>
      <c r="C136">
        <v>-768.31</v>
      </c>
      <c r="D136">
        <v>42404</v>
      </c>
      <c r="E136" t="s">
        <v>32</v>
      </c>
      <c r="F136" t="s">
        <v>135</v>
      </c>
      <c r="G136" t="s">
        <v>113</v>
      </c>
      <c r="H136" t="s">
        <v>573</v>
      </c>
      <c r="I136" t="s">
        <v>574</v>
      </c>
      <c r="J136">
        <v>4004</v>
      </c>
      <c r="K136" t="s">
        <v>114</v>
      </c>
      <c r="L136" t="s">
        <v>2391</v>
      </c>
      <c r="M136" t="s">
        <v>96</v>
      </c>
      <c r="N136" t="s">
        <v>65</v>
      </c>
      <c r="O136" t="s">
        <v>116</v>
      </c>
      <c r="P136" t="s">
        <v>62</v>
      </c>
      <c r="Q136" t="s">
        <v>100</v>
      </c>
      <c r="R136" t="s">
        <v>575</v>
      </c>
      <c r="S136" t="s">
        <v>500</v>
      </c>
    </row>
    <row r="137" spans="1:19" hidden="1" x14ac:dyDescent="0.3">
      <c r="A137" t="s">
        <v>94</v>
      </c>
      <c r="B137" s="11">
        <v>44927</v>
      </c>
      <c r="C137">
        <v>-680</v>
      </c>
      <c r="D137">
        <v>41614</v>
      </c>
      <c r="E137" t="s">
        <v>25</v>
      </c>
      <c r="F137" t="s">
        <v>576</v>
      </c>
      <c r="G137" t="s">
        <v>120</v>
      </c>
      <c r="H137" t="s">
        <v>577</v>
      </c>
      <c r="I137" t="s">
        <v>578</v>
      </c>
      <c r="J137">
        <v>9002</v>
      </c>
      <c r="K137" t="s">
        <v>150</v>
      </c>
      <c r="L137" t="s">
        <v>106</v>
      </c>
      <c r="M137" t="s">
        <v>103</v>
      </c>
      <c r="N137" t="s">
        <v>56</v>
      </c>
      <c r="O137" t="s">
        <v>119</v>
      </c>
      <c r="P137" t="s">
        <v>64</v>
      </c>
      <c r="Q137" t="s">
        <v>100</v>
      </c>
      <c r="R137" t="s">
        <v>579</v>
      </c>
      <c r="S137" t="s">
        <v>500</v>
      </c>
    </row>
    <row r="138" spans="1:19" hidden="1" x14ac:dyDescent="0.3">
      <c r="A138" t="s">
        <v>94</v>
      </c>
      <c r="B138" s="11">
        <v>44927</v>
      </c>
      <c r="C138">
        <v>-493</v>
      </c>
      <c r="D138">
        <v>42407</v>
      </c>
      <c r="E138" t="s">
        <v>34</v>
      </c>
      <c r="F138" t="s">
        <v>190</v>
      </c>
      <c r="G138" t="s">
        <v>120</v>
      </c>
      <c r="H138" s="10" t="s">
        <v>580</v>
      </c>
      <c r="I138" t="s">
        <v>191</v>
      </c>
      <c r="J138">
        <v>2001</v>
      </c>
      <c r="K138" t="s">
        <v>105</v>
      </c>
      <c r="L138" t="s">
        <v>106</v>
      </c>
      <c r="M138" t="s">
        <v>96</v>
      </c>
      <c r="N138" t="s">
        <v>65</v>
      </c>
      <c r="O138" t="s">
        <v>116</v>
      </c>
      <c r="P138" t="s">
        <v>62</v>
      </c>
      <c r="Q138" t="s">
        <v>100</v>
      </c>
      <c r="R138" t="s">
        <v>581</v>
      </c>
      <c r="S138" t="s">
        <v>500</v>
      </c>
    </row>
    <row r="139" spans="1:19" hidden="1" x14ac:dyDescent="0.3">
      <c r="A139" t="s">
        <v>94</v>
      </c>
      <c r="B139" s="11">
        <v>44927</v>
      </c>
      <c r="C139">
        <v>-480</v>
      </c>
      <c r="D139">
        <v>41618</v>
      </c>
      <c r="E139" t="s">
        <v>2376</v>
      </c>
      <c r="F139" t="s">
        <v>582</v>
      </c>
      <c r="G139" t="s">
        <v>120</v>
      </c>
      <c r="H139" s="10" t="s">
        <v>583</v>
      </c>
      <c r="I139" t="s">
        <v>584</v>
      </c>
      <c r="J139">
        <v>9002</v>
      </c>
      <c r="K139" t="s">
        <v>150</v>
      </c>
      <c r="L139" t="s">
        <v>106</v>
      </c>
      <c r="M139" t="s">
        <v>103</v>
      </c>
      <c r="N139" t="s">
        <v>56</v>
      </c>
      <c r="O139" t="s">
        <v>119</v>
      </c>
      <c r="P139" t="s">
        <v>64</v>
      </c>
      <c r="Q139" t="s">
        <v>100</v>
      </c>
      <c r="R139" t="s">
        <v>585</v>
      </c>
      <c r="S139" t="s">
        <v>500</v>
      </c>
    </row>
    <row r="140" spans="1:19" hidden="1" x14ac:dyDescent="0.3">
      <c r="A140" t="s">
        <v>94</v>
      </c>
      <c r="B140" s="11">
        <v>44927</v>
      </c>
      <c r="C140">
        <v>-450.1</v>
      </c>
      <c r="D140">
        <v>41303</v>
      </c>
      <c r="E140" t="s">
        <v>15</v>
      </c>
      <c r="F140" t="s">
        <v>170</v>
      </c>
      <c r="G140" t="s">
        <v>120</v>
      </c>
      <c r="H140" t="s">
        <v>606</v>
      </c>
      <c r="I140" t="s">
        <v>607</v>
      </c>
      <c r="J140">
        <v>9002</v>
      </c>
      <c r="K140" t="s">
        <v>150</v>
      </c>
      <c r="L140" t="s">
        <v>106</v>
      </c>
      <c r="M140" t="s">
        <v>103</v>
      </c>
      <c r="N140" t="s">
        <v>56</v>
      </c>
      <c r="O140" t="s">
        <v>123</v>
      </c>
      <c r="P140" t="s">
        <v>59</v>
      </c>
      <c r="Q140" t="s">
        <v>100</v>
      </c>
      <c r="R140" t="s">
        <v>608</v>
      </c>
      <c r="S140" t="s">
        <v>500</v>
      </c>
    </row>
    <row r="141" spans="1:19" hidden="1" x14ac:dyDescent="0.3">
      <c r="A141" t="s">
        <v>94</v>
      </c>
      <c r="B141" s="11">
        <v>44927</v>
      </c>
      <c r="C141">
        <v>-447.3</v>
      </c>
      <c r="D141">
        <v>41614</v>
      </c>
      <c r="E141" t="s">
        <v>25</v>
      </c>
      <c r="F141" t="s">
        <v>167</v>
      </c>
      <c r="G141" t="s">
        <v>124</v>
      </c>
      <c r="H141" t="s">
        <v>588</v>
      </c>
      <c r="I141" t="s">
        <v>589</v>
      </c>
      <c r="J141">
        <v>9002</v>
      </c>
      <c r="K141" t="s">
        <v>150</v>
      </c>
      <c r="L141" t="s">
        <v>106</v>
      </c>
      <c r="M141" t="s">
        <v>103</v>
      </c>
      <c r="N141" t="s">
        <v>56</v>
      </c>
      <c r="O141" t="s">
        <v>119</v>
      </c>
      <c r="P141" t="s">
        <v>64</v>
      </c>
      <c r="Q141" t="s">
        <v>100</v>
      </c>
      <c r="R141" t="s">
        <v>590</v>
      </c>
      <c r="S141" t="s">
        <v>500</v>
      </c>
    </row>
    <row r="142" spans="1:19" hidden="1" x14ac:dyDescent="0.3">
      <c r="A142" t="s">
        <v>94</v>
      </c>
      <c r="B142" s="11">
        <v>44927</v>
      </c>
      <c r="C142">
        <v>-413.79</v>
      </c>
      <c r="D142">
        <v>41301</v>
      </c>
      <c r="E142" t="s">
        <v>13</v>
      </c>
      <c r="F142" t="s">
        <v>122</v>
      </c>
      <c r="G142" t="s">
        <v>113</v>
      </c>
      <c r="H142" t="s">
        <v>591</v>
      </c>
      <c r="I142" t="s">
        <v>571</v>
      </c>
      <c r="J142">
        <v>9002</v>
      </c>
      <c r="K142" t="s">
        <v>150</v>
      </c>
      <c r="L142" t="s">
        <v>106</v>
      </c>
      <c r="M142" t="s">
        <v>103</v>
      </c>
      <c r="N142" t="s">
        <v>56</v>
      </c>
      <c r="O142" t="s">
        <v>123</v>
      </c>
      <c r="P142" t="s">
        <v>59</v>
      </c>
      <c r="Q142" t="s">
        <v>100</v>
      </c>
      <c r="R142" t="s">
        <v>592</v>
      </c>
      <c r="S142" t="s">
        <v>500</v>
      </c>
    </row>
    <row r="143" spans="1:19" hidden="1" x14ac:dyDescent="0.3">
      <c r="A143" t="s">
        <v>94</v>
      </c>
      <c r="B143" s="11">
        <v>44927</v>
      </c>
      <c r="C143">
        <v>-397.58</v>
      </c>
      <c r="D143">
        <v>41304</v>
      </c>
      <c r="E143" t="s">
        <v>16</v>
      </c>
      <c r="F143" t="s">
        <v>134</v>
      </c>
      <c r="G143" t="s">
        <v>120</v>
      </c>
      <c r="H143" t="s">
        <v>593</v>
      </c>
      <c r="I143" t="s">
        <v>594</v>
      </c>
      <c r="J143">
        <v>9002</v>
      </c>
      <c r="K143" t="s">
        <v>150</v>
      </c>
      <c r="L143" t="s">
        <v>106</v>
      </c>
      <c r="M143" t="s">
        <v>103</v>
      </c>
      <c r="N143" t="s">
        <v>56</v>
      </c>
      <c r="O143" t="s">
        <v>123</v>
      </c>
      <c r="P143" t="s">
        <v>59</v>
      </c>
      <c r="Q143" t="s">
        <v>100</v>
      </c>
      <c r="R143" t="s">
        <v>595</v>
      </c>
      <c r="S143" t="s">
        <v>500</v>
      </c>
    </row>
    <row r="144" spans="1:19" hidden="1" x14ac:dyDescent="0.3">
      <c r="A144" t="s">
        <v>94</v>
      </c>
      <c r="B144" s="11">
        <v>44927</v>
      </c>
      <c r="C144">
        <v>-397.58</v>
      </c>
      <c r="D144">
        <v>41304</v>
      </c>
      <c r="E144" t="s">
        <v>16</v>
      </c>
      <c r="F144" t="s">
        <v>134</v>
      </c>
      <c r="G144" t="s">
        <v>120</v>
      </c>
      <c r="H144" t="s">
        <v>596</v>
      </c>
      <c r="I144" t="s">
        <v>597</v>
      </c>
      <c r="J144">
        <v>9002</v>
      </c>
      <c r="K144" t="s">
        <v>150</v>
      </c>
      <c r="L144" t="s">
        <v>106</v>
      </c>
      <c r="M144" t="s">
        <v>103</v>
      </c>
      <c r="N144" t="s">
        <v>56</v>
      </c>
      <c r="O144" t="s">
        <v>123</v>
      </c>
      <c r="P144" t="s">
        <v>59</v>
      </c>
      <c r="Q144" t="s">
        <v>100</v>
      </c>
      <c r="R144" t="s">
        <v>598</v>
      </c>
      <c r="S144" t="s">
        <v>500</v>
      </c>
    </row>
    <row r="145" spans="1:19" hidden="1" x14ac:dyDescent="0.3">
      <c r="A145" t="s">
        <v>94</v>
      </c>
      <c r="B145" s="11">
        <v>44927</v>
      </c>
      <c r="C145">
        <v>-341.03</v>
      </c>
      <c r="D145">
        <v>41620</v>
      </c>
      <c r="E145" t="s">
        <v>28</v>
      </c>
      <c r="F145" t="s">
        <v>125</v>
      </c>
      <c r="G145" t="s">
        <v>124</v>
      </c>
      <c r="H145" t="s">
        <v>599</v>
      </c>
      <c r="I145" t="s">
        <v>600</v>
      </c>
      <c r="J145">
        <v>9002</v>
      </c>
      <c r="K145" t="s">
        <v>150</v>
      </c>
      <c r="L145" t="s">
        <v>106</v>
      </c>
      <c r="M145" t="s">
        <v>103</v>
      </c>
      <c r="N145" t="s">
        <v>56</v>
      </c>
      <c r="O145" t="s">
        <v>119</v>
      </c>
      <c r="P145" t="s">
        <v>64</v>
      </c>
      <c r="Q145" t="s">
        <v>601</v>
      </c>
      <c r="R145" t="s">
        <v>602</v>
      </c>
      <c r="S145" t="s">
        <v>500</v>
      </c>
    </row>
    <row r="146" spans="1:19" hidden="1" x14ac:dyDescent="0.3">
      <c r="A146" t="s">
        <v>94</v>
      </c>
      <c r="B146" s="11">
        <v>44927</v>
      </c>
      <c r="C146">
        <v>-325.33999999999997</v>
      </c>
      <c r="D146">
        <v>33204</v>
      </c>
      <c r="E146" t="s">
        <v>43</v>
      </c>
      <c r="F146" t="s">
        <v>144</v>
      </c>
      <c r="G146" t="s">
        <v>110</v>
      </c>
      <c r="H146" t="s">
        <v>603</v>
      </c>
      <c r="I146" t="s">
        <v>604</v>
      </c>
      <c r="J146">
        <v>2001</v>
      </c>
      <c r="K146" t="s">
        <v>105</v>
      </c>
      <c r="L146" t="s">
        <v>106</v>
      </c>
      <c r="M146" t="s">
        <v>111</v>
      </c>
      <c r="N146" t="s">
        <v>68</v>
      </c>
      <c r="O146" t="s">
        <v>112</v>
      </c>
      <c r="P146" t="s">
        <v>68</v>
      </c>
      <c r="Q146" t="s">
        <v>100</v>
      </c>
      <c r="R146" t="s">
        <v>605</v>
      </c>
      <c r="S146" t="s">
        <v>500</v>
      </c>
    </row>
    <row r="147" spans="1:19" hidden="1" x14ac:dyDescent="0.3">
      <c r="A147" t="s">
        <v>94</v>
      </c>
      <c r="B147" s="11">
        <v>44927</v>
      </c>
      <c r="C147">
        <v>-265</v>
      </c>
      <c r="D147">
        <v>42718</v>
      </c>
      <c r="E147" t="s">
        <v>42</v>
      </c>
      <c r="F147" t="s">
        <v>609</v>
      </c>
      <c r="G147" t="s">
        <v>160</v>
      </c>
      <c r="H147" t="s">
        <v>610</v>
      </c>
      <c r="I147" t="s">
        <v>611</v>
      </c>
      <c r="J147">
        <v>9002</v>
      </c>
      <c r="K147" t="s">
        <v>150</v>
      </c>
      <c r="L147" t="s">
        <v>106</v>
      </c>
      <c r="M147" t="s">
        <v>96</v>
      </c>
      <c r="N147" t="s">
        <v>65</v>
      </c>
      <c r="O147" t="s">
        <v>97</v>
      </c>
      <c r="P147" t="s">
        <v>67</v>
      </c>
      <c r="Q147" t="s">
        <v>100</v>
      </c>
      <c r="R147" t="s">
        <v>612</v>
      </c>
      <c r="S147" t="s">
        <v>500</v>
      </c>
    </row>
    <row r="148" spans="1:19" hidden="1" x14ac:dyDescent="0.3">
      <c r="A148" t="s">
        <v>94</v>
      </c>
      <c r="B148" s="11">
        <v>44927</v>
      </c>
      <c r="C148">
        <v>-260</v>
      </c>
      <c r="D148">
        <v>41105</v>
      </c>
      <c r="E148" t="s">
        <v>6</v>
      </c>
      <c r="F148" t="s">
        <v>171</v>
      </c>
      <c r="G148" t="s">
        <v>95</v>
      </c>
      <c r="H148" t="s">
        <v>613</v>
      </c>
      <c r="I148" t="s">
        <v>165</v>
      </c>
      <c r="J148">
        <v>9002</v>
      </c>
      <c r="K148" t="s">
        <v>150</v>
      </c>
      <c r="L148" t="s">
        <v>106</v>
      </c>
      <c r="M148" t="s">
        <v>103</v>
      </c>
      <c r="N148" t="s">
        <v>56</v>
      </c>
      <c r="O148" t="s">
        <v>103</v>
      </c>
      <c r="P148" t="s">
        <v>57</v>
      </c>
      <c r="Q148" t="s">
        <v>100</v>
      </c>
      <c r="R148" t="s">
        <v>614</v>
      </c>
      <c r="S148" t="s">
        <v>500</v>
      </c>
    </row>
    <row r="149" spans="1:19" hidden="1" x14ac:dyDescent="0.3">
      <c r="A149" t="s">
        <v>94</v>
      </c>
      <c r="B149" s="11">
        <v>44927</v>
      </c>
      <c r="C149">
        <v>-215</v>
      </c>
      <c r="D149">
        <v>42604</v>
      </c>
      <c r="E149" t="s">
        <v>40</v>
      </c>
      <c r="F149" t="s">
        <v>137</v>
      </c>
      <c r="G149" t="s">
        <v>104</v>
      </c>
      <c r="H149" t="s">
        <v>615</v>
      </c>
      <c r="I149" t="s">
        <v>139</v>
      </c>
      <c r="J149">
        <v>2001</v>
      </c>
      <c r="K149" t="s">
        <v>105</v>
      </c>
      <c r="L149" t="s">
        <v>106</v>
      </c>
      <c r="M149" t="s">
        <v>96</v>
      </c>
      <c r="N149" t="s">
        <v>65</v>
      </c>
      <c r="O149" t="s">
        <v>107</v>
      </c>
      <c r="P149" t="s">
        <v>63</v>
      </c>
      <c r="Q149" t="s">
        <v>100</v>
      </c>
      <c r="R149" t="s">
        <v>616</v>
      </c>
      <c r="S149" t="s">
        <v>500</v>
      </c>
    </row>
    <row r="150" spans="1:19" hidden="1" x14ac:dyDescent="0.3">
      <c r="A150" t="s">
        <v>94</v>
      </c>
      <c r="B150" s="11">
        <v>44927</v>
      </c>
      <c r="C150">
        <v>-200</v>
      </c>
      <c r="D150">
        <v>42407</v>
      </c>
      <c r="E150" t="s">
        <v>34</v>
      </c>
      <c r="F150" t="s">
        <v>168</v>
      </c>
      <c r="G150" t="s">
        <v>113</v>
      </c>
      <c r="H150" t="s">
        <v>192</v>
      </c>
      <c r="I150" t="s">
        <v>617</v>
      </c>
      <c r="J150">
        <v>2001</v>
      </c>
      <c r="K150" t="s">
        <v>105</v>
      </c>
      <c r="L150" t="s">
        <v>106</v>
      </c>
      <c r="M150" t="s">
        <v>96</v>
      </c>
      <c r="N150" t="s">
        <v>65</v>
      </c>
      <c r="O150" t="s">
        <v>116</v>
      </c>
      <c r="P150" t="s">
        <v>62</v>
      </c>
      <c r="Q150" t="s">
        <v>100</v>
      </c>
      <c r="R150" t="s">
        <v>618</v>
      </c>
      <c r="S150" t="s">
        <v>500</v>
      </c>
    </row>
    <row r="151" spans="1:19" hidden="1" x14ac:dyDescent="0.3">
      <c r="A151" t="s">
        <v>94</v>
      </c>
      <c r="B151" s="11">
        <v>44927</v>
      </c>
      <c r="C151">
        <v>-196.7</v>
      </c>
      <c r="D151">
        <v>41609</v>
      </c>
      <c r="E151" t="s">
        <v>24</v>
      </c>
      <c r="F151" t="s">
        <v>229</v>
      </c>
      <c r="G151" t="s">
        <v>113</v>
      </c>
      <c r="H151" t="s">
        <v>619</v>
      </c>
      <c r="I151" t="s">
        <v>620</v>
      </c>
      <c r="J151">
        <v>9002</v>
      </c>
      <c r="K151" t="s">
        <v>150</v>
      </c>
      <c r="L151" t="s">
        <v>106</v>
      </c>
      <c r="M151" t="s">
        <v>103</v>
      </c>
      <c r="N151" t="s">
        <v>56</v>
      </c>
      <c r="O151" t="s">
        <v>119</v>
      </c>
      <c r="P151" t="s">
        <v>64</v>
      </c>
      <c r="Q151" t="s">
        <v>100</v>
      </c>
      <c r="R151" t="s">
        <v>621</v>
      </c>
      <c r="S151" t="s">
        <v>500</v>
      </c>
    </row>
    <row r="152" spans="1:19" hidden="1" x14ac:dyDescent="0.3">
      <c r="A152" t="s">
        <v>94</v>
      </c>
      <c r="B152" s="11">
        <v>44927</v>
      </c>
      <c r="C152">
        <v>-190.9</v>
      </c>
      <c r="D152">
        <v>42410</v>
      </c>
      <c r="E152" t="s">
        <v>36</v>
      </c>
      <c r="F152" t="s">
        <v>158</v>
      </c>
      <c r="G152" t="s">
        <v>124</v>
      </c>
      <c r="H152" t="s">
        <v>622</v>
      </c>
      <c r="I152" t="s">
        <v>623</v>
      </c>
      <c r="J152">
        <v>9002</v>
      </c>
      <c r="K152" t="s">
        <v>150</v>
      </c>
      <c r="L152" t="s">
        <v>106</v>
      </c>
      <c r="M152" t="s">
        <v>96</v>
      </c>
      <c r="N152" t="s">
        <v>65</v>
      </c>
      <c r="O152" t="s">
        <v>116</v>
      </c>
      <c r="P152" t="s">
        <v>62</v>
      </c>
      <c r="Q152" t="s">
        <v>100</v>
      </c>
      <c r="R152" t="s">
        <v>624</v>
      </c>
      <c r="S152" t="s">
        <v>500</v>
      </c>
    </row>
    <row r="153" spans="1:19" hidden="1" x14ac:dyDescent="0.3">
      <c r="A153" t="s">
        <v>94</v>
      </c>
      <c r="B153" s="11">
        <v>44927</v>
      </c>
      <c r="C153">
        <v>-190</v>
      </c>
      <c r="D153">
        <v>41105</v>
      </c>
      <c r="E153" t="s">
        <v>6</v>
      </c>
      <c r="F153" t="s">
        <v>171</v>
      </c>
      <c r="G153" t="s">
        <v>95</v>
      </c>
      <c r="H153" t="s">
        <v>625</v>
      </c>
      <c r="I153" t="s">
        <v>626</v>
      </c>
      <c r="J153">
        <v>9002</v>
      </c>
      <c r="K153" t="s">
        <v>150</v>
      </c>
      <c r="L153" t="s">
        <v>106</v>
      </c>
      <c r="M153" t="s">
        <v>103</v>
      </c>
      <c r="N153" t="s">
        <v>56</v>
      </c>
      <c r="O153" t="s">
        <v>103</v>
      </c>
      <c r="P153" t="s">
        <v>57</v>
      </c>
      <c r="Q153" t="s">
        <v>100</v>
      </c>
      <c r="R153" t="s">
        <v>627</v>
      </c>
      <c r="S153" t="s">
        <v>500</v>
      </c>
    </row>
    <row r="154" spans="1:19" hidden="1" x14ac:dyDescent="0.3">
      <c r="A154" t="s">
        <v>94</v>
      </c>
      <c r="B154" s="11">
        <v>44927</v>
      </c>
      <c r="C154">
        <v>-130</v>
      </c>
      <c r="D154">
        <v>41105</v>
      </c>
      <c r="E154" t="s">
        <v>6</v>
      </c>
      <c r="F154" t="s">
        <v>171</v>
      </c>
      <c r="G154" t="s">
        <v>95</v>
      </c>
      <c r="H154" t="s">
        <v>628</v>
      </c>
      <c r="I154" t="s">
        <v>163</v>
      </c>
      <c r="J154">
        <v>9002</v>
      </c>
      <c r="K154" t="s">
        <v>150</v>
      </c>
      <c r="L154" t="s">
        <v>106</v>
      </c>
      <c r="M154" t="s">
        <v>103</v>
      </c>
      <c r="N154" t="s">
        <v>56</v>
      </c>
      <c r="O154" t="s">
        <v>103</v>
      </c>
      <c r="P154" t="s">
        <v>57</v>
      </c>
      <c r="Q154" t="s">
        <v>100</v>
      </c>
      <c r="R154" t="s">
        <v>629</v>
      </c>
      <c r="S154" t="s">
        <v>500</v>
      </c>
    </row>
    <row r="155" spans="1:19" hidden="1" x14ac:dyDescent="0.3">
      <c r="A155" t="s">
        <v>94</v>
      </c>
      <c r="B155" s="11">
        <v>44927</v>
      </c>
      <c r="C155">
        <v>-82.11</v>
      </c>
      <c r="D155">
        <v>41306</v>
      </c>
      <c r="E155" t="s">
        <v>17</v>
      </c>
      <c r="F155" t="s">
        <v>134</v>
      </c>
      <c r="G155" t="s">
        <v>120</v>
      </c>
      <c r="H155" t="s">
        <v>630</v>
      </c>
      <c r="I155" t="s">
        <v>631</v>
      </c>
      <c r="J155">
        <v>9002</v>
      </c>
      <c r="K155" t="s">
        <v>150</v>
      </c>
      <c r="L155" t="s">
        <v>106</v>
      </c>
      <c r="M155" t="s">
        <v>103</v>
      </c>
      <c r="N155" t="s">
        <v>56</v>
      </c>
      <c r="O155" t="s">
        <v>123</v>
      </c>
      <c r="P155" t="s">
        <v>59</v>
      </c>
      <c r="Q155" t="s">
        <v>100</v>
      </c>
      <c r="R155" t="s">
        <v>632</v>
      </c>
      <c r="S155" t="s">
        <v>500</v>
      </c>
    </row>
    <row r="156" spans="1:19" hidden="1" x14ac:dyDescent="0.3">
      <c r="A156" t="s">
        <v>94</v>
      </c>
      <c r="B156" s="11">
        <v>44927</v>
      </c>
      <c r="C156">
        <v>-82.11</v>
      </c>
      <c r="D156">
        <v>41306</v>
      </c>
      <c r="E156" t="s">
        <v>17</v>
      </c>
      <c r="F156" t="s">
        <v>134</v>
      </c>
      <c r="G156" t="s">
        <v>120</v>
      </c>
      <c r="H156" s="8" t="s">
        <v>633</v>
      </c>
      <c r="I156" t="s">
        <v>634</v>
      </c>
      <c r="J156">
        <v>9002</v>
      </c>
      <c r="K156" t="s">
        <v>150</v>
      </c>
      <c r="L156" t="s">
        <v>106</v>
      </c>
      <c r="M156" t="s">
        <v>103</v>
      </c>
      <c r="N156" t="s">
        <v>56</v>
      </c>
      <c r="O156" t="s">
        <v>123</v>
      </c>
      <c r="P156" t="s">
        <v>59</v>
      </c>
      <c r="Q156" t="s">
        <v>100</v>
      </c>
      <c r="R156" t="s">
        <v>635</v>
      </c>
      <c r="S156" t="s">
        <v>500</v>
      </c>
    </row>
    <row r="157" spans="1:19" hidden="1" x14ac:dyDescent="0.3">
      <c r="A157" t="s">
        <v>94</v>
      </c>
      <c r="B157" s="11">
        <v>44927</v>
      </c>
      <c r="C157">
        <v>-70</v>
      </c>
      <c r="D157">
        <v>41105</v>
      </c>
      <c r="E157" t="s">
        <v>6</v>
      </c>
      <c r="F157" t="s">
        <v>171</v>
      </c>
      <c r="G157" t="s">
        <v>95</v>
      </c>
      <c r="H157" t="s">
        <v>636</v>
      </c>
      <c r="I157" t="s">
        <v>637</v>
      </c>
      <c r="J157">
        <v>9002</v>
      </c>
      <c r="K157" t="s">
        <v>150</v>
      </c>
      <c r="L157" t="s">
        <v>106</v>
      </c>
      <c r="M157" t="s">
        <v>103</v>
      </c>
      <c r="N157" t="s">
        <v>56</v>
      </c>
      <c r="O157" t="s">
        <v>103</v>
      </c>
      <c r="P157" t="s">
        <v>57</v>
      </c>
      <c r="Q157" t="s">
        <v>100</v>
      </c>
      <c r="R157" t="s">
        <v>638</v>
      </c>
      <c r="S157" t="s">
        <v>500</v>
      </c>
    </row>
    <row r="158" spans="1:19" hidden="1" x14ac:dyDescent="0.3">
      <c r="A158" t="s">
        <v>94</v>
      </c>
      <c r="B158" s="11">
        <v>44927</v>
      </c>
      <c r="C158">
        <v>-70</v>
      </c>
      <c r="D158">
        <v>41105</v>
      </c>
      <c r="E158" t="s">
        <v>6</v>
      </c>
      <c r="F158" t="s">
        <v>171</v>
      </c>
      <c r="G158" t="s">
        <v>95</v>
      </c>
      <c r="H158" t="s">
        <v>639</v>
      </c>
      <c r="I158" t="s">
        <v>164</v>
      </c>
      <c r="J158">
        <v>9002</v>
      </c>
      <c r="K158" t="s">
        <v>150</v>
      </c>
      <c r="L158" t="s">
        <v>106</v>
      </c>
      <c r="M158" t="s">
        <v>103</v>
      </c>
      <c r="N158" t="s">
        <v>56</v>
      </c>
      <c r="O158" t="s">
        <v>103</v>
      </c>
      <c r="P158" t="s">
        <v>57</v>
      </c>
      <c r="Q158" t="s">
        <v>100</v>
      </c>
      <c r="R158" t="s">
        <v>640</v>
      </c>
      <c r="S158" t="s">
        <v>500</v>
      </c>
    </row>
    <row r="159" spans="1:19" hidden="1" x14ac:dyDescent="0.3">
      <c r="A159" t="s">
        <v>94</v>
      </c>
      <c r="B159" s="11">
        <v>44927</v>
      </c>
      <c r="C159">
        <v>-69.75</v>
      </c>
      <c r="D159">
        <v>41615</v>
      </c>
      <c r="E159" t="s">
        <v>26</v>
      </c>
      <c r="F159" t="s">
        <v>109</v>
      </c>
      <c r="G159" t="s">
        <v>110</v>
      </c>
      <c r="H159" t="s">
        <v>641</v>
      </c>
      <c r="I159" t="s">
        <v>642</v>
      </c>
      <c r="J159">
        <v>9002</v>
      </c>
      <c r="K159" t="s">
        <v>150</v>
      </c>
      <c r="L159" t="s">
        <v>106</v>
      </c>
      <c r="M159" t="s">
        <v>103</v>
      </c>
      <c r="N159" t="s">
        <v>56</v>
      </c>
      <c r="O159" t="s">
        <v>119</v>
      </c>
      <c r="P159" t="s">
        <v>64</v>
      </c>
      <c r="Q159" t="s">
        <v>100</v>
      </c>
      <c r="R159" t="s">
        <v>643</v>
      </c>
      <c r="S159" t="s">
        <v>500</v>
      </c>
    </row>
    <row r="160" spans="1:19" hidden="1" x14ac:dyDescent="0.3">
      <c r="A160" t="s">
        <v>94</v>
      </c>
      <c r="B160" s="11">
        <v>44927</v>
      </c>
      <c r="C160">
        <v>-59.66</v>
      </c>
      <c r="D160">
        <v>42602</v>
      </c>
      <c r="E160" t="s">
        <v>38</v>
      </c>
      <c r="F160" t="s">
        <v>644</v>
      </c>
      <c r="G160" t="s">
        <v>120</v>
      </c>
      <c r="H160" t="s">
        <v>645</v>
      </c>
      <c r="I160" t="s">
        <v>127</v>
      </c>
      <c r="J160">
        <v>9002</v>
      </c>
      <c r="K160" t="s">
        <v>150</v>
      </c>
      <c r="L160" t="s">
        <v>106</v>
      </c>
      <c r="M160" t="s">
        <v>96</v>
      </c>
      <c r="N160" t="s">
        <v>65</v>
      </c>
      <c r="O160" t="s">
        <v>107</v>
      </c>
      <c r="P160" t="s">
        <v>63</v>
      </c>
      <c r="Q160" t="s">
        <v>100</v>
      </c>
      <c r="R160" t="s">
        <v>646</v>
      </c>
      <c r="S160" t="s">
        <v>500</v>
      </c>
    </row>
    <row r="161" spans="1:19" hidden="1" x14ac:dyDescent="0.3">
      <c r="A161" t="s">
        <v>94</v>
      </c>
      <c r="B161" s="11">
        <v>44927</v>
      </c>
      <c r="C161">
        <v>-45.68</v>
      </c>
      <c r="D161">
        <v>42602</v>
      </c>
      <c r="E161" t="s">
        <v>38</v>
      </c>
      <c r="F161" t="s">
        <v>143</v>
      </c>
      <c r="G161" t="s">
        <v>113</v>
      </c>
      <c r="H161" t="s">
        <v>647</v>
      </c>
      <c r="I161" t="s">
        <v>127</v>
      </c>
      <c r="J161">
        <v>9002</v>
      </c>
      <c r="K161" t="s">
        <v>150</v>
      </c>
      <c r="L161" t="s">
        <v>106</v>
      </c>
      <c r="M161" t="s">
        <v>96</v>
      </c>
      <c r="N161" t="s">
        <v>65</v>
      </c>
      <c r="O161" t="s">
        <v>107</v>
      </c>
      <c r="P161" t="s">
        <v>63</v>
      </c>
      <c r="Q161" t="s">
        <v>100</v>
      </c>
      <c r="R161" t="s">
        <v>648</v>
      </c>
      <c r="S161" t="s">
        <v>500</v>
      </c>
    </row>
    <row r="162" spans="1:19" hidden="1" x14ac:dyDescent="0.3">
      <c r="A162" t="s">
        <v>94</v>
      </c>
      <c r="B162" s="11">
        <v>44927</v>
      </c>
      <c r="C162">
        <v>-28.35</v>
      </c>
      <c r="D162">
        <v>42604</v>
      </c>
      <c r="E162" t="s">
        <v>40</v>
      </c>
      <c r="F162" t="s">
        <v>137</v>
      </c>
      <c r="G162" t="s">
        <v>104</v>
      </c>
      <c r="H162" t="s">
        <v>649</v>
      </c>
      <c r="I162" t="s">
        <v>141</v>
      </c>
      <c r="J162">
        <v>2001</v>
      </c>
      <c r="K162" t="s">
        <v>105</v>
      </c>
      <c r="L162" t="s">
        <v>106</v>
      </c>
      <c r="M162" t="s">
        <v>96</v>
      </c>
      <c r="N162" t="s">
        <v>65</v>
      </c>
      <c r="O162" t="s">
        <v>107</v>
      </c>
      <c r="P162" t="s">
        <v>63</v>
      </c>
      <c r="Q162" t="s">
        <v>100</v>
      </c>
      <c r="R162" t="s">
        <v>650</v>
      </c>
      <c r="S162" t="s">
        <v>500</v>
      </c>
    </row>
    <row r="163" spans="1:19" hidden="1" x14ac:dyDescent="0.3">
      <c r="A163" t="s">
        <v>94</v>
      </c>
      <c r="B163" s="11">
        <v>44927</v>
      </c>
      <c r="C163">
        <v>-16.16</v>
      </c>
      <c r="D163">
        <v>42602</v>
      </c>
      <c r="E163" t="s">
        <v>38</v>
      </c>
      <c r="F163" t="s">
        <v>132</v>
      </c>
      <c r="G163" t="s">
        <v>113</v>
      </c>
      <c r="H163" t="s">
        <v>651</v>
      </c>
      <c r="I163" t="s">
        <v>127</v>
      </c>
      <c r="J163">
        <v>8006</v>
      </c>
      <c r="K163" t="s">
        <v>117</v>
      </c>
      <c r="L163" t="s">
        <v>118</v>
      </c>
      <c r="M163" t="s">
        <v>96</v>
      </c>
      <c r="N163" t="s">
        <v>65</v>
      </c>
      <c r="O163" t="s">
        <v>107</v>
      </c>
      <c r="P163" t="s">
        <v>63</v>
      </c>
      <c r="Q163" t="s">
        <v>100</v>
      </c>
      <c r="R163" t="s">
        <v>652</v>
      </c>
      <c r="S163" t="s">
        <v>500</v>
      </c>
    </row>
    <row r="164" spans="1:19" hidden="1" x14ac:dyDescent="0.3">
      <c r="A164" t="s">
        <v>94</v>
      </c>
      <c r="B164" s="11">
        <v>44927</v>
      </c>
      <c r="C164">
        <v>-11</v>
      </c>
      <c r="D164">
        <v>42604</v>
      </c>
      <c r="E164" t="s">
        <v>40</v>
      </c>
      <c r="F164" t="s">
        <v>137</v>
      </c>
      <c r="G164" t="s">
        <v>104</v>
      </c>
      <c r="H164" t="s">
        <v>653</v>
      </c>
      <c r="I164" t="s">
        <v>138</v>
      </c>
      <c r="J164">
        <v>2001</v>
      </c>
      <c r="K164" t="s">
        <v>105</v>
      </c>
      <c r="L164" t="s">
        <v>106</v>
      </c>
      <c r="M164" t="s">
        <v>96</v>
      </c>
      <c r="N164" t="s">
        <v>65</v>
      </c>
      <c r="O164" t="s">
        <v>107</v>
      </c>
      <c r="P164" t="s">
        <v>63</v>
      </c>
      <c r="Q164" t="s">
        <v>100</v>
      </c>
      <c r="R164" t="s">
        <v>654</v>
      </c>
      <c r="S164" t="s">
        <v>500</v>
      </c>
    </row>
    <row r="165" spans="1:19" hidden="1" x14ac:dyDescent="0.3">
      <c r="A165" t="s">
        <v>94</v>
      </c>
      <c r="B165" s="11">
        <v>44927</v>
      </c>
      <c r="C165">
        <v>-11</v>
      </c>
      <c r="D165">
        <v>42604</v>
      </c>
      <c r="E165" t="s">
        <v>40</v>
      </c>
      <c r="F165" t="s">
        <v>137</v>
      </c>
      <c r="G165" t="s">
        <v>104</v>
      </c>
      <c r="H165" t="s">
        <v>655</v>
      </c>
      <c r="I165" t="s">
        <v>138</v>
      </c>
      <c r="J165">
        <v>2001</v>
      </c>
      <c r="K165" t="s">
        <v>105</v>
      </c>
      <c r="L165" t="s">
        <v>106</v>
      </c>
      <c r="M165" t="s">
        <v>96</v>
      </c>
      <c r="N165" t="s">
        <v>65</v>
      </c>
      <c r="O165" t="s">
        <v>107</v>
      </c>
      <c r="P165" t="s">
        <v>63</v>
      </c>
      <c r="Q165" t="s">
        <v>100</v>
      </c>
      <c r="R165" t="s">
        <v>656</v>
      </c>
      <c r="S165" t="s">
        <v>500</v>
      </c>
    </row>
    <row r="166" spans="1:19" hidden="1" x14ac:dyDescent="0.3">
      <c r="A166" t="s">
        <v>94</v>
      </c>
      <c r="B166" s="11">
        <v>44927</v>
      </c>
      <c r="C166">
        <v>-5.5</v>
      </c>
      <c r="D166">
        <v>42604</v>
      </c>
      <c r="E166" t="s">
        <v>40</v>
      </c>
      <c r="F166" t="s">
        <v>137</v>
      </c>
      <c r="G166" t="s">
        <v>104</v>
      </c>
      <c r="H166" t="s">
        <v>657</v>
      </c>
      <c r="I166" t="s">
        <v>138</v>
      </c>
      <c r="J166">
        <v>2001</v>
      </c>
      <c r="K166" t="s">
        <v>105</v>
      </c>
      <c r="L166" t="s">
        <v>106</v>
      </c>
      <c r="M166" t="s">
        <v>96</v>
      </c>
      <c r="N166" t="s">
        <v>65</v>
      </c>
      <c r="O166" t="s">
        <v>107</v>
      </c>
      <c r="P166" t="s">
        <v>63</v>
      </c>
      <c r="Q166" t="s">
        <v>100</v>
      </c>
      <c r="R166" t="s">
        <v>658</v>
      </c>
      <c r="S166" t="s">
        <v>500</v>
      </c>
    </row>
    <row r="167" spans="1:19" hidden="1" x14ac:dyDescent="0.3">
      <c r="A167" t="s">
        <v>94</v>
      </c>
      <c r="B167" s="11">
        <v>44927</v>
      </c>
      <c r="C167">
        <v>-5.5</v>
      </c>
      <c r="D167">
        <v>42604</v>
      </c>
      <c r="E167" t="s">
        <v>40</v>
      </c>
      <c r="F167" t="s">
        <v>137</v>
      </c>
      <c r="G167" t="s">
        <v>104</v>
      </c>
      <c r="H167" t="s">
        <v>659</v>
      </c>
      <c r="I167" t="s">
        <v>138</v>
      </c>
      <c r="J167">
        <v>2001</v>
      </c>
      <c r="K167" t="s">
        <v>105</v>
      </c>
      <c r="L167" t="s">
        <v>106</v>
      </c>
      <c r="M167" t="s">
        <v>96</v>
      </c>
      <c r="N167" t="s">
        <v>65</v>
      </c>
      <c r="O167" t="s">
        <v>107</v>
      </c>
      <c r="P167" t="s">
        <v>63</v>
      </c>
      <c r="Q167" t="s">
        <v>100</v>
      </c>
      <c r="R167" t="s">
        <v>660</v>
      </c>
      <c r="S167" t="s">
        <v>500</v>
      </c>
    </row>
    <row r="168" spans="1:19" hidden="1" x14ac:dyDescent="0.3">
      <c r="A168" t="s">
        <v>94</v>
      </c>
      <c r="B168" s="11">
        <v>44927</v>
      </c>
      <c r="C168">
        <v>-5.5</v>
      </c>
      <c r="D168">
        <v>42604</v>
      </c>
      <c r="E168" t="s">
        <v>40</v>
      </c>
      <c r="F168" t="s">
        <v>137</v>
      </c>
      <c r="G168" t="s">
        <v>104</v>
      </c>
      <c r="H168" t="s">
        <v>661</v>
      </c>
      <c r="I168" t="s">
        <v>138</v>
      </c>
      <c r="J168">
        <v>2001</v>
      </c>
      <c r="K168" t="s">
        <v>105</v>
      </c>
      <c r="L168" t="s">
        <v>106</v>
      </c>
      <c r="M168" t="s">
        <v>96</v>
      </c>
      <c r="N168" t="s">
        <v>65</v>
      </c>
      <c r="O168" t="s">
        <v>107</v>
      </c>
      <c r="P168" t="s">
        <v>63</v>
      </c>
      <c r="Q168" t="s">
        <v>100</v>
      </c>
      <c r="R168" t="s">
        <v>662</v>
      </c>
      <c r="S168" t="s">
        <v>500</v>
      </c>
    </row>
    <row r="169" spans="1:19" hidden="1" x14ac:dyDescent="0.3">
      <c r="A169" t="s">
        <v>94</v>
      </c>
      <c r="B169" s="11">
        <v>44927</v>
      </c>
      <c r="C169">
        <v>-5.5</v>
      </c>
      <c r="D169">
        <v>42604</v>
      </c>
      <c r="E169" t="s">
        <v>40</v>
      </c>
      <c r="F169" t="s">
        <v>137</v>
      </c>
      <c r="G169" t="s">
        <v>104</v>
      </c>
      <c r="H169" t="s">
        <v>663</v>
      </c>
      <c r="I169" t="s">
        <v>138</v>
      </c>
      <c r="J169">
        <v>2001</v>
      </c>
      <c r="K169" t="s">
        <v>105</v>
      </c>
      <c r="L169" t="s">
        <v>106</v>
      </c>
      <c r="M169" t="s">
        <v>96</v>
      </c>
      <c r="N169" t="s">
        <v>65</v>
      </c>
      <c r="O169" t="s">
        <v>107</v>
      </c>
      <c r="P169" t="s">
        <v>63</v>
      </c>
      <c r="Q169" t="s">
        <v>100</v>
      </c>
      <c r="R169" t="s">
        <v>664</v>
      </c>
      <c r="S169" t="s">
        <v>500</v>
      </c>
    </row>
    <row r="170" spans="1:19" hidden="1" x14ac:dyDescent="0.3">
      <c r="A170" t="s">
        <v>94</v>
      </c>
      <c r="B170" s="11">
        <v>44927</v>
      </c>
      <c r="C170">
        <v>-5.5</v>
      </c>
      <c r="D170">
        <v>42604</v>
      </c>
      <c r="E170" t="s">
        <v>40</v>
      </c>
      <c r="F170" t="s">
        <v>137</v>
      </c>
      <c r="G170" t="s">
        <v>104</v>
      </c>
      <c r="H170" t="s">
        <v>181</v>
      </c>
      <c r="I170" t="s">
        <v>138</v>
      </c>
      <c r="J170">
        <v>2001</v>
      </c>
      <c r="K170" t="s">
        <v>105</v>
      </c>
      <c r="L170" t="s">
        <v>106</v>
      </c>
      <c r="M170" t="s">
        <v>96</v>
      </c>
      <c r="N170" t="s">
        <v>65</v>
      </c>
      <c r="O170" t="s">
        <v>107</v>
      </c>
      <c r="P170" t="s">
        <v>63</v>
      </c>
      <c r="Q170" t="s">
        <v>100</v>
      </c>
      <c r="R170" t="s">
        <v>665</v>
      </c>
      <c r="S170" t="s">
        <v>500</v>
      </c>
    </row>
    <row r="171" spans="1:19" hidden="1" x14ac:dyDescent="0.3">
      <c r="A171" t="s">
        <v>94</v>
      </c>
      <c r="B171" s="11">
        <v>44927</v>
      </c>
      <c r="C171">
        <v>-5.5</v>
      </c>
      <c r="D171">
        <v>42604</v>
      </c>
      <c r="E171" t="s">
        <v>40</v>
      </c>
      <c r="F171" t="s">
        <v>137</v>
      </c>
      <c r="G171" t="s">
        <v>104</v>
      </c>
      <c r="H171" t="s">
        <v>666</v>
      </c>
      <c r="I171" t="s">
        <v>138</v>
      </c>
      <c r="J171">
        <v>2001</v>
      </c>
      <c r="K171" t="s">
        <v>105</v>
      </c>
      <c r="L171" t="s">
        <v>106</v>
      </c>
      <c r="M171" t="s">
        <v>96</v>
      </c>
      <c r="N171" t="s">
        <v>65</v>
      </c>
      <c r="O171" t="s">
        <v>107</v>
      </c>
      <c r="P171" t="s">
        <v>63</v>
      </c>
      <c r="Q171" t="s">
        <v>100</v>
      </c>
      <c r="R171" t="s">
        <v>667</v>
      </c>
      <c r="S171" t="s">
        <v>500</v>
      </c>
    </row>
    <row r="172" spans="1:19" hidden="1" x14ac:dyDescent="0.3">
      <c r="A172" t="s">
        <v>94</v>
      </c>
      <c r="B172" s="11">
        <v>44927</v>
      </c>
      <c r="C172">
        <v>-2.8</v>
      </c>
      <c r="D172">
        <v>42604</v>
      </c>
      <c r="E172" t="s">
        <v>40</v>
      </c>
      <c r="F172" t="s">
        <v>137</v>
      </c>
      <c r="G172" t="s">
        <v>104</v>
      </c>
      <c r="H172" t="s">
        <v>668</v>
      </c>
      <c r="I172" t="s">
        <v>207</v>
      </c>
      <c r="J172">
        <v>2001</v>
      </c>
      <c r="K172" t="s">
        <v>105</v>
      </c>
      <c r="L172" t="s">
        <v>106</v>
      </c>
      <c r="M172" t="s">
        <v>96</v>
      </c>
      <c r="N172" t="s">
        <v>65</v>
      </c>
      <c r="O172" t="s">
        <v>107</v>
      </c>
      <c r="P172" t="s">
        <v>63</v>
      </c>
      <c r="Q172" t="s">
        <v>100</v>
      </c>
      <c r="R172" t="s">
        <v>669</v>
      </c>
      <c r="S172" t="s">
        <v>500</v>
      </c>
    </row>
    <row r="173" spans="1:19" hidden="1" x14ac:dyDescent="0.3">
      <c r="A173" t="s">
        <v>94</v>
      </c>
      <c r="B173" s="11">
        <v>44927</v>
      </c>
      <c r="C173">
        <v>-1.8</v>
      </c>
      <c r="D173">
        <v>42604</v>
      </c>
      <c r="E173" t="s">
        <v>40</v>
      </c>
      <c r="F173" t="s">
        <v>137</v>
      </c>
      <c r="G173" t="s">
        <v>104</v>
      </c>
      <c r="H173" t="s">
        <v>178</v>
      </c>
      <c r="I173" t="s">
        <v>382</v>
      </c>
      <c r="J173">
        <v>2001</v>
      </c>
      <c r="K173" t="s">
        <v>105</v>
      </c>
      <c r="L173" t="s">
        <v>106</v>
      </c>
      <c r="M173" t="s">
        <v>96</v>
      </c>
      <c r="N173" t="s">
        <v>65</v>
      </c>
      <c r="O173" t="s">
        <v>107</v>
      </c>
      <c r="P173" t="s">
        <v>63</v>
      </c>
      <c r="Q173" t="s">
        <v>100</v>
      </c>
      <c r="R173" t="s">
        <v>670</v>
      </c>
      <c r="S173" t="s">
        <v>500</v>
      </c>
    </row>
    <row r="174" spans="1:19" hidden="1" x14ac:dyDescent="0.3">
      <c r="A174" t="s">
        <v>94</v>
      </c>
      <c r="B174" s="11">
        <v>44927</v>
      </c>
      <c r="C174">
        <v>-1.8</v>
      </c>
      <c r="D174">
        <v>42604</v>
      </c>
      <c r="E174" t="s">
        <v>40</v>
      </c>
      <c r="F174" t="s">
        <v>137</v>
      </c>
      <c r="G174" t="s">
        <v>104</v>
      </c>
      <c r="H174" t="s">
        <v>180</v>
      </c>
      <c r="I174" t="s">
        <v>382</v>
      </c>
      <c r="J174">
        <v>2001</v>
      </c>
      <c r="K174" t="s">
        <v>105</v>
      </c>
      <c r="L174" t="s">
        <v>106</v>
      </c>
      <c r="M174" t="s">
        <v>96</v>
      </c>
      <c r="N174" t="s">
        <v>65</v>
      </c>
      <c r="O174" t="s">
        <v>107</v>
      </c>
      <c r="P174" t="s">
        <v>63</v>
      </c>
      <c r="Q174" t="s">
        <v>100</v>
      </c>
      <c r="R174" t="s">
        <v>671</v>
      </c>
      <c r="S174" t="s">
        <v>500</v>
      </c>
    </row>
    <row r="175" spans="1:19" hidden="1" x14ac:dyDescent="0.3">
      <c r="A175" t="s">
        <v>94</v>
      </c>
      <c r="B175" s="11">
        <v>44927</v>
      </c>
      <c r="C175">
        <v>-1.4</v>
      </c>
      <c r="D175">
        <v>42604</v>
      </c>
      <c r="E175" t="s">
        <v>40</v>
      </c>
      <c r="F175" t="s">
        <v>137</v>
      </c>
      <c r="G175" t="s">
        <v>104</v>
      </c>
      <c r="H175" t="s">
        <v>672</v>
      </c>
      <c r="I175" t="s">
        <v>207</v>
      </c>
      <c r="J175">
        <v>2001</v>
      </c>
      <c r="K175" t="s">
        <v>105</v>
      </c>
      <c r="L175" t="s">
        <v>106</v>
      </c>
      <c r="M175" t="s">
        <v>96</v>
      </c>
      <c r="N175" t="s">
        <v>65</v>
      </c>
      <c r="O175" t="s">
        <v>107</v>
      </c>
      <c r="P175" t="s">
        <v>63</v>
      </c>
      <c r="Q175" t="s">
        <v>100</v>
      </c>
      <c r="R175" t="s">
        <v>673</v>
      </c>
      <c r="S175" t="s">
        <v>500</v>
      </c>
    </row>
    <row r="176" spans="1:19" hidden="1" x14ac:dyDescent="0.3">
      <c r="A176" t="s">
        <v>94</v>
      </c>
      <c r="B176" s="11">
        <v>44927</v>
      </c>
      <c r="C176">
        <v>-1.4</v>
      </c>
      <c r="D176">
        <v>42604</v>
      </c>
      <c r="E176" t="s">
        <v>40</v>
      </c>
      <c r="F176" t="s">
        <v>137</v>
      </c>
      <c r="G176" t="s">
        <v>104</v>
      </c>
      <c r="H176" t="s">
        <v>674</v>
      </c>
      <c r="I176" t="s">
        <v>207</v>
      </c>
      <c r="J176">
        <v>2001</v>
      </c>
      <c r="K176" t="s">
        <v>105</v>
      </c>
      <c r="L176" t="s">
        <v>106</v>
      </c>
      <c r="M176" t="s">
        <v>96</v>
      </c>
      <c r="N176" t="s">
        <v>65</v>
      </c>
      <c r="O176" t="s">
        <v>107</v>
      </c>
      <c r="P176" t="s">
        <v>63</v>
      </c>
      <c r="Q176" t="s">
        <v>100</v>
      </c>
      <c r="R176" t="s">
        <v>675</v>
      </c>
      <c r="S176" t="s">
        <v>500</v>
      </c>
    </row>
    <row r="177" spans="1:19" hidden="1" x14ac:dyDescent="0.3">
      <c r="A177" t="s">
        <v>94</v>
      </c>
      <c r="B177" s="11">
        <v>44927</v>
      </c>
      <c r="C177">
        <v>-1.4</v>
      </c>
      <c r="D177">
        <v>42604</v>
      </c>
      <c r="E177" t="s">
        <v>40</v>
      </c>
      <c r="F177" t="s">
        <v>137</v>
      </c>
      <c r="G177" t="s">
        <v>104</v>
      </c>
      <c r="H177" t="s">
        <v>676</v>
      </c>
      <c r="I177" t="s">
        <v>207</v>
      </c>
      <c r="J177">
        <v>2001</v>
      </c>
      <c r="K177" t="s">
        <v>105</v>
      </c>
      <c r="L177" t="s">
        <v>106</v>
      </c>
      <c r="M177" t="s">
        <v>96</v>
      </c>
      <c r="N177" t="s">
        <v>65</v>
      </c>
      <c r="O177" t="s">
        <v>107</v>
      </c>
      <c r="P177" t="s">
        <v>63</v>
      </c>
      <c r="Q177" t="s">
        <v>100</v>
      </c>
      <c r="R177" t="s">
        <v>677</v>
      </c>
      <c r="S177" t="s">
        <v>500</v>
      </c>
    </row>
    <row r="178" spans="1:19" hidden="1" x14ac:dyDescent="0.3">
      <c r="A178" t="s">
        <v>94</v>
      </c>
      <c r="B178" s="11">
        <v>44927</v>
      </c>
      <c r="C178">
        <v>-1.4</v>
      </c>
      <c r="D178">
        <v>42604</v>
      </c>
      <c r="E178" t="s">
        <v>40</v>
      </c>
      <c r="F178" t="s">
        <v>137</v>
      </c>
      <c r="G178" t="s">
        <v>104</v>
      </c>
      <c r="H178" t="s">
        <v>678</v>
      </c>
      <c r="I178" t="s">
        <v>207</v>
      </c>
      <c r="J178">
        <v>2001</v>
      </c>
      <c r="K178" t="s">
        <v>105</v>
      </c>
      <c r="L178" t="s">
        <v>106</v>
      </c>
      <c r="M178" t="s">
        <v>96</v>
      </c>
      <c r="N178" t="s">
        <v>65</v>
      </c>
      <c r="O178" t="s">
        <v>107</v>
      </c>
      <c r="P178" t="s">
        <v>63</v>
      </c>
      <c r="Q178" t="s">
        <v>100</v>
      </c>
      <c r="R178" t="s">
        <v>679</v>
      </c>
      <c r="S178" t="s">
        <v>500</v>
      </c>
    </row>
    <row r="179" spans="1:19" hidden="1" x14ac:dyDescent="0.3">
      <c r="A179" t="s">
        <v>94</v>
      </c>
      <c r="B179" s="11">
        <v>44927</v>
      </c>
      <c r="C179">
        <v>-1.4</v>
      </c>
      <c r="D179">
        <v>42604</v>
      </c>
      <c r="E179" t="s">
        <v>40</v>
      </c>
      <c r="F179" t="s">
        <v>137</v>
      </c>
      <c r="G179" t="s">
        <v>104</v>
      </c>
      <c r="H179" t="s">
        <v>179</v>
      </c>
      <c r="I179" t="s">
        <v>207</v>
      </c>
      <c r="J179">
        <v>2001</v>
      </c>
      <c r="K179" t="s">
        <v>105</v>
      </c>
      <c r="L179" t="s">
        <v>106</v>
      </c>
      <c r="M179" t="s">
        <v>96</v>
      </c>
      <c r="N179" t="s">
        <v>65</v>
      </c>
      <c r="O179" t="s">
        <v>107</v>
      </c>
      <c r="P179" t="s">
        <v>63</v>
      </c>
      <c r="Q179" t="s">
        <v>100</v>
      </c>
      <c r="R179" t="s">
        <v>680</v>
      </c>
      <c r="S179" t="s">
        <v>500</v>
      </c>
    </row>
    <row r="180" spans="1:19" hidden="1" x14ac:dyDescent="0.3">
      <c r="A180" t="s">
        <v>94</v>
      </c>
      <c r="B180" s="11">
        <v>44927</v>
      </c>
      <c r="C180">
        <v>-1.4</v>
      </c>
      <c r="D180">
        <v>42604</v>
      </c>
      <c r="E180" t="s">
        <v>40</v>
      </c>
      <c r="F180" t="s">
        <v>137</v>
      </c>
      <c r="G180" t="s">
        <v>104</v>
      </c>
      <c r="H180" t="s">
        <v>681</v>
      </c>
      <c r="I180" t="s">
        <v>207</v>
      </c>
      <c r="J180">
        <v>2001</v>
      </c>
      <c r="K180" t="s">
        <v>105</v>
      </c>
      <c r="L180" t="s">
        <v>106</v>
      </c>
      <c r="M180" t="s">
        <v>96</v>
      </c>
      <c r="N180" t="s">
        <v>65</v>
      </c>
      <c r="O180" t="s">
        <v>107</v>
      </c>
      <c r="P180" t="s">
        <v>63</v>
      </c>
      <c r="Q180" t="s">
        <v>100</v>
      </c>
      <c r="R180" t="s">
        <v>682</v>
      </c>
      <c r="S180" t="s">
        <v>500</v>
      </c>
    </row>
    <row r="181" spans="1:19" hidden="1" x14ac:dyDescent="0.3">
      <c r="A181" t="s">
        <v>94</v>
      </c>
      <c r="B181" s="11">
        <v>44927</v>
      </c>
      <c r="C181">
        <v>-1.4</v>
      </c>
      <c r="D181">
        <v>42604</v>
      </c>
      <c r="E181" t="s">
        <v>40</v>
      </c>
      <c r="F181" t="s">
        <v>137</v>
      </c>
      <c r="G181" t="s">
        <v>104</v>
      </c>
      <c r="H181" t="s">
        <v>683</v>
      </c>
      <c r="I181" t="s">
        <v>207</v>
      </c>
      <c r="J181">
        <v>2001</v>
      </c>
      <c r="K181" t="s">
        <v>105</v>
      </c>
      <c r="L181" t="s">
        <v>106</v>
      </c>
      <c r="M181" t="s">
        <v>96</v>
      </c>
      <c r="N181" t="s">
        <v>65</v>
      </c>
      <c r="O181" t="s">
        <v>107</v>
      </c>
      <c r="P181" t="s">
        <v>63</v>
      </c>
      <c r="Q181" t="s">
        <v>100</v>
      </c>
      <c r="R181" t="s">
        <v>684</v>
      </c>
      <c r="S181" t="s">
        <v>500</v>
      </c>
    </row>
    <row r="182" spans="1:19" hidden="1" x14ac:dyDescent="0.3">
      <c r="A182" t="s">
        <v>94</v>
      </c>
      <c r="B182" s="11">
        <v>44927</v>
      </c>
      <c r="C182">
        <v>-1.4</v>
      </c>
      <c r="D182">
        <v>42604</v>
      </c>
      <c r="E182" t="s">
        <v>40</v>
      </c>
      <c r="F182" t="s">
        <v>137</v>
      </c>
      <c r="G182" t="s">
        <v>104</v>
      </c>
      <c r="H182" t="s">
        <v>187</v>
      </c>
      <c r="I182" t="s">
        <v>207</v>
      </c>
      <c r="J182">
        <v>2001</v>
      </c>
      <c r="K182" t="s">
        <v>105</v>
      </c>
      <c r="L182" t="s">
        <v>106</v>
      </c>
      <c r="M182" t="s">
        <v>96</v>
      </c>
      <c r="N182" t="s">
        <v>65</v>
      </c>
      <c r="O182" t="s">
        <v>107</v>
      </c>
      <c r="P182" t="s">
        <v>63</v>
      </c>
      <c r="Q182" t="s">
        <v>100</v>
      </c>
      <c r="R182" t="s">
        <v>685</v>
      </c>
      <c r="S182" t="s">
        <v>500</v>
      </c>
    </row>
    <row r="183" spans="1:19" hidden="1" x14ac:dyDescent="0.3">
      <c r="A183" t="s">
        <v>94</v>
      </c>
      <c r="B183" s="11">
        <v>44927</v>
      </c>
      <c r="C183">
        <v>-0.9</v>
      </c>
      <c r="D183">
        <v>42604</v>
      </c>
      <c r="E183" t="s">
        <v>40</v>
      </c>
      <c r="F183" t="s">
        <v>137</v>
      </c>
      <c r="G183" t="s">
        <v>104</v>
      </c>
      <c r="H183" t="s">
        <v>686</v>
      </c>
      <c r="I183" t="s">
        <v>141</v>
      </c>
      <c r="J183">
        <v>2001</v>
      </c>
      <c r="K183" t="s">
        <v>105</v>
      </c>
      <c r="L183" t="s">
        <v>106</v>
      </c>
      <c r="M183" t="s">
        <v>96</v>
      </c>
      <c r="N183" t="s">
        <v>65</v>
      </c>
      <c r="O183" t="s">
        <v>107</v>
      </c>
      <c r="P183" t="s">
        <v>63</v>
      </c>
      <c r="Q183" t="s">
        <v>100</v>
      </c>
      <c r="R183" t="s">
        <v>687</v>
      </c>
      <c r="S183" t="s">
        <v>500</v>
      </c>
    </row>
    <row r="184" spans="1:19" hidden="1" x14ac:dyDescent="0.3">
      <c r="A184" t="s">
        <v>94</v>
      </c>
      <c r="B184" s="11">
        <v>44927</v>
      </c>
      <c r="C184">
        <v>-0.9</v>
      </c>
      <c r="D184">
        <v>42604</v>
      </c>
      <c r="E184" t="s">
        <v>40</v>
      </c>
      <c r="F184" t="s">
        <v>137</v>
      </c>
      <c r="G184" t="s">
        <v>104</v>
      </c>
      <c r="H184" t="s">
        <v>688</v>
      </c>
      <c r="I184" t="s">
        <v>387</v>
      </c>
      <c r="J184">
        <v>2001</v>
      </c>
      <c r="K184" t="s">
        <v>105</v>
      </c>
      <c r="L184" t="s">
        <v>106</v>
      </c>
      <c r="M184" t="s">
        <v>96</v>
      </c>
      <c r="N184" t="s">
        <v>65</v>
      </c>
      <c r="O184" t="s">
        <v>107</v>
      </c>
      <c r="P184" t="s">
        <v>63</v>
      </c>
      <c r="Q184" t="s">
        <v>100</v>
      </c>
      <c r="R184" t="s">
        <v>689</v>
      </c>
      <c r="S184" t="s">
        <v>500</v>
      </c>
    </row>
    <row r="185" spans="1:19" hidden="1" x14ac:dyDescent="0.3">
      <c r="A185" t="s">
        <v>94</v>
      </c>
      <c r="B185" s="11">
        <v>44927</v>
      </c>
      <c r="C185">
        <v>-0.9</v>
      </c>
      <c r="D185">
        <v>42604</v>
      </c>
      <c r="E185" t="s">
        <v>40</v>
      </c>
      <c r="F185" t="s">
        <v>137</v>
      </c>
      <c r="G185" t="s">
        <v>104</v>
      </c>
      <c r="H185" t="s">
        <v>690</v>
      </c>
      <c r="I185" t="s">
        <v>141</v>
      </c>
      <c r="J185">
        <v>2001</v>
      </c>
      <c r="K185" t="s">
        <v>105</v>
      </c>
      <c r="L185" t="s">
        <v>106</v>
      </c>
      <c r="M185" t="s">
        <v>96</v>
      </c>
      <c r="N185" t="s">
        <v>65</v>
      </c>
      <c r="O185" t="s">
        <v>107</v>
      </c>
      <c r="P185" t="s">
        <v>63</v>
      </c>
      <c r="Q185" t="s">
        <v>100</v>
      </c>
      <c r="R185" t="s">
        <v>691</v>
      </c>
      <c r="S185" t="s">
        <v>500</v>
      </c>
    </row>
    <row r="186" spans="1:19" hidden="1" x14ac:dyDescent="0.3">
      <c r="A186" t="s">
        <v>94</v>
      </c>
      <c r="B186" s="11">
        <v>44927</v>
      </c>
      <c r="C186">
        <v>-0.9</v>
      </c>
      <c r="D186">
        <v>42604</v>
      </c>
      <c r="E186" t="s">
        <v>40</v>
      </c>
      <c r="F186" t="s">
        <v>137</v>
      </c>
      <c r="G186" t="s">
        <v>104</v>
      </c>
      <c r="H186" t="s">
        <v>692</v>
      </c>
      <c r="I186" t="s">
        <v>141</v>
      </c>
      <c r="J186">
        <v>2001</v>
      </c>
      <c r="K186" t="s">
        <v>105</v>
      </c>
      <c r="L186" t="s">
        <v>106</v>
      </c>
      <c r="M186" t="s">
        <v>96</v>
      </c>
      <c r="N186" t="s">
        <v>65</v>
      </c>
      <c r="O186" t="s">
        <v>107</v>
      </c>
      <c r="P186" t="s">
        <v>63</v>
      </c>
      <c r="Q186" t="s">
        <v>100</v>
      </c>
      <c r="R186" t="s">
        <v>693</v>
      </c>
      <c r="S186" t="s">
        <v>500</v>
      </c>
    </row>
    <row r="187" spans="1:19" hidden="1" x14ac:dyDescent="0.3">
      <c r="A187" t="s">
        <v>94</v>
      </c>
      <c r="B187" s="11">
        <v>44927</v>
      </c>
      <c r="C187">
        <v>-0.9</v>
      </c>
      <c r="D187">
        <v>42604</v>
      </c>
      <c r="E187" t="s">
        <v>40</v>
      </c>
      <c r="F187" t="s">
        <v>137</v>
      </c>
      <c r="G187" t="s">
        <v>104</v>
      </c>
      <c r="H187" t="s">
        <v>694</v>
      </c>
      <c r="I187" t="s">
        <v>382</v>
      </c>
      <c r="J187">
        <v>2001</v>
      </c>
      <c r="K187" t="s">
        <v>105</v>
      </c>
      <c r="L187" t="s">
        <v>106</v>
      </c>
      <c r="M187" t="s">
        <v>96</v>
      </c>
      <c r="N187" t="s">
        <v>65</v>
      </c>
      <c r="O187" t="s">
        <v>107</v>
      </c>
      <c r="P187" t="s">
        <v>63</v>
      </c>
      <c r="Q187" t="s">
        <v>100</v>
      </c>
      <c r="R187" t="s">
        <v>695</v>
      </c>
      <c r="S187" t="s">
        <v>500</v>
      </c>
    </row>
    <row r="188" spans="1:19" hidden="1" x14ac:dyDescent="0.3">
      <c r="A188" t="s">
        <v>94</v>
      </c>
      <c r="B188" s="11">
        <v>44927</v>
      </c>
      <c r="C188">
        <v>-0.9</v>
      </c>
      <c r="D188">
        <v>42604</v>
      </c>
      <c r="E188" t="s">
        <v>40</v>
      </c>
      <c r="F188" t="s">
        <v>137</v>
      </c>
      <c r="G188" t="s">
        <v>104</v>
      </c>
      <c r="H188" t="s">
        <v>696</v>
      </c>
      <c r="I188" t="s">
        <v>141</v>
      </c>
      <c r="J188">
        <v>2001</v>
      </c>
      <c r="K188" t="s">
        <v>105</v>
      </c>
      <c r="L188" t="s">
        <v>106</v>
      </c>
      <c r="M188" t="s">
        <v>96</v>
      </c>
      <c r="N188" t="s">
        <v>65</v>
      </c>
      <c r="O188" t="s">
        <v>107</v>
      </c>
      <c r="P188" t="s">
        <v>63</v>
      </c>
      <c r="Q188" t="s">
        <v>100</v>
      </c>
      <c r="R188" t="s">
        <v>697</v>
      </c>
      <c r="S188" t="s">
        <v>500</v>
      </c>
    </row>
    <row r="189" spans="1:19" hidden="1" x14ac:dyDescent="0.3">
      <c r="A189" t="s">
        <v>94</v>
      </c>
      <c r="B189" s="11">
        <v>44927</v>
      </c>
      <c r="C189">
        <v>-0.9</v>
      </c>
      <c r="D189">
        <v>42604</v>
      </c>
      <c r="E189" t="s">
        <v>40</v>
      </c>
      <c r="F189" t="s">
        <v>137</v>
      </c>
      <c r="G189" t="s">
        <v>104</v>
      </c>
      <c r="H189" t="s">
        <v>698</v>
      </c>
      <c r="I189" t="s">
        <v>387</v>
      </c>
      <c r="J189">
        <v>2001</v>
      </c>
      <c r="K189" t="s">
        <v>105</v>
      </c>
      <c r="L189" t="s">
        <v>106</v>
      </c>
      <c r="M189" t="s">
        <v>96</v>
      </c>
      <c r="N189" t="s">
        <v>65</v>
      </c>
      <c r="O189" t="s">
        <v>107</v>
      </c>
      <c r="P189" t="s">
        <v>63</v>
      </c>
      <c r="Q189" t="s">
        <v>100</v>
      </c>
      <c r="R189" t="s">
        <v>699</v>
      </c>
      <c r="S189" t="s">
        <v>500</v>
      </c>
    </row>
    <row r="190" spans="1:19" hidden="1" x14ac:dyDescent="0.3">
      <c r="A190" t="s">
        <v>94</v>
      </c>
      <c r="B190" s="11">
        <v>44927</v>
      </c>
      <c r="C190">
        <v>-0.9</v>
      </c>
      <c r="D190">
        <v>42604</v>
      </c>
      <c r="E190" t="s">
        <v>40</v>
      </c>
      <c r="F190" t="s">
        <v>137</v>
      </c>
      <c r="G190" t="s">
        <v>104</v>
      </c>
      <c r="H190" t="s">
        <v>700</v>
      </c>
      <c r="I190" t="s">
        <v>387</v>
      </c>
      <c r="J190">
        <v>2001</v>
      </c>
      <c r="K190" t="s">
        <v>105</v>
      </c>
      <c r="L190" t="s">
        <v>106</v>
      </c>
      <c r="M190" t="s">
        <v>96</v>
      </c>
      <c r="N190" t="s">
        <v>65</v>
      </c>
      <c r="O190" t="s">
        <v>107</v>
      </c>
      <c r="P190" t="s">
        <v>63</v>
      </c>
      <c r="Q190" t="s">
        <v>100</v>
      </c>
      <c r="R190" t="s">
        <v>701</v>
      </c>
      <c r="S190" t="s">
        <v>500</v>
      </c>
    </row>
    <row r="191" spans="1:19" hidden="1" x14ac:dyDescent="0.3">
      <c r="A191" t="s">
        <v>94</v>
      </c>
      <c r="B191" s="11">
        <v>44927</v>
      </c>
      <c r="C191">
        <v>-0.9</v>
      </c>
      <c r="D191">
        <v>42604</v>
      </c>
      <c r="E191" t="s">
        <v>40</v>
      </c>
      <c r="F191" t="s">
        <v>137</v>
      </c>
      <c r="G191" t="s">
        <v>104</v>
      </c>
      <c r="H191" t="s">
        <v>702</v>
      </c>
      <c r="I191" t="s">
        <v>382</v>
      </c>
      <c r="J191">
        <v>2001</v>
      </c>
      <c r="K191" t="s">
        <v>105</v>
      </c>
      <c r="L191" t="s">
        <v>106</v>
      </c>
      <c r="M191" t="s">
        <v>96</v>
      </c>
      <c r="N191" t="s">
        <v>65</v>
      </c>
      <c r="O191" t="s">
        <v>107</v>
      </c>
      <c r="P191" t="s">
        <v>63</v>
      </c>
      <c r="Q191" t="s">
        <v>100</v>
      </c>
      <c r="R191" t="s">
        <v>703</v>
      </c>
      <c r="S191" t="s">
        <v>500</v>
      </c>
    </row>
    <row r="192" spans="1:19" hidden="1" x14ac:dyDescent="0.3">
      <c r="A192" t="s">
        <v>94</v>
      </c>
      <c r="B192" s="11">
        <v>44927</v>
      </c>
      <c r="C192">
        <v>-0.9</v>
      </c>
      <c r="D192">
        <v>42604</v>
      </c>
      <c r="E192" t="s">
        <v>40</v>
      </c>
      <c r="F192" t="s">
        <v>137</v>
      </c>
      <c r="G192" t="s">
        <v>104</v>
      </c>
      <c r="H192" t="s">
        <v>182</v>
      </c>
      <c r="I192" t="s">
        <v>382</v>
      </c>
      <c r="J192">
        <v>2001</v>
      </c>
      <c r="K192" t="s">
        <v>105</v>
      </c>
      <c r="L192" t="s">
        <v>106</v>
      </c>
      <c r="M192" t="s">
        <v>96</v>
      </c>
      <c r="N192" t="s">
        <v>65</v>
      </c>
      <c r="O192" t="s">
        <v>107</v>
      </c>
      <c r="P192" t="s">
        <v>63</v>
      </c>
      <c r="Q192" t="s">
        <v>100</v>
      </c>
      <c r="R192" t="s">
        <v>704</v>
      </c>
      <c r="S192" t="s">
        <v>500</v>
      </c>
    </row>
    <row r="193" spans="1:19" hidden="1" x14ac:dyDescent="0.3">
      <c r="A193" t="s">
        <v>94</v>
      </c>
      <c r="B193" s="11">
        <v>44927</v>
      </c>
      <c r="C193">
        <v>-0.09</v>
      </c>
      <c r="D193">
        <v>42602</v>
      </c>
      <c r="E193" t="s">
        <v>38</v>
      </c>
      <c r="F193" t="s">
        <v>125</v>
      </c>
      <c r="G193" t="s">
        <v>120</v>
      </c>
      <c r="H193" t="s">
        <v>705</v>
      </c>
      <c r="I193" t="s">
        <v>127</v>
      </c>
      <c r="J193">
        <v>50016</v>
      </c>
      <c r="K193" t="s">
        <v>126</v>
      </c>
      <c r="L193" t="s">
        <v>115</v>
      </c>
      <c r="M193" t="s">
        <v>96</v>
      </c>
      <c r="N193" t="s">
        <v>65</v>
      </c>
      <c r="O193" t="s">
        <v>107</v>
      </c>
      <c r="P193" t="s">
        <v>63</v>
      </c>
      <c r="Q193" t="s">
        <v>100</v>
      </c>
      <c r="R193" t="s">
        <v>706</v>
      </c>
      <c r="S193" t="s">
        <v>500</v>
      </c>
    </row>
    <row r="194" spans="1:19" hidden="1" x14ac:dyDescent="0.3">
      <c r="A194" t="s">
        <v>94</v>
      </c>
      <c r="B194" s="11">
        <v>44927</v>
      </c>
      <c r="C194">
        <v>0.01</v>
      </c>
      <c r="D194">
        <v>41617</v>
      </c>
      <c r="E194" t="s">
        <v>27</v>
      </c>
      <c r="F194" t="s">
        <v>764</v>
      </c>
      <c r="G194" t="s">
        <v>95</v>
      </c>
      <c r="H194" t="s">
        <v>2347</v>
      </c>
      <c r="I194" t="s">
        <v>766</v>
      </c>
      <c r="J194">
        <v>9002</v>
      </c>
      <c r="K194" t="s">
        <v>150</v>
      </c>
      <c r="L194" t="s">
        <v>106</v>
      </c>
      <c r="M194" t="s">
        <v>103</v>
      </c>
      <c r="N194" t="s">
        <v>56</v>
      </c>
      <c r="O194" t="s">
        <v>119</v>
      </c>
      <c r="P194" t="s">
        <v>64</v>
      </c>
      <c r="Q194" t="s">
        <v>153</v>
      </c>
      <c r="R194" t="s">
        <v>2348</v>
      </c>
      <c r="S194" t="s">
        <v>500</v>
      </c>
    </row>
    <row r="195" spans="1:19" hidden="1" x14ac:dyDescent="0.3">
      <c r="A195" t="s">
        <v>94</v>
      </c>
      <c r="B195" s="11">
        <v>44927</v>
      </c>
      <c r="C195">
        <v>0.01</v>
      </c>
      <c r="D195">
        <v>41617</v>
      </c>
      <c r="E195" t="s">
        <v>27</v>
      </c>
      <c r="F195" t="s">
        <v>764</v>
      </c>
      <c r="G195" t="s">
        <v>95</v>
      </c>
      <c r="H195" t="s">
        <v>2347</v>
      </c>
      <c r="I195" t="s">
        <v>766</v>
      </c>
      <c r="J195">
        <v>9002</v>
      </c>
      <c r="K195" t="s">
        <v>150</v>
      </c>
      <c r="L195" t="s">
        <v>106</v>
      </c>
      <c r="M195" t="s">
        <v>103</v>
      </c>
      <c r="N195" t="s">
        <v>56</v>
      </c>
      <c r="O195" t="s">
        <v>119</v>
      </c>
      <c r="P195" t="s">
        <v>64</v>
      </c>
      <c r="Q195" t="s">
        <v>154</v>
      </c>
      <c r="R195" t="s">
        <v>2349</v>
      </c>
      <c r="S195" t="s">
        <v>500</v>
      </c>
    </row>
    <row r="196" spans="1:19" hidden="1" x14ac:dyDescent="0.3">
      <c r="A196" t="s">
        <v>94</v>
      </c>
      <c r="B196" s="11">
        <v>44927</v>
      </c>
      <c r="C196">
        <v>0.01</v>
      </c>
      <c r="D196">
        <v>42603</v>
      </c>
      <c r="E196" t="s">
        <v>39</v>
      </c>
      <c r="F196" t="s">
        <v>493</v>
      </c>
      <c r="G196" t="s">
        <v>434</v>
      </c>
      <c r="H196" t="s">
        <v>707</v>
      </c>
      <c r="I196" t="s">
        <v>435</v>
      </c>
      <c r="J196">
        <v>9002</v>
      </c>
      <c r="K196" t="s">
        <v>150</v>
      </c>
      <c r="L196" t="s">
        <v>106</v>
      </c>
      <c r="M196" t="s">
        <v>96</v>
      </c>
      <c r="N196" t="s">
        <v>65</v>
      </c>
      <c r="O196" t="s">
        <v>107</v>
      </c>
      <c r="P196" t="s">
        <v>63</v>
      </c>
      <c r="Q196" t="s">
        <v>100</v>
      </c>
      <c r="R196" t="s">
        <v>708</v>
      </c>
    </row>
    <row r="197" spans="1:19" hidden="1" x14ac:dyDescent="0.3">
      <c r="A197" t="s">
        <v>94</v>
      </c>
      <c r="B197" s="11">
        <v>44927</v>
      </c>
      <c r="C197">
        <v>0.02</v>
      </c>
      <c r="D197">
        <v>42603</v>
      </c>
      <c r="E197" t="s">
        <v>39</v>
      </c>
      <c r="F197" t="s">
        <v>493</v>
      </c>
      <c r="G197" t="s">
        <v>434</v>
      </c>
      <c r="H197" t="s">
        <v>709</v>
      </c>
      <c r="I197" t="s">
        <v>435</v>
      </c>
      <c r="J197">
        <v>9002</v>
      </c>
      <c r="K197" t="s">
        <v>150</v>
      </c>
      <c r="L197" t="s">
        <v>106</v>
      </c>
      <c r="M197" t="s">
        <v>96</v>
      </c>
      <c r="N197" t="s">
        <v>65</v>
      </c>
      <c r="O197" t="s">
        <v>107</v>
      </c>
      <c r="P197" t="s">
        <v>63</v>
      </c>
      <c r="Q197" t="s">
        <v>100</v>
      </c>
      <c r="R197" t="s">
        <v>710</v>
      </c>
    </row>
    <row r="198" spans="1:19" hidden="1" x14ac:dyDescent="0.3">
      <c r="A198" t="s">
        <v>94</v>
      </c>
      <c r="B198" s="11">
        <v>44927</v>
      </c>
      <c r="C198">
        <v>0.02</v>
      </c>
      <c r="D198">
        <v>42603</v>
      </c>
      <c r="E198" t="s">
        <v>39</v>
      </c>
      <c r="F198" t="s">
        <v>493</v>
      </c>
      <c r="G198" t="s">
        <v>434</v>
      </c>
      <c r="H198" t="s">
        <v>440</v>
      </c>
      <c r="I198" t="s">
        <v>435</v>
      </c>
      <c r="J198">
        <v>9002</v>
      </c>
      <c r="K198" t="s">
        <v>150</v>
      </c>
      <c r="L198" t="s">
        <v>106</v>
      </c>
      <c r="M198" t="s">
        <v>96</v>
      </c>
      <c r="N198" t="s">
        <v>65</v>
      </c>
      <c r="O198" t="s">
        <v>107</v>
      </c>
      <c r="P198" t="s">
        <v>63</v>
      </c>
      <c r="Q198" t="s">
        <v>100</v>
      </c>
      <c r="R198" t="s">
        <v>711</v>
      </c>
    </row>
    <row r="199" spans="1:19" hidden="1" x14ac:dyDescent="0.3">
      <c r="A199" t="s">
        <v>94</v>
      </c>
      <c r="B199" s="11">
        <v>44927</v>
      </c>
      <c r="C199">
        <v>0.04</v>
      </c>
      <c r="D199">
        <v>42603</v>
      </c>
      <c r="E199" t="s">
        <v>39</v>
      </c>
      <c r="F199" t="s">
        <v>493</v>
      </c>
      <c r="G199" t="s">
        <v>434</v>
      </c>
      <c r="H199" t="s">
        <v>712</v>
      </c>
      <c r="I199" t="s">
        <v>435</v>
      </c>
      <c r="J199">
        <v>9002</v>
      </c>
      <c r="K199" t="s">
        <v>150</v>
      </c>
      <c r="L199" t="s">
        <v>106</v>
      </c>
      <c r="M199" t="s">
        <v>96</v>
      </c>
      <c r="N199" t="s">
        <v>65</v>
      </c>
      <c r="O199" t="s">
        <v>107</v>
      </c>
      <c r="P199" t="s">
        <v>63</v>
      </c>
      <c r="Q199" t="s">
        <v>100</v>
      </c>
      <c r="R199" t="s">
        <v>713</v>
      </c>
    </row>
    <row r="200" spans="1:19" hidden="1" x14ac:dyDescent="0.3">
      <c r="A200" t="s">
        <v>94</v>
      </c>
      <c r="B200" s="11">
        <v>44927</v>
      </c>
      <c r="C200">
        <v>0.05</v>
      </c>
      <c r="D200">
        <v>42603</v>
      </c>
      <c r="E200" t="s">
        <v>39</v>
      </c>
      <c r="F200" t="s">
        <v>493</v>
      </c>
      <c r="G200" t="s">
        <v>434</v>
      </c>
      <c r="H200" t="s">
        <v>714</v>
      </c>
      <c r="I200" t="s">
        <v>436</v>
      </c>
      <c r="J200">
        <v>9002</v>
      </c>
      <c r="K200" t="s">
        <v>150</v>
      </c>
      <c r="L200" t="s">
        <v>106</v>
      </c>
      <c r="M200" t="s">
        <v>96</v>
      </c>
      <c r="N200" t="s">
        <v>65</v>
      </c>
      <c r="O200" t="s">
        <v>107</v>
      </c>
      <c r="P200" t="s">
        <v>63</v>
      </c>
      <c r="Q200" t="s">
        <v>100</v>
      </c>
      <c r="R200" t="s">
        <v>715</v>
      </c>
    </row>
    <row r="201" spans="1:19" hidden="1" x14ac:dyDescent="0.3">
      <c r="A201" t="s">
        <v>94</v>
      </c>
      <c r="B201" s="11">
        <v>44927</v>
      </c>
      <c r="C201">
        <v>0.06</v>
      </c>
      <c r="D201">
        <v>42603</v>
      </c>
      <c r="E201" t="s">
        <v>39</v>
      </c>
      <c r="F201" t="s">
        <v>493</v>
      </c>
      <c r="G201" t="s">
        <v>434</v>
      </c>
      <c r="H201" t="s">
        <v>716</v>
      </c>
      <c r="I201" t="s">
        <v>435</v>
      </c>
      <c r="J201">
        <v>9002</v>
      </c>
      <c r="K201" t="s">
        <v>150</v>
      </c>
      <c r="L201" t="s">
        <v>106</v>
      </c>
      <c r="M201" t="s">
        <v>96</v>
      </c>
      <c r="N201" t="s">
        <v>65</v>
      </c>
      <c r="O201" t="s">
        <v>107</v>
      </c>
      <c r="P201" t="s">
        <v>63</v>
      </c>
      <c r="Q201" t="s">
        <v>100</v>
      </c>
      <c r="R201" t="s">
        <v>717</v>
      </c>
    </row>
    <row r="202" spans="1:19" hidden="1" x14ac:dyDescent="0.3">
      <c r="A202" t="s">
        <v>94</v>
      </c>
      <c r="B202" s="11">
        <v>44927</v>
      </c>
      <c r="C202">
        <v>7.0000000000000007E-2</v>
      </c>
      <c r="D202">
        <v>42603</v>
      </c>
      <c r="E202" t="s">
        <v>39</v>
      </c>
      <c r="F202" t="s">
        <v>493</v>
      </c>
      <c r="G202" t="s">
        <v>434</v>
      </c>
      <c r="H202" t="s">
        <v>438</v>
      </c>
      <c r="I202" t="s">
        <v>435</v>
      </c>
      <c r="J202">
        <v>9002</v>
      </c>
      <c r="K202" t="s">
        <v>150</v>
      </c>
      <c r="L202" t="s">
        <v>106</v>
      </c>
      <c r="M202" t="s">
        <v>96</v>
      </c>
      <c r="N202" t="s">
        <v>65</v>
      </c>
      <c r="O202" t="s">
        <v>107</v>
      </c>
      <c r="P202" t="s">
        <v>63</v>
      </c>
      <c r="Q202" t="s">
        <v>100</v>
      </c>
      <c r="R202" t="s">
        <v>718</v>
      </c>
    </row>
    <row r="203" spans="1:19" hidden="1" x14ac:dyDescent="0.3">
      <c r="A203" t="s">
        <v>94</v>
      </c>
      <c r="B203" s="11">
        <v>44927</v>
      </c>
      <c r="C203">
        <v>0.12</v>
      </c>
      <c r="D203">
        <v>42603</v>
      </c>
      <c r="E203" t="s">
        <v>39</v>
      </c>
      <c r="F203" t="s">
        <v>493</v>
      </c>
      <c r="G203" t="s">
        <v>434</v>
      </c>
      <c r="H203" t="s">
        <v>437</v>
      </c>
      <c r="I203" t="s">
        <v>435</v>
      </c>
      <c r="J203">
        <v>9002</v>
      </c>
      <c r="K203" t="s">
        <v>150</v>
      </c>
      <c r="L203" t="s">
        <v>106</v>
      </c>
      <c r="M203" t="s">
        <v>96</v>
      </c>
      <c r="N203" t="s">
        <v>65</v>
      </c>
      <c r="O203" t="s">
        <v>107</v>
      </c>
      <c r="P203" t="s">
        <v>63</v>
      </c>
      <c r="Q203" t="s">
        <v>100</v>
      </c>
      <c r="R203" t="s">
        <v>719</v>
      </c>
    </row>
    <row r="204" spans="1:19" hidden="1" x14ac:dyDescent="0.3">
      <c r="A204" t="s">
        <v>94</v>
      </c>
      <c r="B204" s="11">
        <v>44927</v>
      </c>
      <c r="C204">
        <v>0.18</v>
      </c>
      <c r="D204">
        <v>42603</v>
      </c>
      <c r="E204" t="s">
        <v>39</v>
      </c>
      <c r="F204" t="s">
        <v>493</v>
      </c>
      <c r="G204" t="s">
        <v>434</v>
      </c>
      <c r="H204" t="s">
        <v>720</v>
      </c>
      <c r="I204" t="s">
        <v>435</v>
      </c>
      <c r="J204">
        <v>9002</v>
      </c>
      <c r="K204" t="s">
        <v>150</v>
      </c>
      <c r="L204" t="s">
        <v>106</v>
      </c>
      <c r="M204" t="s">
        <v>96</v>
      </c>
      <c r="N204" t="s">
        <v>65</v>
      </c>
      <c r="O204" t="s">
        <v>107</v>
      </c>
      <c r="P204" t="s">
        <v>63</v>
      </c>
      <c r="Q204" t="s">
        <v>100</v>
      </c>
      <c r="R204" t="s">
        <v>721</v>
      </c>
    </row>
    <row r="205" spans="1:19" hidden="1" x14ac:dyDescent="0.3">
      <c r="A205" t="s">
        <v>94</v>
      </c>
      <c r="B205" s="11">
        <v>44927</v>
      </c>
      <c r="C205">
        <v>0.2</v>
      </c>
      <c r="D205">
        <v>42603</v>
      </c>
      <c r="E205" t="s">
        <v>39</v>
      </c>
      <c r="F205" t="s">
        <v>493</v>
      </c>
      <c r="G205" t="s">
        <v>434</v>
      </c>
      <c r="H205" t="s">
        <v>439</v>
      </c>
      <c r="I205" t="s">
        <v>435</v>
      </c>
      <c r="J205">
        <v>9002</v>
      </c>
      <c r="K205" t="s">
        <v>150</v>
      </c>
      <c r="L205" t="s">
        <v>106</v>
      </c>
      <c r="M205" t="s">
        <v>96</v>
      </c>
      <c r="N205" t="s">
        <v>65</v>
      </c>
      <c r="O205" t="s">
        <v>107</v>
      </c>
      <c r="P205" t="s">
        <v>63</v>
      </c>
      <c r="Q205" t="s">
        <v>100</v>
      </c>
      <c r="R205" t="s">
        <v>722</v>
      </c>
    </row>
    <row r="206" spans="1:19" hidden="1" x14ac:dyDescent="0.3">
      <c r="A206" t="s">
        <v>94</v>
      </c>
      <c r="B206" s="11">
        <v>44927</v>
      </c>
      <c r="C206">
        <v>0.71</v>
      </c>
      <c r="D206">
        <v>42603</v>
      </c>
      <c r="E206" t="s">
        <v>39</v>
      </c>
      <c r="F206" t="s">
        <v>493</v>
      </c>
      <c r="G206" t="s">
        <v>434</v>
      </c>
      <c r="H206" t="s">
        <v>723</v>
      </c>
      <c r="I206" t="s">
        <v>435</v>
      </c>
      <c r="J206">
        <v>9002</v>
      </c>
      <c r="K206" t="s">
        <v>150</v>
      </c>
      <c r="L206" t="s">
        <v>106</v>
      </c>
      <c r="M206" t="s">
        <v>96</v>
      </c>
      <c r="N206" t="s">
        <v>65</v>
      </c>
      <c r="O206" t="s">
        <v>107</v>
      </c>
      <c r="P206" t="s">
        <v>63</v>
      </c>
      <c r="Q206" t="s">
        <v>100</v>
      </c>
      <c r="R206" t="s">
        <v>724</v>
      </c>
    </row>
    <row r="207" spans="1:19" hidden="1" x14ac:dyDescent="0.3">
      <c r="A207" t="s">
        <v>94</v>
      </c>
      <c r="B207" s="11">
        <v>44927</v>
      </c>
      <c r="C207">
        <v>2.31666666667115</v>
      </c>
      <c r="D207">
        <v>41620</v>
      </c>
      <c r="E207" t="s">
        <v>28</v>
      </c>
      <c r="F207" t="s">
        <v>2322</v>
      </c>
      <c r="G207" t="s">
        <v>172</v>
      </c>
      <c r="I207" t="s">
        <v>150</v>
      </c>
      <c r="J207">
        <v>9002</v>
      </c>
      <c r="K207" t="s">
        <v>150</v>
      </c>
      <c r="L207" t="s">
        <v>106</v>
      </c>
      <c r="M207" t="s">
        <v>103</v>
      </c>
      <c r="N207" t="s">
        <v>56</v>
      </c>
      <c r="O207" t="s">
        <v>119</v>
      </c>
      <c r="P207" t="s">
        <v>64</v>
      </c>
    </row>
    <row r="208" spans="1:19" hidden="1" x14ac:dyDescent="0.3">
      <c r="A208" t="s">
        <v>94</v>
      </c>
      <c r="B208" s="11">
        <v>44927</v>
      </c>
      <c r="C208">
        <v>2.56</v>
      </c>
      <c r="D208">
        <v>41620</v>
      </c>
      <c r="E208" t="s">
        <v>28</v>
      </c>
      <c r="F208" t="s">
        <v>125</v>
      </c>
      <c r="G208" t="s">
        <v>124</v>
      </c>
      <c r="H208" t="s">
        <v>599</v>
      </c>
      <c r="I208" t="s">
        <v>600</v>
      </c>
      <c r="J208">
        <v>9002</v>
      </c>
      <c r="K208" t="s">
        <v>150</v>
      </c>
      <c r="L208" t="s">
        <v>106</v>
      </c>
      <c r="M208" t="s">
        <v>103</v>
      </c>
      <c r="N208" t="s">
        <v>56</v>
      </c>
      <c r="O208" t="s">
        <v>119</v>
      </c>
      <c r="P208" t="s">
        <v>64</v>
      </c>
      <c r="Q208" t="s">
        <v>601</v>
      </c>
      <c r="R208" t="s">
        <v>602</v>
      </c>
      <c r="S208" t="s">
        <v>500</v>
      </c>
    </row>
    <row r="209" spans="1:19" hidden="1" x14ac:dyDescent="0.3">
      <c r="A209" t="s">
        <v>94</v>
      </c>
      <c r="B209" s="11">
        <v>44927</v>
      </c>
      <c r="C209">
        <v>2.56</v>
      </c>
      <c r="D209">
        <v>41620</v>
      </c>
      <c r="E209" t="s">
        <v>28</v>
      </c>
      <c r="F209" t="s">
        <v>125</v>
      </c>
      <c r="G209" t="s">
        <v>124</v>
      </c>
      <c r="H209" t="s">
        <v>599</v>
      </c>
      <c r="I209" t="s">
        <v>600</v>
      </c>
      <c r="J209">
        <v>2001</v>
      </c>
      <c r="K209" t="s">
        <v>105</v>
      </c>
      <c r="L209" t="s">
        <v>106</v>
      </c>
      <c r="M209" t="s">
        <v>103</v>
      </c>
      <c r="N209" t="s">
        <v>56</v>
      </c>
      <c r="O209" t="s">
        <v>119</v>
      </c>
      <c r="P209" t="s">
        <v>64</v>
      </c>
      <c r="Q209" t="s">
        <v>601</v>
      </c>
      <c r="R209" t="s">
        <v>602</v>
      </c>
      <c r="S209" t="s">
        <v>500</v>
      </c>
    </row>
    <row r="210" spans="1:19" hidden="1" x14ac:dyDescent="0.3">
      <c r="A210" t="s">
        <v>94</v>
      </c>
      <c r="B210" s="11">
        <v>44927</v>
      </c>
      <c r="C210">
        <v>2.56</v>
      </c>
      <c r="D210">
        <v>41620</v>
      </c>
      <c r="E210" t="s">
        <v>28</v>
      </c>
      <c r="F210" t="s">
        <v>125</v>
      </c>
      <c r="G210" t="s">
        <v>124</v>
      </c>
      <c r="H210" t="s">
        <v>599</v>
      </c>
      <c r="I210" t="s">
        <v>600</v>
      </c>
      <c r="J210">
        <v>5001</v>
      </c>
      <c r="K210" t="s">
        <v>126</v>
      </c>
      <c r="L210" t="s">
        <v>115</v>
      </c>
      <c r="M210" t="s">
        <v>103</v>
      </c>
      <c r="N210" t="s">
        <v>56</v>
      </c>
      <c r="O210" t="s">
        <v>119</v>
      </c>
      <c r="P210" t="s">
        <v>64</v>
      </c>
      <c r="Q210" t="s">
        <v>601</v>
      </c>
      <c r="R210" t="s">
        <v>602</v>
      </c>
      <c r="S210" t="s">
        <v>500</v>
      </c>
    </row>
    <row r="211" spans="1:19" hidden="1" x14ac:dyDescent="0.3">
      <c r="A211" t="s">
        <v>94</v>
      </c>
      <c r="B211" s="11">
        <v>44927</v>
      </c>
      <c r="C211">
        <v>2.56</v>
      </c>
      <c r="D211">
        <v>41620</v>
      </c>
      <c r="E211" t="s">
        <v>28</v>
      </c>
      <c r="F211" t="s">
        <v>125</v>
      </c>
      <c r="G211" t="s">
        <v>124</v>
      </c>
      <c r="H211" t="s">
        <v>599</v>
      </c>
      <c r="I211" t="s">
        <v>600</v>
      </c>
      <c r="J211">
        <v>50016</v>
      </c>
      <c r="K211" t="s">
        <v>126</v>
      </c>
      <c r="L211" t="s">
        <v>115</v>
      </c>
      <c r="M211" t="s">
        <v>103</v>
      </c>
      <c r="N211" t="s">
        <v>56</v>
      </c>
      <c r="O211" t="s">
        <v>119</v>
      </c>
      <c r="P211" t="s">
        <v>64</v>
      </c>
      <c r="Q211" t="s">
        <v>601</v>
      </c>
      <c r="R211" t="s">
        <v>602</v>
      </c>
      <c r="S211" t="s">
        <v>500</v>
      </c>
    </row>
    <row r="212" spans="1:19" hidden="1" x14ac:dyDescent="0.3">
      <c r="A212" t="s">
        <v>94</v>
      </c>
      <c r="B212" s="11">
        <v>44927</v>
      </c>
      <c r="C212">
        <v>2.56</v>
      </c>
      <c r="D212">
        <v>41620</v>
      </c>
      <c r="E212" t="s">
        <v>28</v>
      </c>
      <c r="F212" t="s">
        <v>125</v>
      </c>
      <c r="G212" t="s">
        <v>124</v>
      </c>
      <c r="H212" t="s">
        <v>599</v>
      </c>
      <c r="I212" t="s">
        <v>600</v>
      </c>
      <c r="J212">
        <v>4004</v>
      </c>
      <c r="K212" t="s">
        <v>114</v>
      </c>
      <c r="L212" t="s">
        <v>2391</v>
      </c>
      <c r="M212" t="s">
        <v>103</v>
      </c>
      <c r="N212" t="s">
        <v>56</v>
      </c>
      <c r="O212" t="s">
        <v>119</v>
      </c>
      <c r="P212" t="s">
        <v>64</v>
      </c>
      <c r="Q212" t="s">
        <v>601</v>
      </c>
      <c r="R212" t="s">
        <v>602</v>
      </c>
      <c r="S212" t="s">
        <v>500</v>
      </c>
    </row>
    <row r="213" spans="1:19" hidden="1" x14ac:dyDescent="0.3">
      <c r="A213" t="s">
        <v>94</v>
      </c>
      <c r="B213" s="11">
        <v>44927</v>
      </c>
      <c r="C213">
        <v>868</v>
      </c>
      <c r="F213" t="s">
        <v>493</v>
      </c>
      <c r="G213" t="s">
        <v>433</v>
      </c>
      <c r="H213" t="s">
        <v>566</v>
      </c>
      <c r="Q213" t="s">
        <v>100</v>
      </c>
      <c r="R213" t="s">
        <v>725</v>
      </c>
    </row>
    <row r="214" spans="1:19" hidden="1" x14ac:dyDescent="0.3">
      <c r="A214" t="s">
        <v>94</v>
      </c>
      <c r="B214" s="11">
        <v>44927</v>
      </c>
      <c r="C214">
        <v>975</v>
      </c>
      <c r="F214" t="s">
        <v>493</v>
      </c>
      <c r="G214" t="s">
        <v>433</v>
      </c>
      <c r="H214" t="s">
        <v>551</v>
      </c>
      <c r="Q214" t="s">
        <v>100</v>
      </c>
      <c r="R214" t="s">
        <v>726</v>
      </c>
    </row>
    <row r="215" spans="1:19" hidden="1" x14ac:dyDescent="0.3">
      <c r="A215" t="s">
        <v>94</v>
      </c>
      <c r="B215" s="11">
        <v>44927</v>
      </c>
      <c r="C215">
        <v>5000</v>
      </c>
      <c r="F215" t="s">
        <v>493</v>
      </c>
      <c r="G215" t="s">
        <v>433</v>
      </c>
      <c r="H215" t="s">
        <v>520</v>
      </c>
      <c r="Q215" t="s">
        <v>100</v>
      </c>
      <c r="R215" t="s">
        <v>727</v>
      </c>
    </row>
    <row r="216" spans="1:19" hidden="1" x14ac:dyDescent="0.3">
      <c r="A216" t="s">
        <v>94</v>
      </c>
      <c r="B216" s="11">
        <v>44927</v>
      </c>
      <c r="C216">
        <v>5000</v>
      </c>
      <c r="F216" t="s">
        <v>493</v>
      </c>
      <c r="G216" t="s">
        <v>433</v>
      </c>
      <c r="H216" t="s">
        <v>522</v>
      </c>
      <c r="Q216" t="s">
        <v>100</v>
      </c>
      <c r="R216" t="s">
        <v>728</v>
      </c>
    </row>
    <row r="217" spans="1:19" hidden="1" x14ac:dyDescent="0.3">
      <c r="A217" t="s">
        <v>94</v>
      </c>
      <c r="B217" s="11">
        <v>44927</v>
      </c>
      <c r="C217">
        <v>5875.2</v>
      </c>
      <c r="F217" t="s">
        <v>493</v>
      </c>
      <c r="G217" t="s">
        <v>433</v>
      </c>
      <c r="H217" t="s">
        <v>518</v>
      </c>
      <c r="Q217" t="s">
        <v>100</v>
      </c>
      <c r="R217" t="s">
        <v>729</v>
      </c>
    </row>
    <row r="218" spans="1:19" hidden="1" x14ac:dyDescent="0.3">
      <c r="A218" t="s">
        <v>94</v>
      </c>
      <c r="B218" s="11">
        <v>44927</v>
      </c>
      <c r="C218">
        <v>6953.4</v>
      </c>
      <c r="F218" t="s">
        <v>493</v>
      </c>
      <c r="G218" t="s">
        <v>433</v>
      </c>
      <c r="H218" t="s">
        <v>513</v>
      </c>
      <c r="Q218" t="s">
        <v>100</v>
      </c>
      <c r="R218" t="s">
        <v>730</v>
      </c>
    </row>
    <row r="219" spans="1:19" hidden="1" x14ac:dyDescent="0.3">
      <c r="A219" t="s">
        <v>94</v>
      </c>
      <c r="B219" s="11">
        <v>44927</v>
      </c>
      <c r="C219">
        <v>12184.1</v>
      </c>
      <c r="F219" t="s">
        <v>493</v>
      </c>
      <c r="G219" t="s">
        <v>433</v>
      </c>
      <c r="H219" t="s">
        <v>505</v>
      </c>
      <c r="Q219" t="s">
        <v>100</v>
      </c>
      <c r="R219" t="s">
        <v>731</v>
      </c>
    </row>
    <row r="220" spans="1:19" hidden="1" x14ac:dyDescent="0.3">
      <c r="A220" t="s">
        <v>94</v>
      </c>
      <c r="B220" s="11">
        <v>44927</v>
      </c>
      <c r="C220">
        <v>28354</v>
      </c>
      <c r="F220" t="s">
        <v>493</v>
      </c>
      <c r="G220" t="s">
        <v>433</v>
      </c>
      <c r="H220" t="s">
        <v>496</v>
      </c>
      <c r="Q220" t="s">
        <v>100</v>
      </c>
      <c r="R220" t="s">
        <v>732</v>
      </c>
    </row>
    <row r="221" spans="1:19" hidden="1" x14ac:dyDescent="0.3">
      <c r="A221" t="s">
        <v>94</v>
      </c>
      <c r="B221" s="11">
        <v>44927</v>
      </c>
      <c r="C221">
        <v>29469.68</v>
      </c>
      <c r="D221">
        <v>50101</v>
      </c>
      <c r="E221" t="s">
        <v>2321</v>
      </c>
      <c r="F221" t="s">
        <v>2322</v>
      </c>
      <c r="G221" t="s">
        <v>172</v>
      </c>
      <c r="I221" t="s">
        <v>2327</v>
      </c>
      <c r="J221">
        <v>9002</v>
      </c>
      <c r="K221" t="s">
        <v>150</v>
      </c>
      <c r="L221" t="s">
        <v>106</v>
      </c>
      <c r="M221" t="s">
        <v>2323</v>
      </c>
      <c r="N221" t="s">
        <v>52</v>
      </c>
      <c r="O221" t="s">
        <v>2323</v>
      </c>
      <c r="P221" t="s">
        <v>53</v>
      </c>
    </row>
    <row r="222" spans="1:19" hidden="1" x14ac:dyDescent="0.3">
      <c r="A222" t="s">
        <v>94</v>
      </c>
      <c r="B222" s="11">
        <v>44927</v>
      </c>
      <c r="C222">
        <v>35632</v>
      </c>
      <c r="F222" t="s">
        <v>493</v>
      </c>
      <c r="G222" t="s">
        <v>433</v>
      </c>
      <c r="H222" t="s">
        <v>494</v>
      </c>
      <c r="Q222" t="s">
        <v>100</v>
      </c>
      <c r="R222" t="s">
        <v>733</v>
      </c>
    </row>
    <row r="223" spans="1:19" hidden="1" x14ac:dyDescent="0.3">
      <c r="A223" t="s">
        <v>94</v>
      </c>
      <c r="B223" s="11">
        <v>44927</v>
      </c>
      <c r="C223">
        <v>98567.219999999987</v>
      </c>
      <c r="D223">
        <v>50101</v>
      </c>
      <c r="E223" t="s">
        <v>2321</v>
      </c>
      <c r="F223" t="s">
        <v>2322</v>
      </c>
      <c r="G223" t="s">
        <v>172</v>
      </c>
      <c r="I223" t="s">
        <v>2328</v>
      </c>
      <c r="J223">
        <v>9002</v>
      </c>
      <c r="K223" t="s">
        <v>150</v>
      </c>
      <c r="L223" t="s">
        <v>106</v>
      </c>
      <c r="M223" t="s">
        <v>2323</v>
      </c>
      <c r="N223" t="s">
        <v>52</v>
      </c>
      <c r="O223" t="s">
        <v>2323</v>
      </c>
      <c r="P223" t="s">
        <v>53</v>
      </c>
    </row>
    <row r="224" spans="1:19" hidden="1" x14ac:dyDescent="0.3">
      <c r="A224" t="s">
        <v>94</v>
      </c>
      <c r="B224" s="11">
        <v>44958</v>
      </c>
      <c r="C224">
        <v>-45899.1</v>
      </c>
      <c r="F224" t="s">
        <v>493</v>
      </c>
      <c r="G224" t="s">
        <v>433</v>
      </c>
      <c r="H224" t="s">
        <v>734</v>
      </c>
      <c r="Q224" t="s">
        <v>100</v>
      </c>
      <c r="R224" t="s">
        <v>735</v>
      </c>
    </row>
    <row r="225" spans="1:19" hidden="1" x14ac:dyDescent="0.3">
      <c r="A225" t="s">
        <v>94</v>
      </c>
      <c r="B225" s="11">
        <v>44958</v>
      </c>
      <c r="C225">
        <v>-24000</v>
      </c>
      <c r="D225">
        <v>41412</v>
      </c>
      <c r="E225" t="s">
        <v>2324</v>
      </c>
      <c r="F225" t="s">
        <v>2322</v>
      </c>
      <c r="G225" t="s">
        <v>172</v>
      </c>
      <c r="I225" t="s">
        <v>2325</v>
      </c>
      <c r="J225">
        <v>9002</v>
      </c>
      <c r="K225" t="s">
        <v>150</v>
      </c>
      <c r="L225" t="s">
        <v>106</v>
      </c>
      <c r="M225" t="s">
        <v>103</v>
      </c>
      <c r="N225" t="s">
        <v>56</v>
      </c>
      <c r="O225" t="s">
        <v>111</v>
      </c>
      <c r="P225" t="s">
        <v>60</v>
      </c>
    </row>
    <row r="226" spans="1:19" hidden="1" x14ac:dyDescent="0.3">
      <c r="A226" t="s">
        <v>94</v>
      </c>
      <c r="B226" s="11">
        <v>44958</v>
      </c>
      <c r="C226">
        <v>-15174.68</v>
      </c>
      <c r="F226" t="s">
        <v>493</v>
      </c>
      <c r="G226" t="s">
        <v>433</v>
      </c>
      <c r="H226" t="s">
        <v>736</v>
      </c>
      <c r="Q226" t="s">
        <v>100</v>
      </c>
      <c r="R226" t="s">
        <v>737</v>
      </c>
    </row>
    <row r="227" spans="1:19" hidden="1" x14ac:dyDescent="0.3">
      <c r="A227" t="s">
        <v>94</v>
      </c>
      <c r="B227" s="11">
        <v>44958</v>
      </c>
      <c r="C227">
        <v>-13539.3</v>
      </c>
      <c r="F227" t="s">
        <v>493</v>
      </c>
      <c r="G227" t="s">
        <v>433</v>
      </c>
      <c r="H227" t="s">
        <v>738</v>
      </c>
      <c r="Q227" t="s">
        <v>100</v>
      </c>
      <c r="R227" t="s">
        <v>739</v>
      </c>
    </row>
    <row r="228" spans="1:19" hidden="1" x14ac:dyDescent="0.3">
      <c r="A228" t="s">
        <v>94</v>
      </c>
      <c r="B228" s="11">
        <v>44958</v>
      </c>
      <c r="C228">
        <v>-13521.05</v>
      </c>
      <c r="D228">
        <v>31102</v>
      </c>
      <c r="E228" t="s">
        <v>0</v>
      </c>
      <c r="F228" t="s">
        <v>144</v>
      </c>
      <c r="G228" t="s">
        <v>110</v>
      </c>
      <c r="H228" t="s">
        <v>740</v>
      </c>
      <c r="I228" t="s">
        <v>741</v>
      </c>
      <c r="J228">
        <v>2001</v>
      </c>
      <c r="K228" t="s">
        <v>105</v>
      </c>
      <c r="L228" t="s">
        <v>106</v>
      </c>
      <c r="M228" t="s">
        <v>173</v>
      </c>
      <c r="N228" t="s">
        <v>54</v>
      </c>
      <c r="O228" t="s">
        <v>173</v>
      </c>
      <c r="P228" t="s">
        <v>55</v>
      </c>
      <c r="Q228" t="s">
        <v>100</v>
      </c>
      <c r="R228" t="s">
        <v>742</v>
      </c>
      <c r="S228" t="s">
        <v>500</v>
      </c>
    </row>
    <row r="229" spans="1:19" hidden="1" x14ac:dyDescent="0.3">
      <c r="A229" t="s">
        <v>94</v>
      </c>
      <c r="B229" s="11">
        <v>44958</v>
      </c>
      <c r="C229">
        <v>-12197.59</v>
      </c>
      <c r="D229">
        <v>41101</v>
      </c>
      <c r="E229" t="s">
        <v>2</v>
      </c>
      <c r="F229" t="s">
        <v>98</v>
      </c>
      <c r="G229" t="s">
        <v>102</v>
      </c>
      <c r="H229" t="s">
        <v>743</v>
      </c>
      <c r="I229" t="s">
        <v>744</v>
      </c>
      <c r="J229">
        <v>9002</v>
      </c>
      <c r="K229" t="s">
        <v>150</v>
      </c>
      <c r="L229" t="s">
        <v>106</v>
      </c>
      <c r="M229" t="s">
        <v>103</v>
      </c>
      <c r="N229" t="s">
        <v>56</v>
      </c>
      <c r="O229" t="s">
        <v>103</v>
      </c>
      <c r="P229" t="s">
        <v>57</v>
      </c>
      <c r="Q229" t="s">
        <v>100</v>
      </c>
      <c r="R229" t="s">
        <v>745</v>
      </c>
      <c r="S229" t="s">
        <v>500</v>
      </c>
    </row>
    <row r="230" spans="1:19" hidden="1" x14ac:dyDescent="0.3">
      <c r="A230" t="s">
        <v>94</v>
      </c>
      <c r="B230" s="11">
        <v>44958</v>
      </c>
      <c r="C230">
        <v>-11950.46</v>
      </c>
      <c r="D230">
        <v>41501</v>
      </c>
      <c r="E230" t="s">
        <v>21</v>
      </c>
      <c r="F230" t="s">
        <v>469</v>
      </c>
      <c r="G230" t="s">
        <v>120</v>
      </c>
      <c r="H230" t="s">
        <v>746</v>
      </c>
      <c r="I230" t="s">
        <v>747</v>
      </c>
      <c r="J230">
        <v>9002</v>
      </c>
      <c r="K230" t="s">
        <v>150</v>
      </c>
      <c r="L230" t="s">
        <v>106</v>
      </c>
      <c r="M230" t="s">
        <v>103</v>
      </c>
      <c r="N230" t="s">
        <v>56</v>
      </c>
      <c r="O230" t="s">
        <v>108</v>
      </c>
      <c r="P230" t="s">
        <v>61</v>
      </c>
      <c r="Q230" t="s">
        <v>100</v>
      </c>
      <c r="R230" t="s">
        <v>748</v>
      </c>
      <c r="S230" t="s">
        <v>500</v>
      </c>
    </row>
    <row r="231" spans="1:19" hidden="1" x14ac:dyDescent="0.3">
      <c r="A231" t="s">
        <v>94</v>
      </c>
      <c r="B231" s="11">
        <v>44958</v>
      </c>
      <c r="C231">
        <v>-10520</v>
      </c>
      <c r="D231">
        <v>42401</v>
      </c>
      <c r="E231" t="s">
        <v>30</v>
      </c>
      <c r="F231" t="s">
        <v>159</v>
      </c>
      <c r="G231" t="s">
        <v>113</v>
      </c>
      <c r="H231" t="s">
        <v>749</v>
      </c>
      <c r="I231" t="s">
        <v>511</v>
      </c>
      <c r="J231">
        <v>9002</v>
      </c>
      <c r="K231" t="s">
        <v>150</v>
      </c>
      <c r="L231" t="s">
        <v>106</v>
      </c>
      <c r="M231" t="s">
        <v>96</v>
      </c>
      <c r="N231" t="s">
        <v>65</v>
      </c>
      <c r="O231" t="s">
        <v>116</v>
      </c>
      <c r="P231" t="s">
        <v>62</v>
      </c>
      <c r="Q231" t="s">
        <v>100</v>
      </c>
      <c r="R231" t="s">
        <v>750</v>
      </c>
      <c r="S231" t="s">
        <v>500</v>
      </c>
    </row>
    <row r="232" spans="1:19" hidden="1" x14ac:dyDescent="0.3">
      <c r="A232" t="s">
        <v>94</v>
      </c>
      <c r="B232" s="11">
        <v>44958</v>
      </c>
      <c r="C232">
        <v>-10000</v>
      </c>
      <c r="D232">
        <v>99</v>
      </c>
      <c r="F232" t="s">
        <v>2322</v>
      </c>
      <c r="G232" t="s">
        <v>172</v>
      </c>
      <c r="I232" t="s">
        <v>2344</v>
      </c>
      <c r="J232">
        <v>9002</v>
      </c>
      <c r="K232" t="s">
        <v>150</v>
      </c>
      <c r="L232" t="s">
        <v>106</v>
      </c>
    </row>
    <row r="233" spans="1:19" hidden="1" x14ac:dyDescent="0.3">
      <c r="A233" t="s">
        <v>94</v>
      </c>
      <c r="B233" s="11">
        <v>44958</v>
      </c>
      <c r="C233">
        <v>-9315.7000000000007</v>
      </c>
      <c r="F233" t="s">
        <v>493</v>
      </c>
      <c r="G233" t="s">
        <v>433</v>
      </c>
      <c r="H233" t="s">
        <v>751</v>
      </c>
      <c r="Q233" t="s">
        <v>100</v>
      </c>
      <c r="R233" t="s">
        <v>752</v>
      </c>
    </row>
    <row r="234" spans="1:19" hidden="1" x14ac:dyDescent="0.3">
      <c r="A234" t="s">
        <v>94</v>
      </c>
      <c r="B234" s="11">
        <v>44958</v>
      </c>
      <c r="C234">
        <v>-8847.7999999999993</v>
      </c>
      <c r="F234" t="s">
        <v>493</v>
      </c>
      <c r="G234" t="s">
        <v>433</v>
      </c>
      <c r="H234" t="s">
        <v>753</v>
      </c>
      <c r="Q234" t="s">
        <v>100</v>
      </c>
      <c r="R234" t="s">
        <v>754</v>
      </c>
    </row>
    <row r="235" spans="1:19" hidden="1" x14ac:dyDescent="0.3">
      <c r="A235" t="s">
        <v>94</v>
      </c>
      <c r="B235" s="11">
        <v>44958</v>
      </c>
      <c r="C235">
        <v>-6000</v>
      </c>
      <c r="D235">
        <v>421011</v>
      </c>
      <c r="E235" t="s">
        <v>75</v>
      </c>
      <c r="F235" t="s">
        <v>515</v>
      </c>
      <c r="G235" t="s">
        <v>120</v>
      </c>
      <c r="H235" t="s">
        <v>193</v>
      </c>
      <c r="I235" t="s">
        <v>755</v>
      </c>
      <c r="J235">
        <v>9002</v>
      </c>
      <c r="K235" t="s">
        <v>150</v>
      </c>
      <c r="L235" t="s">
        <v>106</v>
      </c>
      <c r="M235" t="s">
        <v>96</v>
      </c>
      <c r="N235" t="s">
        <v>65</v>
      </c>
      <c r="O235" t="s">
        <v>128</v>
      </c>
      <c r="P235" t="s">
        <v>57</v>
      </c>
      <c r="Q235" t="s">
        <v>100</v>
      </c>
      <c r="R235" t="s">
        <v>756</v>
      </c>
      <c r="S235" t="s">
        <v>500</v>
      </c>
    </row>
    <row r="236" spans="1:19" hidden="1" x14ac:dyDescent="0.3">
      <c r="A236" t="s">
        <v>94</v>
      </c>
      <c r="B236" s="11">
        <v>44958</v>
      </c>
      <c r="C236">
        <v>-5000</v>
      </c>
      <c r="F236" t="s">
        <v>493</v>
      </c>
      <c r="G236" t="s">
        <v>433</v>
      </c>
      <c r="H236" t="s">
        <v>757</v>
      </c>
      <c r="Q236" t="s">
        <v>100</v>
      </c>
      <c r="R236" t="s">
        <v>758</v>
      </c>
    </row>
    <row r="237" spans="1:19" hidden="1" x14ac:dyDescent="0.3">
      <c r="A237" t="s">
        <v>94</v>
      </c>
      <c r="B237" s="11">
        <v>44958</v>
      </c>
      <c r="C237">
        <v>-3950</v>
      </c>
      <c r="D237">
        <v>42505</v>
      </c>
      <c r="E237" t="s">
        <v>37</v>
      </c>
      <c r="F237" t="s">
        <v>162</v>
      </c>
      <c r="G237" t="s">
        <v>120</v>
      </c>
      <c r="H237" t="s">
        <v>759</v>
      </c>
      <c r="I237" t="s">
        <v>221</v>
      </c>
      <c r="J237">
        <v>9002</v>
      </c>
      <c r="K237" t="s">
        <v>150</v>
      </c>
      <c r="L237" t="s">
        <v>106</v>
      </c>
      <c r="M237" t="s">
        <v>96</v>
      </c>
      <c r="N237" t="s">
        <v>65</v>
      </c>
      <c r="O237" t="s">
        <v>121</v>
      </c>
      <c r="P237" t="s">
        <v>66</v>
      </c>
      <c r="Q237" t="s">
        <v>100</v>
      </c>
      <c r="R237" t="s">
        <v>760</v>
      </c>
      <c r="S237" t="s">
        <v>500</v>
      </c>
    </row>
    <row r="238" spans="1:19" hidden="1" x14ac:dyDescent="0.3">
      <c r="A238" t="s">
        <v>94</v>
      </c>
      <c r="B238" s="11">
        <v>44958</v>
      </c>
      <c r="C238">
        <v>-3820.39</v>
      </c>
      <c r="D238">
        <v>41302</v>
      </c>
      <c r="E238" t="s">
        <v>14</v>
      </c>
      <c r="F238" t="s">
        <v>143</v>
      </c>
      <c r="G238" t="s">
        <v>113</v>
      </c>
      <c r="H238" t="s">
        <v>761</v>
      </c>
      <c r="I238" t="s">
        <v>762</v>
      </c>
      <c r="J238">
        <v>9002</v>
      </c>
      <c r="K238" t="s">
        <v>150</v>
      </c>
      <c r="L238" t="s">
        <v>106</v>
      </c>
      <c r="M238" t="s">
        <v>103</v>
      </c>
      <c r="N238" t="s">
        <v>56</v>
      </c>
      <c r="O238" t="s">
        <v>123</v>
      </c>
      <c r="P238" t="s">
        <v>59</v>
      </c>
      <c r="Q238" t="s">
        <v>100</v>
      </c>
      <c r="R238" t="s">
        <v>763</v>
      </c>
      <c r="S238" t="s">
        <v>500</v>
      </c>
    </row>
    <row r="239" spans="1:19" hidden="1" x14ac:dyDescent="0.3">
      <c r="A239" t="s">
        <v>94</v>
      </c>
      <c r="B239" s="11">
        <v>44958</v>
      </c>
      <c r="C239">
        <v>-3208.6</v>
      </c>
      <c r="D239">
        <v>41617</v>
      </c>
      <c r="E239" t="s">
        <v>27</v>
      </c>
      <c r="F239" t="s">
        <v>764</v>
      </c>
      <c r="G239" t="s">
        <v>95</v>
      </c>
      <c r="H239" t="s">
        <v>765</v>
      </c>
      <c r="I239" t="s">
        <v>766</v>
      </c>
      <c r="J239">
        <v>9002</v>
      </c>
      <c r="K239" t="s">
        <v>150</v>
      </c>
      <c r="L239" t="s">
        <v>106</v>
      </c>
      <c r="M239" t="s">
        <v>103</v>
      </c>
      <c r="N239" t="s">
        <v>56</v>
      </c>
      <c r="O239" t="s">
        <v>119</v>
      </c>
      <c r="P239" t="s">
        <v>64</v>
      </c>
      <c r="Q239" t="s">
        <v>154</v>
      </c>
      <c r="R239" t="s">
        <v>767</v>
      </c>
      <c r="S239" t="s">
        <v>500</v>
      </c>
    </row>
    <row r="240" spans="1:19" hidden="1" x14ac:dyDescent="0.3">
      <c r="A240" t="s">
        <v>94</v>
      </c>
      <c r="B240" s="11">
        <v>44958</v>
      </c>
      <c r="C240">
        <v>-3208.59</v>
      </c>
      <c r="D240">
        <v>41617</v>
      </c>
      <c r="E240" t="s">
        <v>27</v>
      </c>
      <c r="F240" t="s">
        <v>764</v>
      </c>
      <c r="G240" t="s">
        <v>95</v>
      </c>
      <c r="H240" t="s">
        <v>765</v>
      </c>
      <c r="I240" t="s">
        <v>766</v>
      </c>
      <c r="J240">
        <v>9002</v>
      </c>
      <c r="K240" t="s">
        <v>150</v>
      </c>
      <c r="L240" t="s">
        <v>106</v>
      </c>
      <c r="M240" t="s">
        <v>103</v>
      </c>
      <c r="N240" t="s">
        <v>56</v>
      </c>
      <c r="O240" t="s">
        <v>119</v>
      </c>
      <c r="P240" t="s">
        <v>64</v>
      </c>
      <c r="Q240" t="s">
        <v>153</v>
      </c>
      <c r="R240" t="s">
        <v>768</v>
      </c>
      <c r="S240" t="s">
        <v>500</v>
      </c>
    </row>
    <row r="241" spans="1:19" hidden="1" x14ac:dyDescent="0.3">
      <c r="A241" t="s">
        <v>94</v>
      </c>
      <c r="B241" s="11">
        <v>44958</v>
      </c>
      <c r="C241">
        <v>-2962.8</v>
      </c>
      <c r="D241">
        <v>42402</v>
      </c>
      <c r="E241" t="s">
        <v>31</v>
      </c>
      <c r="F241" t="s">
        <v>204</v>
      </c>
      <c r="G241" t="s">
        <v>110</v>
      </c>
      <c r="H241" t="s">
        <v>769</v>
      </c>
      <c r="I241" t="s">
        <v>770</v>
      </c>
      <c r="J241">
        <v>9002</v>
      </c>
      <c r="K241" t="s">
        <v>150</v>
      </c>
      <c r="L241" t="s">
        <v>106</v>
      </c>
      <c r="M241" t="s">
        <v>96</v>
      </c>
      <c r="N241" t="s">
        <v>65</v>
      </c>
      <c r="O241" t="s">
        <v>116</v>
      </c>
      <c r="P241" t="s">
        <v>62</v>
      </c>
      <c r="Q241" t="s">
        <v>205</v>
      </c>
      <c r="R241" t="s">
        <v>771</v>
      </c>
      <c r="S241" t="s">
        <v>500</v>
      </c>
    </row>
    <row r="242" spans="1:19" hidden="1" x14ac:dyDescent="0.3">
      <c r="A242" t="s">
        <v>94</v>
      </c>
      <c r="B242" s="11">
        <v>44958</v>
      </c>
      <c r="C242">
        <v>-2895</v>
      </c>
      <c r="F242" t="s">
        <v>493</v>
      </c>
      <c r="G242" t="s">
        <v>433</v>
      </c>
      <c r="H242" t="s">
        <v>772</v>
      </c>
      <c r="Q242" t="s">
        <v>100</v>
      </c>
      <c r="R242" t="s">
        <v>773</v>
      </c>
    </row>
    <row r="243" spans="1:19" hidden="1" x14ac:dyDescent="0.3">
      <c r="A243" t="s">
        <v>94</v>
      </c>
      <c r="B243" s="11">
        <v>44958</v>
      </c>
      <c r="C243">
        <v>-2743</v>
      </c>
      <c r="F243" t="s">
        <v>493</v>
      </c>
      <c r="G243" t="s">
        <v>433</v>
      </c>
      <c r="H243" t="s">
        <v>774</v>
      </c>
      <c r="Q243" t="s">
        <v>100</v>
      </c>
      <c r="R243" t="s">
        <v>775</v>
      </c>
    </row>
    <row r="244" spans="1:19" hidden="1" x14ac:dyDescent="0.3">
      <c r="A244" t="s">
        <v>94</v>
      </c>
      <c r="B244" s="11">
        <v>44958</v>
      </c>
      <c r="C244">
        <v>-2211.09</v>
      </c>
      <c r="D244">
        <v>42405</v>
      </c>
      <c r="E244" t="s">
        <v>33</v>
      </c>
      <c r="F244" t="s">
        <v>136</v>
      </c>
      <c r="G244" t="s">
        <v>124</v>
      </c>
      <c r="H244" t="s">
        <v>776</v>
      </c>
      <c r="I244" t="s">
        <v>777</v>
      </c>
      <c r="J244">
        <v>9002</v>
      </c>
      <c r="K244" t="s">
        <v>150</v>
      </c>
      <c r="L244" t="s">
        <v>106</v>
      </c>
      <c r="M244" t="s">
        <v>96</v>
      </c>
      <c r="N244" t="s">
        <v>65</v>
      </c>
      <c r="O244" t="s">
        <v>116</v>
      </c>
      <c r="P244" t="s">
        <v>62</v>
      </c>
      <c r="Q244" t="s">
        <v>100</v>
      </c>
      <c r="R244" t="s">
        <v>778</v>
      </c>
      <c r="S244" t="s">
        <v>500</v>
      </c>
    </row>
    <row r="245" spans="1:19" hidden="1" x14ac:dyDescent="0.3">
      <c r="A245" t="s">
        <v>94</v>
      </c>
      <c r="B245" s="11">
        <v>44958</v>
      </c>
      <c r="C245">
        <v>-2067.7399999999998</v>
      </c>
      <c r="D245">
        <v>33204</v>
      </c>
      <c r="E245" t="s">
        <v>43</v>
      </c>
      <c r="F245" t="s">
        <v>144</v>
      </c>
      <c r="G245" t="s">
        <v>110</v>
      </c>
      <c r="H245" t="s">
        <v>779</v>
      </c>
      <c r="I245" t="s">
        <v>780</v>
      </c>
      <c r="J245">
        <v>20011</v>
      </c>
      <c r="K245" t="s">
        <v>105</v>
      </c>
      <c r="L245" t="s">
        <v>106</v>
      </c>
      <c r="M245" t="s">
        <v>111</v>
      </c>
      <c r="N245" t="s">
        <v>68</v>
      </c>
      <c r="O245" t="s">
        <v>112</v>
      </c>
      <c r="P245" t="s">
        <v>68</v>
      </c>
      <c r="Q245" t="s">
        <v>100</v>
      </c>
      <c r="R245" t="s">
        <v>781</v>
      </c>
      <c r="S245" t="s">
        <v>500</v>
      </c>
    </row>
    <row r="246" spans="1:19" hidden="1" x14ac:dyDescent="0.3">
      <c r="A246" t="s">
        <v>94</v>
      </c>
      <c r="B246" s="11">
        <v>44958</v>
      </c>
      <c r="C246">
        <v>-1976.52</v>
      </c>
      <c r="F246" t="s">
        <v>493</v>
      </c>
      <c r="G246" t="s">
        <v>433</v>
      </c>
      <c r="H246" t="s">
        <v>782</v>
      </c>
      <c r="Q246" t="s">
        <v>100</v>
      </c>
      <c r="R246" t="s">
        <v>783</v>
      </c>
    </row>
    <row r="247" spans="1:19" hidden="1" x14ac:dyDescent="0.3">
      <c r="A247" t="s">
        <v>94</v>
      </c>
      <c r="B247" s="11">
        <v>44958</v>
      </c>
      <c r="C247">
        <v>-1780</v>
      </c>
      <c r="D247">
        <v>42109</v>
      </c>
      <c r="E247" t="s">
        <v>29</v>
      </c>
      <c r="F247" t="s">
        <v>98</v>
      </c>
      <c r="G247" t="s">
        <v>102</v>
      </c>
      <c r="H247" t="s">
        <v>784</v>
      </c>
      <c r="I247" t="s">
        <v>744</v>
      </c>
      <c r="J247">
        <v>9002</v>
      </c>
      <c r="K247" t="s">
        <v>150</v>
      </c>
      <c r="L247" t="s">
        <v>106</v>
      </c>
      <c r="M247" t="s">
        <v>96</v>
      </c>
      <c r="N247" t="s">
        <v>65</v>
      </c>
      <c r="O247" t="s">
        <v>128</v>
      </c>
      <c r="P247" t="s">
        <v>57</v>
      </c>
      <c r="Q247" t="s">
        <v>100</v>
      </c>
      <c r="R247" t="s">
        <v>785</v>
      </c>
      <c r="S247" t="s">
        <v>500</v>
      </c>
    </row>
    <row r="248" spans="1:19" hidden="1" x14ac:dyDescent="0.3">
      <c r="A248" t="s">
        <v>94</v>
      </c>
      <c r="B248" s="11">
        <v>44958</v>
      </c>
      <c r="C248">
        <v>-1641.04</v>
      </c>
      <c r="D248">
        <v>41621</v>
      </c>
      <c r="E248" t="s">
        <v>2290</v>
      </c>
      <c r="F248" t="s">
        <v>176</v>
      </c>
      <c r="G248" t="s">
        <v>120</v>
      </c>
      <c r="H248" t="s">
        <v>479</v>
      </c>
      <c r="I248" t="s">
        <v>220</v>
      </c>
      <c r="J248">
        <v>9002</v>
      </c>
      <c r="K248" t="s">
        <v>150</v>
      </c>
      <c r="L248" t="s">
        <v>106</v>
      </c>
      <c r="M248" t="s">
        <v>103</v>
      </c>
      <c r="N248" t="s">
        <v>56</v>
      </c>
      <c r="O248" t="s">
        <v>119</v>
      </c>
      <c r="P248" t="s">
        <v>64</v>
      </c>
      <c r="Q248" t="s">
        <v>100</v>
      </c>
      <c r="R248" t="s">
        <v>786</v>
      </c>
      <c r="S248" t="s">
        <v>500</v>
      </c>
    </row>
    <row r="249" spans="1:19" hidden="1" x14ac:dyDescent="0.3">
      <c r="A249" t="s">
        <v>94</v>
      </c>
      <c r="B249" s="11">
        <v>44958</v>
      </c>
      <c r="C249">
        <v>-1430.25</v>
      </c>
      <c r="D249">
        <v>41615</v>
      </c>
      <c r="E249" t="s">
        <v>26</v>
      </c>
      <c r="F249" t="s">
        <v>787</v>
      </c>
      <c r="G249" t="s">
        <v>120</v>
      </c>
      <c r="H249" t="s">
        <v>788</v>
      </c>
      <c r="I249" t="s">
        <v>789</v>
      </c>
      <c r="J249">
        <v>9002</v>
      </c>
      <c r="K249" t="s">
        <v>150</v>
      </c>
      <c r="L249" t="s">
        <v>106</v>
      </c>
      <c r="M249" t="s">
        <v>103</v>
      </c>
      <c r="N249" t="s">
        <v>56</v>
      </c>
      <c r="O249" t="s">
        <v>119</v>
      </c>
      <c r="P249" t="s">
        <v>64</v>
      </c>
      <c r="Q249" t="s">
        <v>100</v>
      </c>
      <c r="R249" t="s">
        <v>790</v>
      </c>
      <c r="S249" t="s">
        <v>500</v>
      </c>
    </row>
    <row r="250" spans="1:19" hidden="1" x14ac:dyDescent="0.3">
      <c r="A250" t="s">
        <v>94</v>
      </c>
      <c r="B250" s="11">
        <v>44958</v>
      </c>
      <c r="C250">
        <v>-1430.25</v>
      </c>
      <c r="D250">
        <v>41615</v>
      </c>
      <c r="E250" t="s">
        <v>26</v>
      </c>
      <c r="F250" t="s">
        <v>787</v>
      </c>
      <c r="G250" t="s">
        <v>120</v>
      </c>
      <c r="H250" t="s">
        <v>791</v>
      </c>
      <c r="I250" t="s">
        <v>792</v>
      </c>
      <c r="J250">
        <v>9002</v>
      </c>
      <c r="K250" t="s">
        <v>150</v>
      </c>
      <c r="L250" t="s">
        <v>106</v>
      </c>
      <c r="M250" t="s">
        <v>103</v>
      </c>
      <c r="N250" t="s">
        <v>56</v>
      </c>
      <c r="O250" t="s">
        <v>119</v>
      </c>
      <c r="P250" t="s">
        <v>64</v>
      </c>
      <c r="Q250" t="s">
        <v>100</v>
      </c>
      <c r="R250" t="s">
        <v>793</v>
      </c>
      <c r="S250" t="s">
        <v>500</v>
      </c>
    </row>
    <row r="251" spans="1:19" hidden="1" x14ac:dyDescent="0.3">
      <c r="A251" t="s">
        <v>94</v>
      </c>
      <c r="B251" s="11">
        <v>44958</v>
      </c>
      <c r="C251">
        <v>-1422.72</v>
      </c>
      <c r="D251">
        <v>9</v>
      </c>
      <c r="F251" t="s">
        <v>2322</v>
      </c>
      <c r="G251" t="s">
        <v>172</v>
      </c>
      <c r="I251" t="s">
        <v>2326</v>
      </c>
      <c r="J251">
        <v>9002</v>
      </c>
      <c r="K251" t="s">
        <v>150</v>
      </c>
      <c r="L251" t="s">
        <v>106</v>
      </c>
    </row>
    <row r="252" spans="1:19" hidden="1" x14ac:dyDescent="0.3">
      <c r="A252" t="s">
        <v>94</v>
      </c>
      <c r="B252" s="11">
        <v>44958</v>
      </c>
      <c r="C252">
        <v>-1397.9</v>
      </c>
      <c r="D252">
        <v>41301</v>
      </c>
      <c r="E252" t="s">
        <v>13</v>
      </c>
      <c r="F252" t="s">
        <v>122</v>
      </c>
      <c r="G252" t="s">
        <v>113</v>
      </c>
      <c r="H252" t="s">
        <v>794</v>
      </c>
      <c r="I252" t="s">
        <v>795</v>
      </c>
      <c r="J252">
        <v>9002</v>
      </c>
      <c r="K252" t="s">
        <v>150</v>
      </c>
      <c r="L252" t="s">
        <v>106</v>
      </c>
      <c r="M252" t="s">
        <v>103</v>
      </c>
      <c r="N252" t="s">
        <v>56</v>
      </c>
      <c r="O252" t="s">
        <v>123</v>
      </c>
      <c r="P252" t="s">
        <v>59</v>
      </c>
      <c r="Q252" t="s">
        <v>100</v>
      </c>
      <c r="R252" t="s">
        <v>796</v>
      </c>
      <c r="S252" t="s">
        <v>500</v>
      </c>
    </row>
    <row r="253" spans="1:19" hidden="1" x14ac:dyDescent="0.3">
      <c r="A253" t="s">
        <v>94</v>
      </c>
      <c r="B253" s="11">
        <v>44958</v>
      </c>
      <c r="C253">
        <v>-1346.7</v>
      </c>
      <c r="F253" t="s">
        <v>493</v>
      </c>
      <c r="G253" t="s">
        <v>433</v>
      </c>
      <c r="H253" t="s">
        <v>797</v>
      </c>
      <c r="Q253" t="s">
        <v>100</v>
      </c>
      <c r="R253" t="s">
        <v>798</v>
      </c>
    </row>
    <row r="254" spans="1:19" hidden="1" x14ac:dyDescent="0.3">
      <c r="A254" t="s">
        <v>94</v>
      </c>
      <c r="B254" s="11">
        <v>44958</v>
      </c>
      <c r="C254">
        <v>-1237.3499999999999</v>
      </c>
      <c r="D254">
        <v>41202</v>
      </c>
      <c r="E254" t="s">
        <v>10</v>
      </c>
      <c r="F254" t="s">
        <v>152</v>
      </c>
      <c r="G254" t="s">
        <v>110</v>
      </c>
      <c r="H254" t="s">
        <v>799</v>
      </c>
      <c r="I254" t="s">
        <v>800</v>
      </c>
      <c r="J254">
        <v>9002</v>
      </c>
      <c r="K254" t="s">
        <v>150</v>
      </c>
      <c r="L254" t="s">
        <v>106</v>
      </c>
      <c r="M254" t="s">
        <v>103</v>
      </c>
      <c r="N254" t="s">
        <v>56</v>
      </c>
      <c r="O254" t="s">
        <v>96</v>
      </c>
      <c r="P254" t="s">
        <v>58</v>
      </c>
      <c r="Q254" t="s">
        <v>100</v>
      </c>
      <c r="R254" t="s">
        <v>801</v>
      </c>
      <c r="S254" t="s">
        <v>500</v>
      </c>
    </row>
    <row r="255" spans="1:19" hidden="1" x14ac:dyDescent="0.3">
      <c r="A255" t="s">
        <v>94</v>
      </c>
      <c r="B255" s="11">
        <v>44958</v>
      </c>
      <c r="C255">
        <v>-1208.8333333333333</v>
      </c>
      <c r="D255">
        <v>41107</v>
      </c>
      <c r="E255" t="s">
        <v>7</v>
      </c>
      <c r="F255" t="s">
        <v>2322</v>
      </c>
      <c r="G255" t="s">
        <v>172</v>
      </c>
      <c r="I255" t="s">
        <v>150</v>
      </c>
      <c r="J255">
        <v>9002</v>
      </c>
      <c r="K255" t="s">
        <v>150</v>
      </c>
      <c r="L255" t="s">
        <v>106</v>
      </c>
      <c r="M255" t="s">
        <v>103</v>
      </c>
      <c r="N255" t="s">
        <v>56</v>
      </c>
      <c r="O255" t="s">
        <v>103</v>
      </c>
      <c r="P255" t="s">
        <v>57</v>
      </c>
    </row>
    <row r="256" spans="1:19" hidden="1" x14ac:dyDescent="0.3">
      <c r="A256" t="s">
        <v>94</v>
      </c>
      <c r="B256" s="11">
        <v>44958</v>
      </c>
      <c r="C256">
        <v>-1103.1400000000001</v>
      </c>
      <c r="D256">
        <v>42706</v>
      </c>
      <c r="E256" t="s">
        <v>41</v>
      </c>
      <c r="F256" t="s">
        <v>188</v>
      </c>
      <c r="G256" t="s">
        <v>120</v>
      </c>
      <c r="H256" t="s">
        <v>802</v>
      </c>
      <c r="I256" t="s">
        <v>189</v>
      </c>
      <c r="J256">
        <v>9002</v>
      </c>
      <c r="K256" t="s">
        <v>150</v>
      </c>
      <c r="L256" t="s">
        <v>106</v>
      </c>
      <c r="M256" t="s">
        <v>96</v>
      </c>
      <c r="N256" t="s">
        <v>65</v>
      </c>
      <c r="O256" t="s">
        <v>97</v>
      </c>
      <c r="P256" t="s">
        <v>67</v>
      </c>
      <c r="Q256" t="s">
        <v>100</v>
      </c>
      <c r="R256" t="s">
        <v>803</v>
      </c>
      <c r="S256" t="s">
        <v>500</v>
      </c>
    </row>
    <row r="257" spans="1:19" hidden="1" x14ac:dyDescent="0.3">
      <c r="A257" t="s">
        <v>94</v>
      </c>
      <c r="B257" s="11">
        <v>44958</v>
      </c>
      <c r="C257">
        <v>-1071.08</v>
      </c>
      <c r="D257">
        <v>41201</v>
      </c>
      <c r="E257" t="s">
        <v>9</v>
      </c>
      <c r="F257" t="s">
        <v>109</v>
      </c>
      <c r="G257" t="s">
        <v>110</v>
      </c>
      <c r="H257" t="s">
        <v>804</v>
      </c>
      <c r="I257" t="s">
        <v>805</v>
      </c>
      <c r="J257">
        <v>9002</v>
      </c>
      <c r="K257" t="s">
        <v>150</v>
      </c>
      <c r="L257" t="s">
        <v>106</v>
      </c>
      <c r="M257" t="s">
        <v>103</v>
      </c>
      <c r="N257" t="s">
        <v>56</v>
      </c>
      <c r="O257" t="s">
        <v>96</v>
      </c>
      <c r="P257" t="s">
        <v>58</v>
      </c>
      <c r="Q257" t="s">
        <v>100</v>
      </c>
      <c r="R257" t="s">
        <v>806</v>
      </c>
      <c r="S257" t="s">
        <v>500</v>
      </c>
    </row>
    <row r="258" spans="1:19" hidden="1" x14ac:dyDescent="0.3">
      <c r="A258" t="s">
        <v>94</v>
      </c>
      <c r="B258" s="11">
        <v>44958</v>
      </c>
      <c r="C258">
        <v>-988</v>
      </c>
      <c r="F258" t="s">
        <v>493</v>
      </c>
      <c r="G258" t="s">
        <v>433</v>
      </c>
      <c r="H258" t="s">
        <v>807</v>
      </c>
      <c r="Q258" t="s">
        <v>100</v>
      </c>
      <c r="R258" t="s">
        <v>808</v>
      </c>
    </row>
    <row r="259" spans="1:19" hidden="1" x14ac:dyDescent="0.3">
      <c r="A259" t="s">
        <v>94</v>
      </c>
      <c r="B259" s="11">
        <v>44958</v>
      </c>
      <c r="C259">
        <v>-899.39</v>
      </c>
      <c r="D259">
        <v>41620</v>
      </c>
      <c r="E259" t="s">
        <v>28</v>
      </c>
      <c r="F259" t="s">
        <v>553</v>
      </c>
      <c r="G259" t="s">
        <v>120</v>
      </c>
      <c r="H259" t="s">
        <v>809</v>
      </c>
      <c r="I259" t="s">
        <v>810</v>
      </c>
      <c r="J259">
        <v>9002</v>
      </c>
      <c r="K259" t="s">
        <v>150</v>
      </c>
      <c r="L259" t="s">
        <v>106</v>
      </c>
      <c r="M259" t="s">
        <v>103</v>
      </c>
      <c r="N259" t="s">
        <v>56</v>
      </c>
      <c r="O259" t="s">
        <v>119</v>
      </c>
      <c r="P259" t="s">
        <v>64</v>
      </c>
      <c r="Q259" t="s">
        <v>100</v>
      </c>
      <c r="R259" t="s">
        <v>811</v>
      </c>
      <c r="S259" t="s">
        <v>500</v>
      </c>
    </row>
    <row r="260" spans="1:19" hidden="1" x14ac:dyDescent="0.3">
      <c r="A260" t="s">
        <v>94</v>
      </c>
      <c r="B260" s="11">
        <v>44958</v>
      </c>
      <c r="C260">
        <v>-893.81</v>
      </c>
      <c r="D260">
        <v>41614</v>
      </c>
      <c r="E260" t="s">
        <v>25</v>
      </c>
      <c r="F260" t="s">
        <v>556</v>
      </c>
      <c r="G260" t="s">
        <v>95</v>
      </c>
      <c r="H260" t="s">
        <v>812</v>
      </c>
      <c r="I260" t="s">
        <v>813</v>
      </c>
      <c r="J260">
        <v>9002</v>
      </c>
      <c r="K260" t="s">
        <v>150</v>
      </c>
      <c r="L260" t="s">
        <v>106</v>
      </c>
      <c r="M260" t="s">
        <v>103</v>
      </c>
      <c r="N260" t="s">
        <v>56</v>
      </c>
      <c r="O260" t="s">
        <v>119</v>
      </c>
      <c r="P260" t="s">
        <v>64</v>
      </c>
      <c r="Q260" t="s">
        <v>100</v>
      </c>
      <c r="R260" t="s">
        <v>814</v>
      </c>
      <c r="S260" t="s">
        <v>500</v>
      </c>
    </row>
    <row r="261" spans="1:19" hidden="1" x14ac:dyDescent="0.3">
      <c r="A261" t="s">
        <v>94</v>
      </c>
      <c r="B261" s="11">
        <v>44958</v>
      </c>
      <c r="C261">
        <v>-889.88</v>
      </c>
      <c r="F261" t="s">
        <v>493</v>
      </c>
      <c r="G261" t="s">
        <v>433</v>
      </c>
      <c r="H261" t="s">
        <v>815</v>
      </c>
      <c r="Q261" t="s">
        <v>100</v>
      </c>
      <c r="R261" t="s">
        <v>816</v>
      </c>
    </row>
    <row r="262" spans="1:19" hidden="1" x14ac:dyDescent="0.3">
      <c r="A262" t="s">
        <v>94</v>
      </c>
      <c r="B262" s="11">
        <v>44958</v>
      </c>
      <c r="C262">
        <v>-885.77</v>
      </c>
      <c r="D262">
        <v>33204</v>
      </c>
      <c r="E262" t="s">
        <v>43</v>
      </c>
      <c r="F262" t="s">
        <v>144</v>
      </c>
      <c r="G262" t="s">
        <v>110</v>
      </c>
      <c r="H262" t="s">
        <v>817</v>
      </c>
      <c r="I262" t="s">
        <v>818</v>
      </c>
      <c r="J262">
        <v>20011</v>
      </c>
      <c r="K262" t="s">
        <v>105</v>
      </c>
      <c r="L262" t="s">
        <v>106</v>
      </c>
      <c r="M262" t="s">
        <v>111</v>
      </c>
      <c r="N262" t="s">
        <v>68</v>
      </c>
      <c r="O262" t="s">
        <v>112</v>
      </c>
      <c r="P262" t="s">
        <v>68</v>
      </c>
      <c r="Q262" t="s">
        <v>100</v>
      </c>
      <c r="R262" t="s">
        <v>819</v>
      </c>
      <c r="S262" t="s">
        <v>500</v>
      </c>
    </row>
    <row r="263" spans="1:19" hidden="1" x14ac:dyDescent="0.3">
      <c r="A263" t="s">
        <v>94</v>
      </c>
      <c r="B263" s="11">
        <v>44958</v>
      </c>
      <c r="C263">
        <v>-853.45</v>
      </c>
      <c r="D263">
        <v>41614</v>
      </c>
      <c r="E263" t="s">
        <v>25</v>
      </c>
      <c r="F263" t="s">
        <v>820</v>
      </c>
      <c r="G263" t="s">
        <v>124</v>
      </c>
      <c r="H263" t="s">
        <v>821</v>
      </c>
      <c r="I263" t="s">
        <v>822</v>
      </c>
      <c r="J263">
        <v>9002</v>
      </c>
      <c r="K263" t="s">
        <v>150</v>
      </c>
      <c r="L263" t="s">
        <v>106</v>
      </c>
      <c r="M263" t="s">
        <v>103</v>
      </c>
      <c r="N263" t="s">
        <v>56</v>
      </c>
      <c r="O263" t="s">
        <v>119</v>
      </c>
      <c r="P263" t="s">
        <v>64</v>
      </c>
      <c r="Q263" t="s">
        <v>129</v>
      </c>
      <c r="R263" t="s">
        <v>823</v>
      </c>
      <c r="S263" t="s">
        <v>500</v>
      </c>
    </row>
    <row r="264" spans="1:19" hidden="1" x14ac:dyDescent="0.3">
      <c r="A264" t="s">
        <v>94</v>
      </c>
      <c r="B264" s="11">
        <v>44958</v>
      </c>
      <c r="C264">
        <v>-853.45</v>
      </c>
      <c r="D264">
        <v>41614</v>
      </c>
      <c r="E264" t="s">
        <v>25</v>
      </c>
      <c r="F264" t="s">
        <v>820</v>
      </c>
      <c r="G264" t="s">
        <v>124</v>
      </c>
      <c r="H264" t="s">
        <v>821</v>
      </c>
      <c r="I264" t="s">
        <v>822</v>
      </c>
      <c r="J264">
        <v>9002</v>
      </c>
      <c r="K264" t="s">
        <v>150</v>
      </c>
      <c r="L264" t="s">
        <v>106</v>
      </c>
      <c r="M264" t="s">
        <v>103</v>
      </c>
      <c r="N264" t="s">
        <v>56</v>
      </c>
      <c r="O264" t="s">
        <v>119</v>
      </c>
      <c r="P264" t="s">
        <v>64</v>
      </c>
      <c r="Q264" t="s">
        <v>131</v>
      </c>
      <c r="R264" t="s">
        <v>824</v>
      </c>
      <c r="S264" t="s">
        <v>500</v>
      </c>
    </row>
    <row r="265" spans="1:19" hidden="1" x14ac:dyDescent="0.3">
      <c r="A265" t="s">
        <v>94</v>
      </c>
      <c r="B265" s="11">
        <v>44958</v>
      </c>
      <c r="C265">
        <v>-853.45</v>
      </c>
      <c r="D265">
        <v>41614</v>
      </c>
      <c r="E265" t="s">
        <v>25</v>
      </c>
      <c r="F265" t="s">
        <v>820</v>
      </c>
      <c r="G265" t="s">
        <v>124</v>
      </c>
      <c r="H265" t="s">
        <v>821</v>
      </c>
      <c r="I265" t="s">
        <v>822</v>
      </c>
      <c r="J265">
        <v>9002</v>
      </c>
      <c r="K265" t="s">
        <v>150</v>
      </c>
      <c r="L265" t="s">
        <v>106</v>
      </c>
      <c r="M265" t="s">
        <v>103</v>
      </c>
      <c r="N265" t="s">
        <v>56</v>
      </c>
      <c r="O265" t="s">
        <v>119</v>
      </c>
      <c r="P265" t="s">
        <v>64</v>
      </c>
      <c r="Q265" t="s">
        <v>130</v>
      </c>
      <c r="R265" t="s">
        <v>825</v>
      </c>
      <c r="S265" t="s">
        <v>500</v>
      </c>
    </row>
    <row r="266" spans="1:19" hidden="1" x14ac:dyDescent="0.3">
      <c r="A266" t="s">
        <v>94</v>
      </c>
      <c r="B266" s="11">
        <v>44958</v>
      </c>
      <c r="C266">
        <v>-807.82</v>
      </c>
      <c r="D266">
        <v>42706</v>
      </c>
      <c r="E266" t="s">
        <v>41</v>
      </c>
      <c r="F266" t="s">
        <v>132</v>
      </c>
      <c r="G266" t="s">
        <v>113</v>
      </c>
      <c r="H266" t="s">
        <v>826</v>
      </c>
      <c r="I266" t="s">
        <v>133</v>
      </c>
      <c r="J266">
        <v>8006</v>
      </c>
      <c r="K266" t="s">
        <v>117</v>
      </c>
      <c r="L266" t="s">
        <v>118</v>
      </c>
      <c r="M266" t="s">
        <v>96</v>
      </c>
      <c r="N266" t="s">
        <v>65</v>
      </c>
      <c r="O266" t="s">
        <v>97</v>
      </c>
      <c r="P266" t="s">
        <v>67</v>
      </c>
      <c r="Q266" t="s">
        <v>100</v>
      </c>
      <c r="R266" t="s">
        <v>827</v>
      </c>
      <c r="S266" t="s">
        <v>500</v>
      </c>
    </row>
    <row r="267" spans="1:19" hidden="1" x14ac:dyDescent="0.3">
      <c r="A267" t="s">
        <v>94</v>
      </c>
      <c r="B267" s="11">
        <v>44958</v>
      </c>
      <c r="C267">
        <v>-768.31</v>
      </c>
      <c r="D267">
        <v>42404</v>
      </c>
      <c r="E267" t="s">
        <v>32</v>
      </c>
      <c r="F267" t="s">
        <v>135</v>
      </c>
      <c r="G267" t="s">
        <v>113</v>
      </c>
      <c r="H267" t="s">
        <v>828</v>
      </c>
      <c r="I267" t="s">
        <v>829</v>
      </c>
      <c r="J267">
        <v>4004</v>
      </c>
      <c r="K267" t="s">
        <v>114</v>
      </c>
      <c r="L267" t="s">
        <v>2391</v>
      </c>
      <c r="M267" t="s">
        <v>96</v>
      </c>
      <c r="N267" t="s">
        <v>65</v>
      </c>
      <c r="O267" t="s">
        <v>116</v>
      </c>
      <c r="P267" t="s">
        <v>62</v>
      </c>
      <c r="Q267" t="s">
        <v>100</v>
      </c>
      <c r="R267" t="s">
        <v>830</v>
      </c>
      <c r="S267" t="s">
        <v>500</v>
      </c>
    </row>
    <row r="268" spans="1:19" hidden="1" x14ac:dyDescent="0.3">
      <c r="A268" t="s">
        <v>94</v>
      </c>
      <c r="B268" s="11">
        <v>44958</v>
      </c>
      <c r="C268">
        <v>-668.62</v>
      </c>
      <c r="D268">
        <v>42408</v>
      </c>
      <c r="E268" t="s">
        <v>35</v>
      </c>
      <c r="F268" t="s">
        <v>224</v>
      </c>
      <c r="G268" t="s">
        <v>124</v>
      </c>
      <c r="H268" t="s">
        <v>831</v>
      </c>
      <c r="I268" t="s">
        <v>832</v>
      </c>
      <c r="J268">
        <v>9002</v>
      </c>
      <c r="K268" t="s">
        <v>150</v>
      </c>
      <c r="L268" t="s">
        <v>106</v>
      </c>
      <c r="M268" t="s">
        <v>96</v>
      </c>
      <c r="N268" t="s">
        <v>65</v>
      </c>
      <c r="O268" t="s">
        <v>116</v>
      </c>
      <c r="P268" t="s">
        <v>62</v>
      </c>
      <c r="Q268" t="s">
        <v>100</v>
      </c>
      <c r="R268" t="s">
        <v>833</v>
      </c>
      <c r="S268" t="s">
        <v>500</v>
      </c>
    </row>
    <row r="269" spans="1:19" hidden="1" x14ac:dyDescent="0.3">
      <c r="A269" t="s">
        <v>94</v>
      </c>
      <c r="B269" s="11">
        <v>44958</v>
      </c>
      <c r="C269">
        <v>-493</v>
      </c>
      <c r="D269">
        <v>42407</v>
      </c>
      <c r="E269" t="s">
        <v>34</v>
      </c>
      <c r="F269" t="s">
        <v>190</v>
      </c>
      <c r="G269" t="s">
        <v>120</v>
      </c>
      <c r="H269" t="s">
        <v>834</v>
      </c>
      <c r="I269" t="s">
        <v>835</v>
      </c>
      <c r="J269">
        <v>9002</v>
      </c>
      <c r="K269" t="s">
        <v>150</v>
      </c>
      <c r="L269" t="s">
        <v>106</v>
      </c>
      <c r="M269" t="s">
        <v>96</v>
      </c>
      <c r="N269" t="s">
        <v>65</v>
      </c>
      <c r="O269" t="s">
        <v>116</v>
      </c>
      <c r="P269" t="s">
        <v>62</v>
      </c>
      <c r="Q269" t="s">
        <v>100</v>
      </c>
      <c r="R269" t="s">
        <v>836</v>
      </c>
      <c r="S269" t="s">
        <v>500</v>
      </c>
    </row>
    <row r="270" spans="1:19" hidden="1" x14ac:dyDescent="0.3">
      <c r="A270" t="s">
        <v>94</v>
      </c>
      <c r="B270" s="11">
        <v>44958</v>
      </c>
      <c r="C270">
        <v>-480</v>
      </c>
      <c r="D270">
        <v>41618</v>
      </c>
      <c r="E270" t="s">
        <v>2376</v>
      </c>
      <c r="F270" t="s">
        <v>582</v>
      </c>
      <c r="G270" t="s">
        <v>120</v>
      </c>
      <c r="H270" t="s">
        <v>586</v>
      </c>
      <c r="I270" t="s">
        <v>584</v>
      </c>
      <c r="J270">
        <v>9002</v>
      </c>
      <c r="K270" t="s">
        <v>150</v>
      </c>
      <c r="L270" t="s">
        <v>106</v>
      </c>
      <c r="M270" t="s">
        <v>103</v>
      </c>
      <c r="N270" t="s">
        <v>56</v>
      </c>
      <c r="O270" t="s">
        <v>119</v>
      </c>
      <c r="P270" t="s">
        <v>64</v>
      </c>
      <c r="Q270" t="s">
        <v>100</v>
      </c>
      <c r="R270" t="s">
        <v>587</v>
      </c>
      <c r="S270" t="s">
        <v>500</v>
      </c>
    </row>
    <row r="271" spans="1:19" hidden="1" x14ac:dyDescent="0.3">
      <c r="A271" t="s">
        <v>94</v>
      </c>
      <c r="B271" s="11">
        <v>44958</v>
      </c>
      <c r="C271">
        <v>-385</v>
      </c>
      <c r="D271">
        <v>41614</v>
      </c>
      <c r="E271" t="s">
        <v>25</v>
      </c>
      <c r="F271" t="s">
        <v>839</v>
      </c>
      <c r="G271" t="s">
        <v>124</v>
      </c>
      <c r="H271" t="s">
        <v>840</v>
      </c>
      <c r="I271" t="s">
        <v>841</v>
      </c>
      <c r="J271">
        <v>9002</v>
      </c>
      <c r="K271" t="s">
        <v>150</v>
      </c>
      <c r="L271" t="s">
        <v>106</v>
      </c>
      <c r="M271" t="s">
        <v>103</v>
      </c>
      <c r="N271" t="s">
        <v>56</v>
      </c>
      <c r="O271" t="s">
        <v>119</v>
      </c>
      <c r="P271" t="s">
        <v>64</v>
      </c>
      <c r="Q271" t="s">
        <v>100</v>
      </c>
      <c r="R271" t="s">
        <v>842</v>
      </c>
      <c r="S271" t="s">
        <v>500</v>
      </c>
    </row>
    <row r="272" spans="1:19" hidden="1" x14ac:dyDescent="0.3">
      <c r="A272" t="s">
        <v>94</v>
      </c>
      <c r="B272" s="11">
        <v>44958</v>
      </c>
      <c r="C272">
        <v>-379</v>
      </c>
      <c r="D272">
        <v>42410</v>
      </c>
      <c r="E272" t="s">
        <v>36</v>
      </c>
      <c r="F272" t="s">
        <v>158</v>
      </c>
      <c r="G272" t="s">
        <v>124</v>
      </c>
      <c r="H272" t="s">
        <v>843</v>
      </c>
      <c r="I272" t="s">
        <v>844</v>
      </c>
      <c r="J272">
        <v>9002</v>
      </c>
      <c r="K272" t="s">
        <v>150</v>
      </c>
      <c r="L272" t="s">
        <v>106</v>
      </c>
      <c r="M272" t="s">
        <v>96</v>
      </c>
      <c r="N272" t="s">
        <v>65</v>
      </c>
      <c r="O272" t="s">
        <v>116</v>
      </c>
      <c r="P272" t="s">
        <v>62</v>
      </c>
      <c r="Q272" t="s">
        <v>100</v>
      </c>
      <c r="R272" t="s">
        <v>845</v>
      </c>
      <c r="S272" t="s">
        <v>500</v>
      </c>
    </row>
    <row r="273" spans="1:19" hidden="1" x14ac:dyDescent="0.3">
      <c r="A273" t="s">
        <v>94</v>
      </c>
      <c r="B273" s="11">
        <v>44958</v>
      </c>
      <c r="C273">
        <v>-341.03</v>
      </c>
      <c r="D273">
        <v>41620</v>
      </c>
      <c r="E273" t="s">
        <v>28</v>
      </c>
      <c r="F273" t="s">
        <v>125</v>
      </c>
      <c r="G273" t="s">
        <v>124</v>
      </c>
      <c r="H273" t="s">
        <v>599</v>
      </c>
      <c r="I273" t="s">
        <v>600</v>
      </c>
      <c r="J273">
        <v>9002</v>
      </c>
      <c r="K273" t="s">
        <v>150</v>
      </c>
      <c r="L273" t="s">
        <v>106</v>
      </c>
      <c r="M273" t="s">
        <v>103</v>
      </c>
      <c r="N273" t="s">
        <v>56</v>
      </c>
      <c r="O273" t="s">
        <v>119</v>
      </c>
      <c r="P273" t="s">
        <v>64</v>
      </c>
      <c r="Q273" t="s">
        <v>846</v>
      </c>
      <c r="R273" t="s">
        <v>847</v>
      </c>
      <c r="S273" t="s">
        <v>500</v>
      </c>
    </row>
    <row r="274" spans="1:19" hidden="1" x14ac:dyDescent="0.3">
      <c r="A274" t="s">
        <v>94</v>
      </c>
      <c r="B274" s="11">
        <v>44958</v>
      </c>
      <c r="C274">
        <v>-328.7</v>
      </c>
      <c r="D274">
        <v>33204</v>
      </c>
      <c r="E274" t="s">
        <v>43</v>
      </c>
      <c r="F274" t="s">
        <v>144</v>
      </c>
      <c r="G274" t="s">
        <v>110</v>
      </c>
      <c r="H274" t="s">
        <v>848</v>
      </c>
      <c r="I274" t="s">
        <v>849</v>
      </c>
      <c r="J274">
        <v>20011</v>
      </c>
      <c r="K274" t="s">
        <v>105</v>
      </c>
      <c r="L274" t="s">
        <v>106</v>
      </c>
      <c r="M274" t="s">
        <v>111</v>
      </c>
      <c r="N274" t="s">
        <v>68</v>
      </c>
      <c r="O274" t="s">
        <v>112</v>
      </c>
      <c r="P274" t="s">
        <v>68</v>
      </c>
      <c r="Q274" t="s">
        <v>100</v>
      </c>
      <c r="R274" t="s">
        <v>850</v>
      </c>
      <c r="S274" t="s">
        <v>500</v>
      </c>
    </row>
    <row r="275" spans="1:19" hidden="1" x14ac:dyDescent="0.3">
      <c r="A275" t="s">
        <v>94</v>
      </c>
      <c r="B275" s="11">
        <v>44958</v>
      </c>
      <c r="C275">
        <v>-215</v>
      </c>
      <c r="D275">
        <v>42604</v>
      </c>
      <c r="E275" t="s">
        <v>40</v>
      </c>
      <c r="F275" t="s">
        <v>137</v>
      </c>
      <c r="G275" t="s">
        <v>104</v>
      </c>
      <c r="H275" t="s">
        <v>851</v>
      </c>
      <c r="I275" t="s">
        <v>196</v>
      </c>
      <c r="J275">
        <v>2001</v>
      </c>
      <c r="K275" t="s">
        <v>105</v>
      </c>
      <c r="L275" t="s">
        <v>106</v>
      </c>
      <c r="M275" t="s">
        <v>96</v>
      </c>
      <c r="N275" t="s">
        <v>65</v>
      </c>
      <c r="O275" t="s">
        <v>107</v>
      </c>
      <c r="P275" t="s">
        <v>63</v>
      </c>
      <c r="Q275" t="s">
        <v>100</v>
      </c>
      <c r="R275" t="s">
        <v>852</v>
      </c>
      <c r="S275" t="s">
        <v>500</v>
      </c>
    </row>
    <row r="276" spans="1:19" hidden="1" x14ac:dyDescent="0.3">
      <c r="A276" t="s">
        <v>94</v>
      </c>
      <c r="B276" s="11">
        <v>44958</v>
      </c>
      <c r="C276">
        <v>-210</v>
      </c>
      <c r="D276">
        <v>41105</v>
      </c>
      <c r="E276" t="s">
        <v>6</v>
      </c>
      <c r="F276" t="s">
        <v>171</v>
      </c>
      <c r="G276" t="s">
        <v>95</v>
      </c>
      <c r="H276" t="s">
        <v>853</v>
      </c>
      <c r="I276" t="s">
        <v>202</v>
      </c>
      <c r="J276">
        <v>9002</v>
      </c>
      <c r="K276" t="s">
        <v>150</v>
      </c>
      <c r="L276" t="s">
        <v>106</v>
      </c>
      <c r="M276" t="s">
        <v>103</v>
      </c>
      <c r="N276" t="s">
        <v>56</v>
      </c>
      <c r="O276" t="s">
        <v>103</v>
      </c>
      <c r="P276" t="s">
        <v>57</v>
      </c>
      <c r="Q276" t="s">
        <v>100</v>
      </c>
      <c r="R276" t="s">
        <v>854</v>
      </c>
      <c r="S276" t="s">
        <v>500</v>
      </c>
    </row>
    <row r="277" spans="1:19" hidden="1" x14ac:dyDescent="0.3">
      <c r="A277" t="s">
        <v>94</v>
      </c>
      <c r="B277" s="11">
        <v>44958</v>
      </c>
      <c r="C277">
        <v>-200</v>
      </c>
      <c r="D277">
        <v>42407</v>
      </c>
      <c r="E277" t="s">
        <v>34</v>
      </c>
      <c r="F277" t="s">
        <v>168</v>
      </c>
      <c r="G277" t="s">
        <v>113</v>
      </c>
      <c r="H277" t="s">
        <v>210</v>
      </c>
      <c r="I277" t="s">
        <v>855</v>
      </c>
      <c r="J277">
        <v>2001</v>
      </c>
      <c r="K277" t="s">
        <v>105</v>
      </c>
      <c r="L277" t="s">
        <v>106</v>
      </c>
      <c r="M277" t="s">
        <v>96</v>
      </c>
      <c r="N277" t="s">
        <v>65</v>
      </c>
      <c r="O277" t="s">
        <v>116</v>
      </c>
      <c r="P277" t="s">
        <v>62</v>
      </c>
      <c r="Q277" t="s">
        <v>100</v>
      </c>
      <c r="R277" t="s">
        <v>856</v>
      </c>
      <c r="S277" t="s">
        <v>500</v>
      </c>
    </row>
    <row r="278" spans="1:19" hidden="1" x14ac:dyDescent="0.3">
      <c r="A278" t="s">
        <v>94</v>
      </c>
      <c r="B278" s="11">
        <v>44958</v>
      </c>
      <c r="C278">
        <v>-200</v>
      </c>
      <c r="D278">
        <v>41105</v>
      </c>
      <c r="E278" t="s">
        <v>6</v>
      </c>
      <c r="F278" t="s">
        <v>171</v>
      </c>
      <c r="G278" t="s">
        <v>95</v>
      </c>
      <c r="H278" t="s">
        <v>857</v>
      </c>
      <c r="I278" t="s">
        <v>222</v>
      </c>
      <c r="J278">
        <v>9002</v>
      </c>
      <c r="K278" t="s">
        <v>150</v>
      </c>
      <c r="L278" t="s">
        <v>106</v>
      </c>
      <c r="M278" t="s">
        <v>103</v>
      </c>
      <c r="N278" t="s">
        <v>56</v>
      </c>
      <c r="O278" t="s">
        <v>103</v>
      </c>
      <c r="P278" t="s">
        <v>57</v>
      </c>
      <c r="Q278" t="s">
        <v>100</v>
      </c>
      <c r="R278" t="s">
        <v>858</v>
      </c>
      <c r="S278" t="s">
        <v>500</v>
      </c>
    </row>
    <row r="279" spans="1:19" hidden="1" x14ac:dyDescent="0.3">
      <c r="A279" t="s">
        <v>94</v>
      </c>
      <c r="B279" s="11">
        <v>44958</v>
      </c>
      <c r="C279">
        <v>-186.5</v>
      </c>
      <c r="D279">
        <v>42718</v>
      </c>
      <c r="E279" t="s">
        <v>42</v>
      </c>
      <c r="F279" t="s">
        <v>609</v>
      </c>
      <c r="G279" t="s">
        <v>160</v>
      </c>
      <c r="H279" t="s">
        <v>859</v>
      </c>
      <c r="I279" t="s">
        <v>611</v>
      </c>
      <c r="J279">
        <v>9002</v>
      </c>
      <c r="K279" t="s">
        <v>150</v>
      </c>
      <c r="L279" t="s">
        <v>106</v>
      </c>
      <c r="M279" t="s">
        <v>96</v>
      </c>
      <c r="N279" t="s">
        <v>65</v>
      </c>
      <c r="O279" t="s">
        <v>97</v>
      </c>
      <c r="P279" t="s">
        <v>67</v>
      </c>
      <c r="Q279" t="s">
        <v>100</v>
      </c>
      <c r="R279" t="s">
        <v>860</v>
      </c>
      <c r="S279" t="s">
        <v>500</v>
      </c>
    </row>
    <row r="280" spans="1:19" hidden="1" x14ac:dyDescent="0.3">
      <c r="A280" t="s">
        <v>94</v>
      </c>
      <c r="B280" s="11">
        <v>44958</v>
      </c>
      <c r="C280">
        <v>-119.25</v>
      </c>
      <c r="D280">
        <v>41609</v>
      </c>
      <c r="E280" t="s">
        <v>24</v>
      </c>
      <c r="F280" t="s">
        <v>229</v>
      </c>
      <c r="G280" t="s">
        <v>113</v>
      </c>
      <c r="H280" t="s">
        <v>861</v>
      </c>
      <c r="I280" t="s">
        <v>862</v>
      </c>
      <c r="J280">
        <v>9002</v>
      </c>
      <c r="K280" t="s">
        <v>150</v>
      </c>
      <c r="L280" t="s">
        <v>106</v>
      </c>
      <c r="M280" t="s">
        <v>103</v>
      </c>
      <c r="N280" t="s">
        <v>56</v>
      </c>
      <c r="O280" t="s">
        <v>119</v>
      </c>
      <c r="P280" t="s">
        <v>64</v>
      </c>
      <c r="Q280" t="s">
        <v>100</v>
      </c>
      <c r="R280" t="s">
        <v>863</v>
      </c>
      <c r="S280" t="s">
        <v>500</v>
      </c>
    </row>
    <row r="281" spans="1:19" hidden="1" x14ac:dyDescent="0.3">
      <c r="A281" t="s">
        <v>94</v>
      </c>
      <c r="B281" s="11">
        <v>44958</v>
      </c>
      <c r="C281">
        <v>-70</v>
      </c>
      <c r="D281">
        <v>41105</v>
      </c>
      <c r="E281" t="s">
        <v>6</v>
      </c>
      <c r="F281" t="s">
        <v>171</v>
      </c>
      <c r="G281" t="s">
        <v>95</v>
      </c>
      <c r="H281" t="s">
        <v>864</v>
      </c>
      <c r="I281" t="s">
        <v>203</v>
      </c>
      <c r="J281">
        <v>9002</v>
      </c>
      <c r="K281" t="s">
        <v>150</v>
      </c>
      <c r="L281" t="s">
        <v>106</v>
      </c>
      <c r="M281" t="s">
        <v>103</v>
      </c>
      <c r="N281" t="s">
        <v>56</v>
      </c>
      <c r="O281" t="s">
        <v>103</v>
      </c>
      <c r="P281" t="s">
        <v>57</v>
      </c>
      <c r="Q281" t="s">
        <v>100</v>
      </c>
      <c r="R281" t="s">
        <v>865</v>
      </c>
      <c r="S281" t="s">
        <v>500</v>
      </c>
    </row>
    <row r="282" spans="1:19" hidden="1" x14ac:dyDescent="0.3">
      <c r="A282" t="s">
        <v>94</v>
      </c>
      <c r="B282" s="11">
        <v>44958</v>
      </c>
      <c r="C282">
        <v>-41.3</v>
      </c>
      <c r="D282">
        <v>41303</v>
      </c>
      <c r="E282" t="s">
        <v>15</v>
      </c>
      <c r="F282" t="s">
        <v>170</v>
      </c>
      <c r="G282" t="s">
        <v>120</v>
      </c>
      <c r="H282" t="s">
        <v>866</v>
      </c>
      <c r="I282" t="s">
        <v>867</v>
      </c>
      <c r="J282">
        <v>9002</v>
      </c>
      <c r="K282" t="s">
        <v>150</v>
      </c>
      <c r="L282" t="s">
        <v>106</v>
      </c>
      <c r="M282" t="s">
        <v>103</v>
      </c>
      <c r="N282" t="s">
        <v>56</v>
      </c>
      <c r="O282" t="s">
        <v>123</v>
      </c>
      <c r="P282" t="s">
        <v>59</v>
      </c>
      <c r="Q282" t="s">
        <v>100</v>
      </c>
      <c r="R282" t="s">
        <v>868</v>
      </c>
      <c r="S282" t="s">
        <v>500</v>
      </c>
    </row>
    <row r="283" spans="1:19" hidden="1" x14ac:dyDescent="0.3">
      <c r="A283" t="s">
        <v>94</v>
      </c>
      <c r="B283" s="11">
        <v>44958</v>
      </c>
      <c r="C283">
        <v>-32.4</v>
      </c>
      <c r="D283">
        <v>42604</v>
      </c>
      <c r="E283" t="s">
        <v>40</v>
      </c>
      <c r="F283" t="s">
        <v>137</v>
      </c>
      <c r="G283" t="s">
        <v>104</v>
      </c>
      <c r="H283" t="s">
        <v>197</v>
      </c>
      <c r="I283" t="s">
        <v>141</v>
      </c>
      <c r="J283">
        <v>2001</v>
      </c>
      <c r="K283" t="s">
        <v>105</v>
      </c>
      <c r="L283" t="s">
        <v>106</v>
      </c>
      <c r="M283" t="s">
        <v>96</v>
      </c>
      <c r="N283" t="s">
        <v>65</v>
      </c>
      <c r="O283" t="s">
        <v>107</v>
      </c>
      <c r="P283" t="s">
        <v>63</v>
      </c>
      <c r="Q283" t="s">
        <v>100</v>
      </c>
      <c r="R283" t="s">
        <v>869</v>
      </c>
      <c r="S283" t="s">
        <v>500</v>
      </c>
    </row>
    <row r="284" spans="1:19" hidden="1" x14ac:dyDescent="0.3">
      <c r="A284" t="s">
        <v>94</v>
      </c>
      <c r="B284" s="11">
        <v>44958</v>
      </c>
      <c r="C284">
        <v>-30.1</v>
      </c>
      <c r="D284">
        <v>41301</v>
      </c>
      <c r="E284" t="s">
        <v>13</v>
      </c>
      <c r="F284" t="s">
        <v>122</v>
      </c>
      <c r="G284" t="s">
        <v>113</v>
      </c>
      <c r="H284" t="s">
        <v>870</v>
      </c>
      <c r="I284" t="s">
        <v>871</v>
      </c>
      <c r="J284">
        <v>9002</v>
      </c>
      <c r="K284" t="s">
        <v>150</v>
      </c>
      <c r="L284" t="s">
        <v>106</v>
      </c>
      <c r="M284" t="s">
        <v>103</v>
      </c>
      <c r="N284" t="s">
        <v>56</v>
      </c>
      <c r="O284" t="s">
        <v>123</v>
      </c>
      <c r="P284" t="s">
        <v>59</v>
      </c>
      <c r="Q284" t="s">
        <v>100</v>
      </c>
      <c r="R284" t="s">
        <v>872</v>
      </c>
      <c r="S284" t="s">
        <v>500</v>
      </c>
    </row>
    <row r="285" spans="1:19" hidden="1" x14ac:dyDescent="0.3">
      <c r="A285" t="s">
        <v>94</v>
      </c>
      <c r="B285" s="11">
        <v>44958</v>
      </c>
      <c r="C285">
        <v>-27.5</v>
      </c>
      <c r="D285">
        <v>42604</v>
      </c>
      <c r="E285" t="s">
        <v>40</v>
      </c>
      <c r="F285" t="s">
        <v>137</v>
      </c>
      <c r="G285" t="s">
        <v>104</v>
      </c>
      <c r="H285" t="s">
        <v>873</v>
      </c>
      <c r="I285" t="s">
        <v>138</v>
      </c>
      <c r="J285">
        <v>20011</v>
      </c>
      <c r="K285" t="s">
        <v>105</v>
      </c>
      <c r="L285" t="s">
        <v>106</v>
      </c>
      <c r="M285" t="s">
        <v>96</v>
      </c>
      <c r="N285" t="s">
        <v>65</v>
      </c>
      <c r="O285" t="s">
        <v>107</v>
      </c>
      <c r="P285" t="s">
        <v>63</v>
      </c>
      <c r="Q285" t="s">
        <v>100</v>
      </c>
      <c r="R285" t="s">
        <v>874</v>
      </c>
      <c r="S285" t="s">
        <v>500</v>
      </c>
    </row>
    <row r="286" spans="1:19" hidden="1" x14ac:dyDescent="0.3">
      <c r="A286" t="s">
        <v>94</v>
      </c>
      <c r="B286" s="11">
        <v>44958</v>
      </c>
      <c r="C286">
        <v>-16.5</v>
      </c>
      <c r="D286">
        <v>42604</v>
      </c>
      <c r="E286" t="s">
        <v>40</v>
      </c>
      <c r="F286" t="s">
        <v>137</v>
      </c>
      <c r="G286" t="s">
        <v>104</v>
      </c>
      <c r="H286" t="s">
        <v>875</v>
      </c>
      <c r="I286" t="s">
        <v>138</v>
      </c>
      <c r="J286">
        <v>20011</v>
      </c>
      <c r="K286" t="s">
        <v>105</v>
      </c>
      <c r="L286" t="s">
        <v>106</v>
      </c>
      <c r="M286" t="s">
        <v>96</v>
      </c>
      <c r="N286" t="s">
        <v>65</v>
      </c>
      <c r="O286" t="s">
        <v>107</v>
      </c>
      <c r="P286" t="s">
        <v>63</v>
      </c>
      <c r="Q286" t="s">
        <v>100</v>
      </c>
      <c r="R286" t="s">
        <v>876</v>
      </c>
      <c r="S286" t="s">
        <v>500</v>
      </c>
    </row>
    <row r="287" spans="1:19" hidden="1" x14ac:dyDescent="0.3">
      <c r="A287" t="s">
        <v>94</v>
      </c>
      <c r="B287" s="11">
        <v>44958</v>
      </c>
      <c r="C287">
        <v>-11</v>
      </c>
      <c r="D287">
        <v>42604</v>
      </c>
      <c r="E287" t="s">
        <v>40</v>
      </c>
      <c r="F287" t="s">
        <v>137</v>
      </c>
      <c r="G287" t="s">
        <v>104</v>
      </c>
      <c r="H287" t="s">
        <v>877</v>
      </c>
      <c r="I287" t="s">
        <v>138</v>
      </c>
      <c r="J287">
        <v>20011</v>
      </c>
      <c r="K287" t="s">
        <v>105</v>
      </c>
      <c r="L287" t="s">
        <v>106</v>
      </c>
      <c r="M287" t="s">
        <v>96</v>
      </c>
      <c r="N287" t="s">
        <v>65</v>
      </c>
      <c r="O287" t="s">
        <v>107</v>
      </c>
      <c r="P287" t="s">
        <v>63</v>
      </c>
      <c r="Q287" t="s">
        <v>100</v>
      </c>
      <c r="R287" t="s">
        <v>878</v>
      </c>
      <c r="S287" t="s">
        <v>500</v>
      </c>
    </row>
    <row r="288" spans="1:19" hidden="1" x14ac:dyDescent="0.3">
      <c r="A288" t="s">
        <v>94</v>
      </c>
      <c r="B288" s="11">
        <v>44958</v>
      </c>
      <c r="C288">
        <v>-10.6</v>
      </c>
      <c r="D288">
        <v>42604</v>
      </c>
      <c r="E288" t="s">
        <v>40</v>
      </c>
      <c r="F288" t="s">
        <v>137</v>
      </c>
      <c r="G288" t="s">
        <v>104</v>
      </c>
      <c r="H288" t="s">
        <v>208</v>
      </c>
      <c r="I288" t="s">
        <v>140</v>
      </c>
      <c r="J288">
        <v>20011</v>
      </c>
      <c r="K288" t="s">
        <v>105</v>
      </c>
      <c r="L288" t="s">
        <v>106</v>
      </c>
      <c r="M288" t="s">
        <v>96</v>
      </c>
      <c r="N288" t="s">
        <v>65</v>
      </c>
      <c r="O288" t="s">
        <v>107</v>
      </c>
      <c r="P288" t="s">
        <v>63</v>
      </c>
      <c r="Q288" t="s">
        <v>100</v>
      </c>
      <c r="R288" t="s">
        <v>879</v>
      </c>
      <c r="S288" t="s">
        <v>500</v>
      </c>
    </row>
    <row r="289" spans="1:19" hidden="1" x14ac:dyDescent="0.3">
      <c r="A289" t="s">
        <v>94</v>
      </c>
      <c r="B289" s="11">
        <v>44958</v>
      </c>
      <c r="C289">
        <v>-10.6</v>
      </c>
      <c r="D289">
        <v>42604</v>
      </c>
      <c r="E289" t="s">
        <v>40</v>
      </c>
      <c r="F289" t="s">
        <v>137</v>
      </c>
      <c r="G289" t="s">
        <v>104</v>
      </c>
      <c r="H289" t="s">
        <v>880</v>
      </c>
      <c r="I289" t="s">
        <v>140</v>
      </c>
      <c r="J289">
        <v>20011</v>
      </c>
      <c r="K289" t="s">
        <v>105</v>
      </c>
      <c r="L289" t="s">
        <v>106</v>
      </c>
      <c r="M289" t="s">
        <v>96</v>
      </c>
      <c r="N289" t="s">
        <v>65</v>
      </c>
      <c r="O289" t="s">
        <v>107</v>
      </c>
      <c r="P289" t="s">
        <v>63</v>
      </c>
      <c r="Q289" t="s">
        <v>100</v>
      </c>
      <c r="R289" t="s">
        <v>881</v>
      </c>
      <c r="S289" t="s">
        <v>500</v>
      </c>
    </row>
    <row r="290" spans="1:19" hidden="1" x14ac:dyDescent="0.3">
      <c r="A290" t="s">
        <v>94</v>
      </c>
      <c r="B290" s="11">
        <v>44958</v>
      </c>
      <c r="C290">
        <v>-10.6</v>
      </c>
      <c r="D290">
        <v>42604</v>
      </c>
      <c r="E290" t="s">
        <v>40</v>
      </c>
      <c r="F290" t="s">
        <v>137</v>
      </c>
      <c r="G290" t="s">
        <v>104</v>
      </c>
      <c r="H290" t="s">
        <v>231</v>
      </c>
      <c r="I290" t="s">
        <v>140</v>
      </c>
      <c r="J290">
        <v>20011</v>
      </c>
      <c r="K290" t="s">
        <v>105</v>
      </c>
      <c r="L290" t="s">
        <v>106</v>
      </c>
      <c r="M290" t="s">
        <v>96</v>
      </c>
      <c r="N290" t="s">
        <v>65</v>
      </c>
      <c r="O290" t="s">
        <v>107</v>
      </c>
      <c r="P290" t="s">
        <v>63</v>
      </c>
      <c r="Q290" t="s">
        <v>100</v>
      </c>
      <c r="R290" t="s">
        <v>882</v>
      </c>
      <c r="S290" t="s">
        <v>500</v>
      </c>
    </row>
    <row r="291" spans="1:19" hidden="1" x14ac:dyDescent="0.3">
      <c r="A291" t="s">
        <v>94</v>
      </c>
      <c r="B291" s="11">
        <v>44958</v>
      </c>
      <c r="C291">
        <v>-5.5</v>
      </c>
      <c r="D291">
        <v>42604</v>
      </c>
      <c r="E291" t="s">
        <v>40</v>
      </c>
      <c r="F291" t="s">
        <v>137</v>
      </c>
      <c r="G291" t="s">
        <v>104</v>
      </c>
      <c r="H291" t="s">
        <v>883</v>
      </c>
      <c r="I291" t="s">
        <v>138</v>
      </c>
      <c r="J291">
        <v>20011</v>
      </c>
      <c r="K291" t="s">
        <v>105</v>
      </c>
      <c r="L291" t="s">
        <v>106</v>
      </c>
      <c r="M291" t="s">
        <v>96</v>
      </c>
      <c r="N291" t="s">
        <v>65</v>
      </c>
      <c r="O291" t="s">
        <v>107</v>
      </c>
      <c r="P291" t="s">
        <v>63</v>
      </c>
      <c r="Q291" t="s">
        <v>100</v>
      </c>
      <c r="R291" t="s">
        <v>884</v>
      </c>
      <c r="S291" t="s">
        <v>500</v>
      </c>
    </row>
    <row r="292" spans="1:19" hidden="1" x14ac:dyDescent="0.3">
      <c r="A292" t="s">
        <v>94</v>
      </c>
      <c r="B292" s="11">
        <v>44958</v>
      </c>
      <c r="C292">
        <v>-5.5</v>
      </c>
      <c r="D292">
        <v>42604</v>
      </c>
      <c r="E292" t="s">
        <v>40</v>
      </c>
      <c r="F292" t="s">
        <v>137</v>
      </c>
      <c r="G292" t="s">
        <v>104</v>
      </c>
      <c r="H292" t="s">
        <v>885</v>
      </c>
      <c r="I292" t="s">
        <v>138</v>
      </c>
      <c r="J292">
        <v>20011</v>
      </c>
      <c r="K292" t="s">
        <v>105</v>
      </c>
      <c r="L292" t="s">
        <v>106</v>
      </c>
      <c r="M292" t="s">
        <v>96</v>
      </c>
      <c r="N292" t="s">
        <v>65</v>
      </c>
      <c r="O292" t="s">
        <v>107</v>
      </c>
      <c r="P292" t="s">
        <v>63</v>
      </c>
      <c r="Q292" t="s">
        <v>100</v>
      </c>
      <c r="R292" t="s">
        <v>886</v>
      </c>
      <c r="S292" t="s">
        <v>500</v>
      </c>
    </row>
    <row r="293" spans="1:19" hidden="1" x14ac:dyDescent="0.3">
      <c r="A293" t="s">
        <v>94</v>
      </c>
      <c r="B293" s="11">
        <v>44958</v>
      </c>
      <c r="C293">
        <v>-5.5</v>
      </c>
      <c r="D293">
        <v>42604</v>
      </c>
      <c r="E293" t="s">
        <v>40</v>
      </c>
      <c r="F293" t="s">
        <v>137</v>
      </c>
      <c r="G293" t="s">
        <v>104</v>
      </c>
      <c r="H293" t="s">
        <v>887</v>
      </c>
      <c r="I293" t="s">
        <v>138</v>
      </c>
      <c r="J293">
        <v>20011</v>
      </c>
      <c r="K293" t="s">
        <v>105</v>
      </c>
      <c r="L293" t="s">
        <v>106</v>
      </c>
      <c r="M293" t="s">
        <v>96</v>
      </c>
      <c r="N293" t="s">
        <v>65</v>
      </c>
      <c r="O293" t="s">
        <v>107</v>
      </c>
      <c r="P293" t="s">
        <v>63</v>
      </c>
      <c r="Q293" t="s">
        <v>100</v>
      </c>
      <c r="R293" t="s">
        <v>888</v>
      </c>
      <c r="S293" t="s">
        <v>500</v>
      </c>
    </row>
    <row r="294" spans="1:19" hidden="1" x14ac:dyDescent="0.3">
      <c r="A294" t="s">
        <v>94</v>
      </c>
      <c r="B294" s="11">
        <v>44958</v>
      </c>
      <c r="C294">
        <v>-2.8</v>
      </c>
      <c r="D294">
        <v>42604</v>
      </c>
      <c r="E294" t="s">
        <v>40</v>
      </c>
      <c r="F294" t="s">
        <v>137</v>
      </c>
      <c r="G294" t="s">
        <v>104</v>
      </c>
      <c r="H294" t="s">
        <v>889</v>
      </c>
      <c r="I294" t="s">
        <v>207</v>
      </c>
      <c r="J294">
        <v>20011</v>
      </c>
      <c r="K294" t="s">
        <v>105</v>
      </c>
      <c r="L294" t="s">
        <v>106</v>
      </c>
      <c r="M294" t="s">
        <v>96</v>
      </c>
      <c r="N294" t="s">
        <v>65</v>
      </c>
      <c r="O294" t="s">
        <v>107</v>
      </c>
      <c r="P294" t="s">
        <v>63</v>
      </c>
      <c r="Q294" t="s">
        <v>100</v>
      </c>
      <c r="R294" t="s">
        <v>890</v>
      </c>
      <c r="S294" t="s">
        <v>500</v>
      </c>
    </row>
    <row r="295" spans="1:19" hidden="1" x14ac:dyDescent="0.3">
      <c r="A295" t="s">
        <v>94</v>
      </c>
      <c r="B295" s="11">
        <v>44958</v>
      </c>
      <c r="C295">
        <v>-2.8</v>
      </c>
      <c r="D295">
        <v>42604</v>
      </c>
      <c r="E295" t="s">
        <v>40</v>
      </c>
      <c r="F295" t="s">
        <v>137</v>
      </c>
      <c r="G295" t="s">
        <v>104</v>
      </c>
      <c r="H295" t="s">
        <v>891</v>
      </c>
      <c r="I295" t="s">
        <v>207</v>
      </c>
      <c r="J295">
        <v>20011</v>
      </c>
      <c r="K295" t="s">
        <v>105</v>
      </c>
      <c r="L295" t="s">
        <v>106</v>
      </c>
      <c r="M295" t="s">
        <v>96</v>
      </c>
      <c r="N295" t="s">
        <v>65</v>
      </c>
      <c r="O295" t="s">
        <v>107</v>
      </c>
      <c r="P295" t="s">
        <v>63</v>
      </c>
      <c r="Q295" t="s">
        <v>100</v>
      </c>
      <c r="R295" t="s">
        <v>892</v>
      </c>
      <c r="S295" t="s">
        <v>500</v>
      </c>
    </row>
    <row r="296" spans="1:19" hidden="1" x14ac:dyDescent="0.3">
      <c r="A296" t="s">
        <v>94</v>
      </c>
      <c r="B296" s="11">
        <v>44958</v>
      </c>
      <c r="C296">
        <v>-2.8</v>
      </c>
      <c r="D296">
        <v>42604</v>
      </c>
      <c r="E296" t="s">
        <v>40</v>
      </c>
      <c r="F296" t="s">
        <v>137</v>
      </c>
      <c r="G296" t="s">
        <v>104</v>
      </c>
      <c r="H296" t="s">
        <v>200</v>
      </c>
      <c r="I296" t="s">
        <v>207</v>
      </c>
      <c r="J296">
        <v>20011</v>
      </c>
      <c r="K296" t="s">
        <v>105</v>
      </c>
      <c r="L296" t="s">
        <v>106</v>
      </c>
      <c r="M296" t="s">
        <v>96</v>
      </c>
      <c r="N296" t="s">
        <v>65</v>
      </c>
      <c r="O296" t="s">
        <v>107</v>
      </c>
      <c r="P296" t="s">
        <v>63</v>
      </c>
      <c r="Q296" t="s">
        <v>100</v>
      </c>
      <c r="R296" t="s">
        <v>893</v>
      </c>
      <c r="S296" t="s">
        <v>500</v>
      </c>
    </row>
    <row r="297" spans="1:19" hidden="1" x14ac:dyDescent="0.3">
      <c r="A297" t="s">
        <v>94</v>
      </c>
      <c r="B297" s="11">
        <v>44958</v>
      </c>
      <c r="C297">
        <v>-1.8</v>
      </c>
      <c r="D297">
        <v>42604</v>
      </c>
      <c r="E297" t="s">
        <v>40</v>
      </c>
      <c r="F297" t="s">
        <v>137</v>
      </c>
      <c r="G297" t="s">
        <v>104</v>
      </c>
      <c r="H297" t="s">
        <v>195</v>
      </c>
      <c r="I297" t="s">
        <v>382</v>
      </c>
      <c r="J297">
        <v>2001</v>
      </c>
      <c r="K297" t="s">
        <v>105</v>
      </c>
      <c r="L297" t="s">
        <v>106</v>
      </c>
      <c r="M297" t="s">
        <v>96</v>
      </c>
      <c r="N297" t="s">
        <v>65</v>
      </c>
      <c r="O297" t="s">
        <v>107</v>
      </c>
      <c r="P297" t="s">
        <v>63</v>
      </c>
      <c r="Q297" t="s">
        <v>100</v>
      </c>
      <c r="R297" t="s">
        <v>894</v>
      </c>
      <c r="S297" t="s">
        <v>500</v>
      </c>
    </row>
    <row r="298" spans="1:19" hidden="1" x14ac:dyDescent="0.3">
      <c r="A298" t="s">
        <v>94</v>
      </c>
      <c r="B298" s="11">
        <v>44958</v>
      </c>
      <c r="C298">
        <v>-1.8</v>
      </c>
      <c r="D298">
        <v>42604</v>
      </c>
      <c r="E298" t="s">
        <v>40</v>
      </c>
      <c r="F298" t="s">
        <v>137</v>
      </c>
      <c r="G298" t="s">
        <v>104</v>
      </c>
      <c r="H298" t="s">
        <v>895</v>
      </c>
      <c r="I298" t="s">
        <v>141</v>
      </c>
      <c r="J298">
        <v>20011</v>
      </c>
      <c r="K298" t="s">
        <v>105</v>
      </c>
      <c r="L298" t="s">
        <v>106</v>
      </c>
      <c r="M298" t="s">
        <v>96</v>
      </c>
      <c r="N298" t="s">
        <v>65</v>
      </c>
      <c r="O298" t="s">
        <v>107</v>
      </c>
      <c r="P298" t="s">
        <v>63</v>
      </c>
      <c r="Q298" t="s">
        <v>100</v>
      </c>
      <c r="R298" t="s">
        <v>896</v>
      </c>
      <c r="S298" t="s">
        <v>500</v>
      </c>
    </row>
    <row r="299" spans="1:19" hidden="1" x14ac:dyDescent="0.3">
      <c r="A299" t="s">
        <v>94</v>
      </c>
      <c r="B299" s="11">
        <v>44958</v>
      </c>
      <c r="C299">
        <v>-1.4</v>
      </c>
      <c r="D299">
        <v>42604</v>
      </c>
      <c r="E299" t="s">
        <v>40</v>
      </c>
      <c r="F299" t="s">
        <v>137</v>
      </c>
      <c r="G299" t="s">
        <v>104</v>
      </c>
      <c r="H299" t="s">
        <v>897</v>
      </c>
      <c r="I299" t="s">
        <v>207</v>
      </c>
      <c r="J299">
        <v>20011</v>
      </c>
      <c r="K299" t="s">
        <v>105</v>
      </c>
      <c r="L299" t="s">
        <v>106</v>
      </c>
      <c r="M299" t="s">
        <v>96</v>
      </c>
      <c r="N299" t="s">
        <v>65</v>
      </c>
      <c r="O299" t="s">
        <v>107</v>
      </c>
      <c r="P299" t="s">
        <v>63</v>
      </c>
      <c r="Q299" t="s">
        <v>100</v>
      </c>
      <c r="R299" t="s">
        <v>898</v>
      </c>
      <c r="S299" t="s">
        <v>500</v>
      </c>
    </row>
    <row r="300" spans="1:19" hidden="1" x14ac:dyDescent="0.3">
      <c r="A300" t="s">
        <v>94</v>
      </c>
      <c r="B300" s="11">
        <v>44958</v>
      </c>
      <c r="C300">
        <v>-1.4</v>
      </c>
      <c r="D300">
        <v>42604</v>
      </c>
      <c r="E300" t="s">
        <v>40</v>
      </c>
      <c r="F300" t="s">
        <v>137</v>
      </c>
      <c r="G300" t="s">
        <v>104</v>
      </c>
      <c r="H300" t="s">
        <v>899</v>
      </c>
      <c r="I300" t="s">
        <v>207</v>
      </c>
      <c r="J300">
        <v>20011</v>
      </c>
      <c r="K300" t="s">
        <v>105</v>
      </c>
      <c r="L300" t="s">
        <v>106</v>
      </c>
      <c r="M300" t="s">
        <v>96</v>
      </c>
      <c r="N300" t="s">
        <v>65</v>
      </c>
      <c r="O300" t="s">
        <v>107</v>
      </c>
      <c r="P300" t="s">
        <v>63</v>
      </c>
      <c r="Q300" t="s">
        <v>100</v>
      </c>
      <c r="R300" t="s">
        <v>900</v>
      </c>
      <c r="S300" t="s">
        <v>500</v>
      </c>
    </row>
    <row r="301" spans="1:19" hidden="1" x14ac:dyDescent="0.3">
      <c r="A301" t="s">
        <v>94</v>
      </c>
      <c r="B301" s="11">
        <v>44958</v>
      </c>
      <c r="C301">
        <v>-0.9</v>
      </c>
      <c r="D301">
        <v>42604</v>
      </c>
      <c r="E301" t="s">
        <v>40</v>
      </c>
      <c r="F301" t="s">
        <v>137</v>
      </c>
      <c r="G301" t="s">
        <v>104</v>
      </c>
      <c r="H301" t="s">
        <v>901</v>
      </c>
      <c r="I301" t="s">
        <v>387</v>
      </c>
      <c r="J301">
        <v>2001</v>
      </c>
      <c r="K301" t="s">
        <v>105</v>
      </c>
      <c r="L301" t="s">
        <v>106</v>
      </c>
      <c r="M301" t="s">
        <v>96</v>
      </c>
      <c r="N301" t="s">
        <v>65</v>
      </c>
      <c r="O301" t="s">
        <v>107</v>
      </c>
      <c r="P301" t="s">
        <v>63</v>
      </c>
      <c r="Q301" t="s">
        <v>100</v>
      </c>
      <c r="R301" t="s">
        <v>902</v>
      </c>
      <c r="S301" t="s">
        <v>500</v>
      </c>
    </row>
    <row r="302" spans="1:19" hidden="1" x14ac:dyDescent="0.3">
      <c r="A302" t="s">
        <v>94</v>
      </c>
      <c r="B302" s="11">
        <v>44958</v>
      </c>
      <c r="C302">
        <v>-0.9</v>
      </c>
      <c r="D302">
        <v>42604</v>
      </c>
      <c r="E302" t="s">
        <v>40</v>
      </c>
      <c r="F302" t="s">
        <v>137</v>
      </c>
      <c r="G302" t="s">
        <v>104</v>
      </c>
      <c r="H302" t="s">
        <v>213</v>
      </c>
      <c r="I302" t="s">
        <v>382</v>
      </c>
      <c r="J302">
        <v>2001</v>
      </c>
      <c r="K302" t="s">
        <v>105</v>
      </c>
      <c r="L302" t="s">
        <v>106</v>
      </c>
      <c r="M302" t="s">
        <v>96</v>
      </c>
      <c r="N302" t="s">
        <v>65</v>
      </c>
      <c r="O302" t="s">
        <v>107</v>
      </c>
      <c r="P302" t="s">
        <v>63</v>
      </c>
      <c r="Q302" t="s">
        <v>100</v>
      </c>
      <c r="R302" t="s">
        <v>903</v>
      </c>
      <c r="S302" t="s">
        <v>500</v>
      </c>
    </row>
    <row r="303" spans="1:19" hidden="1" x14ac:dyDescent="0.3">
      <c r="A303" t="s">
        <v>94</v>
      </c>
      <c r="B303" s="11">
        <v>44958</v>
      </c>
      <c r="C303">
        <v>-0.9</v>
      </c>
      <c r="D303">
        <v>42604</v>
      </c>
      <c r="E303" t="s">
        <v>40</v>
      </c>
      <c r="F303" t="s">
        <v>137</v>
      </c>
      <c r="G303" t="s">
        <v>104</v>
      </c>
      <c r="H303" t="s">
        <v>214</v>
      </c>
      <c r="I303" t="s">
        <v>141</v>
      </c>
      <c r="J303">
        <v>2001</v>
      </c>
      <c r="K303" t="s">
        <v>105</v>
      </c>
      <c r="L303" t="s">
        <v>106</v>
      </c>
      <c r="M303" t="s">
        <v>96</v>
      </c>
      <c r="N303" t="s">
        <v>65</v>
      </c>
      <c r="O303" t="s">
        <v>107</v>
      </c>
      <c r="P303" t="s">
        <v>63</v>
      </c>
      <c r="Q303" t="s">
        <v>100</v>
      </c>
      <c r="R303" t="s">
        <v>904</v>
      </c>
      <c r="S303" t="s">
        <v>500</v>
      </c>
    </row>
    <row r="304" spans="1:19" hidden="1" x14ac:dyDescent="0.3">
      <c r="A304" t="s">
        <v>94</v>
      </c>
      <c r="B304" s="11">
        <v>44958</v>
      </c>
      <c r="C304">
        <v>-0.9</v>
      </c>
      <c r="D304">
        <v>42604</v>
      </c>
      <c r="E304" t="s">
        <v>40</v>
      </c>
      <c r="F304" t="s">
        <v>137</v>
      </c>
      <c r="G304" t="s">
        <v>104</v>
      </c>
      <c r="H304" t="s">
        <v>209</v>
      </c>
      <c r="I304" t="s">
        <v>141</v>
      </c>
      <c r="J304">
        <v>20011</v>
      </c>
      <c r="K304" t="s">
        <v>105</v>
      </c>
      <c r="L304" t="s">
        <v>106</v>
      </c>
      <c r="M304" t="s">
        <v>96</v>
      </c>
      <c r="N304" t="s">
        <v>65</v>
      </c>
      <c r="O304" t="s">
        <v>107</v>
      </c>
      <c r="P304" t="s">
        <v>63</v>
      </c>
      <c r="Q304" t="s">
        <v>100</v>
      </c>
      <c r="R304" t="s">
        <v>905</v>
      </c>
      <c r="S304" t="s">
        <v>500</v>
      </c>
    </row>
    <row r="305" spans="1:19" hidden="1" x14ac:dyDescent="0.3">
      <c r="A305" t="s">
        <v>94</v>
      </c>
      <c r="B305" s="11">
        <v>44958</v>
      </c>
      <c r="C305">
        <v>-0.9</v>
      </c>
      <c r="D305">
        <v>42604</v>
      </c>
      <c r="E305" t="s">
        <v>40</v>
      </c>
      <c r="F305" t="s">
        <v>137</v>
      </c>
      <c r="G305" t="s">
        <v>104</v>
      </c>
      <c r="H305" t="s">
        <v>906</v>
      </c>
      <c r="I305" t="s">
        <v>387</v>
      </c>
      <c r="J305">
        <v>20011</v>
      </c>
      <c r="K305" t="s">
        <v>105</v>
      </c>
      <c r="L305" t="s">
        <v>106</v>
      </c>
      <c r="M305" t="s">
        <v>96</v>
      </c>
      <c r="N305" t="s">
        <v>65</v>
      </c>
      <c r="O305" t="s">
        <v>107</v>
      </c>
      <c r="P305" t="s">
        <v>63</v>
      </c>
      <c r="Q305" t="s">
        <v>100</v>
      </c>
      <c r="R305" t="s">
        <v>907</v>
      </c>
      <c r="S305" t="s">
        <v>500</v>
      </c>
    </row>
    <row r="306" spans="1:19" hidden="1" x14ac:dyDescent="0.3">
      <c r="A306" t="s">
        <v>94</v>
      </c>
      <c r="B306" s="11">
        <v>44958</v>
      </c>
      <c r="C306">
        <v>-0.9</v>
      </c>
      <c r="D306">
        <v>42604</v>
      </c>
      <c r="E306" t="s">
        <v>40</v>
      </c>
      <c r="F306" t="s">
        <v>137</v>
      </c>
      <c r="G306" t="s">
        <v>104</v>
      </c>
      <c r="H306" t="s">
        <v>198</v>
      </c>
      <c r="I306" t="s">
        <v>387</v>
      </c>
      <c r="J306">
        <v>20011</v>
      </c>
      <c r="K306" t="s">
        <v>105</v>
      </c>
      <c r="L306" t="s">
        <v>106</v>
      </c>
      <c r="M306" t="s">
        <v>96</v>
      </c>
      <c r="N306" t="s">
        <v>65</v>
      </c>
      <c r="O306" t="s">
        <v>107</v>
      </c>
      <c r="P306" t="s">
        <v>63</v>
      </c>
      <c r="Q306" t="s">
        <v>100</v>
      </c>
      <c r="R306" t="s">
        <v>908</v>
      </c>
      <c r="S306" t="s">
        <v>500</v>
      </c>
    </row>
    <row r="307" spans="1:19" hidden="1" x14ac:dyDescent="0.3">
      <c r="A307" t="s">
        <v>94</v>
      </c>
      <c r="B307" s="11">
        <v>44958</v>
      </c>
      <c r="C307">
        <v>-0.9</v>
      </c>
      <c r="D307">
        <v>42604</v>
      </c>
      <c r="E307" t="s">
        <v>40</v>
      </c>
      <c r="F307" t="s">
        <v>137</v>
      </c>
      <c r="G307" t="s">
        <v>104</v>
      </c>
      <c r="H307" t="s">
        <v>199</v>
      </c>
      <c r="I307" t="s">
        <v>382</v>
      </c>
      <c r="J307">
        <v>20011</v>
      </c>
      <c r="K307" t="s">
        <v>105</v>
      </c>
      <c r="L307" t="s">
        <v>106</v>
      </c>
      <c r="M307" t="s">
        <v>96</v>
      </c>
      <c r="N307" t="s">
        <v>65</v>
      </c>
      <c r="O307" t="s">
        <v>107</v>
      </c>
      <c r="P307" t="s">
        <v>63</v>
      </c>
      <c r="Q307" t="s">
        <v>100</v>
      </c>
      <c r="R307" t="s">
        <v>909</v>
      </c>
      <c r="S307" t="s">
        <v>500</v>
      </c>
    </row>
    <row r="308" spans="1:19" hidden="1" x14ac:dyDescent="0.3">
      <c r="A308" t="s">
        <v>94</v>
      </c>
      <c r="B308" s="11">
        <v>44958</v>
      </c>
      <c r="C308">
        <v>-0.9</v>
      </c>
      <c r="D308">
        <v>42604</v>
      </c>
      <c r="E308" t="s">
        <v>40</v>
      </c>
      <c r="F308" t="s">
        <v>137</v>
      </c>
      <c r="G308" t="s">
        <v>104</v>
      </c>
      <c r="H308" t="s">
        <v>910</v>
      </c>
      <c r="I308" t="s">
        <v>141</v>
      </c>
      <c r="J308">
        <v>20011</v>
      </c>
      <c r="K308" t="s">
        <v>105</v>
      </c>
      <c r="L308" t="s">
        <v>106</v>
      </c>
      <c r="M308" t="s">
        <v>96</v>
      </c>
      <c r="N308" t="s">
        <v>65</v>
      </c>
      <c r="O308" t="s">
        <v>107</v>
      </c>
      <c r="P308" t="s">
        <v>63</v>
      </c>
      <c r="Q308" t="s">
        <v>100</v>
      </c>
      <c r="R308" t="s">
        <v>911</v>
      </c>
      <c r="S308" t="s">
        <v>500</v>
      </c>
    </row>
    <row r="309" spans="1:19" hidden="1" x14ac:dyDescent="0.3">
      <c r="A309" t="s">
        <v>94</v>
      </c>
      <c r="B309" s="11">
        <v>44958</v>
      </c>
      <c r="C309">
        <v>-0.9</v>
      </c>
      <c r="D309">
        <v>42604</v>
      </c>
      <c r="E309" t="s">
        <v>40</v>
      </c>
      <c r="F309" t="s">
        <v>137</v>
      </c>
      <c r="G309" t="s">
        <v>104</v>
      </c>
      <c r="H309" t="s">
        <v>912</v>
      </c>
      <c r="I309" t="s">
        <v>382</v>
      </c>
      <c r="J309">
        <v>20011</v>
      </c>
      <c r="K309" t="s">
        <v>105</v>
      </c>
      <c r="L309" t="s">
        <v>106</v>
      </c>
      <c r="M309" t="s">
        <v>96</v>
      </c>
      <c r="N309" t="s">
        <v>65</v>
      </c>
      <c r="O309" t="s">
        <v>107</v>
      </c>
      <c r="P309" t="s">
        <v>63</v>
      </c>
      <c r="Q309" t="s">
        <v>100</v>
      </c>
      <c r="R309" t="s">
        <v>913</v>
      </c>
      <c r="S309" t="s">
        <v>500</v>
      </c>
    </row>
    <row r="310" spans="1:19" hidden="1" x14ac:dyDescent="0.3">
      <c r="A310" t="s">
        <v>94</v>
      </c>
      <c r="B310" s="11">
        <v>44958</v>
      </c>
      <c r="C310">
        <v>-0.9</v>
      </c>
      <c r="D310">
        <v>42604</v>
      </c>
      <c r="E310" t="s">
        <v>40</v>
      </c>
      <c r="F310" t="s">
        <v>137</v>
      </c>
      <c r="G310" t="s">
        <v>104</v>
      </c>
      <c r="H310" t="s">
        <v>914</v>
      </c>
      <c r="I310" t="s">
        <v>141</v>
      </c>
      <c r="J310">
        <v>20011</v>
      </c>
      <c r="K310" t="s">
        <v>105</v>
      </c>
      <c r="L310" t="s">
        <v>106</v>
      </c>
      <c r="M310" t="s">
        <v>96</v>
      </c>
      <c r="N310" t="s">
        <v>65</v>
      </c>
      <c r="O310" t="s">
        <v>107</v>
      </c>
      <c r="P310" t="s">
        <v>63</v>
      </c>
      <c r="Q310" t="s">
        <v>100</v>
      </c>
      <c r="R310" t="s">
        <v>915</v>
      </c>
      <c r="S310" t="s">
        <v>500</v>
      </c>
    </row>
    <row r="311" spans="1:19" hidden="1" x14ac:dyDescent="0.3">
      <c r="A311" t="s">
        <v>94</v>
      </c>
      <c r="B311" s="11">
        <v>44958</v>
      </c>
      <c r="C311">
        <v>-0.9</v>
      </c>
      <c r="D311">
        <v>42604</v>
      </c>
      <c r="E311" t="s">
        <v>40</v>
      </c>
      <c r="F311" t="s">
        <v>137</v>
      </c>
      <c r="G311" t="s">
        <v>104</v>
      </c>
      <c r="H311" t="s">
        <v>916</v>
      </c>
      <c r="I311" t="s">
        <v>382</v>
      </c>
      <c r="J311">
        <v>20011</v>
      </c>
      <c r="K311" t="s">
        <v>105</v>
      </c>
      <c r="L311" t="s">
        <v>106</v>
      </c>
      <c r="M311" t="s">
        <v>96</v>
      </c>
      <c r="N311" t="s">
        <v>65</v>
      </c>
      <c r="O311" t="s">
        <v>107</v>
      </c>
      <c r="P311" t="s">
        <v>63</v>
      </c>
      <c r="Q311" t="s">
        <v>100</v>
      </c>
      <c r="R311" t="s">
        <v>917</v>
      </c>
      <c r="S311" t="s">
        <v>500</v>
      </c>
    </row>
    <row r="312" spans="1:19" hidden="1" x14ac:dyDescent="0.3">
      <c r="A312" t="s">
        <v>94</v>
      </c>
      <c r="B312" s="11">
        <v>44958</v>
      </c>
      <c r="C312">
        <v>0</v>
      </c>
      <c r="D312">
        <v>41614</v>
      </c>
      <c r="E312" t="s">
        <v>25</v>
      </c>
      <c r="F312" t="s">
        <v>820</v>
      </c>
      <c r="G312" t="s">
        <v>124</v>
      </c>
      <c r="H312" t="s">
        <v>821</v>
      </c>
      <c r="I312" t="s">
        <v>822</v>
      </c>
      <c r="J312">
        <v>9002</v>
      </c>
      <c r="K312" t="s">
        <v>150</v>
      </c>
      <c r="L312" t="s">
        <v>106</v>
      </c>
      <c r="M312" t="s">
        <v>103</v>
      </c>
      <c r="N312" t="s">
        <v>56</v>
      </c>
      <c r="O312" t="s">
        <v>119</v>
      </c>
      <c r="P312" t="s">
        <v>64</v>
      </c>
      <c r="Q312" t="s">
        <v>129</v>
      </c>
      <c r="R312" t="s">
        <v>823</v>
      </c>
      <c r="S312" t="s">
        <v>500</v>
      </c>
    </row>
    <row r="313" spans="1:19" hidden="1" x14ac:dyDescent="0.3">
      <c r="A313" t="s">
        <v>94</v>
      </c>
      <c r="B313" s="11">
        <v>44958</v>
      </c>
      <c r="C313">
        <v>0</v>
      </c>
      <c r="D313">
        <v>41614</v>
      </c>
      <c r="E313" t="s">
        <v>25</v>
      </c>
      <c r="F313" t="s">
        <v>820</v>
      </c>
      <c r="G313" t="s">
        <v>124</v>
      </c>
      <c r="H313" t="s">
        <v>821</v>
      </c>
      <c r="I313" t="s">
        <v>822</v>
      </c>
      <c r="J313">
        <v>9002</v>
      </c>
      <c r="K313" t="s">
        <v>150</v>
      </c>
      <c r="L313" t="s">
        <v>106</v>
      </c>
      <c r="M313" t="s">
        <v>103</v>
      </c>
      <c r="N313" t="s">
        <v>56</v>
      </c>
      <c r="O313" t="s">
        <v>119</v>
      </c>
      <c r="P313" t="s">
        <v>64</v>
      </c>
      <c r="Q313" t="s">
        <v>131</v>
      </c>
      <c r="R313" t="s">
        <v>824</v>
      </c>
      <c r="S313" t="s">
        <v>500</v>
      </c>
    </row>
    <row r="314" spans="1:19" hidden="1" x14ac:dyDescent="0.3">
      <c r="A314" t="s">
        <v>94</v>
      </c>
      <c r="B314" s="11">
        <v>44958</v>
      </c>
      <c r="C314">
        <v>0</v>
      </c>
      <c r="D314">
        <v>41614</v>
      </c>
      <c r="E314" t="s">
        <v>25</v>
      </c>
      <c r="F314" t="s">
        <v>820</v>
      </c>
      <c r="G314" t="s">
        <v>124</v>
      </c>
      <c r="H314" t="s">
        <v>821</v>
      </c>
      <c r="I314" t="s">
        <v>822</v>
      </c>
      <c r="J314">
        <v>9002</v>
      </c>
      <c r="K314" t="s">
        <v>150</v>
      </c>
      <c r="L314" t="s">
        <v>106</v>
      </c>
      <c r="M314" t="s">
        <v>103</v>
      </c>
      <c r="N314" t="s">
        <v>56</v>
      </c>
      <c r="O314" t="s">
        <v>119</v>
      </c>
      <c r="P314" t="s">
        <v>64</v>
      </c>
      <c r="Q314" t="s">
        <v>130</v>
      </c>
      <c r="R314" t="s">
        <v>825</v>
      </c>
      <c r="S314" t="s">
        <v>500</v>
      </c>
    </row>
    <row r="315" spans="1:19" hidden="1" x14ac:dyDescent="0.3">
      <c r="A315" t="s">
        <v>94</v>
      </c>
      <c r="B315" s="11">
        <v>44958</v>
      </c>
      <c r="C315">
        <v>0.01</v>
      </c>
      <c r="D315">
        <v>42603</v>
      </c>
      <c r="E315" t="s">
        <v>39</v>
      </c>
      <c r="F315" t="s">
        <v>493</v>
      </c>
      <c r="G315" t="s">
        <v>434</v>
      </c>
      <c r="H315" t="s">
        <v>443</v>
      </c>
      <c r="I315" t="s">
        <v>435</v>
      </c>
      <c r="J315">
        <v>9002</v>
      </c>
      <c r="K315" t="s">
        <v>150</v>
      </c>
      <c r="L315" t="s">
        <v>106</v>
      </c>
      <c r="M315" t="s">
        <v>96</v>
      </c>
      <c r="N315" t="s">
        <v>65</v>
      </c>
      <c r="O315" t="s">
        <v>107</v>
      </c>
      <c r="P315" t="s">
        <v>63</v>
      </c>
      <c r="Q315" t="s">
        <v>100</v>
      </c>
      <c r="R315" t="s">
        <v>918</v>
      </c>
    </row>
    <row r="316" spans="1:19" hidden="1" x14ac:dyDescent="0.3">
      <c r="A316" t="s">
        <v>94</v>
      </c>
      <c r="B316" s="11">
        <v>44958</v>
      </c>
      <c r="C316">
        <v>0.01</v>
      </c>
      <c r="D316">
        <v>42603</v>
      </c>
      <c r="E316" t="s">
        <v>39</v>
      </c>
      <c r="F316" t="s">
        <v>493</v>
      </c>
      <c r="G316" t="s">
        <v>434</v>
      </c>
      <c r="H316" t="s">
        <v>444</v>
      </c>
      <c r="I316" t="s">
        <v>435</v>
      </c>
      <c r="J316">
        <v>9002</v>
      </c>
      <c r="K316" t="s">
        <v>150</v>
      </c>
      <c r="L316" t="s">
        <v>106</v>
      </c>
      <c r="M316" t="s">
        <v>96</v>
      </c>
      <c r="N316" t="s">
        <v>65</v>
      </c>
      <c r="O316" t="s">
        <v>107</v>
      </c>
      <c r="P316" t="s">
        <v>63</v>
      </c>
      <c r="Q316" t="s">
        <v>100</v>
      </c>
      <c r="R316" t="s">
        <v>919</v>
      </c>
    </row>
    <row r="317" spans="1:19" hidden="1" x14ac:dyDescent="0.3">
      <c r="A317" t="s">
        <v>94</v>
      </c>
      <c r="B317" s="11">
        <v>44958</v>
      </c>
      <c r="C317">
        <v>0.02</v>
      </c>
      <c r="D317">
        <v>42603</v>
      </c>
      <c r="E317" t="s">
        <v>39</v>
      </c>
      <c r="F317" t="s">
        <v>493</v>
      </c>
      <c r="G317" t="s">
        <v>434</v>
      </c>
      <c r="H317" t="s">
        <v>920</v>
      </c>
      <c r="I317" t="s">
        <v>435</v>
      </c>
      <c r="J317">
        <v>9002</v>
      </c>
      <c r="K317" t="s">
        <v>150</v>
      </c>
      <c r="L317" t="s">
        <v>106</v>
      </c>
      <c r="M317" t="s">
        <v>96</v>
      </c>
      <c r="N317" t="s">
        <v>65</v>
      </c>
      <c r="O317" t="s">
        <v>107</v>
      </c>
      <c r="P317" t="s">
        <v>63</v>
      </c>
      <c r="Q317" t="s">
        <v>100</v>
      </c>
      <c r="R317" t="s">
        <v>921</v>
      </c>
    </row>
    <row r="318" spans="1:19" hidden="1" x14ac:dyDescent="0.3">
      <c r="A318" t="s">
        <v>94</v>
      </c>
      <c r="B318" s="11">
        <v>44958</v>
      </c>
      <c r="C318">
        <v>0.02</v>
      </c>
      <c r="D318">
        <v>42603</v>
      </c>
      <c r="E318" t="s">
        <v>39</v>
      </c>
      <c r="F318" t="s">
        <v>493</v>
      </c>
      <c r="G318" t="s">
        <v>434</v>
      </c>
      <c r="H318" t="s">
        <v>922</v>
      </c>
      <c r="I318" t="s">
        <v>435</v>
      </c>
      <c r="J318">
        <v>9002</v>
      </c>
      <c r="K318" t="s">
        <v>150</v>
      </c>
      <c r="L318" t="s">
        <v>106</v>
      </c>
      <c r="M318" t="s">
        <v>96</v>
      </c>
      <c r="N318" t="s">
        <v>65</v>
      </c>
      <c r="O318" t="s">
        <v>107</v>
      </c>
      <c r="P318" t="s">
        <v>63</v>
      </c>
      <c r="Q318" t="s">
        <v>100</v>
      </c>
      <c r="R318" t="s">
        <v>923</v>
      </c>
    </row>
    <row r="319" spans="1:19" hidden="1" x14ac:dyDescent="0.3">
      <c r="A319" t="s">
        <v>94</v>
      </c>
      <c r="B319" s="11">
        <v>44958</v>
      </c>
      <c r="C319">
        <v>0.05</v>
      </c>
      <c r="D319">
        <v>42603</v>
      </c>
      <c r="E319" t="s">
        <v>39</v>
      </c>
      <c r="F319" t="s">
        <v>493</v>
      </c>
      <c r="G319" t="s">
        <v>434</v>
      </c>
      <c r="H319" t="s">
        <v>924</v>
      </c>
      <c r="I319" t="s">
        <v>435</v>
      </c>
      <c r="J319">
        <v>9002</v>
      </c>
      <c r="K319" t="s">
        <v>150</v>
      </c>
      <c r="L319" t="s">
        <v>106</v>
      </c>
      <c r="M319" t="s">
        <v>96</v>
      </c>
      <c r="N319" t="s">
        <v>65</v>
      </c>
      <c r="O319" t="s">
        <v>107</v>
      </c>
      <c r="P319" t="s">
        <v>63</v>
      </c>
      <c r="Q319" t="s">
        <v>100</v>
      </c>
      <c r="R319" t="s">
        <v>925</v>
      </c>
    </row>
    <row r="320" spans="1:19" hidden="1" x14ac:dyDescent="0.3">
      <c r="A320" t="s">
        <v>94</v>
      </c>
      <c r="B320" s="11">
        <v>44958</v>
      </c>
      <c r="C320">
        <v>0.06</v>
      </c>
      <c r="D320">
        <v>42603</v>
      </c>
      <c r="E320" t="s">
        <v>39</v>
      </c>
      <c r="F320" t="s">
        <v>493</v>
      </c>
      <c r="G320" t="s">
        <v>434</v>
      </c>
      <c r="H320" t="s">
        <v>926</v>
      </c>
      <c r="I320" t="s">
        <v>436</v>
      </c>
      <c r="J320">
        <v>9002</v>
      </c>
      <c r="K320" t="s">
        <v>150</v>
      </c>
      <c r="L320" t="s">
        <v>106</v>
      </c>
      <c r="M320" t="s">
        <v>96</v>
      </c>
      <c r="N320" t="s">
        <v>65</v>
      </c>
      <c r="O320" t="s">
        <v>107</v>
      </c>
      <c r="P320" t="s">
        <v>63</v>
      </c>
      <c r="Q320" t="s">
        <v>100</v>
      </c>
      <c r="R320" t="s">
        <v>927</v>
      </c>
    </row>
    <row r="321" spans="1:19" hidden="1" x14ac:dyDescent="0.3">
      <c r="A321" t="s">
        <v>94</v>
      </c>
      <c r="B321" s="11">
        <v>44958</v>
      </c>
      <c r="C321">
        <v>0.1</v>
      </c>
      <c r="D321">
        <v>42603</v>
      </c>
      <c r="E321" t="s">
        <v>39</v>
      </c>
      <c r="F321" t="s">
        <v>493</v>
      </c>
      <c r="G321" t="s">
        <v>434</v>
      </c>
      <c r="H321" t="s">
        <v>442</v>
      </c>
      <c r="I321" t="s">
        <v>435</v>
      </c>
      <c r="J321">
        <v>9002</v>
      </c>
      <c r="K321" t="s">
        <v>150</v>
      </c>
      <c r="L321" t="s">
        <v>106</v>
      </c>
      <c r="M321" t="s">
        <v>96</v>
      </c>
      <c r="N321" t="s">
        <v>65</v>
      </c>
      <c r="O321" t="s">
        <v>107</v>
      </c>
      <c r="P321" t="s">
        <v>63</v>
      </c>
      <c r="Q321" t="s">
        <v>100</v>
      </c>
      <c r="R321" t="s">
        <v>928</v>
      </c>
    </row>
    <row r="322" spans="1:19" hidden="1" x14ac:dyDescent="0.3">
      <c r="A322" t="s">
        <v>94</v>
      </c>
      <c r="B322" s="11">
        <v>44958</v>
      </c>
      <c r="C322">
        <v>0.32</v>
      </c>
      <c r="D322">
        <v>42603</v>
      </c>
      <c r="E322" t="s">
        <v>39</v>
      </c>
      <c r="F322" t="s">
        <v>493</v>
      </c>
      <c r="G322" t="s">
        <v>434</v>
      </c>
      <c r="H322" t="s">
        <v>929</v>
      </c>
      <c r="I322" t="s">
        <v>435</v>
      </c>
      <c r="J322">
        <v>9002</v>
      </c>
      <c r="K322" t="s">
        <v>150</v>
      </c>
      <c r="L322" t="s">
        <v>106</v>
      </c>
      <c r="M322" t="s">
        <v>96</v>
      </c>
      <c r="N322" t="s">
        <v>65</v>
      </c>
      <c r="O322" t="s">
        <v>107</v>
      </c>
      <c r="P322" t="s">
        <v>63</v>
      </c>
      <c r="Q322" t="s">
        <v>100</v>
      </c>
      <c r="R322" t="s">
        <v>930</v>
      </c>
    </row>
    <row r="323" spans="1:19" hidden="1" x14ac:dyDescent="0.3">
      <c r="A323" t="s">
        <v>94</v>
      </c>
      <c r="B323" s="11">
        <v>44958</v>
      </c>
      <c r="C323">
        <v>0.79</v>
      </c>
      <c r="D323">
        <v>42603</v>
      </c>
      <c r="E323" t="s">
        <v>39</v>
      </c>
      <c r="F323" t="s">
        <v>493</v>
      </c>
      <c r="G323" t="s">
        <v>434</v>
      </c>
      <c r="H323" t="s">
        <v>445</v>
      </c>
      <c r="I323" t="s">
        <v>435</v>
      </c>
      <c r="J323">
        <v>9002</v>
      </c>
      <c r="K323" t="s">
        <v>150</v>
      </c>
      <c r="L323" t="s">
        <v>106</v>
      </c>
      <c r="M323" t="s">
        <v>96</v>
      </c>
      <c r="N323" t="s">
        <v>65</v>
      </c>
      <c r="O323" t="s">
        <v>107</v>
      </c>
      <c r="P323" t="s">
        <v>63</v>
      </c>
      <c r="Q323" t="s">
        <v>100</v>
      </c>
      <c r="R323" t="s">
        <v>931</v>
      </c>
    </row>
    <row r="324" spans="1:19" hidden="1" x14ac:dyDescent="0.3">
      <c r="A324" t="s">
        <v>94</v>
      </c>
      <c r="B324" s="11">
        <v>44958</v>
      </c>
      <c r="C324">
        <v>2.56</v>
      </c>
      <c r="D324">
        <v>41620</v>
      </c>
      <c r="E324" t="s">
        <v>28</v>
      </c>
      <c r="F324" t="s">
        <v>125</v>
      </c>
      <c r="G324" t="s">
        <v>124</v>
      </c>
      <c r="H324" t="s">
        <v>599</v>
      </c>
      <c r="I324" t="s">
        <v>600</v>
      </c>
      <c r="J324">
        <v>9002</v>
      </c>
      <c r="K324" t="s">
        <v>150</v>
      </c>
      <c r="L324" t="s">
        <v>106</v>
      </c>
      <c r="M324" t="s">
        <v>103</v>
      </c>
      <c r="N324" t="s">
        <v>56</v>
      </c>
      <c r="O324" t="s">
        <v>119</v>
      </c>
      <c r="P324" t="s">
        <v>64</v>
      </c>
      <c r="Q324" t="s">
        <v>846</v>
      </c>
      <c r="R324" t="s">
        <v>847</v>
      </c>
      <c r="S324" t="s">
        <v>500</v>
      </c>
    </row>
    <row r="325" spans="1:19" hidden="1" x14ac:dyDescent="0.3">
      <c r="A325" t="s">
        <v>94</v>
      </c>
      <c r="B325" s="11">
        <v>44958</v>
      </c>
      <c r="C325">
        <v>2.56</v>
      </c>
      <c r="D325">
        <v>41620</v>
      </c>
      <c r="E325" t="s">
        <v>28</v>
      </c>
      <c r="F325" t="s">
        <v>125</v>
      </c>
      <c r="G325" t="s">
        <v>124</v>
      </c>
      <c r="H325" t="s">
        <v>599</v>
      </c>
      <c r="I325" t="s">
        <v>600</v>
      </c>
      <c r="J325">
        <v>2001</v>
      </c>
      <c r="K325" t="s">
        <v>105</v>
      </c>
      <c r="L325" t="s">
        <v>106</v>
      </c>
      <c r="M325" t="s">
        <v>103</v>
      </c>
      <c r="N325" t="s">
        <v>56</v>
      </c>
      <c r="O325" t="s">
        <v>119</v>
      </c>
      <c r="P325" t="s">
        <v>64</v>
      </c>
      <c r="Q325" t="s">
        <v>846</v>
      </c>
      <c r="R325" t="s">
        <v>847</v>
      </c>
      <c r="S325" t="s">
        <v>500</v>
      </c>
    </row>
    <row r="326" spans="1:19" hidden="1" x14ac:dyDescent="0.3">
      <c r="A326" t="s">
        <v>94</v>
      </c>
      <c r="B326" s="11">
        <v>44958</v>
      </c>
      <c r="C326">
        <v>2.56</v>
      </c>
      <c r="D326">
        <v>41620</v>
      </c>
      <c r="E326" t="s">
        <v>28</v>
      </c>
      <c r="F326" t="s">
        <v>125</v>
      </c>
      <c r="G326" t="s">
        <v>124</v>
      </c>
      <c r="H326" t="s">
        <v>599</v>
      </c>
      <c r="I326" t="s">
        <v>600</v>
      </c>
      <c r="J326">
        <v>5001</v>
      </c>
      <c r="K326" t="s">
        <v>126</v>
      </c>
      <c r="L326" t="s">
        <v>115</v>
      </c>
      <c r="M326" t="s">
        <v>103</v>
      </c>
      <c r="N326" t="s">
        <v>56</v>
      </c>
      <c r="O326" t="s">
        <v>119</v>
      </c>
      <c r="P326" t="s">
        <v>64</v>
      </c>
      <c r="Q326" t="s">
        <v>846</v>
      </c>
      <c r="R326" t="s">
        <v>847</v>
      </c>
      <c r="S326" t="s">
        <v>500</v>
      </c>
    </row>
    <row r="327" spans="1:19" hidden="1" x14ac:dyDescent="0.3">
      <c r="A327" t="s">
        <v>94</v>
      </c>
      <c r="B327" s="11">
        <v>44958</v>
      </c>
      <c r="C327">
        <v>2.56</v>
      </c>
      <c r="D327">
        <v>41620</v>
      </c>
      <c r="E327" t="s">
        <v>28</v>
      </c>
      <c r="F327" t="s">
        <v>125</v>
      </c>
      <c r="G327" t="s">
        <v>124</v>
      </c>
      <c r="H327" t="s">
        <v>599</v>
      </c>
      <c r="I327" t="s">
        <v>600</v>
      </c>
      <c r="J327">
        <v>50016</v>
      </c>
      <c r="K327" t="s">
        <v>126</v>
      </c>
      <c r="L327" t="s">
        <v>115</v>
      </c>
      <c r="M327" t="s">
        <v>103</v>
      </c>
      <c r="N327" t="s">
        <v>56</v>
      </c>
      <c r="O327" t="s">
        <v>119</v>
      </c>
      <c r="P327" t="s">
        <v>64</v>
      </c>
      <c r="Q327" t="s">
        <v>846</v>
      </c>
      <c r="R327" t="s">
        <v>847</v>
      </c>
      <c r="S327" t="s">
        <v>500</v>
      </c>
    </row>
    <row r="328" spans="1:19" hidden="1" x14ac:dyDescent="0.3">
      <c r="A328" t="s">
        <v>94</v>
      </c>
      <c r="B328" s="11">
        <v>44958</v>
      </c>
      <c r="C328">
        <v>2.56</v>
      </c>
      <c r="D328">
        <v>41620</v>
      </c>
      <c r="E328" t="s">
        <v>28</v>
      </c>
      <c r="F328" t="s">
        <v>125</v>
      </c>
      <c r="G328" t="s">
        <v>124</v>
      </c>
      <c r="H328" t="s">
        <v>599</v>
      </c>
      <c r="I328" t="s">
        <v>600</v>
      </c>
      <c r="J328">
        <v>4004</v>
      </c>
      <c r="K328" t="s">
        <v>114</v>
      </c>
      <c r="L328" t="s">
        <v>2391</v>
      </c>
      <c r="M328" t="s">
        <v>103</v>
      </c>
      <c r="N328" t="s">
        <v>56</v>
      </c>
      <c r="O328" t="s">
        <v>119</v>
      </c>
      <c r="P328" t="s">
        <v>64</v>
      </c>
      <c r="Q328" t="s">
        <v>846</v>
      </c>
      <c r="R328" t="s">
        <v>847</v>
      </c>
      <c r="S328" t="s">
        <v>500</v>
      </c>
    </row>
    <row r="329" spans="1:19" hidden="1" x14ac:dyDescent="0.3">
      <c r="A329" t="s">
        <v>94</v>
      </c>
      <c r="B329" s="11">
        <v>44958</v>
      </c>
      <c r="C329">
        <v>2.64333333334798</v>
      </c>
      <c r="D329">
        <v>41620</v>
      </c>
      <c r="E329" t="s">
        <v>28</v>
      </c>
      <c r="F329" t="s">
        <v>2322</v>
      </c>
      <c r="G329" t="s">
        <v>172</v>
      </c>
      <c r="I329" t="s">
        <v>150</v>
      </c>
      <c r="J329">
        <v>9002</v>
      </c>
      <c r="K329" t="s">
        <v>150</v>
      </c>
      <c r="L329" t="s">
        <v>106</v>
      </c>
      <c r="M329" t="s">
        <v>103</v>
      </c>
      <c r="N329" t="s">
        <v>56</v>
      </c>
      <c r="O329" t="s">
        <v>119</v>
      </c>
      <c r="P329" t="s">
        <v>64</v>
      </c>
    </row>
    <row r="330" spans="1:19" hidden="1" x14ac:dyDescent="0.3">
      <c r="A330" t="s">
        <v>94</v>
      </c>
      <c r="B330" s="11">
        <v>44958</v>
      </c>
      <c r="C330">
        <v>889.88</v>
      </c>
      <c r="F330" t="s">
        <v>493</v>
      </c>
      <c r="G330" t="s">
        <v>433</v>
      </c>
      <c r="H330" t="s">
        <v>815</v>
      </c>
      <c r="Q330" t="s">
        <v>100</v>
      </c>
      <c r="R330" t="s">
        <v>932</v>
      </c>
    </row>
    <row r="331" spans="1:19" hidden="1" x14ac:dyDescent="0.3">
      <c r="A331" t="s">
        <v>94</v>
      </c>
      <c r="B331" s="11">
        <v>44958</v>
      </c>
      <c r="C331">
        <v>988</v>
      </c>
      <c r="F331" t="s">
        <v>493</v>
      </c>
      <c r="G331" t="s">
        <v>433</v>
      </c>
      <c r="H331" t="s">
        <v>807</v>
      </c>
      <c r="Q331" t="s">
        <v>100</v>
      </c>
      <c r="R331" t="s">
        <v>933</v>
      </c>
    </row>
    <row r="332" spans="1:19" hidden="1" x14ac:dyDescent="0.3">
      <c r="A332" t="s">
        <v>94</v>
      </c>
      <c r="B332" s="11">
        <v>44958</v>
      </c>
      <c r="C332">
        <v>1346.7</v>
      </c>
      <c r="F332" t="s">
        <v>493</v>
      </c>
      <c r="G332" t="s">
        <v>433</v>
      </c>
      <c r="H332" t="s">
        <v>797</v>
      </c>
      <c r="Q332" t="s">
        <v>100</v>
      </c>
      <c r="R332" t="s">
        <v>934</v>
      </c>
    </row>
    <row r="333" spans="1:19" hidden="1" x14ac:dyDescent="0.3">
      <c r="A333" t="s">
        <v>94</v>
      </c>
      <c r="B333" s="11">
        <v>44958</v>
      </c>
      <c r="C333">
        <v>1976.52</v>
      </c>
      <c r="F333" t="s">
        <v>493</v>
      </c>
      <c r="G333" t="s">
        <v>433</v>
      </c>
      <c r="H333" t="s">
        <v>782</v>
      </c>
      <c r="Q333" t="s">
        <v>100</v>
      </c>
      <c r="R333" t="s">
        <v>935</v>
      </c>
    </row>
    <row r="334" spans="1:19" hidden="1" x14ac:dyDescent="0.3">
      <c r="A334" t="s">
        <v>94</v>
      </c>
      <c r="B334" s="11">
        <v>44958</v>
      </c>
      <c r="C334">
        <v>2000</v>
      </c>
      <c r="D334">
        <v>50150</v>
      </c>
      <c r="F334" t="s">
        <v>493</v>
      </c>
      <c r="G334" t="s">
        <v>434</v>
      </c>
      <c r="H334" t="s">
        <v>446</v>
      </c>
      <c r="I334" t="s">
        <v>441</v>
      </c>
      <c r="J334">
        <v>20011</v>
      </c>
      <c r="K334" t="s">
        <v>105</v>
      </c>
      <c r="L334" t="s">
        <v>106</v>
      </c>
      <c r="Q334" t="s">
        <v>100</v>
      </c>
      <c r="R334" t="s">
        <v>936</v>
      </c>
    </row>
    <row r="335" spans="1:19" hidden="1" x14ac:dyDescent="0.3">
      <c r="A335" t="s">
        <v>94</v>
      </c>
      <c r="B335" s="11">
        <v>44958</v>
      </c>
      <c r="C335">
        <v>2743</v>
      </c>
      <c r="F335" t="s">
        <v>493</v>
      </c>
      <c r="G335" t="s">
        <v>433</v>
      </c>
      <c r="H335" t="s">
        <v>774</v>
      </c>
      <c r="Q335" t="s">
        <v>100</v>
      </c>
      <c r="R335" t="s">
        <v>937</v>
      </c>
    </row>
    <row r="336" spans="1:19" hidden="1" x14ac:dyDescent="0.3">
      <c r="A336" t="s">
        <v>94</v>
      </c>
      <c r="B336" s="11">
        <v>44958</v>
      </c>
      <c r="C336">
        <v>2895</v>
      </c>
      <c r="F336" t="s">
        <v>493</v>
      </c>
      <c r="G336" t="s">
        <v>433</v>
      </c>
      <c r="H336" t="s">
        <v>772</v>
      </c>
      <c r="Q336" t="s">
        <v>100</v>
      </c>
      <c r="R336" t="s">
        <v>938</v>
      </c>
    </row>
    <row r="337" spans="1:19" hidden="1" x14ac:dyDescent="0.3">
      <c r="A337" t="s">
        <v>94</v>
      </c>
      <c r="B337" s="11">
        <v>44958</v>
      </c>
      <c r="C337">
        <v>5000</v>
      </c>
      <c r="F337" t="s">
        <v>493</v>
      </c>
      <c r="G337" t="s">
        <v>433</v>
      </c>
      <c r="H337" t="s">
        <v>757</v>
      </c>
      <c r="Q337" t="s">
        <v>100</v>
      </c>
      <c r="R337" t="s">
        <v>939</v>
      </c>
    </row>
    <row r="338" spans="1:19" hidden="1" x14ac:dyDescent="0.3">
      <c r="A338" t="s">
        <v>94</v>
      </c>
      <c r="B338" s="11">
        <v>44958</v>
      </c>
      <c r="C338">
        <v>8847.7999999999993</v>
      </c>
      <c r="F338" t="s">
        <v>493</v>
      </c>
      <c r="G338" t="s">
        <v>433</v>
      </c>
      <c r="H338" t="s">
        <v>753</v>
      </c>
      <c r="Q338" t="s">
        <v>100</v>
      </c>
      <c r="R338" t="s">
        <v>940</v>
      </c>
    </row>
    <row r="339" spans="1:19" hidden="1" x14ac:dyDescent="0.3">
      <c r="A339" t="s">
        <v>94</v>
      </c>
      <c r="B339" s="11">
        <v>44958</v>
      </c>
      <c r="C339">
        <v>9315.7000000000007</v>
      </c>
      <c r="F339" t="s">
        <v>493</v>
      </c>
      <c r="G339" t="s">
        <v>433</v>
      </c>
      <c r="H339" t="s">
        <v>751</v>
      </c>
      <c r="Q339" t="s">
        <v>100</v>
      </c>
      <c r="R339" t="s">
        <v>941</v>
      </c>
    </row>
    <row r="340" spans="1:19" hidden="1" x14ac:dyDescent="0.3">
      <c r="A340" t="s">
        <v>94</v>
      </c>
      <c r="B340" s="11">
        <v>44958</v>
      </c>
      <c r="C340">
        <v>13539.3</v>
      </c>
      <c r="F340" t="s">
        <v>493</v>
      </c>
      <c r="G340" t="s">
        <v>433</v>
      </c>
      <c r="H340" t="s">
        <v>738</v>
      </c>
      <c r="Q340" t="s">
        <v>100</v>
      </c>
      <c r="R340" t="s">
        <v>942</v>
      </c>
    </row>
    <row r="341" spans="1:19" hidden="1" x14ac:dyDescent="0.3">
      <c r="A341" t="s">
        <v>94</v>
      </c>
      <c r="B341" s="11">
        <v>44958</v>
      </c>
      <c r="C341">
        <v>15174.68</v>
      </c>
      <c r="F341" t="s">
        <v>493</v>
      </c>
      <c r="G341" t="s">
        <v>433</v>
      </c>
      <c r="H341" t="s">
        <v>736</v>
      </c>
      <c r="Q341" t="s">
        <v>100</v>
      </c>
      <c r="R341" t="s">
        <v>943</v>
      </c>
    </row>
    <row r="342" spans="1:19" hidden="1" x14ac:dyDescent="0.3">
      <c r="A342" t="s">
        <v>94</v>
      </c>
      <c r="B342" s="11">
        <v>44958</v>
      </c>
      <c r="C342">
        <v>35422.720000000001</v>
      </c>
      <c r="D342">
        <v>50101</v>
      </c>
      <c r="E342" t="s">
        <v>2321</v>
      </c>
      <c r="F342" t="s">
        <v>2322</v>
      </c>
      <c r="G342" t="s">
        <v>172</v>
      </c>
      <c r="I342" t="s">
        <v>2327</v>
      </c>
      <c r="J342">
        <v>9002</v>
      </c>
      <c r="K342" t="s">
        <v>150</v>
      </c>
      <c r="L342" t="s">
        <v>106</v>
      </c>
      <c r="M342" t="s">
        <v>2323</v>
      </c>
      <c r="N342" t="s">
        <v>52</v>
      </c>
      <c r="O342" t="s">
        <v>2323</v>
      </c>
      <c r="P342" t="s">
        <v>53</v>
      </c>
    </row>
    <row r="343" spans="1:19" hidden="1" x14ac:dyDescent="0.3">
      <c r="A343" t="s">
        <v>94</v>
      </c>
      <c r="B343" s="11">
        <v>44958</v>
      </c>
      <c r="C343">
        <v>45899.1</v>
      </c>
      <c r="F343" t="s">
        <v>493</v>
      </c>
      <c r="G343" t="s">
        <v>433</v>
      </c>
      <c r="H343" t="s">
        <v>734</v>
      </c>
      <c r="Q343" t="s">
        <v>100</v>
      </c>
      <c r="R343" t="s">
        <v>944</v>
      </c>
    </row>
    <row r="344" spans="1:19" hidden="1" x14ac:dyDescent="0.3">
      <c r="A344" t="s">
        <v>94</v>
      </c>
      <c r="B344" s="11">
        <v>44958</v>
      </c>
      <c r="C344">
        <v>97466.68</v>
      </c>
      <c r="D344">
        <v>50101</v>
      </c>
      <c r="E344" t="s">
        <v>2321</v>
      </c>
      <c r="F344" t="s">
        <v>2322</v>
      </c>
      <c r="G344" t="s">
        <v>172</v>
      </c>
      <c r="I344" t="s">
        <v>150</v>
      </c>
      <c r="J344">
        <v>9002</v>
      </c>
      <c r="K344" t="s">
        <v>150</v>
      </c>
      <c r="L344" t="s">
        <v>106</v>
      </c>
      <c r="M344" t="s">
        <v>2323</v>
      </c>
      <c r="N344" t="s">
        <v>52</v>
      </c>
      <c r="O344" t="s">
        <v>2323</v>
      </c>
      <c r="P344" t="s">
        <v>53</v>
      </c>
    </row>
    <row r="345" spans="1:19" hidden="1" x14ac:dyDescent="0.3">
      <c r="A345" t="s">
        <v>94</v>
      </c>
      <c r="B345" s="11">
        <v>44986</v>
      </c>
      <c r="C345">
        <v>-49378.400000000001</v>
      </c>
      <c r="F345" t="s">
        <v>493</v>
      </c>
      <c r="G345" t="s">
        <v>433</v>
      </c>
      <c r="H345" t="s">
        <v>945</v>
      </c>
      <c r="Q345" t="s">
        <v>100</v>
      </c>
      <c r="R345" t="s">
        <v>946</v>
      </c>
    </row>
    <row r="346" spans="1:19" hidden="1" x14ac:dyDescent="0.3">
      <c r="A346" t="s">
        <v>94</v>
      </c>
      <c r="B346" s="11">
        <v>44986</v>
      </c>
      <c r="C346">
        <v>-20000</v>
      </c>
      <c r="D346">
        <v>41412</v>
      </c>
      <c r="E346" t="s">
        <v>2324</v>
      </c>
      <c r="F346" t="s">
        <v>2322</v>
      </c>
      <c r="G346" t="s">
        <v>172</v>
      </c>
      <c r="I346" t="s">
        <v>2325</v>
      </c>
      <c r="J346">
        <v>9002</v>
      </c>
      <c r="K346" t="s">
        <v>150</v>
      </c>
      <c r="L346" t="s">
        <v>106</v>
      </c>
      <c r="M346" t="s">
        <v>103</v>
      </c>
      <c r="N346" t="s">
        <v>56</v>
      </c>
      <c r="O346" t="s">
        <v>111</v>
      </c>
      <c r="P346" t="s">
        <v>60</v>
      </c>
    </row>
    <row r="347" spans="1:19" hidden="1" x14ac:dyDescent="0.3">
      <c r="A347" t="s">
        <v>94</v>
      </c>
      <c r="B347" s="11">
        <v>44986</v>
      </c>
      <c r="C347">
        <v>-19736</v>
      </c>
      <c r="F347" t="s">
        <v>493</v>
      </c>
      <c r="G347" t="s">
        <v>433</v>
      </c>
      <c r="H347" t="s">
        <v>947</v>
      </c>
      <c r="Q347" t="s">
        <v>100</v>
      </c>
      <c r="R347" t="s">
        <v>948</v>
      </c>
    </row>
    <row r="348" spans="1:19" hidden="1" x14ac:dyDescent="0.3">
      <c r="A348" t="s">
        <v>94</v>
      </c>
      <c r="B348" s="11">
        <v>44986</v>
      </c>
      <c r="C348">
        <v>-15227.88</v>
      </c>
      <c r="D348">
        <v>41501</v>
      </c>
      <c r="E348" t="s">
        <v>21</v>
      </c>
      <c r="F348" t="s">
        <v>469</v>
      </c>
      <c r="G348" t="s">
        <v>120</v>
      </c>
      <c r="H348" t="s">
        <v>949</v>
      </c>
      <c r="I348" t="s">
        <v>950</v>
      </c>
      <c r="J348">
        <v>9002</v>
      </c>
      <c r="K348" t="s">
        <v>150</v>
      </c>
      <c r="L348" t="s">
        <v>106</v>
      </c>
      <c r="M348" t="s">
        <v>103</v>
      </c>
      <c r="N348" t="s">
        <v>56</v>
      </c>
      <c r="O348" t="s">
        <v>108</v>
      </c>
      <c r="P348" t="s">
        <v>61</v>
      </c>
      <c r="Q348" t="s">
        <v>100</v>
      </c>
      <c r="R348" t="s">
        <v>951</v>
      </c>
      <c r="S348" t="s">
        <v>500</v>
      </c>
    </row>
    <row r="349" spans="1:19" hidden="1" x14ac:dyDescent="0.3">
      <c r="A349" t="s">
        <v>94</v>
      </c>
      <c r="B349" s="11">
        <v>44986</v>
      </c>
      <c r="C349">
        <v>-12193</v>
      </c>
      <c r="F349" t="s">
        <v>493</v>
      </c>
      <c r="G349" t="s">
        <v>433</v>
      </c>
      <c r="H349" t="s">
        <v>952</v>
      </c>
      <c r="Q349" t="s">
        <v>100</v>
      </c>
      <c r="R349" t="s">
        <v>953</v>
      </c>
    </row>
    <row r="350" spans="1:19" hidden="1" x14ac:dyDescent="0.3">
      <c r="A350" t="s">
        <v>94</v>
      </c>
      <c r="B350" s="11">
        <v>44986</v>
      </c>
      <c r="C350">
        <v>-12169.07</v>
      </c>
      <c r="D350">
        <v>31102</v>
      </c>
      <c r="E350" t="s">
        <v>0</v>
      </c>
      <c r="F350" t="s">
        <v>144</v>
      </c>
      <c r="G350" t="s">
        <v>110</v>
      </c>
      <c r="H350" t="s">
        <v>954</v>
      </c>
      <c r="I350" t="s">
        <v>955</v>
      </c>
      <c r="J350">
        <v>9002</v>
      </c>
      <c r="K350" t="s">
        <v>150</v>
      </c>
      <c r="L350" t="s">
        <v>106</v>
      </c>
      <c r="M350" t="s">
        <v>173</v>
      </c>
      <c r="N350" t="s">
        <v>54</v>
      </c>
      <c r="O350" t="s">
        <v>173</v>
      </c>
      <c r="P350" t="s">
        <v>55</v>
      </c>
      <c r="Q350" t="s">
        <v>100</v>
      </c>
      <c r="R350" t="s">
        <v>956</v>
      </c>
      <c r="S350" t="s">
        <v>500</v>
      </c>
    </row>
    <row r="351" spans="1:19" hidden="1" x14ac:dyDescent="0.3">
      <c r="A351" t="s">
        <v>94</v>
      </c>
      <c r="B351" s="11">
        <v>44986</v>
      </c>
      <c r="C351">
        <v>-11256.53</v>
      </c>
      <c r="D351">
        <v>41101</v>
      </c>
      <c r="E351" t="s">
        <v>2</v>
      </c>
      <c r="F351" t="s">
        <v>98</v>
      </c>
      <c r="G351" t="s">
        <v>102</v>
      </c>
      <c r="H351" t="s">
        <v>957</v>
      </c>
      <c r="I351" t="s">
        <v>958</v>
      </c>
      <c r="J351">
        <v>9002</v>
      </c>
      <c r="K351" t="s">
        <v>150</v>
      </c>
      <c r="L351" t="s">
        <v>106</v>
      </c>
      <c r="M351" t="s">
        <v>103</v>
      </c>
      <c r="N351" t="s">
        <v>56</v>
      </c>
      <c r="O351" t="s">
        <v>103</v>
      </c>
      <c r="P351" t="s">
        <v>57</v>
      </c>
      <c r="Q351" t="s">
        <v>100</v>
      </c>
      <c r="R351" t="s">
        <v>959</v>
      </c>
      <c r="S351" t="s">
        <v>500</v>
      </c>
    </row>
    <row r="352" spans="1:19" hidden="1" x14ac:dyDescent="0.3">
      <c r="A352" t="s">
        <v>94</v>
      </c>
      <c r="B352" s="11">
        <v>44986</v>
      </c>
      <c r="C352">
        <v>-10520</v>
      </c>
      <c r="D352">
        <v>42401</v>
      </c>
      <c r="E352" t="s">
        <v>30</v>
      </c>
      <c r="F352" t="s">
        <v>159</v>
      </c>
      <c r="G352" t="s">
        <v>113</v>
      </c>
      <c r="H352" t="s">
        <v>960</v>
      </c>
      <c r="I352" t="s">
        <v>511</v>
      </c>
      <c r="J352">
        <v>9002</v>
      </c>
      <c r="K352" t="s">
        <v>150</v>
      </c>
      <c r="L352" t="s">
        <v>106</v>
      </c>
      <c r="M352" t="s">
        <v>96</v>
      </c>
      <c r="N352" t="s">
        <v>65</v>
      </c>
      <c r="O352" t="s">
        <v>116</v>
      </c>
      <c r="P352" t="s">
        <v>62</v>
      </c>
      <c r="Q352" t="s">
        <v>100</v>
      </c>
      <c r="R352" t="s">
        <v>961</v>
      </c>
      <c r="S352" t="s">
        <v>500</v>
      </c>
    </row>
    <row r="353" spans="1:19" hidden="1" x14ac:dyDescent="0.3">
      <c r="A353" t="s">
        <v>94</v>
      </c>
      <c r="B353" s="11">
        <v>44986</v>
      </c>
      <c r="C353">
        <v>-8086</v>
      </c>
      <c r="F353" t="s">
        <v>493</v>
      </c>
      <c r="G353" t="s">
        <v>433</v>
      </c>
      <c r="H353" t="s">
        <v>962</v>
      </c>
      <c r="Q353" t="s">
        <v>100</v>
      </c>
      <c r="R353" t="s">
        <v>963</v>
      </c>
    </row>
    <row r="354" spans="1:19" hidden="1" x14ac:dyDescent="0.3">
      <c r="A354" t="s">
        <v>94</v>
      </c>
      <c r="B354" s="11">
        <v>44986</v>
      </c>
      <c r="C354">
        <v>-7695.6</v>
      </c>
      <c r="F354" t="s">
        <v>493</v>
      </c>
      <c r="G354" t="s">
        <v>433</v>
      </c>
      <c r="H354" t="s">
        <v>964</v>
      </c>
      <c r="Q354" t="s">
        <v>100</v>
      </c>
      <c r="R354" t="s">
        <v>965</v>
      </c>
    </row>
    <row r="355" spans="1:19" hidden="1" x14ac:dyDescent="0.3">
      <c r="A355" t="s">
        <v>94</v>
      </c>
      <c r="B355" s="11">
        <v>44986</v>
      </c>
      <c r="C355">
        <v>-6539.9</v>
      </c>
      <c r="F355" t="s">
        <v>493</v>
      </c>
      <c r="G355" t="s">
        <v>433</v>
      </c>
      <c r="H355" t="s">
        <v>967</v>
      </c>
      <c r="Q355" t="s">
        <v>100</v>
      </c>
      <c r="R355" t="s">
        <v>968</v>
      </c>
    </row>
    <row r="356" spans="1:19" hidden="1" x14ac:dyDescent="0.3">
      <c r="A356" t="s">
        <v>94</v>
      </c>
      <c r="B356" s="11">
        <v>44986</v>
      </c>
      <c r="C356">
        <v>-6000</v>
      </c>
      <c r="D356">
        <v>421011</v>
      </c>
      <c r="E356" t="s">
        <v>75</v>
      </c>
      <c r="F356" t="s">
        <v>515</v>
      </c>
      <c r="G356" t="s">
        <v>120</v>
      </c>
      <c r="H356" t="s">
        <v>194</v>
      </c>
      <c r="I356" t="s">
        <v>969</v>
      </c>
      <c r="J356">
        <v>9002</v>
      </c>
      <c r="K356" t="s">
        <v>150</v>
      </c>
      <c r="L356" t="s">
        <v>106</v>
      </c>
      <c r="M356" t="s">
        <v>96</v>
      </c>
      <c r="N356" t="s">
        <v>65</v>
      </c>
      <c r="O356" t="s">
        <v>128</v>
      </c>
      <c r="P356" t="s">
        <v>57</v>
      </c>
      <c r="Q356" t="s">
        <v>100</v>
      </c>
      <c r="R356" t="s">
        <v>970</v>
      </c>
      <c r="S356" t="s">
        <v>500</v>
      </c>
    </row>
    <row r="357" spans="1:19" hidden="1" x14ac:dyDescent="0.3">
      <c r="A357" t="s">
        <v>94</v>
      </c>
      <c r="B357" s="11">
        <v>44986</v>
      </c>
      <c r="C357">
        <v>-5181.6000000000004</v>
      </c>
      <c r="F357" t="s">
        <v>493</v>
      </c>
      <c r="G357" t="s">
        <v>433</v>
      </c>
      <c r="H357" t="s">
        <v>971</v>
      </c>
      <c r="Q357" t="s">
        <v>100</v>
      </c>
      <c r="R357" t="s">
        <v>972</v>
      </c>
    </row>
    <row r="358" spans="1:19" hidden="1" x14ac:dyDescent="0.3">
      <c r="A358" t="s">
        <v>94</v>
      </c>
      <c r="B358" s="11">
        <v>44986</v>
      </c>
      <c r="C358">
        <v>-5000</v>
      </c>
      <c r="F358" t="s">
        <v>493</v>
      </c>
      <c r="G358" t="s">
        <v>433</v>
      </c>
      <c r="H358" t="s">
        <v>973</v>
      </c>
      <c r="Q358" t="s">
        <v>100</v>
      </c>
      <c r="R358" t="s">
        <v>974</v>
      </c>
    </row>
    <row r="359" spans="1:19" hidden="1" x14ac:dyDescent="0.3">
      <c r="A359" t="s">
        <v>94</v>
      </c>
      <c r="B359" s="11">
        <v>44986</v>
      </c>
      <c r="C359">
        <v>-3950</v>
      </c>
      <c r="D359">
        <v>42505</v>
      </c>
      <c r="E359" t="s">
        <v>37</v>
      </c>
      <c r="F359" t="s">
        <v>162</v>
      </c>
      <c r="G359" t="s">
        <v>120</v>
      </c>
      <c r="H359" t="s">
        <v>394</v>
      </c>
      <c r="I359" t="s">
        <v>343</v>
      </c>
      <c r="J359">
        <v>8005</v>
      </c>
      <c r="K359" t="s">
        <v>149</v>
      </c>
      <c r="L359" t="s">
        <v>99</v>
      </c>
      <c r="M359" t="s">
        <v>96</v>
      </c>
      <c r="N359" t="s">
        <v>65</v>
      </c>
      <c r="O359" t="s">
        <v>121</v>
      </c>
      <c r="P359" t="s">
        <v>66</v>
      </c>
      <c r="Q359" t="s">
        <v>100</v>
      </c>
      <c r="R359" t="s">
        <v>975</v>
      </c>
      <c r="S359" t="s">
        <v>500</v>
      </c>
    </row>
    <row r="360" spans="1:19" hidden="1" x14ac:dyDescent="0.3">
      <c r="A360" t="s">
        <v>94</v>
      </c>
      <c r="B360" s="11">
        <v>44986</v>
      </c>
      <c r="C360">
        <v>-3753.34</v>
      </c>
      <c r="D360">
        <v>41302</v>
      </c>
      <c r="E360" t="s">
        <v>14</v>
      </c>
      <c r="F360" t="s">
        <v>143</v>
      </c>
      <c r="G360" t="s">
        <v>113</v>
      </c>
      <c r="H360" t="s">
        <v>976</v>
      </c>
      <c r="I360" t="s">
        <v>977</v>
      </c>
      <c r="J360">
        <v>9002</v>
      </c>
      <c r="K360" t="s">
        <v>150</v>
      </c>
      <c r="L360" t="s">
        <v>106</v>
      </c>
      <c r="M360" t="s">
        <v>103</v>
      </c>
      <c r="N360" t="s">
        <v>56</v>
      </c>
      <c r="O360" t="s">
        <v>123</v>
      </c>
      <c r="P360" t="s">
        <v>59</v>
      </c>
      <c r="Q360" t="s">
        <v>100</v>
      </c>
      <c r="R360" t="s">
        <v>978</v>
      </c>
      <c r="S360" t="s">
        <v>500</v>
      </c>
    </row>
    <row r="361" spans="1:19" hidden="1" x14ac:dyDescent="0.3">
      <c r="A361" t="s">
        <v>94</v>
      </c>
      <c r="B361" s="11">
        <v>44986</v>
      </c>
      <c r="C361">
        <v>-3500</v>
      </c>
      <c r="F361" t="s">
        <v>493</v>
      </c>
      <c r="G361" t="s">
        <v>433</v>
      </c>
      <c r="H361" t="s">
        <v>979</v>
      </c>
      <c r="Q361" t="s">
        <v>100</v>
      </c>
      <c r="R361" t="s">
        <v>980</v>
      </c>
    </row>
    <row r="362" spans="1:19" hidden="1" x14ac:dyDescent="0.3">
      <c r="A362" t="s">
        <v>94</v>
      </c>
      <c r="B362" s="11">
        <v>44986</v>
      </c>
      <c r="C362">
        <v>-3206.25</v>
      </c>
      <c r="D362">
        <v>41617</v>
      </c>
      <c r="E362" t="s">
        <v>27</v>
      </c>
      <c r="F362" t="s">
        <v>764</v>
      </c>
      <c r="G362" t="s">
        <v>95</v>
      </c>
      <c r="H362" t="s">
        <v>981</v>
      </c>
      <c r="I362" t="s">
        <v>766</v>
      </c>
      <c r="J362">
        <v>9002</v>
      </c>
      <c r="K362" t="s">
        <v>150</v>
      </c>
      <c r="L362" t="s">
        <v>106</v>
      </c>
      <c r="M362" t="s">
        <v>103</v>
      </c>
      <c r="N362" t="s">
        <v>56</v>
      </c>
      <c r="O362" t="s">
        <v>119</v>
      </c>
      <c r="P362" t="s">
        <v>64</v>
      </c>
      <c r="Q362" t="s">
        <v>153</v>
      </c>
      <c r="R362" t="s">
        <v>982</v>
      </c>
      <c r="S362" t="s">
        <v>500</v>
      </c>
    </row>
    <row r="363" spans="1:19" hidden="1" x14ac:dyDescent="0.3">
      <c r="A363" t="s">
        <v>94</v>
      </c>
      <c r="B363" s="11">
        <v>44986</v>
      </c>
      <c r="C363">
        <v>-3206.25</v>
      </c>
      <c r="D363">
        <v>41617</v>
      </c>
      <c r="E363" t="s">
        <v>27</v>
      </c>
      <c r="F363" t="s">
        <v>764</v>
      </c>
      <c r="G363" t="s">
        <v>95</v>
      </c>
      <c r="H363" t="s">
        <v>981</v>
      </c>
      <c r="I363" t="s">
        <v>766</v>
      </c>
      <c r="J363">
        <v>9002</v>
      </c>
      <c r="K363" t="s">
        <v>150</v>
      </c>
      <c r="L363" t="s">
        <v>106</v>
      </c>
      <c r="M363" t="s">
        <v>103</v>
      </c>
      <c r="N363" t="s">
        <v>56</v>
      </c>
      <c r="O363" t="s">
        <v>119</v>
      </c>
      <c r="P363" t="s">
        <v>64</v>
      </c>
      <c r="Q363" t="s">
        <v>154</v>
      </c>
      <c r="R363" t="s">
        <v>983</v>
      </c>
      <c r="S363" t="s">
        <v>500</v>
      </c>
    </row>
    <row r="364" spans="1:19" hidden="1" x14ac:dyDescent="0.3">
      <c r="A364" t="s">
        <v>94</v>
      </c>
      <c r="B364" s="11">
        <v>44986</v>
      </c>
      <c r="C364">
        <v>-3000</v>
      </c>
      <c r="F364" t="s">
        <v>493</v>
      </c>
      <c r="G364" t="s">
        <v>433</v>
      </c>
      <c r="H364" t="s">
        <v>984</v>
      </c>
      <c r="Q364" t="s">
        <v>100</v>
      </c>
      <c r="R364" t="s">
        <v>985</v>
      </c>
    </row>
    <row r="365" spans="1:19" hidden="1" x14ac:dyDescent="0.3">
      <c r="A365" t="s">
        <v>94</v>
      </c>
      <c r="B365" s="11">
        <v>44986</v>
      </c>
      <c r="C365">
        <v>-2962.8</v>
      </c>
      <c r="D365">
        <v>42402</v>
      </c>
      <c r="E365" t="s">
        <v>31</v>
      </c>
      <c r="F365" t="s">
        <v>204</v>
      </c>
      <c r="G365" t="s">
        <v>110</v>
      </c>
      <c r="H365" t="s">
        <v>769</v>
      </c>
      <c r="I365" t="s">
        <v>770</v>
      </c>
      <c r="J365">
        <v>9002</v>
      </c>
      <c r="K365" t="s">
        <v>150</v>
      </c>
      <c r="L365" t="s">
        <v>106</v>
      </c>
      <c r="M365" t="s">
        <v>96</v>
      </c>
      <c r="N365" t="s">
        <v>65</v>
      </c>
      <c r="O365" t="s">
        <v>116</v>
      </c>
      <c r="P365" t="s">
        <v>62</v>
      </c>
      <c r="Q365" t="s">
        <v>206</v>
      </c>
      <c r="R365" t="s">
        <v>986</v>
      </c>
      <c r="S365" t="s">
        <v>500</v>
      </c>
    </row>
    <row r="366" spans="1:19" hidden="1" x14ac:dyDescent="0.3">
      <c r="A366" t="s">
        <v>94</v>
      </c>
      <c r="B366" s="11">
        <v>44986</v>
      </c>
      <c r="C366">
        <v>-2654.92</v>
      </c>
      <c r="D366">
        <v>42405</v>
      </c>
      <c r="E366" t="s">
        <v>33</v>
      </c>
      <c r="F366" t="s">
        <v>136</v>
      </c>
      <c r="G366" t="s">
        <v>124</v>
      </c>
      <c r="H366" t="s">
        <v>987</v>
      </c>
      <c r="I366" t="s">
        <v>988</v>
      </c>
      <c r="J366">
        <v>9002</v>
      </c>
      <c r="K366" t="s">
        <v>150</v>
      </c>
      <c r="L366" t="s">
        <v>106</v>
      </c>
      <c r="M366" t="s">
        <v>96</v>
      </c>
      <c r="N366" t="s">
        <v>65</v>
      </c>
      <c r="O366" t="s">
        <v>116</v>
      </c>
      <c r="P366" t="s">
        <v>62</v>
      </c>
      <c r="Q366" t="s">
        <v>100</v>
      </c>
      <c r="R366" t="s">
        <v>989</v>
      </c>
      <c r="S366" t="s">
        <v>500</v>
      </c>
    </row>
    <row r="367" spans="1:19" hidden="1" x14ac:dyDescent="0.3">
      <c r="A367" t="s">
        <v>94</v>
      </c>
      <c r="B367" s="11">
        <v>44986</v>
      </c>
      <c r="C367">
        <v>-2214</v>
      </c>
      <c r="F367" t="s">
        <v>493</v>
      </c>
      <c r="G367" t="s">
        <v>433</v>
      </c>
      <c r="H367" t="s">
        <v>990</v>
      </c>
      <c r="Q367" t="s">
        <v>100</v>
      </c>
      <c r="R367" t="s">
        <v>991</v>
      </c>
    </row>
    <row r="368" spans="1:19" hidden="1" x14ac:dyDescent="0.3">
      <c r="A368" t="s">
        <v>94</v>
      </c>
      <c r="B368" s="11">
        <v>44986</v>
      </c>
      <c r="C368">
        <v>-2085.27</v>
      </c>
      <c r="D368">
        <v>33204</v>
      </c>
      <c r="E368" t="s">
        <v>43</v>
      </c>
      <c r="F368" t="s">
        <v>144</v>
      </c>
      <c r="G368" t="s">
        <v>110</v>
      </c>
      <c r="H368" t="s">
        <v>992</v>
      </c>
      <c r="I368" t="s">
        <v>993</v>
      </c>
      <c r="J368">
        <v>20011</v>
      </c>
      <c r="K368" t="s">
        <v>105</v>
      </c>
      <c r="L368" t="s">
        <v>106</v>
      </c>
      <c r="M368" t="s">
        <v>111</v>
      </c>
      <c r="N368" t="s">
        <v>68</v>
      </c>
      <c r="O368" t="s">
        <v>112</v>
      </c>
      <c r="P368" t="s">
        <v>68</v>
      </c>
      <c r="Q368" t="s">
        <v>100</v>
      </c>
      <c r="R368" t="s">
        <v>994</v>
      </c>
      <c r="S368" t="s">
        <v>500</v>
      </c>
    </row>
    <row r="369" spans="1:19" hidden="1" x14ac:dyDescent="0.3">
      <c r="A369" t="s">
        <v>94</v>
      </c>
      <c r="B369" s="11">
        <v>44986</v>
      </c>
      <c r="C369">
        <v>-1871.89</v>
      </c>
      <c r="D369">
        <v>41102</v>
      </c>
      <c r="E369" t="s">
        <v>3</v>
      </c>
      <c r="F369" t="s">
        <v>101</v>
      </c>
      <c r="G369" t="s">
        <v>102</v>
      </c>
      <c r="H369" t="s">
        <v>995</v>
      </c>
      <c r="I369" t="s">
        <v>996</v>
      </c>
      <c r="J369">
        <v>9002</v>
      </c>
      <c r="K369" t="s">
        <v>150</v>
      </c>
      <c r="L369" t="s">
        <v>106</v>
      </c>
      <c r="M369" t="s">
        <v>103</v>
      </c>
      <c r="N369" t="s">
        <v>56</v>
      </c>
      <c r="O369" t="s">
        <v>103</v>
      </c>
      <c r="P369" t="s">
        <v>57</v>
      </c>
      <c r="Q369" t="s">
        <v>100</v>
      </c>
      <c r="R369" t="s">
        <v>997</v>
      </c>
      <c r="S369" t="s">
        <v>500</v>
      </c>
    </row>
    <row r="370" spans="1:19" hidden="1" x14ac:dyDescent="0.3">
      <c r="A370" t="s">
        <v>94</v>
      </c>
      <c r="B370" s="11">
        <v>44986</v>
      </c>
      <c r="C370">
        <v>-1788.74</v>
      </c>
      <c r="D370">
        <v>41621</v>
      </c>
      <c r="E370" t="s">
        <v>2290</v>
      </c>
      <c r="F370" t="s">
        <v>176</v>
      </c>
      <c r="G370" t="s">
        <v>120</v>
      </c>
      <c r="H370" t="s">
        <v>998</v>
      </c>
      <c r="I370" t="s">
        <v>344</v>
      </c>
      <c r="J370">
        <v>9002</v>
      </c>
      <c r="K370" t="s">
        <v>150</v>
      </c>
      <c r="L370" t="s">
        <v>106</v>
      </c>
      <c r="M370" t="s">
        <v>103</v>
      </c>
      <c r="N370" t="s">
        <v>56</v>
      </c>
      <c r="O370" t="s">
        <v>119</v>
      </c>
      <c r="P370" t="s">
        <v>64</v>
      </c>
      <c r="Q370" t="s">
        <v>100</v>
      </c>
      <c r="R370" t="s">
        <v>999</v>
      </c>
      <c r="S370" t="s">
        <v>500</v>
      </c>
    </row>
    <row r="371" spans="1:19" hidden="1" x14ac:dyDescent="0.3">
      <c r="A371" t="s">
        <v>94</v>
      </c>
      <c r="B371" s="11">
        <v>44986</v>
      </c>
      <c r="C371">
        <v>-1780</v>
      </c>
      <c r="D371">
        <v>42109</v>
      </c>
      <c r="E371" t="s">
        <v>29</v>
      </c>
      <c r="F371" t="s">
        <v>98</v>
      </c>
      <c r="G371" t="s">
        <v>102</v>
      </c>
      <c r="H371" t="s">
        <v>1000</v>
      </c>
      <c r="I371" t="s">
        <v>1001</v>
      </c>
      <c r="J371">
        <v>9002</v>
      </c>
      <c r="K371" t="s">
        <v>150</v>
      </c>
      <c r="L371" t="s">
        <v>106</v>
      </c>
      <c r="M371" t="s">
        <v>96</v>
      </c>
      <c r="N371" t="s">
        <v>65</v>
      </c>
      <c r="O371" t="s">
        <v>128</v>
      </c>
      <c r="P371" t="s">
        <v>57</v>
      </c>
      <c r="Q371" t="s">
        <v>100</v>
      </c>
      <c r="R371" t="s">
        <v>1002</v>
      </c>
      <c r="S371" t="s">
        <v>500</v>
      </c>
    </row>
    <row r="372" spans="1:19" hidden="1" x14ac:dyDescent="0.3">
      <c r="A372" t="s">
        <v>94</v>
      </c>
      <c r="B372" s="11">
        <v>44986</v>
      </c>
      <c r="C372">
        <v>-1732.42</v>
      </c>
      <c r="D372">
        <v>41614</v>
      </c>
      <c r="E372" t="s">
        <v>25</v>
      </c>
      <c r="F372" t="s">
        <v>157</v>
      </c>
      <c r="G372" t="s">
        <v>113</v>
      </c>
      <c r="H372" t="s">
        <v>1003</v>
      </c>
      <c r="I372" t="s">
        <v>1004</v>
      </c>
      <c r="J372">
        <v>9002</v>
      </c>
      <c r="K372" t="s">
        <v>150</v>
      </c>
      <c r="L372" t="s">
        <v>106</v>
      </c>
      <c r="M372" t="s">
        <v>103</v>
      </c>
      <c r="N372" t="s">
        <v>56</v>
      </c>
      <c r="O372" t="s">
        <v>119</v>
      </c>
      <c r="P372" t="s">
        <v>64</v>
      </c>
      <c r="Q372" t="s">
        <v>100</v>
      </c>
      <c r="R372" t="s">
        <v>1005</v>
      </c>
      <c r="S372" t="s">
        <v>500</v>
      </c>
    </row>
    <row r="373" spans="1:19" hidden="1" x14ac:dyDescent="0.3">
      <c r="A373" t="s">
        <v>94</v>
      </c>
      <c r="B373" s="11">
        <v>44986</v>
      </c>
      <c r="C373">
        <v>-1557.6</v>
      </c>
      <c r="F373" t="s">
        <v>493</v>
      </c>
      <c r="G373" t="s">
        <v>433</v>
      </c>
      <c r="H373" t="s">
        <v>1006</v>
      </c>
      <c r="Q373" t="s">
        <v>100</v>
      </c>
      <c r="R373" t="s">
        <v>1007</v>
      </c>
    </row>
    <row r="374" spans="1:19" hidden="1" x14ac:dyDescent="0.3">
      <c r="A374" t="s">
        <v>94</v>
      </c>
      <c r="B374" s="11">
        <v>44986</v>
      </c>
      <c r="C374">
        <v>-1430.25</v>
      </c>
      <c r="D374">
        <v>41615</v>
      </c>
      <c r="E374" t="s">
        <v>26</v>
      </c>
      <c r="F374" t="s">
        <v>787</v>
      </c>
      <c r="G374" t="s">
        <v>120</v>
      </c>
      <c r="H374" t="s">
        <v>1008</v>
      </c>
      <c r="I374" t="s">
        <v>1009</v>
      </c>
      <c r="J374">
        <v>9002</v>
      </c>
      <c r="K374" t="s">
        <v>150</v>
      </c>
      <c r="L374" t="s">
        <v>106</v>
      </c>
      <c r="M374" t="s">
        <v>103</v>
      </c>
      <c r="N374" t="s">
        <v>56</v>
      </c>
      <c r="O374" t="s">
        <v>119</v>
      </c>
      <c r="P374" t="s">
        <v>64</v>
      </c>
      <c r="Q374" t="s">
        <v>100</v>
      </c>
      <c r="R374" t="s">
        <v>1010</v>
      </c>
      <c r="S374" t="s">
        <v>500</v>
      </c>
    </row>
    <row r="375" spans="1:19" hidden="1" x14ac:dyDescent="0.3">
      <c r="A375" t="s">
        <v>94</v>
      </c>
      <c r="B375" s="11">
        <v>44986</v>
      </c>
      <c r="C375">
        <v>-1422.72</v>
      </c>
      <c r="D375">
        <v>9</v>
      </c>
      <c r="F375" t="s">
        <v>2322</v>
      </c>
      <c r="G375" t="s">
        <v>172</v>
      </c>
      <c r="I375" t="s">
        <v>2326</v>
      </c>
      <c r="J375">
        <v>9002</v>
      </c>
      <c r="K375" t="s">
        <v>150</v>
      </c>
      <c r="L375" t="s">
        <v>106</v>
      </c>
    </row>
    <row r="376" spans="1:19" hidden="1" x14ac:dyDescent="0.3">
      <c r="A376" t="s">
        <v>94</v>
      </c>
      <c r="B376" s="11">
        <v>44986</v>
      </c>
      <c r="C376">
        <v>-1397.9</v>
      </c>
      <c r="D376">
        <v>41301</v>
      </c>
      <c r="E376" t="s">
        <v>13</v>
      </c>
      <c r="F376" t="s">
        <v>122</v>
      </c>
      <c r="G376" t="s">
        <v>113</v>
      </c>
      <c r="H376" t="s">
        <v>1011</v>
      </c>
      <c r="I376" t="s">
        <v>1012</v>
      </c>
      <c r="J376">
        <v>9002</v>
      </c>
      <c r="K376" t="s">
        <v>150</v>
      </c>
      <c r="L376" t="s">
        <v>106</v>
      </c>
      <c r="M376" t="s">
        <v>103</v>
      </c>
      <c r="N376" t="s">
        <v>56</v>
      </c>
      <c r="O376" t="s">
        <v>123</v>
      </c>
      <c r="P376" t="s">
        <v>59</v>
      </c>
      <c r="Q376" t="s">
        <v>100</v>
      </c>
      <c r="R376" t="s">
        <v>1013</v>
      </c>
      <c r="S376" t="s">
        <v>500</v>
      </c>
    </row>
    <row r="377" spans="1:19" hidden="1" x14ac:dyDescent="0.3">
      <c r="A377" t="s">
        <v>94</v>
      </c>
      <c r="B377" s="11">
        <v>44986</v>
      </c>
      <c r="C377">
        <v>-1331.67</v>
      </c>
      <c r="D377">
        <v>41202</v>
      </c>
      <c r="E377" t="s">
        <v>10</v>
      </c>
      <c r="F377" t="s">
        <v>152</v>
      </c>
      <c r="G377" t="s">
        <v>110</v>
      </c>
      <c r="H377" t="s">
        <v>1014</v>
      </c>
      <c r="I377" t="s">
        <v>1015</v>
      </c>
      <c r="J377">
        <v>9002</v>
      </c>
      <c r="K377" t="s">
        <v>150</v>
      </c>
      <c r="L377" t="s">
        <v>106</v>
      </c>
      <c r="M377" t="s">
        <v>103</v>
      </c>
      <c r="N377" t="s">
        <v>56</v>
      </c>
      <c r="O377" t="s">
        <v>96</v>
      </c>
      <c r="P377" t="s">
        <v>58</v>
      </c>
      <c r="Q377" t="s">
        <v>100</v>
      </c>
      <c r="R377" t="s">
        <v>1016</v>
      </c>
      <c r="S377" t="s">
        <v>500</v>
      </c>
    </row>
    <row r="378" spans="1:19" hidden="1" x14ac:dyDescent="0.3">
      <c r="A378" t="s">
        <v>94</v>
      </c>
      <c r="B378" s="11">
        <v>44986</v>
      </c>
      <c r="C378">
        <v>-1296.81</v>
      </c>
      <c r="D378">
        <v>41201</v>
      </c>
      <c r="E378" t="s">
        <v>9</v>
      </c>
      <c r="F378" t="s">
        <v>109</v>
      </c>
      <c r="G378" t="s">
        <v>110</v>
      </c>
      <c r="H378" t="s">
        <v>1017</v>
      </c>
      <c r="I378" t="s">
        <v>1018</v>
      </c>
      <c r="J378">
        <v>9002</v>
      </c>
      <c r="K378" t="s">
        <v>150</v>
      </c>
      <c r="L378" t="s">
        <v>106</v>
      </c>
      <c r="M378" t="s">
        <v>103</v>
      </c>
      <c r="N378" t="s">
        <v>56</v>
      </c>
      <c r="O378" t="s">
        <v>96</v>
      </c>
      <c r="P378" t="s">
        <v>58</v>
      </c>
      <c r="Q378" t="s">
        <v>100</v>
      </c>
      <c r="R378" t="s">
        <v>1019</v>
      </c>
      <c r="S378" t="s">
        <v>500</v>
      </c>
    </row>
    <row r="379" spans="1:19" hidden="1" x14ac:dyDescent="0.3">
      <c r="A379" t="s">
        <v>94</v>
      </c>
      <c r="B379" s="11">
        <v>44986</v>
      </c>
      <c r="C379">
        <v>-1157.0833333333333</v>
      </c>
      <c r="D379">
        <v>41107</v>
      </c>
      <c r="E379" t="s">
        <v>7</v>
      </c>
      <c r="F379" t="s">
        <v>2322</v>
      </c>
      <c r="G379" t="s">
        <v>172</v>
      </c>
      <c r="I379" t="s">
        <v>150</v>
      </c>
      <c r="J379">
        <v>9002</v>
      </c>
      <c r="K379" t="s">
        <v>150</v>
      </c>
      <c r="L379" t="s">
        <v>106</v>
      </c>
      <c r="M379" t="s">
        <v>103</v>
      </c>
      <c r="N379" t="s">
        <v>56</v>
      </c>
      <c r="O379" t="s">
        <v>103</v>
      </c>
      <c r="P379" t="s">
        <v>57</v>
      </c>
    </row>
    <row r="380" spans="1:19" hidden="1" x14ac:dyDescent="0.3">
      <c r="A380" t="s">
        <v>94</v>
      </c>
      <c r="B380" s="11">
        <v>44986</v>
      </c>
      <c r="C380">
        <v>-1103.1400000000001</v>
      </c>
      <c r="D380">
        <v>42706</v>
      </c>
      <c r="E380" t="s">
        <v>41</v>
      </c>
      <c r="F380" t="s">
        <v>188</v>
      </c>
      <c r="G380" t="s">
        <v>120</v>
      </c>
      <c r="H380" t="s">
        <v>1020</v>
      </c>
      <c r="I380" t="s">
        <v>340</v>
      </c>
      <c r="J380">
        <v>9002</v>
      </c>
      <c r="K380" t="s">
        <v>150</v>
      </c>
      <c r="L380" t="s">
        <v>106</v>
      </c>
      <c r="M380" t="s">
        <v>96</v>
      </c>
      <c r="N380" t="s">
        <v>65</v>
      </c>
      <c r="O380" t="s">
        <v>97</v>
      </c>
      <c r="P380" t="s">
        <v>67</v>
      </c>
      <c r="Q380" t="s">
        <v>100</v>
      </c>
      <c r="R380" t="s">
        <v>1021</v>
      </c>
      <c r="S380" t="s">
        <v>500</v>
      </c>
    </row>
    <row r="381" spans="1:19" hidden="1" x14ac:dyDescent="0.3">
      <c r="A381" t="s">
        <v>94</v>
      </c>
      <c r="B381" s="11">
        <v>44986</v>
      </c>
      <c r="C381">
        <v>-1032.2</v>
      </c>
      <c r="D381">
        <v>42408</v>
      </c>
      <c r="E381" t="s">
        <v>35</v>
      </c>
      <c r="F381" t="s">
        <v>240</v>
      </c>
      <c r="G381" t="s">
        <v>124</v>
      </c>
      <c r="H381" t="s">
        <v>226</v>
      </c>
      <c r="I381" t="s">
        <v>1022</v>
      </c>
      <c r="J381">
        <v>9002</v>
      </c>
      <c r="K381" t="s">
        <v>150</v>
      </c>
      <c r="L381" t="s">
        <v>106</v>
      </c>
      <c r="M381" t="s">
        <v>96</v>
      </c>
      <c r="N381" t="s">
        <v>65</v>
      </c>
      <c r="O381" t="s">
        <v>116</v>
      </c>
      <c r="P381" t="s">
        <v>62</v>
      </c>
      <c r="Q381" t="s">
        <v>100</v>
      </c>
      <c r="R381" t="s">
        <v>1023</v>
      </c>
      <c r="S381" t="s">
        <v>500</v>
      </c>
    </row>
    <row r="382" spans="1:19" hidden="1" x14ac:dyDescent="0.3">
      <c r="A382" t="s">
        <v>94</v>
      </c>
      <c r="B382" s="11">
        <v>44986</v>
      </c>
      <c r="C382">
        <v>-997</v>
      </c>
      <c r="D382">
        <v>41614</v>
      </c>
      <c r="E382" t="s">
        <v>25</v>
      </c>
      <c r="F382" t="s">
        <v>556</v>
      </c>
      <c r="G382" t="s">
        <v>95</v>
      </c>
      <c r="H382" t="s">
        <v>1024</v>
      </c>
      <c r="I382" t="s">
        <v>1025</v>
      </c>
      <c r="J382">
        <v>9002</v>
      </c>
      <c r="K382" t="s">
        <v>150</v>
      </c>
      <c r="L382" t="s">
        <v>106</v>
      </c>
      <c r="M382" t="s">
        <v>103</v>
      </c>
      <c r="N382" t="s">
        <v>56</v>
      </c>
      <c r="O382" t="s">
        <v>119</v>
      </c>
      <c r="P382" t="s">
        <v>64</v>
      </c>
      <c r="Q382" t="s">
        <v>100</v>
      </c>
      <c r="R382" t="s">
        <v>1026</v>
      </c>
      <c r="S382" t="s">
        <v>500</v>
      </c>
    </row>
    <row r="383" spans="1:19" hidden="1" x14ac:dyDescent="0.3">
      <c r="A383" t="s">
        <v>94</v>
      </c>
      <c r="B383" s="11">
        <v>44986</v>
      </c>
      <c r="C383">
        <v>-899.39</v>
      </c>
      <c r="D383">
        <v>41620</v>
      </c>
      <c r="E383" t="s">
        <v>28</v>
      </c>
      <c r="F383" t="s">
        <v>553</v>
      </c>
      <c r="G383" t="s">
        <v>120</v>
      </c>
      <c r="H383" t="s">
        <v>1027</v>
      </c>
      <c r="I383" t="s">
        <v>1028</v>
      </c>
      <c r="J383">
        <v>9002</v>
      </c>
      <c r="K383" t="s">
        <v>150</v>
      </c>
      <c r="L383" t="s">
        <v>106</v>
      </c>
      <c r="M383" t="s">
        <v>103</v>
      </c>
      <c r="N383" t="s">
        <v>56</v>
      </c>
      <c r="O383" t="s">
        <v>119</v>
      </c>
      <c r="P383" t="s">
        <v>64</v>
      </c>
      <c r="Q383" t="s">
        <v>100</v>
      </c>
      <c r="R383" t="s">
        <v>1029</v>
      </c>
      <c r="S383" t="s">
        <v>500</v>
      </c>
    </row>
    <row r="384" spans="1:19" hidden="1" x14ac:dyDescent="0.3">
      <c r="A384" t="s">
        <v>94</v>
      </c>
      <c r="B384" s="11">
        <v>44986</v>
      </c>
      <c r="C384">
        <v>-892.85</v>
      </c>
      <c r="D384">
        <v>33204</v>
      </c>
      <c r="E384" t="s">
        <v>43</v>
      </c>
      <c r="F384" t="s">
        <v>144</v>
      </c>
      <c r="G384" t="s">
        <v>110</v>
      </c>
      <c r="H384" t="s">
        <v>1030</v>
      </c>
      <c r="I384" t="s">
        <v>1031</v>
      </c>
      <c r="J384">
        <v>20011</v>
      </c>
      <c r="K384" t="s">
        <v>105</v>
      </c>
      <c r="L384" t="s">
        <v>106</v>
      </c>
      <c r="M384" t="s">
        <v>111</v>
      </c>
      <c r="N384" t="s">
        <v>68</v>
      </c>
      <c r="O384" t="s">
        <v>112</v>
      </c>
      <c r="P384" t="s">
        <v>68</v>
      </c>
      <c r="Q384" t="s">
        <v>100</v>
      </c>
      <c r="R384" t="s">
        <v>1032</v>
      </c>
      <c r="S384" t="s">
        <v>500</v>
      </c>
    </row>
    <row r="385" spans="1:19" hidden="1" x14ac:dyDescent="0.3">
      <c r="A385" t="s">
        <v>94</v>
      </c>
      <c r="B385" s="11">
        <v>44986</v>
      </c>
      <c r="C385">
        <v>-768.31</v>
      </c>
      <c r="D385">
        <v>42404</v>
      </c>
      <c r="E385" t="s">
        <v>32</v>
      </c>
      <c r="F385" t="s">
        <v>135</v>
      </c>
      <c r="G385" t="s">
        <v>113</v>
      </c>
      <c r="H385" t="s">
        <v>1343</v>
      </c>
      <c r="I385" t="s">
        <v>1344</v>
      </c>
      <c r="J385">
        <v>4004</v>
      </c>
      <c r="K385" t="s">
        <v>114</v>
      </c>
      <c r="L385" t="s">
        <v>2391</v>
      </c>
      <c r="M385" t="s">
        <v>96</v>
      </c>
      <c r="N385" t="s">
        <v>65</v>
      </c>
      <c r="O385" t="s">
        <v>116</v>
      </c>
      <c r="P385" t="s">
        <v>62</v>
      </c>
      <c r="Q385" t="s">
        <v>100</v>
      </c>
      <c r="R385" t="s">
        <v>1345</v>
      </c>
      <c r="S385" t="s">
        <v>500</v>
      </c>
    </row>
    <row r="386" spans="1:19" hidden="1" x14ac:dyDescent="0.3">
      <c r="A386" t="s">
        <v>94</v>
      </c>
      <c r="B386" s="11">
        <v>44986</v>
      </c>
      <c r="C386">
        <v>-493</v>
      </c>
      <c r="D386">
        <v>42407</v>
      </c>
      <c r="E386" t="s">
        <v>34</v>
      </c>
      <c r="F386" t="s">
        <v>190</v>
      </c>
      <c r="G386" t="s">
        <v>120</v>
      </c>
      <c r="H386" t="s">
        <v>1033</v>
      </c>
      <c r="I386" t="s">
        <v>1034</v>
      </c>
      <c r="J386">
        <v>9002</v>
      </c>
      <c r="K386" t="s">
        <v>150</v>
      </c>
      <c r="L386" t="s">
        <v>106</v>
      </c>
      <c r="M386" t="s">
        <v>96</v>
      </c>
      <c r="N386" t="s">
        <v>65</v>
      </c>
      <c r="O386" t="s">
        <v>116</v>
      </c>
      <c r="P386" t="s">
        <v>62</v>
      </c>
      <c r="Q386" t="s">
        <v>100</v>
      </c>
      <c r="R386" t="s">
        <v>1035</v>
      </c>
      <c r="S386" t="s">
        <v>500</v>
      </c>
    </row>
    <row r="387" spans="1:19" hidden="1" x14ac:dyDescent="0.3">
      <c r="A387" t="s">
        <v>94</v>
      </c>
      <c r="B387" s="11">
        <v>44986</v>
      </c>
      <c r="C387">
        <v>-480</v>
      </c>
      <c r="D387">
        <v>41618</v>
      </c>
      <c r="E387" t="s">
        <v>2376</v>
      </c>
      <c r="F387" t="s">
        <v>582</v>
      </c>
      <c r="G387" t="s">
        <v>120</v>
      </c>
      <c r="H387" t="s">
        <v>837</v>
      </c>
      <c r="I387" t="s">
        <v>584</v>
      </c>
      <c r="J387">
        <v>9002</v>
      </c>
      <c r="K387" t="s">
        <v>150</v>
      </c>
      <c r="L387" t="s">
        <v>106</v>
      </c>
      <c r="M387" t="s">
        <v>103</v>
      </c>
      <c r="N387" t="s">
        <v>56</v>
      </c>
      <c r="O387" t="s">
        <v>119</v>
      </c>
      <c r="P387" t="s">
        <v>64</v>
      </c>
      <c r="Q387" t="s">
        <v>100</v>
      </c>
      <c r="R387" t="s">
        <v>838</v>
      </c>
      <c r="S387" t="s">
        <v>500</v>
      </c>
    </row>
    <row r="388" spans="1:19" hidden="1" x14ac:dyDescent="0.3">
      <c r="A388" t="s">
        <v>94</v>
      </c>
      <c r="B388" s="11">
        <v>44986</v>
      </c>
      <c r="C388">
        <v>-439.25</v>
      </c>
      <c r="D388">
        <v>41303</v>
      </c>
      <c r="E388" t="s">
        <v>15</v>
      </c>
      <c r="F388" t="s">
        <v>170</v>
      </c>
      <c r="G388" t="s">
        <v>120</v>
      </c>
      <c r="H388" t="s">
        <v>1036</v>
      </c>
      <c r="I388" t="s">
        <v>1037</v>
      </c>
      <c r="J388">
        <v>9002</v>
      </c>
      <c r="K388" t="s">
        <v>150</v>
      </c>
      <c r="L388" t="s">
        <v>106</v>
      </c>
      <c r="M388" t="s">
        <v>103</v>
      </c>
      <c r="N388" t="s">
        <v>56</v>
      </c>
      <c r="O388" t="s">
        <v>123</v>
      </c>
      <c r="P388" t="s">
        <v>59</v>
      </c>
      <c r="Q388" t="s">
        <v>100</v>
      </c>
      <c r="R388" t="s">
        <v>1038</v>
      </c>
      <c r="S388" t="s">
        <v>500</v>
      </c>
    </row>
    <row r="389" spans="1:19" hidden="1" x14ac:dyDescent="0.3">
      <c r="A389" t="s">
        <v>94</v>
      </c>
      <c r="B389" s="11">
        <v>44986</v>
      </c>
      <c r="C389">
        <v>-420.9</v>
      </c>
      <c r="F389" t="s">
        <v>493</v>
      </c>
      <c r="G389" t="s">
        <v>433</v>
      </c>
      <c r="H389" t="s">
        <v>1039</v>
      </c>
      <c r="Q389" t="s">
        <v>100</v>
      </c>
      <c r="R389" t="s">
        <v>1040</v>
      </c>
    </row>
    <row r="390" spans="1:19" hidden="1" x14ac:dyDescent="0.3">
      <c r="A390" t="s">
        <v>94</v>
      </c>
      <c r="B390" s="11">
        <v>44986</v>
      </c>
      <c r="C390">
        <v>-397.58</v>
      </c>
      <c r="D390">
        <v>41304</v>
      </c>
      <c r="E390" t="s">
        <v>16</v>
      </c>
      <c r="F390" t="s">
        <v>134</v>
      </c>
      <c r="G390" t="s">
        <v>120</v>
      </c>
      <c r="H390" t="s">
        <v>1041</v>
      </c>
      <c r="I390" t="s">
        <v>1042</v>
      </c>
      <c r="J390">
        <v>9002</v>
      </c>
      <c r="K390" t="s">
        <v>150</v>
      </c>
      <c r="L390" t="s">
        <v>106</v>
      </c>
      <c r="M390" t="s">
        <v>103</v>
      </c>
      <c r="N390" t="s">
        <v>56</v>
      </c>
      <c r="O390" t="s">
        <v>123</v>
      </c>
      <c r="P390" t="s">
        <v>59</v>
      </c>
      <c r="Q390" t="s">
        <v>100</v>
      </c>
      <c r="R390" t="s">
        <v>1043</v>
      </c>
      <c r="S390" t="s">
        <v>500</v>
      </c>
    </row>
    <row r="391" spans="1:19" hidden="1" x14ac:dyDescent="0.3">
      <c r="A391" t="s">
        <v>94</v>
      </c>
      <c r="B391" s="11">
        <v>44986</v>
      </c>
      <c r="C391">
        <v>-380.58</v>
      </c>
      <c r="D391">
        <v>42408</v>
      </c>
      <c r="E391" t="s">
        <v>35</v>
      </c>
      <c r="F391" t="s">
        <v>224</v>
      </c>
      <c r="G391" t="s">
        <v>124</v>
      </c>
      <c r="H391" t="s">
        <v>1044</v>
      </c>
      <c r="I391" t="s">
        <v>1045</v>
      </c>
      <c r="J391">
        <v>9002</v>
      </c>
      <c r="K391" t="s">
        <v>150</v>
      </c>
      <c r="L391" t="s">
        <v>106</v>
      </c>
      <c r="M391" t="s">
        <v>96</v>
      </c>
      <c r="N391" t="s">
        <v>65</v>
      </c>
      <c r="O391" t="s">
        <v>116</v>
      </c>
      <c r="P391" t="s">
        <v>62</v>
      </c>
      <c r="Q391" t="s">
        <v>100</v>
      </c>
      <c r="R391" t="s">
        <v>1046</v>
      </c>
      <c r="S391" t="s">
        <v>500</v>
      </c>
    </row>
    <row r="392" spans="1:19" hidden="1" x14ac:dyDescent="0.3">
      <c r="A392" t="s">
        <v>94</v>
      </c>
      <c r="B392" s="11">
        <v>44986</v>
      </c>
      <c r="C392">
        <v>-341.03</v>
      </c>
      <c r="D392">
        <v>41620</v>
      </c>
      <c r="E392" t="s">
        <v>28</v>
      </c>
      <c r="F392" t="s">
        <v>125</v>
      </c>
      <c r="G392" t="s">
        <v>124</v>
      </c>
      <c r="H392" t="s">
        <v>599</v>
      </c>
      <c r="I392" t="s">
        <v>600</v>
      </c>
      <c r="J392">
        <v>9002</v>
      </c>
      <c r="K392" t="s">
        <v>150</v>
      </c>
      <c r="L392" t="s">
        <v>106</v>
      </c>
      <c r="M392" t="s">
        <v>103</v>
      </c>
      <c r="N392" t="s">
        <v>56</v>
      </c>
      <c r="O392" t="s">
        <v>119</v>
      </c>
      <c r="P392" t="s">
        <v>64</v>
      </c>
      <c r="Q392" t="s">
        <v>1047</v>
      </c>
      <c r="R392" t="s">
        <v>1048</v>
      </c>
      <c r="S392" t="s">
        <v>500</v>
      </c>
    </row>
    <row r="393" spans="1:19" hidden="1" x14ac:dyDescent="0.3">
      <c r="A393" t="s">
        <v>94</v>
      </c>
      <c r="B393" s="11">
        <v>44986</v>
      </c>
      <c r="C393">
        <v>-331.46</v>
      </c>
      <c r="D393">
        <v>33204</v>
      </c>
      <c r="E393" t="s">
        <v>43</v>
      </c>
      <c r="F393" t="s">
        <v>144</v>
      </c>
      <c r="G393" t="s">
        <v>110</v>
      </c>
      <c r="H393" t="s">
        <v>1049</v>
      </c>
      <c r="I393" t="s">
        <v>1050</v>
      </c>
      <c r="J393">
        <v>20011</v>
      </c>
      <c r="K393" t="s">
        <v>105</v>
      </c>
      <c r="L393" t="s">
        <v>106</v>
      </c>
      <c r="M393" t="s">
        <v>111</v>
      </c>
      <c r="N393" t="s">
        <v>68</v>
      </c>
      <c r="O393" t="s">
        <v>112</v>
      </c>
      <c r="P393" t="s">
        <v>68</v>
      </c>
      <c r="Q393" t="s">
        <v>100</v>
      </c>
      <c r="R393" t="s">
        <v>1051</v>
      </c>
      <c r="S393" t="s">
        <v>500</v>
      </c>
    </row>
    <row r="394" spans="1:19" hidden="1" x14ac:dyDescent="0.3">
      <c r="A394" t="s">
        <v>94</v>
      </c>
      <c r="B394" s="11">
        <v>44986</v>
      </c>
      <c r="C394">
        <v>-320</v>
      </c>
      <c r="D394">
        <v>41614</v>
      </c>
      <c r="E394" t="s">
        <v>25</v>
      </c>
      <c r="F394" t="s">
        <v>576</v>
      </c>
      <c r="G394" t="s">
        <v>120</v>
      </c>
      <c r="H394" t="s">
        <v>1052</v>
      </c>
      <c r="I394" t="s">
        <v>1053</v>
      </c>
      <c r="J394">
        <v>9002</v>
      </c>
      <c r="K394" t="s">
        <v>150</v>
      </c>
      <c r="L394" t="s">
        <v>106</v>
      </c>
      <c r="M394" t="s">
        <v>103</v>
      </c>
      <c r="N394" t="s">
        <v>56</v>
      </c>
      <c r="O394" t="s">
        <v>119</v>
      </c>
      <c r="P394" t="s">
        <v>64</v>
      </c>
      <c r="Q394" t="s">
        <v>100</v>
      </c>
      <c r="R394" t="s">
        <v>1054</v>
      </c>
      <c r="S394" t="s">
        <v>500</v>
      </c>
    </row>
    <row r="395" spans="1:19" hidden="1" x14ac:dyDescent="0.3">
      <c r="A395" t="s">
        <v>94</v>
      </c>
      <c r="B395" s="11">
        <v>44986</v>
      </c>
      <c r="C395">
        <v>-320</v>
      </c>
      <c r="D395">
        <v>41614</v>
      </c>
      <c r="E395" t="s">
        <v>25</v>
      </c>
      <c r="F395" t="s">
        <v>576</v>
      </c>
      <c r="G395" t="s">
        <v>120</v>
      </c>
      <c r="H395" t="s">
        <v>1055</v>
      </c>
      <c r="I395" t="s">
        <v>1056</v>
      </c>
      <c r="J395">
        <v>9002</v>
      </c>
      <c r="K395" t="s">
        <v>150</v>
      </c>
      <c r="L395" t="s">
        <v>106</v>
      </c>
      <c r="M395" t="s">
        <v>103</v>
      </c>
      <c r="N395" t="s">
        <v>56</v>
      </c>
      <c r="O395" t="s">
        <v>119</v>
      </c>
      <c r="P395" t="s">
        <v>64</v>
      </c>
      <c r="Q395" t="s">
        <v>100</v>
      </c>
      <c r="R395" t="s">
        <v>1057</v>
      </c>
      <c r="S395" t="s">
        <v>500</v>
      </c>
    </row>
    <row r="396" spans="1:19" hidden="1" x14ac:dyDescent="0.3">
      <c r="A396" t="s">
        <v>94</v>
      </c>
      <c r="B396" s="11">
        <v>44986</v>
      </c>
      <c r="C396">
        <v>-250</v>
      </c>
      <c r="D396">
        <v>41105</v>
      </c>
      <c r="E396" t="s">
        <v>6</v>
      </c>
      <c r="F396" t="s">
        <v>171</v>
      </c>
      <c r="G396" t="s">
        <v>95</v>
      </c>
      <c r="H396" t="s">
        <v>1058</v>
      </c>
      <c r="I396" t="s">
        <v>1059</v>
      </c>
      <c r="J396">
        <v>9002</v>
      </c>
      <c r="K396" t="s">
        <v>150</v>
      </c>
      <c r="L396" t="s">
        <v>106</v>
      </c>
      <c r="M396" t="s">
        <v>103</v>
      </c>
      <c r="N396" t="s">
        <v>56</v>
      </c>
      <c r="O396" t="s">
        <v>103</v>
      </c>
      <c r="P396" t="s">
        <v>57</v>
      </c>
      <c r="Q396" t="s">
        <v>100</v>
      </c>
      <c r="R396" t="s">
        <v>1060</v>
      </c>
      <c r="S396" t="s">
        <v>500</v>
      </c>
    </row>
    <row r="397" spans="1:19" hidden="1" x14ac:dyDescent="0.3">
      <c r="A397" t="s">
        <v>94</v>
      </c>
      <c r="B397" s="11">
        <v>44986</v>
      </c>
      <c r="C397">
        <v>-215</v>
      </c>
      <c r="D397">
        <v>42604</v>
      </c>
      <c r="E397" t="s">
        <v>40</v>
      </c>
      <c r="F397" t="s">
        <v>137</v>
      </c>
      <c r="G397" t="s">
        <v>104</v>
      </c>
      <c r="H397" t="s">
        <v>215</v>
      </c>
      <c r="I397" t="s">
        <v>216</v>
      </c>
      <c r="J397">
        <v>20011</v>
      </c>
      <c r="K397" t="s">
        <v>105</v>
      </c>
      <c r="L397" t="s">
        <v>106</v>
      </c>
      <c r="M397" t="s">
        <v>96</v>
      </c>
      <c r="N397" t="s">
        <v>65</v>
      </c>
      <c r="O397" t="s">
        <v>107</v>
      </c>
      <c r="P397" t="s">
        <v>63</v>
      </c>
      <c r="Q397" t="s">
        <v>100</v>
      </c>
      <c r="R397" t="s">
        <v>1061</v>
      </c>
      <c r="S397" t="s">
        <v>500</v>
      </c>
    </row>
    <row r="398" spans="1:19" hidden="1" x14ac:dyDescent="0.3">
      <c r="A398" t="s">
        <v>94</v>
      </c>
      <c r="B398" s="11">
        <v>44986</v>
      </c>
      <c r="C398">
        <v>-200</v>
      </c>
      <c r="D398">
        <v>42407</v>
      </c>
      <c r="E398" t="s">
        <v>34</v>
      </c>
      <c r="F398" t="s">
        <v>168</v>
      </c>
      <c r="G398" t="s">
        <v>113</v>
      </c>
      <c r="H398" t="s">
        <v>345</v>
      </c>
      <c r="I398" t="s">
        <v>1062</v>
      </c>
      <c r="J398">
        <v>2001</v>
      </c>
      <c r="K398" t="s">
        <v>105</v>
      </c>
      <c r="L398" t="s">
        <v>106</v>
      </c>
      <c r="M398" t="s">
        <v>96</v>
      </c>
      <c r="N398" t="s">
        <v>65</v>
      </c>
      <c r="O398" t="s">
        <v>116</v>
      </c>
      <c r="P398" t="s">
        <v>62</v>
      </c>
      <c r="Q398" t="s">
        <v>100</v>
      </c>
      <c r="R398" t="s">
        <v>1063</v>
      </c>
      <c r="S398" t="s">
        <v>500</v>
      </c>
    </row>
    <row r="399" spans="1:19" hidden="1" x14ac:dyDescent="0.3">
      <c r="A399" t="s">
        <v>94</v>
      </c>
      <c r="B399" s="11">
        <v>44986</v>
      </c>
      <c r="C399">
        <v>-175.45</v>
      </c>
      <c r="D399">
        <v>41302</v>
      </c>
      <c r="E399" t="s">
        <v>14</v>
      </c>
      <c r="F399" t="s">
        <v>143</v>
      </c>
      <c r="G399" t="s">
        <v>113</v>
      </c>
      <c r="H399" t="s">
        <v>1064</v>
      </c>
      <c r="I399" t="s">
        <v>977</v>
      </c>
      <c r="J399">
        <v>9002</v>
      </c>
      <c r="K399" t="s">
        <v>150</v>
      </c>
      <c r="L399" t="s">
        <v>106</v>
      </c>
      <c r="M399" t="s">
        <v>103</v>
      </c>
      <c r="N399" t="s">
        <v>56</v>
      </c>
      <c r="O399" t="s">
        <v>123</v>
      </c>
      <c r="P399" t="s">
        <v>59</v>
      </c>
      <c r="Q399" t="s">
        <v>100</v>
      </c>
      <c r="R399" t="s">
        <v>1065</v>
      </c>
      <c r="S399" t="s">
        <v>500</v>
      </c>
    </row>
    <row r="400" spans="1:19" hidden="1" x14ac:dyDescent="0.3">
      <c r="A400" t="s">
        <v>94</v>
      </c>
      <c r="B400" s="11">
        <v>44986</v>
      </c>
      <c r="C400">
        <v>-140</v>
      </c>
      <c r="D400">
        <v>41105</v>
      </c>
      <c r="E400" t="s">
        <v>6</v>
      </c>
      <c r="F400" t="s">
        <v>171</v>
      </c>
      <c r="G400" t="s">
        <v>95</v>
      </c>
      <c r="H400" t="s">
        <v>1066</v>
      </c>
      <c r="I400" t="s">
        <v>235</v>
      </c>
      <c r="J400">
        <v>9002</v>
      </c>
      <c r="K400" t="s">
        <v>150</v>
      </c>
      <c r="L400" t="s">
        <v>106</v>
      </c>
      <c r="M400" t="s">
        <v>103</v>
      </c>
      <c r="N400" t="s">
        <v>56</v>
      </c>
      <c r="O400" t="s">
        <v>103</v>
      </c>
      <c r="P400" t="s">
        <v>57</v>
      </c>
      <c r="Q400" t="s">
        <v>153</v>
      </c>
      <c r="R400" t="s">
        <v>1067</v>
      </c>
      <c r="S400" t="s">
        <v>500</v>
      </c>
    </row>
    <row r="401" spans="1:19" hidden="1" x14ac:dyDescent="0.3">
      <c r="A401" t="s">
        <v>94</v>
      </c>
      <c r="B401" s="11">
        <v>44986</v>
      </c>
      <c r="C401">
        <v>-120</v>
      </c>
      <c r="D401">
        <v>41105</v>
      </c>
      <c r="E401" t="s">
        <v>6</v>
      </c>
      <c r="F401" t="s">
        <v>171</v>
      </c>
      <c r="G401" t="s">
        <v>95</v>
      </c>
      <c r="H401" t="s">
        <v>1068</v>
      </c>
      <c r="I401" t="s">
        <v>1069</v>
      </c>
      <c r="J401">
        <v>9002</v>
      </c>
      <c r="K401" t="s">
        <v>150</v>
      </c>
      <c r="L401" t="s">
        <v>106</v>
      </c>
      <c r="M401" t="s">
        <v>103</v>
      </c>
      <c r="N401" t="s">
        <v>56</v>
      </c>
      <c r="O401" t="s">
        <v>103</v>
      </c>
      <c r="P401" t="s">
        <v>57</v>
      </c>
      <c r="Q401" t="s">
        <v>100</v>
      </c>
      <c r="R401" t="s">
        <v>1070</v>
      </c>
      <c r="S401" t="s">
        <v>500</v>
      </c>
    </row>
    <row r="402" spans="1:19" hidden="1" x14ac:dyDescent="0.3">
      <c r="A402" t="s">
        <v>94</v>
      </c>
      <c r="B402" s="11">
        <v>44986</v>
      </c>
      <c r="C402">
        <v>-119.25</v>
      </c>
      <c r="D402">
        <v>41609</v>
      </c>
      <c r="E402" t="s">
        <v>24</v>
      </c>
      <c r="F402" t="s">
        <v>229</v>
      </c>
      <c r="G402" t="s">
        <v>113</v>
      </c>
      <c r="H402" t="s">
        <v>1071</v>
      </c>
      <c r="I402" t="s">
        <v>230</v>
      </c>
      <c r="J402">
        <v>9002</v>
      </c>
      <c r="K402" t="s">
        <v>150</v>
      </c>
      <c r="L402" t="s">
        <v>106</v>
      </c>
      <c r="M402" t="s">
        <v>103</v>
      </c>
      <c r="N402" t="s">
        <v>56</v>
      </c>
      <c r="O402" t="s">
        <v>119</v>
      </c>
      <c r="P402" t="s">
        <v>64</v>
      </c>
      <c r="Q402" t="s">
        <v>100</v>
      </c>
      <c r="R402" t="s">
        <v>1072</v>
      </c>
      <c r="S402" t="s">
        <v>500</v>
      </c>
    </row>
    <row r="403" spans="1:19" hidden="1" x14ac:dyDescent="0.3">
      <c r="A403" t="s">
        <v>94</v>
      </c>
      <c r="B403" s="11">
        <v>44986</v>
      </c>
      <c r="C403">
        <v>-92.31</v>
      </c>
      <c r="D403">
        <v>41615</v>
      </c>
      <c r="E403" t="s">
        <v>26</v>
      </c>
      <c r="F403" t="s">
        <v>109</v>
      </c>
      <c r="G403" t="s">
        <v>110</v>
      </c>
      <c r="H403" t="s">
        <v>1073</v>
      </c>
      <c r="I403" t="s">
        <v>1074</v>
      </c>
      <c r="J403">
        <v>9002</v>
      </c>
      <c r="K403" t="s">
        <v>150</v>
      </c>
      <c r="L403" t="s">
        <v>106</v>
      </c>
      <c r="M403" t="s">
        <v>103</v>
      </c>
      <c r="N403" t="s">
        <v>56</v>
      </c>
      <c r="O403" t="s">
        <v>119</v>
      </c>
      <c r="P403" t="s">
        <v>64</v>
      </c>
      <c r="Q403" t="s">
        <v>100</v>
      </c>
      <c r="R403" t="s">
        <v>1075</v>
      </c>
      <c r="S403" t="s">
        <v>500</v>
      </c>
    </row>
    <row r="404" spans="1:19" hidden="1" x14ac:dyDescent="0.3">
      <c r="A404" t="s">
        <v>94</v>
      </c>
      <c r="B404" s="11">
        <v>44986</v>
      </c>
      <c r="C404">
        <v>-86.41</v>
      </c>
      <c r="D404">
        <v>41621</v>
      </c>
      <c r="E404" t="s">
        <v>2290</v>
      </c>
      <c r="F404" t="s">
        <v>109</v>
      </c>
      <c r="G404" t="s">
        <v>110</v>
      </c>
      <c r="H404" t="s">
        <v>1076</v>
      </c>
      <c r="I404" t="s">
        <v>1077</v>
      </c>
      <c r="J404">
        <v>9002</v>
      </c>
      <c r="K404" t="s">
        <v>150</v>
      </c>
      <c r="L404" t="s">
        <v>106</v>
      </c>
      <c r="M404" t="s">
        <v>103</v>
      </c>
      <c r="N404" t="s">
        <v>56</v>
      </c>
      <c r="O404" t="s">
        <v>119</v>
      </c>
      <c r="P404" t="s">
        <v>64</v>
      </c>
      <c r="Q404" t="s">
        <v>100</v>
      </c>
      <c r="R404" t="s">
        <v>1078</v>
      </c>
      <c r="S404" t="s">
        <v>500</v>
      </c>
    </row>
    <row r="405" spans="1:19" hidden="1" x14ac:dyDescent="0.3">
      <c r="A405" t="s">
        <v>94</v>
      </c>
      <c r="B405" s="11">
        <v>44986</v>
      </c>
      <c r="C405">
        <v>-86.13</v>
      </c>
      <c r="D405">
        <v>41621</v>
      </c>
      <c r="E405" t="s">
        <v>2290</v>
      </c>
      <c r="F405" t="s">
        <v>109</v>
      </c>
      <c r="G405" t="s">
        <v>110</v>
      </c>
      <c r="H405" t="s">
        <v>1079</v>
      </c>
      <c r="I405" t="s">
        <v>1080</v>
      </c>
      <c r="J405">
        <v>9002</v>
      </c>
      <c r="K405" t="s">
        <v>150</v>
      </c>
      <c r="L405" t="s">
        <v>106</v>
      </c>
      <c r="M405" t="s">
        <v>103</v>
      </c>
      <c r="N405" t="s">
        <v>56</v>
      </c>
      <c r="O405" t="s">
        <v>119</v>
      </c>
      <c r="P405" t="s">
        <v>64</v>
      </c>
      <c r="Q405" t="s">
        <v>100</v>
      </c>
      <c r="R405" t="s">
        <v>1081</v>
      </c>
      <c r="S405" t="s">
        <v>500</v>
      </c>
    </row>
    <row r="406" spans="1:19" hidden="1" x14ac:dyDescent="0.3">
      <c r="A406" t="s">
        <v>94</v>
      </c>
      <c r="B406" s="11">
        <v>44986</v>
      </c>
      <c r="C406">
        <v>-85.82</v>
      </c>
      <c r="D406">
        <v>41621</v>
      </c>
      <c r="E406" t="s">
        <v>2290</v>
      </c>
      <c r="F406" t="s">
        <v>109</v>
      </c>
      <c r="G406" t="s">
        <v>110</v>
      </c>
      <c r="H406" t="s">
        <v>1082</v>
      </c>
      <c r="I406" t="s">
        <v>1083</v>
      </c>
      <c r="J406">
        <v>9002</v>
      </c>
      <c r="K406" t="s">
        <v>150</v>
      </c>
      <c r="L406" t="s">
        <v>106</v>
      </c>
      <c r="M406" t="s">
        <v>103</v>
      </c>
      <c r="N406" t="s">
        <v>56</v>
      </c>
      <c r="O406" t="s">
        <v>119</v>
      </c>
      <c r="P406" t="s">
        <v>64</v>
      </c>
      <c r="Q406" t="s">
        <v>100</v>
      </c>
      <c r="R406" t="s">
        <v>1084</v>
      </c>
      <c r="S406" t="s">
        <v>500</v>
      </c>
    </row>
    <row r="407" spans="1:19" hidden="1" x14ac:dyDescent="0.3">
      <c r="A407" t="s">
        <v>94</v>
      </c>
      <c r="B407" s="11">
        <v>44986</v>
      </c>
      <c r="C407">
        <v>-85.45</v>
      </c>
      <c r="D407">
        <v>41621</v>
      </c>
      <c r="E407" t="s">
        <v>2290</v>
      </c>
      <c r="F407" t="s">
        <v>109</v>
      </c>
      <c r="G407" t="s">
        <v>110</v>
      </c>
      <c r="H407" t="s">
        <v>1085</v>
      </c>
      <c r="I407" t="s">
        <v>1086</v>
      </c>
      <c r="J407">
        <v>9002</v>
      </c>
      <c r="K407" t="s">
        <v>150</v>
      </c>
      <c r="L407" t="s">
        <v>106</v>
      </c>
      <c r="M407" t="s">
        <v>103</v>
      </c>
      <c r="N407" t="s">
        <v>56</v>
      </c>
      <c r="O407" t="s">
        <v>119</v>
      </c>
      <c r="P407" t="s">
        <v>64</v>
      </c>
      <c r="Q407" t="s">
        <v>100</v>
      </c>
      <c r="R407" t="s">
        <v>1087</v>
      </c>
      <c r="S407" t="s">
        <v>500</v>
      </c>
    </row>
    <row r="408" spans="1:19" hidden="1" x14ac:dyDescent="0.3">
      <c r="A408" t="s">
        <v>94</v>
      </c>
      <c r="B408" s="11">
        <v>44986</v>
      </c>
      <c r="C408">
        <v>-84.97</v>
      </c>
      <c r="D408">
        <v>41621</v>
      </c>
      <c r="E408" t="s">
        <v>2290</v>
      </c>
      <c r="F408" t="s">
        <v>109</v>
      </c>
      <c r="G408" t="s">
        <v>110</v>
      </c>
      <c r="H408" t="s">
        <v>1088</v>
      </c>
      <c r="I408" t="s">
        <v>1089</v>
      </c>
      <c r="J408">
        <v>9002</v>
      </c>
      <c r="K408" t="s">
        <v>150</v>
      </c>
      <c r="L408" t="s">
        <v>106</v>
      </c>
      <c r="M408" t="s">
        <v>103</v>
      </c>
      <c r="N408" t="s">
        <v>56</v>
      </c>
      <c r="O408" t="s">
        <v>119</v>
      </c>
      <c r="P408" t="s">
        <v>64</v>
      </c>
      <c r="Q408" t="s">
        <v>100</v>
      </c>
      <c r="R408" t="s">
        <v>1090</v>
      </c>
      <c r="S408" t="s">
        <v>500</v>
      </c>
    </row>
    <row r="409" spans="1:19" hidden="1" x14ac:dyDescent="0.3">
      <c r="A409" t="s">
        <v>94</v>
      </c>
      <c r="B409" s="11">
        <v>44986</v>
      </c>
      <c r="C409">
        <v>-84.97</v>
      </c>
      <c r="D409">
        <v>41621</v>
      </c>
      <c r="E409" t="s">
        <v>2290</v>
      </c>
      <c r="F409" t="s">
        <v>109</v>
      </c>
      <c r="G409" t="s">
        <v>110</v>
      </c>
      <c r="H409" t="s">
        <v>1091</v>
      </c>
      <c r="I409" t="s">
        <v>1092</v>
      </c>
      <c r="J409">
        <v>9002</v>
      </c>
      <c r="K409" t="s">
        <v>150</v>
      </c>
      <c r="L409" t="s">
        <v>106</v>
      </c>
      <c r="M409" t="s">
        <v>103</v>
      </c>
      <c r="N409" t="s">
        <v>56</v>
      </c>
      <c r="O409" t="s">
        <v>119</v>
      </c>
      <c r="P409" t="s">
        <v>64</v>
      </c>
      <c r="Q409" t="s">
        <v>100</v>
      </c>
      <c r="R409" t="s">
        <v>1093</v>
      </c>
      <c r="S409" t="s">
        <v>500</v>
      </c>
    </row>
    <row r="410" spans="1:19" hidden="1" x14ac:dyDescent="0.3">
      <c r="A410" t="s">
        <v>94</v>
      </c>
      <c r="B410" s="11">
        <v>44986</v>
      </c>
      <c r="C410">
        <v>-84.51</v>
      </c>
      <c r="D410">
        <v>41621</v>
      </c>
      <c r="E410" t="s">
        <v>2290</v>
      </c>
      <c r="F410" t="s">
        <v>109</v>
      </c>
      <c r="G410" t="s">
        <v>110</v>
      </c>
      <c r="H410" t="s">
        <v>1094</v>
      </c>
      <c r="I410" t="s">
        <v>1095</v>
      </c>
      <c r="J410">
        <v>9002</v>
      </c>
      <c r="K410" t="s">
        <v>150</v>
      </c>
      <c r="L410" t="s">
        <v>106</v>
      </c>
      <c r="M410" t="s">
        <v>103</v>
      </c>
      <c r="N410" t="s">
        <v>56</v>
      </c>
      <c r="O410" t="s">
        <v>119</v>
      </c>
      <c r="P410" t="s">
        <v>64</v>
      </c>
      <c r="Q410" t="s">
        <v>100</v>
      </c>
      <c r="R410" t="s">
        <v>1096</v>
      </c>
      <c r="S410" t="s">
        <v>500</v>
      </c>
    </row>
    <row r="411" spans="1:19" hidden="1" x14ac:dyDescent="0.3">
      <c r="A411" t="s">
        <v>94</v>
      </c>
      <c r="B411" s="11">
        <v>44986</v>
      </c>
      <c r="C411">
        <v>-83.44</v>
      </c>
      <c r="D411">
        <v>41621</v>
      </c>
      <c r="E411" t="s">
        <v>2290</v>
      </c>
      <c r="F411" t="s">
        <v>109</v>
      </c>
      <c r="G411" t="s">
        <v>110</v>
      </c>
      <c r="H411" t="s">
        <v>1097</v>
      </c>
      <c r="I411" t="s">
        <v>1098</v>
      </c>
      <c r="J411">
        <v>9002</v>
      </c>
      <c r="K411" t="s">
        <v>150</v>
      </c>
      <c r="L411" t="s">
        <v>106</v>
      </c>
      <c r="M411" t="s">
        <v>103</v>
      </c>
      <c r="N411" t="s">
        <v>56</v>
      </c>
      <c r="O411" t="s">
        <v>119</v>
      </c>
      <c r="P411" t="s">
        <v>64</v>
      </c>
      <c r="Q411" t="s">
        <v>100</v>
      </c>
      <c r="R411" t="s">
        <v>1099</v>
      </c>
      <c r="S411" t="s">
        <v>500</v>
      </c>
    </row>
    <row r="412" spans="1:19" hidden="1" x14ac:dyDescent="0.3">
      <c r="A412" t="s">
        <v>94</v>
      </c>
      <c r="B412" s="11">
        <v>44986</v>
      </c>
      <c r="C412">
        <v>-82.11</v>
      </c>
      <c r="D412">
        <v>41306</v>
      </c>
      <c r="E412" t="s">
        <v>17</v>
      </c>
      <c r="F412" t="s">
        <v>134</v>
      </c>
      <c r="G412" t="s">
        <v>120</v>
      </c>
      <c r="H412" t="s">
        <v>1100</v>
      </c>
      <c r="I412" t="s">
        <v>1101</v>
      </c>
      <c r="J412">
        <v>9002</v>
      </c>
      <c r="K412" t="s">
        <v>150</v>
      </c>
      <c r="L412" t="s">
        <v>106</v>
      </c>
      <c r="M412" t="s">
        <v>103</v>
      </c>
      <c r="N412" t="s">
        <v>56</v>
      </c>
      <c r="O412" t="s">
        <v>123</v>
      </c>
      <c r="P412" t="s">
        <v>59</v>
      </c>
      <c r="Q412" t="s">
        <v>100</v>
      </c>
      <c r="R412" t="s">
        <v>1102</v>
      </c>
      <c r="S412" t="s">
        <v>500</v>
      </c>
    </row>
    <row r="413" spans="1:19" hidden="1" x14ac:dyDescent="0.3">
      <c r="A413" t="s">
        <v>94</v>
      </c>
      <c r="B413" s="11">
        <v>44986</v>
      </c>
      <c r="C413">
        <v>-77.569999999999993</v>
      </c>
      <c r="D413">
        <v>41615</v>
      </c>
      <c r="E413" t="s">
        <v>26</v>
      </c>
      <c r="F413" t="s">
        <v>109</v>
      </c>
      <c r="G413" t="s">
        <v>110</v>
      </c>
      <c r="H413" t="s">
        <v>1103</v>
      </c>
      <c r="I413" t="s">
        <v>1104</v>
      </c>
      <c r="J413">
        <v>9002</v>
      </c>
      <c r="K413" t="s">
        <v>150</v>
      </c>
      <c r="L413" t="s">
        <v>106</v>
      </c>
      <c r="M413" t="s">
        <v>103</v>
      </c>
      <c r="N413" t="s">
        <v>56</v>
      </c>
      <c r="O413" t="s">
        <v>119</v>
      </c>
      <c r="P413" t="s">
        <v>64</v>
      </c>
      <c r="Q413" t="s">
        <v>100</v>
      </c>
      <c r="R413" t="s">
        <v>1105</v>
      </c>
      <c r="S413" t="s">
        <v>500</v>
      </c>
    </row>
    <row r="414" spans="1:19" hidden="1" x14ac:dyDescent="0.3">
      <c r="A414" t="s">
        <v>94</v>
      </c>
      <c r="B414" s="11">
        <v>44986</v>
      </c>
      <c r="C414">
        <v>-69.75</v>
      </c>
      <c r="D414">
        <v>41615</v>
      </c>
      <c r="E414" t="s">
        <v>26</v>
      </c>
      <c r="F414" t="s">
        <v>109</v>
      </c>
      <c r="G414" t="s">
        <v>110</v>
      </c>
      <c r="H414" t="s">
        <v>1106</v>
      </c>
      <c r="I414" t="s">
        <v>1107</v>
      </c>
      <c r="J414">
        <v>9002</v>
      </c>
      <c r="K414" t="s">
        <v>150</v>
      </c>
      <c r="L414" t="s">
        <v>106</v>
      </c>
      <c r="M414" t="s">
        <v>103</v>
      </c>
      <c r="N414" t="s">
        <v>56</v>
      </c>
      <c r="O414" t="s">
        <v>119</v>
      </c>
      <c r="P414" t="s">
        <v>64</v>
      </c>
      <c r="Q414" t="s">
        <v>100</v>
      </c>
      <c r="R414" t="s">
        <v>1108</v>
      </c>
      <c r="S414" t="s">
        <v>500</v>
      </c>
    </row>
    <row r="415" spans="1:19" hidden="1" x14ac:dyDescent="0.3">
      <c r="A415" t="s">
        <v>94</v>
      </c>
      <c r="B415" s="11">
        <v>44986</v>
      </c>
      <c r="C415">
        <v>-54.42</v>
      </c>
      <c r="D415">
        <v>41615</v>
      </c>
      <c r="E415" t="s">
        <v>26</v>
      </c>
      <c r="F415" t="s">
        <v>109</v>
      </c>
      <c r="G415" t="s">
        <v>110</v>
      </c>
      <c r="H415" t="s">
        <v>1109</v>
      </c>
      <c r="I415" t="s">
        <v>1110</v>
      </c>
      <c r="J415">
        <v>9002</v>
      </c>
      <c r="K415" t="s">
        <v>150</v>
      </c>
      <c r="L415" t="s">
        <v>106</v>
      </c>
      <c r="M415" t="s">
        <v>103</v>
      </c>
      <c r="N415" t="s">
        <v>56</v>
      </c>
      <c r="O415" t="s">
        <v>119</v>
      </c>
      <c r="P415" t="s">
        <v>64</v>
      </c>
      <c r="Q415" t="s">
        <v>100</v>
      </c>
      <c r="R415" t="s">
        <v>1111</v>
      </c>
      <c r="S415" t="s">
        <v>500</v>
      </c>
    </row>
    <row r="416" spans="1:19" hidden="1" x14ac:dyDescent="0.3">
      <c r="A416" t="s">
        <v>94</v>
      </c>
      <c r="B416" s="11">
        <v>44986</v>
      </c>
      <c r="C416">
        <v>-54.24</v>
      </c>
      <c r="D416">
        <v>41615</v>
      </c>
      <c r="E416" t="s">
        <v>26</v>
      </c>
      <c r="F416" t="s">
        <v>109</v>
      </c>
      <c r="G416" t="s">
        <v>110</v>
      </c>
      <c r="H416" t="s">
        <v>1112</v>
      </c>
      <c r="I416" t="s">
        <v>1113</v>
      </c>
      <c r="J416">
        <v>9002</v>
      </c>
      <c r="K416" t="s">
        <v>150</v>
      </c>
      <c r="L416" t="s">
        <v>106</v>
      </c>
      <c r="M416" t="s">
        <v>103</v>
      </c>
      <c r="N416" t="s">
        <v>56</v>
      </c>
      <c r="O416" t="s">
        <v>119</v>
      </c>
      <c r="P416" t="s">
        <v>64</v>
      </c>
      <c r="Q416" t="s">
        <v>100</v>
      </c>
      <c r="R416" t="s">
        <v>1114</v>
      </c>
      <c r="S416" t="s">
        <v>500</v>
      </c>
    </row>
    <row r="417" spans="1:19" hidden="1" x14ac:dyDescent="0.3">
      <c r="A417" t="s">
        <v>94</v>
      </c>
      <c r="B417" s="11">
        <v>44986</v>
      </c>
      <c r="C417">
        <v>-54.05</v>
      </c>
      <c r="D417">
        <v>41615</v>
      </c>
      <c r="E417" t="s">
        <v>26</v>
      </c>
      <c r="F417" t="s">
        <v>109</v>
      </c>
      <c r="G417" t="s">
        <v>110</v>
      </c>
      <c r="H417" t="s">
        <v>1115</v>
      </c>
      <c r="I417" t="s">
        <v>1116</v>
      </c>
      <c r="J417">
        <v>9002</v>
      </c>
      <c r="K417" t="s">
        <v>150</v>
      </c>
      <c r="L417" t="s">
        <v>106</v>
      </c>
      <c r="M417" t="s">
        <v>103</v>
      </c>
      <c r="N417" t="s">
        <v>56</v>
      </c>
      <c r="O417" t="s">
        <v>119</v>
      </c>
      <c r="P417" t="s">
        <v>64</v>
      </c>
      <c r="Q417" t="s">
        <v>100</v>
      </c>
      <c r="R417" t="s">
        <v>1117</v>
      </c>
      <c r="S417" t="s">
        <v>500</v>
      </c>
    </row>
    <row r="418" spans="1:19" hidden="1" x14ac:dyDescent="0.3">
      <c r="A418" t="s">
        <v>94</v>
      </c>
      <c r="B418" s="11">
        <v>44986</v>
      </c>
      <c r="C418">
        <v>-53.82</v>
      </c>
      <c r="D418">
        <v>41615</v>
      </c>
      <c r="E418" t="s">
        <v>26</v>
      </c>
      <c r="F418" t="s">
        <v>109</v>
      </c>
      <c r="G418" t="s">
        <v>110</v>
      </c>
      <c r="H418" t="s">
        <v>1118</v>
      </c>
      <c r="I418" t="s">
        <v>1119</v>
      </c>
      <c r="J418">
        <v>9002</v>
      </c>
      <c r="K418" t="s">
        <v>150</v>
      </c>
      <c r="L418" t="s">
        <v>106</v>
      </c>
      <c r="M418" t="s">
        <v>103</v>
      </c>
      <c r="N418" t="s">
        <v>56</v>
      </c>
      <c r="O418" t="s">
        <v>119</v>
      </c>
      <c r="P418" t="s">
        <v>64</v>
      </c>
      <c r="Q418" t="s">
        <v>100</v>
      </c>
      <c r="R418" t="s">
        <v>1120</v>
      </c>
      <c r="S418" t="s">
        <v>500</v>
      </c>
    </row>
    <row r="419" spans="1:19" hidden="1" x14ac:dyDescent="0.3">
      <c r="A419" t="s">
        <v>94</v>
      </c>
      <c r="B419" s="11">
        <v>44986</v>
      </c>
      <c r="C419">
        <v>-53.51</v>
      </c>
      <c r="D419">
        <v>41615</v>
      </c>
      <c r="E419" t="s">
        <v>26</v>
      </c>
      <c r="F419" t="s">
        <v>109</v>
      </c>
      <c r="G419" t="s">
        <v>110</v>
      </c>
      <c r="H419" t="s">
        <v>1121</v>
      </c>
      <c r="I419" t="s">
        <v>1122</v>
      </c>
      <c r="J419">
        <v>9002</v>
      </c>
      <c r="K419" t="s">
        <v>150</v>
      </c>
      <c r="L419" t="s">
        <v>106</v>
      </c>
      <c r="M419" t="s">
        <v>103</v>
      </c>
      <c r="N419" t="s">
        <v>56</v>
      </c>
      <c r="O419" t="s">
        <v>119</v>
      </c>
      <c r="P419" t="s">
        <v>64</v>
      </c>
      <c r="Q419" t="s">
        <v>100</v>
      </c>
      <c r="R419" t="s">
        <v>1123</v>
      </c>
      <c r="S419" t="s">
        <v>500</v>
      </c>
    </row>
    <row r="420" spans="1:19" hidden="1" x14ac:dyDescent="0.3">
      <c r="A420" t="s">
        <v>94</v>
      </c>
      <c r="B420" s="11">
        <v>44986</v>
      </c>
      <c r="C420">
        <v>-53.22</v>
      </c>
      <c r="D420">
        <v>41615</v>
      </c>
      <c r="E420" t="s">
        <v>26</v>
      </c>
      <c r="F420" t="s">
        <v>109</v>
      </c>
      <c r="G420" t="s">
        <v>110</v>
      </c>
      <c r="H420" t="s">
        <v>1124</v>
      </c>
      <c r="I420" t="s">
        <v>1125</v>
      </c>
      <c r="J420">
        <v>9002</v>
      </c>
      <c r="K420" t="s">
        <v>150</v>
      </c>
      <c r="L420" t="s">
        <v>106</v>
      </c>
      <c r="M420" t="s">
        <v>103</v>
      </c>
      <c r="N420" t="s">
        <v>56</v>
      </c>
      <c r="O420" t="s">
        <v>119</v>
      </c>
      <c r="P420" t="s">
        <v>64</v>
      </c>
      <c r="Q420" t="s">
        <v>100</v>
      </c>
      <c r="R420" t="s">
        <v>1126</v>
      </c>
      <c r="S420" t="s">
        <v>500</v>
      </c>
    </row>
    <row r="421" spans="1:19" hidden="1" x14ac:dyDescent="0.3">
      <c r="A421" t="s">
        <v>94</v>
      </c>
      <c r="B421" s="11">
        <v>44986</v>
      </c>
      <c r="C421">
        <v>-32.4</v>
      </c>
      <c r="D421">
        <v>42604</v>
      </c>
      <c r="E421" t="s">
        <v>40</v>
      </c>
      <c r="F421" t="s">
        <v>137</v>
      </c>
      <c r="G421" t="s">
        <v>104</v>
      </c>
      <c r="H421" t="s">
        <v>1127</v>
      </c>
      <c r="I421" t="s">
        <v>141</v>
      </c>
      <c r="J421">
        <v>20011</v>
      </c>
      <c r="K421" t="s">
        <v>105</v>
      </c>
      <c r="L421" t="s">
        <v>106</v>
      </c>
      <c r="M421" t="s">
        <v>96</v>
      </c>
      <c r="N421" t="s">
        <v>65</v>
      </c>
      <c r="O421" t="s">
        <v>107</v>
      </c>
      <c r="P421" t="s">
        <v>63</v>
      </c>
      <c r="Q421" t="s">
        <v>100</v>
      </c>
      <c r="R421" t="s">
        <v>1128</v>
      </c>
      <c r="S421" t="s">
        <v>500</v>
      </c>
    </row>
    <row r="422" spans="1:19" hidden="1" x14ac:dyDescent="0.3">
      <c r="A422" t="s">
        <v>94</v>
      </c>
      <c r="B422" s="11">
        <v>44986</v>
      </c>
      <c r="C422">
        <v>-30.1</v>
      </c>
      <c r="D422">
        <v>41301</v>
      </c>
      <c r="E422" t="s">
        <v>13</v>
      </c>
      <c r="F422" t="s">
        <v>122</v>
      </c>
      <c r="G422" t="s">
        <v>113</v>
      </c>
      <c r="H422" t="s">
        <v>1129</v>
      </c>
      <c r="I422" t="s">
        <v>1130</v>
      </c>
      <c r="J422">
        <v>9002</v>
      </c>
      <c r="K422" t="s">
        <v>150</v>
      </c>
      <c r="L422" t="s">
        <v>106</v>
      </c>
      <c r="M422" t="s">
        <v>103</v>
      </c>
      <c r="N422" t="s">
        <v>56</v>
      </c>
      <c r="O422" t="s">
        <v>123</v>
      </c>
      <c r="P422" t="s">
        <v>59</v>
      </c>
      <c r="Q422" t="s">
        <v>100</v>
      </c>
      <c r="R422" t="s">
        <v>1131</v>
      </c>
      <c r="S422" t="s">
        <v>500</v>
      </c>
    </row>
    <row r="423" spans="1:19" hidden="1" x14ac:dyDescent="0.3">
      <c r="A423" t="s">
        <v>94</v>
      </c>
      <c r="B423" s="11">
        <v>44986</v>
      </c>
      <c r="C423">
        <v>-27.87</v>
      </c>
      <c r="D423">
        <v>41621</v>
      </c>
      <c r="E423" t="s">
        <v>2290</v>
      </c>
      <c r="F423" t="s">
        <v>109</v>
      </c>
      <c r="G423" t="s">
        <v>110</v>
      </c>
      <c r="H423" t="s">
        <v>1132</v>
      </c>
      <c r="I423" t="s">
        <v>1133</v>
      </c>
      <c r="J423">
        <v>9002</v>
      </c>
      <c r="K423" t="s">
        <v>150</v>
      </c>
      <c r="L423" t="s">
        <v>106</v>
      </c>
      <c r="M423" t="s">
        <v>103</v>
      </c>
      <c r="N423" t="s">
        <v>56</v>
      </c>
      <c r="O423" t="s">
        <v>119</v>
      </c>
      <c r="P423" t="s">
        <v>64</v>
      </c>
      <c r="Q423" t="s">
        <v>100</v>
      </c>
      <c r="R423" t="s">
        <v>1134</v>
      </c>
      <c r="S423" t="s">
        <v>500</v>
      </c>
    </row>
    <row r="424" spans="1:19" hidden="1" x14ac:dyDescent="0.3">
      <c r="A424" t="s">
        <v>94</v>
      </c>
      <c r="B424" s="11">
        <v>44986</v>
      </c>
      <c r="C424">
        <v>-27.78</v>
      </c>
      <c r="D424">
        <v>41621</v>
      </c>
      <c r="E424" t="s">
        <v>2290</v>
      </c>
      <c r="F424" t="s">
        <v>109</v>
      </c>
      <c r="G424" t="s">
        <v>110</v>
      </c>
      <c r="H424" t="s">
        <v>1135</v>
      </c>
      <c r="I424" t="s">
        <v>1136</v>
      </c>
      <c r="J424">
        <v>9002</v>
      </c>
      <c r="K424" t="s">
        <v>150</v>
      </c>
      <c r="L424" t="s">
        <v>106</v>
      </c>
      <c r="M424" t="s">
        <v>103</v>
      </c>
      <c r="N424" t="s">
        <v>56</v>
      </c>
      <c r="O424" t="s">
        <v>119</v>
      </c>
      <c r="P424" t="s">
        <v>64</v>
      </c>
      <c r="Q424" t="s">
        <v>100</v>
      </c>
      <c r="R424" t="s">
        <v>1137</v>
      </c>
      <c r="S424" t="s">
        <v>500</v>
      </c>
    </row>
    <row r="425" spans="1:19" hidden="1" x14ac:dyDescent="0.3">
      <c r="A425" t="s">
        <v>94</v>
      </c>
      <c r="B425" s="11">
        <v>44986</v>
      </c>
      <c r="C425">
        <v>-27.68</v>
      </c>
      <c r="D425">
        <v>41621</v>
      </c>
      <c r="E425" t="s">
        <v>2290</v>
      </c>
      <c r="F425" t="s">
        <v>109</v>
      </c>
      <c r="G425" t="s">
        <v>110</v>
      </c>
      <c r="H425" t="s">
        <v>1138</v>
      </c>
      <c r="I425" t="s">
        <v>1139</v>
      </c>
      <c r="J425">
        <v>9002</v>
      </c>
      <c r="K425" t="s">
        <v>150</v>
      </c>
      <c r="L425" t="s">
        <v>106</v>
      </c>
      <c r="M425" t="s">
        <v>103</v>
      </c>
      <c r="N425" t="s">
        <v>56</v>
      </c>
      <c r="O425" t="s">
        <v>119</v>
      </c>
      <c r="P425" t="s">
        <v>64</v>
      </c>
      <c r="Q425" t="s">
        <v>100</v>
      </c>
      <c r="R425" t="s">
        <v>1140</v>
      </c>
      <c r="S425" t="s">
        <v>500</v>
      </c>
    </row>
    <row r="426" spans="1:19" hidden="1" x14ac:dyDescent="0.3">
      <c r="A426" t="s">
        <v>94</v>
      </c>
      <c r="B426" s="11">
        <v>44986</v>
      </c>
      <c r="C426">
        <v>-27.56</v>
      </c>
      <c r="D426">
        <v>41621</v>
      </c>
      <c r="E426" t="s">
        <v>2290</v>
      </c>
      <c r="F426" t="s">
        <v>109</v>
      </c>
      <c r="G426" t="s">
        <v>110</v>
      </c>
      <c r="H426" t="s">
        <v>1141</v>
      </c>
      <c r="I426" t="s">
        <v>1142</v>
      </c>
      <c r="J426">
        <v>9002</v>
      </c>
      <c r="K426" t="s">
        <v>150</v>
      </c>
      <c r="L426" t="s">
        <v>106</v>
      </c>
      <c r="M426" t="s">
        <v>103</v>
      </c>
      <c r="N426" t="s">
        <v>56</v>
      </c>
      <c r="O426" t="s">
        <v>119</v>
      </c>
      <c r="P426" t="s">
        <v>64</v>
      </c>
      <c r="Q426" t="s">
        <v>100</v>
      </c>
      <c r="R426" t="s">
        <v>1143</v>
      </c>
      <c r="S426" t="s">
        <v>500</v>
      </c>
    </row>
    <row r="427" spans="1:19" hidden="1" x14ac:dyDescent="0.3">
      <c r="A427" t="s">
        <v>94</v>
      </c>
      <c r="B427" s="11">
        <v>44986</v>
      </c>
      <c r="C427">
        <v>-27.4</v>
      </c>
      <c r="D427">
        <v>41621</v>
      </c>
      <c r="E427" t="s">
        <v>2290</v>
      </c>
      <c r="F427" t="s">
        <v>109</v>
      </c>
      <c r="G427" t="s">
        <v>110</v>
      </c>
      <c r="H427" t="s">
        <v>1144</v>
      </c>
      <c r="I427" t="s">
        <v>1145</v>
      </c>
      <c r="J427">
        <v>9002</v>
      </c>
      <c r="K427" t="s">
        <v>150</v>
      </c>
      <c r="L427" t="s">
        <v>106</v>
      </c>
      <c r="M427" t="s">
        <v>103</v>
      </c>
      <c r="N427" t="s">
        <v>56</v>
      </c>
      <c r="O427" t="s">
        <v>119</v>
      </c>
      <c r="P427" t="s">
        <v>64</v>
      </c>
      <c r="Q427" t="s">
        <v>100</v>
      </c>
      <c r="R427" t="s">
        <v>1146</v>
      </c>
      <c r="S427" t="s">
        <v>500</v>
      </c>
    </row>
    <row r="428" spans="1:19" hidden="1" x14ac:dyDescent="0.3">
      <c r="A428" t="s">
        <v>94</v>
      </c>
      <c r="B428" s="11">
        <v>44986</v>
      </c>
      <c r="C428">
        <v>-27.4</v>
      </c>
      <c r="D428">
        <v>41621</v>
      </c>
      <c r="E428" t="s">
        <v>2290</v>
      </c>
      <c r="F428" t="s">
        <v>109</v>
      </c>
      <c r="G428" t="s">
        <v>110</v>
      </c>
      <c r="H428" t="s">
        <v>1147</v>
      </c>
      <c r="I428" t="s">
        <v>1148</v>
      </c>
      <c r="J428">
        <v>9002</v>
      </c>
      <c r="K428" t="s">
        <v>150</v>
      </c>
      <c r="L428" t="s">
        <v>106</v>
      </c>
      <c r="M428" t="s">
        <v>103</v>
      </c>
      <c r="N428" t="s">
        <v>56</v>
      </c>
      <c r="O428" t="s">
        <v>119</v>
      </c>
      <c r="P428" t="s">
        <v>64</v>
      </c>
      <c r="Q428" t="s">
        <v>100</v>
      </c>
      <c r="R428" t="s">
        <v>1149</v>
      </c>
      <c r="S428" t="s">
        <v>500</v>
      </c>
    </row>
    <row r="429" spans="1:19" hidden="1" x14ac:dyDescent="0.3">
      <c r="A429" t="s">
        <v>94</v>
      </c>
      <c r="B429" s="11">
        <v>44986</v>
      </c>
      <c r="C429">
        <v>-27.25</v>
      </c>
      <c r="D429">
        <v>41621</v>
      </c>
      <c r="E429" t="s">
        <v>2290</v>
      </c>
      <c r="F429" t="s">
        <v>109</v>
      </c>
      <c r="G429" t="s">
        <v>110</v>
      </c>
      <c r="H429" t="s">
        <v>1150</v>
      </c>
      <c r="I429" t="s">
        <v>1151</v>
      </c>
      <c r="J429">
        <v>9002</v>
      </c>
      <c r="K429" t="s">
        <v>150</v>
      </c>
      <c r="L429" t="s">
        <v>106</v>
      </c>
      <c r="M429" t="s">
        <v>103</v>
      </c>
      <c r="N429" t="s">
        <v>56</v>
      </c>
      <c r="O429" t="s">
        <v>119</v>
      </c>
      <c r="P429" t="s">
        <v>64</v>
      </c>
      <c r="Q429" t="s">
        <v>100</v>
      </c>
      <c r="R429" t="s">
        <v>1152</v>
      </c>
      <c r="S429" t="s">
        <v>500</v>
      </c>
    </row>
    <row r="430" spans="1:19" hidden="1" x14ac:dyDescent="0.3">
      <c r="A430" t="s">
        <v>94</v>
      </c>
      <c r="B430" s="11">
        <v>44986</v>
      </c>
      <c r="C430">
        <v>-27.1</v>
      </c>
      <c r="D430">
        <v>41621</v>
      </c>
      <c r="E430" t="s">
        <v>2290</v>
      </c>
      <c r="F430" t="s">
        <v>109</v>
      </c>
      <c r="G430" t="s">
        <v>110</v>
      </c>
      <c r="H430" t="s">
        <v>1153</v>
      </c>
      <c r="I430" t="s">
        <v>1154</v>
      </c>
      <c r="J430">
        <v>9002</v>
      </c>
      <c r="K430" t="s">
        <v>150</v>
      </c>
      <c r="L430" t="s">
        <v>106</v>
      </c>
      <c r="M430" t="s">
        <v>103</v>
      </c>
      <c r="N430" t="s">
        <v>56</v>
      </c>
      <c r="O430" t="s">
        <v>119</v>
      </c>
      <c r="P430" t="s">
        <v>64</v>
      </c>
      <c r="Q430" t="s">
        <v>100</v>
      </c>
      <c r="R430" t="s">
        <v>1155</v>
      </c>
      <c r="S430" t="s">
        <v>500</v>
      </c>
    </row>
    <row r="431" spans="1:19" hidden="1" x14ac:dyDescent="0.3">
      <c r="A431" t="s">
        <v>94</v>
      </c>
      <c r="B431" s="11">
        <v>44986</v>
      </c>
      <c r="C431">
        <v>-22</v>
      </c>
      <c r="D431">
        <v>42604</v>
      </c>
      <c r="E431" t="s">
        <v>40</v>
      </c>
      <c r="F431" t="s">
        <v>137</v>
      </c>
      <c r="G431" t="s">
        <v>104</v>
      </c>
      <c r="H431" t="s">
        <v>1156</v>
      </c>
      <c r="I431" t="s">
        <v>138</v>
      </c>
      <c r="J431">
        <v>20011</v>
      </c>
      <c r="K431" t="s">
        <v>105</v>
      </c>
      <c r="L431" t="s">
        <v>106</v>
      </c>
      <c r="M431" t="s">
        <v>96</v>
      </c>
      <c r="N431" t="s">
        <v>65</v>
      </c>
      <c r="O431" t="s">
        <v>107</v>
      </c>
      <c r="P431" t="s">
        <v>63</v>
      </c>
      <c r="Q431" t="s">
        <v>100</v>
      </c>
      <c r="R431" t="s">
        <v>1157</v>
      </c>
      <c r="S431" t="s">
        <v>500</v>
      </c>
    </row>
    <row r="432" spans="1:19" hidden="1" x14ac:dyDescent="0.3">
      <c r="A432" t="s">
        <v>94</v>
      </c>
      <c r="B432" s="11">
        <v>44986</v>
      </c>
      <c r="C432">
        <v>-20.49</v>
      </c>
      <c r="D432">
        <v>41301</v>
      </c>
      <c r="E432" t="s">
        <v>13</v>
      </c>
      <c r="F432" t="s">
        <v>122</v>
      </c>
      <c r="G432" t="s">
        <v>113</v>
      </c>
      <c r="H432" t="s">
        <v>1158</v>
      </c>
      <c r="I432" t="s">
        <v>1130</v>
      </c>
      <c r="J432">
        <v>9002</v>
      </c>
      <c r="K432" t="s">
        <v>150</v>
      </c>
      <c r="L432" t="s">
        <v>106</v>
      </c>
      <c r="M432" t="s">
        <v>103</v>
      </c>
      <c r="N432" t="s">
        <v>56</v>
      </c>
      <c r="O432" t="s">
        <v>123</v>
      </c>
      <c r="P432" t="s">
        <v>59</v>
      </c>
      <c r="Q432" t="s">
        <v>100</v>
      </c>
      <c r="R432" t="s">
        <v>1159</v>
      </c>
      <c r="S432" t="s">
        <v>500</v>
      </c>
    </row>
    <row r="433" spans="1:19" hidden="1" x14ac:dyDescent="0.3">
      <c r="A433" t="s">
        <v>94</v>
      </c>
      <c r="B433" s="11">
        <v>44986</v>
      </c>
      <c r="C433">
        <v>-16.5</v>
      </c>
      <c r="D433">
        <v>42604</v>
      </c>
      <c r="E433" t="s">
        <v>40</v>
      </c>
      <c r="F433" t="s">
        <v>137</v>
      </c>
      <c r="G433" t="s">
        <v>104</v>
      </c>
      <c r="H433" t="s">
        <v>1160</v>
      </c>
      <c r="I433" t="s">
        <v>138</v>
      </c>
      <c r="J433">
        <v>20011</v>
      </c>
      <c r="K433" t="s">
        <v>105</v>
      </c>
      <c r="L433" t="s">
        <v>106</v>
      </c>
      <c r="M433" t="s">
        <v>96</v>
      </c>
      <c r="N433" t="s">
        <v>65</v>
      </c>
      <c r="O433" t="s">
        <v>107</v>
      </c>
      <c r="P433" t="s">
        <v>63</v>
      </c>
      <c r="Q433" t="s">
        <v>100</v>
      </c>
      <c r="R433" t="s">
        <v>1161</v>
      </c>
      <c r="S433" t="s">
        <v>500</v>
      </c>
    </row>
    <row r="434" spans="1:19" hidden="1" x14ac:dyDescent="0.3">
      <c r="A434" t="s">
        <v>94</v>
      </c>
      <c r="B434" s="11">
        <v>44986</v>
      </c>
      <c r="C434">
        <v>-11</v>
      </c>
      <c r="D434">
        <v>42604</v>
      </c>
      <c r="E434" t="s">
        <v>40</v>
      </c>
      <c r="F434" t="s">
        <v>137</v>
      </c>
      <c r="G434" t="s">
        <v>104</v>
      </c>
      <c r="H434" t="s">
        <v>1162</v>
      </c>
      <c r="I434" t="s">
        <v>138</v>
      </c>
      <c r="J434">
        <v>20011</v>
      </c>
      <c r="K434" t="s">
        <v>105</v>
      </c>
      <c r="L434" t="s">
        <v>106</v>
      </c>
      <c r="M434" t="s">
        <v>96</v>
      </c>
      <c r="N434" t="s">
        <v>65</v>
      </c>
      <c r="O434" t="s">
        <v>107</v>
      </c>
      <c r="P434" t="s">
        <v>63</v>
      </c>
      <c r="Q434" t="s">
        <v>100</v>
      </c>
      <c r="R434" t="s">
        <v>1163</v>
      </c>
      <c r="S434" t="s">
        <v>500</v>
      </c>
    </row>
    <row r="435" spans="1:19" hidden="1" x14ac:dyDescent="0.3">
      <c r="A435" t="s">
        <v>94</v>
      </c>
      <c r="B435" s="11">
        <v>44986</v>
      </c>
      <c r="C435">
        <v>-5.5</v>
      </c>
      <c r="D435">
        <v>42604</v>
      </c>
      <c r="E435" t="s">
        <v>40</v>
      </c>
      <c r="F435" t="s">
        <v>137</v>
      </c>
      <c r="G435" t="s">
        <v>104</v>
      </c>
      <c r="H435" t="s">
        <v>1164</v>
      </c>
      <c r="I435" t="s">
        <v>138</v>
      </c>
      <c r="J435">
        <v>20011</v>
      </c>
      <c r="K435" t="s">
        <v>105</v>
      </c>
      <c r="L435" t="s">
        <v>106</v>
      </c>
      <c r="M435" t="s">
        <v>96</v>
      </c>
      <c r="N435" t="s">
        <v>65</v>
      </c>
      <c r="O435" t="s">
        <v>107</v>
      </c>
      <c r="P435" t="s">
        <v>63</v>
      </c>
      <c r="Q435" t="s">
        <v>100</v>
      </c>
      <c r="R435" t="s">
        <v>1165</v>
      </c>
      <c r="S435" t="s">
        <v>500</v>
      </c>
    </row>
    <row r="436" spans="1:19" hidden="1" x14ac:dyDescent="0.3">
      <c r="A436" t="s">
        <v>94</v>
      </c>
      <c r="B436" s="11">
        <v>44986</v>
      </c>
      <c r="C436">
        <v>-5.5</v>
      </c>
      <c r="D436">
        <v>42604</v>
      </c>
      <c r="E436" t="s">
        <v>40</v>
      </c>
      <c r="F436" t="s">
        <v>137</v>
      </c>
      <c r="G436" t="s">
        <v>104</v>
      </c>
      <c r="H436" t="s">
        <v>1166</v>
      </c>
      <c r="I436" t="s">
        <v>138</v>
      </c>
      <c r="J436">
        <v>20011</v>
      </c>
      <c r="K436" t="s">
        <v>105</v>
      </c>
      <c r="L436" t="s">
        <v>106</v>
      </c>
      <c r="M436" t="s">
        <v>96</v>
      </c>
      <c r="N436" t="s">
        <v>65</v>
      </c>
      <c r="O436" t="s">
        <v>107</v>
      </c>
      <c r="P436" t="s">
        <v>63</v>
      </c>
      <c r="Q436" t="s">
        <v>100</v>
      </c>
      <c r="R436" t="s">
        <v>1167</v>
      </c>
      <c r="S436" t="s">
        <v>500</v>
      </c>
    </row>
    <row r="437" spans="1:19" hidden="1" x14ac:dyDescent="0.3">
      <c r="A437" t="s">
        <v>94</v>
      </c>
      <c r="B437" s="11">
        <v>44986</v>
      </c>
      <c r="C437">
        <v>-5.5</v>
      </c>
      <c r="D437">
        <v>42604</v>
      </c>
      <c r="E437" t="s">
        <v>40</v>
      </c>
      <c r="F437" t="s">
        <v>137</v>
      </c>
      <c r="G437" t="s">
        <v>104</v>
      </c>
      <c r="H437" t="s">
        <v>1168</v>
      </c>
      <c r="I437" t="s">
        <v>138</v>
      </c>
      <c r="J437">
        <v>20011</v>
      </c>
      <c r="K437" t="s">
        <v>105</v>
      </c>
      <c r="L437" t="s">
        <v>106</v>
      </c>
      <c r="M437" t="s">
        <v>96</v>
      </c>
      <c r="N437" t="s">
        <v>65</v>
      </c>
      <c r="O437" t="s">
        <v>107</v>
      </c>
      <c r="P437" t="s">
        <v>63</v>
      </c>
      <c r="Q437" t="s">
        <v>100</v>
      </c>
      <c r="R437" t="s">
        <v>1169</v>
      </c>
      <c r="S437" t="s">
        <v>500</v>
      </c>
    </row>
    <row r="438" spans="1:19" hidden="1" x14ac:dyDescent="0.3">
      <c r="A438" t="s">
        <v>94</v>
      </c>
      <c r="B438" s="11">
        <v>44986</v>
      </c>
      <c r="C438">
        <v>-5.5</v>
      </c>
      <c r="D438">
        <v>42604</v>
      </c>
      <c r="E438" t="s">
        <v>40</v>
      </c>
      <c r="F438" t="s">
        <v>137</v>
      </c>
      <c r="G438" t="s">
        <v>104</v>
      </c>
      <c r="H438" t="s">
        <v>346</v>
      </c>
      <c r="I438" t="s">
        <v>138</v>
      </c>
      <c r="J438">
        <v>20011</v>
      </c>
      <c r="K438" t="s">
        <v>105</v>
      </c>
      <c r="L438" t="s">
        <v>106</v>
      </c>
      <c r="M438" t="s">
        <v>96</v>
      </c>
      <c r="N438" t="s">
        <v>65</v>
      </c>
      <c r="O438" t="s">
        <v>107</v>
      </c>
      <c r="P438" t="s">
        <v>63</v>
      </c>
      <c r="Q438" t="s">
        <v>100</v>
      </c>
      <c r="R438" t="s">
        <v>1170</v>
      </c>
      <c r="S438" t="s">
        <v>500</v>
      </c>
    </row>
    <row r="439" spans="1:19" hidden="1" x14ac:dyDescent="0.3">
      <c r="A439" t="s">
        <v>94</v>
      </c>
      <c r="B439" s="11">
        <v>44986</v>
      </c>
      <c r="C439">
        <v>-5.5</v>
      </c>
      <c r="D439">
        <v>42604</v>
      </c>
      <c r="E439" t="s">
        <v>40</v>
      </c>
      <c r="F439" t="s">
        <v>137</v>
      </c>
      <c r="G439" t="s">
        <v>104</v>
      </c>
      <c r="H439" t="s">
        <v>1171</v>
      </c>
      <c r="I439" t="s">
        <v>138</v>
      </c>
      <c r="J439">
        <v>20011</v>
      </c>
      <c r="K439" t="s">
        <v>105</v>
      </c>
      <c r="L439" t="s">
        <v>106</v>
      </c>
      <c r="M439" t="s">
        <v>96</v>
      </c>
      <c r="N439" t="s">
        <v>65</v>
      </c>
      <c r="O439" t="s">
        <v>107</v>
      </c>
      <c r="P439" t="s">
        <v>63</v>
      </c>
      <c r="Q439" t="s">
        <v>100</v>
      </c>
      <c r="R439" t="s">
        <v>1172</v>
      </c>
      <c r="S439" t="s">
        <v>500</v>
      </c>
    </row>
    <row r="440" spans="1:19" hidden="1" x14ac:dyDescent="0.3">
      <c r="A440" t="s">
        <v>94</v>
      </c>
      <c r="B440" s="11">
        <v>44986</v>
      </c>
      <c r="C440">
        <v>-5.5</v>
      </c>
      <c r="D440">
        <v>42604</v>
      </c>
      <c r="E440" t="s">
        <v>40</v>
      </c>
      <c r="F440" t="s">
        <v>137</v>
      </c>
      <c r="G440" t="s">
        <v>104</v>
      </c>
      <c r="H440" t="s">
        <v>348</v>
      </c>
      <c r="I440" t="s">
        <v>138</v>
      </c>
      <c r="J440">
        <v>20011</v>
      </c>
      <c r="K440" t="s">
        <v>105</v>
      </c>
      <c r="L440" t="s">
        <v>106</v>
      </c>
      <c r="M440" t="s">
        <v>96</v>
      </c>
      <c r="N440" t="s">
        <v>65</v>
      </c>
      <c r="O440" t="s">
        <v>107</v>
      </c>
      <c r="P440" t="s">
        <v>63</v>
      </c>
      <c r="Q440" t="s">
        <v>100</v>
      </c>
      <c r="R440" t="s">
        <v>1173</v>
      </c>
      <c r="S440" t="s">
        <v>500</v>
      </c>
    </row>
    <row r="441" spans="1:19" hidden="1" x14ac:dyDescent="0.3">
      <c r="A441" t="s">
        <v>94</v>
      </c>
      <c r="B441" s="11">
        <v>44986</v>
      </c>
      <c r="C441">
        <v>-2.8</v>
      </c>
      <c r="D441">
        <v>42604</v>
      </c>
      <c r="E441" t="s">
        <v>40</v>
      </c>
      <c r="F441" t="s">
        <v>137</v>
      </c>
      <c r="G441" t="s">
        <v>104</v>
      </c>
      <c r="H441" t="s">
        <v>1174</v>
      </c>
      <c r="I441" t="s">
        <v>207</v>
      </c>
      <c r="J441">
        <v>20011</v>
      </c>
      <c r="K441" t="s">
        <v>105</v>
      </c>
      <c r="L441" t="s">
        <v>106</v>
      </c>
      <c r="M441" t="s">
        <v>96</v>
      </c>
      <c r="N441" t="s">
        <v>65</v>
      </c>
      <c r="O441" t="s">
        <v>107</v>
      </c>
      <c r="P441" t="s">
        <v>63</v>
      </c>
      <c r="Q441" t="s">
        <v>100</v>
      </c>
      <c r="R441" t="s">
        <v>1175</v>
      </c>
      <c r="S441" t="s">
        <v>500</v>
      </c>
    </row>
    <row r="442" spans="1:19" hidden="1" x14ac:dyDescent="0.3">
      <c r="A442" t="s">
        <v>94</v>
      </c>
      <c r="B442" s="11">
        <v>44986</v>
      </c>
      <c r="C442">
        <v>-2.8</v>
      </c>
      <c r="D442">
        <v>42604</v>
      </c>
      <c r="E442" t="s">
        <v>40</v>
      </c>
      <c r="F442" t="s">
        <v>137</v>
      </c>
      <c r="G442" t="s">
        <v>104</v>
      </c>
      <c r="H442" t="s">
        <v>238</v>
      </c>
      <c r="I442" t="s">
        <v>207</v>
      </c>
      <c r="J442">
        <v>20011</v>
      </c>
      <c r="K442" t="s">
        <v>105</v>
      </c>
      <c r="L442" t="s">
        <v>106</v>
      </c>
      <c r="M442" t="s">
        <v>96</v>
      </c>
      <c r="N442" t="s">
        <v>65</v>
      </c>
      <c r="O442" t="s">
        <v>107</v>
      </c>
      <c r="P442" t="s">
        <v>63</v>
      </c>
      <c r="Q442" t="s">
        <v>100</v>
      </c>
      <c r="R442" t="s">
        <v>1176</v>
      </c>
      <c r="S442" t="s">
        <v>500</v>
      </c>
    </row>
    <row r="443" spans="1:19" hidden="1" x14ac:dyDescent="0.3">
      <c r="A443" t="s">
        <v>94</v>
      </c>
      <c r="B443" s="11">
        <v>44986</v>
      </c>
      <c r="C443">
        <v>-2.7</v>
      </c>
      <c r="D443">
        <v>42604</v>
      </c>
      <c r="E443" t="s">
        <v>40</v>
      </c>
      <c r="F443" t="s">
        <v>137</v>
      </c>
      <c r="G443" t="s">
        <v>104</v>
      </c>
      <c r="H443" t="s">
        <v>233</v>
      </c>
      <c r="I443" t="s">
        <v>382</v>
      </c>
      <c r="J443">
        <v>20011</v>
      </c>
      <c r="K443" t="s">
        <v>105</v>
      </c>
      <c r="L443" t="s">
        <v>106</v>
      </c>
      <c r="M443" t="s">
        <v>96</v>
      </c>
      <c r="N443" t="s">
        <v>65</v>
      </c>
      <c r="O443" t="s">
        <v>107</v>
      </c>
      <c r="P443" t="s">
        <v>63</v>
      </c>
      <c r="Q443" t="s">
        <v>100</v>
      </c>
      <c r="R443" t="s">
        <v>1177</v>
      </c>
      <c r="S443" t="s">
        <v>500</v>
      </c>
    </row>
    <row r="444" spans="1:19" hidden="1" x14ac:dyDescent="0.3">
      <c r="A444" t="s">
        <v>94</v>
      </c>
      <c r="B444" s="11">
        <v>44986</v>
      </c>
      <c r="C444">
        <v>-1.8</v>
      </c>
      <c r="D444">
        <v>42604</v>
      </c>
      <c r="E444" t="s">
        <v>40</v>
      </c>
      <c r="F444" t="s">
        <v>137</v>
      </c>
      <c r="G444" t="s">
        <v>104</v>
      </c>
      <c r="H444" t="s">
        <v>1178</v>
      </c>
      <c r="I444" t="s">
        <v>382</v>
      </c>
      <c r="J444">
        <v>20011</v>
      </c>
      <c r="K444" t="s">
        <v>105</v>
      </c>
      <c r="L444" t="s">
        <v>106</v>
      </c>
      <c r="M444" t="s">
        <v>96</v>
      </c>
      <c r="N444" t="s">
        <v>65</v>
      </c>
      <c r="O444" t="s">
        <v>107</v>
      </c>
      <c r="P444" t="s">
        <v>63</v>
      </c>
      <c r="Q444" t="s">
        <v>100</v>
      </c>
      <c r="R444" t="s">
        <v>1179</v>
      </c>
      <c r="S444" t="s">
        <v>500</v>
      </c>
    </row>
    <row r="445" spans="1:19" hidden="1" x14ac:dyDescent="0.3">
      <c r="A445" t="s">
        <v>94</v>
      </c>
      <c r="B445" s="11">
        <v>44986</v>
      </c>
      <c r="C445">
        <v>-1.8</v>
      </c>
      <c r="D445">
        <v>42604</v>
      </c>
      <c r="E445" t="s">
        <v>40</v>
      </c>
      <c r="F445" t="s">
        <v>137</v>
      </c>
      <c r="G445" t="s">
        <v>104</v>
      </c>
      <c r="H445" t="s">
        <v>239</v>
      </c>
      <c r="I445" t="s">
        <v>382</v>
      </c>
      <c r="J445">
        <v>20011</v>
      </c>
      <c r="K445" t="s">
        <v>105</v>
      </c>
      <c r="L445" t="s">
        <v>106</v>
      </c>
      <c r="M445" t="s">
        <v>96</v>
      </c>
      <c r="N445" t="s">
        <v>65</v>
      </c>
      <c r="O445" t="s">
        <v>107</v>
      </c>
      <c r="P445" t="s">
        <v>63</v>
      </c>
      <c r="Q445" t="s">
        <v>100</v>
      </c>
      <c r="R445" t="s">
        <v>1180</v>
      </c>
      <c r="S445" t="s">
        <v>500</v>
      </c>
    </row>
    <row r="446" spans="1:19" hidden="1" x14ac:dyDescent="0.3">
      <c r="A446" t="s">
        <v>94</v>
      </c>
      <c r="B446" s="11">
        <v>44986</v>
      </c>
      <c r="C446">
        <v>-1.4</v>
      </c>
      <c r="D446">
        <v>42604</v>
      </c>
      <c r="E446" t="s">
        <v>40</v>
      </c>
      <c r="F446" t="s">
        <v>137</v>
      </c>
      <c r="G446" t="s">
        <v>104</v>
      </c>
      <c r="H446" t="s">
        <v>1181</v>
      </c>
      <c r="I446" t="s">
        <v>207</v>
      </c>
      <c r="J446">
        <v>20011</v>
      </c>
      <c r="K446" t="s">
        <v>105</v>
      </c>
      <c r="L446" t="s">
        <v>106</v>
      </c>
      <c r="M446" t="s">
        <v>96</v>
      </c>
      <c r="N446" t="s">
        <v>65</v>
      </c>
      <c r="O446" t="s">
        <v>107</v>
      </c>
      <c r="P446" t="s">
        <v>63</v>
      </c>
      <c r="Q446" t="s">
        <v>100</v>
      </c>
      <c r="R446" t="s">
        <v>1182</v>
      </c>
      <c r="S446" t="s">
        <v>500</v>
      </c>
    </row>
    <row r="447" spans="1:19" hidden="1" x14ac:dyDescent="0.3">
      <c r="A447" t="s">
        <v>94</v>
      </c>
      <c r="B447" s="11">
        <v>44986</v>
      </c>
      <c r="C447">
        <v>-1.4</v>
      </c>
      <c r="D447">
        <v>42604</v>
      </c>
      <c r="E447" t="s">
        <v>40</v>
      </c>
      <c r="F447" t="s">
        <v>137</v>
      </c>
      <c r="G447" t="s">
        <v>104</v>
      </c>
      <c r="H447" t="s">
        <v>1183</v>
      </c>
      <c r="I447" t="s">
        <v>207</v>
      </c>
      <c r="J447">
        <v>20011</v>
      </c>
      <c r="K447" t="s">
        <v>105</v>
      </c>
      <c r="L447" t="s">
        <v>106</v>
      </c>
      <c r="M447" t="s">
        <v>96</v>
      </c>
      <c r="N447" t="s">
        <v>65</v>
      </c>
      <c r="O447" t="s">
        <v>107</v>
      </c>
      <c r="P447" t="s">
        <v>63</v>
      </c>
      <c r="Q447" t="s">
        <v>100</v>
      </c>
      <c r="R447" t="s">
        <v>1184</v>
      </c>
      <c r="S447" t="s">
        <v>500</v>
      </c>
    </row>
    <row r="448" spans="1:19" hidden="1" x14ac:dyDescent="0.3">
      <c r="A448" t="s">
        <v>94</v>
      </c>
      <c r="B448" s="11">
        <v>44986</v>
      </c>
      <c r="C448">
        <v>-1.4</v>
      </c>
      <c r="D448">
        <v>42604</v>
      </c>
      <c r="E448" t="s">
        <v>40</v>
      </c>
      <c r="F448" t="s">
        <v>137</v>
      </c>
      <c r="G448" t="s">
        <v>104</v>
      </c>
      <c r="H448" t="s">
        <v>1185</v>
      </c>
      <c r="I448" t="s">
        <v>207</v>
      </c>
      <c r="J448">
        <v>20011</v>
      </c>
      <c r="K448" t="s">
        <v>105</v>
      </c>
      <c r="L448" t="s">
        <v>106</v>
      </c>
      <c r="M448" t="s">
        <v>96</v>
      </c>
      <c r="N448" t="s">
        <v>65</v>
      </c>
      <c r="O448" t="s">
        <v>107</v>
      </c>
      <c r="P448" t="s">
        <v>63</v>
      </c>
      <c r="Q448" t="s">
        <v>100</v>
      </c>
      <c r="R448" t="s">
        <v>1186</v>
      </c>
      <c r="S448" t="s">
        <v>500</v>
      </c>
    </row>
    <row r="449" spans="1:19" hidden="1" x14ac:dyDescent="0.3">
      <c r="A449" t="s">
        <v>94</v>
      </c>
      <c r="B449" s="11">
        <v>44986</v>
      </c>
      <c r="C449">
        <v>-1.4</v>
      </c>
      <c r="D449">
        <v>42604</v>
      </c>
      <c r="E449" t="s">
        <v>40</v>
      </c>
      <c r="F449" t="s">
        <v>137</v>
      </c>
      <c r="G449" t="s">
        <v>104</v>
      </c>
      <c r="H449" t="s">
        <v>1187</v>
      </c>
      <c r="I449" t="s">
        <v>207</v>
      </c>
      <c r="J449">
        <v>20011</v>
      </c>
      <c r="K449" t="s">
        <v>105</v>
      </c>
      <c r="L449" t="s">
        <v>106</v>
      </c>
      <c r="M449" t="s">
        <v>96</v>
      </c>
      <c r="N449" t="s">
        <v>65</v>
      </c>
      <c r="O449" t="s">
        <v>107</v>
      </c>
      <c r="P449" t="s">
        <v>63</v>
      </c>
      <c r="Q449" t="s">
        <v>100</v>
      </c>
      <c r="R449" t="s">
        <v>1188</v>
      </c>
      <c r="S449" t="s">
        <v>500</v>
      </c>
    </row>
    <row r="450" spans="1:19" hidden="1" x14ac:dyDescent="0.3">
      <c r="A450" t="s">
        <v>94</v>
      </c>
      <c r="B450" s="11">
        <v>44986</v>
      </c>
      <c r="C450">
        <v>-1.4</v>
      </c>
      <c r="D450">
        <v>42604</v>
      </c>
      <c r="E450" t="s">
        <v>40</v>
      </c>
      <c r="F450" t="s">
        <v>137</v>
      </c>
      <c r="G450" t="s">
        <v>104</v>
      </c>
      <c r="H450" t="s">
        <v>1189</v>
      </c>
      <c r="I450" t="s">
        <v>207</v>
      </c>
      <c r="J450">
        <v>20011</v>
      </c>
      <c r="K450" t="s">
        <v>105</v>
      </c>
      <c r="L450" t="s">
        <v>106</v>
      </c>
      <c r="M450" t="s">
        <v>96</v>
      </c>
      <c r="N450" t="s">
        <v>65</v>
      </c>
      <c r="O450" t="s">
        <v>107</v>
      </c>
      <c r="P450" t="s">
        <v>63</v>
      </c>
      <c r="Q450" t="s">
        <v>100</v>
      </c>
      <c r="R450" t="s">
        <v>1190</v>
      </c>
      <c r="S450" t="s">
        <v>500</v>
      </c>
    </row>
    <row r="451" spans="1:19" hidden="1" x14ac:dyDescent="0.3">
      <c r="A451" t="s">
        <v>94</v>
      </c>
      <c r="B451" s="11">
        <v>44986</v>
      </c>
      <c r="C451">
        <v>-1.4</v>
      </c>
      <c r="D451">
        <v>42604</v>
      </c>
      <c r="E451" t="s">
        <v>40</v>
      </c>
      <c r="F451" t="s">
        <v>137</v>
      </c>
      <c r="G451" t="s">
        <v>104</v>
      </c>
      <c r="H451" t="s">
        <v>349</v>
      </c>
      <c r="I451" t="s">
        <v>207</v>
      </c>
      <c r="J451">
        <v>20011</v>
      </c>
      <c r="K451" t="s">
        <v>105</v>
      </c>
      <c r="L451" t="s">
        <v>106</v>
      </c>
      <c r="M451" t="s">
        <v>96</v>
      </c>
      <c r="N451" t="s">
        <v>65</v>
      </c>
      <c r="O451" t="s">
        <v>107</v>
      </c>
      <c r="P451" t="s">
        <v>63</v>
      </c>
      <c r="Q451" t="s">
        <v>100</v>
      </c>
      <c r="R451" t="s">
        <v>1191</v>
      </c>
      <c r="S451" t="s">
        <v>500</v>
      </c>
    </row>
    <row r="452" spans="1:19" hidden="1" x14ac:dyDescent="0.3">
      <c r="A452" t="s">
        <v>94</v>
      </c>
      <c r="B452" s="11">
        <v>44986</v>
      </c>
      <c r="C452">
        <v>-0.9</v>
      </c>
      <c r="D452">
        <v>42604</v>
      </c>
      <c r="E452" t="s">
        <v>40</v>
      </c>
      <c r="F452" t="s">
        <v>137</v>
      </c>
      <c r="G452" t="s">
        <v>104</v>
      </c>
      <c r="H452" t="s">
        <v>1192</v>
      </c>
      <c r="I452" t="s">
        <v>382</v>
      </c>
      <c r="J452">
        <v>20011</v>
      </c>
      <c r="K452" t="s">
        <v>105</v>
      </c>
      <c r="L452" t="s">
        <v>106</v>
      </c>
      <c r="M452" t="s">
        <v>96</v>
      </c>
      <c r="N452" t="s">
        <v>65</v>
      </c>
      <c r="O452" t="s">
        <v>107</v>
      </c>
      <c r="P452" t="s">
        <v>63</v>
      </c>
      <c r="Q452" t="s">
        <v>100</v>
      </c>
      <c r="R452" t="s">
        <v>1193</v>
      </c>
      <c r="S452" t="s">
        <v>500</v>
      </c>
    </row>
    <row r="453" spans="1:19" hidden="1" x14ac:dyDescent="0.3">
      <c r="A453" t="s">
        <v>94</v>
      </c>
      <c r="B453" s="11">
        <v>44986</v>
      </c>
      <c r="C453">
        <v>-0.9</v>
      </c>
      <c r="D453">
        <v>42604</v>
      </c>
      <c r="E453" t="s">
        <v>40</v>
      </c>
      <c r="F453" t="s">
        <v>137</v>
      </c>
      <c r="G453" t="s">
        <v>104</v>
      </c>
      <c r="H453" t="s">
        <v>1194</v>
      </c>
      <c r="I453" t="s">
        <v>387</v>
      </c>
      <c r="J453">
        <v>20011</v>
      </c>
      <c r="K453" t="s">
        <v>105</v>
      </c>
      <c r="L453" t="s">
        <v>106</v>
      </c>
      <c r="M453" t="s">
        <v>96</v>
      </c>
      <c r="N453" t="s">
        <v>65</v>
      </c>
      <c r="O453" t="s">
        <v>107</v>
      </c>
      <c r="P453" t="s">
        <v>63</v>
      </c>
      <c r="Q453" t="s">
        <v>100</v>
      </c>
      <c r="R453" t="s">
        <v>1195</v>
      </c>
      <c r="S453" t="s">
        <v>500</v>
      </c>
    </row>
    <row r="454" spans="1:19" hidden="1" x14ac:dyDescent="0.3">
      <c r="A454" t="s">
        <v>94</v>
      </c>
      <c r="B454" s="11">
        <v>44986</v>
      </c>
      <c r="C454">
        <v>-0.9</v>
      </c>
      <c r="D454">
        <v>42604</v>
      </c>
      <c r="E454" t="s">
        <v>40</v>
      </c>
      <c r="F454" t="s">
        <v>137</v>
      </c>
      <c r="G454" t="s">
        <v>104</v>
      </c>
      <c r="H454" t="s">
        <v>1196</v>
      </c>
      <c r="I454" t="s">
        <v>382</v>
      </c>
      <c r="J454">
        <v>20011</v>
      </c>
      <c r="K454" t="s">
        <v>105</v>
      </c>
      <c r="L454" t="s">
        <v>106</v>
      </c>
      <c r="M454" t="s">
        <v>96</v>
      </c>
      <c r="N454" t="s">
        <v>65</v>
      </c>
      <c r="O454" t="s">
        <v>107</v>
      </c>
      <c r="P454" t="s">
        <v>63</v>
      </c>
      <c r="Q454" t="s">
        <v>100</v>
      </c>
      <c r="R454" t="s">
        <v>1197</v>
      </c>
      <c r="S454" t="s">
        <v>500</v>
      </c>
    </row>
    <row r="455" spans="1:19" hidden="1" x14ac:dyDescent="0.3">
      <c r="A455" t="s">
        <v>94</v>
      </c>
      <c r="B455" s="11">
        <v>44986</v>
      </c>
      <c r="C455">
        <v>-0.9</v>
      </c>
      <c r="D455">
        <v>42604</v>
      </c>
      <c r="E455" t="s">
        <v>40</v>
      </c>
      <c r="F455" t="s">
        <v>137</v>
      </c>
      <c r="G455" t="s">
        <v>104</v>
      </c>
      <c r="H455" t="s">
        <v>217</v>
      </c>
      <c r="I455" t="s">
        <v>141</v>
      </c>
      <c r="J455">
        <v>20011</v>
      </c>
      <c r="K455" t="s">
        <v>105</v>
      </c>
      <c r="L455" t="s">
        <v>106</v>
      </c>
      <c r="M455" t="s">
        <v>96</v>
      </c>
      <c r="N455" t="s">
        <v>65</v>
      </c>
      <c r="O455" t="s">
        <v>107</v>
      </c>
      <c r="P455" t="s">
        <v>63</v>
      </c>
      <c r="Q455" t="s">
        <v>100</v>
      </c>
      <c r="R455" t="s">
        <v>1198</v>
      </c>
      <c r="S455" t="s">
        <v>500</v>
      </c>
    </row>
    <row r="456" spans="1:19" hidden="1" x14ac:dyDescent="0.3">
      <c r="A456" t="s">
        <v>94</v>
      </c>
      <c r="B456" s="11">
        <v>44986</v>
      </c>
      <c r="C456">
        <v>-0.9</v>
      </c>
      <c r="D456">
        <v>42604</v>
      </c>
      <c r="E456" t="s">
        <v>40</v>
      </c>
      <c r="F456" t="s">
        <v>137</v>
      </c>
      <c r="G456" t="s">
        <v>104</v>
      </c>
      <c r="H456" t="s">
        <v>218</v>
      </c>
      <c r="I456" t="s">
        <v>382</v>
      </c>
      <c r="J456">
        <v>20011</v>
      </c>
      <c r="K456" t="s">
        <v>105</v>
      </c>
      <c r="L456" t="s">
        <v>106</v>
      </c>
      <c r="M456" t="s">
        <v>96</v>
      </c>
      <c r="N456" t="s">
        <v>65</v>
      </c>
      <c r="O456" t="s">
        <v>107</v>
      </c>
      <c r="P456" t="s">
        <v>63</v>
      </c>
      <c r="Q456" t="s">
        <v>100</v>
      </c>
      <c r="R456" t="s">
        <v>1199</v>
      </c>
      <c r="S456" t="s">
        <v>500</v>
      </c>
    </row>
    <row r="457" spans="1:19" hidden="1" x14ac:dyDescent="0.3">
      <c r="A457" t="s">
        <v>94</v>
      </c>
      <c r="B457" s="11">
        <v>44986</v>
      </c>
      <c r="C457">
        <v>-0.9</v>
      </c>
      <c r="D457">
        <v>42604</v>
      </c>
      <c r="E457" t="s">
        <v>40</v>
      </c>
      <c r="F457" t="s">
        <v>137</v>
      </c>
      <c r="G457" t="s">
        <v>104</v>
      </c>
      <c r="H457" t="s">
        <v>1200</v>
      </c>
      <c r="I457" t="s">
        <v>141</v>
      </c>
      <c r="J457">
        <v>20011</v>
      </c>
      <c r="K457" t="s">
        <v>105</v>
      </c>
      <c r="L457" t="s">
        <v>106</v>
      </c>
      <c r="M457" t="s">
        <v>96</v>
      </c>
      <c r="N457" t="s">
        <v>65</v>
      </c>
      <c r="O457" t="s">
        <v>107</v>
      </c>
      <c r="P457" t="s">
        <v>63</v>
      </c>
      <c r="Q457" t="s">
        <v>100</v>
      </c>
      <c r="R457" t="s">
        <v>1201</v>
      </c>
      <c r="S457" t="s">
        <v>500</v>
      </c>
    </row>
    <row r="458" spans="1:19" hidden="1" x14ac:dyDescent="0.3">
      <c r="A458" t="s">
        <v>94</v>
      </c>
      <c r="B458" s="11">
        <v>44986</v>
      </c>
      <c r="C458">
        <v>-0.9</v>
      </c>
      <c r="D458">
        <v>42604</v>
      </c>
      <c r="E458" t="s">
        <v>40</v>
      </c>
      <c r="F458" t="s">
        <v>137</v>
      </c>
      <c r="G458" t="s">
        <v>104</v>
      </c>
      <c r="H458" t="s">
        <v>1202</v>
      </c>
      <c r="I458" t="s">
        <v>141</v>
      </c>
      <c r="J458">
        <v>20011</v>
      </c>
      <c r="K458" t="s">
        <v>105</v>
      </c>
      <c r="L458" t="s">
        <v>106</v>
      </c>
      <c r="M458" t="s">
        <v>96</v>
      </c>
      <c r="N458" t="s">
        <v>65</v>
      </c>
      <c r="O458" t="s">
        <v>107</v>
      </c>
      <c r="P458" t="s">
        <v>63</v>
      </c>
      <c r="Q458" t="s">
        <v>100</v>
      </c>
      <c r="R458" t="s">
        <v>1203</v>
      </c>
      <c r="S458" t="s">
        <v>500</v>
      </c>
    </row>
    <row r="459" spans="1:19" hidden="1" x14ac:dyDescent="0.3">
      <c r="A459" t="s">
        <v>94</v>
      </c>
      <c r="B459" s="11">
        <v>44986</v>
      </c>
      <c r="C459">
        <v>-0.9</v>
      </c>
      <c r="D459">
        <v>42604</v>
      </c>
      <c r="E459" t="s">
        <v>40</v>
      </c>
      <c r="F459" t="s">
        <v>137</v>
      </c>
      <c r="G459" t="s">
        <v>104</v>
      </c>
      <c r="H459" t="s">
        <v>232</v>
      </c>
      <c r="I459" t="s">
        <v>382</v>
      </c>
      <c r="J459">
        <v>20011</v>
      </c>
      <c r="K459" t="s">
        <v>105</v>
      </c>
      <c r="L459" t="s">
        <v>106</v>
      </c>
      <c r="M459" t="s">
        <v>96</v>
      </c>
      <c r="N459" t="s">
        <v>65</v>
      </c>
      <c r="O459" t="s">
        <v>107</v>
      </c>
      <c r="P459" t="s">
        <v>63</v>
      </c>
      <c r="Q459" t="s">
        <v>100</v>
      </c>
      <c r="R459" t="s">
        <v>1204</v>
      </c>
      <c r="S459" t="s">
        <v>500</v>
      </c>
    </row>
    <row r="460" spans="1:19" hidden="1" x14ac:dyDescent="0.3">
      <c r="A460" t="s">
        <v>94</v>
      </c>
      <c r="B460" s="11">
        <v>44986</v>
      </c>
      <c r="C460">
        <v>-0.9</v>
      </c>
      <c r="D460">
        <v>42604</v>
      </c>
      <c r="E460" t="s">
        <v>40</v>
      </c>
      <c r="F460" t="s">
        <v>137</v>
      </c>
      <c r="G460" t="s">
        <v>104</v>
      </c>
      <c r="H460" t="s">
        <v>1205</v>
      </c>
      <c r="I460" t="s">
        <v>387</v>
      </c>
      <c r="J460">
        <v>20011</v>
      </c>
      <c r="K460" t="s">
        <v>105</v>
      </c>
      <c r="L460" t="s">
        <v>106</v>
      </c>
      <c r="M460" t="s">
        <v>96</v>
      </c>
      <c r="N460" t="s">
        <v>65</v>
      </c>
      <c r="O460" t="s">
        <v>107</v>
      </c>
      <c r="P460" t="s">
        <v>63</v>
      </c>
      <c r="Q460" t="s">
        <v>100</v>
      </c>
      <c r="R460" t="s">
        <v>1206</v>
      </c>
      <c r="S460" t="s">
        <v>500</v>
      </c>
    </row>
    <row r="461" spans="1:19" hidden="1" x14ac:dyDescent="0.3">
      <c r="A461" t="s">
        <v>94</v>
      </c>
      <c r="B461" s="11">
        <v>44986</v>
      </c>
      <c r="C461">
        <v>-0.9</v>
      </c>
      <c r="D461">
        <v>42604</v>
      </c>
      <c r="E461" t="s">
        <v>40</v>
      </c>
      <c r="F461" t="s">
        <v>137</v>
      </c>
      <c r="G461" t="s">
        <v>104</v>
      </c>
      <c r="H461" t="s">
        <v>236</v>
      </c>
      <c r="I461" t="s">
        <v>382</v>
      </c>
      <c r="J461">
        <v>20011</v>
      </c>
      <c r="K461" t="s">
        <v>105</v>
      </c>
      <c r="L461" t="s">
        <v>106</v>
      </c>
      <c r="M461" t="s">
        <v>96</v>
      </c>
      <c r="N461" t="s">
        <v>65</v>
      </c>
      <c r="O461" t="s">
        <v>107</v>
      </c>
      <c r="P461" t="s">
        <v>63</v>
      </c>
      <c r="Q461" t="s">
        <v>100</v>
      </c>
      <c r="R461" t="s">
        <v>1207</v>
      </c>
      <c r="S461" t="s">
        <v>500</v>
      </c>
    </row>
    <row r="462" spans="1:19" hidden="1" x14ac:dyDescent="0.3">
      <c r="A462" t="s">
        <v>94</v>
      </c>
      <c r="B462" s="11">
        <v>44986</v>
      </c>
      <c r="C462">
        <v>-0.9</v>
      </c>
      <c r="D462">
        <v>42604</v>
      </c>
      <c r="E462" t="s">
        <v>40</v>
      </c>
      <c r="F462" t="s">
        <v>137</v>
      </c>
      <c r="G462" t="s">
        <v>104</v>
      </c>
      <c r="H462" t="s">
        <v>1208</v>
      </c>
      <c r="I462" t="s">
        <v>387</v>
      </c>
      <c r="J462">
        <v>20011</v>
      </c>
      <c r="K462" t="s">
        <v>105</v>
      </c>
      <c r="L462" t="s">
        <v>106</v>
      </c>
      <c r="M462" t="s">
        <v>96</v>
      </c>
      <c r="N462" t="s">
        <v>65</v>
      </c>
      <c r="O462" t="s">
        <v>107</v>
      </c>
      <c r="P462" t="s">
        <v>63</v>
      </c>
      <c r="Q462" t="s">
        <v>100</v>
      </c>
      <c r="R462" t="s">
        <v>1209</v>
      </c>
      <c r="S462" t="s">
        <v>500</v>
      </c>
    </row>
    <row r="463" spans="1:19" hidden="1" x14ac:dyDescent="0.3">
      <c r="A463" t="s">
        <v>94</v>
      </c>
      <c r="B463" s="11">
        <v>44986</v>
      </c>
      <c r="C463">
        <v>-0.9</v>
      </c>
      <c r="D463">
        <v>42604</v>
      </c>
      <c r="E463" t="s">
        <v>40</v>
      </c>
      <c r="F463" t="s">
        <v>137</v>
      </c>
      <c r="G463" t="s">
        <v>104</v>
      </c>
      <c r="H463" t="s">
        <v>237</v>
      </c>
      <c r="I463" t="s">
        <v>141</v>
      </c>
      <c r="J463">
        <v>20011</v>
      </c>
      <c r="K463" t="s">
        <v>105</v>
      </c>
      <c r="L463" t="s">
        <v>106</v>
      </c>
      <c r="M463" t="s">
        <v>96</v>
      </c>
      <c r="N463" t="s">
        <v>65</v>
      </c>
      <c r="O463" t="s">
        <v>107</v>
      </c>
      <c r="P463" t="s">
        <v>63</v>
      </c>
      <c r="Q463" t="s">
        <v>100</v>
      </c>
      <c r="R463" t="s">
        <v>1210</v>
      </c>
      <c r="S463" t="s">
        <v>500</v>
      </c>
    </row>
    <row r="464" spans="1:19" hidden="1" x14ac:dyDescent="0.3">
      <c r="A464" t="s">
        <v>94</v>
      </c>
      <c r="B464" s="11">
        <v>44986</v>
      </c>
      <c r="C464">
        <v>-0.9</v>
      </c>
      <c r="D464">
        <v>42604</v>
      </c>
      <c r="E464" t="s">
        <v>40</v>
      </c>
      <c r="F464" t="s">
        <v>137</v>
      </c>
      <c r="G464" t="s">
        <v>104</v>
      </c>
      <c r="H464" t="s">
        <v>1211</v>
      </c>
      <c r="I464" t="s">
        <v>382</v>
      </c>
      <c r="J464">
        <v>20011</v>
      </c>
      <c r="K464" t="s">
        <v>105</v>
      </c>
      <c r="L464" t="s">
        <v>106</v>
      </c>
      <c r="M464" t="s">
        <v>96</v>
      </c>
      <c r="N464" t="s">
        <v>65</v>
      </c>
      <c r="O464" t="s">
        <v>107</v>
      </c>
      <c r="P464" t="s">
        <v>63</v>
      </c>
      <c r="Q464" t="s">
        <v>100</v>
      </c>
      <c r="R464" t="s">
        <v>1212</v>
      </c>
      <c r="S464" t="s">
        <v>500</v>
      </c>
    </row>
    <row r="465" spans="1:19" hidden="1" x14ac:dyDescent="0.3">
      <c r="A465" t="s">
        <v>94</v>
      </c>
      <c r="B465" s="11">
        <v>44986</v>
      </c>
      <c r="C465">
        <v>-0.9</v>
      </c>
      <c r="D465">
        <v>42604</v>
      </c>
      <c r="E465" t="s">
        <v>40</v>
      </c>
      <c r="F465" t="s">
        <v>137</v>
      </c>
      <c r="G465" t="s">
        <v>104</v>
      </c>
      <c r="H465" t="s">
        <v>1213</v>
      </c>
      <c r="I465" t="s">
        <v>141</v>
      </c>
      <c r="J465">
        <v>20011</v>
      </c>
      <c r="K465" t="s">
        <v>105</v>
      </c>
      <c r="L465" t="s">
        <v>106</v>
      </c>
      <c r="M465" t="s">
        <v>96</v>
      </c>
      <c r="N465" t="s">
        <v>65</v>
      </c>
      <c r="O465" t="s">
        <v>107</v>
      </c>
      <c r="P465" t="s">
        <v>63</v>
      </c>
      <c r="Q465" t="s">
        <v>100</v>
      </c>
      <c r="R465" t="s">
        <v>1214</v>
      </c>
      <c r="S465" t="s">
        <v>500</v>
      </c>
    </row>
    <row r="466" spans="1:19" hidden="1" x14ac:dyDescent="0.3">
      <c r="A466" t="s">
        <v>94</v>
      </c>
      <c r="B466" s="11">
        <v>44986</v>
      </c>
      <c r="C466">
        <v>-0.9</v>
      </c>
      <c r="D466">
        <v>42604</v>
      </c>
      <c r="E466" t="s">
        <v>40</v>
      </c>
      <c r="F466" t="s">
        <v>137</v>
      </c>
      <c r="G466" t="s">
        <v>104</v>
      </c>
      <c r="H466" t="s">
        <v>347</v>
      </c>
      <c r="I466" t="s">
        <v>382</v>
      </c>
      <c r="J466">
        <v>20011</v>
      </c>
      <c r="K466" t="s">
        <v>105</v>
      </c>
      <c r="L466" t="s">
        <v>106</v>
      </c>
      <c r="M466" t="s">
        <v>96</v>
      </c>
      <c r="N466" t="s">
        <v>65</v>
      </c>
      <c r="O466" t="s">
        <v>107</v>
      </c>
      <c r="P466" t="s">
        <v>63</v>
      </c>
      <c r="Q466" t="s">
        <v>100</v>
      </c>
      <c r="R466" t="s">
        <v>1215</v>
      </c>
      <c r="S466" t="s">
        <v>500</v>
      </c>
    </row>
    <row r="467" spans="1:19" hidden="1" x14ac:dyDescent="0.3">
      <c r="A467" t="s">
        <v>94</v>
      </c>
      <c r="B467" s="11">
        <v>44986</v>
      </c>
      <c r="C467">
        <v>-0.9</v>
      </c>
      <c r="D467">
        <v>42604</v>
      </c>
      <c r="E467" t="s">
        <v>40</v>
      </c>
      <c r="F467" t="s">
        <v>137</v>
      </c>
      <c r="G467" t="s">
        <v>104</v>
      </c>
      <c r="H467" t="s">
        <v>1216</v>
      </c>
      <c r="I467" t="s">
        <v>382</v>
      </c>
      <c r="J467">
        <v>20011</v>
      </c>
      <c r="K467" t="s">
        <v>105</v>
      </c>
      <c r="L467" t="s">
        <v>106</v>
      </c>
      <c r="M467" t="s">
        <v>96</v>
      </c>
      <c r="N467" t="s">
        <v>65</v>
      </c>
      <c r="O467" t="s">
        <v>107</v>
      </c>
      <c r="P467" t="s">
        <v>63</v>
      </c>
      <c r="Q467" t="s">
        <v>100</v>
      </c>
      <c r="R467" t="s">
        <v>1217</v>
      </c>
      <c r="S467" t="s">
        <v>500</v>
      </c>
    </row>
    <row r="468" spans="1:19" hidden="1" x14ac:dyDescent="0.3">
      <c r="A468" t="s">
        <v>94</v>
      </c>
      <c r="B468" s="11">
        <v>44986</v>
      </c>
      <c r="C468">
        <v>-0.01</v>
      </c>
      <c r="D468">
        <v>42602</v>
      </c>
      <c r="E468" t="s">
        <v>38</v>
      </c>
      <c r="F468" t="s">
        <v>820</v>
      </c>
      <c r="G468" t="s">
        <v>124</v>
      </c>
      <c r="H468" t="s">
        <v>1218</v>
      </c>
      <c r="I468" t="s">
        <v>155</v>
      </c>
      <c r="J468">
        <v>9002</v>
      </c>
      <c r="K468" t="s">
        <v>150</v>
      </c>
      <c r="L468" t="s">
        <v>106</v>
      </c>
      <c r="M468" t="s">
        <v>96</v>
      </c>
      <c r="N468" t="s">
        <v>65</v>
      </c>
      <c r="O468" t="s">
        <v>107</v>
      </c>
      <c r="P468" t="s">
        <v>63</v>
      </c>
      <c r="Q468" t="s">
        <v>100</v>
      </c>
      <c r="R468" t="s">
        <v>1219</v>
      </c>
      <c r="S468" t="s">
        <v>500</v>
      </c>
    </row>
    <row r="469" spans="1:19" hidden="1" x14ac:dyDescent="0.3">
      <c r="A469" t="s">
        <v>94</v>
      </c>
      <c r="B469" s="11">
        <v>44986</v>
      </c>
      <c r="C469">
        <v>0</v>
      </c>
      <c r="D469">
        <v>99</v>
      </c>
      <c r="F469" t="s">
        <v>2322</v>
      </c>
      <c r="G469" t="s">
        <v>172</v>
      </c>
      <c r="I469" t="s">
        <v>2344</v>
      </c>
      <c r="J469">
        <v>9002</v>
      </c>
      <c r="K469" t="s">
        <v>150</v>
      </c>
      <c r="L469" t="s">
        <v>106</v>
      </c>
    </row>
    <row r="470" spans="1:19" hidden="1" x14ac:dyDescent="0.3">
      <c r="A470" t="s">
        <v>94</v>
      </c>
      <c r="B470" s="11">
        <v>44986</v>
      </c>
      <c r="C470">
        <v>0.01</v>
      </c>
      <c r="D470">
        <v>41604</v>
      </c>
      <c r="E470" t="s">
        <v>22</v>
      </c>
      <c r="F470" t="s">
        <v>241</v>
      </c>
      <c r="G470" t="s">
        <v>172</v>
      </c>
      <c r="I470" t="s">
        <v>966</v>
      </c>
      <c r="J470">
        <v>4003</v>
      </c>
      <c r="K470" t="s">
        <v>148</v>
      </c>
      <c r="L470" t="s">
        <v>391</v>
      </c>
      <c r="M470" t="s">
        <v>103</v>
      </c>
      <c r="N470" t="s">
        <v>56</v>
      </c>
      <c r="O470" t="s">
        <v>119</v>
      </c>
      <c r="P470" t="s">
        <v>64</v>
      </c>
    </row>
    <row r="471" spans="1:19" hidden="1" x14ac:dyDescent="0.3">
      <c r="A471" t="s">
        <v>94</v>
      </c>
      <c r="B471" s="11">
        <v>44986</v>
      </c>
      <c r="C471">
        <v>0.01</v>
      </c>
      <c r="D471">
        <v>42603</v>
      </c>
      <c r="E471" t="s">
        <v>39</v>
      </c>
      <c r="F471" t="s">
        <v>493</v>
      </c>
      <c r="G471" t="s">
        <v>434</v>
      </c>
      <c r="H471" t="s">
        <v>1220</v>
      </c>
      <c r="I471" t="s">
        <v>435</v>
      </c>
      <c r="J471">
        <v>9002</v>
      </c>
      <c r="K471" t="s">
        <v>150</v>
      </c>
      <c r="L471" t="s">
        <v>106</v>
      </c>
      <c r="M471" t="s">
        <v>96</v>
      </c>
      <c r="N471" t="s">
        <v>65</v>
      </c>
      <c r="O471" t="s">
        <v>107</v>
      </c>
      <c r="P471" t="s">
        <v>63</v>
      </c>
      <c r="Q471" t="s">
        <v>100</v>
      </c>
      <c r="R471" t="s">
        <v>1221</v>
      </c>
    </row>
    <row r="472" spans="1:19" hidden="1" x14ac:dyDescent="0.3">
      <c r="A472" t="s">
        <v>94</v>
      </c>
      <c r="B472" s="11">
        <v>44986</v>
      </c>
      <c r="C472">
        <v>0.02</v>
      </c>
      <c r="D472">
        <v>42603</v>
      </c>
      <c r="E472" t="s">
        <v>39</v>
      </c>
      <c r="F472" t="s">
        <v>493</v>
      </c>
      <c r="G472" t="s">
        <v>434</v>
      </c>
      <c r="H472" t="s">
        <v>1222</v>
      </c>
      <c r="I472" t="s">
        <v>435</v>
      </c>
      <c r="J472">
        <v>9002</v>
      </c>
      <c r="K472" t="s">
        <v>150</v>
      </c>
      <c r="L472" t="s">
        <v>106</v>
      </c>
      <c r="M472" t="s">
        <v>96</v>
      </c>
      <c r="N472" t="s">
        <v>65</v>
      </c>
      <c r="O472" t="s">
        <v>107</v>
      </c>
      <c r="P472" t="s">
        <v>63</v>
      </c>
      <c r="Q472" t="s">
        <v>100</v>
      </c>
      <c r="R472" t="s">
        <v>1223</v>
      </c>
    </row>
    <row r="473" spans="1:19" hidden="1" x14ac:dyDescent="0.3">
      <c r="A473" t="s">
        <v>94</v>
      </c>
      <c r="B473" s="11">
        <v>44986</v>
      </c>
      <c r="C473">
        <v>0.02</v>
      </c>
      <c r="D473">
        <v>42603</v>
      </c>
      <c r="E473" t="s">
        <v>39</v>
      </c>
      <c r="F473" t="s">
        <v>493</v>
      </c>
      <c r="G473" t="s">
        <v>434</v>
      </c>
      <c r="H473" t="s">
        <v>447</v>
      </c>
      <c r="I473" t="s">
        <v>435</v>
      </c>
      <c r="J473">
        <v>9002</v>
      </c>
      <c r="K473" t="s">
        <v>150</v>
      </c>
      <c r="L473" t="s">
        <v>106</v>
      </c>
      <c r="M473" t="s">
        <v>96</v>
      </c>
      <c r="N473" t="s">
        <v>65</v>
      </c>
      <c r="O473" t="s">
        <v>107</v>
      </c>
      <c r="P473" t="s">
        <v>63</v>
      </c>
      <c r="Q473" t="s">
        <v>100</v>
      </c>
      <c r="R473" t="s">
        <v>1224</v>
      </c>
    </row>
    <row r="474" spans="1:19" hidden="1" x14ac:dyDescent="0.3">
      <c r="A474" t="s">
        <v>94</v>
      </c>
      <c r="B474" s="11">
        <v>44986</v>
      </c>
      <c r="C474">
        <v>0.03</v>
      </c>
      <c r="D474">
        <v>42603</v>
      </c>
      <c r="E474" t="s">
        <v>39</v>
      </c>
      <c r="F474" t="s">
        <v>493</v>
      </c>
      <c r="G474" t="s">
        <v>434</v>
      </c>
      <c r="H474" t="s">
        <v>1225</v>
      </c>
      <c r="I474" t="s">
        <v>435</v>
      </c>
      <c r="J474">
        <v>9002</v>
      </c>
      <c r="K474" t="s">
        <v>150</v>
      </c>
      <c r="L474" t="s">
        <v>106</v>
      </c>
      <c r="M474" t="s">
        <v>96</v>
      </c>
      <c r="N474" t="s">
        <v>65</v>
      </c>
      <c r="O474" t="s">
        <v>107</v>
      </c>
      <c r="P474" t="s">
        <v>63</v>
      </c>
      <c r="Q474" t="s">
        <v>100</v>
      </c>
      <c r="R474" t="s">
        <v>1226</v>
      </c>
    </row>
    <row r="475" spans="1:19" hidden="1" x14ac:dyDescent="0.3">
      <c r="A475" t="s">
        <v>94</v>
      </c>
      <c r="B475" s="11">
        <v>44986</v>
      </c>
      <c r="C475">
        <v>0.03</v>
      </c>
      <c r="D475">
        <v>42603</v>
      </c>
      <c r="E475" t="s">
        <v>39</v>
      </c>
      <c r="F475" t="s">
        <v>493</v>
      </c>
      <c r="G475" t="s">
        <v>434</v>
      </c>
      <c r="H475" t="s">
        <v>1227</v>
      </c>
      <c r="I475" t="s">
        <v>435</v>
      </c>
      <c r="J475">
        <v>9002</v>
      </c>
      <c r="K475" t="s">
        <v>150</v>
      </c>
      <c r="L475" t="s">
        <v>106</v>
      </c>
      <c r="M475" t="s">
        <v>96</v>
      </c>
      <c r="N475" t="s">
        <v>65</v>
      </c>
      <c r="O475" t="s">
        <v>107</v>
      </c>
      <c r="P475" t="s">
        <v>63</v>
      </c>
      <c r="Q475" t="s">
        <v>100</v>
      </c>
      <c r="R475" t="s">
        <v>1228</v>
      </c>
    </row>
    <row r="476" spans="1:19" hidden="1" x14ac:dyDescent="0.3">
      <c r="A476" t="s">
        <v>94</v>
      </c>
      <c r="B476" s="11">
        <v>44986</v>
      </c>
      <c r="C476">
        <v>0.03</v>
      </c>
      <c r="D476">
        <v>42603</v>
      </c>
      <c r="E476" t="s">
        <v>39</v>
      </c>
      <c r="F476" t="s">
        <v>493</v>
      </c>
      <c r="G476" t="s">
        <v>434</v>
      </c>
      <c r="H476" t="s">
        <v>1229</v>
      </c>
      <c r="I476" t="s">
        <v>436</v>
      </c>
      <c r="J476">
        <v>9002</v>
      </c>
      <c r="K476" t="s">
        <v>150</v>
      </c>
      <c r="L476" t="s">
        <v>106</v>
      </c>
      <c r="M476" t="s">
        <v>96</v>
      </c>
      <c r="N476" t="s">
        <v>65</v>
      </c>
      <c r="O476" t="s">
        <v>107</v>
      </c>
      <c r="P476" t="s">
        <v>63</v>
      </c>
      <c r="Q476" t="s">
        <v>100</v>
      </c>
      <c r="R476" t="s">
        <v>1230</v>
      </c>
    </row>
    <row r="477" spans="1:19" hidden="1" x14ac:dyDescent="0.3">
      <c r="A477" t="s">
        <v>94</v>
      </c>
      <c r="B477" s="11">
        <v>44986</v>
      </c>
      <c r="C477">
        <v>0.04</v>
      </c>
      <c r="D477">
        <v>42603</v>
      </c>
      <c r="E477" t="s">
        <v>39</v>
      </c>
      <c r="F477" t="s">
        <v>493</v>
      </c>
      <c r="G477" t="s">
        <v>434</v>
      </c>
      <c r="H477" t="s">
        <v>1231</v>
      </c>
      <c r="I477" t="s">
        <v>435</v>
      </c>
      <c r="J477">
        <v>9002</v>
      </c>
      <c r="K477" t="s">
        <v>150</v>
      </c>
      <c r="L477" t="s">
        <v>106</v>
      </c>
      <c r="M477" t="s">
        <v>96</v>
      </c>
      <c r="N477" t="s">
        <v>65</v>
      </c>
      <c r="O477" t="s">
        <v>107</v>
      </c>
      <c r="P477" t="s">
        <v>63</v>
      </c>
      <c r="Q477" t="s">
        <v>100</v>
      </c>
      <c r="R477" t="s">
        <v>1232</v>
      </c>
    </row>
    <row r="478" spans="1:19" hidden="1" x14ac:dyDescent="0.3">
      <c r="A478" t="s">
        <v>94</v>
      </c>
      <c r="B478" s="11">
        <v>44986</v>
      </c>
      <c r="C478">
        <v>7.0000000000000007E-2</v>
      </c>
      <c r="D478">
        <v>42603</v>
      </c>
      <c r="E478" t="s">
        <v>39</v>
      </c>
      <c r="F478" t="s">
        <v>493</v>
      </c>
      <c r="G478" t="s">
        <v>434</v>
      </c>
      <c r="H478" t="s">
        <v>1233</v>
      </c>
      <c r="I478" t="s">
        <v>435</v>
      </c>
      <c r="J478">
        <v>9002</v>
      </c>
      <c r="K478" t="s">
        <v>150</v>
      </c>
      <c r="L478" t="s">
        <v>106</v>
      </c>
      <c r="M478" t="s">
        <v>96</v>
      </c>
      <c r="N478" t="s">
        <v>65</v>
      </c>
      <c r="O478" t="s">
        <v>107</v>
      </c>
      <c r="P478" t="s">
        <v>63</v>
      </c>
      <c r="Q478" t="s">
        <v>100</v>
      </c>
      <c r="R478" t="s">
        <v>1234</v>
      </c>
    </row>
    <row r="479" spans="1:19" hidden="1" x14ac:dyDescent="0.3">
      <c r="A479" t="s">
        <v>94</v>
      </c>
      <c r="B479" s="11">
        <v>44986</v>
      </c>
      <c r="C479">
        <v>0.19</v>
      </c>
      <c r="D479">
        <v>42603</v>
      </c>
      <c r="E479" t="s">
        <v>39</v>
      </c>
      <c r="F479" t="s">
        <v>493</v>
      </c>
      <c r="G479" t="s">
        <v>434</v>
      </c>
      <c r="H479" t="s">
        <v>448</v>
      </c>
      <c r="I479" t="s">
        <v>435</v>
      </c>
      <c r="J479">
        <v>9002</v>
      </c>
      <c r="K479" t="s">
        <v>150</v>
      </c>
      <c r="L479" t="s">
        <v>106</v>
      </c>
      <c r="M479" t="s">
        <v>96</v>
      </c>
      <c r="N479" t="s">
        <v>65</v>
      </c>
      <c r="O479" t="s">
        <v>107</v>
      </c>
      <c r="P479" t="s">
        <v>63</v>
      </c>
      <c r="Q479" t="s">
        <v>100</v>
      </c>
      <c r="R479" t="s">
        <v>1235</v>
      </c>
    </row>
    <row r="480" spans="1:19" hidden="1" x14ac:dyDescent="0.3">
      <c r="A480" t="s">
        <v>94</v>
      </c>
      <c r="B480" s="11">
        <v>44986</v>
      </c>
      <c r="C480">
        <v>0.23</v>
      </c>
      <c r="D480">
        <v>42603</v>
      </c>
      <c r="E480" t="s">
        <v>39</v>
      </c>
      <c r="F480" t="s">
        <v>493</v>
      </c>
      <c r="G480" t="s">
        <v>434</v>
      </c>
      <c r="H480" t="s">
        <v>1236</v>
      </c>
      <c r="I480" t="s">
        <v>435</v>
      </c>
      <c r="J480">
        <v>9002</v>
      </c>
      <c r="K480" t="s">
        <v>150</v>
      </c>
      <c r="L480" t="s">
        <v>106</v>
      </c>
      <c r="M480" t="s">
        <v>96</v>
      </c>
      <c r="N480" t="s">
        <v>65</v>
      </c>
      <c r="O480" t="s">
        <v>107</v>
      </c>
      <c r="P480" t="s">
        <v>63</v>
      </c>
      <c r="Q480" t="s">
        <v>100</v>
      </c>
      <c r="R480" t="s">
        <v>1237</v>
      </c>
    </row>
    <row r="481" spans="1:19" hidden="1" x14ac:dyDescent="0.3">
      <c r="A481" t="s">
        <v>94</v>
      </c>
      <c r="B481" s="11">
        <v>44986</v>
      </c>
      <c r="C481">
        <v>2.56</v>
      </c>
      <c r="D481">
        <v>41620</v>
      </c>
      <c r="E481" t="s">
        <v>28</v>
      </c>
      <c r="F481" t="s">
        <v>125</v>
      </c>
      <c r="G481" t="s">
        <v>124</v>
      </c>
      <c r="H481" t="s">
        <v>599</v>
      </c>
      <c r="I481" t="s">
        <v>600</v>
      </c>
      <c r="J481">
        <v>9002</v>
      </c>
      <c r="K481" t="s">
        <v>150</v>
      </c>
      <c r="L481" t="s">
        <v>106</v>
      </c>
      <c r="M481" t="s">
        <v>103</v>
      </c>
      <c r="N481" t="s">
        <v>56</v>
      </c>
      <c r="O481" t="s">
        <v>119</v>
      </c>
      <c r="P481" t="s">
        <v>64</v>
      </c>
      <c r="Q481" t="s">
        <v>1047</v>
      </c>
      <c r="R481" t="s">
        <v>1048</v>
      </c>
      <c r="S481" t="s">
        <v>500</v>
      </c>
    </row>
    <row r="482" spans="1:19" hidden="1" x14ac:dyDescent="0.3">
      <c r="A482" t="s">
        <v>94</v>
      </c>
      <c r="B482" s="11">
        <v>44986</v>
      </c>
      <c r="C482">
        <v>2.56</v>
      </c>
      <c r="D482">
        <v>41620</v>
      </c>
      <c r="E482" t="s">
        <v>28</v>
      </c>
      <c r="F482" t="s">
        <v>125</v>
      </c>
      <c r="G482" t="s">
        <v>124</v>
      </c>
      <c r="H482" t="s">
        <v>599</v>
      </c>
      <c r="I482" t="s">
        <v>600</v>
      </c>
      <c r="J482">
        <v>2001</v>
      </c>
      <c r="K482" t="s">
        <v>105</v>
      </c>
      <c r="L482" t="s">
        <v>106</v>
      </c>
      <c r="M482" t="s">
        <v>103</v>
      </c>
      <c r="N482" t="s">
        <v>56</v>
      </c>
      <c r="O482" t="s">
        <v>119</v>
      </c>
      <c r="P482" t="s">
        <v>64</v>
      </c>
      <c r="Q482" t="s">
        <v>1047</v>
      </c>
      <c r="R482" t="s">
        <v>1048</v>
      </c>
      <c r="S482" t="s">
        <v>500</v>
      </c>
    </row>
    <row r="483" spans="1:19" hidden="1" x14ac:dyDescent="0.3">
      <c r="A483" t="s">
        <v>94</v>
      </c>
      <c r="B483" s="11">
        <v>44986</v>
      </c>
      <c r="C483">
        <v>2.56</v>
      </c>
      <c r="D483">
        <v>41620</v>
      </c>
      <c r="E483" t="s">
        <v>28</v>
      </c>
      <c r="F483" t="s">
        <v>125</v>
      </c>
      <c r="G483" t="s">
        <v>124</v>
      </c>
      <c r="H483" t="s">
        <v>599</v>
      </c>
      <c r="I483" t="s">
        <v>600</v>
      </c>
      <c r="J483">
        <v>5001</v>
      </c>
      <c r="K483" t="s">
        <v>126</v>
      </c>
      <c r="L483" t="s">
        <v>115</v>
      </c>
      <c r="M483" t="s">
        <v>103</v>
      </c>
      <c r="N483" t="s">
        <v>56</v>
      </c>
      <c r="O483" t="s">
        <v>119</v>
      </c>
      <c r="P483" t="s">
        <v>64</v>
      </c>
      <c r="Q483" t="s">
        <v>1047</v>
      </c>
      <c r="R483" t="s">
        <v>1048</v>
      </c>
      <c r="S483" t="s">
        <v>500</v>
      </c>
    </row>
    <row r="484" spans="1:19" hidden="1" x14ac:dyDescent="0.3">
      <c r="A484" t="s">
        <v>94</v>
      </c>
      <c r="B484" s="11">
        <v>44986</v>
      </c>
      <c r="C484">
        <v>2.56</v>
      </c>
      <c r="D484">
        <v>41620</v>
      </c>
      <c r="E484" t="s">
        <v>28</v>
      </c>
      <c r="F484" t="s">
        <v>125</v>
      </c>
      <c r="G484" t="s">
        <v>124</v>
      </c>
      <c r="H484" t="s">
        <v>599</v>
      </c>
      <c r="I484" t="s">
        <v>600</v>
      </c>
      <c r="J484">
        <v>50016</v>
      </c>
      <c r="K484" t="s">
        <v>126</v>
      </c>
      <c r="L484" t="s">
        <v>115</v>
      </c>
      <c r="M484" t="s">
        <v>103</v>
      </c>
      <c r="N484" t="s">
        <v>56</v>
      </c>
      <c r="O484" t="s">
        <v>119</v>
      </c>
      <c r="P484" t="s">
        <v>64</v>
      </c>
      <c r="Q484" t="s">
        <v>1047</v>
      </c>
      <c r="R484" t="s">
        <v>1048</v>
      </c>
      <c r="S484" t="s">
        <v>500</v>
      </c>
    </row>
    <row r="485" spans="1:19" hidden="1" x14ac:dyDescent="0.3">
      <c r="A485" t="s">
        <v>94</v>
      </c>
      <c r="B485" s="11">
        <v>44986</v>
      </c>
      <c r="C485">
        <v>2.56</v>
      </c>
      <c r="D485">
        <v>41620</v>
      </c>
      <c r="E485" t="s">
        <v>28</v>
      </c>
      <c r="F485" t="s">
        <v>125</v>
      </c>
      <c r="G485" t="s">
        <v>124</v>
      </c>
      <c r="H485" t="s">
        <v>599</v>
      </c>
      <c r="I485" t="s">
        <v>600</v>
      </c>
      <c r="J485">
        <v>4004</v>
      </c>
      <c r="K485" t="s">
        <v>114</v>
      </c>
      <c r="L485" t="s">
        <v>2391</v>
      </c>
      <c r="M485" t="s">
        <v>103</v>
      </c>
      <c r="N485" t="s">
        <v>56</v>
      </c>
      <c r="O485" t="s">
        <v>119</v>
      </c>
      <c r="P485" t="s">
        <v>64</v>
      </c>
      <c r="Q485" t="s">
        <v>1047</v>
      </c>
      <c r="R485" t="s">
        <v>1048</v>
      </c>
      <c r="S485" t="s">
        <v>500</v>
      </c>
    </row>
    <row r="486" spans="1:19" hidden="1" x14ac:dyDescent="0.3">
      <c r="A486" t="s">
        <v>94</v>
      </c>
      <c r="B486" s="11">
        <v>44986</v>
      </c>
      <c r="C486">
        <v>3.25333333331037</v>
      </c>
      <c r="D486">
        <v>41620</v>
      </c>
      <c r="E486" t="s">
        <v>28</v>
      </c>
      <c r="F486" t="s">
        <v>2322</v>
      </c>
      <c r="G486" t="s">
        <v>172</v>
      </c>
      <c r="I486" t="s">
        <v>150</v>
      </c>
      <c r="J486">
        <v>9002</v>
      </c>
      <c r="K486" t="s">
        <v>150</v>
      </c>
      <c r="L486" t="s">
        <v>106</v>
      </c>
      <c r="M486" t="s">
        <v>103</v>
      </c>
      <c r="N486" t="s">
        <v>56</v>
      </c>
      <c r="O486" t="s">
        <v>119</v>
      </c>
      <c r="P486" t="s">
        <v>64</v>
      </c>
    </row>
    <row r="487" spans="1:19" hidden="1" x14ac:dyDescent="0.3">
      <c r="A487" t="s">
        <v>94</v>
      </c>
      <c r="B487" s="11">
        <v>44986</v>
      </c>
      <c r="C487">
        <v>420.9</v>
      </c>
      <c r="F487" t="s">
        <v>493</v>
      </c>
      <c r="G487" t="s">
        <v>433</v>
      </c>
      <c r="H487" t="s">
        <v>1039</v>
      </c>
      <c r="Q487" t="s">
        <v>100</v>
      </c>
      <c r="R487" t="s">
        <v>1238</v>
      </c>
    </row>
    <row r="488" spans="1:19" hidden="1" x14ac:dyDescent="0.3">
      <c r="A488" t="s">
        <v>94</v>
      </c>
      <c r="B488" s="11">
        <v>44986</v>
      </c>
      <c r="C488">
        <v>1557.6</v>
      </c>
      <c r="F488" t="s">
        <v>493</v>
      </c>
      <c r="G488" t="s">
        <v>433</v>
      </c>
      <c r="H488" t="s">
        <v>1006</v>
      </c>
      <c r="Q488" t="s">
        <v>100</v>
      </c>
      <c r="R488" t="s">
        <v>1239</v>
      </c>
    </row>
    <row r="489" spans="1:19" hidden="1" x14ac:dyDescent="0.3">
      <c r="A489" t="s">
        <v>94</v>
      </c>
      <c r="B489" s="11">
        <v>44986</v>
      </c>
      <c r="C489">
        <v>2214</v>
      </c>
      <c r="F489" t="s">
        <v>493</v>
      </c>
      <c r="G489" t="s">
        <v>433</v>
      </c>
      <c r="H489" t="s">
        <v>990</v>
      </c>
      <c r="Q489" t="s">
        <v>100</v>
      </c>
      <c r="R489" t="s">
        <v>1240</v>
      </c>
    </row>
    <row r="490" spans="1:19" hidden="1" x14ac:dyDescent="0.3">
      <c r="A490" t="s">
        <v>94</v>
      </c>
      <c r="B490" s="11">
        <v>44986</v>
      </c>
      <c r="C490">
        <v>3000</v>
      </c>
      <c r="F490" t="s">
        <v>493</v>
      </c>
      <c r="G490" t="s">
        <v>433</v>
      </c>
      <c r="H490" t="s">
        <v>984</v>
      </c>
      <c r="Q490" t="s">
        <v>100</v>
      </c>
      <c r="R490" t="s">
        <v>1241</v>
      </c>
    </row>
    <row r="491" spans="1:19" hidden="1" x14ac:dyDescent="0.3">
      <c r="A491" t="s">
        <v>94</v>
      </c>
      <c r="B491" s="11">
        <v>44986</v>
      </c>
      <c r="C491">
        <v>3500</v>
      </c>
      <c r="F491" t="s">
        <v>493</v>
      </c>
      <c r="G491" t="s">
        <v>433</v>
      </c>
      <c r="H491" t="s">
        <v>979</v>
      </c>
      <c r="Q491" t="s">
        <v>100</v>
      </c>
      <c r="R491" t="s">
        <v>1242</v>
      </c>
    </row>
    <row r="492" spans="1:19" hidden="1" x14ac:dyDescent="0.3">
      <c r="A492" t="s">
        <v>94</v>
      </c>
      <c r="B492" s="11">
        <v>44986</v>
      </c>
      <c r="C492">
        <v>5000</v>
      </c>
      <c r="F492" t="s">
        <v>493</v>
      </c>
      <c r="G492" t="s">
        <v>433</v>
      </c>
      <c r="H492" t="s">
        <v>973</v>
      </c>
      <c r="Q492" t="s">
        <v>100</v>
      </c>
      <c r="R492" t="s">
        <v>1243</v>
      </c>
    </row>
    <row r="493" spans="1:19" hidden="1" x14ac:dyDescent="0.3">
      <c r="A493" t="s">
        <v>94</v>
      </c>
      <c r="B493" s="11">
        <v>44986</v>
      </c>
      <c r="C493">
        <v>5181.6000000000004</v>
      </c>
      <c r="F493" t="s">
        <v>493</v>
      </c>
      <c r="G493" t="s">
        <v>433</v>
      </c>
      <c r="H493" t="s">
        <v>971</v>
      </c>
      <c r="Q493" t="s">
        <v>100</v>
      </c>
      <c r="R493" t="s">
        <v>1244</v>
      </c>
    </row>
    <row r="494" spans="1:19" hidden="1" x14ac:dyDescent="0.3">
      <c r="A494" t="s">
        <v>94</v>
      </c>
      <c r="B494" s="11">
        <v>44986</v>
      </c>
      <c r="C494">
        <v>6539.9</v>
      </c>
      <c r="F494" t="s">
        <v>493</v>
      </c>
      <c r="G494" t="s">
        <v>433</v>
      </c>
      <c r="H494" t="s">
        <v>967</v>
      </c>
      <c r="Q494" t="s">
        <v>100</v>
      </c>
      <c r="R494" t="s">
        <v>1245</v>
      </c>
    </row>
    <row r="495" spans="1:19" hidden="1" x14ac:dyDescent="0.3">
      <c r="A495" t="s">
        <v>94</v>
      </c>
      <c r="B495" s="11">
        <v>44986</v>
      </c>
      <c r="C495">
        <v>7695.6</v>
      </c>
      <c r="F495" t="s">
        <v>493</v>
      </c>
      <c r="G495" t="s">
        <v>433</v>
      </c>
      <c r="H495" t="s">
        <v>964</v>
      </c>
      <c r="Q495" t="s">
        <v>100</v>
      </c>
      <c r="R495" t="s">
        <v>1246</v>
      </c>
    </row>
    <row r="496" spans="1:19" hidden="1" x14ac:dyDescent="0.3">
      <c r="A496" t="s">
        <v>94</v>
      </c>
      <c r="B496" s="11">
        <v>44986</v>
      </c>
      <c r="C496">
        <v>8086</v>
      </c>
      <c r="F496" t="s">
        <v>493</v>
      </c>
      <c r="G496" t="s">
        <v>433</v>
      </c>
      <c r="H496" t="s">
        <v>962</v>
      </c>
      <c r="Q496" t="s">
        <v>100</v>
      </c>
      <c r="R496" t="s">
        <v>1247</v>
      </c>
    </row>
    <row r="497" spans="1:19" hidden="1" x14ac:dyDescent="0.3">
      <c r="A497" t="s">
        <v>94</v>
      </c>
      <c r="B497" s="11">
        <v>44986</v>
      </c>
      <c r="C497">
        <v>12193</v>
      </c>
      <c r="F497" t="s">
        <v>493</v>
      </c>
      <c r="G497" t="s">
        <v>433</v>
      </c>
      <c r="H497" t="s">
        <v>952</v>
      </c>
      <c r="Q497" t="s">
        <v>100</v>
      </c>
      <c r="R497" t="s">
        <v>1248</v>
      </c>
    </row>
    <row r="498" spans="1:19" hidden="1" x14ac:dyDescent="0.3">
      <c r="A498" t="s">
        <v>94</v>
      </c>
      <c r="B498" s="11">
        <v>44986</v>
      </c>
      <c r="C498">
        <v>19736</v>
      </c>
      <c r="F498" t="s">
        <v>493</v>
      </c>
      <c r="G498" t="s">
        <v>433</v>
      </c>
      <c r="H498" t="s">
        <v>947</v>
      </c>
      <c r="Q498" t="s">
        <v>100</v>
      </c>
      <c r="R498" t="s">
        <v>1249</v>
      </c>
    </row>
    <row r="499" spans="1:19" hidden="1" x14ac:dyDescent="0.3">
      <c r="A499" t="s">
        <v>94</v>
      </c>
      <c r="B499" s="11">
        <v>44986</v>
      </c>
      <c r="C499">
        <v>21422.720000000001</v>
      </c>
      <c r="D499">
        <v>50101</v>
      </c>
      <c r="E499" t="s">
        <v>2321</v>
      </c>
      <c r="F499" t="s">
        <v>2322</v>
      </c>
      <c r="G499" t="s">
        <v>172</v>
      </c>
      <c r="I499" t="s">
        <v>2327</v>
      </c>
      <c r="J499">
        <v>9002</v>
      </c>
      <c r="K499" t="s">
        <v>150</v>
      </c>
      <c r="L499" t="s">
        <v>106</v>
      </c>
      <c r="M499" t="s">
        <v>2323</v>
      </c>
      <c r="N499" t="s">
        <v>52</v>
      </c>
      <c r="O499" t="s">
        <v>2323</v>
      </c>
      <c r="P499" t="s">
        <v>53</v>
      </c>
    </row>
    <row r="500" spans="1:19" hidden="1" x14ac:dyDescent="0.3">
      <c r="A500" t="s">
        <v>94</v>
      </c>
      <c r="B500" s="11">
        <v>44986</v>
      </c>
      <c r="C500">
        <v>49378.400000000001</v>
      </c>
      <c r="F500" t="s">
        <v>493</v>
      </c>
      <c r="G500" t="s">
        <v>433</v>
      </c>
      <c r="H500" t="s">
        <v>945</v>
      </c>
      <c r="Q500" t="s">
        <v>100</v>
      </c>
      <c r="R500" t="s">
        <v>1250</v>
      </c>
    </row>
    <row r="501" spans="1:19" hidden="1" x14ac:dyDescent="0.3">
      <c r="A501" t="s">
        <v>94</v>
      </c>
      <c r="B501" s="11">
        <v>44986</v>
      </c>
      <c r="C501">
        <v>88587.780000000013</v>
      </c>
      <c r="D501">
        <v>50101</v>
      </c>
      <c r="E501" t="s">
        <v>2321</v>
      </c>
      <c r="F501" t="s">
        <v>2322</v>
      </c>
      <c r="G501" t="s">
        <v>172</v>
      </c>
      <c r="I501" t="s">
        <v>150</v>
      </c>
      <c r="J501">
        <v>9002</v>
      </c>
      <c r="K501" t="s">
        <v>150</v>
      </c>
      <c r="L501" t="s">
        <v>106</v>
      </c>
      <c r="M501" t="s">
        <v>2323</v>
      </c>
      <c r="N501" t="s">
        <v>52</v>
      </c>
      <c r="O501" t="s">
        <v>2323</v>
      </c>
      <c r="P501" t="s">
        <v>53</v>
      </c>
    </row>
    <row r="502" spans="1:19" hidden="1" x14ac:dyDescent="0.3">
      <c r="A502" t="s">
        <v>94</v>
      </c>
      <c r="B502" s="11">
        <v>45017</v>
      </c>
      <c r="C502">
        <v>-27256</v>
      </c>
      <c r="F502" t="s">
        <v>493</v>
      </c>
      <c r="G502" t="s">
        <v>433</v>
      </c>
      <c r="H502" t="s">
        <v>1251</v>
      </c>
      <c r="Q502" t="s">
        <v>100</v>
      </c>
      <c r="R502" t="s">
        <v>1252</v>
      </c>
    </row>
    <row r="503" spans="1:19" hidden="1" x14ac:dyDescent="0.3">
      <c r="A503" t="s">
        <v>94</v>
      </c>
      <c r="B503" s="11">
        <v>45017</v>
      </c>
      <c r="C503">
        <v>-25000</v>
      </c>
      <c r="D503">
        <v>41412</v>
      </c>
      <c r="E503" t="s">
        <v>2324</v>
      </c>
      <c r="F503" t="s">
        <v>2322</v>
      </c>
      <c r="G503" t="s">
        <v>172</v>
      </c>
      <c r="I503" t="s">
        <v>2325</v>
      </c>
      <c r="J503">
        <v>9002</v>
      </c>
      <c r="K503" t="s">
        <v>150</v>
      </c>
      <c r="L503" t="s">
        <v>106</v>
      </c>
      <c r="M503" t="s">
        <v>103</v>
      </c>
      <c r="N503" t="s">
        <v>56</v>
      </c>
      <c r="O503" t="s">
        <v>111</v>
      </c>
      <c r="P503" t="s">
        <v>60</v>
      </c>
    </row>
    <row r="504" spans="1:19" hidden="1" x14ac:dyDescent="0.3">
      <c r="A504" t="s">
        <v>94</v>
      </c>
      <c r="B504" s="11">
        <v>45017</v>
      </c>
      <c r="C504">
        <v>-18934.88</v>
      </c>
      <c r="F504" t="s">
        <v>493</v>
      </c>
      <c r="G504" t="s">
        <v>433</v>
      </c>
      <c r="H504" t="s">
        <v>1253</v>
      </c>
      <c r="Q504" t="s">
        <v>100</v>
      </c>
      <c r="R504" t="s">
        <v>1254</v>
      </c>
    </row>
    <row r="505" spans="1:19" hidden="1" x14ac:dyDescent="0.3">
      <c r="A505" t="s">
        <v>94</v>
      </c>
      <c r="B505" s="11">
        <v>45017</v>
      </c>
      <c r="C505">
        <v>-17511.349999999999</v>
      </c>
      <c r="F505" t="s">
        <v>493</v>
      </c>
      <c r="G505" t="s">
        <v>433</v>
      </c>
      <c r="H505" t="s">
        <v>1255</v>
      </c>
      <c r="Q505" t="s">
        <v>100</v>
      </c>
      <c r="R505" t="s">
        <v>1256</v>
      </c>
    </row>
    <row r="506" spans="1:19" hidden="1" x14ac:dyDescent="0.3">
      <c r="A506" t="s">
        <v>94</v>
      </c>
      <c r="B506" s="11">
        <v>45017</v>
      </c>
      <c r="C506">
        <v>-14743.67</v>
      </c>
      <c r="D506">
        <v>31102</v>
      </c>
      <c r="E506" t="s">
        <v>0</v>
      </c>
      <c r="F506" t="s">
        <v>144</v>
      </c>
      <c r="G506" t="s">
        <v>110</v>
      </c>
      <c r="H506" t="s">
        <v>1257</v>
      </c>
      <c r="I506" t="s">
        <v>1258</v>
      </c>
      <c r="J506">
        <v>9002</v>
      </c>
      <c r="K506" t="s">
        <v>150</v>
      </c>
      <c r="L506" t="s">
        <v>106</v>
      </c>
      <c r="M506" t="s">
        <v>173</v>
      </c>
      <c r="N506" t="s">
        <v>54</v>
      </c>
      <c r="O506" t="s">
        <v>173</v>
      </c>
      <c r="P506" t="s">
        <v>55</v>
      </c>
      <c r="Q506" t="s">
        <v>100</v>
      </c>
      <c r="R506" t="s">
        <v>1259</v>
      </c>
      <c r="S506" t="s">
        <v>500</v>
      </c>
    </row>
    <row r="507" spans="1:19" hidden="1" x14ac:dyDescent="0.3">
      <c r="A507" t="s">
        <v>94</v>
      </c>
      <c r="B507" s="11">
        <v>45017</v>
      </c>
      <c r="C507">
        <v>-13812.8</v>
      </c>
      <c r="F507" t="s">
        <v>493</v>
      </c>
      <c r="G507" t="s">
        <v>433</v>
      </c>
      <c r="H507" t="s">
        <v>1260</v>
      </c>
      <c r="Q507" t="s">
        <v>100</v>
      </c>
      <c r="R507" t="s">
        <v>1261</v>
      </c>
    </row>
    <row r="508" spans="1:19" hidden="1" x14ac:dyDescent="0.3">
      <c r="A508" t="s">
        <v>94</v>
      </c>
      <c r="B508" s="11">
        <v>45017</v>
      </c>
      <c r="C508">
        <v>-13709.17</v>
      </c>
      <c r="D508">
        <v>41501</v>
      </c>
      <c r="E508" t="s">
        <v>21</v>
      </c>
      <c r="F508" t="s">
        <v>469</v>
      </c>
      <c r="G508" t="s">
        <v>120</v>
      </c>
      <c r="H508" t="s">
        <v>1262</v>
      </c>
      <c r="I508" t="s">
        <v>1263</v>
      </c>
      <c r="J508">
        <v>9002</v>
      </c>
      <c r="K508" t="s">
        <v>150</v>
      </c>
      <c r="L508" t="s">
        <v>106</v>
      </c>
      <c r="M508" t="s">
        <v>103</v>
      </c>
      <c r="N508" t="s">
        <v>56</v>
      </c>
      <c r="O508" t="s">
        <v>108</v>
      </c>
      <c r="P508" t="s">
        <v>61</v>
      </c>
      <c r="Q508" t="s">
        <v>100</v>
      </c>
      <c r="R508" t="s">
        <v>1264</v>
      </c>
      <c r="S508" t="s">
        <v>500</v>
      </c>
    </row>
    <row r="509" spans="1:19" hidden="1" x14ac:dyDescent="0.3">
      <c r="A509" t="s">
        <v>94</v>
      </c>
      <c r="B509" s="11">
        <v>45017</v>
      </c>
      <c r="C509">
        <v>-10520</v>
      </c>
      <c r="D509">
        <v>42401</v>
      </c>
      <c r="E509" t="s">
        <v>30</v>
      </c>
      <c r="F509" t="s">
        <v>159</v>
      </c>
      <c r="G509" t="s">
        <v>113</v>
      </c>
      <c r="H509" t="s">
        <v>1265</v>
      </c>
      <c r="I509" t="s">
        <v>511</v>
      </c>
      <c r="J509">
        <v>9002</v>
      </c>
      <c r="K509" t="s">
        <v>150</v>
      </c>
      <c r="L509" t="s">
        <v>106</v>
      </c>
      <c r="M509" t="s">
        <v>96</v>
      </c>
      <c r="N509" t="s">
        <v>65</v>
      </c>
      <c r="O509" t="s">
        <v>116</v>
      </c>
      <c r="P509" t="s">
        <v>62</v>
      </c>
      <c r="Q509" t="s">
        <v>100</v>
      </c>
      <c r="R509" t="s">
        <v>1266</v>
      </c>
      <c r="S509" t="s">
        <v>500</v>
      </c>
    </row>
    <row r="510" spans="1:19" hidden="1" x14ac:dyDescent="0.3">
      <c r="A510" t="s">
        <v>94</v>
      </c>
      <c r="B510" s="11">
        <v>45017</v>
      </c>
      <c r="C510">
        <v>-10368.799999999999</v>
      </c>
      <c r="F510" t="s">
        <v>493</v>
      </c>
      <c r="G510" t="s">
        <v>433</v>
      </c>
      <c r="H510" t="s">
        <v>1267</v>
      </c>
      <c r="Q510" t="s">
        <v>100</v>
      </c>
      <c r="R510" t="s">
        <v>1268</v>
      </c>
    </row>
    <row r="511" spans="1:19" hidden="1" x14ac:dyDescent="0.3">
      <c r="A511" t="s">
        <v>94</v>
      </c>
      <c r="B511" s="11">
        <v>45017</v>
      </c>
      <c r="C511">
        <v>-10145.18</v>
      </c>
      <c r="D511">
        <v>41101</v>
      </c>
      <c r="E511" t="s">
        <v>2</v>
      </c>
      <c r="F511" t="s">
        <v>98</v>
      </c>
      <c r="G511" t="s">
        <v>102</v>
      </c>
      <c r="H511" t="s">
        <v>1269</v>
      </c>
      <c r="I511" t="s">
        <v>1270</v>
      </c>
      <c r="J511">
        <v>9002</v>
      </c>
      <c r="K511" t="s">
        <v>150</v>
      </c>
      <c r="L511" t="s">
        <v>106</v>
      </c>
      <c r="M511" t="s">
        <v>103</v>
      </c>
      <c r="N511" t="s">
        <v>56</v>
      </c>
      <c r="O511" t="s">
        <v>103</v>
      </c>
      <c r="P511" t="s">
        <v>57</v>
      </c>
      <c r="Q511" t="s">
        <v>100</v>
      </c>
      <c r="R511" t="s">
        <v>1271</v>
      </c>
      <c r="S511" t="s">
        <v>500</v>
      </c>
    </row>
    <row r="512" spans="1:19" hidden="1" x14ac:dyDescent="0.3">
      <c r="A512" t="s">
        <v>94</v>
      </c>
      <c r="B512" s="11">
        <v>45017</v>
      </c>
      <c r="C512">
        <v>-7605</v>
      </c>
      <c r="F512" t="s">
        <v>493</v>
      </c>
      <c r="G512" t="s">
        <v>433</v>
      </c>
      <c r="H512" t="s">
        <v>1272</v>
      </c>
      <c r="Q512" t="s">
        <v>100</v>
      </c>
      <c r="R512" t="s">
        <v>1273</v>
      </c>
    </row>
    <row r="513" spans="1:19" hidden="1" x14ac:dyDescent="0.3">
      <c r="A513" t="s">
        <v>94</v>
      </c>
      <c r="B513" s="11">
        <v>45017</v>
      </c>
      <c r="C513">
        <v>-6196.68</v>
      </c>
      <c r="D513">
        <v>41104</v>
      </c>
      <c r="E513" t="s">
        <v>5</v>
      </c>
      <c r="F513" t="s">
        <v>151</v>
      </c>
      <c r="G513" t="s">
        <v>102</v>
      </c>
      <c r="H513" t="s">
        <v>1274</v>
      </c>
      <c r="I513" t="s">
        <v>1275</v>
      </c>
      <c r="J513">
        <v>9002</v>
      </c>
      <c r="K513" t="s">
        <v>150</v>
      </c>
      <c r="L513" t="s">
        <v>106</v>
      </c>
      <c r="M513" t="s">
        <v>103</v>
      </c>
      <c r="N513" t="s">
        <v>56</v>
      </c>
      <c r="O513" t="s">
        <v>103</v>
      </c>
      <c r="P513" t="s">
        <v>57</v>
      </c>
      <c r="Q513" t="s">
        <v>100</v>
      </c>
      <c r="R513" t="s">
        <v>1276</v>
      </c>
      <c r="S513" t="s">
        <v>500</v>
      </c>
    </row>
    <row r="514" spans="1:19" hidden="1" x14ac:dyDescent="0.3">
      <c r="A514" t="s">
        <v>94</v>
      </c>
      <c r="B514" s="11">
        <v>45017</v>
      </c>
      <c r="C514">
        <v>-6000</v>
      </c>
      <c r="D514">
        <v>421011</v>
      </c>
      <c r="E514" t="s">
        <v>75</v>
      </c>
      <c r="F514" t="s">
        <v>515</v>
      </c>
      <c r="G514" t="s">
        <v>120</v>
      </c>
      <c r="H514" t="s">
        <v>186</v>
      </c>
      <c r="I514" t="s">
        <v>1277</v>
      </c>
      <c r="J514">
        <v>9002</v>
      </c>
      <c r="K514" t="s">
        <v>150</v>
      </c>
      <c r="L514" t="s">
        <v>106</v>
      </c>
      <c r="M514" t="s">
        <v>96</v>
      </c>
      <c r="N514" t="s">
        <v>65</v>
      </c>
      <c r="O514" t="s">
        <v>128</v>
      </c>
      <c r="P514" t="s">
        <v>57</v>
      </c>
      <c r="Q514" t="s">
        <v>100</v>
      </c>
      <c r="R514" t="s">
        <v>1278</v>
      </c>
      <c r="S514" t="s">
        <v>500</v>
      </c>
    </row>
    <row r="515" spans="1:19" hidden="1" x14ac:dyDescent="0.3">
      <c r="A515" t="s">
        <v>94</v>
      </c>
      <c r="B515" s="11">
        <v>45017</v>
      </c>
      <c r="C515">
        <v>-5000</v>
      </c>
      <c r="F515" t="s">
        <v>493</v>
      </c>
      <c r="G515" t="s">
        <v>433</v>
      </c>
      <c r="H515" t="s">
        <v>1279</v>
      </c>
      <c r="Q515" t="s">
        <v>100</v>
      </c>
      <c r="R515" t="s">
        <v>1280</v>
      </c>
    </row>
    <row r="516" spans="1:19" hidden="1" x14ac:dyDescent="0.3">
      <c r="A516" t="s">
        <v>94</v>
      </c>
      <c r="B516" s="11">
        <v>45017</v>
      </c>
      <c r="C516">
        <v>-5000</v>
      </c>
      <c r="D516">
        <v>99</v>
      </c>
      <c r="F516" t="s">
        <v>2322</v>
      </c>
      <c r="G516" t="s">
        <v>172</v>
      </c>
      <c r="I516" t="s">
        <v>2344</v>
      </c>
      <c r="J516">
        <v>9002</v>
      </c>
      <c r="K516" t="s">
        <v>150</v>
      </c>
      <c r="L516" t="s">
        <v>106</v>
      </c>
    </row>
    <row r="517" spans="1:19" hidden="1" x14ac:dyDescent="0.3">
      <c r="A517" t="s">
        <v>94</v>
      </c>
      <c r="B517" s="11">
        <v>45017</v>
      </c>
      <c r="C517">
        <v>-3950</v>
      </c>
      <c r="D517">
        <v>42505</v>
      </c>
      <c r="E517" t="s">
        <v>37</v>
      </c>
      <c r="F517" t="s">
        <v>162</v>
      </c>
      <c r="G517" t="s">
        <v>120</v>
      </c>
      <c r="H517" t="s">
        <v>1281</v>
      </c>
      <c r="I517" t="s">
        <v>372</v>
      </c>
      <c r="J517">
        <v>8005</v>
      </c>
      <c r="K517" t="s">
        <v>149</v>
      </c>
      <c r="L517" t="s">
        <v>99</v>
      </c>
      <c r="M517" t="s">
        <v>96</v>
      </c>
      <c r="N517" t="s">
        <v>65</v>
      </c>
      <c r="O517" t="s">
        <v>121</v>
      </c>
      <c r="P517" t="s">
        <v>66</v>
      </c>
      <c r="Q517" t="s">
        <v>100</v>
      </c>
      <c r="R517" t="s">
        <v>1282</v>
      </c>
      <c r="S517" t="s">
        <v>500</v>
      </c>
    </row>
    <row r="518" spans="1:19" hidden="1" x14ac:dyDescent="0.3">
      <c r="A518" t="s">
        <v>94</v>
      </c>
      <c r="B518" s="11">
        <v>45017</v>
      </c>
      <c r="C518">
        <v>-3885.88</v>
      </c>
      <c r="F518" t="s">
        <v>493</v>
      </c>
      <c r="G518" t="s">
        <v>433</v>
      </c>
      <c r="H518" t="s">
        <v>1283</v>
      </c>
      <c r="Q518" t="s">
        <v>100</v>
      </c>
      <c r="R518" t="s">
        <v>1284</v>
      </c>
    </row>
    <row r="519" spans="1:19" hidden="1" x14ac:dyDescent="0.3">
      <c r="A519" t="s">
        <v>94</v>
      </c>
      <c r="B519" s="11">
        <v>45017</v>
      </c>
      <c r="C519">
        <v>-3863.75</v>
      </c>
      <c r="D519">
        <v>41302</v>
      </c>
      <c r="E519" t="s">
        <v>14</v>
      </c>
      <c r="F519" t="s">
        <v>143</v>
      </c>
      <c r="G519" t="s">
        <v>113</v>
      </c>
      <c r="H519" t="s">
        <v>1285</v>
      </c>
      <c r="I519" t="s">
        <v>1286</v>
      </c>
      <c r="J519">
        <v>9002</v>
      </c>
      <c r="K519" t="s">
        <v>150</v>
      </c>
      <c r="L519" t="s">
        <v>106</v>
      </c>
      <c r="M519" t="s">
        <v>103</v>
      </c>
      <c r="N519" t="s">
        <v>56</v>
      </c>
      <c r="O519" t="s">
        <v>123</v>
      </c>
      <c r="P519" t="s">
        <v>59</v>
      </c>
      <c r="Q519" t="s">
        <v>100</v>
      </c>
      <c r="R519" t="s">
        <v>1287</v>
      </c>
      <c r="S519" t="s">
        <v>500</v>
      </c>
    </row>
    <row r="520" spans="1:19" hidden="1" x14ac:dyDescent="0.3">
      <c r="A520" t="s">
        <v>94</v>
      </c>
      <c r="B520" s="11">
        <v>45017</v>
      </c>
      <c r="C520">
        <v>-3625</v>
      </c>
      <c r="D520">
        <v>41617</v>
      </c>
      <c r="E520" t="s">
        <v>27</v>
      </c>
      <c r="F520" t="s">
        <v>1288</v>
      </c>
      <c r="G520" t="s">
        <v>124</v>
      </c>
      <c r="H520" t="s">
        <v>1289</v>
      </c>
      <c r="I520" t="s">
        <v>1290</v>
      </c>
      <c r="J520">
        <v>9002</v>
      </c>
      <c r="K520" t="s">
        <v>150</v>
      </c>
      <c r="L520" t="s">
        <v>106</v>
      </c>
      <c r="M520" t="s">
        <v>103</v>
      </c>
      <c r="N520" t="s">
        <v>56</v>
      </c>
      <c r="O520" t="s">
        <v>119</v>
      </c>
      <c r="P520" t="s">
        <v>64</v>
      </c>
      <c r="Q520" t="s">
        <v>153</v>
      </c>
      <c r="R520" t="s">
        <v>1291</v>
      </c>
      <c r="S520" t="s">
        <v>500</v>
      </c>
    </row>
    <row r="521" spans="1:19" hidden="1" x14ac:dyDescent="0.3">
      <c r="A521" t="s">
        <v>94</v>
      </c>
      <c r="B521" s="11">
        <v>45017</v>
      </c>
      <c r="C521">
        <v>-3625</v>
      </c>
      <c r="D521">
        <v>41617</v>
      </c>
      <c r="E521" t="s">
        <v>27</v>
      </c>
      <c r="F521" t="s">
        <v>1288</v>
      </c>
      <c r="G521" t="s">
        <v>124</v>
      </c>
      <c r="H521" t="s">
        <v>1289</v>
      </c>
      <c r="I521" t="s">
        <v>1290</v>
      </c>
      <c r="J521">
        <v>9002</v>
      </c>
      <c r="K521" t="s">
        <v>150</v>
      </c>
      <c r="L521" t="s">
        <v>106</v>
      </c>
      <c r="M521" t="s">
        <v>103</v>
      </c>
      <c r="N521" t="s">
        <v>56</v>
      </c>
      <c r="O521" t="s">
        <v>119</v>
      </c>
      <c r="P521" t="s">
        <v>64</v>
      </c>
      <c r="Q521" t="s">
        <v>154</v>
      </c>
      <c r="R521" t="s">
        <v>1292</v>
      </c>
      <c r="S521" t="s">
        <v>500</v>
      </c>
    </row>
    <row r="522" spans="1:19" hidden="1" x14ac:dyDescent="0.3">
      <c r="A522" t="s">
        <v>94</v>
      </c>
      <c r="B522" s="11">
        <v>45017</v>
      </c>
      <c r="C522">
        <v>-3559.02</v>
      </c>
      <c r="D522">
        <v>42405</v>
      </c>
      <c r="E522" t="s">
        <v>33</v>
      </c>
      <c r="F522" t="s">
        <v>136</v>
      </c>
      <c r="G522" t="s">
        <v>124</v>
      </c>
      <c r="H522" t="s">
        <v>1293</v>
      </c>
      <c r="I522" t="s">
        <v>1294</v>
      </c>
      <c r="J522">
        <v>9002</v>
      </c>
      <c r="K522" t="s">
        <v>150</v>
      </c>
      <c r="L522" t="s">
        <v>106</v>
      </c>
      <c r="M522" t="s">
        <v>96</v>
      </c>
      <c r="N522" t="s">
        <v>65</v>
      </c>
      <c r="O522" t="s">
        <v>116</v>
      </c>
      <c r="P522" t="s">
        <v>62</v>
      </c>
      <c r="Q522" t="s">
        <v>100</v>
      </c>
      <c r="R522" t="s">
        <v>1295</v>
      </c>
      <c r="S522" t="s">
        <v>500</v>
      </c>
    </row>
    <row r="523" spans="1:19" hidden="1" x14ac:dyDescent="0.3">
      <c r="A523" t="s">
        <v>94</v>
      </c>
      <c r="B523" s="11">
        <v>45017</v>
      </c>
      <c r="C523">
        <v>-3297.51</v>
      </c>
      <c r="D523">
        <v>41203</v>
      </c>
      <c r="E523" t="s">
        <v>11</v>
      </c>
      <c r="F523" t="s">
        <v>152</v>
      </c>
      <c r="G523" t="s">
        <v>102</v>
      </c>
      <c r="H523" t="s">
        <v>1296</v>
      </c>
      <c r="I523" t="s">
        <v>1297</v>
      </c>
      <c r="J523">
        <v>9002</v>
      </c>
      <c r="K523" t="s">
        <v>150</v>
      </c>
      <c r="L523" t="s">
        <v>106</v>
      </c>
      <c r="M523" t="s">
        <v>103</v>
      </c>
      <c r="N523" t="s">
        <v>56</v>
      </c>
      <c r="O523" t="s">
        <v>96</v>
      </c>
      <c r="P523" t="s">
        <v>58</v>
      </c>
      <c r="Q523" t="s">
        <v>100</v>
      </c>
      <c r="R523" t="s">
        <v>1298</v>
      </c>
      <c r="S523" t="s">
        <v>500</v>
      </c>
    </row>
    <row r="524" spans="1:19" hidden="1" x14ac:dyDescent="0.3">
      <c r="A524" t="s">
        <v>94</v>
      </c>
      <c r="B524" s="11">
        <v>45017</v>
      </c>
      <c r="C524">
        <v>-2962.8</v>
      </c>
      <c r="D524">
        <v>42402</v>
      </c>
      <c r="E524" t="s">
        <v>31</v>
      </c>
      <c r="F524" t="s">
        <v>204</v>
      </c>
      <c r="G524" t="s">
        <v>110</v>
      </c>
      <c r="H524" t="s">
        <v>769</v>
      </c>
      <c r="I524" t="s">
        <v>770</v>
      </c>
      <c r="J524">
        <v>9002</v>
      </c>
      <c r="K524" t="s">
        <v>150</v>
      </c>
      <c r="L524" t="s">
        <v>106</v>
      </c>
      <c r="M524" t="s">
        <v>96</v>
      </c>
      <c r="N524" t="s">
        <v>65</v>
      </c>
      <c r="O524" t="s">
        <v>116</v>
      </c>
      <c r="P524" t="s">
        <v>62</v>
      </c>
      <c r="Q524" t="s">
        <v>142</v>
      </c>
      <c r="R524" t="s">
        <v>1299</v>
      </c>
      <c r="S524" t="s">
        <v>500</v>
      </c>
    </row>
    <row r="525" spans="1:19" hidden="1" x14ac:dyDescent="0.3">
      <c r="A525" t="s">
        <v>94</v>
      </c>
      <c r="B525" s="11">
        <v>45017</v>
      </c>
      <c r="C525">
        <v>-2363.0300000000002</v>
      </c>
      <c r="D525">
        <v>41102</v>
      </c>
      <c r="E525" t="s">
        <v>3</v>
      </c>
      <c r="F525" t="s">
        <v>101</v>
      </c>
      <c r="G525" t="s">
        <v>102</v>
      </c>
      <c r="H525" t="s">
        <v>1300</v>
      </c>
      <c r="I525" t="s">
        <v>1301</v>
      </c>
      <c r="J525">
        <v>9002</v>
      </c>
      <c r="K525" t="s">
        <v>150</v>
      </c>
      <c r="L525" t="s">
        <v>106</v>
      </c>
      <c r="M525" t="s">
        <v>103</v>
      </c>
      <c r="N525" t="s">
        <v>56</v>
      </c>
      <c r="O525" t="s">
        <v>103</v>
      </c>
      <c r="P525" t="s">
        <v>57</v>
      </c>
      <c r="Q525" t="s">
        <v>100</v>
      </c>
      <c r="R525" t="s">
        <v>1302</v>
      </c>
      <c r="S525" t="s">
        <v>500</v>
      </c>
    </row>
    <row r="526" spans="1:19" hidden="1" x14ac:dyDescent="0.3">
      <c r="A526" t="s">
        <v>94</v>
      </c>
      <c r="B526" s="11">
        <v>45017</v>
      </c>
      <c r="C526">
        <v>-2107.5500000000002</v>
      </c>
      <c r="D526">
        <v>33204</v>
      </c>
      <c r="E526" t="s">
        <v>43</v>
      </c>
      <c r="F526" t="s">
        <v>144</v>
      </c>
      <c r="G526" t="s">
        <v>110</v>
      </c>
      <c r="H526" t="s">
        <v>1303</v>
      </c>
      <c r="I526" t="s">
        <v>1304</v>
      </c>
      <c r="J526">
        <v>20011</v>
      </c>
      <c r="K526" t="s">
        <v>105</v>
      </c>
      <c r="L526" t="s">
        <v>106</v>
      </c>
      <c r="M526" t="s">
        <v>111</v>
      </c>
      <c r="N526" t="s">
        <v>68</v>
      </c>
      <c r="O526" t="s">
        <v>112</v>
      </c>
      <c r="P526" t="s">
        <v>68</v>
      </c>
      <c r="Q526" t="s">
        <v>100</v>
      </c>
      <c r="R526" t="s">
        <v>1305</v>
      </c>
      <c r="S526" t="s">
        <v>500</v>
      </c>
    </row>
    <row r="527" spans="1:19" hidden="1" x14ac:dyDescent="0.3">
      <c r="A527" t="s">
        <v>94</v>
      </c>
      <c r="B527" s="11">
        <v>45017</v>
      </c>
      <c r="C527">
        <v>-1780</v>
      </c>
      <c r="D527">
        <v>42109</v>
      </c>
      <c r="E527" t="s">
        <v>29</v>
      </c>
      <c r="F527" t="s">
        <v>98</v>
      </c>
      <c r="G527" t="s">
        <v>102</v>
      </c>
      <c r="H527" t="s">
        <v>1306</v>
      </c>
      <c r="I527" t="s">
        <v>1307</v>
      </c>
      <c r="J527">
        <v>9002</v>
      </c>
      <c r="K527" t="s">
        <v>150</v>
      </c>
      <c r="L527" t="s">
        <v>106</v>
      </c>
      <c r="M527" t="s">
        <v>96</v>
      </c>
      <c r="N527" t="s">
        <v>65</v>
      </c>
      <c r="O527" t="s">
        <v>128</v>
      </c>
      <c r="P527" t="s">
        <v>57</v>
      </c>
      <c r="Q527" t="s">
        <v>100</v>
      </c>
      <c r="R527" t="s">
        <v>1308</v>
      </c>
      <c r="S527" t="s">
        <v>500</v>
      </c>
    </row>
    <row r="528" spans="1:19" hidden="1" x14ac:dyDescent="0.3">
      <c r="A528" t="s">
        <v>94</v>
      </c>
      <c r="B528" s="11">
        <v>45017</v>
      </c>
      <c r="C528">
        <v>-1641.04</v>
      </c>
      <c r="D528">
        <v>41621</v>
      </c>
      <c r="E528" t="s">
        <v>2290</v>
      </c>
      <c r="F528" t="s">
        <v>176</v>
      </c>
      <c r="G528" t="s">
        <v>120</v>
      </c>
      <c r="H528" t="s">
        <v>365</v>
      </c>
      <c r="I528" t="s">
        <v>373</v>
      </c>
      <c r="J528">
        <v>9002</v>
      </c>
      <c r="K528" t="s">
        <v>150</v>
      </c>
      <c r="L528" t="s">
        <v>106</v>
      </c>
      <c r="M528" t="s">
        <v>103</v>
      </c>
      <c r="N528" t="s">
        <v>56</v>
      </c>
      <c r="O528" t="s">
        <v>119</v>
      </c>
      <c r="P528" t="s">
        <v>64</v>
      </c>
      <c r="Q528" t="s">
        <v>100</v>
      </c>
      <c r="R528" t="s">
        <v>1309</v>
      </c>
      <c r="S528" t="s">
        <v>500</v>
      </c>
    </row>
    <row r="529" spans="1:19" hidden="1" x14ac:dyDescent="0.3">
      <c r="A529" t="s">
        <v>94</v>
      </c>
      <c r="B529" s="11">
        <v>45017</v>
      </c>
      <c r="C529">
        <v>-1503</v>
      </c>
      <c r="F529" t="s">
        <v>493</v>
      </c>
      <c r="G529" t="s">
        <v>433</v>
      </c>
      <c r="H529" t="s">
        <v>1310</v>
      </c>
      <c r="Q529" t="s">
        <v>100</v>
      </c>
      <c r="R529" t="s">
        <v>1311</v>
      </c>
    </row>
    <row r="530" spans="1:19" hidden="1" x14ac:dyDescent="0.3">
      <c r="A530" t="s">
        <v>94</v>
      </c>
      <c r="B530" s="11">
        <v>45017</v>
      </c>
      <c r="C530">
        <v>-1500</v>
      </c>
      <c r="D530">
        <v>41615</v>
      </c>
      <c r="E530" t="s">
        <v>26</v>
      </c>
      <c r="F530" t="s">
        <v>787</v>
      </c>
      <c r="G530" t="s">
        <v>120</v>
      </c>
      <c r="H530" t="s">
        <v>1312</v>
      </c>
      <c r="I530" t="s">
        <v>1313</v>
      </c>
      <c r="J530">
        <v>9002</v>
      </c>
      <c r="K530" t="s">
        <v>150</v>
      </c>
      <c r="L530" t="s">
        <v>106</v>
      </c>
      <c r="M530" t="s">
        <v>103</v>
      </c>
      <c r="N530" t="s">
        <v>56</v>
      </c>
      <c r="O530" t="s">
        <v>119</v>
      </c>
      <c r="P530" t="s">
        <v>64</v>
      </c>
      <c r="Q530" t="s">
        <v>100</v>
      </c>
      <c r="R530" t="s">
        <v>1314</v>
      </c>
      <c r="S530" t="s">
        <v>500</v>
      </c>
    </row>
    <row r="531" spans="1:19" hidden="1" x14ac:dyDescent="0.3">
      <c r="A531" t="s">
        <v>94</v>
      </c>
      <c r="B531" s="11">
        <v>45017</v>
      </c>
      <c r="C531">
        <v>-1432.9166666666667</v>
      </c>
      <c r="D531">
        <v>41107</v>
      </c>
      <c r="E531" t="s">
        <v>7</v>
      </c>
      <c r="F531" t="s">
        <v>2322</v>
      </c>
      <c r="G531" t="s">
        <v>172</v>
      </c>
      <c r="I531" t="s">
        <v>150</v>
      </c>
      <c r="J531">
        <v>9002</v>
      </c>
      <c r="K531" t="s">
        <v>150</v>
      </c>
      <c r="L531" t="s">
        <v>106</v>
      </c>
      <c r="M531" t="s">
        <v>103</v>
      </c>
      <c r="N531" t="s">
        <v>56</v>
      </c>
      <c r="O531" t="s">
        <v>103</v>
      </c>
      <c r="P531" t="s">
        <v>57</v>
      </c>
    </row>
    <row r="532" spans="1:19" hidden="1" x14ac:dyDescent="0.3">
      <c r="A532" t="s">
        <v>94</v>
      </c>
      <c r="B532" s="11">
        <v>45017</v>
      </c>
      <c r="C532">
        <v>-1422.72</v>
      </c>
      <c r="D532">
        <v>9</v>
      </c>
      <c r="F532" t="s">
        <v>2322</v>
      </c>
      <c r="G532" t="s">
        <v>172</v>
      </c>
      <c r="I532" t="s">
        <v>2326</v>
      </c>
      <c r="J532">
        <v>9002</v>
      </c>
      <c r="K532" t="s">
        <v>150</v>
      </c>
      <c r="L532" t="s">
        <v>106</v>
      </c>
    </row>
    <row r="533" spans="1:19" hidden="1" x14ac:dyDescent="0.3">
      <c r="A533" t="s">
        <v>94</v>
      </c>
      <c r="B533" s="11">
        <v>45017</v>
      </c>
      <c r="C533">
        <v>-1353.15</v>
      </c>
      <c r="D533">
        <v>41201</v>
      </c>
      <c r="E533" t="s">
        <v>9</v>
      </c>
      <c r="F533" t="s">
        <v>109</v>
      </c>
      <c r="G533" t="s">
        <v>110</v>
      </c>
      <c r="H533" t="s">
        <v>1315</v>
      </c>
      <c r="I533" t="s">
        <v>1316</v>
      </c>
      <c r="J533">
        <v>9002</v>
      </c>
      <c r="K533" t="s">
        <v>150</v>
      </c>
      <c r="L533" t="s">
        <v>106</v>
      </c>
      <c r="M533" t="s">
        <v>103</v>
      </c>
      <c r="N533" t="s">
        <v>56</v>
      </c>
      <c r="O533" t="s">
        <v>96</v>
      </c>
      <c r="P533" t="s">
        <v>58</v>
      </c>
      <c r="Q533" t="s">
        <v>100</v>
      </c>
      <c r="R533" t="s">
        <v>1317</v>
      </c>
      <c r="S533" t="s">
        <v>500</v>
      </c>
    </row>
    <row r="534" spans="1:19" hidden="1" x14ac:dyDescent="0.3">
      <c r="A534" t="s">
        <v>94</v>
      </c>
      <c r="B534" s="11">
        <v>45017</v>
      </c>
      <c r="C534">
        <v>-1282.5899999999999</v>
      </c>
      <c r="D534">
        <v>41202</v>
      </c>
      <c r="E534" t="s">
        <v>10</v>
      </c>
      <c r="F534" t="s">
        <v>152</v>
      </c>
      <c r="G534" t="s">
        <v>102</v>
      </c>
      <c r="H534" t="s">
        <v>1318</v>
      </c>
      <c r="I534" t="s">
        <v>1319</v>
      </c>
      <c r="J534">
        <v>9002</v>
      </c>
      <c r="K534" t="s">
        <v>150</v>
      </c>
      <c r="L534" t="s">
        <v>106</v>
      </c>
      <c r="M534" t="s">
        <v>103</v>
      </c>
      <c r="N534" t="s">
        <v>56</v>
      </c>
      <c r="O534" t="s">
        <v>96</v>
      </c>
      <c r="P534" t="s">
        <v>58</v>
      </c>
      <c r="Q534" t="s">
        <v>100</v>
      </c>
      <c r="R534" t="s">
        <v>1320</v>
      </c>
      <c r="S534" t="s">
        <v>500</v>
      </c>
    </row>
    <row r="535" spans="1:19" hidden="1" x14ac:dyDescent="0.3">
      <c r="A535" t="s">
        <v>94</v>
      </c>
      <c r="B535" s="11">
        <v>45017</v>
      </c>
      <c r="C535">
        <v>-1266.75</v>
      </c>
      <c r="D535">
        <v>42718</v>
      </c>
      <c r="E535" t="s">
        <v>42</v>
      </c>
      <c r="F535" t="s">
        <v>166</v>
      </c>
      <c r="G535" t="s">
        <v>110</v>
      </c>
      <c r="H535" t="s">
        <v>1321</v>
      </c>
      <c r="I535" t="s">
        <v>1322</v>
      </c>
      <c r="J535">
        <v>9002</v>
      </c>
      <c r="K535" t="s">
        <v>150</v>
      </c>
      <c r="L535" t="s">
        <v>106</v>
      </c>
      <c r="M535" t="s">
        <v>96</v>
      </c>
      <c r="N535" t="s">
        <v>65</v>
      </c>
      <c r="O535" t="s">
        <v>97</v>
      </c>
      <c r="P535" t="s">
        <v>67</v>
      </c>
      <c r="Q535" t="s">
        <v>100</v>
      </c>
      <c r="R535" t="s">
        <v>1323</v>
      </c>
      <c r="S535" t="s">
        <v>500</v>
      </c>
    </row>
    <row r="536" spans="1:19" hidden="1" x14ac:dyDescent="0.3">
      <c r="A536" t="s">
        <v>94</v>
      </c>
      <c r="B536" s="11">
        <v>45017</v>
      </c>
      <c r="C536">
        <v>-1160</v>
      </c>
      <c r="D536">
        <v>41614</v>
      </c>
      <c r="E536" t="s">
        <v>25</v>
      </c>
      <c r="F536" t="s">
        <v>1324</v>
      </c>
      <c r="G536" t="s">
        <v>156</v>
      </c>
      <c r="H536" t="s">
        <v>1325</v>
      </c>
      <c r="I536" t="s">
        <v>1326</v>
      </c>
      <c r="J536">
        <v>9002</v>
      </c>
      <c r="K536" t="s">
        <v>150</v>
      </c>
      <c r="L536" t="s">
        <v>106</v>
      </c>
      <c r="M536" t="s">
        <v>103</v>
      </c>
      <c r="N536" t="s">
        <v>56</v>
      </c>
      <c r="O536" t="s">
        <v>119</v>
      </c>
      <c r="P536" t="s">
        <v>64</v>
      </c>
      <c r="Q536" t="s">
        <v>100</v>
      </c>
      <c r="R536" t="s">
        <v>1327</v>
      </c>
      <c r="S536" t="s">
        <v>500</v>
      </c>
    </row>
    <row r="537" spans="1:19" hidden="1" x14ac:dyDescent="0.3">
      <c r="A537" t="s">
        <v>94</v>
      </c>
      <c r="B537" s="11">
        <v>45017</v>
      </c>
      <c r="C537">
        <v>-1103.1400000000001</v>
      </c>
      <c r="D537">
        <v>42706</v>
      </c>
      <c r="E537" t="s">
        <v>41</v>
      </c>
      <c r="F537" t="s">
        <v>188</v>
      </c>
      <c r="G537" t="s">
        <v>120</v>
      </c>
      <c r="H537" t="s">
        <v>1328</v>
      </c>
      <c r="I537" t="s">
        <v>370</v>
      </c>
      <c r="J537">
        <v>9002</v>
      </c>
      <c r="K537" t="s">
        <v>150</v>
      </c>
      <c r="L537" t="s">
        <v>106</v>
      </c>
      <c r="M537" t="s">
        <v>96</v>
      </c>
      <c r="N537" t="s">
        <v>65</v>
      </c>
      <c r="O537" t="s">
        <v>97</v>
      </c>
      <c r="P537" t="s">
        <v>67</v>
      </c>
      <c r="Q537" t="s">
        <v>100</v>
      </c>
      <c r="R537" t="s">
        <v>1329</v>
      </c>
      <c r="S537" t="s">
        <v>500</v>
      </c>
    </row>
    <row r="538" spans="1:19" hidden="1" x14ac:dyDescent="0.3">
      <c r="A538" t="s">
        <v>94</v>
      </c>
      <c r="B538" s="11">
        <v>45017</v>
      </c>
      <c r="C538">
        <v>-1072.67</v>
      </c>
      <c r="D538">
        <v>41101</v>
      </c>
      <c r="E538" t="s">
        <v>2</v>
      </c>
      <c r="F538" t="s">
        <v>98</v>
      </c>
      <c r="G538" t="s">
        <v>102</v>
      </c>
      <c r="H538" t="s">
        <v>1269</v>
      </c>
      <c r="I538" t="s">
        <v>1270</v>
      </c>
      <c r="J538">
        <v>9002</v>
      </c>
      <c r="K538" t="s">
        <v>150</v>
      </c>
      <c r="L538" t="s">
        <v>106</v>
      </c>
      <c r="M538" t="s">
        <v>103</v>
      </c>
      <c r="N538" t="s">
        <v>56</v>
      </c>
      <c r="O538" t="s">
        <v>103</v>
      </c>
      <c r="P538" t="s">
        <v>57</v>
      </c>
      <c r="Q538" t="s">
        <v>175</v>
      </c>
      <c r="R538" t="s">
        <v>1330</v>
      </c>
      <c r="S538" t="s">
        <v>500</v>
      </c>
    </row>
    <row r="539" spans="1:19" hidden="1" x14ac:dyDescent="0.3">
      <c r="A539" t="s">
        <v>94</v>
      </c>
      <c r="B539" s="11">
        <v>45017</v>
      </c>
      <c r="C539">
        <v>-1013.59</v>
      </c>
      <c r="D539">
        <v>41304</v>
      </c>
      <c r="E539" t="s">
        <v>16</v>
      </c>
      <c r="F539" t="s">
        <v>134</v>
      </c>
      <c r="G539" t="s">
        <v>120</v>
      </c>
      <c r="H539" t="s">
        <v>1331</v>
      </c>
      <c r="I539" t="s">
        <v>1332</v>
      </c>
      <c r="J539">
        <v>9002</v>
      </c>
      <c r="K539" t="s">
        <v>150</v>
      </c>
      <c r="L539" t="s">
        <v>106</v>
      </c>
      <c r="M539" t="s">
        <v>103</v>
      </c>
      <c r="N539" t="s">
        <v>56</v>
      </c>
      <c r="O539" t="s">
        <v>123</v>
      </c>
      <c r="P539" t="s">
        <v>59</v>
      </c>
      <c r="Q539" t="s">
        <v>100</v>
      </c>
      <c r="R539" t="s">
        <v>1333</v>
      </c>
      <c r="S539" t="s">
        <v>500</v>
      </c>
    </row>
    <row r="540" spans="1:19" hidden="1" x14ac:dyDescent="0.3">
      <c r="A540" t="s">
        <v>94</v>
      </c>
      <c r="B540" s="11">
        <v>45017</v>
      </c>
      <c r="C540">
        <v>-997</v>
      </c>
      <c r="D540">
        <v>41614</v>
      </c>
      <c r="E540" t="s">
        <v>25</v>
      </c>
      <c r="F540" t="s">
        <v>556</v>
      </c>
      <c r="G540" t="s">
        <v>95</v>
      </c>
      <c r="H540" t="s">
        <v>1334</v>
      </c>
      <c r="I540" t="s">
        <v>1335</v>
      </c>
      <c r="J540">
        <v>9002</v>
      </c>
      <c r="K540" t="s">
        <v>150</v>
      </c>
      <c r="L540" t="s">
        <v>106</v>
      </c>
      <c r="M540" t="s">
        <v>103</v>
      </c>
      <c r="N540" t="s">
        <v>56</v>
      </c>
      <c r="O540" t="s">
        <v>119</v>
      </c>
      <c r="P540" t="s">
        <v>64</v>
      </c>
      <c r="Q540" t="s">
        <v>100</v>
      </c>
      <c r="R540" t="s">
        <v>1336</v>
      </c>
      <c r="S540" t="s">
        <v>500</v>
      </c>
    </row>
    <row r="541" spans="1:19" hidden="1" x14ac:dyDescent="0.3">
      <c r="A541" t="s">
        <v>94</v>
      </c>
      <c r="B541" s="11">
        <v>45017</v>
      </c>
      <c r="C541">
        <v>-901.84</v>
      </c>
      <c r="D541">
        <v>33204</v>
      </c>
      <c r="E541" t="s">
        <v>43</v>
      </c>
      <c r="F541" t="s">
        <v>144</v>
      </c>
      <c r="G541" t="s">
        <v>110</v>
      </c>
      <c r="H541" t="s">
        <v>1337</v>
      </c>
      <c r="I541" t="s">
        <v>1338</v>
      </c>
      <c r="J541">
        <v>20011</v>
      </c>
      <c r="K541" t="s">
        <v>105</v>
      </c>
      <c r="L541" t="s">
        <v>106</v>
      </c>
      <c r="M541" t="s">
        <v>111</v>
      </c>
      <c r="N541" t="s">
        <v>68</v>
      </c>
      <c r="O541" t="s">
        <v>112</v>
      </c>
      <c r="P541" t="s">
        <v>68</v>
      </c>
      <c r="Q541" t="s">
        <v>100</v>
      </c>
      <c r="R541" t="s">
        <v>1339</v>
      </c>
      <c r="S541" t="s">
        <v>500</v>
      </c>
    </row>
    <row r="542" spans="1:19" hidden="1" x14ac:dyDescent="0.3">
      <c r="A542" t="s">
        <v>94</v>
      </c>
      <c r="B542" s="11">
        <v>45017</v>
      </c>
      <c r="C542">
        <v>-899.39</v>
      </c>
      <c r="D542">
        <v>41620</v>
      </c>
      <c r="E542" t="s">
        <v>28</v>
      </c>
      <c r="F542" t="s">
        <v>553</v>
      </c>
      <c r="G542" t="s">
        <v>120</v>
      </c>
      <c r="H542" t="s">
        <v>1340</v>
      </c>
      <c r="I542" t="s">
        <v>1341</v>
      </c>
      <c r="J542">
        <v>9002</v>
      </c>
      <c r="K542" t="s">
        <v>150</v>
      </c>
      <c r="L542" t="s">
        <v>106</v>
      </c>
      <c r="M542" t="s">
        <v>103</v>
      </c>
      <c r="N542" t="s">
        <v>56</v>
      </c>
      <c r="O542" t="s">
        <v>119</v>
      </c>
      <c r="P542" t="s">
        <v>64</v>
      </c>
      <c r="Q542" t="s">
        <v>100</v>
      </c>
      <c r="R542" t="s">
        <v>1342</v>
      </c>
      <c r="S542" t="s">
        <v>500</v>
      </c>
    </row>
    <row r="543" spans="1:19" hidden="1" x14ac:dyDescent="0.3">
      <c r="A543" t="s">
        <v>94</v>
      </c>
      <c r="B543" s="11">
        <v>45017</v>
      </c>
      <c r="C543">
        <v>-768.31</v>
      </c>
      <c r="D543">
        <v>42404</v>
      </c>
      <c r="E543" t="s">
        <v>32</v>
      </c>
      <c r="F543" t="s">
        <v>135</v>
      </c>
      <c r="G543" t="s">
        <v>113</v>
      </c>
      <c r="H543" t="s">
        <v>1346</v>
      </c>
      <c r="I543" t="s">
        <v>1347</v>
      </c>
      <c r="J543">
        <v>4004</v>
      </c>
      <c r="K543" t="s">
        <v>114</v>
      </c>
      <c r="L543" t="s">
        <v>2391</v>
      </c>
      <c r="M543" t="s">
        <v>96</v>
      </c>
      <c r="N543" t="s">
        <v>65</v>
      </c>
      <c r="O543" t="s">
        <v>116</v>
      </c>
      <c r="P543" t="s">
        <v>62</v>
      </c>
      <c r="Q543" t="s">
        <v>100</v>
      </c>
      <c r="R543" t="s">
        <v>1348</v>
      </c>
      <c r="S543" t="s">
        <v>500</v>
      </c>
    </row>
    <row r="544" spans="1:19" hidden="1" x14ac:dyDescent="0.3">
      <c r="A544" t="s">
        <v>94</v>
      </c>
      <c r="B544" s="11">
        <v>45017</v>
      </c>
      <c r="C544">
        <v>-706.8</v>
      </c>
      <c r="D544">
        <v>41301</v>
      </c>
      <c r="E544" t="s">
        <v>13</v>
      </c>
      <c r="F544" t="s">
        <v>122</v>
      </c>
      <c r="G544" t="s">
        <v>113</v>
      </c>
      <c r="H544" t="s">
        <v>1349</v>
      </c>
      <c r="I544" t="s">
        <v>1350</v>
      </c>
      <c r="J544">
        <v>9002</v>
      </c>
      <c r="K544" t="s">
        <v>150</v>
      </c>
      <c r="L544" t="s">
        <v>106</v>
      </c>
      <c r="M544" t="s">
        <v>103</v>
      </c>
      <c r="N544" t="s">
        <v>56</v>
      </c>
      <c r="O544" t="s">
        <v>123</v>
      </c>
      <c r="P544" t="s">
        <v>59</v>
      </c>
      <c r="Q544" t="s">
        <v>100</v>
      </c>
      <c r="R544" t="s">
        <v>1351</v>
      </c>
      <c r="S544" t="s">
        <v>500</v>
      </c>
    </row>
    <row r="545" spans="1:19" hidden="1" x14ac:dyDescent="0.3">
      <c r="A545" t="s">
        <v>94</v>
      </c>
      <c r="B545" s="11">
        <v>45017</v>
      </c>
      <c r="C545">
        <v>-493</v>
      </c>
      <c r="D545">
        <v>42407</v>
      </c>
      <c r="E545" t="s">
        <v>34</v>
      </c>
      <c r="F545" t="s">
        <v>190</v>
      </c>
      <c r="G545" t="s">
        <v>120</v>
      </c>
      <c r="H545" t="s">
        <v>1352</v>
      </c>
      <c r="I545" t="s">
        <v>1353</v>
      </c>
      <c r="J545">
        <v>9002</v>
      </c>
      <c r="K545" t="s">
        <v>150</v>
      </c>
      <c r="L545" t="s">
        <v>106</v>
      </c>
      <c r="M545" t="s">
        <v>96</v>
      </c>
      <c r="N545" t="s">
        <v>65</v>
      </c>
      <c r="O545" t="s">
        <v>116</v>
      </c>
      <c r="P545" t="s">
        <v>62</v>
      </c>
      <c r="Q545" t="s">
        <v>100</v>
      </c>
      <c r="R545" t="s">
        <v>1354</v>
      </c>
      <c r="S545" t="s">
        <v>500</v>
      </c>
    </row>
    <row r="546" spans="1:19" hidden="1" x14ac:dyDescent="0.3">
      <c r="A546" t="s">
        <v>94</v>
      </c>
      <c r="B546" s="11">
        <v>45017</v>
      </c>
      <c r="C546">
        <v>-480</v>
      </c>
      <c r="D546">
        <v>41618</v>
      </c>
      <c r="E546" t="s">
        <v>2376</v>
      </c>
      <c r="F546" t="s">
        <v>582</v>
      </c>
      <c r="G546" t="s">
        <v>120</v>
      </c>
      <c r="H546" t="s">
        <v>1355</v>
      </c>
      <c r="I546" t="s">
        <v>584</v>
      </c>
      <c r="J546">
        <v>9002</v>
      </c>
      <c r="K546" t="s">
        <v>150</v>
      </c>
      <c r="L546" t="s">
        <v>106</v>
      </c>
      <c r="M546" t="s">
        <v>103</v>
      </c>
      <c r="N546" t="s">
        <v>56</v>
      </c>
      <c r="O546" t="s">
        <v>119</v>
      </c>
      <c r="P546" t="s">
        <v>64</v>
      </c>
      <c r="Q546" t="s">
        <v>100</v>
      </c>
      <c r="R546" t="s">
        <v>1356</v>
      </c>
      <c r="S546" t="s">
        <v>500</v>
      </c>
    </row>
    <row r="547" spans="1:19" hidden="1" x14ac:dyDescent="0.3">
      <c r="A547" t="s">
        <v>94</v>
      </c>
      <c r="B547" s="11">
        <v>45017</v>
      </c>
      <c r="C547">
        <v>-368.55</v>
      </c>
      <c r="D547">
        <v>41302</v>
      </c>
      <c r="E547" t="s">
        <v>14</v>
      </c>
      <c r="F547" t="s">
        <v>143</v>
      </c>
      <c r="G547" t="s">
        <v>124</v>
      </c>
      <c r="H547" t="s">
        <v>1357</v>
      </c>
      <c r="I547" t="s">
        <v>1358</v>
      </c>
      <c r="J547">
        <v>9002</v>
      </c>
      <c r="K547" t="s">
        <v>150</v>
      </c>
      <c r="L547" t="s">
        <v>106</v>
      </c>
      <c r="M547" t="s">
        <v>103</v>
      </c>
      <c r="N547" t="s">
        <v>56</v>
      </c>
      <c r="O547" t="s">
        <v>123</v>
      </c>
      <c r="P547" t="s">
        <v>59</v>
      </c>
      <c r="Q547" t="s">
        <v>100</v>
      </c>
      <c r="R547" t="s">
        <v>1359</v>
      </c>
      <c r="S547" t="s">
        <v>500</v>
      </c>
    </row>
    <row r="548" spans="1:19" hidden="1" x14ac:dyDescent="0.3">
      <c r="A548" t="s">
        <v>94</v>
      </c>
      <c r="B548" s="11">
        <v>45017</v>
      </c>
      <c r="C548">
        <v>-359.1</v>
      </c>
      <c r="D548">
        <v>41301</v>
      </c>
      <c r="E548" t="s">
        <v>13</v>
      </c>
      <c r="F548" t="s">
        <v>122</v>
      </c>
      <c r="G548" t="s">
        <v>113</v>
      </c>
      <c r="H548" t="s">
        <v>1360</v>
      </c>
      <c r="I548" t="s">
        <v>1361</v>
      </c>
      <c r="J548">
        <v>9002</v>
      </c>
      <c r="K548" t="s">
        <v>150</v>
      </c>
      <c r="L548" t="s">
        <v>106</v>
      </c>
      <c r="M548" t="s">
        <v>103</v>
      </c>
      <c r="N548" t="s">
        <v>56</v>
      </c>
      <c r="O548" t="s">
        <v>123</v>
      </c>
      <c r="P548" t="s">
        <v>59</v>
      </c>
      <c r="Q548" t="s">
        <v>100</v>
      </c>
      <c r="R548" t="s">
        <v>1362</v>
      </c>
      <c r="S548" t="s">
        <v>500</v>
      </c>
    </row>
    <row r="549" spans="1:19" hidden="1" x14ac:dyDescent="0.3">
      <c r="A549" t="s">
        <v>94</v>
      </c>
      <c r="B549" s="11">
        <v>45017</v>
      </c>
      <c r="C549">
        <v>-341.03</v>
      </c>
      <c r="D549">
        <v>41620</v>
      </c>
      <c r="E549" t="s">
        <v>28</v>
      </c>
      <c r="F549" t="s">
        <v>125</v>
      </c>
      <c r="G549" t="s">
        <v>124</v>
      </c>
      <c r="H549" t="s">
        <v>599</v>
      </c>
      <c r="I549" t="s">
        <v>600</v>
      </c>
      <c r="J549">
        <v>9002</v>
      </c>
      <c r="K549" t="s">
        <v>150</v>
      </c>
      <c r="L549" t="s">
        <v>106</v>
      </c>
      <c r="M549" t="s">
        <v>103</v>
      </c>
      <c r="N549" t="s">
        <v>56</v>
      </c>
      <c r="O549" t="s">
        <v>119</v>
      </c>
      <c r="P549" t="s">
        <v>64</v>
      </c>
      <c r="Q549" t="s">
        <v>1366</v>
      </c>
      <c r="R549" t="s">
        <v>1367</v>
      </c>
      <c r="S549" t="s">
        <v>500</v>
      </c>
    </row>
    <row r="550" spans="1:19" hidden="1" x14ac:dyDescent="0.3">
      <c r="A550" t="s">
        <v>94</v>
      </c>
      <c r="B550" s="11">
        <v>45017</v>
      </c>
      <c r="C550">
        <v>-334.97</v>
      </c>
      <c r="D550">
        <v>33204</v>
      </c>
      <c r="E550" t="s">
        <v>43</v>
      </c>
      <c r="F550" t="s">
        <v>144</v>
      </c>
      <c r="G550" t="s">
        <v>110</v>
      </c>
      <c r="H550" t="s">
        <v>1363</v>
      </c>
      <c r="I550" t="s">
        <v>1364</v>
      </c>
      <c r="J550">
        <v>20011</v>
      </c>
      <c r="K550" t="s">
        <v>105</v>
      </c>
      <c r="L550" t="s">
        <v>106</v>
      </c>
      <c r="M550" t="s">
        <v>111</v>
      </c>
      <c r="N550" t="s">
        <v>68</v>
      </c>
      <c r="O550" t="s">
        <v>112</v>
      </c>
      <c r="P550" t="s">
        <v>68</v>
      </c>
      <c r="Q550" t="s">
        <v>100</v>
      </c>
      <c r="R550" t="s">
        <v>1365</v>
      </c>
      <c r="S550" t="s">
        <v>500</v>
      </c>
    </row>
    <row r="551" spans="1:19" hidden="1" x14ac:dyDescent="0.3">
      <c r="A551" t="s">
        <v>94</v>
      </c>
      <c r="B551" s="11">
        <v>45017</v>
      </c>
      <c r="C551">
        <v>-274.5</v>
      </c>
      <c r="F551" t="s">
        <v>493</v>
      </c>
      <c r="G551" t="s">
        <v>433</v>
      </c>
      <c r="H551" t="s">
        <v>1368</v>
      </c>
      <c r="Q551" t="s">
        <v>100</v>
      </c>
      <c r="R551" t="s">
        <v>1369</v>
      </c>
    </row>
    <row r="552" spans="1:19" hidden="1" x14ac:dyDescent="0.3">
      <c r="A552" t="s">
        <v>94</v>
      </c>
      <c r="B552" s="11">
        <v>45017</v>
      </c>
      <c r="C552">
        <v>-270</v>
      </c>
      <c r="D552">
        <v>41105</v>
      </c>
      <c r="E552" t="s">
        <v>6</v>
      </c>
      <c r="F552" t="s">
        <v>171</v>
      </c>
      <c r="G552" t="s">
        <v>95</v>
      </c>
      <c r="H552" t="s">
        <v>1370</v>
      </c>
      <c r="I552" t="s">
        <v>351</v>
      </c>
      <c r="J552">
        <v>9002</v>
      </c>
      <c r="K552" t="s">
        <v>150</v>
      </c>
      <c r="L552" t="s">
        <v>106</v>
      </c>
      <c r="M552" t="s">
        <v>103</v>
      </c>
      <c r="N552" t="s">
        <v>56</v>
      </c>
      <c r="O552" t="s">
        <v>103</v>
      </c>
      <c r="P552" t="s">
        <v>57</v>
      </c>
      <c r="Q552" t="s">
        <v>100</v>
      </c>
      <c r="R552" t="s">
        <v>1371</v>
      </c>
      <c r="S552" t="s">
        <v>500</v>
      </c>
    </row>
    <row r="553" spans="1:19" hidden="1" x14ac:dyDescent="0.3">
      <c r="A553" t="s">
        <v>94</v>
      </c>
      <c r="B553" s="11">
        <v>45017</v>
      </c>
      <c r="C553">
        <v>-215</v>
      </c>
      <c r="D553">
        <v>42604</v>
      </c>
      <c r="E553" t="s">
        <v>40</v>
      </c>
      <c r="F553" t="s">
        <v>137</v>
      </c>
      <c r="G553" t="s">
        <v>104</v>
      </c>
      <c r="H553" t="s">
        <v>357</v>
      </c>
      <c r="I553" t="s">
        <v>355</v>
      </c>
      <c r="J553">
        <v>20011</v>
      </c>
      <c r="K553" t="s">
        <v>105</v>
      </c>
      <c r="L553" t="s">
        <v>106</v>
      </c>
      <c r="M553" t="s">
        <v>96</v>
      </c>
      <c r="N553" t="s">
        <v>65</v>
      </c>
      <c r="O553" t="s">
        <v>107</v>
      </c>
      <c r="P553" t="s">
        <v>63</v>
      </c>
      <c r="Q553" t="s">
        <v>100</v>
      </c>
      <c r="R553" t="s">
        <v>1372</v>
      </c>
      <c r="S553" t="s">
        <v>500</v>
      </c>
    </row>
    <row r="554" spans="1:19" hidden="1" x14ac:dyDescent="0.3">
      <c r="A554" t="s">
        <v>94</v>
      </c>
      <c r="B554" s="11">
        <v>45017</v>
      </c>
      <c r="C554">
        <v>-200</v>
      </c>
      <c r="D554">
        <v>42407</v>
      </c>
      <c r="E554" t="s">
        <v>34</v>
      </c>
      <c r="F554" t="s">
        <v>168</v>
      </c>
      <c r="G554" t="s">
        <v>113</v>
      </c>
      <c r="H554" t="s">
        <v>184</v>
      </c>
      <c r="I554" t="s">
        <v>1062</v>
      </c>
      <c r="J554">
        <v>2001</v>
      </c>
      <c r="K554" t="s">
        <v>105</v>
      </c>
      <c r="L554" t="s">
        <v>106</v>
      </c>
      <c r="M554" t="s">
        <v>96</v>
      </c>
      <c r="N554" t="s">
        <v>65</v>
      </c>
      <c r="O554" t="s">
        <v>116</v>
      </c>
      <c r="P554" t="s">
        <v>62</v>
      </c>
      <c r="Q554" t="s">
        <v>100</v>
      </c>
      <c r="R554" t="s">
        <v>1373</v>
      </c>
      <c r="S554" t="s">
        <v>500</v>
      </c>
    </row>
    <row r="555" spans="1:19" hidden="1" x14ac:dyDescent="0.3">
      <c r="A555" t="s">
        <v>94</v>
      </c>
      <c r="B555" s="11">
        <v>45017</v>
      </c>
      <c r="C555">
        <v>-200</v>
      </c>
      <c r="D555">
        <v>41105</v>
      </c>
      <c r="E555" t="s">
        <v>6</v>
      </c>
      <c r="F555" t="s">
        <v>171</v>
      </c>
      <c r="G555" t="s">
        <v>95</v>
      </c>
      <c r="H555" t="s">
        <v>1374</v>
      </c>
      <c r="I555" t="s">
        <v>350</v>
      </c>
      <c r="J555">
        <v>9002</v>
      </c>
      <c r="K555" t="s">
        <v>150</v>
      </c>
      <c r="L555" t="s">
        <v>106</v>
      </c>
      <c r="M555" t="s">
        <v>103</v>
      </c>
      <c r="N555" t="s">
        <v>56</v>
      </c>
      <c r="O555" t="s">
        <v>103</v>
      </c>
      <c r="P555" t="s">
        <v>57</v>
      </c>
      <c r="Q555" t="s">
        <v>100</v>
      </c>
      <c r="R555" t="s">
        <v>1375</v>
      </c>
      <c r="S555" t="s">
        <v>500</v>
      </c>
    </row>
    <row r="556" spans="1:19" hidden="1" x14ac:dyDescent="0.3">
      <c r="A556" t="s">
        <v>94</v>
      </c>
      <c r="B556" s="11">
        <v>45017</v>
      </c>
      <c r="C556">
        <v>-200</v>
      </c>
      <c r="D556">
        <v>41105</v>
      </c>
      <c r="E556" t="s">
        <v>6</v>
      </c>
      <c r="F556" t="s">
        <v>171</v>
      </c>
      <c r="G556" t="s">
        <v>95</v>
      </c>
      <c r="H556" t="s">
        <v>1376</v>
      </c>
      <c r="I556" t="s">
        <v>366</v>
      </c>
      <c r="J556">
        <v>9002</v>
      </c>
      <c r="K556" t="s">
        <v>150</v>
      </c>
      <c r="L556" t="s">
        <v>106</v>
      </c>
      <c r="M556" t="s">
        <v>103</v>
      </c>
      <c r="N556" t="s">
        <v>56</v>
      </c>
      <c r="O556" t="s">
        <v>103</v>
      </c>
      <c r="P556" t="s">
        <v>57</v>
      </c>
      <c r="Q556" t="s">
        <v>100</v>
      </c>
      <c r="R556" t="s">
        <v>1377</v>
      </c>
      <c r="S556" t="s">
        <v>500</v>
      </c>
    </row>
    <row r="557" spans="1:19" hidden="1" x14ac:dyDescent="0.3">
      <c r="A557" t="s">
        <v>94</v>
      </c>
      <c r="B557" s="11">
        <v>45017</v>
      </c>
      <c r="C557">
        <v>-194</v>
      </c>
      <c r="D557">
        <v>42718</v>
      </c>
      <c r="E557" t="s">
        <v>42</v>
      </c>
      <c r="F557" t="s">
        <v>609</v>
      </c>
      <c r="G557" t="s">
        <v>160</v>
      </c>
      <c r="H557" t="s">
        <v>1378</v>
      </c>
      <c r="I557" t="s">
        <v>611</v>
      </c>
      <c r="J557">
        <v>9002</v>
      </c>
      <c r="K557" t="s">
        <v>150</v>
      </c>
      <c r="L557" t="s">
        <v>106</v>
      </c>
      <c r="M557" t="s">
        <v>96</v>
      </c>
      <c r="N557" t="s">
        <v>65</v>
      </c>
      <c r="O557" t="s">
        <v>97</v>
      </c>
      <c r="P557" t="s">
        <v>67</v>
      </c>
      <c r="Q557" t="s">
        <v>100</v>
      </c>
      <c r="R557" t="s">
        <v>1379</v>
      </c>
      <c r="S557" t="s">
        <v>500</v>
      </c>
    </row>
    <row r="558" spans="1:19" hidden="1" x14ac:dyDescent="0.3">
      <c r="A558" t="s">
        <v>94</v>
      </c>
      <c r="B558" s="11">
        <v>45017</v>
      </c>
      <c r="C558">
        <v>-183.2</v>
      </c>
      <c r="D558">
        <v>42410</v>
      </c>
      <c r="E558" t="s">
        <v>36</v>
      </c>
      <c r="F558" t="s">
        <v>1380</v>
      </c>
      <c r="G558" t="s">
        <v>124</v>
      </c>
      <c r="H558" t="s">
        <v>1381</v>
      </c>
      <c r="I558" t="s">
        <v>1382</v>
      </c>
      <c r="J558">
        <v>9002</v>
      </c>
      <c r="K558" t="s">
        <v>150</v>
      </c>
      <c r="L558" t="s">
        <v>106</v>
      </c>
      <c r="M558" t="s">
        <v>96</v>
      </c>
      <c r="N558" t="s">
        <v>65</v>
      </c>
      <c r="O558" t="s">
        <v>116</v>
      </c>
      <c r="P558" t="s">
        <v>62</v>
      </c>
      <c r="Q558" t="s">
        <v>100</v>
      </c>
      <c r="R558" t="s">
        <v>1383</v>
      </c>
      <c r="S558" t="s">
        <v>500</v>
      </c>
    </row>
    <row r="559" spans="1:19" hidden="1" x14ac:dyDescent="0.3">
      <c r="A559" t="s">
        <v>94</v>
      </c>
      <c r="B559" s="11">
        <v>45017</v>
      </c>
      <c r="C559">
        <v>-147.69999999999999</v>
      </c>
      <c r="D559">
        <v>41621</v>
      </c>
      <c r="E559" t="s">
        <v>2290</v>
      </c>
      <c r="F559" t="s">
        <v>176</v>
      </c>
      <c r="G559" t="s">
        <v>120</v>
      </c>
      <c r="H559" t="s">
        <v>1384</v>
      </c>
      <c r="I559" t="s">
        <v>373</v>
      </c>
      <c r="J559">
        <v>9002</v>
      </c>
      <c r="K559" t="s">
        <v>150</v>
      </c>
      <c r="L559" t="s">
        <v>106</v>
      </c>
      <c r="M559" t="s">
        <v>103</v>
      </c>
      <c r="N559" t="s">
        <v>56</v>
      </c>
      <c r="O559" t="s">
        <v>119</v>
      </c>
      <c r="P559" t="s">
        <v>64</v>
      </c>
      <c r="Q559" t="s">
        <v>100</v>
      </c>
      <c r="R559" t="s">
        <v>1385</v>
      </c>
      <c r="S559" t="s">
        <v>500</v>
      </c>
    </row>
    <row r="560" spans="1:19" hidden="1" x14ac:dyDescent="0.3">
      <c r="A560" t="s">
        <v>94</v>
      </c>
      <c r="B560" s="11">
        <v>45017</v>
      </c>
      <c r="C560">
        <v>-120</v>
      </c>
      <c r="D560">
        <v>42718</v>
      </c>
      <c r="E560" t="s">
        <v>42</v>
      </c>
      <c r="F560" t="s">
        <v>609</v>
      </c>
      <c r="G560" t="s">
        <v>160</v>
      </c>
      <c r="H560" t="s">
        <v>1386</v>
      </c>
      <c r="I560" t="s">
        <v>1387</v>
      </c>
      <c r="J560">
        <v>9002</v>
      </c>
      <c r="K560" t="s">
        <v>150</v>
      </c>
      <c r="L560" t="s">
        <v>106</v>
      </c>
      <c r="M560" t="s">
        <v>96</v>
      </c>
      <c r="N560" t="s">
        <v>65</v>
      </c>
      <c r="O560" t="s">
        <v>97</v>
      </c>
      <c r="P560" t="s">
        <v>67</v>
      </c>
      <c r="Q560" t="s">
        <v>100</v>
      </c>
      <c r="R560" t="s">
        <v>1388</v>
      </c>
      <c r="S560" t="s">
        <v>500</v>
      </c>
    </row>
    <row r="561" spans="1:19" hidden="1" x14ac:dyDescent="0.3">
      <c r="A561" t="s">
        <v>94</v>
      </c>
      <c r="B561" s="11">
        <v>45017</v>
      </c>
      <c r="C561">
        <v>-119.25</v>
      </c>
      <c r="D561">
        <v>41609</v>
      </c>
      <c r="E561" t="s">
        <v>24</v>
      </c>
      <c r="F561" t="s">
        <v>229</v>
      </c>
      <c r="G561" t="s">
        <v>113</v>
      </c>
      <c r="H561" t="s">
        <v>1389</v>
      </c>
      <c r="I561" t="s">
        <v>1390</v>
      </c>
      <c r="J561">
        <v>9002</v>
      </c>
      <c r="K561" t="s">
        <v>150</v>
      </c>
      <c r="L561" t="s">
        <v>106</v>
      </c>
      <c r="M561" t="s">
        <v>103</v>
      </c>
      <c r="N561" t="s">
        <v>56</v>
      </c>
      <c r="O561" t="s">
        <v>119</v>
      </c>
      <c r="P561" t="s">
        <v>64</v>
      </c>
      <c r="Q561" t="s">
        <v>100</v>
      </c>
      <c r="R561" t="s">
        <v>1391</v>
      </c>
      <c r="S561" t="s">
        <v>500</v>
      </c>
    </row>
    <row r="562" spans="1:19" hidden="1" x14ac:dyDescent="0.3">
      <c r="A562" t="s">
        <v>94</v>
      </c>
      <c r="B562" s="11">
        <v>45017</v>
      </c>
      <c r="C562">
        <v>-104.81</v>
      </c>
      <c r="D562">
        <v>41306</v>
      </c>
      <c r="E562" t="s">
        <v>17</v>
      </c>
      <c r="F562" t="s">
        <v>134</v>
      </c>
      <c r="G562" t="s">
        <v>120</v>
      </c>
      <c r="H562" t="s">
        <v>1392</v>
      </c>
      <c r="I562" t="s">
        <v>1393</v>
      </c>
      <c r="J562">
        <v>9002</v>
      </c>
      <c r="K562" t="s">
        <v>150</v>
      </c>
      <c r="L562" t="s">
        <v>106</v>
      </c>
      <c r="M562" t="s">
        <v>103</v>
      </c>
      <c r="N562" t="s">
        <v>56</v>
      </c>
      <c r="O562" t="s">
        <v>123</v>
      </c>
      <c r="P562" t="s">
        <v>59</v>
      </c>
      <c r="Q562" t="s">
        <v>100</v>
      </c>
      <c r="R562" t="s">
        <v>1394</v>
      </c>
      <c r="S562" t="s">
        <v>500</v>
      </c>
    </row>
    <row r="563" spans="1:19" hidden="1" x14ac:dyDescent="0.3">
      <c r="A563" t="s">
        <v>94</v>
      </c>
      <c r="B563" s="11">
        <v>45017</v>
      </c>
      <c r="C563">
        <v>-103.67</v>
      </c>
      <c r="D563">
        <v>41301</v>
      </c>
      <c r="E563" t="s">
        <v>13</v>
      </c>
      <c r="F563" t="s">
        <v>353</v>
      </c>
      <c r="G563" t="s">
        <v>113</v>
      </c>
      <c r="H563" t="s">
        <v>1395</v>
      </c>
      <c r="I563" t="s">
        <v>1396</v>
      </c>
      <c r="J563">
        <v>9002</v>
      </c>
      <c r="K563" t="s">
        <v>150</v>
      </c>
      <c r="L563" t="s">
        <v>106</v>
      </c>
      <c r="M563" t="s">
        <v>103</v>
      </c>
      <c r="N563" t="s">
        <v>56</v>
      </c>
      <c r="O563" t="s">
        <v>123</v>
      </c>
      <c r="P563" t="s">
        <v>59</v>
      </c>
      <c r="Q563" t="s">
        <v>100</v>
      </c>
      <c r="R563" t="s">
        <v>1397</v>
      </c>
      <c r="S563" t="s">
        <v>500</v>
      </c>
    </row>
    <row r="564" spans="1:19" hidden="1" x14ac:dyDescent="0.3">
      <c r="A564" t="s">
        <v>94</v>
      </c>
      <c r="B564" s="11">
        <v>45017</v>
      </c>
      <c r="C564">
        <v>-72.900000000000006</v>
      </c>
      <c r="D564">
        <v>41304</v>
      </c>
      <c r="E564" t="s">
        <v>16</v>
      </c>
      <c r="F564" t="s">
        <v>134</v>
      </c>
      <c r="G564" t="s">
        <v>120</v>
      </c>
      <c r="H564" t="s">
        <v>1398</v>
      </c>
      <c r="I564" t="s">
        <v>1399</v>
      </c>
      <c r="J564">
        <v>9002</v>
      </c>
      <c r="K564" t="s">
        <v>150</v>
      </c>
      <c r="L564" t="s">
        <v>106</v>
      </c>
      <c r="M564" t="s">
        <v>103</v>
      </c>
      <c r="N564" t="s">
        <v>56</v>
      </c>
      <c r="O564" t="s">
        <v>123</v>
      </c>
      <c r="P564" t="s">
        <v>59</v>
      </c>
      <c r="Q564" t="s">
        <v>100</v>
      </c>
      <c r="R564" t="s">
        <v>1400</v>
      </c>
      <c r="S564" t="s">
        <v>500</v>
      </c>
    </row>
    <row r="565" spans="1:19" hidden="1" x14ac:dyDescent="0.3">
      <c r="A565" t="s">
        <v>94</v>
      </c>
      <c r="B565" s="11">
        <v>45017</v>
      </c>
      <c r="C565">
        <v>-70</v>
      </c>
      <c r="D565">
        <v>41105</v>
      </c>
      <c r="E565" t="s">
        <v>6</v>
      </c>
      <c r="F565" t="s">
        <v>171</v>
      </c>
      <c r="G565" t="s">
        <v>95</v>
      </c>
      <c r="H565" t="s">
        <v>1401</v>
      </c>
      <c r="I565" t="s">
        <v>352</v>
      </c>
      <c r="J565">
        <v>9002</v>
      </c>
      <c r="K565" t="s">
        <v>150</v>
      </c>
      <c r="L565" t="s">
        <v>106</v>
      </c>
      <c r="M565" t="s">
        <v>103</v>
      </c>
      <c r="N565" t="s">
        <v>56</v>
      </c>
      <c r="O565" t="s">
        <v>103</v>
      </c>
      <c r="P565" t="s">
        <v>57</v>
      </c>
      <c r="Q565" t="s">
        <v>100</v>
      </c>
      <c r="R565" t="s">
        <v>1402</v>
      </c>
      <c r="S565" t="s">
        <v>500</v>
      </c>
    </row>
    <row r="566" spans="1:19" hidden="1" x14ac:dyDescent="0.3">
      <c r="A566" t="s">
        <v>94</v>
      </c>
      <c r="B566" s="11">
        <v>45017</v>
      </c>
      <c r="C566">
        <v>-45.43</v>
      </c>
      <c r="D566">
        <v>41303</v>
      </c>
      <c r="E566" t="s">
        <v>15</v>
      </c>
      <c r="F566" t="s">
        <v>170</v>
      </c>
      <c r="G566" t="s">
        <v>120</v>
      </c>
      <c r="H566" t="s">
        <v>1403</v>
      </c>
      <c r="I566" t="s">
        <v>1404</v>
      </c>
      <c r="J566">
        <v>9002</v>
      </c>
      <c r="K566" t="s">
        <v>150</v>
      </c>
      <c r="L566" t="s">
        <v>106</v>
      </c>
      <c r="M566" t="s">
        <v>103</v>
      </c>
      <c r="N566" t="s">
        <v>56</v>
      </c>
      <c r="O566" t="s">
        <v>123</v>
      </c>
      <c r="P566" t="s">
        <v>59</v>
      </c>
      <c r="Q566" t="s">
        <v>100</v>
      </c>
      <c r="R566" t="s">
        <v>1405</v>
      </c>
      <c r="S566" t="s">
        <v>500</v>
      </c>
    </row>
    <row r="567" spans="1:19" hidden="1" x14ac:dyDescent="0.3">
      <c r="A567" t="s">
        <v>94</v>
      </c>
      <c r="B567" s="11">
        <v>45017</v>
      </c>
      <c r="C567">
        <v>-43.81</v>
      </c>
      <c r="D567">
        <v>41204</v>
      </c>
      <c r="E567" t="s">
        <v>12</v>
      </c>
      <c r="F567" t="s">
        <v>109</v>
      </c>
      <c r="G567" t="s">
        <v>110</v>
      </c>
      <c r="H567" t="s">
        <v>1406</v>
      </c>
      <c r="I567" t="s">
        <v>1407</v>
      </c>
      <c r="J567">
        <v>9002</v>
      </c>
      <c r="K567" t="s">
        <v>150</v>
      </c>
      <c r="L567" t="s">
        <v>106</v>
      </c>
      <c r="M567" t="s">
        <v>103</v>
      </c>
      <c r="N567" t="s">
        <v>56</v>
      </c>
      <c r="O567" t="s">
        <v>96</v>
      </c>
      <c r="P567" t="s">
        <v>58</v>
      </c>
      <c r="Q567" t="s">
        <v>100</v>
      </c>
      <c r="R567" t="s">
        <v>1408</v>
      </c>
      <c r="S567" t="s">
        <v>500</v>
      </c>
    </row>
    <row r="568" spans="1:19" hidden="1" x14ac:dyDescent="0.3">
      <c r="A568" t="s">
        <v>94</v>
      </c>
      <c r="B568" s="11">
        <v>45017</v>
      </c>
      <c r="C568">
        <v>-32.4</v>
      </c>
      <c r="D568">
        <v>42604</v>
      </c>
      <c r="E568" t="s">
        <v>40</v>
      </c>
      <c r="F568" t="s">
        <v>137</v>
      </c>
      <c r="G568" t="s">
        <v>104</v>
      </c>
      <c r="H568" t="s">
        <v>362</v>
      </c>
      <c r="I568" t="s">
        <v>141</v>
      </c>
      <c r="J568">
        <v>20011</v>
      </c>
      <c r="K568" t="s">
        <v>105</v>
      </c>
      <c r="L568" t="s">
        <v>106</v>
      </c>
      <c r="M568" t="s">
        <v>96</v>
      </c>
      <c r="N568" t="s">
        <v>65</v>
      </c>
      <c r="O568" t="s">
        <v>107</v>
      </c>
      <c r="P568" t="s">
        <v>63</v>
      </c>
      <c r="Q568" t="s">
        <v>100</v>
      </c>
      <c r="R568" t="s">
        <v>1409</v>
      </c>
      <c r="S568" t="s">
        <v>500</v>
      </c>
    </row>
    <row r="569" spans="1:19" hidden="1" x14ac:dyDescent="0.3">
      <c r="A569" t="s">
        <v>94</v>
      </c>
      <c r="B569" s="11">
        <v>45017</v>
      </c>
      <c r="C569">
        <v>-30.1</v>
      </c>
      <c r="D569">
        <v>41301</v>
      </c>
      <c r="E569" t="s">
        <v>13</v>
      </c>
      <c r="F569" t="s">
        <v>122</v>
      </c>
      <c r="G569" t="s">
        <v>113</v>
      </c>
      <c r="H569" t="s">
        <v>1410</v>
      </c>
      <c r="I569" t="s">
        <v>1411</v>
      </c>
      <c r="J569">
        <v>9002</v>
      </c>
      <c r="K569" t="s">
        <v>150</v>
      </c>
      <c r="L569" t="s">
        <v>106</v>
      </c>
      <c r="M569" t="s">
        <v>103</v>
      </c>
      <c r="N569" t="s">
        <v>56</v>
      </c>
      <c r="O569" t="s">
        <v>123</v>
      </c>
      <c r="P569" t="s">
        <v>59</v>
      </c>
      <c r="Q569" t="s">
        <v>100</v>
      </c>
      <c r="R569" t="s">
        <v>1412</v>
      </c>
      <c r="S569" t="s">
        <v>500</v>
      </c>
    </row>
    <row r="570" spans="1:19" hidden="1" x14ac:dyDescent="0.3">
      <c r="A570" t="s">
        <v>94</v>
      </c>
      <c r="B570" s="11">
        <v>45017</v>
      </c>
      <c r="C570">
        <v>-20.49</v>
      </c>
      <c r="D570">
        <v>41301</v>
      </c>
      <c r="E570" t="s">
        <v>13</v>
      </c>
      <c r="F570" t="s">
        <v>122</v>
      </c>
      <c r="G570" t="s">
        <v>113</v>
      </c>
      <c r="H570" t="s">
        <v>1413</v>
      </c>
      <c r="I570" t="s">
        <v>1411</v>
      </c>
      <c r="J570">
        <v>9002</v>
      </c>
      <c r="K570" t="s">
        <v>150</v>
      </c>
      <c r="L570" t="s">
        <v>106</v>
      </c>
      <c r="M570" t="s">
        <v>103</v>
      </c>
      <c r="N570" t="s">
        <v>56</v>
      </c>
      <c r="O570" t="s">
        <v>123</v>
      </c>
      <c r="P570" t="s">
        <v>59</v>
      </c>
      <c r="Q570" t="s">
        <v>100</v>
      </c>
      <c r="R570" t="s">
        <v>1414</v>
      </c>
      <c r="S570" t="s">
        <v>500</v>
      </c>
    </row>
    <row r="571" spans="1:19" hidden="1" x14ac:dyDescent="0.3">
      <c r="A571" t="s">
        <v>94</v>
      </c>
      <c r="B571" s="11">
        <v>45017</v>
      </c>
      <c r="C571">
        <v>-16.5</v>
      </c>
      <c r="D571">
        <v>42604</v>
      </c>
      <c r="E571" t="s">
        <v>40</v>
      </c>
      <c r="F571" t="s">
        <v>137</v>
      </c>
      <c r="G571" t="s">
        <v>104</v>
      </c>
      <c r="H571" t="s">
        <v>1415</v>
      </c>
      <c r="I571" t="s">
        <v>138</v>
      </c>
      <c r="J571">
        <v>20011</v>
      </c>
      <c r="K571" t="s">
        <v>105</v>
      </c>
      <c r="L571" t="s">
        <v>106</v>
      </c>
      <c r="M571" t="s">
        <v>96</v>
      </c>
      <c r="N571" t="s">
        <v>65</v>
      </c>
      <c r="O571" t="s">
        <v>107</v>
      </c>
      <c r="P571" t="s">
        <v>63</v>
      </c>
      <c r="Q571" t="s">
        <v>100</v>
      </c>
      <c r="R571" t="s">
        <v>1416</v>
      </c>
      <c r="S571" t="s">
        <v>500</v>
      </c>
    </row>
    <row r="572" spans="1:19" hidden="1" x14ac:dyDescent="0.3">
      <c r="A572" t="s">
        <v>94</v>
      </c>
      <c r="B572" s="11">
        <v>45017</v>
      </c>
      <c r="C572">
        <v>-11</v>
      </c>
      <c r="D572">
        <v>42604</v>
      </c>
      <c r="E572" t="s">
        <v>40</v>
      </c>
      <c r="F572" t="s">
        <v>137</v>
      </c>
      <c r="G572" t="s">
        <v>104</v>
      </c>
      <c r="H572" t="s">
        <v>360</v>
      </c>
      <c r="I572" t="s">
        <v>138</v>
      </c>
      <c r="J572">
        <v>20011</v>
      </c>
      <c r="K572" t="s">
        <v>105</v>
      </c>
      <c r="L572" t="s">
        <v>106</v>
      </c>
      <c r="M572" t="s">
        <v>96</v>
      </c>
      <c r="N572" t="s">
        <v>65</v>
      </c>
      <c r="O572" t="s">
        <v>107</v>
      </c>
      <c r="P572" t="s">
        <v>63</v>
      </c>
      <c r="Q572" t="s">
        <v>100</v>
      </c>
      <c r="R572" t="s">
        <v>1417</v>
      </c>
      <c r="S572" t="s">
        <v>500</v>
      </c>
    </row>
    <row r="573" spans="1:19" hidden="1" x14ac:dyDescent="0.3">
      <c r="A573" t="s">
        <v>94</v>
      </c>
      <c r="B573" s="11">
        <v>45017</v>
      </c>
      <c r="C573">
        <v>-10.6</v>
      </c>
      <c r="D573">
        <v>42604</v>
      </c>
      <c r="E573" t="s">
        <v>40</v>
      </c>
      <c r="F573" t="s">
        <v>137</v>
      </c>
      <c r="G573" t="s">
        <v>104</v>
      </c>
      <c r="H573" t="s">
        <v>1418</v>
      </c>
      <c r="I573" t="s">
        <v>138</v>
      </c>
      <c r="J573">
        <v>20011</v>
      </c>
      <c r="K573" t="s">
        <v>105</v>
      </c>
      <c r="L573" t="s">
        <v>106</v>
      </c>
      <c r="M573" t="s">
        <v>96</v>
      </c>
      <c r="N573" t="s">
        <v>65</v>
      </c>
      <c r="O573" t="s">
        <v>107</v>
      </c>
      <c r="P573" t="s">
        <v>63</v>
      </c>
      <c r="Q573" t="s">
        <v>100</v>
      </c>
      <c r="R573" t="s">
        <v>1419</v>
      </c>
      <c r="S573" t="s">
        <v>500</v>
      </c>
    </row>
    <row r="574" spans="1:19" hidden="1" x14ac:dyDescent="0.3">
      <c r="A574" t="s">
        <v>94</v>
      </c>
      <c r="B574" s="11">
        <v>45017</v>
      </c>
      <c r="C574">
        <v>-10.6</v>
      </c>
      <c r="D574">
        <v>42604</v>
      </c>
      <c r="E574" t="s">
        <v>40</v>
      </c>
      <c r="F574" t="s">
        <v>137</v>
      </c>
      <c r="G574" t="s">
        <v>104</v>
      </c>
      <c r="H574" t="s">
        <v>356</v>
      </c>
      <c r="I574" t="s">
        <v>140</v>
      </c>
      <c r="J574">
        <v>20011</v>
      </c>
      <c r="K574" t="s">
        <v>105</v>
      </c>
      <c r="L574" t="s">
        <v>106</v>
      </c>
      <c r="M574" t="s">
        <v>96</v>
      </c>
      <c r="N574" t="s">
        <v>65</v>
      </c>
      <c r="O574" t="s">
        <v>107</v>
      </c>
      <c r="P574" t="s">
        <v>63</v>
      </c>
      <c r="Q574" t="s">
        <v>100</v>
      </c>
      <c r="R574" t="s">
        <v>1420</v>
      </c>
      <c r="S574" t="s">
        <v>500</v>
      </c>
    </row>
    <row r="575" spans="1:19" hidden="1" x14ac:dyDescent="0.3">
      <c r="A575" t="s">
        <v>94</v>
      </c>
      <c r="B575" s="11">
        <v>45017</v>
      </c>
      <c r="C575">
        <v>-5.5</v>
      </c>
      <c r="D575">
        <v>42604</v>
      </c>
      <c r="E575" t="s">
        <v>40</v>
      </c>
      <c r="F575" t="s">
        <v>137</v>
      </c>
      <c r="G575" t="s">
        <v>104</v>
      </c>
      <c r="H575" t="s">
        <v>1421</v>
      </c>
      <c r="I575" t="s">
        <v>138</v>
      </c>
      <c r="J575">
        <v>20011</v>
      </c>
      <c r="K575" t="s">
        <v>105</v>
      </c>
      <c r="L575" t="s">
        <v>106</v>
      </c>
      <c r="M575" t="s">
        <v>96</v>
      </c>
      <c r="N575" t="s">
        <v>65</v>
      </c>
      <c r="O575" t="s">
        <v>107</v>
      </c>
      <c r="P575" t="s">
        <v>63</v>
      </c>
      <c r="Q575" t="s">
        <v>100</v>
      </c>
      <c r="R575" t="s">
        <v>1422</v>
      </c>
      <c r="S575" t="s">
        <v>500</v>
      </c>
    </row>
    <row r="576" spans="1:19" hidden="1" x14ac:dyDescent="0.3">
      <c r="A576" t="s">
        <v>94</v>
      </c>
      <c r="B576" s="11">
        <v>45017</v>
      </c>
      <c r="C576">
        <v>-5.5</v>
      </c>
      <c r="D576">
        <v>42604</v>
      </c>
      <c r="E576" t="s">
        <v>40</v>
      </c>
      <c r="F576" t="s">
        <v>137</v>
      </c>
      <c r="G576" t="s">
        <v>104</v>
      </c>
      <c r="H576" t="s">
        <v>358</v>
      </c>
      <c r="I576" t="s">
        <v>138</v>
      </c>
      <c r="J576">
        <v>20011</v>
      </c>
      <c r="K576" t="s">
        <v>105</v>
      </c>
      <c r="L576" t="s">
        <v>106</v>
      </c>
      <c r="M576" t="s">
        <v>96</v>
      </c>
      <c r="N576" t="s">
        <v>65</v>
      </c>
      <c r="O576" t="s">
        <v>107</v>
      </c>
      <c r="P576" t="s">
        <v>63</v>
      </c>
      <c r="Q576" t="s">
        <v>100</v>
      </c>
      <c r="R576" t="s">
        <v>1423</v>
      </c>
      <c r="S576" t="s">
        <v>500</v>
      </c>
    </row>
    <row r="577" spans="1:19" hidden="1" x14ac:dyDescent="0.3">
      <c r="A577" t="s">
        <v>94</v>
      </c>
      <c r="B577" s="11">
        <v>45017</v>
      </c>
      <c r="C577">
        <v>-5.5</v>
      </c>
      <c r="D577">
        <v>42604</v>
      </c>
      <c r="E577" t="s">
        <v>40</v>
      </c>
      <c r="F577" t="s">
        <v>137</v>
      </c>
      <c r="G577" t="s">
        <v>104</v>
      </c>
      <c r="H577" t="s">
        <v>1424</v>
      </c>
      <c r="I577" t="s">
        <v>138</v>
      </c>
      <c r="J577">
        <v>20011</v>
      </c>
      <c r="K577" t="s">
        <v>105</v>
      </c>
      <c r="L577" t="s">
        <v>106</v>
      </c>
      <c r="M577" t="s">
        <v>96</v>
      </c>
      <c r="N577" t="s">
        <v>65</v>
      </c>
      <c r="O577" t="s">
        <v>107</v>
      </c>
      <c r="P577" t="s">
        <v>63</v>
      </c>
      <c r="Q577" t="s">
        <v>100</v>
      </c>
      <c r="R577" t="s">
        <v>1425</v>
      </c>
      <c r="S577" t="s">
        <v>500</v>
      </c>
    </row>
    <row r="578" spans="1:19" hidden="1" x14ac:dyDescent="0.3">
      <c r="A578" t="s">
        <v>94</v>
      </c>
      <c r="B578" s="11">
        <v>45017</v>
      </c>
      <c r="C578">
        <v>-5.5</v>
      </c>
      <c r="D578">
        <v>42604</v>
      </c>
      <c r="E578" t="s">
        <v>40</v>
      </c>
      <c r="F578" t="s">
        <v>137</v>
      </c>
      <c r="G578" t="s">
        <v>104</v>
      </c>
      <c r="H578" t="s">
        <v>367</v>
      </c>
      <c r="I578" t="s">
        <v>138</v>
      </c>
      <c r="J578">
        <v>20011</v>
      </c>
      <c r="K578" t="s">
        <v>105</v>
      </c>
      <c r="L578" t="s">
        <v>106</v>
      </c>
      <c r="M578" t="s">
        <v>96</v>
      </c>
      <c r="N578" t="s">
        <v>65</v>
      </c>
      <c r="O578" t="s">
        <v>107</v>
      </c>
      <c r="P578" t="s">
        <v>63</v>
      </c>
      <c r="Q578" t="s">
        <v>100</v>
      </c>
      <c r="R578" t="s">
        <v>1426</v>
      </c>
      <c r="S578" t="s">
        <v>500</v>
      </c>
    </row>
    <row r="579" spans="1:19" hidden="1" x14ac:dyDescent="0.3">
      <c r="A579" t="s">
        <v>94</v>
      </c>
      <c r="B579" s="11">
        <v>45017</v>
      </c>
      <c r="C579">
        <v>-5.5</v>
      </c>
      <c r="D579">
        <v>42604</v>
      </c>
      <c r="E579" t="s">
        <v>40</v>
      </c>
      <c r="F579" t="s">
        <v>137</v>
      </c>
      <c r="G579" t="s">
        <v>104</v>
      </c>
      <c r="H579" t="s">
        <v>1427</v>
      </c>
      <c r="I579" t="s">
        <v>138</v>
      </c>
      <c r="J579">
        <v>20011</v>
      </c>
      <c r="K579" t="s">
        <v>105</v>
      </c>
      <c r="L579" t="s">
        <v>106</v>
      </c>
      <c r="M579" t="s">
        <v>96</v>
      </c>
      <c r="N579" t="s">
        <v>65</v>
      </c>
      <c r="O579" t="s">
        <v>107</v>
      </c>
      <c r="P579" t="s">
        <v>63</v>
      </c>
      <c r="Q579" t="s">
        <v>100</v>
      </c>
      <c r="R579" t="s">
        <v>1428</v>
      </c>
      <c r="S579" t="s">
        <v>500</v>
      </c>
    </row>
    <row r="580" spans="1:19" hidden="1" x14ac:dyDescent="0.3">
      <c r="A580" t="s">
        <v>94</v>
      </c>
      <c r="B580" s="11">
        <v>45017</v>
      </c>
      <c r="C580">
        <v>-5.5</v>
      </c>
      <c r="D580">
        <v>42604</v>
      </c>
      <c r="E580" t="s">
        <v>40</v>
      </c>
      <c r="F580" t="s">
        <v>137</v>
      </c>
      <c r="G580" t="s">
        <v>104</v>
      </c>
      <c r="H580" t="s">
        <v>1429</v>
      </c>
      <c r="I580" t="s">
        <v>138</v>
      </c>
      <c r="J580">
        <v>20011</v>
      </c>
      <c r="K580" t="s">
        <v>105</v>
      </c>
      <c r="L580" t="s">
        <v>106</v>
      </c>
      <c r="M580" t="s">
        <v>96</v>
      </c>
      <c r="N580" t="s">
        <v>65</v>
      </c>
      <c r="O580" t="s">
        <v>107</v>
      </c>
      <c r="P580" t="s">
        <v>63</v>
      </c>
      <c r="Q580" t="s">
        <v>100</v>
      </c>
      <c r="R580" t="s">
        <v>1430</v>
      </c>
      <c r="S580" t="s">
        <v>500</v>
      </c>
    </row>
    <row r="581" spans="1:19" hidden="1" x14ac:dyDescent="0.3">
      <c r="A581" t="s">
        <v>94</v>
      </c>
      <c r="B581" s="11">
        <v>45017</v>
      </c>
      <c r="C581">
        <v>-4.05</v>
      </c>
      <c r="D581">
        <v>42604</v>
      </c>
      <c r="E581" t="s">
        <v>40</v>
      </c>
      <c r="F581" t="s">
        <v>137</v>
      </c>
      <c r="G581" t="s">
        <v>104</v>
      </c>
      <c r="H581" t="s">
        <v>1431</v>
      </c>
      <c r="I581" t="s">
        <v>141</v>
      </c>
      <c r="J581">
        <v>20011</v>
      </c>
      <c r="K581" t="s">
        <v>105</v>
      </c>
      <c r="L581" t="s">
        <v>106</v>
      </c>
      <c r="M581" t="s">
        <v>96</v>
      </c>
      <c r="N581" t="s">
        <v>65</v>
      </c>
      <c r="O581" t="s">
        <v>107</v>
      </c>
      <c r="P581" t="s">
        <v>63</v>
      </c>
      <c r="Q581" t="s">
        <v>100</v>
      </c>
      <c r="R581" t="s">
        <v>1432</v>
      </c>
      <c r="S581" t="s">
        <v>500</v>
      </c>
    </row>
    <row r="582" spans="1:19" hidden="1" x14ac:dyDescent="0.3">
      <c r="A582" t="s">
        <v>94</v>
      </c>
      <c r="B582" s="11">
        <v>45017</v>
      </c>
      <c r="C582">
        <v>-2.8</v>
      </c>
      <c r="D582">
        <v>42604</v>
      </c>
      <c r="E582" t="s">
        <v>40</v>
      </c>
      <c r="F582" t="s">
        <v>137</v>
      </c>
      <c r="G582" t="s">
        <v>104</v>
      </c>
      <c r="H582" t="s">
        <v>1433</v>
      </c>
      <c r="I582" t="s">
        <v>207</v>
      </c>
      <c r="J582">
        <v>20011</v>
      </c>
      <c r="K582" t="s">
        <v>105</v>
      </c>
      <c r="L582" t="s">
        <v>106</v>
      </c>
      <c r="M582" t="s">
        <v>96</v>
      </c>
      <c r="N582" t="s">
        <v>65</v>
      </c>
      <c r="O582" t="s">
        <v>107</v>
      </c>
      <c r="P582" t="s">
        <v>63</v>
      </c>
      <c r="Q582" t="s">
        <v>100</v>
      </c>
      <c r="R582" t="s">
        <v>1434</v>
      </c>
      <c r="S582" t="s">
        <v>500</v>
      </c>
    </row>
    <row r="583" spans="1:19" hidden="1" x14ac:dyDescent="0.3">
      <c r="A583" t="s">
        <v>94</v>
      </c>
      <c r="B583" s="11">
        <v>45017</v>
      </c>
      <c r="C583">
        <v>-2.8</v>
      </c>
      <c r="D583">
        <v>42604</v>
      </c>
      <c r="E583" t="s">
        <v>40</v>
      </c>
      <c r="F583" t="s">
        <v>137</v>
      </c>
      <c r="G583" t="s">
        <v>104</v>
      </c>
      <c r="H583" t="s">
        <v>368</v>
      </c>
      <c r="I583" t="s">
        <v>207</v>
      </c>
      <c r="J583">
        <v>20011</v>
      </c>
      <c r="K583" t="s">
        <v>105</v>
      </c>
      <c r="L583" t="s">
        <v>106</v>
      </c>
      <c r="M583" t="s">
        <v>96</v>
      </c>
      <c r="N583" t="s">
        <v>65</v>
      </c>
      <c r="O583" t="s">
        <v>107</v>
      </c>
      <c r="P583" t="s">
        <v>63</v>
      </c>
      <c r="Q583" t="s">
        <v>100</v>
      </c>
      <c r="R583" t="s">
        <v>1435</v>
      </c>
      <c r="S583" t="s">
        <v>500</v>
      </c>
    </row>
    <row r="584" spans="1:19" hidden="1" x14ac:dyDescent="0.3">
      <c r="A584" t="s">
        <v>94</v>
      </c>
      <c r="B584" s="11">
        <v>45017</v>
      </c>
      <c r="C584">
        <v>-1.8</v>
      </c>
      <c r="D584">
        <v>42604</v>
      </c>
      <c r="E584" t="s">
        <v>40</v>
      </c>
      <c r="F584" t="s">
        <v>137</v>
      </c>
      <c r="G584" t="s">
        <v>104</v>
      </c>
      <c r="H584" t="s">
        <v>1436</v>
      </c>
      <c r="I584" t="s">
        <v>141</v>
      </c>
      <c r="J584">
        <v>20011</v>
      </c>
      <c r="K584" t="s">
        <v>105</v>
      </c>
      <c r="L584" t="s">
        <v>106</v>
      </c>
      <c r="M584" t="s">
        <v>96</v>
      </c>
      <c r="N584" t="s">
        <v>65</v>
      </c>
      <c r="O584" t="s">
        <v>107</v>
      </c>
      <c r="P584" t="s">
        <v>63</v>
      </c>
      <c r="Q584" t="s">
        <v>100</v>
      </c>
      <c r="R584" t="s">
        <v>1437</v>
      </c>
      <c r="S584" t="s">
        <v>500</v>
      </c>
    </row>
    <row r="585" spans="1:19" hidden="1" x14ac:dyDescent="0.3">
      <c r="A585" t="s">
        <v>94</v>
      </c>
      <c r="B585" s="11">
        <v>45017</v>
      </c>
      <c r="C585">
        <v>-1.8</v>
      </c>
      <c r="D585">
        <v>42604</v>
      </c>
      <c r="E585" t="s">
        <v>40</v>
      </c>
      <c r="F585" t="s">
        <v>137</v>
      </c>
      <c r="G585" t="s">
        <v>104</v>
      </c>
      <c r="H585" t="s">
        <v>361</v>
      </c>
      <c r="I585" t="s">
        <v>382</v>
      </c>
      <c r="J585">
        <v>20011</v>
      </c>
      <c r="K585" t="s">
        <v>105</v>
      </c>
      <c r="L585" t="s">
        <v>106</v>
      </c>
      <c r="M585" t="s">
        <v>96</v>
      </c>
      <c r="N585" t="s">
        <v>65</v>
      </c>
      <c r="O585" t="s">
        <v>107</v>
      </c>
      <c r="P585" t="s">
        <v>63</v>
      </c>
      <c r="Q585" t="s">
        <v>100</v>
      </c>
      <c r="R585" t="s">
        <v>1438</v>
      </c>
      <c r="S585" t="s">
        <v>500</v>
      </c>
    </row>
    <row r="586" spans="1:19" hidden="1" x14ac:dyDescent="0.3">
      <c r="A586" t="s">
        <v>94</v>
      </c>
      <c r="B586" s="11">
        <v>45017</v>
      </c>
      <c r="C586">
        <v>-1.4</v>
      </c>
      <c r="D586">
        <v>42604</v>
      </c>
      <c r="E586" t="s">
        <v>40</v>
      </c>
      <c r="F586" t="s">
        <v>137</v>
      </c>
      <c r="G586" t="s">
        <v>104</v>
      </c>
      <c r="H586" t="s">
        <v>1439</v>
      </c>
      <c r="I586" t="s">
        <v>207</v>
      </c>
      <c r="J586">
        <v>20011</v>
      </c>
      <c r="K586" t="s">
        <v>105</v>
      </c>
      <c r="L586" t="s">
        <v>106</v>
      </c>
      <c r="M586" t="s">
        <v>96</v>
      </c>
      <c r="N586" t="s">
        <v>65</v>
      </c>
      <c r="O586" t="s">
        <v>107</v>
      </c>
      <c r="P586" t="s">
        <v>63</v>
      </c>
      <c r="Q586" t="s">
        <v>100</v>
      </c>
      <c r="R586" t="s">
        <v>1440</v>
      </c>
      <c r="S586" t="s">
        <v>500</v>
      </c>
    </row>
    <row r="587" spans="1:19" hidden="1" x14ac:dyDescent="0.3">
      <c r="A587" t="s">
        <v>94</v>
      </c>
      <c r="B587" s="11">
        <v>45017</v>
      </c>
      <c r="C587">
        <v>-1.4</v>
      </c>
      <c r="D587">
        <v>42604</v>
      </c>
      <c r="E587" t="s">
        <v>40</v>
      </c>
      <c r="F587" t="s">
        <v>137</v>
      </c>
      <c r="G587" t="s">
        <v>104</v>
      </c>
      <c r="H587" t="s">
        <v>1441</v>
      </c>
      <c r="I587" t="s">
        <v>207</v>
      </c>
      <c r="J587">
        <v>20011</v>
      </c>
      <c r="K587" t="s">
        <v>105</v>
      </c>
      <c r="L587" t="s">
        <v>106</v>
      </c>
      <c r="M587" t="s">
        <v>96</v>
      </c>
      <c r="N587" t="s">
        <v>65</v>
      </c>
      <c r="O587" t="s">
        <v>107</v>
      </c>
      <c r="P587" t="s">
        <v>63</v>
      </c>
      <c r="Q587" t="s">
        <v>100</v>
      </c>
      <c r="R587" t="s">
        <v>1442</v>
      </c>
      <c r="S587" t="s">
        <v>500</v>
      </c>
    </row>
    <row r="588" spans="1:19" hidden="1" x14ac:dyDescent="0.3">
      <c r="A588" t="s">
        <v>94</v>
      </c>
      <c r="B588" s="11">
        <v>45017</v>
      </c>
      <c r="C588">
        <v>-1.4</v>
      </c>
      <c r="D588">
        <v>42604</v>
      </c>
      <c r="E588" t="s">
        <v>40</v>
      </c>
      <c r="F588" t="s">
        <v>137</v>
      </c>
      <c r="G588" t="s">
        <v>104</v>
      </c>
      <c r="H588" t="s">
        <v>1443</v>
      </c>
      <c r="I588" t="s">
        <v>207</v>
      </c>
      <c r="J588">
        <v>20011</v>
      </c>
      <c r="K588" t="s">
        <v>105</v>
      </c>
      <c r="L588" t="s">
        <v>106</v>
      </c>
      <c r="M588" t="s">
        <v>96</v>
      </c>
      <c r="N588" t="s">
        <v>65</v>
      </c>
      <c r="O588" t="s">
        <v>107</v>
      </c>
      <c r="P588" t="s">
        <v>63</v>
      </c>
      <c r="Q588" t="s">
        <v>100</v>
      </c>
      <c r="R588" t="s">
        <v>1444</v>
      </c>
      <c r="S588" t="s">
        <v>500</v>
      </c>
    </row>
    <row r="589" spans="1:19" hidden="1" x14ac:dyDescent="0.3">
      <c r="A589" t="s">
        <v>94</v>
      </c>
      <c r="B589" s="11">
        <v>45017</v>
      </c>
      <c r="C589">
        <v>-0.9</v>
      </c>
      <c r="D589">
        <v>42604</v>
      </c>
      <c r="E589" t="s">
        <v>40</v>
      </c>
      <c r="F589" t="s">
        <v>137</v>
      </c>
      <c r="G589" t="s">
        <v>104</v>
      </c>
      <c r="H589" t="s">
        <v>363</v>
      </c>
      <c r="I589" t="s">
        <v>382</v>
      </c>
      <c r="J589">
        <v>20011</v>
      </c>
      <c r="K589" t="s">
        <v>105</v>
      </c>
      <c r="L589" t="s">
        <v>106</v>
      </c>
      <c r="M589" t="s">
        <v>96</v>
      </c>
      <c r="N589" t="s">
        <v>65</v>
      </c>
      <c r="O589" t="s">
        <v>107</v>
      </c>
      <c r="P589" t="s">
        <v>63</v>
      </c>
      <c r="Q589" t="s">
        <v>100</v>
      </c>
      <c r="R589" t="s">
        <v>1445</v>
      </c>
      <c r="S589" t="s">
        <v>500</v>
      </c>
    </row>
    <row r="590" spans="1:19" hidden="1" x14ac:dyDescent="0.3">
      <c r="A590" t="s">
        <v>94</v>
      </c>
      <c r="B590" s="11">
        <v>45017</v>
      </c>
      <c r="C590">
        <v>-0.9</v>
      </c>
      <c r="D590">
        <v>42604</v>
      </c>
      <c r="E590" t="s">
        <v>40</v>
      </c>
      <c r="F590" t="s">
        <v>137</v>
      </c>
      <c r="G590" t="s">
        <v>104</v>
      </c>
      <c r="H590" t="s">
        <v>359</v>
      </c>
      <c r="I590" t="s">
        <v>141</v>
      </c>
      <c r="J590">
        <v>20011</v>
      </c>
      <c r="K590" t="s">
        <v>105</v>
      </c>
      <c r="L590" t="s">
        <v>106</v>
      </c>
      <c r="M590" t="s">
        <v>96</v>
      </c>
      <c r="N590" t="s">
        <v>65</v>
      </c>
      <c r="O590" t="s">
        <v>107</v>
      </c>
      <c r="P590" t="s">
        <v>63</v>
      </c>
      <c r="Q590" t="s">
        <v>100</v>
      </c>
      <c r="R590" t="s">
        <v>1446</v>
      </c>
      <c r="S590" t="s">
        <v>500</v>
      </c>
    </row>
    <row r="591" spans="1:19" hidden="1" x14ac:dyDescent="0.3">
      <c r="A591" t="s">
        <v>94</v>
      </c>
      <c r="B591" s="11">
        <v>45017</v>
      </c>
      <c r="C591">
        <v>-0.9</v>
      </c>
      <c r="D591">
        <v>42604</v>
      </c>
      <c r="E591" t="s">
        <v>40</v>
      </c>
      <c r="F591" t="s">
        <v>137</v>
      </c>
      <c r="G591" t="s">
        <v>104</v>
      </c>
      <c r="H591" t="s">
        <v>1447</v>
      </c>
      <c r="I591" t="s">
        <v>141</v>
      </c>
      <c r="J591">
        <v>20011</v>
      </c>
      <c r="K591" t="s">
        <v>105</v>
      </c>
      <c r="L591" t="s">
        <v>106</v>
      </c>
      <c r="M591" t="s">
        <v>96</v>
      </c>
      <c r="N591" t="s">
        <v>65</v>
      </c>
      <c r="O591" t="s">
        <v>107</v>
      </c>
      <c r="P591" t="s">
        <v>63</v>
      </c>
      <c r="Q591" t="s">
        <v>100</v>
      </c>
      <c r="R591" t="s">
        <v>1448</v>
      </c>
      <c r="S591" t="s">
        <v>500</v>
      </c>
    </row>
    <row r="592" spans="1:19" hidden="1" x14ac:dyDescent="0.3">
      <c r="A592" t="s">
        <v>94</v>
      </c>
      <c r="B592" s="11">
        <v>45017</v>
      </c>
      <c r="C592">
        <v>-0.9</v>
      </c>
      <c r="D592">
        <v>42604</v>
      </c>
      <c r="E592" t="s">
        <v>40</v>
      </c>
      <c r="F592" t="s">
        <v>137</v>
      </c>
      <c r="G592" t="s">
        <v>104</v>
      </c>
      <c r="H592" t="s">
        <v>364</v>
      </c>
      <c r="I592" t="s">
        <v>382</v>
      </c>
      <c r="J592">
        <v>20011</v>
      </c>
      <c r="K592" t="s">
        <v>105</v>
      </c>
      <c r="L592" t="s">
        <v>106</v>
      </c>
      <c r="M592" t="s">
        <v>96</v>
      </c>
      <c r="N592" t="s">
        <v>65</v>
      </c>
      <c r="O592" t="s">
        <v>107</v>
      </c>
      <c r="P592" t="s">
        <v>63</v>
      </c>
      <c r="Q592" t="s">
        <v>100</v>
      </c>
      <c r="R592" t="s">
        <v>1449</v>
      </c>
      <c r="S592" t="s">
        <v>500</v>
      </c>
    </row>
    <row r="593" spans="1:19" hidden="1" x14ac:dyDescent="0.3">
      <c r="A593" t="s">
        <v>94</v>
      </c>
      <c r="B593" s="11">
        <v>45017</v>
      </c>
      <c r="C593">
        <v>-0.9</v>
      </c>
      <c r="D593">
        <v>42604</v>
      </c>
      <c r="E593" t="s">
        <v>40</v>
      </c>
      <c r="F593" t="s">
        <v>137</v>
      </c>
      <c r="G593" t="s">
        <v>104</v>
      </c>
      <c r="H593" t="s">
        <v>1450</v>
      </c>
      <c r="I593" t="s">
        <v>382</v>
      </c>
      <c r="J593">
        <v>20011</v>
      </c>
      <c r="K593" t="s">
        <v>105</v>
      </c>
      <c r="L593" t="s">
        <v>106</v>
      </c>
      <c r="M593" t="s">
        <v>96</v>
      </c>
      <c r="N593" t="s">
        <v>65</v>
      </c>
      <c r="O593" t="s">
        <v>107</v>
      </c>
      <c r="P593" t="s">
        <v>63</v>
      </c>
      <c r="Q593" t="s">
        <v>100</v>
      </c>
      <c r="R593" t="s">
        <v>1451</v>
      </c>
      <c r="S593" t="s">
        <v>500</v>
      </c>
    </row>
    <row r="594" spans="1:19" hidden="1" x14ac:dyDescent="0.3">
      <c r="A594" t="s">
        <v>94</v>
      </c>
      <c r="B594" s="11">
        <v>45017</v>
      </c>
      <c r="C594">
        <v>-0.9</v>
      </c>
      <c r="D594">
        <v>42604</v>
      </c>
      <c r="E594" t="s">
        <v>40</v>
      </c>
      <c r="F594" t="s">
        <v>137</v>
      </c>
      <c r="G594" t="s">
        <v>104</v>
      </c>
      <c r="H594" t="s">
        <v>1452</v>
      </c>
      <c r="I594" t="s">
        <v>387</v>
      </c>
      <c r="J594">
        <v>20011</v>
      </c>
      <c r="K594" t="s">
        <v>105</v>
      </c>
      <c r="L594" t="s">
        <v>106</v>
      </c>
      <c r="M594" t="s">
        <v>96</v>
      </c>
      <c r="N594" t="s">
        <v>65</v>
      </c>
      <c r="O594" t="s">
        <v>107</v>
      </c>
      <c r="P594" t="s">
        <v>63</v>
      </c>
      <c r="Q594" t="s">
        <v>100</v>
      </c>
      <c r="R594" t="s">
        <v>1453</v>
      </c>
      <c r="S594" t="s">
        <v>500</v>
      </c>
    </row>
    <row r="595" spans="1:19" hidden="1" x14ac:dyDescent="0.3">
      <c r="A595" t="s">
        <v>94</v>
      </c>
      <c r="B595" s="11">
        <v>45017</v>
      </c>
      <c r="C595">
        <v>-0.9</v>
      </c>
      <c r="D595">
        <v>42604</v>
      </c>
      <c r="E595" t="s">
        <v>40</v>
      </c>
      <c r="F595" t="s">
        <v>137</v>
      </c>
      <c r="G595" t="s">
        <v>104</v>
      </c>
      <c r="H595" t="s">
        <v>1454</v>
      </c>
      <c r="I595" t="s">
        <v>387</v>
      </c>
      <c r="J595">
        <v>20011</v>
      </c>
      <c r="K595" t="s">
        <v>105</v>
      </c>
      <c r="L595" t="s">
        <v>106</v>
      </c>
      <c r="M595" t="s">
        <v>96</v>
      </c>
      <c r="N595" t="s">
        <v>65</v>
      </c>
      <c r="O595" t="s">
        <v>107</v>
      </c>
      <c r="P595" t="s">
        <v>63</v>
      </c>
      <c r="Q595" t="s">
        <v>100</v>
      </c>
      <c r="R595" t="s">
        <v>1455</v>
      </c>
      <c r="S595" t="s">
        <v>500</v>
      </c>
    </row>
    <row r="596" spans="1:19" hidden="1" x14ac:dyDescent="0.3">
      <c r="A596" t="s">
        <v>94</v>
      </c>
      <c r="B596" s="11">
        <v>45017</v>
      </c>
      <c r="C596">
        <v>-0.9</v>
      </c>
      <c r="D596">
        <v>42604</v>
      </c>
      <c r="E596" t="s">
        <v>40</v>
      </c>
      <c r="F596" t="s">
        <v>137</v>
      </c>
      <c r="G596" t="s">
        <v>104</v>
      </c>
      <c r="H596" t="s">
        <v>1456</v>
      </c>
      <c r="I596" t="s">
        <v>382</v>
      </c>
      <c r="J596">
        <v>20011</v>
      </c>
      <c r="K596" t="s">
        <v>105</v>
      </c>
      <c r="L596" t="s">
        <v>106</v>
      </c>
      <c r="M596" t="s">
        <v>96</v>
      </c>
      <c r="N596" t="s">
        <v>65</v>
      </c>
      <c r="O596" t="s">
        <v>107</v>
      </c>
      <c r="P596" t="s">
        <v>63</v>
      </c>
      <c r="Q596" t="s">
        <v>100</v>
      </c>
      <c r="R596" t="s">
        <v>1457</v>
      </c>
      <c r="S596" t="s">
        <v>500</v>
      </c>
    </row>
    <row r="597" spans="1:19" hidden="1" x14ac:dyDescent="0.3">
      <c r="A597" t="s">
        <v>94</v>
      </c>
      <c r="B597" s="11">
        <v>45017</v>
      </c>
      <c r="C597">
        <v>-0.9</v>
      </c>
      <c r="D597">
        <v>42604</v>
      </c>
      <c r="E597" t="s">
        <v>40</v>
      </c>
      <c r="F597" t="s">
        <v>137</v>
      </c>
      <c r="G597" t="s">
        <v>104</v>
      </c>
      <c r="H597" t="s">
        <v>1458</v>
      </c>
      <c r="I597" t="s">
        <v>382</v>
      </c>
      <c r="J597">
        <v>20011</v>
      </c>
      <c r="K597" t="s">
        <v>105</v>
      </c>
      <c r="L597" t="s">
        <v>106</v>
      </c>
      <c r="M597" t="s">
        <v>96</v>
      </c>
      <c r="N597" t="s">
        <v>65</v>
      </c>
      <c r="O597" t="s">
        <v>107</v>
      </c>
      <c r="P597" t="s">
        <v>63</v>
      </c>
      <c r="Q597" t="s">
        <v>100</v>
      </c>
      <c r="R597" t="s">
        <v>1459</v>
      </c>
      <c r="S597" t="s">
        <v>500</v>
      </c>
    </row>
    <row r="598" spans="1:19" hidden="1" x14ac:dyDescent="0.3">
      <c r="A598" t="s">
        <v>94</v>
      </c>
      <c r="B598" s="11">
        <v>45017</v>
      </c>
      <c r="C598">
        <v>-0.9</v>
      </c>
      <c r="D598">
        <v>42604</v>
      </c>
      <c r="E598" t="s">
        <v>40</v>
      </c>
      <c r="F598" t="s">
        <v>137</v>
      </c>
      <c r="G598" t="s">
        <v>104</v>
      </c>
      <c r="H598" t="s">
        <v>375</v>
      </c>
      <c r="I598" t="s">
        <v>141</v>
      </c>
      <c r="J598">
        <v>20011</v>
      </c>
      <c r="K598" t="s">
        <v>105</v>
      </c>
      <c r="L598" t="s">
        <v>106</v>
      </c>
      <c r="M598" t="s">
        <v>96</v>
      </c>
      <c r="N598" t="s">
        <v>65</v>
      </c>
      <c r="O598" t="s">
        <v>107</v>
      </c>
      <c r="P598" t="s">
        <v>63</v>
      </c>
      <c r="Q598" t="s">
        <v>100</v>
      </c>
      <c r="R598" t="s">
        <v>1460</v>
      </c>
      <c r="S598" t="s">
        <v>500</v>
      </c>
    </row>
    <row r="599" spans="1:19" hidden="1" x14ac:dyDescent="0.3">
      <c r="A599" t="s">
        <v>94</v>
      </c>
      <c r="B599" s="11">
        <v>45017</v>
      </c>
      <c r="C599">
        <v>0.01</v>
      </c>
      <c r="D599">
        <v>42603</v>
      </c>
      <c r="E599" t="s">
        <v>39</v>
      </c>
      <c r="F599" t="s">
        <v>493</v>
      </c>
      <c r="G599" t="s">
        <v>434</v>
      </c>
      <c r="H599" t="s">
        <v>450</v>
      </c>
      <c r="I599" t="s">
        <v>435</v>
      </c>
      <c r="J599">
        <v>9002</v>
      </c>
      <c r="K599" t="s">
        <v>150</v>
      </c>
      <c r="L599" t="s">
        <v>106</v>
      </c>
      <c r="M599" t="s">
        <v>96</v>
      </c>
      <c r="N599" t="s">
        <v>65</v>
      </c>
      <c r="O599" t="s">
        <v>107</v>
      </c>
      <c r="P599" t="s">
        <v>63</v>
      </c>
      <c r="Q599" t="s">
        <v>100</v>
      </c>
      <c r="R599" t="s">
        <v>1461</v>
      </c>
    </row>
    <row r="600" spans="1:19" hidden="1" x14ac:dyDescent="0.3">
      <c r="A600" t="s">
        <v>94</v>
      </c>
      <c r="B600" s="11">
        <v>45017</v>
      </c>
      <c r="C600">
        <v>0.04</v>
      </c>
      <c r="D600">
        <v>42603</v>
      </c>
      <c r="E600" t="s">
        <v>39</v>
      </c>
      <c r="F600" t="s">
        <v>493</v>
      </c>
      <c r="G600" t="s">
        <v>434</v>
      </c>
      <c r="H600" t="s">
        <v>451</v>
      </c>
      <c r="I600" t="s">
        <v>435</v>
      </c>
      <c r="J600">
        <v>9002</v>
      </c>
      <c r="K600" t="s">
        <v>150</v>
      </c>
      <c r="L600" t="s">
        <v>106</v>
      </c>
      <c r="M600" t="s">
        <v>96</v>
      </c>
      <c r="N600" t="s">
        <v>65</v>
      </c>
      <c r="O600" t="s">
        <v>107</v>
      </c>
      <c r="P600" t="s">
        <v>63</v>
      </c>
      <c r="Q600" t="s">
        <v>100</v>
      </c>
      <c r="R600" t="s">
        <v>1462</v>
      </c>
    </row>
    <row r="601" spans="1:19" hidden="1" x14ac:dyDescent="0.3">
      <c r="A601" t="s">
        <v>94</v>
      </c>
      <c r="B601" s="11">
        <v>45017</v>
      </c>
      <c r="C601">
        <v>0.11</v>
      </c>
      <c r="D601">
        <v>42603</v>
      </c>
      <c r="E601" t="s">
        <v>39</v>
      </c>
      <c r="F601" t="s">
        <v>493</v>
      </c>
      <c r="G601" t="s">
        <v>434</v>
      </c>
      <c r="H601" t="s">
        <v>452</v>
      </c>
      <c r="I601" t="s">
        <v>435</v>
      </c>
      <c r="J601">
        <v>9002</v>
      </c>
      <c r="K601" t="s">
        <v>150</v>
      </c>
      <c r="L601" t="s">
        <v>106</v>
      </c>
      <c r="M601" t="s">
        <v>96</v>
      </c>
      <c r="N601" t="s">
        <v>65</v>
      </c>
      <c r="O601" t="s">
        <v>107</v>
      </c>
      <c r="P601" t="s">
        <v>63</v>
      </c>
      <c r="Q601" t="s">
        <v>100</v>
      </c>
      <c r="R601" t="s">
        <v>1463</v>
      </c>
    </row>
    <row r="602" spans="1:19" hidden="1" x14ac:dyDescent="0.3">
      <c r="A602" t="s">
        <v>94</v>
      </c>
      <c r="B602" s="11">
        <v>45017</v>
      </c>
      <c r="C602">
        <v>0.12</v>
      </c>
      <c r="D602">
        <v>42603</v>
      </c>
      <c r="E602" t="s">
        <v>39</v>
      </c>
      <c r="F602" t="s">
        <v>493</v>
      </c>
      <c r="G602" t="s">
        <v>434</v>
      </c>
      <c r="H602" t="s">
        <v>1464</v>
      </c>
      <c r="I602" t="s">
        <v>435</v>
      </c>
      <c r="J602">
        <v>9002</v>
      </c>
      <c r="K602" t="s">
        <v>150</v>
      </c>
      <c r="L602" t="s">
        <v>106</v>
      </c>
      <c r="M602" t="s">
        <v>96</v>
      </c>
      <c r="N602" t="s">
        <v>65</v>
      </c>
      <c r="O602" t="s">
        <v>107</v>
      </c>
      <c r="P602" t="s">
        <v>63</v>
      </c>
      <c r="Q602" t="s">
        <v>100</v>
      </c>
      <c r="R602" t="s">
        <v>1465</v>
      </c>
    </row>
    <row r="603" spans="1:19" hidden="1" x14ac:dyDescent="0.3">
      <c r="A603" t="s">
        <v>94</v>
      </c>
      <c r="B603" s="11">
        <v>45017</v>
      </c>
      <c r="C603">
        <v>0.13</v>
      </c>
      <c r="D603">
        <v>42603</v>
      </c>
      <c r="E603" t="s">
        <v>39</v>
      </c>
      <c r="F603" t="s">
        <v>493</v>
      </c>
      <c r="G603" t="s">
        <v>434</v>
      </c>
      <c r="H603" t="s">
        <v>1466</v>
      </c>
      <c r="I603" t="s">
        <v>435</v>
      </c>
      <c r="J603">
        <v>9002</v>
      </c>
      <c r="K603" t="s">
        <v>150</v>
      </c>
      <c r="L603" t="s">
        <v>106</v>
      </c>
      <c r="M603" t="s">
        <v>96</v>
      </c>
      <c r="N603" t="s">
        <v>65</v>
      </c>
      <c r="O603" t="s">
        <v>107</v>
      </c>
      <c r="P603" t="s">
        <v>63</v>
      </c>
      <c r="Q603" t="s">
        <v>100</v>
      </c>
      <c r="R603" t="s">
        <v>1467</v>
      </c>
    </row>
    <row r="604" spans="1:19" hidden="1" x14ac:dyDescent="0.3">
      <c r="A604" t="s">
        <v>94</v>
      </c>
      <c r="B604" s="11">
        <v>45017</v>
      </c>
      <c r="C604">
        <v>0.23</v>
      </c>
      <c r="D604">
        <v>42603</v>
      </c>
      <c r="E604" t="s">
        <v>39</v>
      </c>
      <c r="F604" t="s">
        <v>493</v>
      </c>
      <c r="G604" t="s">
        <v>434</v>
      </c>
      <c r="H604" t="s">
        <v>1468</v>
      </c>
      <c r="I604" t="s">
        <v>436</v>
      </c>
      <c r="J604">
        <v>9002</v>
      </c>
      <c r="K604" t="s">
        <v>150</v>
      </c>
      <c r="L604" t="s">
        <v>106</v>
      </c>
      <c r="M604" t="s">
        <v>96</v>
      </c>
      <c r="N604" t="s">
        <v>65</v>
      </c>
      <c r="O604" t="s">
        <v>107</v>
      </c>
      <c r="P604" t="s">
        <v>63</v>
      </c>
      <c r="Q604" t="s">
        <v>100</v>
      </c>
      <c r="R604" t="s">
        <v>1469</v>
      </c>
    </row>
    <row r="605" spans="1:19" hidden="1" x14ac:dyDescent="0.3">
      <c r="A605" t="s">
        <v>94</v>
      </c>
      <c r="B605" s="11">
        <v>45017</v>
      </c>
      <c r="C605">
        <v>0.24</v>
      </c>
      <c r="D605">
        <v>42603</v>
      </c>
      <c r="E605" t="s">
        <v>39</v>
      </c>
      <c r="F605" t="s">
        <v>493</v>
      </c>
      <c r="G605" t="s">
        <v>434</v>
      </c>
      <c r="H605" t="s">
        <v>449</v>
      </c>
      <c r="I605" t="s">
        <v>435</v>
      </c>
      <c r="J605">
        <v>9002</v>
      </c>
      <c r="K605" t="s">
        <v>150</v>
      </c>
      <c r="L605" t="s">
        <v>106</v>
      </c>
      <c r="M605" t="s">
        <v>96</v>
      </c>
      <c r="N605" t="s">
        <v>65</v>
      </c>
      <c r="O605" t="s">
        <v>107</v>
      </c>
      <c r="P605" t="s">
        <v>63</v>
      </c>
      <c r="Q605" t="s">
        <v>100</v>
      </c>
      <c r="R605" t="s">
        <v>1470</v>
      </c>
    </row>
    <row r="606" spans="1:19" hidden="1" x14ac:dyDescent="0.3">
      <c r="A606" t="s">
        <v>94</v>
      </c>
      <c r="B606" s="11">
        <v>45017</v>
      </c>
      <c r="C606">
        <v>1.06</v>
      </c>
      <c r="D606">
        <v>42603</v>
      </c>
      <c r="E606" t="s">
        <v>39</v>
      </c>
      <c r="F606" t="s">
        <v>493</v>
      </c>
      <c r="G606" t="s">
        <v>434</v>
      </c>
      <c r="H606" t="s">
        <v>1471</v>
      </c>
      <c r="I606" t="s">
        <v>435</v>
      </c>
      <c r="J606">
        <v>9002</v>
      </c>
      <c r="K606" t="s">
        <v>150</v>
      </c>
      <c r="L606" t="s">
        <v>106</v>
      </c>
      <c r="M606" t="s">
        <v>96</v>
      </c>
      <c r="N606" t="s">
        <v>65</v>
      </c>
      <c r="O606" t="s">
        <v>107</v>
      </c>
      <c r="P606" t="s">
        <v>63</v>
      </c>
      <c r="Q606" t="s">
        <v>100</v>
      </c>
      <c r="R606" t="s">
        <v>1472</v>
      </c>
    </row>
    <row r="607" spans="1:19" hidden="1" x14ac:dyDescent="0.3">
      <c r="A607" t="s">
        <v>94</v>
      </c>
      <c r="B607" s="11">
        <v>45017</v>
      </c>
      <c r="C607">
        <v>2.56</v>
      </c>
      <c r="D607">
        <v>41620</v>
      </c>
      <c r="E607" t="s">
        <v>28</v>
      </c>
      <c r="F607" t="s">
        <v>125</v>
      </c>
      <c r="G607" t="s">
        <v>124</v>
      </c>
      <c r="H607" t="s">
        <v>599</v>
      </c>
      <c r="I607" t="s">
        <v>600</v>
      </c>
      <c r="J607">
        <v>9002</v>
      </c>
      <c r="K607" t="s">
        <v>150</v>
      </c>
      <c r="L607" t="s">
        <v>106</v>
      </c>
      <c r="M607" t="s">
        <v>103</v>
      </c>
      <c r="N607" t="s">
        <v>56</v>
      </c>
      <c r="O607" t="s">
        <v>119</v>
      </c>
      <c r="P607" t="s">
        <v>64</v>
      </c>
      <c r="Q607" t="s">
        <v>1366</v>
      </c>
      <c r="R607" t="s">
        <v>1367</v>
      </c>
      <c r="S607" t="s">
        <v>500</v>
      </c>
    </row>
    <row r="608" spans="1:19" hidden="1" x14ac:dyDescent="0.3">
      <c r="A608" t="s">
        <v>94</v>
      </c>
      <c r="B608" s="11">
        <v>45017</v>
      </c>
      <c r="C608">
        <v>2.56</v>
      </c>
      <c r="D608">
        <v>41620</v>
      </c>
      <c r="E608" t="s">
        <v>28</v>
      </c>
      <c r="F608" t="s">
        <v>125</v>
      </c>
      <c r="G608" t="s">
        <v>124</v>
      </c>
      <c r="H608" t="s">
        <v>599</v>
      </c>
      <c r="I608" t="s">
        <v>600</v>
      </c>
      <c r="J608">
        <v>2001</v>
      </c>
      <c r="K608" t="s">
        <v>105</v>
      </c>
      <c r="L608" t="s">
        <v>106</v>
      </c>
      <c r="M608" t="s">
        <v>103</v>
      </c>
      <c r="N608" t="s">
        <v>56</v>
      </c>
      <c r="O608" t="s">
        <v>119</v>
      </c>
      <c r="P608" t="s">
        <v>64</v>
      </c>
      <c r="Q608" t="s">
        <v>1366</v>
      </c>
      <c r="R608" t="s">
        <v>1367</v>
      </c>
      <c r="S608" t="s">
        <v>500</v>
      </c>
    </row>
    <row r="609" spans="1:19" hidden="1" x14ac:dyDescent="0.3">
      <c r="A609" t="s">
        <v>94</v>
      </c>
      <c r="B609" s="11">
        <v>45017</v>
      </c>
      <c r="C609">
        <v>2.56</v>
      </c>
      <c r="D609">
        <v>41620</v>
      </c>
      <c r="E609" t="s">
        <v>28</v>
      </c>
      <c r="F609" t="s">
        <v>125</v>
      </c>
      <c r="G609" t="s">
        <v>124</v>
      </c>
      <c r="H609" t="s">
        <v>599</v>
      </c>
      <c r="I609" t="s">
        <v>600</v>
      </c>
      <c r="J609">
        <v>5001</v>
      </c>
      <c r="K609" t="s">
        <v>126</v>
      </c>
      <c r="L609" t="s">
        <v>115</v>
      </c>
      <c r="M609" t="s">
        <v>103</v>
      </c>
      <c r="N609" t="s">
        <v>56</v>
      </c>
      <c r="O609" t="s">
        <v>119</v>
      </c>
      <c r="P609" t="s">
        <v>64</v>
      </c>
      <c r="Q609" t="s">
        <v>1366</v>
      </c>
      <c r="R609" t="s">
        <v>1367</v>
      </c>
      <c r="S609" t="s">
        <v>500</v>
      </c>
    </row>
    <row r="610" spans="1:19" hidden="1" x14ac:dyDescent="0.3">
      <c r="A610" t="s">
        <v>94</v>
      </c>
      <c r="B610" s="11">
        <v>45017</v>
      </c>
      <c r="C610">
        <v>2.56</v>
      </c>
      <c r="D610">
        <v>41620</v>
      </c>
      <c r="E610" t="s">
        <v>28</v>
      </c>
      <c r="F610" t="s">
        <v>125</v>
      </c>
      <c r="G610" t="s">
        <v>124</v>
      </c>
      <c r="H610" t="s">
        <v>599</v>
      </c>
      <c r="I610" t="s">
        <v>600</v>
      </c>
      <c r="J610">
        <v>50016</v>
      </c>
      <c r="K610" t="s">
        <v>126</v>
      </c>
      <c r="L610" t="s">
        <v>115</v>
      </c>
      <c r="M610" t="s">
        <v>103</v>
      </c>
      <c r="N610" t="s">
        <v>56</v>
      </c>
      <c r="O610" t="s">
        <v>119</v>
      </c>
      <c r="P610" t="s">
        <v>64</v>
      </c>
      <c r="Q610" t="s">
        <v>1366</v>
      </c>
      <c r="R610" t="s">
        <v>1367</v>
      </c>
      <c r="S610" t="s">
        <v>500</v>
      </c>
    </row>
    <row r="611" spans="1:19" hidden="1" x14ac:dyDescent="0.3">
      <c r="A611" t="s">
        <v>94</v>
      </c>
      <c r="B611" s="11">
        <v>45017</v>
      </c>
      <c r="C611">
        <v>2.56</v>
      </c>
      <c r="D611">
        <v>41620</v>
      </c>
      <c r="E611" t="s">
        <v>28</v>
      </c>
      <c r="F611" t="s">
        <v>125</v>
      </c>
      <c r="G611" t="s">
        <v>124</v>
      </c>
      <c r="H611" t="s">
        <v>599</v>
      </c>
      <c r="I611" t="s">
        <v>600</v>
      </c>
      <c r="J611">
        <v>4004</v>
      </c>
      <c r="K611" t="s">
        <v>114</v>
      </c>
      <c r="L611" t="s">
        <v>2391</v>
      </c>
      <c r="M611" t="s">
        <v>103</v>
      </c>
      <c r="N611" t="s">
        <v>56</v>
      </c>
      <c r="O611" t="s">
        <v>119</v>
      </c>
      <c r="P611" t="s">
        <v>64</v>
      </c>
      <c r="Q611" t="s">
        <v>1366</v>
      </c>
      <c r="R611" t="s">
        <v>1367</v>
      </c>
      <c r="S611" t="s">
        <v>500</v>
      </c>
    </row>
    <row r="612" spans="1:19" hidden="1" x14ac:dyDescent="0.3">
      <c r="A612" t="s">
        <v>94</v>
      </c>
      <c r="B612" s="11">
        <v>45017</v>
      </c>
      <c r="C612">
        <v>2.9366666666755901</v>
      </c>
      <c r="D612">
        <v>41620</v>
      </c>
      <c r="E612" t="s">
        <v>28</v>
      </c>
      <c r="F612" t="s">
        <v>2322</v>
      </c>
      <c r="G612" t="s">
        <v>172</v>
      </c>
      <c r="I612" t="s">
        <v>150</v>
      </c>
      <c r="J612">
        <v>9002</v>
      </c>
      <c r="K612" t="s">
        <v>150</v>
      </c>
      <c r="L612" t="s">
        <v>106</v>
      </c>
      <c r="M612" t="s">
        <v>103</v>
      </c>
      <c r="N612" t="s">
        <v>56</v>
      </c>
      <c r="O612" t="s">
        <v>119</v>
      </c>
      <c r="P612" t="s">
        <v>64</v>
      </c>
    </row>
    <row r="613" spans="1:19" hidden="1" x14ac:dyDescent="0.3">
      <c r="A613" t="s">
        <v>94</v>
      </c>
      <c r="B613" s="11">
        <v>45017</v>
      </c>
      <c r="C613">
        <v>274.5</v>
      </c>
      <c r="F613" t="s">
        <v>493</v>
      </c>
      <c r="G613" t="s">
        <v>433</v>
      </c>
      <c r="H613" t="s">
        <v>1368</v>
      </c>
      <c r="Q613" t="s">
        <v>100</v>
      </c>
      <c r="R613" t="s">
        <v>1473</v>
      </c>
    </row>
    <row r="614" spans="1:19" hidden="1" x14ac:dyDescent="0.3">
      <c r="A614" t="s">
        <v>94</v>
      </c>
      <c r="B614" s="11">
        <v>45017</v>
      </c>
      <c r="C614">
        <v>1503</v>
      </c>
      <c r="F614" t="s">
        <v>493</v>
      </c>
      <c r="G614" t="s">
        <v>433</v>
      </c>
      <c r="H614" t="s">
        <v>1310</v>
      </c>
      <c r="Q614" t="s">
        <v>100</v>
      </c>
      <c r="R614" t="s">
        <v>1474</v>
      </c>
    </row>
    <row r="615" spans="1:19" hidden="1" x14ac:dyDescent="0.3">
      <c r="A615" t="s">
        <v>94</v>
      </c>
      <c r="B615" s="11">
        <v>45017</v>
      </c>
      <c r="C615">
        <v>3885.88</v>
      </c>
      <c r="F615" t="s">
        <v>493</v>
      </c>
      <c r="G615" t="s">
        <v>433</v>
      </c>
      <c r="H615" t="s">
        <v>1283</v>
      </c>
      <c r="Q615" t="s">
        <v>100</v>
      </c>
      <c r="R615" t="s">
        <v>1475</v>
      </c>
    </row>
    <row r="616" spans="1:19" hidden="1" x14ac:dyDescent="0.3">
      <c r="A616" t="s">
        <v>94</v>
      </c>
      <c r="B616" s="11">
        <v>45017</v>
      </c>
      <c r="C616">
        <v>5000</v>
      </c>
      <c r="F616" t="s">
        <v>493</v>
      </c>
      <c r="G616" t="s">
        <v>433</v>
      </c>
      <c r="H616" t="s">
        <v>1279</v>
      </c>
      <c r="Q616" t="s">
        <v>100</v>
      </c>
      <c r="R616" t="s">
        <v>1476</v>
      </c>
    </row>
    <row r="617" spans="1:19" hidden="1" x14ac:dyDescent="0.3">
      <c r="A617" t="s">
        <v>94</v>
      </c>
      <c r="B617" s="11">
        <v>45017</v>
      </c>
      <c r="C617">
        <v>7605</v>
      </c>
      <c r="F617" t="s">
        <v>493</v>
      </c>
      <c r="G617" t="s">
        <v>433</v>
      </c>
      <c r="H617" t="s">
        <v>1272</v>
      </c>
      <c r="Q617" t="s">
        <v>100</v>
      </c>
      <c r="R617" t="s">
        <v>1477</v>
      </c>
    </row>
    <row r="618" spans="1:19" hidden="1" x14ac:dyDescent="0.3">
      <c r="A618" t="s">
        <v>94</v>
      </c>
      <c r="B618" s="11">
        <v>45017</v>
      </c>
      <c r="C618">
        <v>10368.799999999999</v>
      </c>
      <c r="F618" t="s">
        <v>493</v>
      </c>
      <c r="G618" t="s">
        <v>433</v>
      </c>
      <c r="H618" t="s">
        <v>1267</v>
      </c>
      <c r="Q618" t="s">
        <v>100</v>
      </c>
      <c r="R618" t="s">
        <v>1478</v>
      </c>
    </row>
    <row r="619" spans="1:19" hidden="1" x14ac:dyDescent="0.3">
      <c r="A619" t="s">
        <v>94</v>
      </c>
      <c r="B619" s="11">
        <v>45017</v>
      </c>
      <c r="C619">
        <v>13812.8</v>
      </c>
      <c r="F619" t="s">
        <v>493</v>
      </c>
      <c r="G619" t="s">
        <v>433</v>
      </c>
      <c r="H619" t="s">
        <v>1260</v>
      </c>
      <c r="Q619" t="s">
        <v>100</v>
      </c>
      <c r="R619" t="s">
        <v>1479</v>
      </c>
    </row>
    <row r="620" spans="1:19" hidden="1" x14ac:dyDescent="0.3">
      <c r="A620" t="s">
        <v>94</v>
      </c>
      <c r="B620" s="11">
        <v>45017</v>
      </c>
      <c r="C620">
        <v>17511.349999999999</v>
      </c>
      <c r="F620" t="s">
        <v>493</v>
      </c>
      <c r="G620" t="s">
        <v>433</v>
      </c>
      <c r="H620" t="s">
        <v>1255</v>
      </c>
      <c r="Q620" t="s">
        <v>100</v>
      </c>
      <c r="R620" t="s">
        <v>1480</v>
      </c>
    </row>
    <row r="621" spans="1:19" hidden="1" x14ac:dyDescent="0.3">
      <c r="A621" t="s">
        <v>94</v>
      </c>
      <c r="B621" s="11">
        <v>45017</v>
      </c>
      <c r="C621">
        <v>18934.88</v>
      </c>
      <c r="F621" t="s">
        <v>493</v>
      </c>
      <c r="G621" t="s">
        <v>433</v>
      </c>
      <c r="H621" t="s">
        <v>1253</v>
      </c>
      <c r="Q621" t="s">
        <v>100</v>
      </c>
      <c r="R621" t="s">
        <v>1481</v>
      </c>
    </row>
    <row r="622" spans="1:19" hidden="1" x14ac:dyDescent="0.3">
      <c r="A622" t="s">
        <v>94</v>
      </c>
      <c r="B622" s="11">
        <v>45017</v>
      </c>
      <c r="C622">
        <v>27256</v>
      </c>
      <c r="F622" t="s">
        <v>493</v>
      </c>
      <c r="G622" t="s">
        <v>433</v>
      </c>
      <c r="H622" t="s">
        <v>1251</v>
      </c>
      <c r="Q622" t="s">
        <v>100</v>
      </c>
      <c r="R622" t="s">
        <v>1482</v>
      </c>
    </row>
    <row r="623" spans="1:19" hidden="1" x14ac:dyDescent="0.3">
      <c r="A623" t="s">
        <v>94</v>
      </c>
      <c r="B623" s="11">
        <v>45017</v>
      </c>
      <c r="C623">
        <v>31422.720000000001</v>
      </c>
      <c r="D623">
        <v>50101</v>
      </c>
      <c r="E623" t="s">
        <v>2321</v>
      </c>
      <c r="F623" t="s">
        <v>2322</v>
      </c>
      <c r="G623" t="s">
        <v>172</v>
      </c>
      <c r="I623" t="s">
        <v>2327</v>
      </c>
      <c r="J623">
        <v>9002</v>
      </c>
      <c r="K623" t="s">
        <v>150</v>
      </c>
      <c r="L623" t="s">
        <v>106</v>
      </c>
      <c r="M623" t="s">
        <v>2323</v>
      </c>
      <c r="N623" t="s">
        <v>52</v>
      </c>
      <c r="O623" t="s">
        <v>2323</v>
      </c>
      <c r="P623" t="s">
        <v>53</v>
      </c>
    </row>
    <row r="624" spans="1:19" hidden="1" x14ac:dyDescent="0.3">
      <c r="A624" t="s">
        <v>94</v>
      </c>
      <c r="B624" s="11">
        <v>45017</v>
      </c>
      <c r="C624">
        <v>108129.43</v>
      </c>
      <c r="D624">
        <v>50101</v>
      </c>
      <c r="E624" t="s">
        <v>2321</v>
      </c>
      <c r="F624" t="s">
        <v>2322</v>
      </c>
      <c r="G624" t="s">
        <v>172</v>
      </c>
      <c r="I624" t="s">
        <v>150</v>
      </c>
      <c r="J624">
        <v>9002</v>
      </c>
      <c r="K624" t="s">
        <v>150</v>
      </c>
      <c r="L624" t="s">
        <v>106</v>
      </c>
      <c r="M624" t="s">
        <v>2323</v>
      </c>
      <c r="N624" t="s">
        <v>52</v>
      </c>
      <c r="O624" t="s">
        <v>2323</v>
      </c>
      <c r="P624" t="s">
        <v>53</v>
      </c>
    </row>
    <row r="625" spans="1:19" hidden="1" x14ac:dyDescent="0.3">
      <c r="A625" t="s">
        <v>94</v>
      </c>
      <c r="B625" s="11">
        <v>45047</v>
      </c>
      <c r="C625">
        <v>-37073.300000000003</v>
      </c>
      <c r="F625" t="s">
        <v>493</v>
      </c>
      <c r="G625" t="s">
        <v>433</v>
      </c>
      <c r="H625" t="s">
        <v>1483</v>
      </c>
      <c r="Q625" t="s">
        <v>100</v>
      </c>
      <c r="R625" t="s">
        <v>466</v>
      </c>
    </row>
    <row r="626" spans="1:19" hidden="1" x14ac:dyDescent="0.3">
      <c r="A626" t="s">
        <v>94</v>
      </c>
      <c r="B626" s="11">
        <v>45047</v>
      </c>
      <c r="C626">
        <v>-23000</v>
      </c>
      <c r="D626">
        <v>41412</v>
      </c>
      <c r="E626" t="s">
        <v>2324</v>
      </c>
      <c r="F626" t="s">
        <v>2322</v>
      </c>
      <c r="G626" t="s">
        <v>172</v>
      </c>
      <c r="I626" t="s">
        <v>2325</v>
      </c>
      <c r="J626">
        <v>9002</v>
      </c>
      <c r="K626" t="s">
        <v>150</v>
      </c>
      <c r="L626" t="s">
        <v>106</v>
      </c>
      <c r="M626" t="s">
        <v>103</v>
      </c>
      <c r="N626" t="s">
        <v>56</v>
      </c>
      <c r="O626" t="s">
        <v>111</v>
      </c>
      <c r="P626" t="s">
        <v>60</v>
      </c>
    </row>
    <row r="627" spans="1:19" hidden="1" x14ac:dyDescent="0.3">
      <c r="A627" t="s">
        <v>94</v>
      </c>
      <c r="B627" s="11">
        <v>45047</v>
      </c>
      <c r="C627">
        <v>-18682.8</v>
      </c>
      <c r="F627" t="s">
        <v>493</v>
      </c>
      <c r="G627" t="s">
        <v>433</v>
      </c>
      <c r="H627" t="s">
        <v>1484</v>
      </c>
      <c r="Q627" t="s">
        <v>100</v>
      </c>
      <c r="R627" t="s">
        <v>1485</v>
      </c>
    </row>
    <row r="628" spans="1:19" hidden="1" x14ac:dyDescent="0.3">
      <c r="A628" t="s">
        <v>94</v>
      </c>
      <c r="B628" s="11">
        <v>45047</v>
      </c>
      <c r="C628">
        <v>-15980.12</v>
      </c>
      <c r="D628">
        <v>41501</v>
      </c>
      <c r="E628" t="s">
        <v>21</v>
      </c>
      <c r="F628" t="s">
        <v>469</v>
      </c>
      <c r="G628" t="s">
        <v>120</v>
      </c>
      <c r="H628" t="s">
        <v>1486</v>
      </c>
      <c r="I628" t="s">
        <v>1487</v>
      </c>
      <c r="J628">
        <v>9002</v>
      </c>
      <c r="K628" t="s">
        <v>150</v>
      </c>
      <c r="L628" t="s">
        <v>106</v>
      </c>
      <c r="M628" t="s">
        <v>103</v>
      </c>
      <c r="N628" t="s">
        <v>56</v>
      </c>
      <c r="O628" t="s">
        <v>108</v>
      </c>
      <c r="P628" t="s">
        <v>61</v>
      </c>
      <c r="Q628" t="s">
        <v>100</v>
      </c>
      <c r="R628" t="s">
        <v>1488</v>
      </c>
      <c r="S628" t="s">
        <v>500</v>
      </c>
    </row>
    <row r="629" spans="1:19" hidden="1" x14ac:dyDescent="0.3">
      <c r="A629" t="s">
        <v>94</v>
      </c>
      <c r="B629" s="11">
        <v>45047</v>
      </c>
      <c r="C629">
        <v>-12913.9</v>
      </c>
      <c r="F629" t="s">
        <v>493</v>
      </c>
      <c r="G629" t="s">
        <v>433</v>
      </c>
      <c r="H629" t="s">
        <v>1489</v>
      </c>
      <c r="Q629" t="s">
        <v>100</v>
      </c>
      <c r="R629" t="s">
        <v>1490</v>
      </c>
    </row>
    <row r="630" spans="1:19" hidden="1" x14ac:dyDescent="0.3">
      <c r="A630" t="s">
        <v>94</v>
      </c>
      <c r="B630" s="11">
        <v>45047</v>
      </c>
      <c r="C630">
        <v>-12184.17</v>
      </c>
      <c r="D630">
        <v>31102</v>
      </c>
      <c r="E630" t="s">
        <v>0</v>
      </c>
      <c r="F630" t="s">
        <v>144</v>
      </c>
      <c r="G630" t="s">
        <v>110</v>
      </c>
      <c r="H630" t="s">
        <v>1491</v>
      </c>
      <c r="I630" t="s">
        <v>1492</v>
      </c>
      <c r="J630">
        <v>9002</v>
      </c>
      <c r="K630" t="s">
        <v>150</v>
      </c>
      <c r="L630" t="s">
        <v>106</v>
      </c>
      <c r="M630" t="s">
        <v>173</v>
      </c>
      <c r="N630" t="s">
        <v>54</v>
      </c>
      <c r="O630" t="s">
        <v>173</v>
      </c>
      <c r="P630" t="s">
        <v>55</v>
      </c>
      <c r="Q630" t="s">
        <v>100</v>
      </c>
      <c r="R630" t="s">
        <v>1493</v>
      </c>
      <c r="S630" t="s">
        <v>500</v>
      </c>
    </row>
    <row r="631" spans="1:19" hidden="1" x14ac:dyDescent="0.3">
      <c r="A631" t="s">
        <v>94</v>
      </c>
      <c r="B631" s="11">
        <v>45047</v>
      </c>
      <c r="C631">
        <v>-10520</v>
      </c>
      <c r="D631">
        <v>42401</v>
      </c>
      <c r="E631" t="s">
        <v>30</v>
      </c>
      <c r="F631" t="s">
        <v>159</v>
      </c>
      <c r="G631" t="s">
        <v>113</v>
      </c>
      <c r="H631" t="s">
        <v>1494</v>
      </c>
      <c r="I631" t="s">
        <v>511</v>
      </c>
      <c r="J631">
        <v>9002</v>
      </c>
      <c r="K631" t="s">
        <v>150</v>
      </c>
      <c r="L631" t="s">
        <v>106</v>
      </c>
      <c r="M631" t="s">
        <v>96</v>
      </c>
      <c r="N631" t="s">
        <v>65</v>
      </c>
      <c r="O631" t="s">
        <v>116</v>
      </c>
      <c r="P631" t="s">
        <v>62</v>
      </c>
      <c r="Q631" t="s">
        <v>100</v>
      </c>
      <c r="R631" t="s">
        <v>1495</v>
      </c>
      <c r="S631" t="s">
        <v>500</v>
      </c>
    </row>
    <row r="632" spans="1:19" hidden="1" x14ac:dyDescent="0.3">
      <c r="A632" t="s">
        <v>94</v>
      </c>
      <c r="B632" s="11">
        <v>45047</v>
      </c>
      <c r="C632">
        <v>-10078.41</v>
      </c>
      <c r="D632">
        <v>41101</v>
      </c>
      <c r="E632" t="s">
        <v>2</v>
      </c>
      <c r="F632" t="s">
        <v>98</v>
      </c>
      <c r="G632" t="s">
        <v>102</v>
      </c>
      <c r="H632" t="s">
        <v>1496</v>
      </c>
      <c r="I632" t="s">
        <v>1497</v>
      </c>
      <c r="J632">
        <v>9002</v>
      </c>
      <c r="K632" t="s">
        <v>150</v>
      </c>
      <c r="L632" t="s">
        <v>106</v>
      </c>
      <c r="M632" t="s">
        <v>103</v>
      </c>
      <c r="N632" t="s">
        <v>56</v>
      </c>
      <c r="O632" t="s">
        <v>103</v>
      </c>
      <c r="P632" t="s">
        <v>57</v>
      </c>
      <c r="Q632" t="s">
        <v>100</v>
      </c>
      <c r="R632" t="s">
        <v>1498</v>
      </c>
      <c r="S632" t="s">
        <v>500</v>
      </c>
    </row>
    <row r="633" spans="1:19" hidden="1" x14ac:dyDescent="0.3">
      <c r="A633" t="s">
        <v>94</v>
      </c>
      <c r="B633" s="11">
        <v>45047</v>
      </c>
      <c r="C633">
        <v>-7840.4</v>
      </c>
      <c r="F633" t="s">
        <v>493</v>
      </c>
      <c r="G633" t="s">
        <v>433</v>
      </c>
      <c r="H633" t="s">
        <v>1499</v>
      </c>
      <c r="Q633" t="s">
        <v>100</v>
      </c>
      <c r="R633" t="s">
        <v>1500</v>
      </c>
    </row>
    <row r="634" spans="1:19" hidden="1" x14ac:dyDescent="0.3">
      <c r="A634" t="s">
        <v>94</v>
      </c>
      <c r="B634" s="11">
        <v>45047</v>
      </c>
      <c r="C634">
        <v>-7243.08</v>
      </c>
      <c r="F634" t="s">
        <v>493</v>
      </c>
      <c r="G634" t="s">
        <v>433</v>
      </c>
      <c r="H634" t="s">
        <v>1501</v>
      </c>
      <c r="Q634" t="s">
        <v>100</v>
      </c>
      <c r="R634" t="s">
        <v>1502</v>
      </c>
    </row>
    <row r="635" spans="1:19" hidden="1" x14ac:dyDescent="0.3">
      <c r="A635" t="s">
        <v>94</v>
      </c>
      <c r="B635" s="11">
        <v>45047</v>
      </c>
      <c r="C635">
        <v>-6000</v>
      </c>
      <c r="D635">
        <v>421011</v>
      </c>
      <c r="E635" t="s">
        <v>75</v>
      </c>
      <c r="F635" t="s">
        <v>515</v>
      </c>
      <c r="G635" t="s">
        <v>120</v>
      </c>
      <c r="H635" t="s">
        <v>223</v>
      </c>
      <c r="I635" t="s">
        <v>1503</v>
      </c>
      <c r="J635">
        <v>9002</v>
      </c>
      <c r="K635" t="s">
        <v>150</v>
      </c>
      <c r="L635" t="s">
        <v>106</v>
      </c>
      <c r="M635" t="s">
        <v>96</v>
      </c>
      <c r="N635" t="s">
        <v>65</v>
      </c>
      <c r="O635" t="s">
        <v>128</v>
      </c>
      <c r="P635" t="s">
        <v>57</v>
      </c>
      <c r="Q635" t="s">
        <v>100</v>
      </c>
      <c r="R635" t="s">
        <v>1504</v>
      </c>
      <c r="S635" t="s">
        <v>500</v>
      </c>
    </row>
    <row r="636" spans="1:19" hidden="1" x14ac:dyDescent="0.3">
      <c r="A636" t="s">
        <v>94</v>
      </c>
      <c r="B636" s="11">
        <v>45047</v>
      </c>
      <c r="C636">
        <v>-5000</v>
      </c>
      <c r="D636">
        <v>99</v>
      </c>
      <c r="F636" t="s">
        <v>2322</v>
      </c>
      <c r="G636" t="s">
        <v>172</v>
      </c>
      <c r="I636" t="s">
        <v>2344</v>
      </c>
      <c r="J636">
        <v>9002</v>
      </c>
      <c r="K636" t="s">
        <v>150</v>
      </c>
      <c r="L636" t="s">
        <v>106</v>
      </c>
    </row>
    <row r="637" spans="1:19" hidden="1" x14ac:dyDescent="0.3">
      <c r="A637" t="s">
        <v>94</v>
      </c>
      <c r="B637" s="11">
        <v>45047</v>
      </c>
      <c r="C637">
        <v>-4880.3999999999996</v>
      </c>
      <c r="F637" t="s">
        <v>493</v>
      </c>
      <c r="G637" t="s">
        <v>433</v>
      </c>
      <c r="H637" t="s">
        <v>1505</v>
      </c>
      <c r="Q637" t="s">
        <v>100</v>
      </c>
      <c r="R637" t="s">
        <v>1506</v>
      </c>
    </row>
    <row r="638" spans="1:19" hidden="1" x14ac:dyDescent="0.3">
      <c r="A638" t="s">
        <v>94</v>
      </c>
      <c r="B638" s="11">
        <v>45047</v>
      </c>
      <c r="C638">
        <v>-4672.3999999999996</v>
      </c>
      <c r="F638" t="s">
        <v>493</v>
      </c>
      <c r="G638" t="s">
        <v>433</v>
      </c>
      <c r="H638" t="s">
        <v>1507</v>
      </c>
      <c r="Q638" t="s">
        <v>100</v>
      </c>
      <c r="R638" t="s">
        <v>1508</v>
      </c>
    </row>
    <row r="639" spans="1:19" hidden="1" x14ac:dyDescent="0.3">
      <c r="A639" t="s">
        <v>94</v>
      </c>
      <c r="B639" s="11">
        <v>45047</v>
      </c>
      <c r="C639">
        <v>-3950</v>
      </c>
      <c r="D639">
        <v>42505</v>
      </c>
      <c r="E639" t="s">
        <v>37</v>
      </c>
      <c r="F639" t="s">
        <v>162</v>
      </c>
      <c r="G639" t="s">
        <v>120</v>
      </c>
      <c r="H639" t="s">
        <v>1509</v>
      </c>
      <c r="I639" t="s">
        <v>395</v>
      </c>
      <c r="J639">
        <v>8005</v>
      </c>
      <c r="K639" t="s">
        <v>149</v>
      </c>
      <c r="L639" t="s">
        <v>99</v>
      </c>
      <c r="M639" t="s">
        <v>96</v>
      </c>
      <c r="N639" t="s">
        <v>65</v>
      </c>
      <c r="O639" t="s">
        <v>121</v>
      </c>
      <c r="P639" t="s">
        <v>66</v>
      </c>
      <c r="Q639" t="s">
        <v>100</v>
      </c>
      <c r="R639" t="s">
        <v>1510</v>
      </c>
      <c r="S639" t="s">
        <v>500</v>
      </c>
    </row>
    <row r="640" spans="1:19" hidden="1" x14ac:dyDescent="0.3">
      <c r="A640" t="s">
        <v>94</v>
      </c>
      <c r="B640" s="11">
        <v>45047</v>
      </c>
      <c r="C640">
        <v>-3793.91</v>
      </c>
      <c r="D640">
        <v>41302</v>
      </c>
      <c r="E640" t="s">
        <v>14</v>
      </c>
      <c r="F640" t="s">
        <v>143</v>
      </c>
      <c r="G640" t="s">
        <v>124</v>
      </c>
      <c r="H640" t="s">
        <v>1511</v>
      </c>
      <c r="I640" t="s">
        <v>1512</v>
      </c>
      <c r="J640">
        <v>9002</v>
      </c>
      <c r="K640" t="s">
        <v>150</v>
      </c>
      <c r="L640" t="s">
        <v>106</v>
      </c>
      <c r="M640" t="s">
        <v>103</v>
      </c>
      <c r="N640" t="s">
        <v>56</v>
      </c>
      <c r="O640" t="s">
        <v>123</v>
      </c>
      <c r="P640" t="s">
        <v>59</v>
      </c>
      <c r="Q640" t="s">
        <v>100</v>
      </c>
      <c r="R640" t="s">
        <v>1513</v>
      </c>
      <c r="S640" t="s">
        <v>500</v>
      </c>
    </row>
    <row r="641" spans="1:19" hidden="1" x14ac:dyDescent="0.3">
      <c r="A641" t="s">
        <v>94</v>
      </c>
      <c r="B641" s="11">
        <v>45047</v>
      </c>
      <c r="C641">
        <v>-3625</v>
      </c>
      <c r="D641">
        <v>41617</v>
      </c>
      <c r="E641" t="s">
        <v>27</v>
      </c>
      <c r="F641" t="s">
        <v>1288</v>
      </c>
      <c r="G641" t="s">
        <v>124</v>
      </c>
      <c r="H641" t="s">
        <v>392</v>
      </c>
      <c r="I641" t="s">
        <v>1290</v>
      </c>
      <c r="J641">
        <v>9002</v>
      </c>
      <c r="K641" t="s">
        <v>150</v>
      </c>
      <c r="L641" t="s">
        <v>106</v>
      </c>
      <c r="M641" t="s">
        <v>103</v>
      </c>
      <c r="N641" t="s">
        <v>56</v>
      </c>
      <c r="O641" t="s">
        <v>119</v>
      </c>
      <c r="P641" t="s">
        <v>64</v>
      </c>
      <c r="Q641" t="s">
        <v>153</v>
      </c>
      <c r="R641" t="s">
        <v>1514</v>
      </c>
      <c r="S641" t="s">
        <v>500</v>
      </c>
    </row>
    <row r="642" spans="1:19" hidden="1" x14ac:dyDescent="0.3">
      <c r="A642" t="s">
        <v>94</v>
      </c>
      <c r="B642" s="11">
        <v>45047</v>
      </c>
      <c r="C642">
        <v>-3625</v>
      </c>
      <c r="D642">
        <v>41617</v>
      </c>
      <c r="E642" t="s">
        <v>27</v>
      </c>
      <c r="F642" t="s">
        <v>1288</v>
      </c>
      <c r="G642" t="s">
        <v>124</v>
      </c>
      <c r="H642" t="s">
        <v>392</v>
      </c>
      <c r="I642" t="s">
        <v>1290</v>
      </c>
      <c r="J642">
        <v>9002</v>
      </c>
      <c r="K642" t="s">
        <v>150</v>
      </c>
      <c r="L642" t="s">
        <v>106</v>
      </c>
      <c r="M642" t="s">
        <v>103</v>
      </c>
      <c r="N642" t="s">
        <v>56</v>
      </c>
      <c r="O642" t="s">
        <v>119</v>
      </c>
      <c r="P642" t="s">
        <v>64</v>
      </c>
      <c r="Q642" t="s">
        <v>154</v>
      </c>
      <c r="R642" t="s">
        <v>1515</v>
      </c>
      <c r="S642" t="s">
        <v>500</v>
      </c>
    </row>
    <row r="643" spans="1:19" hidden="1" x14ac:dyDescent="0.3">
      <c r="A643" t="s">
        <v>94</v>
      </c>
      <c r="B643" s="11">
        <v>45047</v>
      </c>
      <c r="C643">
        <v>-2962.8</v>
      </c>
      <c r="D643">
        <v>42402</v>
      </c>
      <c r="E643" t="s">
        <v>31</v>
      </c>
      <c r="F643" t="s">
        <v>204</v>
      </c>
      <c r="G643" t="s">
        <v>110</v>
      </c>
      <c r="H643" t="s">
        <v>769</v>
      </c>
      <c r="I643" t="s">
        <v>770</v>
      </c>
      <c r="J643">
        <v>9002</v>
      </c>
      <c r="K643" t="s">
        <v>150</v>
      </c>
      <c r="L643" t="s">
        <v>106</v>
      </c>
      <c r="M643" t="s">
        <v>96</v>
      </c>
      <c r="N643" t="s">
        <v>65</v>
      </c>
      <c r="O643" t="s">
        <v>116</v>
      </c>
      <c r="P643" t="s">
        <v>62</v>
      </c>
      <c r="Q643" t="s">
        <v>201</v>
      </c>
      <c r="R643" t="s">
        <v>1516</v>
      </c>
      <c r="S643" t="s">
        <v>500</v>
      </c>
    </row>
    <row r="644" spans="1:19" hidden="1" x14ac:dyDescent="0.3">
      <c r="A644" t="s">
        <v>94</v>
      </c>
      <c r="B644" s="11">
        <v>45047</v>
      </c>
      <c r="C644">
        <v>-2479.96</v>
      </c>
      <c r="D644">
        <v>42405</v>
      </c>
      <c r="E644" t="s">
        <v>33</v>
      </c>
      <c r="F644" t="s">
        <v>136</v>
      </c>
      <c r="G644" t="s">
        <v>124</v>
      </c>
      <c r="H644" t="s">
        <v>1517</v>
      </c>
      <c r="I644" t="s">
        <v>1518</v>
      </c>
      <c r="J644">
        <v>9002</v>
      </c>
      <c r="K644" t="s">
        <v>150</v>
      </c>
      <c r="L644" t="s">
        <v>106</v>
      </c>
      <c r="M644" t="s">
        <v>96</v>
      </c>
      <c r="N644" t="s">
        <v>65</v>
      </c>
      <c r="O644" t="s">
        <v>116</v>
      </c>
      <c r="P644" t="s">
        <v>62</v>
      </c>
      <c r="Q644" t="s">
        <v>100</v>
      </c>
      <c r="R644" t="s">
        <v>1519</v>
      </c>
      <c r="S644" t="s">
        <v>500</v>
      </c>
    </row>
    <row r="645" spans="1:19" hidden="1" x14ac:dyDescent="0.3">
      <c r="A645" t="s">
        <v>94</v>
      </c>
      <c r="B645" s="11">
        <v>45047</v>
      </c>
      <c r="C645">
        <v>-2174.9</v>
      </c>
      <c r="D645">
        <v>41102</v>
      </c>
      <c r="E645" t="s">
        <v>3</v>
      </c>
      <c r="F645" t="s">
        <v>101</v>
      </c>
      <c r="G645" t="s">
        <v>102</v>
      </c>
      <c r="H645" t="s">
        <v>1520</v>
      </c>
      <c r="I645" t="s">
        <v>1521</v>
      </c>
      <c r="J645">
        <v>9002</v>
      </c>
      <c r="K645" t="s">
        <v>150</v>
      </c>
      <c r="L645" t="s">
        <v>106</v>
      </c>
      <c r="M645" t="s">
        <v>103</v>
      </c>
      <c r="N645" t="s">
        <v>56</v>
      </c>
      <c r="O645" t="s">
        <v>103</v>
      </c>
      <c r="P645" t="s">
        <v>57</v>
      </c>
      <c r="Q645" t="s">
        <v>100</v>
      </c>
      <c r="R645" t="s">
        <v>1522</v>
      </c>
      <c r="S645" t="s">
        <v>500</v>
      </c>
    </row>
    <row r="646" spans="1:19" hidden="1" x14ac:dyDescent="0.3">
      <c r="A646" t="s">
        <v>94</v>
      </c>
      <c r="B646" s="11">
        <v>45047</v>
      </c>
      <c r="C646">
        <v>-2125.08</v>
      </c>
      <c r="D646">
        <v>33204</v>
      </c>
      <c r="E646" t="s">
        <v>43</v>
      </c>
      <c r="F646" t="s">
        <v>144</v>
      </c>
      <c r="G646" t="s">
        <v>110</v>
      </c>
      <c r="H646" t="s">
        <v>1523</v>
      </c>
      <c r="I646" t="s">
        <v>1524</v>
      </c>
      <c r="J646">
        <v>20011</v>
      </c>
      <c r="K646" t="s">
        <v>105</v>
      </c>
      <c r="L646" t="s">
        <v>106</v>
      </c>
      <c r="M646" t="s">
        <v>111</v>
      </c>
      <c r="N646" t="s">
        <v>68</v>
      </c>
      <c r="O646" t="s">
        <v>112</v>
      </c>
      <c r="P646" t="s">
        <v>68</v>
      </c>
      <c r="Q646" t="s">
        <v>100</v>
      </c>
      <c r="R646" t="s">
        <v>1525</v>
      </c>
      <c r="S646" t="s">
        <v>500</v>
      </c>
    </row>
    <row r="647" spans="1:19" hidden="1" x14ac:dyDescent="0.3">
      <c r="A647" t="s">
        <v>94</v>
      </c>
      <c r="B647" s="11">
        <v>45047</v>
      </c>
      <c r="C647">
        <v>-2000</v>
      </c>
      <c r="F647" t="s">
        <v>493</v>
      </c>
      <c r="G647" t="s">
        <v>433</v>
      </c>
      <c r="H647" t="s">
        <v>1526</v>
      </c>
      <c r="Q647" t="s">
        <v>100</v>
      </c>
      <c r="R647" t="s">
        <v>1527</v>
      </c>
    </row>
    <row r="648" spans="1:19" hidden="1" x14ac:dyDescent="0.3">
      <c r="A648" t="s">
        <v>94</v>
      </c>
      <c r="B648" s="11">
        <v>45047</v>
      </c>
      <c r="C648">
        <v>-2000</v>
      </c>
      <c r="F648" t="s">
        <v>493</v>
      </c>
      <c r="G648" t="s">
        <v>433</v>
      </c>
      <c r="H648" t="s">
        <v>1528</v>
      </c>
      <c r="Q648" t="s">
        <v>100</v>
      </c>
      <c r="R648" t="s">
        <v>1529</v>
      </c>
    </row>
    <row r="649" spans="1:19" hidden="1" x14ac:dyDescent="0.3">
      <c r="A649" t="s">
        <v>94</v>
      </c>
      <c r="B649" s="11">
        <v>45047</v>
      </c>
      <c r="C649">
        <v>-2000</v>
      </c>
      <c r="F649" t="s">
        <v>493</v>
      </c>
      <c r="G649" t="s">
        <v>433</v>
      </c>
      <c r="H649" t="s">
        <v>1530</v>
      </c>
      <c r="Q649" t="s">
        <v>100</v>
      </c>
      <c r="R649" t="s">
        <v>1531</v>
      </c>
    </row>
    <row r="650" spans="1:19" hidden="1" x14ac:dyDescent="0.3">
      <c r="A650" t="s">
        <v>94</v>
      </c>
      <c r="B650" s="11">
        <v>45047</v>
      </c>
      <c r="C650">
        <v>-1788.74</v>
      </c>
      <c r="D650">
        <v>41621</v>
      </c>
      <c r="E650" t="s">
        <v>2290</v>
      </c>
      <c r="F650" t="s">
        <v>176</v>
      </c>
      <c r="G650" t="s">
        <v>120</v>
      </c>
      <c r="H650" t="s">
        <v>1532</v>
      </c>
      <c r="I650" t="s">
        <v>402</v>
      </c>
      <c r="J650">
        <v>9002</v>
      </c>
      <c r="K650" t="s">
        <v>150</v>
      </c>
      <c r="L650" t="s">
        <v>106</v>
      </c>
      <c r="M650" t="s">
        <v>103</v>
      </c>
      <c r="N650" t="s">
        <v>56</v>
      </c>
      <c r="O650" t="s">
        <v>119</v>
      </c>
      <c r="P650" t="s">
        <v>64</v>
      </c>
      <c r="Q650" t="s">
        <v>100</v>
      </c>
      <c r="R650" t="s">
        <v>1533</v>
      </c>
      <c r="S650" t="s">
        <v>500</v>
      </c>
    </row>
    <row r="651" spans="1:19" hidden="1" x14ac:dyDescent="0.3">
      <c r="A651" t="s">
        <v>94</v>
      </c>
      <c r="B651" s="11">
        <v>45047</v>
      </c>
      <c r="C651">
        <v>-1780</v>
      </c>
      <c r="D651">
        <v>42109</v>
      </c>
      <c r="E651" t="s">
        <v>29</v>
      </c>
      <c r="F651" t="s">
        <v>98</v>
      </c>
      <c r="G651" t="s">
        <v>102</v>
      </c>
      <c r="H651" t="s">
        <v>1534</v>
      </c>
      <c r="I651" t="s">
        <v>1535</v>
      </c>
      <c r="J651">
        <v>9002</v>
      </c>
      <c r="K651" t="s">
        <v>150</v>
      </c>
      <c r="L651" t="s">
        <v>106</v>
      </c>
      <c r="M651" t="s">
        <v>96</v>
      </c>
      <c r="N651" t="s">
        <v>65</v>
      </c>
      <c r="O651" t="s">
        <v>128</v>
      </c>
      <c r="P651" t="s">
        <v>57</v>
      </c>
      <c r="Q651" t="s">
        <v>100</v>
      </c>
      <c r="R651" t="s">
        <v>1536</v>
      </c>
      <c r="S651" t="s">
        <v>500</v>
      </c>
    </row>
    <row r="652" spans="1:19" hidden="1" x14ac:dyDescent="0.3">
      <c r="A652" t="s">
        <v>94</v>
      </c>
      <c r="B652" s="11">
        <v>45047</v>
      </c>
      <c r="C652">
        <v>-1500</v>
      </c>
      <c r="D652">
        <v>41615</v>
      </c>
      <c r="E652" t="s">
        <v>26</v>
      </c>
      <c r="F652" t="s">
        <v>787</v>
      </c>
      <c r="G652" t="s">
        <v>120</v>
      </c>
      <c r="H652" t="s">
        <v>1537</v>
      </c>
      <c r="I652" t="s">
        <v>1538</v>
      </c>
      <c r="J652">
        <v>9002</v>
      </c>
      <c r="K652" t="s">
        <v>150</v>
      </c>
      <c r="L652" t="s">
        <v>106</v>
      </c>
      <c r="M652" t="s">
        <v>103</v>
      </c>
      <c r="N652" t="s">
        <v>56</v>
      </c>
      <c r="O652" t="s">
        <v>119</v>
      </c>
      <c r="P652" t="s">
        <v>64</v>
      </c>
      <c r="Q652" t="s">
        <v>100</v>
      </c>
      <c r="R652" t="s">
        <v>1539</v>
      </c>
      <c r="S652" t="s">
        <v>500</v>
      </c>
    </row>
    <row r="653" spans="1:19" hidden="1" x14ac:dyDescent="0.3">
      <c r="A653" t="s">
        <v>94</v>
      </c>
      <c r="B653" s="11">
        <v>45047</v>
      </c>
      <c r="C653">
        <v>-1422.72</v>
      </c>
      <c r="D653">
        <v>9</v>
      </c>
      <c r="F653" t="s">
        <v>2322</v>
      </c>
      <c r="G653" t="s">
        <v>172</v>
      </c>
      <c r="I653" t="s">
        <v>2326</v>
      </c>
      <c r="J653">
        <v>9002</v>
      </c>
      <c r="K653" t="s">
        <v>150</v>
      </c>
      <c r="L653" t="s">
        <v>106</v>
      </c>
    </row>
    <row r="654" spans="1:19" hidden="1" x14ac:dyDescent="0.3">
      <c r="A654" t="s">
        <v>94</v>
      </c>
      <c r="B654" s="11">
        <v>45047</v>
      </c>
      <c r="C654">
        <v>-1366.3</v>
      </c>
      <c r="D654">
        <v>41202</v>
      </c>
      <c r="E654" t="s">
        <v>10</v>
      </c>
      <c r="F654" t="s">
        <v>152</v>
      </c>
      <c r="G654" t="s">
        <v>102</v>
      </c>
      <c r="H654" t="s">
        <v>1540</v>
      </c>
      <c r="I654" t="s">
        <v>1541</v>
      </c>
      <c r="J654">
        <v>9002</v>
      </c>
      <c r="K654" t="s">
        <v>150</v>
      </c>
      <c r="L654" t="s">
        <v>106</v>
      </c>
      <c r="M654" t="s">
        <v>103</v>
      </c>
      <c r="N654" t="s">
        <v>56</v>
      </c>
      <c r="O654" t="s">
        <v>96</v>
      </c>
      <c r="P654" t="s">
        <v>58</v>
      </c>
      <c r="Q654" t="s">
        <v>100</v>
      </c>
      <c r="R654" t="s">
        <v>1542</v>
      </c>
      <c r="S654" t="s">
        <v>500</v>
      </c>
    </row>
    <row r="655" spans="1:19" hidden="1" x14ac:dyDescent="0.3">
      <c r="A655" t="s">
        <v>94</v>
      </c>
      <c r="B655" s="11">
        <v>45047</v>
      </c>
      <c r="C655">
        <v>-1317.66</v>
      </c>
      <c r="D655">
        <v>41201</v>
      </c>
      <c r="E655" t="s">
        <v>9</v>
      </c>
      <c r="F655" t="s">
        <v>109</v>
      </c>
      <c r="G655" t="s">
        <v>110</v>
      </c>
      <c r="H655" t="s">
        <v>1543</v>
      </c>
      <c r="I655" t="s">
        <v>1544</v>
      </c>
      <c r="J655">
        <v>9002</v>
      </c>
      <c r="K655" t="s">
        <v>150</v>
      </c>
      <c r="L655" t="s">
        <v>106</v>
      </c>
      <c r="M655" t="s">
        <v>103</v>
      </c>
      <c r="N655" t="s">
        <v>56</v>
      </c>
      <c r="O655" t="s">
        <v>96</v>
      </c>
      <c r="P655" t="s">
        <v>58</v>
      </c>
      <c r="Q655" t="s">
        <v>100</v>
      </c>
      <c r="R655" t="s">
        <v>1545</v>
      </c>
      <c r="S655" t="s">
        <v>500</v>
      </c>
    </row>
    <row r="656" spans="1:19" hidden="1" x14ac:dyDescent="0.3">
      <c r="A656" t="s">
        <v>94</v>
      </c>
      <c r="B656" s="11">
        <v>45047</v>
      </c>
      <c r="C656">
        <v>-1226.71</v>
      </c>
      <c r="D656">
        <v>41614</v>
      </c>
      <c r="E656" t="s">
        <v>25</v>
      </c>
      <c r="F656" t="s">
        <v>556</v>
      </c>
      <c r="G656" t="s">
        <v>95</v>
      </c>
      <c r="H656" t="s">
        <v>1546</v>
      </c>
      <c r="I656" t="s">
        <v>1547</v>
      </c>
      <c r="J656">
        <v>9002</v>
      </c>
      <c r="K656" t="s">
        <v>150</v>
      </c>
      <c r="L656" t="s">
        <v>106</v>
      </c>
      <c r="M656" t="s">
        <v>103</v>
      </c>
      <c r="N656" t="s">
        <v>56</v>
      </c>
      <c r="O656" t="s">
        <v>119</v>
      </c>
      <c r="P656" t="s">
        <v>64</v>
      </c>
      <c r="Q656" t="s">
        <v>100</v>
      </c>
      <c r="R656" t="s">
        <v>1548</v>
      </c>
      <c r="S656" t="s">
        <v>500</v>
      </c>
    </row>
    <row r="657" spans="1:19" hidden="1" x14ac:dyDescent="0.3">
      <c r="A657" t="s">
        <v>94</v>
      </c>
      <c r="B657" s="11">
        <v>45047</v>
      </c>
      <c r="C657">
        <v>-1103.1400000000001</v>
      </c>
      <c r="D657">
        <v>42706</v>
      </c>
      <c r="E657" t="s">
        <v>41</v>
      </c>
      <c r="F657" t="s">
        <v>188</v>
      </c>
      <c r="G657" t="s">
        <v>120</v>
      </c>
      <c r="H657" t="s">
        <v>1549</v>
      </c>
      <c r="I657" t="s">
        <v>393</v>
      </c>
      <c r="J657">
        <v>9002</v>
      </c>
      <c r="K657" t="s">
        <v>150</v>
      </c>
      <c r="L657" t="s">
        <v>106</v>
      </c>
      <c r="M657" t="s">
        <v>96</v>
      </c>
      <c r="N657" t="s">
        <v>65</v>
      </c>
      <c r="O657" t="s">
        <v>97</v>
      </c>
      <c r="P657" t="s">
        <v>67</v>
      </c>
      <c r="Q657" t="s">
        <v>100</v>
      </c>
      <c r="R657" t="s">
        <v>1550</v>
      </c>
      <c r="S657" t="s">
        <v>500</v>
      </c>
    </row>
    <row r="658" spans="1:19" hidden="1" x14ac:dyDescent="0.3">
      <c r="A658" t="s">
        <v>94</v>
      </c>
      <c r="B658" s="11">
        <v>45047</v>
      </c>
      <c r="C658">
        <v>-1063.5</v>
      </c>
      <c r="D658">
        <v>41107</v>
      </c>
      <c r="E658" t="s">
        <v>7</v>
      </c>
      <c r="F658" t="s">
        <v>2322</v>
      </c>
      <c r="G658" t="s">
        <v>172</v>
      </c>
      <c r="I658" t="s">
        <v>150</v>
      </c>
      <c r="J658">
        <v>9002</v>
      </c>
      <c r="K658" t="s">
        <v>150</v>
      </c>
      <c r="L658" t="s">
        <v>106</v>
      </c>
      <c r="M658" t="s">
        <v>103</v>
      </c>
      <c r="N658" t="s">
        <v>56</v>
      </c>
      <c r="O658" t="s">
        <v>103</v>
      </c>
      <c r="P658" t="s">
        <v>57</v>
      </c>
    </row>
    <row r="659" spans="1:19" hidden="1" x14ac:dyDescent="0.3">
      <c r="A659" t="s">
        <v>94</v>
      </c>
      <c r="B659" s="11">
        <v>45047</v>
      </c>
      <c r="C659">
        <v>-908.92</v>
      </c>
      <c r="D659">
        <v>33204</v>
      </c>
      <c r="E659" t="s">
        <v>43</v>
      </c>
      <c r="F659" t="s">
        <v>144</v>
      </c>
      <c r="G659" t="s">
        <v>110</v>
      </c>
      <c r="H659" t="s">
        <v>1551</v>
      </c>
      <c r="I659" t="s">
        <v>1552</v>
      </c>
      <c r="J659">
        <v>20011</v>
      </c>
      <c r="K659" t="s">
        <v>105</v>
      </c>
      <c r="L659" t="s">
        <v>106</v>
      </c>
      <c r="M659" t="s">
        <v>111</v>
      </c>
      <c r="N659" t="s">
        <v>68</v>
      </c>
      <c r="O659" t="s">
        <v>112</v>
      </c>
      <c r="P659" t="s">
        <v>68</v>
      </c>
      <c r="Q659" t="s">
        <v>100</v>
      </c>
      <c r="R659" t="s">
        <v>1553</v>
      </c>
      <c r="S659" t="s">
        <v>500</v>
      </c>
    </row>
    <row r="660" spans="1:19" hidden="1" x14ac:dyDescent="0.3">
      <c r="A660" t="s">
        <v>94</v>
      </c>
      <c r="B660" s="11">
        <v>45047</v>
      </c>
      <c r="C660">
        <v>-899.39</v>
      </c>
      <c r="D660">
        <v>41620</v>
      </c>
      <c r="E660" t="s">
        <v>28</v>
      </c>
      <c r="F660" t="s">
        <v>553</v>
      </c>
      <c r="G660" t="s">
        <v>120</v>
      </c>
      <c r="H660" t="s">
        <v>1554</v>
      </c>
      <c r="I660" t="s">
        <v>1555</v>
      </c>
      <c r="J660">
        <v>9002</v>
      </c>
      <c r="K660" t="s">
        <v>150</v>
      </c>
      <c r="L660" t="s">
        <v>106</v>
      </c>
      <c r="M660" t="s">
        <v>103</v>
      </c>
      <c r="N660" t="s">
        <v>56</v>
      </c>
      <c r="O660" t="s">
        <v>119</v>
      </c>
      <c r="P660" t="s">
        <v>64</v>
      </c>
      <c r="Q660" t="s">
        <v>100</v>
      </c>
      <c r="R660" t="s">
        <v>1556</v>
      </c>
      <c r="S660" t="s">
        <v>500</v>
      </c>
    </row>
    <row r="661" spans="1:19" hidden="1" x14ac:dyDescent="0.3">
      <c r="A661" t="s">
        <v>94</v>
      </c>
      <c r="B661" s="11">
        <v>45047</v>
      </c>
      <c r="C661">
        <v>-876.75</v>
      </c>
      <c r="D661">
        <v>41301</v>
      </c>
      <c r="E661" t="s">
        <v>13</v>
      </c>
      <c r="F661" t="s">
        <v>122</v>
      </c>
      <c r="G661" t="s">
        <v>113</v>
      </c>
      <c r="H661" t="s">
        <v>1557</v>
      </c>
      <c r="I661" t="s">
        <v>1558</v>
      </c>
      <c r="J661">
        <v>9002</v>
      </c>
      <c r="K661" t="s">
        <v>150</v>
      </c>
      <c r="L661" t="s">
        <v>106</v>
      </c>
      <c r="M661" t="s">
        <v>103</v>
      </c>
      <c r="N661" t="s">
        <v>56</v>
      </c>
      <c r="O661" t="s">
        <v>123</v>
      </c>
      <c r="P661" t="s">
        <v>59</v>
      </c>
      <c r="Q661" t="s">
        <v>100</v>
      </c>
      <c r="R661" t="s">
        <v>1559</v>
      </c>
      <c r="S661" t="s">
        <v>500</v>
      </c>
    </row>
    <row r="662" spans="1:19" hidden="1" x14ac:dyDescent="0.3">
      <c r="A662" t="s">
        <v>94</v>
      </c>
      <c r="B662" s="11">
        <v>45047</v>
      </c>
      <c r="C662">
        <v>-870</v>
      </c>
      <c r="D662">
        <v>41614</v>
      </c>
      <c r="E662" t="s">
        <v>25</v>
      </c>
      <c r="F662" t="s">
        <v>1324</v>
      </c>
      <c r="G662" t="s">
        <v>156</v>
      </c>
      <c r="H662" t="s">
        <v>1560</v>
      </c>
      <c r="I662" t="s">
        <v>1561</v>
      </c>
      <c r="J662">
        <v>9002</v>
      </c>
      <c r="K662" t="s">
        <v>150</v>
      </c>
      <c r="L662" t="s">
        <v>106</v>
      </c>
      <c r="M662" t="s">
        <v>103</v>
      </c>
      <c r="N662" t="s">
        <v>56</v>
      </c>
      <c r="O662" t="s">
        <v>119</v>
      </c>
      <c r="P662" t="s">
        <v>64</v>
      </c>
      <c r="Q662" t="s">
        <v>100</v>
      </c>
      <c r="R662" t="s">
        <v>1562</v>
      </c>
      <c r="S662" t="s">
        <v>500</v>
      </c>
    </row>
    <row r="663" spans="1:19" hidden="1" x14ac:dyDescent="0.3">
      <c r="A663" t="s">
        <v>94</v>
      </c>
      <c r="B663" s="11">
        <v>45047</v>
      </c>
      <c r="C663">
        <v>-817.98</v>
      </c>
      <c r="D663">
        <v>41304</v>
      </c>
      <c r="E663" t="s">
        <v>16</v>
      </c>
      <c r="F663" t="s">
        <v>134</v>
      </c>
      <c r="G663" t="s">
        <v>120</v>
      </c>
      <c r="H663" t="s">
        <v>1563</v>
      </c>
      <c r="I663" t="s">
        <v>1564</v>
      </c>
      <c r="J663">
        <v>9002</v>
      </c>
      <c r="K663" t="s">
        <v>150</v>
      </c>
      <c r="L663" t="s">
        <v>106</v>
      </c>
      <c r="M663" t="s">
        <v>103</v>
      </c>
      <c r="N663" t="s">
        <v>56</v>
      </c>
      <c r="O663" t="s">
        <v>123</v>
      </c>
      <c r="P663" t="s">
        <v>59</v>
      </c>
      <c r="Q663" t="s">
        <v>100</v>
      </c>
      <c r="R663" t="s">
        <v>1565</v>
      </c>
      <c r="S663" t="s">
        <v>500</v>
      </c>
    </row>
    <row r="664" spans="1:19" hidden="1" x14ac:dyDescent="0.3">
      <c r="A664" t="s">
        <v>94</v>
      </c>
      <c r="B664" s="11">
        <v>45047</v>
      </c>
      <c r="C664">
        <v>-768.31</v>
      </c>
      <c r="D664">
        <v>42404</v>
      </c>
      <c r="E664" t="s">
        <v>32</v>
      </c>
      <c r="F664" t="s">
        <v>135</v>
      </c>
      <c r="G664" t="s">
        <v>113</v>
      </c>
      <c r="H664" t="s">
        <v>1566</v>
      </c>
      <c r="I664" t="s">
        <v>1567</v>
      </c>
      <c r="J664">
        <v>4004</v>
      </c>
      <c r="K664" t="s">
        <v>114</v>
      </c>
      <c r="L664" t="s">
        <v>2391</v>
      </c>
      <c r="M664" t="s">
        <v>96</v>
      </c>
      <c r="N664" t="s">
        <v>65</v>
      </c>
      <c r="O664" t="s">
        <v>116</v>
      </c>
      <c r="P664" t="s">
        <v>62</v>
      </c>
      <c r="Q664" t="s">
        <v>100</v>
      </c>
      <c r="R664" t="s">
        <v>1568</v>
      </c>
      <c r="S664" t="s">
        <v>500</v>
      </c>
    </row>
    <row r="665" spans="1:19" hidden="1" x14ac:dyDescent="0.3">
      <c r="A665" t="s">
        <v>94</v>
      </c>
      <c r="B665" s="11">
        <v>45047</v>
      </c>
      <c r="C665">
        <v>-493</v>
      </c>
      <c r="D665">
        <v>42407</v>
      </c>
      <c r="E665" t="s">
        <v>34</v>
      </c>
      <c r="F665" t="s">
        <v>190</v>
      </c>
      <c r="G665" t="s">
        <v>120</v>
      </c>
      <c r="H665" t="s">
        <v>374</v>
      </c>
      <c r="I665" t="s">
        <v>1569</v>
      </c>
      <c r="J665">
        <v>9002</v>
      </c>
      <c r="K665" t="s">
        <v>150</v>
      </c>
      <c r="L665" t="s">
        <v>106</v>
      </c>
      <c r="M665" t="s">
        <v>96</v>
      </c>
      <c r="N665" t="s">
        <v>65</v>
      </c>
      <c r="O665" t="s">
        <v>116</v>
      </c>
      <c r="P665" t="s">
        <v>62</v>
      </c>
      <c r="Q665" t="s">
        <v>100</v>
      </c>
      <c r="R665" t="s">
        <v>1570</v>
      </c>
      <c r="S665" t="s">
        <v>500</v>
      </c>
    </row>
    <row r="666" spans="1:19" hidden="1" x14ac:dyDescent="0.3">
      <c r="A666" t="s">
        <v>94</v>
      </c>
      <c r="B666" s="11">
        <v>45047</v>
      </c>
      <c r="C666">
        <v>-440</v>
      </c>
      <c r="D666">
        <v>42407</v>
      </c>
      <c r="E666" t="s">
        <v>34</v>
      </c>
      <c r="F666" t="s">
        <v>168</v>
      </c>
      <c r="G666" t="s">
        <v>113</v>
      </c>
      <c r="H666" t="s">
        <v>225</v>
      </c>
      <c r="I666" t="s">
        <v>1571</v>
      </c>
      <c r="J666">
        <v>2001</v>
      </c>
      <c r="K666" t="s">
        <v>105</v>
      </c>
      <c r="L666" t="s">
        <v>106</v>
      </c>
      <c r="M666" t="s">
        <v>96</v>
      </c>
      <c r="N666" t="s">
        <v>65</v>
      </c>
      <c r="O666" t="s">
        <v>116</v>
      </c>
      <c r="P666" t="s">
        <v>62</v>
      </c>
      <c r="Q666" t="s">
        <v>100</v>
      </c>
      <c r="R666" t="s">
        <v>1572</v>
      </c>
      <c r="S666" t="s">
        <v>500</v>
      </c>
    </row>
    <row r="667" spans="1:19" hidden="1" x14ac:dyDescent="0.3">
      <c r="A667" t="s">
        <v>94</v>
      </c>
      <c r="B667" s="11">
        <v>45047</v>
      </c>
      <c r="C667">
        <v>-341.03</v>
      </c>
      <c r="D667">
        <v>41620</v>
      </c>
      <c r="E667" t="s">
        <v>28</v>
      </c>
      <c r="F667" t="s">
        <v>125</v>
      </c>
      <c r="G667" t="s">
        <v>124</v>
      </c>
      <c r="H667" t="s">
        <v>599</v>
      </c>
      <c r="I667" t="s">
        <v>600</v>
      </c>
      <c r="J667">
        <v>9002</v>
      </c>
      <c r="K667" t="s">
        <v>150</v>
      </c>
      <c r="L667" t="s">
        <v>106</v>
      </c>
      <c r="M667" t="s">
        <v>103</v>
      </c>
      <c r="N667" t="s">
        <v>56</v>
      </c>
      <c r="O667" t="s">
        <v>119</v>
      </c>
      <c r="P667" t="s">
        <v>64</v>
      </c>
      <c r="Q667" t="s">
        <v>1576</v>
      </c>
      <c r="R667" t="s">
        <v>1577</v>
      </c>
      <c r="S667" t="s">
        <v>500</v>
      </c>
    </row>
    <row r="668" spans="1:19" hidden="1" x14ac:dyDescent="0.3">
      <c r="A668" t="s">
        <v>94</v>
      </c>
      <c r="B668" s="11">
        <v>45047</v>
      </c>
      <c r="C668">
        <v>-337.73</v>
      </c>
      <c r="D668">
        <v>33204</v>
      </c>
      <c r="E668" t="s">
        <v>43</v>
      </c>
      <c r="F668" t="s">
        <v>144</v>
      </c>
      <c r="G668" t="s">
        <v>110</v>
      </c>
      <c r="H668" t="s">
        <v>1573</v>
      </c>
      <c r="I668" t="s">
        <v>1574</v>
      </c>
      <c r="J668">
        <v>20011</v>
      </c>
      <c r="K668" t="s">
        <v>105</v>
      </c>
      <c r="L668" t="s">
        <v>106</v>
      </c>
      <c r="M668" t="s">
        <v>111</v>
      </c>
      <c r="N668" t="s">
        <v>68</v>
      </c>
      <c r="O668" t="s">
        <v>112</v>
      </c>
      <c r="P668" t="s">
        <v>68</v>
      </c>
      <c r="Q668" t="s">
        <v>100</v>
      </c>
      <c r="R668" t="s">
        <v>1575</v>
      </c>
      <c r="S668" t="s">
        <v>500</v>
      </c>
    </row>
    <row r="669" spans="1:19" hidden="1" x14ac:dyDescent="0.3">
      <c r="A669" t="s">
        <v>94</v>
      </c>
      <c r="B669" s="11">
        <v>45047</v>
      </c>
      <c r="C669">
        <v>-320</v>
      </c>
      <c r="D669">
        <v>41618</v>
      </c>
      <c r="E669" t="s">
        <v>2376</v>
      </c>
      <c r="F669" t="s">
        <v>582</v>
      </c>
      <c r="G669" t="s">
        <v>120</v>
      </c>
      <c r="H669" t="s">
        <v>1578</v>
      </c>
      <c r="I669" t="s">
        <v>1579</v>
      </c>
      <c r="J669">
        <v>9002</v>
      </c>
      <c r="K669" t="s">
        <v>150</v>
      </c>
      <c r="L669" t="s">
        <v>106</v>
      </c>
      <c r="M669" t="s">
        <v>103</v>
      </c>
      <c r="N669" t="s">
        <v>56</v>
      </c>
      <c r="O669" t="s">
        <v>119</v>
      </c>
      <c r="P669" t="s">
        <v>64</v>
      </c>
      <c r="Q669" t="s">
        <v>100</v>
      </c>
      <c r="R669" t="s">
        <v>1580</v>
      </c>
      <c r="S669" t="s">
        <v>500</v>
      </c>
    </row>
    <row r="670" spans="1:19" hidden="1" x14ac:dyDescent="0.3">
      <c r="A670" t="s">
        <v>94</v>
      </c>
      <c r="B670" s="11">
        <v>45047</v>
      </c>
      <c r="C670">
        <v>-215</v>
      </c>
      <c r="D670">
        <v>42604</v>
      </c>
      <c r="E670" t="s">
        <v>40</v>
      </c>
      <c r="F670" t="s">
        <v>137</v>
      </c>
      <c r="G670" t="s">
        <v>104</v>
      </c>
      <c r="H670" t="s">
        <v>381</v>
      </c>
      <c r="I670" t="s">
        <v>380</v>
      </c>
      <c r="J670">
        <v>20011</v>
      </c>
      <c r="K670" t="s">
        <v>105</v>
      </c>
      <c r="L670" t="s">
        <v>106</v>
      </c>
      <c r="M670" t="s">
        <v>96</v>
      </c>
      <c r="N670" t="s">
        <v>65</v>
      </c>
      <c r="O670" t="s">
        <v>107</v>
      </c>
      <c r="P670" t="s">
        <v>63</v>
      </c>
      <c r="Q670" t="s">
        <v>100</v>
      </c>
      <c r="R670" t="s">
        <v>1581</v>
      </c>
      <c r="S670" t="s">
        <v>500</v>
      </c>
    </row>
    <row r="671" spans="1:19" hidden="1" x14ac:dyDescent="0.3">
      <c r="A671" t="s">
        <v>94</v>
      </c>
      <c r="B671" s="11">
        <v>45047</v>
      </c>
      <c r="C671">
        <v>-210</v>
      </c>
      <c r="D671">
        <v>41105</v>
      </c>
      <c r="E671" t="s">
        <v>6</v>
      </c>
      <c r="F671" t="s">
        <v>171</v>
      </c>
      <c r="G671" t="s">
        <v>95</v>
      </c>
      <c r="H671" t="s">
        <v>1582</v>
      </c>
      <c r="I671" t="s">
        <v>1583</v>
      </c>
      <c r="J671">
        <v>9002</v>
      </c>
      <c r="K671" t="s">
        <v>150</v>
      </c>
      <c r="L671" t="s">
        <v>106</v>
      </c>
      <c r="M671" t="s">
        <v>103</v>
      </c>
      <c r="N671" t="s">
        <v>56</v>
      </c>
      <c r="O671" t="s">
        <v>103</v>
      </c>
      <c r="P671" t="s">
        <v>57</v>
      </c>
      <c r="Q671" t="s">
        <v>100</v>
      </c>
      <c r="R671" t="s">
        <v>1584</v>
      </c>
      <c r="S671" t="s">
        <v>500</v>
      </c>
    </row>
    <row r="672" spans="1:19" hidden="1" x14ac:dyDescent="0.3">
      <c r="A672" t="s">
        <v>94</v>
      </c>
      <c r="B672" s="11">
        <v>45047</v>
      </c>
      <c r="C672">
        <v>-193</v>
      </c>
      <c r="D672">
        <v>42718</v>
      </c>
      <c r="E672" t="s">
        <v>42</v>
      </c>
      <c r="F672" t="s">
        <v>609</v>
      </c>
      <c r="G672" t="s">
        <v>160</v>
      </c>
      <c r="H672" t="s">
        <v>1585</v>
      </c>
      <c r="I672" t="s">
        <v>611</v>
      </c>
      <c r="J672">
        <v>9002</v>
      </c>
      <c r="K672" t="s">
        <v>150</v>
      </c>
      <c r="L672" t="s">
        <v>106</v>
      </c>
      <c r="M672" t="s">
        <v>96</v>
      </c>
      <c r="N672" t="s">
        <v>65</v>
      </c>
      <c r="O672" t="s">
        <v>97</v>
      </c>
      <c r="P672" t="s">
        <v>67</v>
      </c>
      <c r="Q672" t="s">
        <v>100</v>
      </c>
      <c r="R672" t="s">
        <v>1586</v>
      </c>
      <c r="S672" t="s">
        <v>500</v>
      </c>
    </row>
    <row r="673" spans="1:19" hidden="1" x14ac:dyDescent="0.3">
      <c r="A673" t="s">
        <v>94</v>
      </c>
      <c r="B673" s="11">
        <v>45047</v>
      </c>
      <c r="C673">
        <v>-140</v>
      </c>
      <c r="D673">
        <v>41105</v>
      </c>
      <c r="E673" t="s">
        <v>6</v>
      </c>
      <c r="F673" t="s">
        <v>171</v>
      </c>
      <c r="G673" t="s">
        <v>95</v>
      </c>
      <c r="H673" t="s">
        <v>1587</v>
      </c>
      <c r="I673" t="s">
        <v>376</v>
      </c>
      <c r="J673">
        <v>9002</v>
      </c>
      <c r="K673" t="s">
        <v>150</v>
      </c>
      <c r="L673" t="s">
        <v>106</v>
      </c>
      <c r="M673" t="s">
        <v>103</v>
      </c>
      <c r="N673" t="s">
        <v>56</v>
      </c>
      <c r="O673" t="s">
        <v>103</v>
      </c>
      <c r="P673" t="s">
        <v>57</v>
      </c>
      <c r="Q673" t="s">
        <v>100</v>
      </c>
      <c r="R673" t="s">
        <v>1588</v>
      </c>
      <c r="S673" t="s">
        <v>500</v>
      </c>
    </row>
    <row r="674" spans="1:19" hidden="1" x14ac:dyDescent="0.3">
      <c r="A674" t="s">
        <v>94</v>
      </c>
      <c r="B674" s="11">
        <v>45047</v>
      </c>
      <c r="C674">
        <v>-130</v>
      </c>
      <c r="D674">
        <v>41105</v>
      </c>
      <c r="E674" t="s">
        <v>6</v>
      </c>
      <c r="F674" t="s">
        <v>171</v>
      </c>
      <c r="G674" t="s">
        <v>95</v>
      </c>
      <c r="H674" t="s">
        <v>1589</v>
      </c>
      <c r="I674" t="s">
        <v>377</v>
      </c>
      <c r="J674">
        <v>9002</v>
      </c>
      <c r="K674" t="s">
        <v>150</v>
      </c>
      <c r="L674" t="s">
        <v>106</v>
      </c>
      <c r="M674" t="s">
        <v>103</v>
      </c>
      <c r="N674" t="s">
        <v>56</v>
      </c>
      <c r="O674" t="s">
        <v>103</v>
      </c>
      <c r="P674" t="s">
        <v>57</v>
      </c>
      <c r="Q674" t="s">
        <v>100</v>
      </c>
      <c r="R674" t="s">
        <v>1590</v>
      </c>
      <c r="S674" t="s">
        <v>500</v>
      </c>
    </row>
    <row r="675" spans="1:19" hidden="1" x14ac:dyDescent="0.3">
      <c r="A675" t="s">
        <v>94</v>
      </c>
      <c r="B675" s="11">
        <v>45047</v>
      </c>
      <c r="C675">
        <v>-130</v>
      </c>
      <c r="D675">
        <v>41105</v>
      </c>
      <c r="E675" t="s">
        <v>6</v>
      </c>
      <c r="F675" t="s">
        <v>171</v>
      </c>
      <c r="G675" t="s">
        <v>95</v>
      </c>
      <c r="H675" t="s">
        <v>1591</v>
      </c>
      <c r="I675" t="s">
        <v>376</v>
      </c>
      <c r="J675">
        <v>9002</v>
      </c>
      <c r="K675" t="s">
        <v>150</v>
      </c>
      <c r="L675" t="s">
        <v>106</v>
      </c>
      <c r="M675" t="s">
        <v>103</v>
      </c>
      <c r="N675" t="s">
        <v>56</v>
      </c>
      <c r="O675" t="s">
        <v>103</v>
      </c>
      <c r="P675" t="s">
        <v>57</v>
      </c>
      <c r="Q675" t="s">
        <v>100</v>
      </c>
      <c r="R675" t="s">
        <v>1592</v>
      </c>
      <c r="S675" t="s">
        <v>500</v>
      </c>
    </row>
    <row r="676" spans="1:19" hidden="1" x14ac:dyDescent="0.3">
      <c r="A676" t="s">
        <v>94</v>
      </c>
      <c r="B676" s="11">
        <v>45047</v>
      </c>
      <c r="C676">
        <v>-119.25</v>
      </c>
      <c r="D676">
        <v>41609</v>
      </c>
      <c r="E676" t="s">
        <v>24</v>
      </c>
      <c r="F676" t="s">
        <v>229</v>
      </c>
      <c r="G676" t="s">
        <v>113</v>
      </c>
      <c r="H676" t="s">
        <v>1593</v>
      </c>
      <c r="I676" t="s">
        <v>1594</v>
      </c>
      <c r="J676">
        <v>9002</v>
      </c>
      <c r="K676" t="s">
        <v>150</v>
      </c>
      <c r="L676" t="s">
        <v>106</v>
      </c>
      <c r="M676" t="s">
        <v>103</v>
      </c>
      <c r="N676" t="s">
        <v>56</v>
      </c>
      <c r="O676" t="s">
        <v>119</v>
      </c>
      <c r="P676" t="s">
        <v>64</v>
      </c>
      <c r="Q676" t="s">
        <v>100</v>
      </c>
      <c r="R676" t="s">
        <v>1595</v>
      </c>
      <c r="S676" t="s">
        <v>500</v>
      </c>
    </row>
    <row r="677" spans="1:19" hidden="1" x14ac:dyDescent="0.3">
      <c r="A677" t="s">
        <v>94</v>
      </c>
      <c r="B677" s="11">
        <v>45047</v>
      </c>
      <c r="C677">
        <v>-109.8</v>
      </c>
      <c r="F677" t="s">
        <v>493</v>
      </c>
      <c r="G677" t="s">
        <v>433</v>
      </c>
      <c r="H677" t="s">
        <v>1596</v>
      </c>
      <c r="Q677" t="s">
        <v>100</v>
      </c>
      <c r="R677" t="s">
        <v>1597</v>
      </c>
    </row>
    <row r="678" spans="1:19" hidden="1" x14ac:dyDescent="0.3">
      <c r="A678" t="s">
        <v>94</v>
      </c>
      <c r="B678" s="11">
        <v>45047</v>
      </c>
      <c r="C678">
        <v>-106.99</v>
      </c>
      <c r="D678">
        <v>41301</v>
      </c>
      <c r="E678" t="s">
        <v>13</v>
      </c>
      <c r="F678" t="s">
        <v>122</v>
      </c>
      <c r="G678" t="s">
        <v>113</v>
      </c>
      <c r="H678" t="s">
        <v>1598</v>
      </c>
      <c r="I678" t="s">
        <v>1599</v>
      </c>
      <c r="J678">
        <v>9002</v>
      </c>
      <c r="K678" t="s">
        <v>150</v>
      </c>
      <c r="L678" t="s">
        <v>106</v>
      </c>
      <c r="M678" t="s">
        <v>103</v>
      </c>
      <c r="N678" t="s">
        <v>56</v>
      </c>
      <c r="O678" t="s">
        <v>123</v>
      </c>
      <c r="P678" t="s">
        <v>59</v>
      </c>
      <c r="Q678" t="s">
        <v>100</v>
      </c>
      <c r="R678" t="s">
        <v>1600</v>
      </c>
      <c r="S678" t="s">
        <v>500</v>
      </c>
    </row>
    <row r="679" spans="1:19" hidden="1" x14ac:dyDescent="0.3">
      <c r="A679" t="s">
        <v>94</v>
      </c>
      <c r="B679" s="11">
        <v>45047</v>
      </c>
      <c r="C679">
        <v>-105</v>
      </c>
      <c r="D679">
        <v>41614</v>
      </c>
      <c r="E679" t="s">
        <v>25</v>
      </c>
      <c r="F679" t="s">
        <v>167</v>
      </c>
      <c r="G679" t="s">
        <v>124</v>
      </c>
      <c r="H679" t="s">
        <v>1601</v>
      </c>
      <c r="I679" t="s">
        <v>1602</v>
      </c>
      <c r="J679">
        <v>9002</v>
      </c>
      <c r="K679" t="s">
        <v>150</v>
      </c>
      <c r="L679" t="s">
        <v>106</v>
      </c>
      <c r="M679" t="s">
        <v>103</v>
      </c>
      <c r="N679" t="s">
        <v>56</v>
      </c>
      <c r="O679" t="s">
        <v>119</v>
      </c>
      <c r="P679" t="s">
        <v>64</v>
      </c>
      <c r="Q679" t="s">
        <v>100</v>
      </c>
      <c r="R679" t="s">
        <v>1603</v>
      </c>
      <c r="S679" t="s">
        <v>500</v>
      </c>
    </row>
    <row r="680" spans="1:19" hidden="1" x14ac:dyDescent="0.3">
      <c r="A680" t="s">
        <v>94</v>
      </c>
      <c r="B680" s="11">
        <v>45047</v>
      </c>
      <c r="C680">
        <v>-93.84</v>
      </c>
      <c r="D680">
        <v>41306</v>
      </c>
      <c r="E680" t="s">
        <v>17</v>
      </c>
      <c r="F680" t="s">
        <v>134</v>
      </c>
      <c r="G680" t="s">
        <v>120</v>
      </c>
      <c r="H680" t="s">
        <v>1604</v>
      </c>
      <c r="I680" t="s">
        <v>1605</v>
      </c>
      <c r="J680">
        <v>9002</v>
      </c>
      <c r="K680" t="s">
        <v>150</v>
      </c>
      <c r="L680" t="s">
        <v>106</v>
      </c>
      <c r="M680" t="s">
        <v>103</v>
      </c>
      <c r="N680" t="s">
        <v>56</v>
      </c>
      <c r="O680" t="s">
        <v>123</v>
      </c>
      <c r="P680" t="s">
        <v>59</v>
      </c>
      <c r="Q680" t="s">
        <v>100</v>
      </c>
      <c r="R680" t="s">
        <v>1606</v>
      </c>
      <c r="S680" t="s">
        <v>500</v>
      </c>
    </row>
    <row r="681" spans="1:19" hidden="1" x14ac:dyDescent="0.3">
      <c r="A681" t="s">
        <v>94</v>
      </c>
      <c r="B681" s="11">
        <v>45047</v>
      </c>
      <c r="C681">
        <v>-34</v>
      </c>
      <c r="D681">
        <v>41301</v>
      </c>
      <c r="E681" t="s">
        <v>13</v>
      </c>
      <c r="F681" t="s">
        <v>353</v>
      </c>
      <c r="G681" t="s">
        <v>120</v>
      </c>
      <c r="H681" t="s">
        <v>1607</v>
      </c>
      <c r="I681" t="s">
        <v>1608</v>
      </c>
      <c r="J681">
        <v>9002</v>
      </c>
      <c r="K681" t="s">
        <v>150</v>
      </c>
      <c r="L681" t="s">
        <v>106</v>
      </c>
      <c r="M681" t="s">
        <v>103</v>
      </c>
      <c r="N681" t="s">
        <v>56</v>
      </c>
      <c r="O681" t="s">
        <v>123</v>
      </c>
      <c r="P681" t="s">
        <v>59</v>
      </c>
      <c r="Q681" t="s">
        <v>100</v>
      </c>
      <c r="R681" t="s">
        <v>1609</v>
      </c>
      <c r="S681" t="s">
        <v>500</v>
      </c>
    </row>
    <row r="682" spans="1:19" hidden="1" x14ac:dyDescent="0.3">
      <c r="A682" t="s">
        <v>94</v>
      </c>
      <c r="B682" s="11">
        <v>45047</v>
      </c>
      <c r="C682">
        <v>-30.1</v>
      </c>
      <c r="D682">
        <v>41301</v>
      </c>
      <c r="E682" t="s">
        <v>13</v>
      </c>
      <c r="F682" t="s">
        <v>122</v>
      </c>
      <c r="G682" t="s">
        <v>113</v>
      </c>
      <c r="H682" t="s">
        <v>1610</v>
      </c>
      <c r="I682" t="s">
        <v>1599</v>
      </c>
      <c r="J682">
        <v>9002</v>
      </c>
      <c r="K682" t="s">
        <v>150</v>
      </c>
      <c r="L682" t="s">
        <v>106</v>
      </c>
      <c r="M682" t="s">
        <v>103</v>
      </c>
      <c r="N682" t="s">
        <v>56</v>
      </c>
      <c r="O682" t="s">
        <v>123</v>
      </c>
      <c r="P682" t="s">
        <v>59</v>
      </c>
      <c r="Q682" t="s">
        <v>100</v>
      </c>
      <c r="R682" t="s">
        <v>1611</v>
      </c>
      <c r="S682" t="s">
        <v>500</v>
      </c>
    </row>
    <row r="683" spans="1:19" hidden="1" x14ac:dyDescent="0.3">
      <c r="A683" t="s">
        <v>94</v>
      </c>
      <c r="B683" s="11">
        <v>45047</v>
      </c>
      <c r="C683">
        <v>-28.35</v>
      </c>
      <c r="D683">
        <v>42604</v>
      </c>
      <c r="E683" t="s">
        <v>40</v>
      </c>
      <c r="F683" t="s">
        <v>137</v>
      </c>
      <c r="G683" t="s">
        <v>104</v>
      </c>
      <c r="H683" t="s">
        <v>1612</v>
      </c>
      <c r="I683" t="s">
        <v>141</v>
      </c>
      <c r="J683">
        <v>20011</v>
      </c>
      <c r="K683" t="s">
        <v>105</v>
      </c>
      <c r="L683" t="s">
        <v>106</v>
      </c>
      <c r="M683" t="s">
        <v>96</v>
      </c>
      <c r="N683" t="s">
        <v>65</v>
      </c>
      <c r="O683" t="s">
        <v>107</v>
      </c>
      <c r="P683" t="s">
        <v>63</v>
      </c>
      <c r="Q683" t="s">
        <v>100</v>
      </c>
      <c r="R683" t="s">
        <v>1613</v>
      </c>
      <c r="S683" t="s">
        <v>500</v>
      </c>
    </row>
    <row r="684" spans="1:19" hidden="1" x14ac:dyDescent="0.3">
      <c r="A684" t="s">
        <v>94</v>
      </c>
      <c r="B684" s="11">
        <v>45047</v>
      </c>
      <c r="C684">
        <v>-28</v>
      </c>
      <c r="D684">
        <v>42718</v>
      </c>
      <c r="E684" t="s">
        <v>42</v>
      </c>
      <c r="F684" t="s">
        <v>609</v>
      </c>
      <c r="G684" t="s">
        <v>160</v>
      </c>
      <c r="H684" t="s">
        <v>1614</v>
      </c>
      <c r="I684" t="s">
        <v>1615</v>
      </c>
      <c r="J684">
        <v>9002</v>
      </c>
      <c r="K684" t="s">
        <v>150</v>
      </c>
      <c r="L684" t="s">
        <v>106</v>
      </c>
      <c r="M684" t="s">
        <v>96</v>
      </c>
      <c r="N684" t="s">
        <v>65</v>
      </c>
      <c r="O684" t="s">
        <v>97</v>
      </c>
      <c r="P684" t="s">
        <v>67</v>
      </c>
      <c r="Q684" t="s">
        <v>100</v>
      </c>
      <c r="R684" t="s">
        <v>1616</v>
      </c>
      <c r="S684" t="s">
        <v>500</v>
      </c>
    </row>
    <row r="685" spans="1:19" hidden="1" x14ac:dyDescent="0.3">
      <c r="A685" t="s">
        <v>94</v>
      </c>
      <c r="B685" s="11">
        <v>45047</v>
      </c>
      <c r="C685">
        <v>-11</v>
      </c>
      <c r="D685">
        <v>42604</v>
      </c>
      <c r="E685" t="s">
        <v>40</v>
      </c>
      <c r="F685" t="s">
        <v>137</v>
      </c>
      <c r="G685" t="s">
        <v>104</v>
      </c>
      <c r="H685" t="s">
        <v>389</v>
      </c>
      <c r="I685" t="s">
        <v>138</v>
      </c>
      <c r="J685">
        <v>20011</v>
      </c>
      <c r="K685" t="s">
        <v>105</v>
      </c>
      <c r="L685" t="s">
        <v>106</v>
      </c>
      <c r="M685" t="s">
        <v>96</v>
      </c>
      <c r="N685" t="s">
        <v>65</v>
      </c>
      <c r="O685" t="s">
        <v>107</v>
      </c>
      <c r="P685" t="s">
        <v>63</v>
      </c>
      <c r="Q685" t="s">
        <v>100</v>
      </c>
      <c r="R685" t="s">
        <v>1617</v>
      </c>
      <c r="S685" t="s">
        <v>500</v>
      </c>
    </row>
    <row r="686" spans="1:19" hidden="1" x14ac:dyDescent="0.3">
      <c r="A686" t="s">
        <v>94</v>
      </c>
      <c r="B686" s="11">
        <v>45047</v>
      </c>
      <c r="C686">
        <v>-11</v>
      </c>
      <c r="D686">
        <v>42604</v>
      </c>
      <c r="E686" t="s">
        <v>40</v>
      </c>
      <c r="F686" t="s">
        <v>137</v>
      </c>
      <c r="G686" t="s">
        <v>104</v>
      </c>
      <c r="H686" t="s">
        <v>1618</v>
      </c>
      <c r="I686" t="s">
        <v>138</v>
      </c>
      <c r="J686">
        <v>20011</v>
      </c>
      <c r="K686" t="s">
        <v>105</v>
      </c>
      <c r="L686" t="s">
        <v>106</v>
      </c>
      <c r="M686" t="s">
        <v>96</v>
      </c>
      <c r="N686" t="s">
        <v>65</v>
      </c>
      <c r="O686" t="s">
        <v>107</v>
      </c>
      <c r="P686" t="s">
        <v>63</v>
      </c>
      <c r="Q686" t="s">
        <v>100</v>
      </c>
      <c r="R686" t="s">
        <v>1619</v>
      </c>
      <c r="S686" t="s">
        <v>500</v>
      </c>
    </row>
    <row r="687" spans="1:19" hidden="1" x14ac:dyDescent="0.3">
      <c r="A687" t="s">
        <v>94</v>
      </c>
      <c r="B687" s="11">
        <v>45047</v>
      </c>
      <c r="C687">
        <v>-10.6</v>
      </c>
      <c r="D687">
        <v>42604</v>
      </c>
      <c r="E687" t="s">
        <v>40</v>
      </c>
      <c r="F687" t="s">
        <v>137</v>
      </c>
      <c r="G687" t="s">
        <v>104</v>
      </c>
      <c r="H687" t="s">
        <v>385</v>
      </c>
      <c r="I687" t="s">
        <v>140</v>
      </c>
      <c r="J687">
        <v>20011</v>
      </c>
      <c r="K687" t="s">
        <v>105</v>
      </c>
      <c r="L687" t="s">
        <v>106</v>
      </c>
      <c r="M687" t="s">
        <v>96</v>
      </c>
      <c r="N687" t="s">
        <v>65</v>
      </c>
      <c r="O687" t="s">
        <v>107</v>
      </c>
      <c r="P687" t="s">
        <v>63</v>
      </c>
      <c r="Q687" t="s">
        <v>100</v>
      </c>
      <c r="R687" t="s">
        <v>1620</v>
      </c>
      <c r="S687" t="s">
        <v>500</v>
      </c>
    </row>
    <row r="688" spans="1:19" hidden="1" x14ac:dyDescent="0.3">
      <c r="A688" t="s">
        <v>94</v>
      </c>
      <c r="B688" s="11">
        <v>45047</v>
      </c>
      <c r="C688">
        <v>-5.5</v>
      </c>
      <c r="D688">
        <v>42604</v>
      </c>
      <c r="E688" t="s">
        <v>40</v>
      </c>
      <c r="F688" t="s">
        <v>137</v>
      </c>
      <c r="G688" t="s">
        <v>104</v>
      </c>
      <c r="H688" t="s">
        <v>1621</v>
      </c>
      <c r="I688" t="s">
        <v>138</v>
      </c>
      <c r="J688">
        <v>20011</v>
      </c>
      <c r="K688" t="s">
        <v>105</v>
      </c>
      <c r="L688" t="s">
        <v>106</v>
      </c>
      <c r="M688" t="s">
        <v>96</v>
      </c>
      <c r="N688" t="s">
        <v>65</v>
      </c>
      <c r="O688" t="s">
        <v>107</v>
      </c>
      <c r="P688" t="s">
        <v>63</v>
      </c>
      <c r="Q688" t="s">
        <v>100</v>
      </c>
      <c r="R688" t="s">
        <v>1622</v>
      </c>
      <c r="S688" t="s">
        <v>500</v>
      </c>
    </row>
    <row r="689" spans="1:19" hidden="1" x14ac:dyDescent="0.3">
      <c r="A689" t="s">
        <v>94</v>
      </c>
      <c r="B689" s="11">
        <v>45047</v>
      </c>
      <c r="C689">
        <v>-5.5</v>
      </c>
      <c r="D689">
        <v>42604</v>
      </c>
      <c r="E689" t="s">
        <v>40</v>
      </c>
      <c r="F689" t="s">
        <v>137</v>
      </c>
      <c r="G689" t="s">
        <v>104</v>
      </c>
      <c r="H689" t="s">
        <v>1623</v>
      </c>
      <c r="I689" t="s">
        <v>138</v>
      </c>
      <c r="J689">
        <v>20011</v>
      </c>
      <c r="K689" t="s">
        <v>105</v>
      </c>
      <c r="L689" t="s">
        <v>106</v>
      </c>
      <c r="M689" t="s">
        <v>96</v>
      </c>
      <c r="N689" t="s">
        <v>65</v>
      </c>
      <c r="O689" t="s">
        <v>107</v>
      </c>
      <c r="P689" t="s">
        <v>63</v>
      </c>
      <c r="Q689" t="s">
        <v>100</v>
      </c>
      <c r="R689" t="s">
        <v>1624</v>
      </c>
      <c r="S689" t="s">
        <v>500</v>
      </c>
    </row>
    <row r="690" spans="1:19" hidden="1" x14ac:dyDescent="0.3">
      <c r="A690" t="s">
        <v>94</v>
      </c>
      <c r="B690" s="11">
        <v>45047</v>
      </c>
      <c r="C690">
        <v>-5.5</v>
      </c>
      <c r="D690">
        <v>42604</v>
      </c>
      <c r="E690" t="s">
        <v>40</v>
      </c>
      <c r="F690" t="s">
        <v>137</v>
      </c>
      <c r="G690" t="s">
        <v>104</v>
      </c>
      <c r="H690" t="s">
        <v>1625</v>
      </c>
      <c r="I690" t="s">
        <v>138</v>
      </c>
      <c r="J690">
        <v>20011</v>
      </c>
      <c r="K690" t="s">
        <v>105</v>
      </c>
      <c r="L690" t="s">
        <v>106</v>
      </c>
      <c r="M690" t="s">
        <v>96</v>
      </c>
      <c r="N690" t="s">
        <v>65</v>
      </c>
      <c r="O690" t="s">
        <v>107</v>
      </c>
      <c r="P690" t="s">
        <v>63</v>
      </c>
      <c r="Q690" t="s">
        <v>100</v>
      </c>
      <c r="R690" t="s">
        <v>1626</v>
      </c>
      <c r="S690" t="s">
        <v>500</v>
      </c>
    </row>
    <row r="691" spans="1:19" hidden="1" x14ac:dyDescent="0.3">
      <c r="A691" t="s">
        <v>94</v>
      </c>
      <c r="B691" s="11">
        <v>45047</v>
      </c>
      <c r="C691">
        <v>-5.5</v>
      </c>
      <c r="D691">
        <v>42604</v>
      </c>
      <c r="E691" t="s">
        <v>40</v>
      </c>
      <c r="F691" t="s">
        <v>137</v>
      </c>
      <c r="G691" t="s">
        <v>104</v>
      </c>
      <c r="H691" t="s">
        <v>1627</v>
      </c>
      <c r="I691" t="s">
        <v>138</v>
      </c>
      <c r="J691">
        <v>20011</v>
      </c>
      <c r="K691" t="s">
        <v>105</v>
      </c>
      <c r="L691" t="s">
        <v>106</v>
      </c>
      <c r="M691" t="s">
        <v>96</v>
      </c>
      <c r="N691" t="s">
        <v>65</v>
      </c>
      <c r="O691" t="s">
        <v>107</v>
      </c>
      <c r="P691" t="s">
        <v>63</v>
      </c>
      <c r="Q691" t="s">
        <v>100</v>
      </c>
      <c r="R691" t="s">
        <v>1628</v>
      </c>
      <c r="S691" t="s">
        <v>500</v>
      </c>
    </row>
    <row r="692" spans="1:19" hidden="1" x14ac:dyDescent="0.3">
      <c r="A692" t="s">
        <v>94</v>
      </c>
      <c r="B692" s="11">
        <v>45047</v>
      </c>
      <c r="C692">
        <v>-4.05</v>
      </c>
      <c r="D692">
        <v>42604</v>
      </c>
      <c r="E692" t="s">
        <v>40</v>
      </c>
      <c r="F692" t="s">
        <v>137</v>
      </c>
      <c r="G692" t="s">
        <v>104</v>
      </c>
      <c r="H692" t="s">
        <v>398</v>
      </c>
      <c r="I692" t="s">
        <v>141</v>
      </c>
      <c r="J692">
        <v>20011</v>
      </c>
      <c r="K692" t="s">
        <v>105</v>
      </c>
      <c r="L692" t="s">
        <v>106</v>
      </c>
      <c r="M692" t="s">
        <v>96</v>
      </c>
      <c r="N692" t="s">
        <v>65</v>
      </c>
      <c r="O692" t="s">
        <v>107</v>
      </c>
      <c r="P692" t="s">
        <v>63</v>
      </c>
      <c r="Q692" t="s">
        <v>100</v>
      </c>
      <c r="R692" t="s">
        <v>1629</v>
      </c>
      <c r="S692" t="s">
        <v>500</v>
      </c>
    </row>
    <row r="693" spans="1:19" hidden="1" x14ac:dyDescent="0.3">
      <c r="A693" t="s">
        <v>94</v>
      </c>
      <c r="B693" s="11">
        <v>45047</v>
      </c>
      <c r="C693">
        <v>-2.8</v>
      </c>
      <c r="D693">
        <v>42604</v>
      </c>
      <c r="E693" t="s">
        <v>40</v>
      </c>
      <c r="F693" t="s">
        <v>137</v>
      </c>
      <c r="G693" t="s">
        <v>104</v>
      </c>
      <c r="H693" t="s">
        <v>1630</v>
      </c>
      <c r="I693" t="s">
        <v>207</v>
      </c>
      <c r="J693">
        <v>20011</v>
      </c>
      <c r="K693" t="s">
        <v>105</v>
      </c>
      <c r="L693" t="s">
        <v>106</v>
      </c>
      <c r="M693" t="s">
        <v>96</v>
      </c>
      <c r="N693" t="s">
        <v>65</v>
      </c>
      <c r="O693" t="s">
        <v>107</v>
      </c>
      <c r="P693" t="s">
        <v>63</v>
      </c>
      <c r="Q693" t="s">
        <v>100</v>
      </c>
      <c r="R693" t="s">
        <v>1631</v>
      </c>
      <c r="S693" t="s">
        <v>500</v>
      </c>
    </row>
    <row r="694" spans="1:19" hidden="1" x14ac:dyDescent="0.3">
      <c r="A694" t="s">
        <v>94</v>
      </c>
      <c r="B694" s="11">
        <v>45047</v>
      </c>
      <c r="C694">
        <v>-2.8</v>
      </c>
      <c r="D694">
        <v>42604</v>
      </c>
      <c r="E694" t="s">
        <v>40</v>
      </c>
      <c r="F694" t="s">
        <v>137</v>
      </c>
      <c r="G694" t="s">
        <v>104</v>
      </c>
      <c r="H694" t="s">
        <v>384</v>
      </c>
      <c r="I694" t="s">
        <v>207</v>
      </c>
      <c r="J694">
        <v>20011</v>
      </c>
      <c r="K694" t="s">
        <v>105</v>
      </c>
      <c r="L694" t="s">
        <v>106</v>
      </c>
      <c r="M694" t="s">
        <v>96</v>
      </c>
      <c r="N694" t="s">
        <v>65</v>
      </c>
      <c r="O694" t="s">
        <v>107</v>
      </c>
      <c r="P694" t="s">
        <v>63</v>
      </c>
      <c r="Q694" t="s">
        <v>100</v>
      </c>
      <c r="R694" t="s">
        <v>1632</v>
      </c>
      <c r="S694" t="s">
        <v>500</v>
      </c>
    </row>
    <row r="695" spans="1:19" hidden="1" x14ac:dyDescent="0.3">
      <c r="A695" t="s">
        <v>94</v>
      </c>
      <c r="B695" s="11">
        <v>45047</v>
      </c>
      <c r="C695">
        <v>-2.8</v>
      </c>
      <c r="D695">
        <v>42604</v>
      </c>
      <c r="E695" t="s">
        <v>40</v>
      </c>
      <c r="F695" t="s">
        <v>137</v>
      </c>
      <c r="G695" t="s">
        <v>104</v>
      </c>
      <c r="H695" t="s">
        <v>1633</v>
      </c>
      <c r="I695" t="s">
        <v>207</v>
      </c>
      <c r="J695">
        <v>20011</v>
      </c>
      <c r="K695" t="s">
        <v>105</v>
      </c>
      <c r="L695" t="s">
        <v>106</v>
      </c>
      <c r="M695" t="s">
        <v>96</v>
      </c>
      <c r="N695" t="s">
        <v>65</v>
      </c>
      <c r="O695" t="s">
        <v>107</v>
      </c>
      <c r="P695" t="s">
        <v>63</v>
      </c>
      <c r="Q695" t="s">
        <v>100</v>
      </c>
      <c r="R695" t="s">
        <v>1634</v>
      </c>
      <c r="S695" t="s">
        <v>500</v>
      </c>
    </row>
    <row r="696" spans="1:19" hidden="1" x14ac:dyDescent="0.3">
      <c r="A696" t="s">
        <v>94</v>
      </c>
      <c r="B696" s="11">
        <v>45047</v>
      </c>
      <c r="C696">
        <v>-1.8</v>
      </c>
      <c r="D696">
        <v>42604</v>
      </c>
      <c r="E696" t="s">
        <v>40</v>
      </c>
      <c r="F696" t="s">
        <v>137</v>
      </c>
      <c r="G696" t="s">
        <v>104</v>
      </c>
      <c r="H696" t="s">
        <v>1635</v>
      </c>
      <c r="I696" t="s">
        <v>382</v>
      </c>
      <c r="J696">
        <v>20011</v>
      </c>
      <c r="K696" t="s">
        <v>105</v>
      </c>
      <c r="L696" t="s">
        <v>106</v>
      </c>
      <c r="M696" t="s">
        <v>96</v>
      </c>
      <c r="N696" t="s">
        <v>65</v>
      </c>
      <c r="O696" t="s">
        <v>107</v>
      </c>
      <c r="P696" t="s">
        <v>63</v>
      </c>
      <c r="Q696" t="s">
        <v>100</v>
      </c>
      <c r="R696" t="s">
        <v>1636</v>
      </c>
      <c r="S696" t="s">
        <v>500</v>
      </c>
    </row>
    <row r="697" spans="1:19" hidden="1" x14ac:dyDescent="0.3">
      <c r="A697" t="s">
        <v>94</v>
      </c>
      <c r="B697" s="11">
        <v>45047</v>
      </c>
      <c r="C697">
        <v>-1.4</v>
      </c>
      <c r="D697">
        <v>42604</v>
      </c>
      <c r="E697" t="s">
        <v>40</v>
      </c>
      <c r="F697" t="s">
        <v>137</v>
      </c>
      <c r="G697" t="s">
        <v>104</v>
      </c>
      <c r="H697" t="s">
        <v>1637</v>
      </c>
      <c r="I697" t="s">
        <v>207</v>
      </c>
      <c r="J697">
        <v>20011</v>
      </c>
      <c r="K697" t="s">
        <v>105</v>
      </c>
      <c r="L697" t="s">
        <v>106</v>
      </c>
      <c r="M697" t="s">
        <v>96</v>
      </c>
      <c r="N697" t="s">
        <v>65</v>
      </c>
      <c r="O697" t="s">
        <v>107</v>
      </c>
      <c r="P697" t="s">
        <v>63</v>
      </c>
      <c r="Q697" t="s">
        <v>100</v>
      </c>
      <c r="R697" t="s">
        <v>1638</v>
      </c>
      <c r="S697" t="s">
        <v>500</v>
      </c>
    </row>
    <row r="698" spans="1:19" hidden="1" x14ac:dyDescent="0.3">
      <c r="A698" t="s">
        <v>94</v>
      </c>
      <c r="B698" s="11">
        <v>45047</v>
      </c>
      <c r="C698">
        <v>-1.4</v>
      </c>
      <c r="D698">
        <v>42604</v>
      </c>
      <c r="E698" t="s">
        <v>40</v>
      </c>
      <c r="F698" t="s">
        <v>137</v>
      </c>
      <c r="G698" t="s">
        <v>104</v>
      </c>
      <c r="H698" t="s">
        <v>1639</v>
      </c>
      <c r="I698" t="s">
        <v>207</v>
      </c>
      <c r="J698">
        <v>20011</v>
      </c>
      <c r="K698" t="s">
        <v>105</v>
      </c>
      <c r="L698" t="s">
        <v>106</v>
      </c>
      <c r="M698" t="s">
        <v>96</v>
      </c>
      <c r="N698" t="s">
        <v>65</v>
      </c>
      <c r="O698" t="s">
        <v>107</v>
      </c>
      <c r="P698" t="s">
        <v>63</v>
      </c>
      <c r="Q698" t="s">
        <v>100</v>
      </c>
      <c r="R698" t="s">
        <v>1640</v>
      </c>
      <c r="S698" t="s">
        <v>500</v>
      </c>
    </row>
    <row r="699" spans="1:19" hidden="1" x14ac:dyDescent="0.3">
      <c r="A699" t="s">
        <v>94</v>
      </c>
      <c r="B699" s="11">
        <v>45047</v>
      </c>
      <c r="C699">
        <v>-1.4</v>
      </c>
      <c r="D699">
        <v>42604</v>
      </c>
      <c r="E699" t="s">
        <v>40</v>
      </c>
      <c r="F699" t="s">
        <v>137</v>
      </c>
      <c r="G699" t="s">
        <v>104</v>
      </c>
      <c r="H699" t="s">
        <v>1641</v>
      </c>
      <c r="I699" t="s">
        <v>207</v>
      </c>
      <c r="J699">
        <v>20011</v>
      </c>
      <c r="K699" t="s">
        <v>105</v>
      </c>
      <c r="L699" t="s">
        <v>106</v>
      </c>
      <c r="M699" t="s">
        <v>96</v>
      </c>
      <c r="N699" t="s">
        <v>65</v>
      </c>
      <c r="O699" t="s">
        <v>107</v>
      </c>
      <c r="P699" t="s">
        <v>63</v>
      </c>
      <c r="Q699" t="s">
        <v>100</v>
      </c>
      <c r="R699" t="s">
        <v>1642</v>
      </c>
      <c r="S699" t="s">
        <v>500</v>
      </c>
    </row>
    <row r="700" spans="1:19" hidden="1" x14ac:dyDescent="0.3">
      <c r="A700" t="s">
        <v>94</v>
      </c>
      <c r="B700" s="11">
        <v>45047</v>
      </c>
      <c r="C700">
        <v>-1.4</v>
      </c>
      <c r="D700">
        <v>42604</v>
      </c>
      <c r="E700" t="s">
        <v>40</v>
      </c>
      <c r="F700" t="s">
        <v>137</v>
      </c>
      <c r="G700" t="s">
        <v>104</v>
      </c>
      <c r="H700" t="s">
        <v>396</v>
      </c>
      <c r="I700" t="s">
        <v>207</v>
      </c>
      <c r="J700">
        <v>20011</v>
      </c>
      <c r="K700" t="s">
        <v>105</v>
      </c>
      <c r="L700" t="s">
        <v>106</v>
      </c>
      <c r="M700" t="s">
        <v>96</v>
      </c>
      <c r="N700" t="s">
        <v>65</v>
      </c>
      <c r="O700" t="s">
        <v>107</v>
      </c>
      <c r="P700" t="s">
        <v>63</v>
      </c>
      <c r="Q700" t="s">
        <v>100</v>
      </c>
      <c r="R700" t="s">
        <v>1643</v>
      </c>
      <c r="S700" t="s">
        <v>500</v>
      </c>
    </row>
    <row r="701" spans="1:19" hidden="1" x14ac:dyDescent="0.3">
      <c r="A701" t="s">
        <v>94</v>
      </c>
      <c r="B701" s="11">
        <v>45047</v>
      </c>
      <c r="C701">
        <v>-1.4</v>
      </c>
      <c r="D701">
        <v>42604</v>
      </c>
      <c r="E701" t="s">
        <v>40</v>
      </c>
      <c r="F701" t="s">
        <v>137</v>
      </c>
      <c r="G701" t="s">
        <v>104</v>
      </c>
      <c r="H701" t="s">
        <v>1644</v>
      </c>
      <c r="I701" t="s">
        <v>207</v>
      </c>
      <c r="J701">
        <v>20011</v>
      </c>
      <c r="K701" t="s">
        <v>105</v>
      </c>
      <c r="L701" t="s">
        <v>106</v>
      </c>
      <c r="M701" t="s">
        <v>96</v>
      </c>
      <c r="N701" t="s">
        <v>65</v>
      </c>
      <c r="O701" t="s">
        <v>107</v>
      </c>
      <c r="P701" t="s">
        <v>63</v>
      </c>
      <c r="Q701" t="s">
        <v>100</v>
      </c>
      <c r="R701" t="s">
        <v>1645</v>
      </c>
      <c r="S701" t="s">
        <v>500</v>
      </c>
    </row>
    <row r="702" spans="1:19" hidden="1" x14ac:dyDescent="0.3">
      <c r="A702" t="s">
        <v>94</v>
      </c>
      <c r="B702" s="11">
        <v>45047</v>
      </c>
      <c r="C702">
        <v>-1.4</v>
      </c>
      <c r="D702">
        <v>42604</v>
      </c>
      <c r="E702" t="s">
        <v>40</v>
      </c>
      <c r="F702" t="s">
        <v>137</v>
      </c>
      <c r="G702" t="s">
        <v>104</v>
      </c>
      <c r="H702" t="s">
        <v>397</v>
      </c>
      <c r="I702" t="s">
        <v>207</v>
      </c>
      <c r="J702">
        <v>20011</v>
      </c>
      <c r="K702" t="s">
        <v>105</v>
      </c>
      <c r="L702" t="s">
        <v>106</v>
      </c>
      <c r="M702" t="s">
        <v>96</v>
      </c>
      <c r="N702" t="s">
        <v>65</v>
      </c>
      <c r="O702" t="s">
        <v>107</v>
      </c>
      <c r="P702" t="s">
        <v>63</v>
      </c>
      <c r="Q702" t="s">
        <v>100</v>
      </c>
      <c r="R702" t="s">
        <v>1646</v>
      </c>
      <c r="S702" t="s">
        <v>500</v>
      </c>
    </row>
    <row r="703" spans="1:19" hidden="1" x14ac:dyDescent="0.3">
      <c r="A703" t="s">
        <v>94</v>
      </c>
      <c r="B703" s="11">
        <v>45047</v>
      </c>
      <c r="C703">
        <v>-0.9</v>
      </c>
      <c r="D703">
        <v>42604</v>
      </c>
      <c r="E703" t="s">
        <v>40</v>
      </c>
      <c r="F703" t="s">
        <v>137</v>
      </c>
      <c r="G703" t="s">
        <v>104</v>
      </c>
      <c r="H703" t="s">
        <v>386</v>
      </c>
      <c r="I703" t="s">
        <v>382</v>
      </c>
      <c r="J703">
        <v>20011</v>
      </c>
      <c r="K703" t="s">
        <v>105</v>
      </c>
      <c r="L703" t="s">
        <v>106</v>
      </c>
      <c r="M703" t="s">
        <v>96</v>
      </c>
      <c r="N703" t="s">
        <v>65</v>
      </c>
      <c r="O703" t="s">
        <v>107</v>
      </c>
      <c r="P703" t="s">
        <v>63</v>
      </c>
      <c r="Q703" t="s">
        <v>100</v>
      </c>
      <c r="R703" t="s">
        <v>1647</v>
      </c>
      <c r="S703" t="s">
        <v>500</v>
      </c>
    </row>
    <row r="704" spans="1:19" hidden="1" x14ac:dyDescent="0.3">
      <c r="A704" t="s">
        <v>94</v>
      </c>
      <c r="B704" s="11">
        <v>45047</v>
      </c>
      <c r="C704">
        <v>-0.9</v>
      </c>
      <c r="D704">
        <v>42604</v>
      </c>
      <c r="E704" t="s">
        <v>40</v>
      </c>
      <c r="F704" t="s">
        <v>137</v>
      </c>
      <c r="G704" t="s">
        <v>104</v>
      </c>
      <c r="H704" t="s">
        <v>1648</v>
      </c>
      <c r="I704" t="s">
        <v>387</v>
      </c>
      <c r="J704">
        <v>20011</v>
      </c>
      <c r="K704" t="s">
        <v>105</v>
      </c>
      <c r="L704" t="s">
        <v>106</v>
      </c>
      <c r="M704" t="s">
        <v>96</v>
      </c>
      <c r="N704" t="s">
        <v>65</v>
      </c>
      <c r="O704" t="s">
        <v>107</v>
      </c>
      <c r="P704" t="s">
        <v>63</v>
      </c>
      <c r="Q704" t="s">
        <v>100</v>
      </c>
      <c r="R704" t="s">
        <v>1649</v>
      </c>
      <c r="S704" t="s">
        <v>500</v>
      </c>
    </row>
    <row r="705" spans="1:19" hidden="1" x14ac:dyDescent="0.3">
      <c r="A705" t="s">
        <v>94</v>
      </c>
      <c r="B705" s="11">
        <v>45047</v>
      </c>
      <c r="C705">
        <v>-0.9</v>
      </c>
      <c r="D705">
        <v>42604</v>
      </c>
      <c r="E705" t="s">
        <v>40</v>
      </c>
      <c r="F705" t="s">
        <v>137</v>
      </c>
      <c r="G705" t="s">
        <v>104</v>
      </c>
      <c r="H705" t="s">
        <v>379</v>
      </c>
      <c r="I705" t="s">
        <v>382</v>
      </c>
      <c r="J705">
        <v>20011</v>
      </c>
      <c r="K705" t="s">
        <v>105</v>
      </c>
      <c r="L705" t="s">
        <v>106</v>
      </c>
      <c r="M705" t="s">
        <v>96</v>
      </c>
      <c r="N705" t="s">
        <v>65</v>
      </c>
      <c r="O705" t="s">
        <v>107</v>
      </c>
      <c r="P705" t="s">
        <v>63</v>
      </c>
      <c r="Q705" t="s">
        <v>100</v>
      </c>
      <c r="R705" t="s">
        <v>1650</v>
      </c>
      <c r="S705" t="s">
        <v>500</v>
      </c>
    </row>
    <row r="706" spans="1:19" hidden="1" x14ac:dyDescent="0.3">
      <c r="A706" t="s">
        <v>94</v>
      </c>
      <c r="B706" s="11">
        <v>45047</v>
      </c>
      <c r="C706">
        <v>-0.9</v>
      </c>
      <c r="D706">
        <v>42604</v>
      </c>
      <c r="E706" t="s">
        <v>40</v>
      </c>
      <c r="F706" t="s">
        <v>137</v>
      </c>
      <c r="G706" t="s">
        <v>104</v>
      </c>
      <c r="H706" t="s">
        <v>1651</v>
      </c>
      <c r="I706" t="s">
        <v>141</v>
      </c>
      <c r="J706">
        <v>20011</v>
      </c>
      <c r="K706" t="s">
        <v>105</v>
      </c>
      <c r="L706" t="s">
        <v>106</v>
      </c>
      <c r="M706" t="s">
        <v>96</v>
      </c>
      <c r="N706" t="s">
        <v>65</v>
      </c>
      <c r="O706" t="s">
        <v>107</v>
      </c>
      <c r="P706" t="s">
        <v>63</v>
      </c>
      <c r="Q706" t="s">
        <v>100</v>
      </c>
      <c r="R706" t="s">
        <v>1652</v>
      </c>
      <c r="S706" t="s">
        <v>500</v>
      </c>
    </row>
    <row r="707" spans="1:19" hidden="1" x14ac:dyDescent="0.3">
      <c r="A707" t="s">
        <v>94</v>
      </c>
      <c r="B707" s="11">
        <v>45047</v>
      </c>
      <c r="C707">
        <v>-0.9</v>
      </c>
      <c r="D707">
        <v>42604</v>
      </c>
      <c r="E707" t="s">
        <v>40</v>
      </c>
      <c r="F707" t="s">
        <v>137</v>
      </c>
      <c r="G707" t="s">
        <v>104</v>
      </c>
      <c r="H707" t="s">
        <v>1653</v>
      </c>
      <c r="I707" t="s">
        <v>382</v>
      </c>
      <c r="J707">
        <v>20011</v>
      </c>
      <c r="K707" t="s">
        <v>105</v>
      </c>
      <c r="L707" t="s">
        <v>106</v>
      </c>
      <c r="M707" t="s">
        <v>96</v>
      </c>
      <c r="N707" t="s">
        <v>65</v>
      </c>
      <c r="O707" t="s">
        <v>107</v>
      </c>
      <c r="P707" t="s">
        <v>63</v>
      </c>
      <c r="Q707" t="s">
        <v>100</v>
      </c>
      <c r="R707" t="s">
        <v>1654</v>
      </c>
      <c r="S707" t="s">
        <v>500</v>
      </c>
    </row>
    <row r="708" spans="1:19" hidden="1" x14ac:dyDescent="0.3">
      <c r="A708" t="s">
        <v>94</v>
      </c>
      <c r="B708" s="11">
        <v>45047</v>
      </c>
      <c r="C708">
        <v>-0.9</v>
      </c>
      <c r="D708">
        <v>42604</v>
      </c>
      <c r="E708" t="s">
        <v>40</v>
      </c>
      <c r="F708" t="s">
        <v>137</v>
      </c>
      <c r="G708" t="s">
        <v>104</v>
      </c>
      <c r="H708" t="s">
        <v>1655</v>
      </c>
      <c r="I708" t="s">
        <v>141</v>
      </c>
      <c r="J708">
        <v>20011</v>
      </c>
      <c r="K708" t="s">
        <v>105</v>
      </c>
      <c r="L708" t="s">
        <v>106</v>
      </c>
      <c r="M708" t="s">
        <v>96</v>
      </c>
      <c r="N708" t="s">
        <v>65</v>
      </c>
      <c r="O708" t="s">
        <v>107</v>
      </c>
      <c r="P708" t="s">
        <v>63</v>
      </c>
      <c r="Q708" t="s">
        <v>100</v>
      </c>
      <c r="R708" t="s">
        <v>1656</v>
      </c>
      <c r="S708" t="s">
        <v>500</v>
      </c>
    </row>
    <row r="709" spans="1:19" hidden="1" x14ac:dyDescent="0.3">
      <c r="A709" t="s">
        <v>94</v>
      </c>
      <c r="B709" s="11">
        <v>45047</v>
      </c>
      <c r="C709">
        <v>-0.9</v>
      </c>
      <c r="D709">
        <v>42604</v>
      </c>
      <c r="E709" t="s">
        <v>40</v>
      </c>
      <c r="F709" t="s">
        <v>137</v>
      </c>
      <c r="G709" t="s">
        <v>104</v>
      </c>
      <c r="H709" t="s">
        <v>383</v>
      </c>
      <c r="I709" t="s">
        <v>141</v>
      </c>
      <c r="J709">
        <v>20011</v>
      </c>
      <c r="K709" t="s">
        <v>105</v>
      </c>
      <c r="L709" t="s">
        <v>106</v>
      </c>
      <c r="M709" t="s">
        <v>96</v>
      </c>
      <c r="N709" t="s">
        <v>65</v>
      </c>
      <c r="O709" t="s">
        <v>107</v>
      </c>
      <c r="P709" t="s">
        <v>63</v>
      </c>
      <c r="Q709" t="s">
        <v>100</v>
      </c>
      <c r="R709" t="s">
        <v>1657</v>
      </c>
      <c r="S709" t="s">
        <v>500</v>
      </c>
    </row>
    <row r="710" spans="1:19" hidden="1" x14ac:dyDescent="0.3">
      <c r="A710" t="s">
        <v>94</v>
      </c>
      <c r="B710" s="11">
        <v>45047</v>
      </c>
      <c r="C710">
        <v>-0.9</v>
      </c>
      <c r="D710">
        <v>42604</v>
      </c>
      <c r="E710" t="s">
        <v>40</v>
      </c>
      <c r="F710" t="s">
        <v>137</v>
      </c>
      <c r="G710" t="s">
        <v>104</v>
      </c>
      <c r="H710" t="s">
        <v>1658</v>
      </c>
      <c r="I710" t="s">
        <v>141</v>
      </c>
      <c r="J710">
        <v>20011</v>
      </c>
      <c r="K710" t="s">
        <v>105</v>
      </c>
      <c r="L710" t="s">
        <v>106</v>
      </c>
      <c r="M710" t="s">
        <v>96</v>
      </c>
      <c r="N710" t="s">
        <v>65</v>
      </c>
      <c r="O710" t="s">
        <v>107</v>
      </c>
      <c r="P710" t="s">
        <v>63</v>
      </c>
      <c r="Q710" t="s">
        <v>100</v>
      </c>
      <c r="R710" t="s">
        <v>1659</v>
      </c>
      <c r="S710" t="s">
        <v>500</v>
      </c>
    </row>
    <row r="711" spans="1:19" hidden="1" x14ac:dyDescent="0.3">
      <c r="A711" t="s">
        <v>94</v>
      </c>
      <c r="B711" s="11">
        <v>45047</v>
      </c>
      <c r="C711">
        <v>-0.9</v>
      </c>
      <c r="D711">
        <v>42604</v>
      </c>
      <c r="E711" t="s">
        <v>40</v>
      </c>
      <c r="F711" t="s">
        <v>137</v>
      </c>
      <c r="G711" t="s">
        <v>104</v>
      </c>
      <c r="H711" t="s">
        <v>1660</v>
      </c>
      <c r="I711" t="s">
        <v>387</v>
      </c>
      <c r="J711">
        <v>20011</v>
      </c>
      <c r="K711" t="s">
        <v>105</v>
      </c>
      <c r="L711" t="s">
        <v>106</v>
      </c>
      <c r="M711" t="s">
        <v>96</v>
      </c>
      <c r="N711" t="s">
        <v>65</v>
      </c>
      <c r="O711" t="s">
        <v>107</v>
      </c>
      <c r="P711" t="s">
        <v>63</v>
      </c>
      <c r="Q711" t="s">
        <v>100</v>
      </c>
      <c r="R711" t="s">
        <v>1661</v>
      </c>
      <c r="S711" t="s">
        <v>500</v>
      </c>
    </row>
    <row r="712" spans="1:19" hidden="1" x14ac:dyDescent="0.3">
      <c r="A712" t="s">
        <v>94</v>
      </c>
      <c r="B712" s="11">
        <v>45047</v>
      </c>
      <c r="C712">
        <v>-0.9</v>
      </c>
      <c r="D712">
        <v>42604</v>
      </c>
      <c r="E712" t="s">
        <v>40</v>
      </c>
      <c r="F712" t="s">
        <v>137</v>
      </c>
      <c r="G712" t="s">
        <v>104</v>
      </c>
      <c r="H712" t="s">
        <v>1662</v>
      </c>
      <c r="I712" t="s">
        <v>387</v>
      </c>
      <c r="J712">
        <v>20011</v>
      </c>
      <c r="K712" t="s">
        <v>105</v>
      </c>
      <c r="L712" t="s">
        <v>106</v>
      </c>
      <c r="M712" t="s">
        <v>96</v>
      </c>
      <c r="N712" t="s">
        <v>65</v>
      </c>
      <c r="O712" t="s">
        <v>107</v>
      </c>
      <c r="P712" t="s">
        <v>63</v>
      </c>
      <c r="Q712" t="s">
        <v>100</v>
      </c>
      <c r="R712" t="s">
        <v>1663</v>
      </c>
      <c r="S712" t="s">
        <v>500</v>
      </c>
    </row>
    <row r="713" spans="1:19" hidden="1" x14ac:dyDescent="0.3">
      <c r="A713" t="s">
        <v>94</v>
      </c>
      <c r="B713" s="11">
        <v>45047</v>
      </c>
      <c r="C713">
        <v>-0.9</v>
      </c>
      <c r="D713">
        <v>42604</v>
      </c>
      <c r="E713" t="s">
        <v>40</v>
      </c>
      <c r="F713" t="s">
        <v>137</v>
      </c>
      <c r="G713" t="s">
        <v>104</v>
      </c>
      <c r="H713" t="s">
        <v>388</v>
      </c>
      <c r="I713" t="s">
        <v>141</v>
      </c>
      <c r="J713">
        <v>20011</v>
      </c>
      <c r="K713" t="s">
        <v>105</v>
      </c>
      <c r="L713" t="s">
        <v>106</v>
      </c>
      <c r="M713" t="s">
        <v>96</v>
      </c>
      <c r="N713" t="s">
        <v>65</v>
      </c>
      <c r="O713" t="s">
        <v>107</v>
      </c>
      <c r="P713" t="s">
        <v>63</v>
      </c>
      <c r="Q713" t="s">
        <v>100</v>
      </c>
      <c r="R713" t="s">
        <v>1664</v>
      </c>
      <c r="S713" t="s">
        <v>500</v>
      </c>
    </row>
    <row r="714" spans="1:19" hidden="1" x14ac:dyDescent="0.3">
      <c r="A714" t="s">
        <v>94</v>
      </c>
      <c r="B714" s="11">
        <v>45047</v>
      </c>
      <c r="C714">
        <v>-0.9</v>
      </c>
      <c r="D714">
        <v>42604</v>
      </c>
      <c r="E714" t="s">
        <v>40</v>
      </c>
      <c r="F714" t="s">
        <v>137</v>
      </c>
      <c r="G714" t="s">
        <v>104</v>
      </c>
      <c r="H714" t="s">
        <v>390</v>
      </c>
      <c r="I714" t="s">
        <v>382</v>
      </c>
      <c r="J714">
        <v>20011</v>
      </c>
      <c r="K714" t="s">
        <v>105</v>
      </c>
      <c r="L714" t="s">
        <v>106</v>
      </c>
      <c r="M714" t="s">
        <v>96</v>
      </c>
      <c r="N714" t="s">
        <v>65</v>
      </c>
      <c r="O714" t="s">
        <v>107</v>
      </c>
      <c r="P714" t="s">
        <v>63</v>
      </c>
      <c r="Q714" t="s">
        <v>100</v>
      </c>
      <c r="R714" t="s">
        <v>1665</v>
      </c>
      <c r="S714" t="s">
        <v>500</v>
      </c>
    </row>
    <row r="715" spans="1:19" hidden="1" x14ac:dyDescent="0.3">
      <c r="A715" t="s">
        <v>94</v>
      </c>
      <c r="B715" s="11">
        <v>45047</v>
      </c>
      <c r="C715">
        <v>-0.9</v>
      </c>
      <c r="D715">
        <v>42604</v>
      </c>
      <c r="E715" t="s">
        <v>40</v>
      </c>
      <c r="F715" t="s">
        <v>137</v>
      </c>
      <c r="G715" t="s">
        <v>104</v>
      </c>
      <c r="H715" t="s">
        <v>1666</v>
      </c>
      <c r="I715" t="s">
        <v>382</v>
      </c>
      <c r="J715">
        <v>20011</v>
      </c>
      <c r="K715" t="s">
        <v>105</v>
      </c>
      <c r="L715" t="s">
        <v>106</v>
      </c>
      <c r="M715" t="s">
        <v>96</v>
      </c>
      <c r="N715" t="s">
        <v>65</v>
      </c>
      <c r="O715" t="s">
        <v>107</v>
      </c>
      <c r="P715" t="s">
        <v>63</v>
      </c>
      <c r="Q715" t="s">
        <v>100</v>
      </c>
      <c r="R715" t="s">
        <v>1667</v>
      </c>
      <c r="S715" t="s">
        <v>500</v>
      </c>
    </row>
    <row r="716" spans="1:19" hidden="1" x14ac:dyDescent="0.3">
      <c r="A716" t="s">
        <v>94</v>
      </c>
      <c r="B716" s="11">
        <v>45047</v>
      </c>
      <c r="C716">
        <v>-0.9</v>
      </c>
      <c r="D716">
        <v>42604</v>
      </c>
      <c r="E716" t="s">
        <v>40</v>
      </c>
      <c r="F716" t="s">
        <v>137</v>
      </c>
      <c r="G716" t="s">
        <v>104</v>
      </c>
      <c r="H716" t="s">
        <v>1668</v>
      </c>
      <c r="I716" t="s">
        <v>382</v>
      </c>
      <c r="J716">
        <v>20011</v>
      </c>
      <c r="K716" t="s">
        <v>105</v>
      </c>
      <c r="L716" t="s">
        <v>106</v>
      </c>
      <c r="M716" t="s">
        <v>96</v>
      </c>
      <c r="N716" t="s">
        <v>65</v>
      </c>
      <c r="O716" t="s">
        <v>107</v>
      </c>
      <c r="P716" t="s">
        <v>63</v>
      </c>
      <c r="Q716" t="s">
        <v>100</v>
      </c>
      <c r="R716" t="s">
        <v>1669</v>
      </c>
      <c r="S716" t="s">
        <v>500</v>
      </c>
    </row>
    <row r="717" spans="1:19" hidden="1" x14ac:dyDescent="0.3">
      <c r="A717" t="s">
        <v>94</v>
      </c>
      <c r="B717" s="11">
        <v>45047</v>
      </c>
      <c r="C717">
        <v>-0.9</v>
      </c>
      <c r="D717">
        <v>42604</v>
      </c>
      <c r="E717" t="s">
        <v>40</v>
      </c>
      <c r="F717" t="s">
        <v>137</v>
      </c>
      <c r="G717" t="s">
        <v>104</v>
      </c>
      <c r="H717" t="s">
        <v>1670</v>
      </c>
      <c r="I717" t="s">
        <v>387</v>
      </c>
      <c r="J717">
        <v>20011</v>
      </c>
      <c r="K717" t="s">
        <v>105</v>
      </c>
      <c r="L717" t="s">
        <v>106</v>
      </c>
      <c r="M717" t="s">
        <v>96</v>
      </c>
      <c r="N717" t="s">
        <v>65</v>
      </c>
      <c r="O717" t="s">
        <v>107</v>
      </c>
      <c r="P717" t="s">
        <v>63</v>
      </c>
      <c r="Q717" t="s">
        <v>100</v>
      </c>
      <c r="R717" t="s">
        <v>1671</v>
      </c>
      <c r="S717" t="s">
        <v>500</v>
      </c>
    </row>
    <row r="718" spans="1:19" hidden="1" x14ac:dyDescent="0.3">
      <c r="A718" t="s">
        <v>94</v>
      </c>
      <c r="B718" s="11">
        <v>45047</v>
      </c>
      <c r="C718">
        <v>-0.9</v>
      </c>
      <c r="D718">
        <v>42604</v>
      </c>
      <c r="E718" t="s">
        <v>40</v>
      </c>
      <c r="F718" t="s">
        <v>137</v>
      </c>
      <c r="G718" t="s">
        <v>104</v>
      </c>
      <c r="H718" t="s">
        <v>1672</v>
      </c>
      <c r="I718" t="s">
        <v>382</v>
      </c>
      <c r="J718">
        <v>20011</v>
      </c>
      <c r="K718" t="s">
        <v>105</v>
      </c>
      <c r="L718" t="s">
        <v>106</v>
      </c>
      <c r="M718" t="s">
        <v>96</v>
      </c>
      <c r="N718" t="s">
        <v>65</v>
      </c>
      <c r="O718" t="s">
        <v>107</v>
      </c>
      <c r="P718" t="s">
        <v>63</v>
      </c>
      <c r="Q718" t="s">
        <v>100</v>
      </c>
      <c r="R718" t="s">
        <v>1673</v>
      </c>
      <c r="S718" t="s">
        <v>500</v>
      </c>
    </row>
    <row r="719" spans="1:19" hidden="1" x14ac:dyDescent="0.3">
      <c r="A719" t="s">
        <v>94</v>
      </c>
      <c r="B719" s="11">
        <v>45047</v>
      </c>
      <c r="C719">
        <v>0.01</v>
      </c>
      <c r="D719">
        <v>42603</v>
      </c>
      <c r="E719" t="s">
        <v>39</v>
      </c>
      <c r="F719" t="s">
        <v>493</v>
      </c>
      <c r="G719" t="s">
        <v>434</v>
      </c>
      <c r="H719" t="s">
        <v>453</v>
      </c>
      <c r="I719" t="s">
        <v>435</v>
      </c>
      <c r="J719">
        <v>9002</v>
      </c>
      <c r="K719" t="s">
        <v>150</v>
      </c>
      <c r="L719" t="s">
        <v>106</v>
      </c>
      <c r="M719" t="s">
        <v>96</v>
      </c>
      <c r="N719" t="s">
        <v>65</v>
      </c>
      <c r="O719" t="s">
        <v>107</v>
      </c>
      <c r="P719" t="s">
        <v>63</v>
      </c>
      <c r="Q719" t="s">
        <v>100</v>
      </c>
      <c r="R719" t="s">
        <v>1674</v>
      </c>
    </row>
    <row r="720" spans="1:19" hidden="1" x14ac:dyDescent="0.3">
      <c r="A720" t="s">
        <v>94</v>
      </c>
      <c r="B720" s="11">
        <v>45047</v>
      </c>
      <c r="C720">
        <v>0.01</v>
      </c>
      <c r="D720">
        <v>42603</v>
      </c>
      <c r="E720" t="s">
        <v>39</v>
      </c>
      <c r="F720" t="s">
        <v>493</v>
      </c>
      <c r="G720" t="s">
        <v>434</v>
      </c>
      <c r="H720" t="s">
        <v>1675</v>
      </c>
      <c r="I720" t="s">
        <v>435</v>
      </c>
      <c r="J720">
        <v>9002</v>
      </c>
      <c r="K720" t="s">
        <v>150</v>
      </c>
      <c r="L720" t="s">
        <v>106</v>
      </c>
      <c r="M720" t="s">
        <v>96</v>
      </c>
      <c r="N720" t="s">
        <v>65</v>
      </c>
      <c r="O720" t="s">
        <v>107</v>
      </c>
      <c r="P720" t="s">
        <v>63</v>
      </c>
      <c r="Q720" t="s">
        <v>100</v>
      </c>
      <c r="R720" t="s">
        <v>1676</v>
      </c>
    </row>
    <row r="721" spans="1:19" hidden="1" x14ac:dyDescent="0.3">
      <c r="A721" t="s">
        <v>94</v>
      </c>
      <c r="B721" s="11">
        <v>45047</v>
      </c>
      <c r="C721">
        <v>0.03</v>
      </c>
      <c r="D721">
        <v>42603</v>
      </c>
      <c r="E721" t="s">
        <v>39</v>
      </c>
      <c r="F721" t="s">
        <v>493</v>
      </c>
      <c r="G721" t="s">
        <v>434</v>
      </c>
      <c r="H721" t="s">
        <v>1677</v>
      </c>
      <c r="I721" t="s">
        <v>435</v>
      </c>
      <c r="J721">
        <v>9002</v>
      </c>
      <c r="K721" t="s">
        <v>150</v>
      </c>
      <c r="L721" t="s">
        <v>106</v>
      </c>
      <c r="M721" t="s">
        <v>96</v>
      </c>
      <c r="N721" t="s">
        <v>65</v>
      </c>
      <c r="O721" t="s">
        <v>107</v>
      </c>
      <c r="P721" t="s">
        <v>63</v>
      </c>
      <c r="Q721" t="s">
        <v>100</v>
      </c>
      <c r="R721" t="s">
        <v>1678</v>
      </c>
    </row>
    <row r="722" spans="1:19" hidden="1" x14ac:dyDescent="0.3">
      <c r="A722" t="s">
        <v>94</v>
      </c>
      <c r="B722" s="11">
        <v>45047</v>
      </c>
      <c r="C722">
        <v>0.04</v>
      </c>
      <c r="D722">
        <v>42603</v>
      </c>
      <c r="E722" t="s">
        <v>39</v>
      </c>
      <c r="F722" t="s">
        <v>493</v>
      </c>
      <c r="G722" t="s">
        <v>434</v>
      </c>
      <c r="H722" t="s">
        <v>1679</v>
      </c>
      <c r="I722" t="s">
        <v>435</v>
      </c>
      <c r="J722">
        <v>9002</v>
      </c>
      <c r="K722" t="s">
        <v>150</v>
      </c>
      <c r="L722" t="s">
        <v>106</v>
      </c>
      <c r="M722" t="s">
        <v>96</v>
      </c>
      <c r="N722" t="s">
        <v>65</v>
      </c>
      <c r="O722" t="s">
        <v>107</v>
      </c>
      <c r="P722" t="s">
        <v>63</v>
      </c>
      <c r="Q722" t="s">
        <v>100</v>
      </c>
      <c r="R722" t="s">
        <v>1680</v>
      </c>
    </row>
    <row r="723" spans="1:19" hidden="1" x14ac:dyDescent="0.3">
      <c r="A723" t="s">
        <v>94</v>
      </c>
      <c r="B723" s="11">
        <v>45047</v>
      </c>
      <c r="C723">
        <v>0.05</v>
      </c>
      <c r="D723">
        <v>42603</v>
      </c>
      <c r="E723" t="s">
        <v>39</v>
      </c>
      <c r="F723" t="s">
        <v>493</v>
      </c>
      <c r="G723" t="s">
        <v>434</v>
      </c>
      <c r="H723" t="s">
        <v>454</v>
      </c>
      <c r="I723" t="s">
        <v>436</v>
      </c>
      <c r="J723">
        <v>9002</v>
      </c>
      <c r="K723" t="s">
        <v>150</v>
      </c>
      <c r="L723" t="s">
        <v>106</v>
      </c>
      <c r="M723" t="s">
        <v>96</v>
      </c>
      <c r="N723" t="s">
        <v>65</v>
      </c>
      <c r="O723" t="s">
        <v>107</v>
      </c>
      <c r="P723" t="s">
        <v>63</v>
      </c>
      <c r="Q723" t="s">
        <v>100</v>
      </c>
      <c r="R723" t="s">
        <v>1681</v>
      </c>
    </row>
    <row r="724" spans="1:19" hidden="1" x14ac:dyDescent="0.3">
      <c r="A724" t="s">
        <v>94</v>
      </c>
      <c r="B724" s="11">
        <v>45047</v>
      </c>
      <c r="C724">
        <v>0.06</v>
      </c>
      <c r="D724">
        <v>42603</v>
      </c>
      <c r="E724" t="s">
        <v>39</v>
      </c>
      <c r="F724" t="s">
        <v>493</v>
      </c>
      <c r="G724" t="s">
        <v>434</v>
      </c>
      <c r="H724" t="s">
        <v>1682</v>
      </c>
      <c r="I724" t="s">
        <v>435</v>
      </c>
      <c r="J724">
        <v>9002</v>
      </c>
      <c r="K724" t="s">
        <v>150</v>
      </c>
      <c r="L724" t="s">
        <v>106</v>
      </c>
      <c r="M724" t="s">
        <v>96</v>
      </c>
      <c r="N724" t="s">
        <v>65</v>
      </c>
      <c r="O724" t="s">
        <v>107</v>
      </c>
      <c r="P724" t="s">
        <v>63</v>
      </c>
      <c r="Q724" t="s">
        <v>100</v>
      </c>
      <c r="R724" t="s">
        <v>1683</v>
      </c>
    </row>
    <row r="725" spans="1:19" hidden="1" x14ac:dyDescent="0.3">
      <c r="A725" t="s">
        <v>94</v>
      </c>
      <c r="B725" s="11">
        <v>45047</v>
      </c>
      <c r="C725">
        <v>0.08</v>
      </c>
      <c r="D725">
        <v>42603</v>
      </c>
      <c r="E725" t="s">
        <v>39</v>
      </c>
      <c r="F725" t="s">
        <v>493</v>
      </c>
      <c r="G725" t="s">
        <v>434</v>
      </c>
      <c r="H725" t="s">
        <v>1684</v>
      </c>
      <c r="I725" t="s">
        <v>435</v>
      </c>
      <c r="J725">
        <v>9002</v>
      </c>
      <c r="K725" t="s">
        <v>150</v>
      </c>
      <c r="L725" t="s">
        <v>106</v>
      </c>
      <c r="M725" t="s">
        <v>96</v>
      </c>
      <c r="N725" t="s">
        <v>65</v>
      </c>
      <c r="O725" t="s">
        <v>107</v>
      </c>
      <c r="P725" t="s">
        <v>63</v>
      </c>
      <c r="Q725" t="s">
        <v>100</v>
      </c>
      <c r="R725" t="s">
        <v>1685</v>
      </c>
    </row>
    <row r="726" spans="1:19" hidden="1" x14ac:dyDescent="0.3">
      <c r="A726" t="s">
        <v>94</v>
      </c>
      <c r="B726" s="11">
        <v>45047</v>
      </c>
      <c r="C726">
        <v>0.1</v>
      </c>
      <c r="D726">
        <v>42603</v>
      </c>
      <c r="E726" t="s">
        <v>39</v>
      </c>
      <c r="F726" t="s">
        <v>493</v>
      </c>
      <c r="G726" t="s">
        <v>434</v>
      </c>
      <c r="H726" t="s">
        <v>456</v>
      </c>
      <c r="I726" t="s">
        <v>435</v>
      </c>
      <c r="J726">
        <v>9002</v>
      </c>
      <c r="K726" t="s">
        <v>150</v>
      </c>
      <c r="L726" t="s">
        <v>106</v>
      </c>
      <c r="M726" t="s">
        <v>96</v>
      </c>
      <c r="N726" t="s">
        <v>65</v>
      </c>
      <c r="O726" t="s">
        <v>107</v>
      </c>
      <c r="P726" t="s">
        <v>63</v>
      </c>
      <c r="Q726" t="s">
        <v>100</v>
      </c>
      <c r="R726" t="s">
        <v>1686</v>
      </c>
    </row>
    <row r="727" spans="1:19" hidden="1" x14ac:dyDescent="0.3">
      <c r="A727" t="s">
        <v>94</v>
      </c>
      <c r="B727" s="11">
        <v>45047</v>
      </c>
      <c r="C727">
        <v>0.1</v>
      </c>
      <c r="D727">
        <v>42603</v>
      </c>
      <c r="E727" t="s">
        <v>39</v>
      </c>
      <c r="F727" t="s">
        <v>493</v>
      </c>
      <c r="G727" t="s">
        <v>434</v>
      </c>
      <c r="H727" t="s">
        <v>455</v>
      </c>
      <c r="I727" t="s">
        <v>435</v>
      </c>
      <c r="J727">
        <v>9002</v>
      </c>
      <c r="K727" t="s">
        <v>150</v>
      </c>
      <c r="L727" t="s">
        <v>106</v>
      </c>
      <c r="M727" t="s">
        <v>96</v>
      </c>
      <c r="N727" t="s">
        <v>65</v>
      </c>
      <c r="O727" t="s">
        <v>107</v>
      </c>
      <c r="P727" t="s">
        <v>63</v>
      </c>
      <c r="Q727" t="s">
        <v>100</v>
      </c>
      <c r="R727" t="s">
        <v>1687</v>
      </c>
    </row>
    <row r="728" spans="1:19" hidden="1" x14ac:dyDescent="0.3">
      <c r="A728" t="s">
        <v>94</v>
      </c>
      <c r="B728" s="11">
        <v>45047</v>
      </c>
      <c r="C728">
        <v>2.3800000000082902</v>
      </c>
      <c r="D728">
        <v>41620</v>
      </c>
      <c r="E728" t="s">
        <v>28</v>
      </c>
      <c r="F728" t="s">
        <v>2322</v>
      </c>
      <c r="G728" t="s">
        <v>172</v>
      </c>
      <c r="I728" t="s">
        <v>150</v>
      </c>
      <c r="J728">
        <v>9002</v>
      </c>
      <c r="K728" t="s">
        <v>150</v>
      </c>
      <c r="L728" t="s">
        <v>106</v>
      </c>
      <c r="M728" t="s">
        <v>103</v>
      </c>
      <c r="N728" t="s">
        <v>56</v>
      </c>
      <c r="O728" t="s">
        <v>119</v>
      </c>
      <c r="P728" t="s">
        <v>64</v>
      </c>
    </row>
    <row r="729" spans="1:19" hidden="1" x14ac:dyDescent="0.3">
      <c r="A729" t="s">
        <v>94</v>
      </c>
      <c r="B729" s="11">
        <v>45047</v>
      </c>
      <c r="C729">
        <v>2.56</v>
      </c>
      <c r="D729">
        <v>41620</v>
      </c>
      <c r="E729" t="s">
        <v>28</v>
      </c>
      <c r="F729" t="s">
        <v>125</v>
      </c>
      <c r="G729" t="s">
        <v>124</v>
      </c>
      <c r="H729" t="s">
        <v>599</v>
      </c>
      <c r="I729" t="s">
        <v>600</v>
      </c>
      <c r="J729">
        <v>9002</v>
      </c>
      <c r="K729" t="s">
        <v>150</v>
      </c>
      <c r="L729" t="s">
        <v>106</v>
      </c>
      <c r="M729" t="s">
        <v>103</v>
      </c>
      <c r="N729" t="s">
        <v>56</v>
      </c>
      <c r="O729" t="s">
        <v>119</v>
      </c>
      <c r="P729" t="s">
        <v>64</v>
      </c>
      <c r="Q729" t="s">
        <v>1576</v>
      </c>
      <c r="R729" t="s">
        <v>1577</v>
      </c>
      <c r="S729" t="s">
        <v>500</v>
      </c>
    </row>
    <row r="730" spans="1:19" hidden="1" x14ac:dyDescent="0.3">
      <c r="A730" t="s">
        <v>94</v>
      </c>
      <c r="B730" s="11">
        <v>45047</v>
      </c>
      <c r="C730">
        <v>2.56</v>
      </c>
      <c r="D730">
        <v>41620</v>
      </c>
      <c r="E730" t="s">
        <v>28</v>
      </c>
      <c r="F730" t="s">
        <v>125</v>
      </c>
      <c r="G730" t="s">
        <v>124</v>
      </c>
      <c r="H730" t="s">
        <v>599</v>
      </c>
      <c r="I730" t="s">
        <v>600</v>
      </c>
      <c r="J730">
        <v>2001</v>
      </c>
      <c r="K730" t="s">
        <v>105</v>
      </c>
      <c r="L730" t="s">
        <v>106</v>
      </c>
      <c r="M730" t="s">
        <v>103</v>
      </c>
      <c r="N730" t="s">
        <v>56</v>
      </c>
      <c r="O730" t="s">
        <v>119</v>
      </c>
      <c r="P730" t="s">
        <v>64</v>
      </c>
      <c r="Q730" t="s">
        <v>1576</v>
      </c>
      <c r="R730" t="s">
        <v>1577</v>
      </c>
      <c r="S730" t="s">
        <v>500</v>
      </c>
    </row>
    <row r="731" spans="1:19" hidden="1" x14ac:dyDescent="0.3">
      <c r="A731" t="s">
        <v>94</v>
      </c>
      <c r="B731" s="11">
        <v>45047</v>
      </c>
      <c r="C731">
        <v>2.56</v>
      </c>
      <c r="D731">
        <v>41620</v>
      </c>
      <c r="E731" t="s">
        <v>28</v>
      </c>
      <c r="F731" t="s">
        <v>125</v>
      </c>
      <c r="G731" t="s">
        <v>124</v>
      </c>
      <c r="H731" t="s">
        <v>599</v>
      </c>
      <c r="I731" t="s">
        <v>600</v>
      </c>
      <c r="J731">
        <v>5001</v>
      </c>
      <c r="K731" t="s">
        <v>126</v>
      </c>
      <c r="L731" t="s">
        <v>115</v>
      </c>
      <c r="M731" t="s">
        <v>103</v>
      </c>
      <c r="N731" t="s">
        <v>56</v>
      </c>
      <c r="O731" t="s">
        <v>119</v>
      </c>
      <c r="P731" t="s">
        <v>64</v>
      </c>
      <c r="Q731" t="s">
        <v>1576</v>
      </c>
      <c r="R731" t="s">
        <v>1577</v>
      </c>
      <c r="S731" t="s">
        <v>500</v>
      </c>
    </row>
    <row r="732" spans="1:19" hidden="1" x14ac:dyDescent="0.3">
      <c r="A732" t="s">
        <v>94</v>
      </c>
      <c r="B732" s="11">
        <v>45047</v>
      </c>
      <c r="C732">
        <v>2.56</v>
      </c>
      <c r="D732">
        <v>41620</v>
      </c>
      <c r="E732" t="s">
        <v>28</v>
      </c>
      <c r="F732" t="s">
        <v>125</v>
      </c>
      <c r="G732" t="s">
        <v>124</v>
      </c>
      <c r="H732" t="s">
        <v>599</v>
      </c>
      <c r="I732" t="s">
        <v>600</v>
      </c>
      <c r="J732">
        <v>50016</v>
      </c>
      <c r="K732" t="s">
        <v>126</v>
      </c>
      <c r="L732" t="s">
        <v>115</v>
      </c>
      <c r="M732" t="s">
        <v>103</v>
      </c>
      <c r="N732" t="s">
        <v>56</v>
      </c>
      <c r="O732" t="s">
        <v>119</v>
      </c>
      <c r="P732" t="s">
        <v>64</v>
      </c>
      <c r="Q732" t="s">
        <v>1576</v>
      </c>
      <c r="R732" t="s">
        <v>1577</v>
      </c>
      <c r="S732" t="s">
        <v>500</v>
      </c>
    </row>
    <row r="733" spans="1:19" hidden="1" x14ac:dyDescent="0.3">
      <c r="A733" t="s">
        <v>94</v>
      </c>
      <c r="B733" s="11">
        <v>45047</v>
      </c>
      <c r="C733">
        <v>2.56</v>
      </c>
      <c r="D733">
        <v>41620</v>
      </c>
      <c r="E733" t="s">
        <v>28</v>
      </c>
      <c r="F733" t="s">
        <v>125</v>
      </c>
      <c r="G733" t="s">
        <v>124</v>
      </c>
      <c r="H733" t="s">
        <v>599</v>
      </c>
      <c r="I733" t="s">
        <v>600</v>
      </c>
      <c r="J733">
        <v>4004</v>
      </c>
      <c r="K733" t="s">
        <v>114</v>
      </c>
      <c r="L733" t="s">
        <v>2391</v>
      </c>
      <c r="M733" t="s">
        <v>103</v>
      </c>
      <c r="N733" t="s">
        <v>56</v>
      </c>
      <c r="O733" t="s">
        <v>119</v>
      </c>
      <c r="P733" t="s">
        <v>64</v>
      </c>
      <c r="Q733" t="s">
        <v>1576</v>
      </c>
      <c r="R733" t="s">
        <v>1577</v>
      </c>
      <c r="S733" t="s">
        <v>500</v>
      </c>
    </row>
    <row r="734" spans="1:19" hidden="1" x14ac:dyDescent="0.3">
      <c r="A734" t="s">
        <v>94</v>
      </c>
      <c r="B734" s="11">
        <v>45047</v>
      </c>
      <c r="C734">
        <v>109.8</v>
      </c>
      <c r="F734" t="s">
        <v>493</v>
      </c>
      <c r="G734" t="s">
        <v>433</v>
      </c>
      <c r="H734" t="s">
        <v>1596</v>
      </c>
      <c r="Q734" t="s">
        <v>100</v>
      </c>
      <c r="R734" t="s">
        <v>1688</v>
      </c>
    </row>
    <row r="735" spans="1:19" hidden="1" x14ac:dyDescent="0.3">
      <c r="A735" t="s">
        <v>94</v>
      </c>
      <c r="B735" s="11">
        <v>45047</v>
      </c>
      <c r="C735">
        <v>2000</v>
      </c>
      <c r="F735" t="s">
        <v>493</v>
      </c>
      <c r="G735" t="s">
        <v>433</v>
      </c>
      <c r="H735" t="s">
        <v>1526</v>
      </c>
      <c r="Q735" t="s">
        <v>100</v>
      </c>
      <c r="R735" t="s">
        <v>1689</v>
      </c>
    </row>
    <row r="736" spans="1:19" hidden="1" x14ac:dyDescent="0.3">
      <c r="A736" t="s">
        <v>94</v>
      </c>
      <c r="B736" s="11">
        <v>45047</v>
      </c>
      <c r="C736">
        <v>2000</v>
      </c>
      <c r="F736" t="s">
        <v>493</v>
      </c>
      <c r="G736" t="s">
        <v>433</v>
      </c>
      <c r="H736" t="s">
        <v>1528</v>
      </c>
      <c r="Q736" t="s">
        <v>100</v>
      </c>
      <c r="R736" t="s">
        <v>1690</v>
      </c>
    </row>
    <row r="737" spans="1:19" hidden="1" x14ac:dyDescent="0.3">
      <c r="A737" t="s">
        <v>94</v>
      </c>
      <c r="B737" s="11">
        <v>45047</v>
      </c>
      <c r="C737">
        <v>2000</v>
      </c>
      <c r="F737" t="s">
        <v>493</v>
      </c>
      <c r="G737" t="s">
        <v>433</v>
      </c>
      <c r="H737" t="s">
        <v>1530</v>
      </c>
      <c r="Q737" t="s">
        <v>100</v>
      </c>
      <c r="R737" t="s">
        <v>1691</v>
      </c>
    </row>
    <row r="738" spans="1:19" hidden="1" x14ac:dyDescent="0.3">
      <c r="A738" t="s">
        <v>94</v>
      </c>
      <c r="B738" s="11">
        <v>45047</v>
      </c>
      <c r="C738">
        <v>4672.3999999999996</v>
      </c>
      <c r="F738" t="s">
        <v>493</v>
      </c>
      <c r="G738" t="s">
        <v>433</v>
      </c>
      <c r="H738" t="s">
        <v>1507</v>
      </c>
      <c r="Q738" t="s">
        <v>100</v>
      </c>
      <c r="R738" t="s">
        <v>1692</v>
      </c>
    </row>
    <row r="739" spans="1:19" hidden="1" x14ac:dyDescent="0.3">
      <c r="A739" t="s">
        <v>94</v>
      </c>
      <c r="B739" s="11">
        <v>45047</v>
      </c>
      <c r="C739">
        <v>4880.3999999999996</v>
      </c>
      <c r="F739" t="s">
        <v>493</v>
      </c>
      <c r="G739" t="s">
        <v>433</v>
      </c>
      <c r="H739" t="s">
        <v>1505</v>
      </c>
      <c r="Q739" t="s">
        <v>100</v>
      </c>
      <c r="R739" t="s">
        <v>1693</v>
      </c>
    </row>
    <row r="740" spans="1:19" hidden="1" x14ac:dyDescent="0.3">
      <c r="A740" t="s">
        <v>94</v>
      </c>
      <c r="B740" s="11">
        <v>45047</v>
      </c>
      <c r="C740">
        <v>7243.08</v>
      </c>
      <c r="F740" t="s">
        <v>493</v>
      </c>
      <c r="G740" t="s">
        <v>433</v>
      </c>
      <c r="H740" t="s">
        <v>1501</v>
      </c>
      <c r="Q740" t="s">
        <v>100</v>
      </c>
      <c r="R740" t="s">
        <v>1694</v>
      </c>
    </row>
    <row r="741" spans="1:19" hidden="1" x14ac:dyDescent="0.3">
      <c r="A741" t="s">
        <v>94</v>
      </c>
      <c r="B741" s="11">
        <v>45047</v>
      </c>
      <c r="C741">
        <v>7840.4</v>
      </c>
      <c r="F741" t="s">
        <v>493</v>
      </c>
      <c r="G741" t="s">
        <v>433</v>
      </c>
      <c r="H741" t="s">
        <v>1499</v>
      </c>
      <c r="Q741" t="s">
        <v>100</v>
      </c>
      <c r="R741" t="s">
        <v>1695</v>
      </c>
    </row>
    <row r="742" spans="1:19" hidden="1" x14ac:dyDescent="0.3">
      <c r="A742" t="s">
        <v>94</v>
      </c>
      <c r="B742" s="11">
        <v>45047</v>
      </c>
      <c r="C742">
        <v>12913.9</v>
      </c>
      <c r="F742" t="s">
        <v>493</v>
      </c>
      <c r="G742" t="s">
        <v>433</v>
      </c>
      <c r="H742" t="s">
        <v>1489</v>
      </c>
      <c r="Q742" t="s">
        <v>100</v>
      </c>
      <c r="R742" t="s">
        <v>1696</v>
      </c>
    </row>
    <row r="743" spans="1:19" hidden="1" x14ac:dyDescent="0.3">
      <c r="A743" t="s">
        <v>94</v>
      </c>
      <c r="B743" s="11">
        <v>45047</v>
      </c>
      <c r="C743">
        <v>18682.8</v>
      </c>
      <c r="F743" t="s">
        <v>493</v>
      </c>
      <c r="G743" t="s">
        <v>433</v>
      </c>
      <c r="H743" t="s">
        <v>1484</v>
      </c>
      <c r="Q743" t="s">
        <v>100</v>
      </c>
      <c r="R743" t="s">
        <v>1697</v>
      </c>
    </row>
    <row r="744" spans="1:19" hidden="1" x14ac:dyDescent="0.3">
      <c r="A744" t="s">
        <v>94</v>
      </c>
      <c r="B744" s="11">
        <v>45047</v>
      </c>
      <c r="C744">
        <v>29422.720000000001</v>
      </c>
      <c r="D744">
        <v>50101</v>
      </c>
      <c r="E744" t="s">
        <v>2321</v>
      </c>
      <c r="F744" t="s">
        <v>2322</v>
      </c>
      <c r="G744" t="s">
        <v>172</v>
      </c>
      <c r="I744" t="s">
        <v>2327</v>
      </c>
      <c r="J744">
        <v>9002</v>
      </c>
      <c r="K744" t="s">
        <v>150</v>
      </c>
      <c r="L744" t="s">
        <v>106</v>
      </c>
      <c r="M744" t="s">
        <v>2323</v>
      </c>
      <c r="N744" t="s">
        <v>52</v>
      </c>
      <c r="O744" t="s">
        <v>2323</v>
      </c>
      <c r="P744" t="s">
        <v>53</v>
      </c>
    </row>
    <row r="745" spans="1:19" hidden="1" x14ac:dyDescent="0.3">
      <c r="A745" t="s">
        <v>94</v>
      </c>
      <c r="B745" s="11">
        <v>45047</v>
      </c>
      <c r="C745">
        <v>37073.300000000003</v>
      </c>
      <c r="F745" t="s">
        <v>493</v>
      </c>
      <c r="G745" t="s">
        <v>433</v>
      </c>
      <c r="H745" t="s">
        <v>1483</v>
      </c>
      <c r="Q745" t="s">
        <v>100</v>
      </c>
      <c r="R745" t="s">
        <v>1698</v>
      </c>
    </row>
    <row r="746" spans="1:19" hidden="1" x14ac:dyDescent="0.3">
      <c r="A746" t="s">
        <v>94</v>
      </c>
      <c r="B746" s="11">
        <v>45047</v>
      </c>
      <c r="C746">
        <v>89678.030000000013</v>
      </c>
      <c r="D746">
        <v>50101</v>
      </c>
      <c r="E746" t="s">
        <v>2321</v>
      </c>
      <c r="F746" t="s">
        <v>2322</v>
      </c>
      <c r="G746" t="s">
        <v>172</v>
      </c>
      <c r="I746" t="s">
        <v>150</v>
      </c>
      <c r="J746">
        <v>9002</v>
      </c>
      <c r="K746" t="s">
        <v>150</v>
      </c>
      <c r="L746" t="s">
        <v>106</v>
      </c>
      <c r="M746" t="s">
        <v>2323</v>
      </c>
      <c r="N746" t="s">
        <v>52</v>
      </c>
      <c r="O746" t="s">
        <v>2323</v>
      </c>
      <c r="P746" t="s">
        <v>53</v>
      </c>
    </row>
    <row r="747" spans="1:19" hidden="1" x14ac:dyDescent="0.3">
      <c r="A747" t="s">
        <v>94</v>
      </c>
      <c r="B747" s="11">
        <v>45078</v>
      </c>
      <c r="C747">
        <v>-29344</v>
      </c>
      <c r="F747" t="s">
        <v>493</v>
      </c>
      <c r="G747" t="s">
        <v>433</v>
      </c>
      <c r="H747" t="s">
        <v>1699</v>
      </c>
      <c r="Q747" t="s">
        <v>100</v>
      </c>
      <c r="R747" t="s">
        <v>1700</v>
      </c>
    </row>
    <row r="748" spans="1:19" hidden="1" x14ac:dyDescent="0.3">
      <c r="A748" t="s">
        <v>94</v>
      </c>
      <c r="B748" s="11">
        <v>45078</v>
      </c>
      <c r="C748">
        <v>-22000</v>
      </c>
      <c r="D748">
        <v>41412</v>
      </c>
      <c r="E748" t="s">
        <v>2324</v>
      </c>
      <c r="F748" t="s">
        <v>2322</v>
      </c>
      <c r="G748" t="s">
        <v>172</v>
      </c>
      <c r="I748" t="s">
        <v>2325</v>
      </c>
      <c r="J748">
        <v>9002</v>
      </c>
      <c r="K748" t="s">
        <v>150</v>
      </c>
      <c r="L748" t="s">
        <v>106</v>
      </c>
      <c r="M748" t="s">
        <v>103</v>
      </c>
      <c r="N748" t="s">
        <v>56</v>
      </c>
      <c r="O748" t="s">
        <v>111</v>
      </c>
      <c r="P748" t="s">
        <v>60</v>
      </c>
    </row>
    <row r="749" spans="1:19" hidden="1" x14ac:dyDescent="0.3">
      <c r="A749" t="s">
        <v>94</v>
      </c>
      <c r="B749" s="11">
        <v>45078</v>
      </c>
      <c r="C749">
        <v>-19000</v>
      </c>
      <c r="F749" t="s">
        <v>493</v>
      </c>
      <c r="G749" t="s">
        <v>433</v>
      </c>
      <c r="H749" t="s">
        <v>1701</v>
      </c>
      <c r="Q749" t="s">
        <v>100</v>
      </c>
      <c r="R749" t="s">
        <v>1702</v>
      </c>
    </row>
    <row r="750" spans="1:19" hidden="1" x14ac:dyDescent="0.3">
      <c r="A750" t="s">
        <v>94</v>
      </c>
      <c r="B750" s="11">
        <v>45078</v>
      </c>
      <c r="C750">
        <v>-17620.099999999999</v>
      </c>
      <c r="F750" t="s">
        <v>493</v>
      </c>
      <c r="G750" t="s">
        <v>433</v>
      </c>
      <c r="H750" t="s">
        <v>1703</v>
      </c>
      <c r="Q750" t="s">
        <v>100</v>
      </c>
      <c r="R750" t="s">
        <v>1704</v>
      </c>
    </row>
    <row r="751" spans="1:19" hidden="1" x14ac:dyDescent="0.3">
      <c r="A751" t="s">
        <v>94</v>
      </c>
      <c r="B751" s="11">
        <v>45078</v>
      </c>
      <c r="C751">
        <v>-15384.6</v>
      </c>
      <c r="D751">
        <v>31102</v>
      </c>
      <c r="E751" t="s">
        <v>0</v>
      </c>
      <c r="F751" t="s">
        <v>144</v>
      </c>
      <c r="G751" t="s">
        <v>110</v>
      </c>
      <c r="H751" t="s">
        <v>1705</v>
      </c>
      <c r="I751" t="s">
        <v>1706</v>
      </c>
      <c r="J751">
        <v>9002</v>
      </c>
      <c r="K751" t="s">
        <v>150</v>
      </c>
      <c r="L751" t="s">
        <v>106</v>
      </c>
      <c r="M751" t="s">
        <v>173</v>
      </c>
      <c r="N751" t="s">
        <v>54</v>
      </c>
      <c r="O751" t="s">
        <v>173</v>
      </c>
      <c r="P751" t="s">
        <v>55</v>
      </c>
      <c r="Q751" t="s">
        <v>100</v>
      </c>
      <c r="R751" t="s">
        <v>1707</v>
      </c>
      <c r="S751" t="s">
        <v>500</v>
      </c>
    </row>
    <row r="752" spans="1:19" hidden="1" x14ac:dyDescent="0.3">
      <c r="A752" t="s">
        <v>94</v>
      </c>
      <c r="B752" s="11">
        <v>45078</v>
      </c>
      <c r="C752">
        <v>-13486.25</v>
      </c>
      <c r="D752">
        <v>41501</v>
      </c>
      <c r="E752" t="s">
        <v>21</v>
      </c>
      <c r="F752" t="s">
        <v>469</v>
      </c>
      <c r="G752" t="s">
        <v>120</v>
      </c>
      <c r="H752" t="s">
        <v>1708</v>
      </c>
      <c r="I752" t="s">
        <v>1709</v>
      </c>
      <c r="J752">
        <v>9002</v>
      </c>
      <c r="K752" t="s">
        <v>150</v>
      </c>
      <c r="L752" t="s">
        <v>106</v>
      </c>
      <c r="M752" t="s">
        <v>103</v>
      </c>
      <c r="N752" t="s">
        <v>56</v>
      </c>
      <c r="O752" t="s">
        <v>108</v>
      </c>
      <c r="P752" t="s">
        <v>61</v>
      </c>
      <c r="Q752" t="s">
        <v>100</v>
      </c>
      <c r="R752" t="s">
        <v>1710</v>
      </c>
      <c r="S752" t="s">
        <v>500</v>
      </c>
    </row>
    <row r="753" spans="1:19" hidden="1" x14ac:dyDescent="0.3">
      <c r="A753" t="s">
        <v>94</v>
      </c>
      <c r="B753" s="11">
        <v>45078</v>
      </c>
      <c r="C753">
        <v>-12621.6</v>
      </c>
      <c r="F753" t="s">
        <v>493</v>
      </c>
      <c r="G753" t="s">
        <v>433</v>
      </c>
      <c r="H753" t="s">
        <v>1711</v>
      </c>
      <c r="Q753" t="s">
        <v>100</v>
      </c>
      <c r="R753" t="s">
        <v>1712</v>
      </c>
    </row>
    <row r="754" spans="1:19" hidden="1" x14ac:dyDescent="0.3">
      <c r="A754" t="s">
        <v>94</v>
      </c>
      <c r="B754" s="11">
        <v>45078</v>
      </c>
      <c r="C754">
        <v>-12128</v>
      </c>
      <c r="F754" t="s">
        <v>493</v>
      </c>
      <c r="G754" t="s">
        <v>433</v>
      </c>
      <c r="H754" t="s">
        <v>1713</v>
      </c>
      <c r="Q754" t="s">
        <v>100</v>
      </c>
      <c r="R754" t="s">
        <v>1714</v>
      </c>
    </row>
    <row r="755" spans="1:19" hidden="1" x14ac:dyDescent="0.3">
      <c r="A755" t="s">
        <v>94</v>
      </c>
      <c r="B755" s="11">
        <v>45078</v>
      </c>
      <c r="C755">
        <v>-10737.89</v>
      </c>
      <c r="D755">
        <v>41101</v>
      </c>
      <c r="E755" t="s">
        <v>2</v>
      </c>
      <c r="F755" t="s">
        <v>98</v>
      </c>
      <c r="G755" t="s">
        <v>102</v>
      </c>
      <c r="H755" t="s">
        <v>1715</v>
      </c>
      <c r="I755" t="s">
        <v>1716</v>
      </c>
      <c r="J755">
        <v>9002</v>
      </c>
      <c r="K755" t="s">
        <v>150</v>
      </c>
      <c r="L755" t="s">
        <v>106</v>
      </c>
      <c r="M755" t="s">
        <v>103</v>
      </c>
      <c r="N755" t="s">
        <v>56</v>
      </c>
      <c r="O755" t="s">
        <v>103</v>
      </c>
      <c r="P755" t="s">
        <v>57</v>
      </c>
      <c r="Q755" t="s">
        <v>100</v>
      </c>
      <c r="R755" t="s">
        <v>1717</v>
      </c>
      <c r="S755" t="s">
        <v>500</v>
      </c>
    </row>
    <row r="756" spans="1:19" hidden="1" x14ac:dyDescent="0.3">
      <c r="A756" t="s">
        <v>94</v>
      </c>
      <c r="B756" s="11">
        <v>45078</v>
      </c>
      <c r="C756">
        <v>-10520</v>
      </c>
      <c r="D756">
        <v>42401</v>
      </c>
      <c r="E756" t="s">
        <v>30</v>
      </c>
      <c r="F756" t="s">
        <v>159</v>
      </c>
      <c r="G756" t="s">
        <v>113</v>
      </c>
      <c r="H756" t="s">
        <v>1718</v>
      </c>
      <c r="I756" t="s">
        <v>511</v>
      </c>
      <c r="J756">
        <v>9002</v>
      </c>
      <c r="K756" t="s">
        <v>150</v>
      </c>
      <c r="L756" t="s">
        <v>106</v>
      </c>
      <c r="M756" t="s">
        <v>96</v>
      </c>
      <c r="N756" t="s">
        <v>65</v>
      </c>
      <c r="O756" t="s">
        <v>116</v>
      </c>
      <c r="P756" t="s">
        <v>62</v>
      </c>
      <c r="Q756" t="s">
        <v>100</v>
      </c>
      <c r="R756" t="s">
        <v>1719</v>
      </c>
      <c r="S756" t="s">
        <v>500</v>
      </c>
    </row>
    <row r="757" spans="1:19" hidden="1" x14ac:dyDescent="0.3">
      <c r="A757" t="s">
        <v>94</v>
      </c>
      <c r="B757" s="11">
        <v>45078</v>
      </c>
      <c r="C757">
        <v>-7000</v>
      </c>
      <c r="F757" t="s">
        <v>493</v>
      </c>
      <c r="G757" t="s">
        <v>433</v>
      </c>
      <c r="H757" t="s">
        <v>1720</v>
      </c>
      <c r="Q757" t="s">
        <v>100</v>
      </c>
      <c r="R757" t="s">
        <v>1721</v>
      </c>
    </row>
    <row r="758" spans="1:19" hidden="1" x14ac:dyDescent="0.3">
      <c r="A758" t="s">
        <v>94</v>
      </c>
      <c r="B758" s="11">
        <v>45078</v>
      </c>
      <c r="C758">
        <v>-6000</v>
      </c>
      <c r="D758">
        <v>421011</v>
      </c>
      <c r="E758" t="s">
        <v>75</v>
      </c>
      <c r="F758" t="s">
        <v>515</v>
      </c>
      <c r="G758" t="s">
        <v>120</v>
      </c>
      <c r="H758" t="s">
        <v>212</v>
      </c>
      <c r="I758" t="s">
        <v>1722</v>
      </c>
      <c r="J758">
        <v>9002</v>
      </c>
      <c r="K758" t="s">
        <v>150</v>
      </c>
      <c r="L758" t="s">
        <v>106</v>
      </c>
      <c r="M758" t="s">
        <v>96</v>
      </c>
      <c r="N758" t="s">
        <v>65</v>
      </c>
      <c r="O758" t="s">
        <v>128</v>
      </c>
      <c r="P758" t="s">
        <v>57</v>
      </c>
      <c r="Q758" t="s">
        <v>100</v>
      </c>
      <c r="R758" t="s">
        <v>1723</v>
      </c>
      <c r="S758" t="s">
        <v>500</v>
      </c>
    </row>
    <row r="759" spans="1:19" hidden="1" x14ac:dyDescent="0.3">
      <c r="A759" t="s">
        <v>94</v>
      </c>
      <c r="B759" s="11">
        <v>45078</v>
      </c>
      <c r="C759">
        <v>-5724.7</v>
      </c>
      <c r="F759" t="s">
        <v>493</v>
      </c>
      <c r="G759" t="s">
        <v>433</v>
      </c>
      <c r="H759" t="s">
        <v>1724</v>
      </c>
      <c r="Q759" t="s">
        <v>100</v>
      </c>
      <c r="R759" t="s">
        <v>1725</v>
      </c>
    </row>
    <row r="760" spans="1:19" hidden="1" x14ac:dyDescent="0.3">
      <c r="A760" t="s">
        <v>94</v>
      </c>
      <c r="B760" s="11">
        <v>45078</v>
      </c>
      <c r="C760">
        <v>-5000</v>
      </c>
      <c r="F760" t="s">
        <v>493</v>
      </c>
      <c r="G760" t="s">
        <v>433</v>
      </c>
      <c r="H760" t="s">
        <v>1726</v>
      </c>
      <c r="Q760" t="s">
        <v>100</v>
      </c>
      <c r="R760" t="s">
        <v>1727</v>
      </c>
    </row>
    <row r="761" spans="1:19" hidden="1" x14ac:dyDescent="0.3">
      <c r="A761" t="s">
        <v>94</v>
      </c>
      <c r="B761" s="11">
        <v>45078</v>
      </c>
      <c r="C761">
        <v>-4630.8</v>
      </c>
      <c r="F761" t="s">
        <v>493</v>
      </c>
      <c r="G761" t="s">
        <v>433</v>
      </c>
      <c r="H761" t="s">
        <v>1728</v>
      </c>
      <c r="Q761" t="s">
        <v>100</v>
      </c>
      <c r="R761" t="s">
        <v>1729</v>
      </c>
    </row>
    <row r="762" spans="1:19" hidden="1" x14ac:dyDescent="0.3">
      <c r="A762" t="s">
        <v>94</v>
      </c>
      <c r="B762" s="11">
        <v>45078</v>
      </c>
      <c r="C762">
        <v>-4403</v>
      </c>
      <c r="F762" t="s">
        <v>493</v>
      </c>
      <c r="G762" t="s">
        <v>433</v>
      </c>
      <c r="H762" t="s">
        <v>1730</v>
      </c>
      <c r="Q762" t="s">
        <v>100</v>
      </c>
      <c r="R762" t="s">
        <v>1731</v>
      </c>
    </row>
    <row r="763" spans="1:19" hidden="1" x14ac:dyDescent="0.3">
      <c r="A763" t="s">
        <v>94</v>
      </c>
      <c r="B763" s="11">
        <v>45078</v>
      </c>
      <c r="C763">
        <v>-4100</v>
      </c>
      <c r="F763" t="s">
        <v>493</v>
      </c>
      <c r="G763" t="s">
        <v>433</v>
      </c>
      <c r="H763" t="s">
        <v>1732</v>
      </c>
      <c r="Q763" t="s">
        <v>100</v>
      </c>
      <c r="R763" t="s">
        <v>1733</v>
      </c>
    </row>
    <row r="764" spans="1:19" hidden="1" x14ac:dyDescent="0.3">
      <c r="A764" t="s">
        <v>94</v>
      </c>
      <c r="B764" s="11">
        <v>45078</v>
      </c>
      <c r="C764">
        <v>-4057.2</v>
      </c>
      <c r="F764" t="s">
        <v>493</v>
      </c>
      <c r="G764" t="s">
        <v>433</v>
      </c>
      <c r="H764" t="s">
        <v>1734</v>
      </c>
      <c r="Q764" t="s">
        <v>100</v>
      </c>
      <c r="R764" t="s">
        <v>1735</v>
      </c>
    </row>
    <row r="765" spans="1:19" hidden="1" x14ac:dyDescent="0.3">
      <c r="A765" t="s">
        <v>94</v>
      </c>
      <c r="B765" s="11">
        <v>45078</v>
      </c>
      <c r="C765">
        <v>-4000</v>
      </c>
      <c r="F765" t="s">
        <v>493</v>
      </c>
      <c r="G765" t="s">
        <v>433</v>
      </c>
      <c r="H765" t="s">
        <v>1736</v>
      </c>
      <c r="Q765" t="s">
        <v>100</v>
      </c>
      <c r="R765" t="s">
        <v>1737</v>
      </c>
    </row>
    <row r="766" spans="1:19" hidden="1" x14ac:dyDescent="0.3">
      <c r="A766" t="s">
        <v>94</v>
      </c>
      <c r="B766" s="11">
        <v>45078</v>
      </c>
      <c r="C766">
        <v>-3955.95</v>
      </c>
      <c r="D766">
        <v>41302</v>
      </c>
      <c r="E766" t="s">
        <v>14</v>
      </c>
      <c r="F766" t="s">
        <v>143</v>
      </c>
      <c r="G766" t="s">
        <v>156</v>
      </c>
      <c r="H766" t="s">
        <v>1738</v>
      </c>
      <c r="I766" t="s">
        <v>1739</v>
      </c>
      <c r="J766">
        <v>9002</v>
      </c>
      <c r="K766" t="s">
        <v>150</v>
      </c>
      <c r="L766" t="s">
        <v>106</v>
      </c>
      <c r="M766" t="s">
        <v>103</v>
      </c>
      <c r="N766" t="s">
        <v>56</v>
      </c>
      <c r="O766" t="s">
        <v>123</v>
      </c>
      <c r="P766" t="s">
        <v>59</v>
      </c>
      <c r="Q766" t="s">
        <v>100</v>
      </c>
      <c r="R766" t="s">
        <v>1740</v>
      </c>
      <c r="S766" t="s">
        <v>500</v>
      </c>
    </row>
    <row r="767" spans="1:19" hidden="1" x14ac:dyDescent="0.3">
      <c r="A767" t="s">
        <v>94</v>
      </c>
      <c r="B767" s="11">
        <v>45078</v>
      </c>
      <c r="C767">
        <v>-3950</v>
      </c>
      <c r="D767">
        <v>42505</v>
      </c>
      <c r="E767" t="s">
        <v>37</v>
      </c>
      <c r="F767" t="s">
        <v>162</v>
      </c>
      <c r="G767" t="s">
        <v>120</v>
      </c>
      <c r="H767" t="s">
        <v>1741</v>
      </c>
      <c r="I767" t="s">
        <v>418</v>
      </c>
      <c r="J767">
        <v>8005</v>
      </c>
      <c r="K767" t="s">
        <v>149</v>
      </c>
      <c r="L767" t="s">
        <v>99</v>
      </c>
      <c r="M767" t="s">
        <v>96</v>
      </c>
      <c r="N767" t="s">
        <v>65</v>
      </c>
      <c r="O767" t="s">
        <v>121</v>
      </c>
      <c r="P767" t="s">
        <v>66</v>
      </c>
      <c r="Q767" t="s">
        <v>100</v>
      </c>
      <c r="R767" t="s">
        <v>1742</v>
      </c>
      <c r="S767" t="s">
        <v>500</v>
      </c>
    </row>
    <row r="768" spans="1:19" hidden="1" x14ac:dyDescent="0.3">
      <c r="A768" t="s">
        <v>94</v>
      </c>
      <c r="B768" s="11">
        <v>45078</v>
      </c>
      <c r="C768">
        <v>-3694</v>
      </c>
      <c r="F768" t="s">
        <v>493</v>
      </c>
      <c r="G768" t="s">
        <v>433</v>
      </c>
      <c r="H768" t="s">
        <v>1743</v>
      </c>
      <c r="Q768" t="s">
        <v>100</v>
      </c>
      <c r="R768" t="s">
        <v>1744</v>
      </c>
    </row>
    <row r="769" spans="1:19" hidden="1" x14ac:dyDescent="0.3">
      <c r="A769" t="s">
        <v>94</v>
      </c>
      <c r="B769" s="11">
        <v>45078</v>
      </c>
      <c r="C769">
        <v>-3625</v>
      </c>
      <c r="D769">
        <v>41617</v>
      </c>
      <c r="E769" t="s">
        <v>27</v>
      </c>
      <c r="F769" t="s">
        <v>1288</v>
      </c>
      <c r="G769" t="s">
        <v>124</v>
      </c>
      <c r="H769" t="s">
        <v>1745</v>
      </c>
      <c r="I769" t="s">
        <v>1290</v>
      </c>
      <c r="J769">
        <v>9002</v>
      </c>
      <c r="K769" t="s">
        <v>150</v>
      </c>
      <c r="L769" t="s">
        <v>106</v>
      </c>
      <c r="M769" t="s">
        <v>103</v>
      </c>
      <c r="N769" t="s">
        <v>56</v>
      </c>
      <c r="O769" t="s">
        <v>119</v>
      </c>
      <c r="P769" t="s">
        <v>64</v>
      </c>
      <c r="Q769" t="s">
        <v>153</v>
      </c>
      <c r="R769" t="s">
        <v>1746</v>
      </c>
      <c r="S769" t="s">
        <v>500</v>
      </c>
    </row>
    <row r="770" spans="1:19" hidden="1" x14ac:dyDescent="0.3">
      <c r="A770" t="s">
        <v>94</v>
      </c>
      <c r="B770" s="11">
        <v>45078</v>
      </c>
      <c r="C770">
        <v>-3625</v>
      </c>
      <c r="D770">
        <v>41617</v>
      </c>
      <c r="E770" t="s">
        <v>27</v>
      </c>
      <c r="F770" t="s">
        <v>1288</v>
      </c>
      <c r="G770" t="s">
        <v>124</v>
      </c>
      <c r="H770" t="s">
        <v>1745</v>
      </c>
      <c r="I770" t="s">
        <v>1290</v>
      </c>
      <c r="J770">
        <v>9002</v>
      </c>
      <c r="K770" t="s">
        <v>150</v>
      </c>
      <c r="L770" t="s">
        <v>106</v>
      </c>
      <c r="M770" t="s">
        <v>103</v>
      </c>
      <c r="N770" t="s">
        <v>56</v>
      </c>
      <c r="O770" t="s">
        <v>119</v>
      </c>
      <c r="P770" t="s">
        <v>64</v>
      </c>
      <c r="Q770" t="s">
        <v>154</v>
      </c>
      <c r="R770" t="s">
        <v>1747</v>
      </c>
      <c r="S770" t="s">
        <v>500</v>
      </c>
    </row>
    <row r="771" spans="1:19" hidden="1" x14ac:dyDescent="0.3">
      <c r="A771" t="s">
        <v>94</v>
      </c>
      <c r="B771" s="11">
        <v>45078</v>
      </c>
      <c r="C771">
        <v>-3625</v>
      </c>
      <c r="D771">
        <v>41617</v>
      </c>
      <c r="E771" t="s">
        <v>27</v>
      </c>
      <c r="F771" t="s">
        <v>1288</v>
      </c>
      <c r="G771" t="s">
        <v>124</v>
      </c>
      <c r="H771" t="s">
        <v>1748</v>
      </c>
      <c r="I771" t="s">
        <v>1290</v>
      </c>
      <c r="J771">
        <v>9002</v>
      </c>
      <c r="K771" t="s">
        <v>150</v>
      </c>
      <c r="L771" t="s">
        <v>106</v>
      </c>
      <c r="M771" t="s">
        <v>103</v>
      </c>
      <c r="N771" t="s">
        <v>56</v>
      </c>
      <c r="O771" t="s">
        <v>119</v>
      </c>
      <c r="P771" t="s">
        <v>64</v>
      </c>
      <c r="Q771" t="s">
        <v>153</v>
      </c>
      <c r="R771" t="s">
        <v>1749</v>
      </c>
      <c r="S771" t="s">
        <v>500</v>
      </c>
    </row>
    <row r="772" spans="1:19" hidden="1" x14ac:dyDescent="0.3">
      <c r="A772" t="s">
        <v>94</v>
      </c>
      <c r="B772" s="11">
        <v>45078</v>
      </c>
      <c r="C772">
        <v>-3625</v>
      </c>
      <c r="D772">
        <v>41617</v>
      </c>
      <c r="E772" t="s">
        <v>27</v>
      </c>
      <c r="F772" t="s">
        <v>1288</v>
      </c>
      <c r="G772" t="s">
        <v>124</v>
      </c>
      <c r="H772" t="s">
        <v>1748</v>
      </c>
      <c r="I772" t="s">
        <v>1290</v>
      </c>
      <c r="J772">
        <v>9002</v>
      </c>
      <c r="K772" t="s">
        <v>150</v>
      </c>
      <c r="L772" t="s">
        <v>106</v>
      </c>
      <c r="M772" t="s">
        <v>103</v>
      </c>
      <c r="N772" t="s">
        <v>56</v>
      </c>
      <c r="O772" t="s">
        <v>119</v>
      </c>
      <c r="P772" t="s">
        <v>64</v>
      </c>
      <c r="Q772" t="s">
        <v>154</v>
      </c>
      <c r="R772" t="s">
        <v>1750</v>
      </c>
      <c r="S772" t="s">
        <v>500</v>
      </c>
    </row>
    <row r="773" spans="1:19" hidden="1" x14ac:dyDescent="0.3">
      <c r="A773" t="s">
        <v>94</v>
      </c>
      <c r="B773" s="11">
        <v>45078</v>
      </c>
      <c r="C773">
        <v>-2962.8</v>
      </c>
      <c r="D773">
        <v>42402</v>
      </c>
      <c r="E773" t="s">
        <v>31</v>
      </c>
      <c r="F773" t="s">
        <v>204</v>
      </c>
      <c r="G773" t="s">
        <v>110</v>
      </c>
      <c r="H773" t="s">
        <v>769</v>
      </c>
      <c r="I773" t="s">
        <v>770</v>
      </c>
      <c r="J773">
        <v>9002</v>
      </c>
      <c r="K773" t="s">
        <v>150</v>
      </c>
      <c r="L773" t="s">
        <v>106</v>
      </c>
      <c r="M773" t="s">
        <v>96</v>
      </c>
      <c r="N773" t="s">
        <v>65</v>
      </c>
      <c r="O773" t="s">
        <v>116</v>
      </c>
      <c r="P773" t="s">
        <v>62</v>
      </c>
      <c r="Q773" t="s">
        <v>219</v>
      </c>
      <c r="R773" t="s">
        <v>1751</v>
      </c>
      <c r="S773" t="s">
        <v>500</v>
      </c>
    </row>
    <row r="774" spans="1:19" hidden="1" x14ac:dyDescent="0.3">
      <c r="A774" t="s">
        <v>94</v>
      </c>
      <c r="B774" s="11">
        <v>45078</v>
      </c>
      <c r="C774">
        <v>-2443.86</v>
      </c>
      <c r="D774">
        <v>42405</v>
      </c>
      <c r="E774" t="s">
        <v>33</v>
      </c>
      <c r="F774" t="s">
        <v>136</v>
      </c>
      <c r="G774" t="s">
        <v>124</v>
      </c>
      <c r="H774" t="s">
        <v>2392</v>
      </c>
      <c r="I774" t="s">
        <v>2393</v>
      </c>
      <c r="J774">
        <v>9002</v>
      </c>
      <c r="K774" t="s">
        <v>150</v>
      </c>
      <c r="L774" t="s">
        <v>106</v>
      </c>
      <c r="M774" t="s">
        <v>96</v>
      </c>
      <c r="N774" t="s">
        <v>65</v>
      </c>
      <c r="O774" t="s">
        <v>116</v>
      </c>
      <c r="P774" t="s">
        <v>62</v>
      </c>
      <c r="Q774" t="s">
        <v>100</v>
      </c>
      <c r="R774" t="s">
        <v>2394</v>
      </c>
      <c r="S774" t="s">
        <v>500</v>
      </c>
    </row>
    <row r="775" spans="1:19" hidden="1" x14ac:dyDescent="0.3">
      <c r="A775" t="s">
        <v>94</v>
      </c>
      <c r="B775" s="11">
        <v>45078</v>
      </c>
      <c r="C775">
        <v>-2197.13</v>
      </c>
      <c r="D775">
        <v>41102</v>
      </c>
      <c r="E775" t="s">
        <v>3</v>
      </c>
      <c r="F775" t="s">
        <v>101</v>
      </c>
      <c r="G775" t="s">
        <v>102</v>
      </c>
      <c r="H775" t="s">
        <v>1752</v>
      </c>
      <c r="I775" t="s">
        <v>1753</v>
      </c>
      <c r="J775">
        <v>9002</v>
      </c>
      <c r="K775" t="s">
        <v>150</v>
      </c>
      <c r="L775" t="s">
        <v>106</v>
      </c>
      <c r="M775" t="s">
        <v>103</v>
      </c>
      <c r="N775" t="s">
        <v>56</v>
      </c>
      <c r="O775" t="s">
        <v>103</v>
      </c>
      <c r="P775" t="s">
        <v>57</v>
      </c>
      <c r="Q775" t="s">
        <v>100</v>
      </c>
      <c r="R775" t="s">
        <v>1754</v>
      </c>
      <c r="S775" t="s">
        <v>500</v>
      </c>
    </row>
    <row r="776" spans="1:19" hidden="1" x14ac:dyDescent="0.3">
      <c r="A776" t="s">
        <v>94</v>
      </c>
      <c r="B776" s="11">
        <v>45078</v>
      </c>
      <c r="C776">
        <v>-2146.41</v>
      </c>
      <c r="D776">
        <v>33204</v>
      </c>
      <c r="E776" t="s">
        <v>43</v>
      </c>
      <c r="F776" t="s">
        <v>144</v>
      </c>
      <c r="G776" t="s">
        <v>110</v>
      </c>
      <c r="H776" t="s">
        <v>1755</v>
      </c>
      <c r="I776" t="s">
        <v>1756</v>
      </c>
      <c r="J776">
        <v>20011</v>
      </c>
      <c r="K776" t="s">
        <v>105</v>
      </c>
      <c r="L776" t="s">
        <v>106</v>
      </c>
      <c r="M776" t="s">
        <v>111</v>
      </c>
      <c r="N776" t="s">
        <v>68</v>
      </c>
      <c r="O776" t="s">
        <v>112</v>
      </c>
      <c r="P776" t="s">
        <v>68</v>
      </c>
      <c r="Q776" t="s">
        <v>100</v>
      </c>
      <c r="R776" t="s">
        <v>1757</v>
      </c>
      <c r="S776" t="s">
        <v>500</v>
      </c>
    </row>
    <row r="777" spans="1:19" hidden="1" x14ac:dyDescent="0.3">
      <c r="A777" t="s">
        <v>94</v>
      </c>
      <c r="B777" s="11">
        <v>45078</v>
      </c>
      <c r="C777">
        <v>-1875.65</v>
      </c>
      <c r="D777">
        <v>41301</v>
      </c>
      <c r="E777" t="s">
        <v>13</v>
      </c>
      <c r="F777" t="s">
        <v>122</v>
      </c>
      <c r="G777" t="s">
        <v>113</v>
      </c>
      <c r="H777" t="s">
        <v>1758</v>
      </c>
      <c r="I777" t="s">
        <v>1759</v>
      </c>
      <c r="J777">
        <v>9002</v>
      </c>
      <c r="K777" t="s">
        <v>150</v>
      </c>
      <c r="L777" t="s">
        <v>106</v>
      </c>
      <c r="M777" t="s">
        <v>103</v>
      </c>
      <c r="N777" t="s">
        <v>56</v>
      </c>
      <c r="O777" t="s">
        <v>123</v>
      </c>
      <c r="P777" t="s">
        <v>59</v>
      </c>
      <c r="Q777" t="s">
        <v>100</v>
      </c>
      <c r="R777" t="s">
        <v>1760</v>
      </c>
      <c r="S777" t="s">
        <v>500</v>
      </c>
    </row>
    <row r="778" spans="1:19" hidden="1" x14ac:dyDescent="0.3">
      <c r="A778" t="s">
        <v>94</v>
      </c>
      <c r="B778" s="11">
        <v>45078</v>
      </c>
      <c r="C778">
        <v>-1788.74</v>
      </c>
      <c r="D778">
        <v>41621</v>
      </c>
      <c r="E778" t="s">
        <v>2290</v>
      </c>
      <c r="F778" t="s">
        <v>176</v>
      </c>
      <c r="G778" t="s">
        <v>120</v>
      </c>
      <c r="H778" t="s">
        <v>1761</v>
      </c>
      <c r="I778" t="s">
        <v>419</v>
      </c>
      <c r="J778">
        <v>9002</v>
      </c>
      <c r="K778" t="s">
        <v>150</v>
      </c>
      <c r="L778" t="s">
        <v>106</v>
      </c>
      <c r="M778" t="s">
        <v>103</v>
      </c>
      <c r="N778" t="s">
        <v>56</v>
      </c>
      <c r="O778" t="s">
        <v>119</v>
      </c>
      <c r="P778" t="s">
        <v>64</v>
      </c>
      <c r="Q778" t="s">
        <v>100</v>
      </c>
      <c r="R778" t="s">
        <v>1762</v>
      </c>
      <c r="S778" t="s">
        <v>500</v>
      </c>
    </row>
    <row r="779" spans="1:19" hidden="1" x14ac:dyDescent="0.3">
      <c r="A779" t="s">
        <v>94</v>
      </c>
      <c r="B779" s="11">
        <v>45078</v>
      </c>
      <c r="C779">
        <v>-1780</v>
      </c>
      <c r="D779">
        <v>42109</v>
      </c>
      <c r="E779" t="s">
        <v>29</v>
      </c>
      <c r="F779" t="s">
        <v>98</v>
      </c>
      <c r="G779" t="s">
        <v>102</v>
      </c>
      <c r="H779" t="s">
        <v>1763</v>
      </c>
      <c r="I779" t="s">
        <v>1764</v>
      </c>
      <c r="J779">
        <v>9002</v>
      </c>
      <c r="K779" t="s">
        <v>150</v>
      </c>
      <c r="L779" t="s">
        <v>106</v>
      </c>
      <c r="M779" t="s">
        <v>96</v>
      </c>
      <c r="N779" t="s">
        <v>65</v>
      </c>
      <c r="O779" t="s">
        <v>128</v>
      </c>
      <c r="P779" t="s">
        <v>57</v>
      </c>
      <c r="Q779" t="s">
        <v>100</v>
      </c>
      <c r="R779" t="s">
        <v>1765</v>
      </c>
      <c r="S779" t="s">
        <v>500</v>
      </c>
    </row>
    <row r="780" spans="1:19" hidden="1" x14ac:dyDescent="0.3">
      <c r="A780" t="s">
        <v>94</v>
      </c>
      <c r="B780" s="11">
        <v>45078</v>
      </c>
      <c r="C780">
        <v>-1745</v>
      </c>
      <c r="D780">
        <v>41615</v>
      </c>
      <c r="E780" t="s">
        <v>26</v>
      </c>
      <c r="F780" t="s">
        <v>787</v>
      </c>
      <c r="G780" t="s">
        <v>120</v>
      </c>
      <c r="H780" t="s">
        <v>1766</v>
      </c>
      <c r="I780" t="s">
        <v>1767</v>
      </c>
      <c r="J780">
        <v>9002</v>
      </c>
      <c r="K780" t="s">
        <v>150</v>
      </c>
      <c r="L780" t="s">
        <v>106</v>
      </c>
      <c r="M780" t="s">
        <v>103</v>
      </c>
      <c r="N780" t="s">
        <v>56</v>
      </c>
      <c r="O780" t="s">
        <v>119</v>
      </c>
      <c r="P780" t="s">
        <v>64</v>
      </c>
      <c r="Q780" t="s">
        <v>100</v>
      </c>
      <c r="R780" t="s">
        <v>1768</v>
      </c>
      <c r="S780" t="s">
        <v>500</v>
      </c>
    </row>
    <row r="781" spans="1:19" hidden="1" x14ac:dyDescent="0.3">
      <c r="A781" t="s">
        <v>94</v>
      </c>
      <c r="B781" s="11">
        <v>45078</v>
      </c>
      <c r="C781">
        <v>-1500</v>
      </c>
      <c r="D781">
        <v>41615</v>
      </c>
      <c r="E781" t="s">
        <v>26</v>
      </c>
      <c r="F781" t="s">
        <v>787</v>
      </c>
      <c r="G781" t="s">
        <v>120</v>
      </c>
      <c r="H781" t="s">
        <v>1769</v>
      </c>
      <c r="I781" t="s">
        <v>1770</v>
      </c>
      <c r="J781">
        <v>9002</v>
      </c>
      <c r="K781" t="s">
        <v>150</v>
      </c>
      <c r="L781" t="s">
        <v>106</v>
      </c>
      <c r="M781" t="s">
        <v>103</v>
      </c>
      <c r="N781" t="s">
        <v>56</v>
      </c>
      <c r="O781" t="s">
        <v>119</v>
      </c>
      <c r="P781" t="s">
        <v>64</v>
      </c>
      <c r="Q781" t="s">
        <v>100</v>
      </c>
      <c r="R781" t="s">
        <v>1771</v>
      </c>
      <c r="S781" t="s">
        <v>500</v>
      </c>
    </row>
    <row r="782" spans="1:19" hidden="1" x14ac:dyDescent="0.3">
      <c r="A782" t="s">
        <v>94</v>
      </c>
      <c r="B782" s="11">
        <v>45078</v>
      </c>
      <c r="C782">
        <v>-1425.37</v>
      </c>
      <c r="D782">
        <v>41201</v>
      </c>
      <c r="E782" t="s">
        <v>9</v>
      </c>
      <c r="F782" t="s">
        <v>109</v>
      </c>
      <c r="G782" t="s">
        <v>110</v>
      </c>
      <c r="H782" t="s">
        <v>1772</v>
      </c>
      <c r="I782" t="s">
        <v>1773</v>
      </c>
      <c r="J782">
        <v>9002</v>
      </c>
      <c r="K782" t="s">
        <v>150</v>
      </c>
      <c r="L782" t="s">
        <v>106</v>
      </c>
      <c r="M782" t="s">
        <v>103</v>
      </c>
      <c r="N782" t="s">
        <v>56</v>
      </c>
      <c r="O782" t="s">
        <v>96</v>
      </c>
      <c r="P782" t="s">
        <v>58</v>
      </c>
      <c r="Q782" t="s">
        <v>100</v>
      </c>
      <c r="R782" t="s">
        <v>1774</v>
      </c>
      <c r="S782" t="s">
        <v>500</v>
      </c>
    </row>
    <row r="783" spans="1:19" hidden="1" x14ac:dyDescent="0.3">
      <c r="A783" t="s">
        <v>94</v>
      </c>
      <c r="B783" s="11">
        <v>45078</v>
      </c>
      <c r="C783">
        <v>-1422.72</v>
      </c>
      <c r="D783">
        <v>9</v>
      </c>
      <c r="F783" t="s">
        <v>2322</v>
      </c>
      <c r="G783" t="s">
        <v>172</v>
      </c>
      <c r="I783" t="s">
        <v>2326</v>
      </c>
      <c r="J783">
        <v>9002</v>
      </c>
      <c r="K783" t="s">
        <v>150</v>
      </c>
      <c r="L783" t="s">
        <v>106</v>
      </c>
    </row>
    <row r="784" spans="1:19" hidden="1" x14ac:dyDescent="0.3">
      <c r="A784" t="s">
        <v>94</v>
      </c>
      <c r="B784" s="11">
        <v>45078</v>
      </c>
      <c r="C784">
        <v>-1341.53</v>
      </c>
      <c r="D784">
        <v>41202</v>
      </c>
      <c r="E784" t="s">
        <v>10</v>
      </c>
      <c r="F784" t="s">
        <v>152</v>
      </c>
      <c r="G784" t="s">
        <v>102</v>
      </c>
      <c r="H784" t="s">
        <v>1775</v>
      </c>
      <c r="I784" t="s">
        <v>1776</v>
      </c>
      <c r="J784">
        <v>9002</v>
      </c>
      <c r="K784" t="s">
        <v>150</v>
      </c>
      <c r="L784" t="s">
        <v>106</v>
      </c>
      <c r="M784" t="s">
        <v>103</v>
      </c>
      <c r="N784" t="s">
        <v>56</v>
      </c>
      <c r="O784" t="s">
        <v>96</v>
      </c>
      <c r="P784" t="s">
        <v>58</v>
      </c>
      <c r="Q784" t="s">
        <v>100</v>
      </c>
      <c r="R784" t="s">
        <v>1777</v>
      </c>
      <c r="S784" t="s">
        <v>500</v>
      </c>
    </row>
    <row r="785" spans="1:19" hidden="1" x14ac:dyDescent="0.3">
      <c r="A785" t="s">
        <v>94</v>
      </c>
      <c r="B785" s="11">
        <v>45078</v>
      </c>
      <c r="C785">
        <v>-1125.4166666666667</v>
      </c>
      <c r="D785">
        <v>41107</v>
      </c>
      <c r="E785" t="s">
        <v>7</v>
      </c>
      <c r="F785" t="s">
        <v>2322</v>
      </c>
      <c r="G785" t="s">
        <v>172</v>
      </c>
      <c r="I785" t="s">
        <v>150</v>
      </c>
      <c r="J785">
        <v>9002</v>
      </c>
      <c r="K785" t="s">
        <v>150</v>
      </c>
      <c r="L785" t="s">
        <v>106</v>
      </c>
      <c r="M785" t="s">
        <v>103</v>
      </c>
      <c r="N785" t="s">
        <v>56</v>
      </c>
      <c r="O785" t="s">
        <v>103</v>
      </c>
      <c r="P785" t="s">
        <v>57</v>
      </c>
    </row>
    <row r="786" spans="1:19" hidden="1" x14ac:dyDescent="0.3">
      <c r="A786" t="s">
        <v>94</v>
      </c>
      <c r="B786" s="11">
        <v>45078</v>
      </c>
      <c r="C786">
        <v>-1103.1400000000001</v>
      </c>
      <c r="D786">
        <v>42706</v>
      </c>
      <c r="E786" t="s">
        <v>41</v>
      </c>
      <c r="F786" t="s">
        <v>188</v>
      </c>
      <c r="G786" t="s">
        <v>120</v>
      </c>
      <c r="H786" t="s">
        <v>1778</v>
      </c>
      <c r="I786" t="s">
        <v>417</v>
      </c>
      <c r="J786">
        <v>9002</v>
      </c>
      <c r="K786" t="s">
        <v>150</v>
      </c>
      <c r="L786" t="s">
        <v>106</v>
      </c>
      <c r="M786" t="s">
        <v>96</v>
      </c>
      <c r="N786" t="s">
        <v>65</v>
      </c>
      <c r="O786" t="s">
        <v>97</v>
      </c>
      <c r="P786" t="s">
        <v>67</v>
      </c>
      <c r="Q786" t="s">
        <v>100</v>
      </c>
      <c r="R786" t="s">
        <v>1779</v>
      </c>
      <c r="S786" t="s">
        <v>500</v>
      </c>
    </row>
    <row r="787" spans="1:19" hidden="1" x14ac:dyDescent="0.3">
      <c r="A787" t="s">
        <v>94</v>
      </c>
      <c r="B787" s="11">
        <v>45078</v>
      </c>
      <c r="C787">
        <v>-1075.71</v>
      </c>
      <c r="D787">
        <v>41614</v>
      </c>
      <c r="E787" t="s">
        <v>25</v>
      </c>
      <c r="F787" t="s">
        <v>556</v>
      </c>
      <c r="G787" t="s">
        <v>95</v>
      </c>
      <c r="H787" t="s">
        <v>1780</v>
      </c>
      <c r="I787" t="s">
        <v>1781</v>
      </c>
      <c r="J787">
        <v>9002</v>
      </c>
      <c r="K787" t="s">
        <v>150</v>
      </c>
      <c r="L787" t="s">
        <v>106</v>
      </c>
      <c r="M787" t="s">
        <v>103</v>
      </c>
      <c r="N787" t="s">
        <v>56</v>
      </c>
      <c r="O787" t="s">
        <v>119</v>
      </c>
      <c r="P787" t="s">
        <v>64</v>
      </c>
      <c r="Q787" t="s">
        <v>100</v>
      </c>
      <c r="R787" t="s">
        <v>1782</v>
      </c>
      <c r="S787" t="s">
        <v>500</v>
      </c>
    </row>
    <row r="788" spans="1:19" hidden="1" x14ac:dyDescent="0.3">
      <c r="A788" t="s">
        <v>94</v>
      </c>
      <c r="B788" s="11">
        <v>45078</v>
      </c>
      <c r="C788">
        <v>-1000</v>
      </c>
      <c r="F788" t="s">
        <v>493</v>
      </c>
      <c r="G788" t="s">
        <v>433</v>
      </c>
      <c r="H788" t="s">
        <v>1783</v>
      </c>
      <c r="Q788" t="s">
        <v>100</v>
      </c>
      <c r="R788" t="s">
        <v>1784</v>
      </c>
    </row>
    <row r="789" spans="1:19" hidden="1" x14ac:dyDescent="0.3">
      <c r="A789" t="s">
        <v>94</v>
      </c>
      <c r="B789" s="11">
        <v>45078</v>
      </c>
      <c r="C789">
        <v>-1000</v>
      </c>
      <c r="D789">
        <v>41615</v>
      </c>
      <c r="E789" t="s">
        <v>26</v>
      </c>
      <c r="F789" t="s">
        <v>787</v>
      </c>
      <c r="G789" t="s">
        <v>120</v>
      </c>
      <c r="H789" t="s">
        <v>1785</v>
      </c>
      <c r="I789" t="s">
        <v>1786</v>
      </c>
      <c r="J789">
        <v>9002</v>
      </c>
      <c r="K789" t="s">
        <v>150</v>
      </c>
      <c r="L789" t="s">
        <v>106</v>
      </c>
      <c r="M789" t="s">
        <v>103</v>
      </c>
      <c r="N789" t="s">
        <v>56</v>
      </c>
      <c r="O789" t="s">
        <v>119</v>
      </c>
      <c r="P789" t="s">
        <v>64</v>
      </c>
      <c r="Q789" t="s">
        <v>129</v>
      </c>
      <c r="R789" t="s">
        <v>1787</v>
      </c>
      <c r="S789" t="s">
        <v>500</v>
      </c>
    </row>
    <row r="790" spans="1:19" hidden="1" x14ac:dyDescent="0.3">
      <c r="A790" t="s">
        <v>94</v>
      </c>
      <c r="B790" s="11">
        <v>45078</v>
      </c>
      <c r="C790">
        <v>-950</v>
      </c>
      <c r="D790">
        <v>41615</v>
      </c>
      <c r="E790" t="s">
        <v>26</v>
      </c>
      <c r="F790" t="s">
        <v>787</v>
      </c>
      <c r="G790" t="s">
        <v>120</v>
      </c>
      <c r="H790" t="s">
        <v>1785</v>
      </c>
      <c r="I790" t="s">
        <v>1786</v>
      </c>
      <c r="J790">
        <v>9002</v>
      </c>
      <c r="K790" t="s">
        <v>150</v>
      </c>
      <c r="L790" t="s">
        <v>106</v>
      </c>
      <c r="M790" t="s">
        <v>103</v>
      </c>
      <c r="N790" t="s">
        <v>56</v>
      </c>
      <c r="O790" t="s">
        <v>119</v>
      </c>
      <c r="P790" t="s">
        <v>64</v>
      </c>
      <c r="Q790" t="s">
        <v>131</v>
      </c>
      <c r="R790" t="s">
        <v>1788</v>
      </c>
      <c r="S790" t="s">
        <v>500</v>
      </c>
    </row>
    <row r="791" spans="1:19" hidden="1" x14ac:dyDescent="0.3">
      <c r="A791" t="s">
        <v>94</v>
      </c>
      <c r="B791" s="11">
        <v>45078</v>
      </c>
      <c r="C791">
        <v>-950</v>
      </c>
      <c r="D791">
        <v>41615</v>
      </c>
      <c r="E791" t="s">
        <v>26</v>
      </c>
      <c r="F791" t="s">
        <v>787</v>
      </c>
      <c r="G791" t="s">
        <v>120</v>
      </c>
      <c r="H791" t="s">
        <v>1785</v>
      </c>
      <c r="I791" t="s">
        <v>1786</v>
      </c>
      <c r="J791">
        <v>9002</v>
      </c>
      <c r="K791" t="s">
        <v>150</v>
      </c>
      <c r="L791" t="s">
        <v>106</v>
      </c>
      <c r="M791" t="s">
        <v>103</v>
      </c>
      <c r="N791" t="s">
        <v>56</v>
      </c>
      <c r="O791" t="s">
        <v>119</v>
      </c>
      <c r="P791" t="s">
        <v>64</v>
      </c>
      <c r="Q791" t="s">
        <v>130</v>
      </c>
      <c r="R791" t="s">
        <v>1789</v>
      </c>
      <c r="S791" t="s">
        <v>500</v>
      </c>
    </row>
    <row r="792" spans="1:19" hidden="1" x14ac:dyDescent="0.3">
      <c r="A792" t="s">
        <v>94</v>
      </c>
      <c r="B792" s="11">
        <v>45078</v>
      </c>
      <c r="C792">
        <v>-917.53</v>
      </c>
      <c r="D792">
        <v>33204</v>
      </c>
      <c r="E792" t="s">
        <v>43</v>
      </c>
      <c r="F792" t="s">
        <v>144</v>
      </c>
      <c r="G792" t="s">
        <v>110</v>
      </c>
      <c r="H792" t="s">
        <v>1790</v>
      </c>
      <c r="I792" t="s">
        <v>1791</v>
      </c>
      <c r="J792">
        <v>20011</v>
      </c>
      <c r="K792" t="s">
        <v>105</v>
      </c>
      <c r="L792" t="s">
        <v>106</v>
      </c>
      <c r="M792" t="s">
        <v>111</v>
      </c>
      <c r="N792" t="s">
        <v>68</v>
      </c>
      <c r="O792" t="s">
        <v>112</v>
      </c>
      <c r="P792" t="s">
        <v>68</v>
      </c>
      <c r="Q792" t="s">
        <v>100</v>
      </c>
      <c r="R792" t="s">
        <v>1792</v>
      </c>
      <c r="S792" t="s">
        <v>500</v>
      </c>
    </row>
    <row r="793" spans="1:19" hidden="1" x14ac:dyDescent="0.3">
      <c r="A793" t="s">
        <v>94</v>
      </c>
      <c r="B793" s="11">
        <v>45078</v>
      </c>
      <c r="C793">
        <v>-903.3</v>
      </c>
      <c r="D793">
        <v>41413</v>
      </c>
      <c r="E793" t="s">
        <v>20</v>
      </c>
      <c r="F793" t="s">
        <v>1793</v>
      </c>
      <c r="G793" t="s">
        <v>124</v>
      </c>
      <c r="H793" t="s">
        <v>342</v>
      </c>
      <c r="I793" t="s">
        <v>1794</v>
      </c>
      <c r="J793">
        <v>9002</v>
      </c>
      <c r="K793" t="s">
        <v>150</v>
      </c>
      <c r="L793" t="s">
        <v>106</v>
      </c>
      <c r="M793" t="s">
        <v>103</v>
      </c>
      <c r="N793" t="s">
        <v>56</v>
      </c>
      <c r="O793" t="s">
        <v>111</v>
      </c>
      <c r="P793" t="s">
        <v>60</v>
      </c>
      <c r="Q793" t="s">
        <v>100</v>
      </c>
      <c r="R793" t="s">
        <v>1795</v>
      </c>
      <c r="S793" t="s">
        <v>500</v>
      </c>
    </row>
    <row r="794" spans="1:19" hidden="1" x14ac:dyDescent="0.3">
      <c r="A794" t="s">
        <v>94</v>
      </c>
      <c r="B794" s="11">
        <v>45078</v>
      </c>
      <c r="C794">
        <v>-899.39</v>
      </c>
      <c r="D794">
        <v>41620</v>
      </c>
      <c r="E794" t="s">
        <v>28</v>
      </c>
      <c r="F794" t="s">
        <v>553</v>
      </c>
      <c r="G794" t="s">
        <v>120</v>
      </c>
      <c r="H794" t="s">
        <v>1796</v>
      </c>
      <c r="I794" t="s">
        <v>1797</v>
      </c>
      <c r="J794">
        <v>9002</v>
      </c>
      <c r="K794" t="s">
        <v>150</v>
      </c>
      <c r="L794" t="s">
        <v>106</v>
      </c>
      <c r="M794" t="s">
        <v>103</v>
      </c>
      <c r="N794" t="s">
        <v>56</v>
      </c>
      <c r="O794" t="s">
        <v>119</v>
      </c>
      <c r="P794" t="s">
        <v>64</v>
      </c>
      <c r="Q794" t="s">
        <v>100</v>
      </c>
      <c r="R794" t="s">
        <v>1798</v>
      </c>
      <c r="S794" t="s">
        <v>500</v>
      </c>
    </row>
    <row r="795" spans="1:19" hidden="1" x14ac:dyDescent="0.3">
      <c r="A795" t="s">
        <v>94</v>
      </c>
      <c r="B795" s="11">
        <v>45078</v>
      </c>
      <c r="C795">
        <v>-850</v>
      </c>
      <c r="D795">
        <v>41614</v>
      </c>
      <c r="E795" t="s">
        <v>25</v>
      </c>
      <c r="F795" t="s">
        <v>576</v>
      </c>
      <c r="G795" t="s">
        <v>120</v>
      </c>
      <c r="H795" t="s">
        <v>1799</v>
      </c>
      <c r="I795" t="s">
        <v>1800</v>
      </c>
      <c r="J795">
        <v>9002</v>
      </c>
      <c r="K795" t="s">
        <v>150</v>
      </c>
      <c r="L795" t="s">
        <v>106</v>
      </c>
      <c r="M795" t="s">
        <v>103</v>
      </c>
      <c r="N795" t="s">
        <v>56</v>
      </c>
      <c r="O795" t="s">
        <v>119</v>
      </c>
      <c r="P795" t="s">
        <v>64</v>
      </c>
      <c r="Q795" t="s">
        <v>100</v>
      </c>
      <c r="R795" t="s">
        <v>1801</v>
      </c>
      <c r="S795" t="s">
        <v>500</v>
      </c>
    </row>
    <row r="796" spans="1:19" hidden="1" x14ac:dyDescent="0.3">
      <c r="A796" t="s">
        <v>94</v>
      </c>
      <c r="B796" s="11">
        <v>45078</v>
      </c>
      <c r="C796">
        <v>-794.44</v>
      </c>
      <c r="D796">
        <v>42404</v>
      </c>
      <c r="E796" t="s">
        <v>32</v>
      </c>
      <c r="F796" t="s">
        <v>135</v>
      </c>
      <c r="G796" t="s">
        <v>113</v>
      </c>
      <c r="H796" t="s">
        <v>1802</v>
      </c>
      <c r="I796" t="s">
        <v>1803</v>
      </c>
      <c r="J796">
        <v>4004</v>
      </c>
      <c r="K796" t="s">
        <v>114</v>
      </c>
      <c r="L796" t="s">
        <v>2391</v>
      </c>
      <c r="M796" t="s">
        <v>96</v>
      </c>
      <c r="N796" t="s">
        <v>65</v>
      </c>
      <c r="O796" t="s">
        <v>116</v>
      </c>
      <c r="P796" t="s">
        <v>62</v>
      </c>
      <c r="Q796" t="s">
        <v>100</v>
      </c>
      <c r="R796" t="s">
        <v>1804</v>
      </c>
      <c r="S796" t="s">
        <v>500</v>
      </c>
    </row>
    <row r="797" spans="1:19" hidden="1" x14ac:dyDescent="0.3">
      <c r="A797" t="s">
        <v>94</v>
      </c>
      <c r="B797" s="11">
        <v>45078</v>
      </c>
      <c r="C797">
        <v>-772.11</v>
      </c>
      <c r="D797">
        <v>41304</v>
      </c>
      <c r="E797" t="s">
        <v>16</v>
      </c>
      <c r="F797" t="s">
        <v>134</v>
      </c>
      <c r="G797" t="s">
        <v>120</v>
      </c>
      <c r="H797" t="s">
        <v>1805</v>
      </c>
      <c r="I797" t="s">
        <v>1564</v>
      </c>
      <c r="J797">
        <v>9002</v>
      </c>
      <c r="K797" t="s">
        <v>150</v>
      </c>
      <c r="L797" t="s">
        <v>106</v>
      </c>
      <c r="M797" t="s">
        <v>103</v>
      </c>
      <c r="N797" t="s">
        <v>56</v>
      </c>
      <c r="O797" t="s">
        <v>123</v>
      </c>
      <c r="P797" t="s">
        <v>59</v>
      </c>
      <c r="Q797" t="s">
        <v>100</v>
      </c>
      <c r="R797" t="s">
        <v>1806</v>
      </c>
      <c r="S797" t="s">
        <v>500</v>
      </c>
    </row>
    <row r="798" spans="1:19" hidden="1" x14ac:dyDescent="0.3">
      <c r="A798" t="s">
        <v>94</v>
      </c>
      <c r="B798" s="11">
        <v>45078</v>
      </c>
      <c r="C798">
        <v>-545</v>
      </c>
      <c r="D798">
        <v>42407</v>
      </c>
      <c r="E798" t="s">
        <v>34</v>
      </c>
      <c r="F798" t="s">
        <v>190</v>
      </c>
      <c r="G798" t="s">
        <v>120</v>
      </c>
      <c r="H798" t="s">
        <v>1807</v>
      </c>
      <c r="I798" t="s">
        <v>1808</v>
      </c>
      <c r="J798">
        <v>9002</v>
      </c>
      <c r="K798" t="s">
        <v>150</v>
      </c>
      <c r="L798" t="s">
        <v>106</v>
      </c>
      <c r="M798" t="s">
        <v>96</v>
      </c>
      <c r="N798" t="s">
        <v>65</v>
      </c>
      <c r="O798" t="s">
        <v>116</v>
      </c>
      <c r="P798" t="s">
        <v>62</v>
      </c>
      <c r="Q798" t="s">
        <v>100</v>
      </c>
      <c r="R798" t="s">
        <v>1809</v>
      </c>
      <c r="S798" t="s">
        <v>500</v>
      </c>
    </row>
    <row r="799" spans="1:19" hidden="1" x14ac:dyDescent="0.3">
      <c r="A799" t="s">
        <v>94</v>
      </c>
      <c r="B799" s="11">
        <v>45078</v>
      </c>
      <c r="C799">
        <v>-480</v>
      </c>
      <c r="D799">
        <v>41618</v>
      </c>
      <c r="E799" t="s">
        <v>2376</v>
      </c>
      <c r="F799" t="s">
        <v>582</v>
      </c>
      <c r="G799" t="s">
        <v>120</v>
      </c>
      <c r="H799" t="s">
        <v>1810</v>
      </c>
      <c r="I799" t="s">
        <v>584</v>
      </c>
      <c r="J799">
        <v>9002</v>
      </c>
      <c r="K799" t="s">
        <v>150</v>
      </c>
      <c r="L799" t="s">
        <v>106</v>
      </c>
      <c r="M799" t="s">
        <v>103</v>
      </c>
      <c r="N799" t="s">
        <v>56</v>
      </c>
      <c r="O799" t="s">
        <v>119</v>
      </c>
      <c r="P799" t="s">
        <v>64</v>
      </c>
      <c r="Q799" t="s">
        <v>100</v>
      </c>
      <c r="R799" t="s">
        <v>1811</v>
      </c>
      <c r="S799" t="s">
        <v>500</v>
      </c>
    </row>
    <row r="800" spans="1:19" hidden="1" x14ac:dyDescent="0.3">
      <c r="A800" t="s">
        <v>94</v>
      </c>
      <c r="B800" s="11">
        <v>45078</v>
      </c>
      <c r="C800">
        <v>-463.5</v>
      </c>
      <c r="D800">
        <v>41614</v>
      </c>
      <c r="E800" t="s">
        <v>25</v>
      </c>
      <c r="F800" t="s">
        <v>167</v>
      </c>
      <c r="G800" t="s">
        <v>124</v>
      </c>
      <c r="H800" t="s">
        <v>1812</v>
      </c>
      <c r="I800" t="s">
        <v>1813</v>
      </c>
      <c r="J800">
        <v>9002</v>
      </c>
      <c r="K800" t="s">
        <v>150</v>
      </c>
      <c r="L800" t="s">
        <v>106</v>
      </c>
      <c r="M800" t="s">
        <v>103</v>
      </c>
      <c r="N800" t="s">
        <v>56</v>
      </c>
      <c r="O800" t="s">
        <v>119</v>
      </c>
      <c r="P800" t="s">
        <v>64</v>
      </c>
      <c r="Q800" t="s">
        <v>153</v>
      </c>
      <c r="R800" t="s">
        <v>1814</v>
      </c>
      <c r="S800" t="s">
        <v>500</v>
      </c>
    </row>
    <row r="801" spans="1:19" hidden="1" x14ac:dyDescent="0.3">
      <c r="A801" t="s">
        <v>94</v>
      </c>
      <c r="B801" s="11">
        <v>45078</v>
      </c>
      <c r="C801">
        <v>-463.5</v>
      </c>
      <c r="D801">
        <v>41614</v>
      </c>
      <c r="E801" t="s">
        <v>25</v>
      </c>
      <c r="F801" t="s">
        <v>167</v>
      </c>
      <c r="G801" t="s">
        <v>124</v>
      </c>
      <c r="H801" t="s">
        <v>1812</v>
      </c>
      <c r="I801" t="s">
        <v>1813</v>
      </c>
      <c r="J801">
        <v>9002</v>
      </c>
      <c r="K801" t="s">
        <v>150</v>
      </c>
      <c r="L801" t="s">
        <v>106</v>
      </c>
      <c r="M801" t="s">
        <v>103</v>
      </c>
      <c r="N801" t="s">
        <v>56</v>
      </c>
      <c r="O801" t="s">
        <v>119</v>
      </c>
      <c r="P801" t="s">
        <v>64</v>
      </c>
      <c r="Q801" t="s">
        <v>154</v>
      </c>
      <c r="R801" t="s">
        <v>1815</v>
      </c>
      <c r="S801" t="s">
        <v>500</v>
      </c>
    </row>
    <row r="802" spans="1:19" hidden="1" x14ac:dyDescent="0.3">
      <c r="A802" t="s">
        <v>94</v>
      </c>
      <c r="B802" s="11">
        <v>45078</v>
      </c>
      <c r="C802">
        <v>-370</v>
      </c>
      <c r="D802">
        <v>42410</v>
      </c>
      <c r="E802" t="s">
        <v>36</v>
      </c>
      <c r="F802" t="s">
        <v>407</v>
      </c>
      <c r="G802" t="s">
        <v>120</v>
      </c>
      <c r="H802" t="s">
        <v>369</v>
      </c>
      <c r="I802" t="s">
        <v>1816</v>
      </c>
      <c r="J802">
        <v>9002</v>
      </c>
      <c r="K802" t="s">
        <v>150</v>
      </c>
      <c r="L802" t="s">
        <v>106</v>
      </c>
      <c r="M802" t="s">
        <v>96</v>
      </c>
      <c r="N802" t="s">
        <v>65</v>
      </c>
      <c r="O802" t="s">
        <v>116</v>
      </c>
      <c r="P802" t="s">
        <v>62</v>
      </c>
      <c r="Q802" t="s">
        <v>100</v>
      </c>
      <c r="R802" t="s">
        <v>1817</v>
      </c>
      <c r="S802" t="s">
        <v>500</v>
      </c>
    </row>
    <row r="803" spans="1:19" hidden="1" x14ac:dyDescent="0.3">
      <c r="A803" t="s">
        <v>94</v>
      </c>
      <c r="B803" s="11">
        <v>45078</v>
      </c>
      <c r="C803">
        <v>-341.09</v>
      </c>
      <c r="D803">
        <v>33204</v>
      </c>
      <c r="E803" t="s">
        <v>43</v>
      </c>
      <c r="F803" t="s">
        <v>144</v>
      </c>
      <c r="G803" t="s">
        <v>110</v>
      </c>
      <c r="H803" t="s">
        <v>1818</v>
      </c>
      <c r="I803" t="s">
        <v>1819</v>
      </c>
      <c r="J803">
        <v>20011</v>
      </c>
      <c r="K803" t="s">
        <v>105</v>
      </c>
      <c r="L803" t="s">
        <v>106</v>
      </c>
      <c r="M803" t="s">
        <v>111</v>
      </c>
      <c r="N803" t="s">
        <v>68</v>
      </c>
      <c r="O803" t="s">
        <v>112</v>
      </c>
      <c r="P803" t="s">
        <v>68</v>
      </c>
      <c r="Q803" t="s">
        <v>100</v>
      </c>
      <c r="R803" t="s">
        <v>1820</v>
      </c>
      <c r="S803" t="s">
        <v>500</v>
      </c>
    </row>
    <row r="804" spans="1:19" hidden="1" x14ac:dyDescent="0.3">
      <c r="A804" t="s">
        <v>94</v>
      </c>
      <c r="B804" s="11">
        <v>45078</v>
      </c>
      <c r="C804">
        <v>-341.03</v>
      </c>
      <c r="D804">
        <v>41620</v>
      </c>
      <c r="E804" t="s">
        <v>28</v>
      </c>
      <c r="F804" t="s">
        <v>125</v>
      </c>
      <c r="G804" t="s">
        <v>124</v>
      </c>
      <c r="H804" t="s">
        <v>599</v>
      </c>
      <c r="I804" t="s">
        <v>600</v>
      </c>
      <c r="J804">
        <v>9002</v>
      </c>
      <c r="K804" t="s">
        <v>150</v>
      </c>
      <c r="L804" t="s">
        <v>106</v>
      </c>
      <c r="M804" t="s">
        <v>103</v>
      </c>
      <c r="N804" t="s">
        <v>56</v>
      </c>
      <c r="O804" t="s">
        <v>119</v>
      </c>
      <c r="P804" t="s">
        <v>64</v>
      </c>
      <c r="Q804" t="s">
        <v>1821</v>
      </c>
      <c r="R804" t="s">
        <v>1822</v>
      </c>
      <c r="S804" t="s">
        <v>500</v>
      </c>
    </row>
    <row r="805" spans="1:19" hidden="1" x14ac:dyDescent="0.3">
      <c r="A805" t="s">
        <v>94</v>
      </c>
      <c r="B805" s="11">
        <v>45078</v>
      </c>
      <c r="C805">
        <v>-280</v>
      </c>
      <c r="D805">
        <v>41105</v>
      </c>
      <c r="E805" t="s">
        <v>6</v>
      </c>
      <c r="F805" t="s">
        <v>171</v>
      </c>
      <c r="G805" t="s">
        <v>95</v>
      </c>
      <c r="H805" t="s">
        <v>1826</v>
      </c>
      <c r="I805" t="s">
        <v>406</v>
      </c>
      <c r="J805">
        <v>9002</v>
      </c>
      <c r="K805" t="s">
        <v>150</v>
      </c>
      <c r="L805" t="s">
        <v>106</v>
      </c>
      <c r="M805" t="s">
        <v>103</v>
      </c>
      <c r="N805" t="s">
        <v>56</v>
      </c>
      <c r="O805" t="s">
        <v>103</v>
      </c>
      <c r="P805" t="s">
        <v>57</v>
      </c>
      <c r="Q805" t="s">
        <v>100</v>
      </c>
      <c r="R805" t="s">
        <v>1827</v>
      </c>
      <c r="S805" t="s">
        <v>500</v>
      </c>
    </row>
    <row r="806" spans="1:19" hidden="1" x14ac:dyDescent="0.3">
      <c r="A806" t="s">
        <v>94</v>
      </c>
      <c r="B806" s="11">
        <v>45078</v>
      </c>
      <c r="C806">
        <v>-215</v>
      </c>
      <c r="D806">
        <v>42718</v>
      </c>
      <c r="E806" t="s">
        <v>42</v>
      </c>
      <c r="F806" t="s">
        <v>609</v>
      </c>
      <c r="G806" t="s">
        <v>160</v>
      </c>
      <c r="H806" t="s">
        <v>1828</v>
      </c>
      <c r="I806" t="s">
        <v>611</v>
      </c>
      <c r="J806">
        <v>9002</v>
      </c>
      <c r="K806" t="s">
        <v>150</v>
      </c>
      <c r="L806" t="s">
        <v>106</v>
      </c>
      <c r="M806" t="s">
        <v>96</v>
      </c>
      <c r="N806" t="s">
        <v>65</v>
      </c>
      <c r="O806" t="s">
        <v>97</v>
      </c>
      <c r="P806" t="s">
        <v>67</v>
      </c>
      <c r="Q806" t="s">
        <v>100</v>
      </c>
      <c r="R806" t="s">
        <v>1829</v>
      </c>
      <c r="S806" t="s">
        <v>500</v>
      </c>
    </row>
    <row r="807" spans="1:19" hidden="1" x14ac:dyDescent="0.3">
      <c r="A807" t="s">
        <v>94</v>
      </c>
      <c r="B807" s="11">
        <v>45078</v>
      </c>
      <c r="C807">
        <v>-215</v>
      </c>
      <c r="D807">
        <v>42604</v>
      </c>
      <c r="E807" t="s">
        <v>40</v>
      </c>
      <c r="F807" t="s">
        <v>137</v>
      </c>
      <c r="G807" t="s">
        <v>104</v>
      </c>
      <c r="H807" t="s">
        <v>404</v>
      </c>
      <c r="I807" t="s">
        <v>400</v>
      </c>
      <c r="J807">
        <v>20011</v>
      </c>
      <c r="K807" t="s">
        <v>105</v>
      </c>
      <c r="L807" t="s">
        <v>106</v>
      </c>
      <c r="M807" t="s">
        <v>96</v>
      </c>
      <c r="N807" t="s">
        <v>65</v>
      </c>
      <c r="O807" t="s">
        <v>107</v>
      </c>
      <c r="P807" t="s">
        <v>63</v>
      </c>
      <c r="Q807" t="s">
        <v>100</v>
      </c>
      <c r="R807" t="s">
        <v>1830</v>
      </c>
      <c r="S807" t="s">
        <v>500</v>
      </c>
    </row>
    <row r="808" spans="1:19" hidden="1" x14ac:dyDescent="0.3">
      <c r="A808" t="s">
        <v>94</v>
      </c>
      <c r="B808" s="11">
        <v>45078</v>
      </c>
      <c r="C808">
        <v>-210</v>
      </c>
      <c r="D808">
        <v>41105</v>
      </c>
      <c r="E808" t="s">
        <v>6</v>
      </c>
      <c r="F808" t="s">
        <v>171</v>
      </c>
      <c r="G808" t="s">
        <v>95</v>
      </c>
      <c r="H808" t="s">
        <v>1831</v>
      </c>
      <c r="I808" t="s">
        <v>416</v>
      </c>
      <c r="J808">
        <v>9002</v>
      </c>
      <c r="K808" t="s">
        <v>150</v>
      </c>
      <c r="L808" t="s">
        <v>106</v>
      </c>
      <c r="M808" t="s">
        <v>103</v>
      </c>
      <c r="N808" t="s">
        <v>56</v>
      </c>
      <c r="O808" t="s">
        <v>103</v>
      </c>
      <c r="P808" t="s">
        <v>57</v>
      </c>
      <c r="Q808" t="s">
        <v>100</v>
      </c>
      <c r="R808" t="s">
        <v>1832</v>
      </c>
      <c r="S808" t="s">
        <v>500</v>
      </c>
    </row>
    <row r="809" spans="1:19" hidden="1" x14ac:dyDescent="0.3">
      <c r="A809" t="s">
        <v>94</v>
      </c>
      <c r="B809" s="11">
        <v>45078</v>
      </c>
      <c r="C809">
        <v>-200</v>
      </c>
      <c r="D809">
        <v>42407</v>
      </c>
      <c r="E809" t="s">
        <v>34</v>
      </c>
      <c r="F809" t="s">
        <v>168</v>
      </c>
      <c r="G809" t="s">
        <v>113</v>
      </c>
      <c r="H809" t="s">
        <v>341</v>
      </c>
      <c r="I809" t="s">
        <v>1062</v>
      </c>
      <c r="J809">
        <v>2001</v>
      </c>
      <c r="K809" t="s">
        <v>105</v>
      </c>
      <c r="L809" t="s">
        <v>106</v>
      </c>
      <c r="M809" t="s">
        <v>96</v>
      </c>
      <c r="N809" t="s">
        <v>65</v>
      </c>
      <c r="O809" t="s">
        <v>116</v>
      </c>
      <c r="P809" t="s">
        <v>62</v>
      </c>
      <c r="Q809" t="s">
        <v>100</v>
      </c>
      <c r="R809" t="s">
        <v>1833</v>
      </c>
      <c r="S809" t="s">
        <v>500</v>
      </c>
    </row>
    <row r="810" spans="1:19" hidden="1" x14ac:dyDescent="0.3">
      <c r="A810" t="s">
        <v>94</v>
      </c>
      <c r="B810" s="11">
        <v>45078</v>
      </c>
      <c r="C810">
        <v>-145</v>
      </c>
      <c r="D810">
        <v>41614</v>
      </c>
      <c r="E810" t="s">
        <v>25</v>
      </c>
      <c r="F810" t="s">
        <v>166</v>
      </c>
      <c r="G810" t="s">
        <v>110</v>
      </c>
      <c r="H810" t="s">
        <v>1834</v>
      </c>
      <c r="I810" t="s">
        <v>1835</v>
      </c>
      <c r="J810">
        <v>9002</v>
      </c>
      <c r="K810" t="s">
        <v>150</v>
      </c>
      <c r="L810" t="s">
        <v>106</v>
      </c>
      <c r="M810" t="s">
        <v>103</v>
      </c>
      <c r="N810" t="s">
        <v>56</v>
      </c>
      <c r="O810" t="s">
        <v>119</v>
      </c>
      <c r="P810" t="s">
        <v>64</v>
      </c>
      <c r="Q810" t="s">
        <v>100</v>
      </c>
      <c r="R810" t="s">
        <v>1836</v>
      </c>
      <c r="S810" t="s">
        <v>500</v>
      </c>
    </row>
    <row r="811" spans="1:19" hidden="1" x14ac:dyDescent="0.3">
      <c r="A811" t="s">
        <v>94</v>
      </c>
      <c r="B811" s="11">
        <v>45078</v>
      </c>
      <c r="C811">
        <v>-140</v>
      </c>
      <c r="D811">
        <v>41105</v>
      </c>
      <c r="E811" t="s">
        <v>6</v>
      </c>
      <c r="F811" t="s">
        <v>171</v>
      </c>
      <c r="G811" t="s">
        <v>95</v>
      </c>
      <c r="H811" t="s">
        <v>1837</v>
      </c>
      <c r="I811" t="s">
        <v>399</v>
      </c>
      <c r="J811">
        <v>9002</v>
      </c>
      <c r="K811" t="s">
        <v>150</v>
      </c>
      <c r="L811" t="s">
        <v>106</v>
      </c>
      <c r="M811" t="s">
        <v>103</v>
      </c>
      <c r="N811" t="s">
        <v>56</v>
      </c>
      <c r="O811" t="s">
        <v>103</v>
      </c>
      <c r="P811" t="s">
        <v>57</v>
      </c>
      <c r="Q811" t="s">
        <v>100</v>
      </c>
      <c r="R811" t="s">
        <v>1838</v>
      </c>
      <c r="S811" t="s">
        <v>500</v>
      </c>
    </row>
    <row r="812" spans="1:19" hidden="1" x14ac:dyDescent="0.3">
      <c r="A812" t="s">
        <v>94</v>
      </c>
      <c r="B812" s="11">
        <v>45078</v>
      </c>
      <c r="C812">
        <v>-119.25</v>
      </c>
      <c r="D812">
        <v>41609</v>
      </c>
      <c r="E812" t="s">
        <v>24</v>
      </c>
      <c r="F812" t="s">
        <v>229</v>
      </c>
      <c r="G812" t="s">
        <v>113</v>
      </c>
      <c r="H812" t="s">
        <v>1839</v>
      </c>
      <c r="I812" t="s">
        <v>1840</v>
      </c>
      <c r="J812">
        <v>80061</v>
      </c>
      <c r="K812" t="s">
        <v>117</v>
      </c>
      <c r="L812" t="s">
        <v>118</v>
      </c>
      <c r="M812" t="s">
        <v>103</v>
      </c>
      <c r="N812" t="s">
        <v>56</v>
      </c>
      <c r="O812" t="s">
        <v>119</v>
      </c>
      <c r="P812" t="s">
        <v>64</v>
      </c>
      <c r="Q812" t="s">
        <v>100</v>
      </c>
      <c r="R812" t="s">
        <v>1841</v>
      </c>
      <c r="S812" t="s">
        <v>500</v>
      </c>
    </row>
    <row r="813" spans="1:19" hidden="1" x14ac:dyDescent="0.3">
      <c r="A813" t="s">
        <v>94</v>
      </c>
      <c r="B813" s="11">
        <v>45078</v>
      </c>
      <c r="C813">
        <v>-97.36</v>
      </c>
      <c r="D813">
        <v>41306</v>
      </c>
      <c r="E813" t="s">
        <v>17</v>
      </c>
      <c r="F813" t="s">
        <v>134</v>
      </c>
      <c r="G813" t="s">
        <v>120</v>
      </c>
      <c r="H813" t="s">
        <v>1842</v>
      </c>
      <c r="I813" t="s">
        <v>1843</v>
      </c>
      <c r="J813">
        <v>9002</v>
      </c>
      <c r="K813" t="s">
        <v>150</v>
      </c>
      <c r="L813" t="s">
        <v>106</v>
      </c>
      <c r="M813" t="s">
        <v>103</v>
      </c>
      <c r="N813" t="s">
        <v>56</v>
      </c>
      <c r="O813" t="s">
        <v>123</v>
      </c>
      <c r="P813" t="s">
        <v>59</v>
      </c>
      <c r="Q813" t="s">
        <v>100</v>
      </c>
      <c r="R813" t="s">
        <v>1844</v>
      </c>
      <c r="S813" t="s">
        <v>500</v>
      </c>
    </row>
    <row r="814" spans="1:19" hidden="1" x14ac:dyDescent="0.3">
      <c r="A814" t="s">
        <v>94</v>
      </c>
      <c r="B814" s="11">
        <v>45078</v>
      </c>
      <c r="C814">
        <v>-60</v>
      </c>
      <c r="D814">
        <v>41105</v>
      </c>
      <c r="E814" t="s">
        <v>6</v>
      </c>
      <c r="F814" t="s">
        <v>171</v>
      </c>
      <c r="G814" t="s">
        <v>95</v>
      </c>
      <c r="H814" t="s">
        <v>1845</v>
      </c>
      <c r="I814" t="s">
        <v>406</v>
      </c>
      <c r="J814">
        <v>9002</v>
      </c>
      <c r="K814" t="s">
        <v>150</v>
      </c>
      <c r="L814" t="s">
        <v>106</v>
      </c>
      <c r="M814" t="s">
        <v>103</v>
      </c>
      <c r="N814" t="s">
        <v>56</v>
      </c>
      <c r="O814" t="s">
        <v>103</v>
      </c>
      <c r="P814" t="s">
        <v>57</v>
      </c>
      <c r="Q814" t="s">
        <v>100</v>
      </c>
      <c r="R814" t="s">
        <v>1846</v>
      </c>
      <c r="S814" t="s">
        <v>500</v>
      </c>
    </row>
    <row r="815" spans="1:19" hidden="1" x14ac:dyDescent="0.3">
      <c r="A815" t="s">
        <v>94</v>
      </c>
      <c r="B815" s="11">
        <v>45078</v>
      </c>
      <c r="C815">
        <v>-45.43</v>
      </c>
      <c r="D815">
        <v>41303</v>
      </c>
      <c r="E815" t="s">
        <v>15</v>
      </c>
      <c r="F815" t="s">
        <v>170</v>
      </c>
      <c r="G815" t="s">
        <v>120</v>
      </c>
      <c r="H815" t="s">
        <v>1847</v>
      </c>
      <c r="I815" t="s">
        <v>1848</v>
      </c>
      <c r="J815">
        <v>9002</v>
      </c>
      <c r="K815" t="s">
        <v>150</v>
      </c>
      <c r="L815" t="s">
        <v>106</v>
      </c>
      <c r="M815" t="s">
        <v>103</v>
      </c>
      <c r="N815" t="s">
        <v>56</v>
      </c>
      <c r="O815" t="s">
        <v>123</v>
      </c>
      <c r="P815" t="s">
        <v>59</v>
      </c>
      <c r="Q815" t="s">
        <v>100</v>
      </c>
      <c r="R815" t="s">
        <v>1849</v>
      </c>
      <c r="S815" t="s">
        <v>500</v>
      </c>
    </row>
    <row r="816" spans="1:19" hidden="1" x14ac:dyDescent="0.3">
      <c r="A816" t="s">
        <v>94</v>
      </c>
      <c r="B816" s="11">
        <v>45078</v>
      </c>
      <c r="C816">
        <v>-41.3</v>
      </c>
      <c r="D816">
        <v>41303</v>
      </c>
      <c r="E816" t="s">
        <v>15</v>
      </c>
      <c r="F816" t="s">
        <v>170</v>
      </c>
      <c r="G816" t="s">
        <v>120</v>
      </c>
      <c r="H816" t="s">
        <v>1850</v>
      </c>
      <c r="I816" t="s">
        <v>2377</v>
      </c>
      <c r="J816">
        <v>30051</v>
      </c>
      <c r="K816" t="s">
        <v>146</v>
      </c>
      <c r="L816" t="s">
        <v>147</v>
      </c>
      <c r="M816" t="s">
        <v>103</v>
      </c>
      <c r="N816" t="s">
        <v>56</v>
      </c>
      <c r="O816" t="s">
        <v>123</v>
      </c>
      <c r="P816" t="s">
        <v>59</v>
      </c>
      <c r="Q816" t="s">
        <v>100</v>
      </c>
      <c r="R816" t="s">
        <v>1851</v>
      </c>
      <c r="S816" t="s">
        <v>500</v>
      </c>
    </row>
    <row r="817" spans="1:19" hidden="1" x14ac:dyDescent="0.3">
      <c r="A817" t="s">
        <v>94</v>
      </c>
      <c r="B817" s="11">
        <v>45078</v>
      </c>
      <c r="C817">
        <v>-33</v>
      </c>
      <c r="D817">
        <v>42604</v>
      </c>
      <c r="E817" t="s">
        <v>40</v>
      </c>
      <c r="F817" t="s">
        <v>137</v>
      </c>
      <c r="G817" t="s">
        <v>104</v>
      </c>
      <c r="H817" t="s">
        <v>1852</v>
      </c>
      <c r="I817" t="s">
        <v>138</v>
      </c>
      <c r="J817">
        <v>20011</v>
      </c>
      <c r="K817" t="s">
        <v>105</v>
      </c>
      <c r="L817" t="s">
        <v>106</v>
      </c>
      <c r="M817" t="s">
        <v>96</v>
      </c>
      <c r="N817" t="s">
        <v>65</v>
      </c>
      <c r="O817" t="s">
        <v>107</v>
      </c>
      <c r="P817" t="s">
        <v>63</v>
      </c>
      <c r="Q817" t="s">
        <v>100</v>
      </c>
      <c r="R817" t="s">
        <v>1853</v>
      </c>
      <c r="S817" t="s">
        <v>500</v>
      </c>
    </row>
    <row r="818" spans="1:19" hidden="1" x14ac:dyDescent="0.3">
      <c r="A818" t="s">
        <v>94</v>
      </c>
      <c r="B818" s="11">
        <v>45078</v>
      </c>
      <c r="C818">
        <v>-32.4</v>
      </c>
      <c r="D818">
        <v>42604</v>
      </c>
      <c r="E818" t="s">
        <v>40</v>
      </c>
      <c r="F818" t="s">
        <v>137</v>
      </c>
      <c r="G818" t="s">
        <v>104</v>
      </c>
      <c r="H818" t="s">
        <v>1854</v>
      </c>
      <c r="I818" t="s">
        <v>141</v>
      </c>
      <c r="J818">
        <v>20011</v>
      </c>
      <c r="K818" t="s">
        <v>105</v>
      </c>
      <c r="L818" t="s">
        <v>106</v>
      </c>
      <c r="M818" t="s">
        <v>96</v>
      </c>
      <c r="N818" t="s">
        <v>65</v>
      </c>
      <c r="O818" t="s">
        <v>107</v>
      </c>
      <c r="P818" t="s">
        <v>63</v>
      </c>
      <c r="Q818" t="s">
        <v>100</v>
      </c>
      <c r="R818" t="s">
        <v>1855</v>
      </c>
      <c r="S818" t="s">
        <v>500</v>
      </c>
    </row>
    <row r="819" spans="1:19" hidden="1" x14ac:dyDescent="0.3">
      <c r="A819" t="s">
        <v>94</v>
      </c>
      <c r="B819" s="11">
        <v>45078</v>
      </c>
      <c r="C819">
        <v>-16.5</v>
      </c>
      <c r="D819">
        <v>42604</v>
      </c>
      <c r="E819" t="s">
        <v>40</v>
      </c>
      <c r="F819" t="s">
        <v>137</v>
      </c>
      <c r="G819" t="s">
        <v>104</v>
      </c>
      <c r="H819" t="s">
        <v>1856</v>
      </c>
      <c r="I819" t="s">
        <v>138</v>
      </c>
      <c r="J819">
        <v>20011</v>
      </c>
      <c r="K819" t="s">
        <v>105</v>
      </c>
      <c r="L819" t="s">
        <v>106</v>
      </c>
      <c r="M819" t="s">
        <v>96</v>
      </c>
      <c r="N819" t="s">
        <v>65</v>
      </c>
      <c r="O819" t="s">
        <v>107</v>
      </c>
      <c r="P819" t="s">
        <v>63</v>
      </c>
      <c r="Q819" t="s">
        <v>100</v>
      </c>
      <c r="R819" t="s">
        <v>1857</v>
      </c>
      <c r="S819" t="s">
        <v>500</v>
      </c>
    </row>
    <row r="820" spans="1:19" hidden="1" x14ac:dyDescent="0.3">
      <c r="A820" t="s">
        <v>94</v>
      </c>
      <c r="B820" s="11">
        <v>45078</v>
      </c>
      <c r="C820">
        <v>-14.48</v>
      </c>
      <c r="D820">
        <v>41301</v>
      </c>
      <c r="E820" t="s">
        <v>13</v>
      </c>
      <c r="F820" t="s">
        <v>353</v>
      </c>
      <c r="G820" t="s">
        <v>120</v>
      </c>
      <c r="H820" t="s">
        <v>1858</v>
      </c>
      <c r="I820" t="s">
        <v>401</v>
      </c>
      <c r="J820">
        <v>9002</v>
      </c>
      <c r="K820" t="s">
        <v>150</v>
      </c>
      <c r="L820" t="s">
        <v>106</v>
      </c>
      <c r="M820" t="s">
        <v>103</v>
      </c>
      <c r="N820" t="s">
        <v>56</v>
      </c>
      <c r="O820" t="s">
        <v>123</v>
      </c>
      <c r="P820" t="s">
        <v>59</v>
      </c>
      <c r="Q820" t="s">
        <v>100</v>
      </c>
      <c r="R820" t="s">
        <v>1859</v>
      </c>
      <c r="S820" t="s">
        <v>500</v>
      </c>
    </row>
    <row r="821" spans="1:19" hidden="1" x14ac:dyDescent="0.3">
      <c r="A821" t="s">
        <v>94</v>
      </c>
      <c r="B821" s="11">
        <v>45078</v>
      </c>
      <c r="C821">
        <v>-11</v>
      </c>
      <c r="D821">
        <v>42604</v>
      </c>
      <c r="E821" t="s">
        <v>40</v>
      </c>
      <c r="F821" t="s">
        <v>137</v>
      </c>
      <c r="G821" t="s">
        <v>104</v>
      </c>
      <c r="H821" t="s">
        <v>1860</v>
      </c>
      <c r="I821" t="s">
        <v>138</v>
      </c>
      <c r="J821">
        <v>20011</v>
      </c>
      <c r="K821" t="s">
        <v>105</v>
      </c>
      <c r="L821" t="s">
        <v>106</v>
      </c>
      <c r="M821" t="s">
        <v>96</v>
      </c>
      <c r="N821" t="s">
        <v>65</v>
      </c>
      <c r="O821" t="s">
        <v>107</v>
      </c>
      <c r="P821" t="s">
        <v>63</v>
      </c>
      <c r="Q821" t="s">
        <v>100</v>
      </c>
      <c r="R821" t="s">
        <v>1861</v>
      </c>
      <c r="S821" t="s">
        <v>500</v>
      </c>
    </row>
    <row r="822" spans="1:19" hidden="1" x14ac:dyDescent="0.3">
      <c r="A822" t="s">
        <v>94</v>
      </c>
      <c r="B822" s="11">
        <v>45078</v>
      </c>
      <c r="C822">
        <v>-10.6</v>
      </c>
      <c r="D822">
        <v>42604</v>
      </c>
      <c r="E822" t="s">
        <v>40</v>
      </c>
      <c r="F822" t="s">
        <v>137</v>
      </c>
      <c r="G822" t="s">
        <v>104</v>
      </c>
      <c r="H822" t="s">
        <v>1862</v>
      </c>
      <c r="I822" t="s">
        <v>140</v>
      </c>
      <c r="J822">
        <v>20011</v>
      </c>
      <c r="K822" t="s">
        <v>105</v>
      </c>
      <c r="L822" t="s">
        <v>106</v>
      </c>
      <c r="M822" t="s">
        <v>96</v>
      </c>
      <c r="N822" t="s">
        <v>65</v>
      </c>
      <c r="O822" t="s">
        <v>107</v>
      </c>
      <c r="P822" t="s">
        <v>63</v>
      </c>
      <c r="Q822" t="s">
        <v>100</v>
      </c>
      <c r="R822" t="s">
        <v>1863</v>
      </c>
      <c r="S822" t="s">
        <v>500</v>
      </c>
    </row>
    <row r="823" spans="1:19" hidden="1" x14ac:dyDescent="0.3">
      <c r="A823" t="s">
        <v>94</v>
      </c>
      <c r="B823" s="11">
        <v>45078</v>
      </c>
      <c r="C823">
        <v>-10.6</v>
      </c>
      <c r="D823">
        <v>42604</v>
      </c>
      <c r="E823" t="s">
        <v>40</v>
      </c>
      <c r="F823" t="s">
        <v>137</v>
      </c>
      <c r="G823" t="s">
        <v>104</v>
      </c>
      <c r="H823" t="s">
        <v>415</v>
      </c>
      <c r="I823" t="s">
        <v>140</v>
      </c>
      <c r="J823">
        <v>20011</v>
      </c>
      <c r="K823" t="s">
        <v>105</v>
      </c>
      <c r="L823" t="s">
        <v>106</v>
      </c>
      <c r="M823" t="s">
        <v>96</v>
      </c>
      <c r="N823" t="s">
        <v>65</v>
      </c>
      <c r="O823" t="s">
        <v>107</v>
      </c>
      <c r="P823" t="s">
        <v>63</v>
      </c>
      <c r="Q823" t="s">
        <v>100</v>
      </c>
      <c r="R823" t="s">
        <v>1864</v>
      </c>
      <c r="S823" t="s">
        <v>500</v>
      </c>
    </row>
    <row r="824" spans="1:19" hidden="1" x14ac:dyDescent="0.3">
      <c r="A824" t="s">
        <v>94</v>
      </c>
      <c r="B824" s="11">
        <v>45078</v>
      </c>
      <c r="C824">
        <v>-5.5</v>
      </c>
      <c r="D824">
        <v>42604</v>
      </c>
      <c r="E824" t="s">
        <v>40</v>
      </c>
      <c r="F824" t="s">
        <v>137</v>
      </c>
      <c r="G824" t="s">
        <v>104</v>
      </c>
      <c r="H824" t="s">
        <v>1865</v>
      </c>
      <c r="I824" t="s">
        <v>138</v>
      </c>
      <c r="J824">
        <v>20011</v>
      </c>
      <c r="K824" t="s">
        <v>105</v>
      </c>
      <c r="L824" t="s">
        <v>106</v>
      </c>
      <c r="M824" t="s">
        <v>96</v>
      </c>
      <c r="N824" t="s">
        <v>65</v>
      </c>
      <c r="O824" t="s">
        <v>107</v>
      </c>
      <c r="P824" t="s">
        <v>63</v>
      </c>
      <c r="Q824" t="s">
        <v>100</v>
      </c>
      <c r="R824" t="s">
        <v>1866</v>
      </c>
      <c r="S824" t="s">
        <v>500</v>
      </c>
    </row>
    <row r="825" spans="1:19" hidden="1" x14ac:dyDescent="0.3">
      <c r="A825" t="s">
        <v>94</v>
      </c>
      <c r="B825" s="11">
        <v>45078</v>
      </c>
      <c r="C825">
        <v>-5.5</v>
      </c>
      <c r="D825">
        <v>42604</v>
      </c>
      <c r="E825" t="s">
        <v>40</v>
      </c>
      <c r="F825" t="s">
        <v>137</v>
      </c>
      <c r="G825" t="s">
        <v>104</v>
      </c>
      <c r="H825" t="s">
        <v>1867</v>
      </c>
      <c r="I825" t="s">
        <v>138</v>
      </c>
      <c r="J825">
        <v>20011</v>
      </c>
      <c r="K825" t="s">
        <v>105</v>
      </c>
      <c r="L825" t="s">
        <v>106</v>
      </c>
      <c r="M825" t="s">
        <v>96</v>
      </c>
      <c r="N825" t="s">
        <v>65</v>
      </c>
      <c r="O825" t="s">
        <v>107</v>
      </c>
      <c r="P825" t="s">
        <v>63</v>
      </c>
      <c r="Q825" t="s">
        <v>100</v>
      </c>
      <c r="R825" t="s">
        <v>1868</v>
      </c>
      <c r="S825" t="s">
        <v>500</v>
      </c>
    </row>
    <row r="826" spans="1:19" hidden="1" x14ac:dyDescent="0.3">
      <c r="A826" t="s">
        <v>94</v>
      </c>
      <c r="B826" s="11">
        <v>45078</v>
      </c>
      <c r="C826">
        <v>-4.2</v>
      </c>
      <c r="D826">
        <v>42604</v>
      </c>
      <c r="E826" t="s">
        <v>40</v>
      </c>
      <c r="F826" t="s">
        <v>137</v>
      </c>
      <c r="G826" t="s">
        <v>104</v>
      </c>
      <c r="H826" t="s">
        <v>1869</v>
      </c>
      <c r="I826" t="s">
        <v>207</v>
      </c>
      <c r="J826">
        <v>20011</v>
      </c>
      <c r="K826" t="s">
        <v>105</v>
      </c>
      <c r="L826" t="s">
        <v>106</v>
      </c>
      <c r="M826" t="s">
        <v>96</v>
      </c>
      <c r="N826" t="s">
        <v>65</v>
      </c>
      <c r="O826" t="s">
        <v>107</v>
      </c>
      <c r="P826" t="s">
        <v>63</v>
      </c>
      <c r="Q826" t="s">
        <v>100</v>
      </c>
      <c r="R826" t="s">
        <v>1870</v>
      </c>
      <c r="S826" t="s">
        <v>500</v>
      </c>
    </row>
    <row r="827" spans="1:19" hidden="1" x14ac:dyDescent="0.3">
      <c r="A827" t="s">
        <v>94</v>
      </c>
      <c r="B827" s="11">
        <v>45078</v>
      </c>
      <c r="C827">
        <v>-2.8</v>
      </c>
      <c r="D827">
        <v>42604</v>
      </c>
      <c r="E827" t="s">
        <v>40</v>
      </c>
      <c r="F827" t="s">
        <v>137</v>
      </c>
      <c r="G827" t="s">
        <v>104</v>
      </c>
      <c r="H827" t="s">
        <v>1871</v>
      </c>
      <c r="I827" t="s">
        <v>207</v>
      </c>
      <c r="J827">
        <v>20011</v>
      </c>
      <c r="K827" t="s">
        <v>105</v>
      </c>
      <c r="L827" t="s">
        <v>106</v>
      </c>
      <c r="M827" t="s">
        <v>96</v>
      </c>
      <c r="N827" t="s">
        <v>65</v>
      </c>
      <c r="O827" t="s">
        <v>107</v>
      </c>
      <c r="P827" t="s">
        <v>63</v>
      </c>
      <c r="Q827" t="s">
        <v>100</v>
      </c>
      <c r="R827" t="s">
        <v>1872</v>
      </c>
      <c r="S827" t="s">
        <v>500</v>
      </c>
    </row>
    <row r="828" spans="1:19" hidden="1" x14ac:dyDescent="0.3">
      <c r="A828" t="s">
        <v>94</v>
      </c>
      <c r="B828" s="11">
        <v>45078</v>
      </c>
      <c r="C828">
        <v>-1.8</v>
      </c>
      <c r="D828">
        <v>42604</v>
      </c>
      <c r="E828" t="s">
        <v>40</v>
      </c>
      <c r="F828" t="s">
        <v>137</v>
      </c>
      <c r="G828" t="s">
        <v>104</v>
      </c>
      <c r="H828" t="s">
        <v>409</v>
      </c>
      <c r="I828" t="s">
        <v>382</v>
      </c>
      <c r="J828">
        <v>20011</v>
      </c>
      <c r="K828" t="s">
        <v>105</v>
      </c>
      <c r="L828" t="s">
        <v>106</v>
      </c>
      <c r="M828" t="s">
        <v>96</v>
      </c>
      <c r="N828" t="s">
        <v>65</v>
      </c>
      <c r="O828" t="s">
        <v>107</v>
      </c>
      <c r="P828" t="s">
        <v>63</v>
      </c>
      <c r="Q828" t="s">
        <v>100</v>
      </c>
      <c r="R828" t="s">
        <v>1873</v>
      </c>
      <c r="S828" t="s">
        <v>500</v>
      </c>
    </row>
    <row r="829" spans="1:19" hidden="1" x14ac:dyDescent="0.3">
      <c r="A829" t="s">
        <v>94</v>
      </c>
      <c r="B829" s="11">
        <v>45078</v>
      </c>
      <c r="C829">
        <v>-1.4</v>
      </c>
      <c r="D829">
        <v>42604</v>
      </c>
      <c r="E829" t="s">
        <v>40</v>
      </c>
      <c r="F829" t="s">
        <v>137</v>
      </c>
      <c r="G829" t="s">
        <v>104</v>
      </c>
      <c r="H829" t="s">
        <v>413</v>
      </c>
      <c r="I829" t="s">
        <v>207</v>
      </c>
      <c r="J829">
        <v>20011</v>
      </c>
      <c r="K829" t="s">
        <v>105</v>
      </c>
      <c r="L829" t="s">
        <v>106</v>
      </c>
      <c r="M829" t="s">
        <v>96</v>
      </c>
      <c r="N829" t="s">
        <v>65</v>
      </c>
      <c r="O829" t="s">
        <v>107</v>
      </c>
      <c r="P829" t="s">
        <v>63</v>
      </c>
      <c r="Q829" t="s">
        <v>100</v>
      </c>
      <c r="R829" t="s">
        <v>1874</v>
      </c>
      <c r="S829" t="s">
        <v>500</v>
      </c>
    </row>
    <row r="830" spans="1:19" hidden="1" x14ac:dyDescent="0.3">
      <c r="A830" t="s">
        <v>94</v>
      </c>
      <c r="B830" s="11">
        <v>45078</v>
      </c>
      <c r="C830">
        <v>-1.4</v>
      </c>
      <c r="D830">
        <v>42604</v>
      </c>
      <c r="E830" t="s">
        <v>40</v>
      </c>
      <c r="F830" t="s">
        <v>137</v>
      </c>
      <c r="G830" t="s">
        <v>104</v>
      </c>
      <c r="H830" t="s">
        <v>414</v>
      </c>
      <c r="I830" t="s">
        <v>207</v>
      </c>
      <c r="J830">
        <v>20011</v>
      </c>
      <c r="K830" t="s">
        <v>105</v>
      </c>
      <c r="L830" t="s">
        <v>106</v>
      </c>
      <c r="M830" t="s">
        <v>96</v>
      </c>
      <c r="N830" t="s">
        <v>65</v>
      </c>
      <c r="O830" t="s">
        <v>107</v>
      </c>
      <c r="P830" t="s">
        <v>63</v>
      </c>
      <c r="Q830" t="s">
        <v>100</v>
      </c>
      <c r="R830" t="s">
        <v>1875</v>
      </c>
      <c r="S830" t="s">
        <v>500</v>
      </c>
    </row>
    <row r="831" spans="1:19" hidden="1" x14ac:dyDescent="0.3">
      <c r="A831" t="s">
        <v>94</v>
      </c>
      <c r="B831" s="11">
        <v>45078</v>
      </c>
      <c r="C831">
        <v>-1.4</v>
      </c>
      <c r="D831">
        <v>42604</v>
      </c>
      <c r="E831" t="s">
        <v>40</v>
      </c>
      <c r="F831" t="s">
        <v>137</v>
      </c>
      <c r="G831" t="s">
        <v>104</v>
      </c>
      <c r="H831" t="s">
        <v>1876</v>
      </c>
      <c r="I831" t="s">
        <v>207</v>
      </c>
      <c r="J831">
        <v>20011</v>
      </c>
      <c r="K831" t="s">
        <v>105</v>
      </c>
      <c r="L831" t="s">
        <v>106</v>
      </c>
      <c r="M831" t="s">
        <v>96</v>
      </c>
      <c r="N831" t="s">
        <v>65</v>
      </c>
      <c r="O831" t="s">
        <v>107</v>
      </c>
      <c r="P831" t="s">
        <v>63</v>
      </c>
      <c r="Q831" t="s">
        <v>100</v>
      </c>
      <c r="R831" t="s">
        <v>1877</v>
      </c>
      <c r="S831" t="s">
        <v>500</v>
      </c>
    </row>
    <row r="832" spans="1:19" hidden="1" x14ac:dyDescent="0.3">
      <c r="A832" t="s">
        <v>94</v>
      </c>
      <c r="B832" s="11">
        <v>45078</v>
      </c>
      <c r="C832">
        <v>-1.4</v>
      </c>
      <c r="D832">
        <v>42604</v>
      </c>
      <c r="E832" t="s">
        <v>40</v>
      </c>
      <c r="F832" t="s">
        <v>137</v>
      </c>
      <c r="G832" t="s">
        <v>104</v>
      </c>
      <c r="H832" t="s">
        <v>408</v>
      </c>
      <c r="I832" t="s">
        <v>207</v>
      </c>
      <c r="J832">
        <v>20011</v>
      </c>
      <c r="K832" t="s">
        <v>105</v>
      </c>
      <c r="L832" t="s">
        <v>106</v>
      </c>
      <c r="M832" t="s">
        <v>96</v>
      </c>
      <c r="N832" t="s">
        <v>65</v>
      </c>
      <c r="O832" t="s">
        <v>107</v>
      </c>
      <c r="P832" t="s">
        <v>63</v>
      </c>
      <c r="Q832" t="s">
        <v>100</v>
      </c>
      <c r="R832" t="s">
        <v>1878</v>
      </c>
      <c r="S832" t="s">
        <v>500</v>
      </c>
    </row>
    <row r="833" spans="1:19" hidden="1" x14ac:dyDescent="0.3">
      <c r="A833" t="s">
        <v>94</v>
      </c>
      <c r="B833" s="11">
        <v>45078</v>
      </c>
      <c r="C833">
        <v>-1.4</v>
      </c>
      <c r="D833">
        <v>42604</v>
      </c>
      <c r="E833" t="s">
        <v>40</v>
      </c>
      <c r="F833" t="s">
        <v>137</v>
      </c>
      <c r="G833" t="s">
        <v>104</v>
      </c>
      <c r="H833" t="s">
        <v>412</v>
      </c>
      <c r="I833" t="s">
        <v>207</v>
      </c>
      <c r="J833">
        <v>20011</v>
      </c>
      <c r="K833" t="s">
        <v>105</v>
      </c>
      <c r="L833" t="s">
        <v>106</v>
      </c>
      <c r="M833" t="s">
        <v>96</v>
      </c>
      <c r="N833" t="s">
        <v>65</v>
      </c>
      <c r="O833" t="s">
        <v>107</v>
      </c>
      <c r="P833" t="s">
        <v>63</v>
      </c>
      <c r="Q833" t="s">
        <v>100</v>
      </c>
      <c r="R833" t="s">
        <v>1879</v>
      </c>
      <c r="S833" t="s">
        <v>500</v>
      </c>
    </row>
    <row r="834" spans="1:19" hidden="1" x14ac:dyDescent="0.3">
      <c r="A834" t="s">
        <v>94</v>
      </c>
      <c r="B834" s="11">
        <v>45078</v>
      </c>
      <c r="C834">
        <v>-1.4</v>
      </c>
      <c r="D834">
        <v>42604</v>
      </c>
      <c r="E834" t="s">
        <v>40</v>
      </c>
      <c r="F834" t="s">
        <v>137</v>
      </c>
      <c r="G834" t="s">
        <v>104</v>
      </c>
      <c r="H834" t="s">
        <v>1880</v>
      </c>
      <c r="I834" t="s">
        <v>207</v>
      </c>
      <c r="J834">
        <v>20011</v>
      </c>
      <c r="K834" t="s">
        <v>105</v>
      </c>
      <c r="L834" t="s">
        <v>106</v>
      </c>
      <c r="M834" t="s">
        <v>96</v>
      </c>
      <c r="N834" t="s">
        <v>65</v>
      </c>
      <c r="O834" t="s">
        <v>107</v>
      </c>
      <c r="P834" t="s">
        <v>63</v>
      </c>
      <c r="Q834" t="s">
        <v>100</v>
      </c>
      <c r="R834" t="s">
        <v>1881</v>
      </c>
      <c r="S834" t="s">
        <v>500</v>
      </c>
    </row>
    <row r="835" spans="1:19" hidden="1" x14ac:dyDescent="0.3">
      <c r="A835" t="s">
        <v>94</v>
      </c>
      <c r="B835" s="11">
        <v>45078</v>
      </c>
      <c r="C835">
        <v>-0.9</v>
      </c>
      <c r="D835">
        <v>42604</v>
      </c>
      <c r="E835" t="s">
        <v>40</v>
      </c>
      <c r="F835" t="s">
        <v>137</v>
      </c>
      <c r="G835" t="s">
        <v>104</v>
      </c>
      <c r="H835" t="s">
        <v>1882</v>
      </c>
      <c r="I835" t="s">
        <v>387</v>
      </c>
      <c r="J835">
        <v>20011</v>
      </c>
      <c r="K835" t="s">
        <v>105</v>
      </c>
      <c r="L835" t="s">
        <v>106</v>
      </c>
      <c r="M835" t="s">
        <v>96</v>
      </c>
      <c r="N835" t="s">
        <v>65</v>
      </c>
      <c r="O835" t="s">
        <v>107</v>
      </c>
      <c r="P835" t="s">
        <v>63</v>
      </c>
      <c r="Q835" t="s">
        <v>100</v>
      </c>
      <c r="R835" t="s">
        <v>1883</v>
      </c>
      <c r="S835" t="s">
        <v>500</v>
      </c>
    </row>
    <row r="836" spans="1:19" hidden="1" x14ac:dyDescent="0.3">
      <c r="A836" t="s">
        <v>94</v>
      </c>
      <c r="B836" s="11">
        <v>45078</v>
      </c>
      <c r="C836">
        <v>-0.9</v>
      </c>
      <c r="D836">
        <v>42604</v>
      </c>
      <c r="E836" t="s">
        <v>40</v>
      </c>
      <c r="F836" t="s">
        <v>137</v>
      </c>
      <c r="G836" t="s">
        <v>104</v>
      </c>
      <c r="H836" t="s">
        <v>405</v>
      </c>
      <c r="I836" t="s">
        <v>141</v>
      </c>
      <c r="J836">
        <v>20011</v>
      </c>
      <c r="K836" t="s">
        <v>105</v>
      </c>
      <c r="L836" t="s">
        <v>106</v>
      </c>
      <c r="M836" t="s">
        <v>96</v>
      </c>
      <c r="N836" t="s">
        <v>65</v>
      </c>
      <c r="O836" t="s">
        <v>107</v>
      </c>
      <c r="P836" t="s">
        <v>63</v>
      </c>
      <c r="Q836" t="s">
        <v>100</v>
      </c>
      <c r="R836" t="s">
        <v>1884</v>
      </c>
      <c r="S836" t="s">
        <v>500</v>
      </c>
    </row>
    <row r="837" spans="1:19" hidden="1" x14ac:dyDescent="0.3">
      <c r="A837" t="s">
        <v>94</v>
      </c>
      <c r="B837" s="11">
        <v>45078</v>
      </c>
      <c r="C837">
        <v>-0.9</v>
      </c>
      <c r="D837">
        <v>42604</v>
      </c>
      <c r="E837" t="s">
        <v>40</v>
      </c>
      <c r="F837" t="s">
        <v>137</v>
      </c>
      <c r="G837" t="s">
        <v>104</v>
      </c>
      <c r="H837" t="s">
        <v>1885</v>
      </c>
      <c r="I837" t="s">
        <v>141</v>
      </c>
      <c r="J837">
        <v>20011</v>
      </c>
      <c r="K837" t="s">
        <v>105</v>
      </c>
      <c r="L837" t="s">
        <v>106</v>
      </c>
      <c r="M837" t="s">
        <v>96</v>
      </c>
      <c r="N837" t="s">
        <v>65</v>
      </c>
      <c r="O837" t="s">
        <v>107</v>
      </c>
      <c r="P837" t="s">
        <v>63</v>
      </c>
      <c r="Q837" t="s">
        <v>100</v>
      </c>
      <c r="R837" t="s">
        <v>1886</v>
      </c>
      <c r="S837" t="s">
        <v>500</v>
      </c>
    </row>
    <row r="838" spans="1:19" hidden="1" x14ac:dyDescent="0.3">
      <c r="A838" t="s">
        <v>94</v>
      </c>
      <c r="B838" s="11">
        <v>45078</v>
      </c>
      <c r="C838">
        <v>-0.9</v>
      </c>
      <c r="D838">
        <v>42604</v>
      </c>
      <c r="E838" t="s">
        <v>40</v>
      </c>
      <c r="F838" t="s">
        <v>137</v>
      </c>
      <c r="G838" t="s">
        <v>104</v>
      </c>
      <c r="H838" t="s">
        <v>1887</v>
      </c>
      <c r="I838" t="s">
        <v>387</v>
      </c>
      <c r="J838">
        <v>20011</v>
      </c>
      <c r="K838" t="s">
        <v>105</v>
      </c>
      <c r="L838" t="s">
        <v>106</v>
      </c>
      <c r="M838" t="s">
        <v>96</v>
      </c>
      <c r="N838" t="s">
        <v>65</v>
      </c>
      <c r="O838" t="s">
        <v>107</v>
      </c>
      <c r="P838" t="s">
        <v>63</v>
      </c>
      <c r="Q838" t="s">
        <v>100</v>
      </c>
      <c r="R838" t="s">
        <v>1888</v>
      </c>
      <c r="S838" t="s">
        <v>500</v>
      </c>
    </row>
    <row r="839" spans="1:19" hidden="1" x14ac:dyDescent="0.3">
      <c r="A839" t="s">
        <v>94</v>
      </c>
      <c r="B839" s="11">
        <v>45078</v>
      </c>
      <c r="C839">
        <v>-0.9</v>
      </c>
      <c r="D839">
        <v>42604</v>
      </c>
      <c r="E839" t="s">
        <v>40</v>
      </c>
      <c r="F839" t="s">
        <v>137</v>
      </c>
      <c r="G839" t="s">
        <v>104</v>
      </c>
      <c r="H839" t="s">
        <v>410</v>
      </c>
      <c r="I839" t="s">
        <v>382</v>
      </c>
      <c r="J839">
        <v>20011</v>
      </c>
      <c r="K839" t="s">
        <v>105</v>
      </c>
      <c r="L839" t="s">
        <v>106</v>
      </c>
      <c r="M839" t="s">
        <v>96</v>
      </c>
      <c r="N839" t="s">
        <v>65</v>
      </c>
      <c r="O839" t="s">
        <v>107</v>
      </c>
      <c r="P839" t="s">
        <v>63</v>
      </c>
      <c r="Q839" t="s">
        <v>100</v>
      </c>
      <c r="R839" t="s">
        <v>1889</v>
      </c>
      <c r="S839" t="s">
        <v>500</v>
      </c>
    </row>
    <row r="840" spans="1:19" hidden="1" x14ac:dyDescent="0.3">
      <c r="A840" t="s">
        <v>94</v>
      </c>
      <c r="B840" s="11">
        <v>45078</v>
      </c>
      <c r="C840">
        <v>-0.9</v>
      </c>
      <c r="D840">
        <v>42604</v>
      </c>
      <c r="E840" t="s">
        <v>40</v>
      </c>
      <c r="F840" t="s">
        <v>137</v>
      </c>
      <c r="G840" t="s">
        <v>104</v>
      </c>
      <c r="H840" t="s">
        <v>1890</v>
      </c>
      <c r="I840" t="s">
        <v>382</v>
      </c>
      <c r="J840">
        <v>20011</v>
      </c>
      <c r="K840" t="s">
        <v>105</v>
      </c>
      <c r="L840" t="s">
        <v>106</v>
      </c>
      <c r="M840" t="s">
        <v>96</v>
      </c>
      <c r="N840" t="s">
        <v>65</v>
      </c>
      <c r="O840" t="s">
        <v>107</v>
      </c>
      <c r="P840" t="s">
        <v>63</v>
      </c>
      <c r="Q840" t="s">
        <v>100</v>
      </c>
      <c r="R840" t="s">
        <v>1891</v>
      </c>
      <c r="S840" t="s">
        <v>500</v>
      </c>
    </row>
    <row r="841" spans="1:19" hidden="1" x14ac:dyDescent="0.3">
      <c r="A841" t="s">
        <v>94</v>
      </c>
      <c r="B841" s="11">
        <v>45078</v>
      </c>
      <c r="C841">
        <v>-0.9</v>
      </c>
      <c r="D841">
        <v>42604</v>
      </c>
      <c r="E841" t="s">
        <v>40</v>
      </c>
      <c r="F841" t="s">
        <v>137</v>
      </c>
      <c r="G841" t="s">
        <v>104</v>
      </c>
      <c r="H841" t="s">
        <v>411</v>
      </c>
      <c r="I841" t="s">
        <v>141</v>
      </c>
      <c r="J841">
        <v>20011</v>
      </c>
      <c r="K841" t="s">
        <v>105</v>
      </c>
      <c r="L841" t="s">
        <v>106</v>
      </c>
      <c r="M841" t="s">
        <v>96</v>
      </c>
      <c r="N841" t="s">
        <v>65</v>
      </c>
      <c r="O841" t="s">
        <v>107</v>
      </c>
      <c r="P841" t="s">
        <v>63</v>
      </c>
      <c r="Q841" t="s">
        <v>100</v>
      </c>
      <c r="R841" t="s">
        <v>1892</v>
      </c>
      <c r="S841" t="s">
        <v>500</v>
      </c>
    </row>
    <row r="842" spans="1:19" hidden="1" x14ac:dyDescent="0.3">
      <c r="A842" t="s">
        <v>94</v>
      </c>
      <c r="B842" s="11">
        <v>45078</v>
      </c>
      <c r="C842">
        <v>-0.9</v>
      </c>
      <c r="D842">
        <v>42604</v>
      </c>
      <c r="E842" t="s">
        <v>40</v>
      </c>
      <c r="F842" t="s">
        <v>137</v>
      </c>
      <c r="G842" t="s">
        <v>104</v>
      </c>
      <c r="H842" t="s">
        <v>1893</v>
      </c>
      <c r="I842" t="s">
        <v>382</v>
      </c>
      <c r="J842">
        <v>20011</v>
      </c>
      <c r="K842" t="s">
        <v>105</v>
      </c>
      <c r="L842" t="s">
        <v>106</v>
      </c>
      <c r="M842" t="s">
        <v>96</v>
      </c>
      <c r="N842" t="s">
        <v>65</v>
      </c>
      <c r="O842" t="s">
        <v>107</v>
      </c>
      <c r="P842" t="s">
        <v>63</v>
      </c>
      <c r="Q842" t="s">
        <v>100</v>
      </c>
      <c r="R842" t="s">
        <v>1894</v>
      </c>
      <c r="S842" t="s">
        <v>500</v>
      </c>
    </row>
    <row r="843" spans="1:19" hidden="1" x14ac:dyDescent="0.3">
      <c r="A843" t="s">
        <v>94</v>
      </c>
      <c r="B843" s="11">
        <v>45078</v>
      </c>
      <c r="C843">
        <v>-0.9</v>
      </c>
      <c r="D843">
        <v>42604</v>
      </c>
      <c r="E843" t="s">
        <v>40</v>
      </c>
      <c r="F843" t="s">
        <v>137</v>
      </c>
      <c r="G843" t="s">
        <v>104</v>
      </c>
      <c r="H843" t="s">
        <v>420</v>
      </c>
      <c r="I843" t="s">
        <v>382</v>
      </c>
      <c r="J843">
        <v>20011</v>
      </c>
      <c r="K843" t="s">
        <v>105</v>
      </c>
      <c r="L843" t="s">
        <v>106</v>
      </c>
      <c r="M843" t="s">
        <v>96</v>
      </c>
      <c r="N843" t="s">
        <v>65</v>
      </c>
      <c r="O843" t="s">
        <v>107</v>
      </c>
      <c r="P843" t="s">
        <v>63</v>
      </c>
      <c r="Q843" t="s">
        <v>100</v>
      </c>
      <c r="R843" t="s">
        <v>1895</v>
      </c>
      <c r="S843" t="s">
        <v>500</v>
      </c>
    </row>
    <row r="844" spans="1:19" hidden="1" x14ac:dyDescent="0.3">
      <c r="A844" t="s">
        <v>94</v>
      </c>
      <c r="B844" s="11">
        <v>45078</v>
      </c>
      <c r="C844">
        <v>-0.01</v>
      </c>
      <c r="D844">
        <v>41302</v>
      </c>
      <c r="E844" t="s">
        <v>14</v>
      </c>
      <c r="F844" t="s">
        <v>143</v>
      </c>
      <c r="G844" t="s">
        <v>156</v>
      </c>
      <c r="H844" t="s">
        <v>1896</v>
      </c>
      <c r="I844" t="s">
        <v>1897</v>
      </c>
      <c r="J844">
        <v>9002</v>
      </c>
      <c r="K844" t="s">
        <v>150</v>
      </c>
      <c r="L844" t="s">
        <v>106</v>
      </c>
      <c r="M844" t="s">
        <v>103</v>
      </c>
      <c r="N844" t="s">
        <v>56</v>
      </c>
      <c r="O844" t="s">
        <v>123</v>
      </c>
      <c r="P844" t="s">
        <v>59</v>
      </c>
      <c r="Q844" t="s">
        <v>100</v>
      </c>
      <c r="R844" t="s">
        <v>1898</v>
      </c>
      <c r="S844" t="s">
        <v>500</v>
      </c>
    </row>
    <row r="845" spans="1:19" hidden="1" x14ac:dyDescent="0.3">
      <c r="A845" t="s">
        <v>94</v>
      </c>
      <c r="B845" s="11">
        <v>45078</v>
      </c>
      <c r="C845">
        <v>0</v>
      </c>
      <c r="D845">
        <v>99</v>
      </c>
      <c r="F845" t="s">
        <v>2322</v>
      </c>
      <c r="G845" t="s">
        <v>172</v>
      </c>
      <c r="I845" t="s">
        <v>2344</v>
      </c>
      <c r="J845">
        <v>9002</v>
      </c>
      <c r="K845" t="s">
        <v>150</v>
      </c>
      <c r="L845" t="s">
        <v>106</v>
      </c>
    </row>
    <row r="846" spans="1:19" hidden="1" x14ac:dyDescent="0.3">
      <c r="A846" t="s">
        <v>94</v>
      </c>
      <c r="B846" s="11">
        <v>45078</v>
      </c>
      <c r="C846">
        <v>0.01</v>
      </c>
      <c r="D846">
        <v>42603</v>
      </c>
      <c r="E846" t="s">
        <v>39</v>
      </c>
      <c r="F846" t="s">
        <v>493</v>
      </c>
      <c r="G846" t="s">
        <v>434</v>
      </c>
      <c r="H846" t="s">
        <v>1899</v>
      </c>
      <c r="I846" t="s">
        <v>435</v>
      </c>
      <c r="J846">
        <v>9002</v>
      </c>
      <c r="K846" t="s">
        <v>150</v>
      </c>
      <c r="L846" t="s">
        <v>106</v>
      </c>
      <c r="M846" t="s">
        <v>96</v>
      </c>
      <c r="N846" t="s">
        <v>65</v>
      </c>
      <c r="O846" t="s">
        <v>107</v>
      </c>
      <c r="P846" t="s">
        <v>63</v>
      </c>
      <c r="Q846" t="s">
        <v>100</v>
      </c>
      <c r="R846" t="s">
        <v>1900</v>
      </c>
    </row>
    <row r="847" spans="1:19" hidden="1" x14ac:dyDescent="0.3">
      <c r="A847" t="s">
        <v>94</v>
      </c>
      <c r="B847" s="11">
        <v>45078</v>
      </c>
      <c r="C847">
        <v>0.01</v>
      </c>
      <c r="D847">
        <v>42603</v>
      </c>
      <c r="E847" t="s">
        <v>39</v>
      </c>
      <c r="F847" t="s">
        <v>493</v>
      </c>
      <c r="G847" t="s">
        <v>434</v>
      </c>
      <c r="H847" t="s">
        <v>458</v>
      </c>
      <c r="I847" t="s">
        <v>435</v>
      </c>
      <c r="J847">
        <v>9002</v>
      </c>
      <c r="K847" t="s">
        <v>150</v>
      </c>
      <c r="L847" t="s">
        <v>106</v>
      </c>
      <c r="M847" t="s">
        <v>96</v>
      </c>
      <c r="N847" t="s">
        <v>65</v>
      </c>
      <c r="O847" t="s">
        <v>107</v>
      </c>
      <c r="P847" t="s">
        <v>63</v>
      </c>
      <c r="Q847" t="s">
        <v>100</v>
      </c>
      <c r="R847" t="s">
        <v>1901</v>
      </c>
    </row>
    <row r="848" spans="1:19" hidden="1" x14ac:dyDescent="0.3">
      <c r="A848" t="s">
        <v>94</v>
      </c>
      <c r="B848" s="11">
        <v>45078</v>
      </c>
      <c r="C848">
        <v>0.02</v>
      </c>
      <c r="D848">
        <v>42603</v>
      </c>
      <c r="E848" t="s">
        <v>39</v>
      </c>
      <c r="F848" t="s">
        <v>493</v>
      </c>
      <c r="G848" t="s">
        <v>434</v>
      </c>
      <c r="H848" t="s">
        <v>1902</v>
      </c>
      <c r="I848" t="s">
        <v>435</v>
      </c>
      <c r="J848">
        <v>9002</v>
      </c>
      <c r="K848" t="s">
        <v>150</v>
      </c>
      <c r="L848" t="s">
        <v>106</v>
      </c>
      <c r="M848" t="s">
        <v>96</v>
      </c>
      <c r="N848" t="s">
        <v>65</v>
      </c>
      <c r="O848" t="s">
        <v>107</v>
      </c>
      <c r="P848" t="s">
        <v>63</v>
      </c>
      <c r="Q848" t="s">
        <v>100</v>
      </c>
      <c r="R848" t="s">
        <v>1903</v>
      </c>
    </row>
    <row r="849" spans="1:19" hidden="1" x14ac:dyDescent="0.3">
      <c r="A849" t="s">
        <v>94</v>
      </c>
      <c r="B849" s="11">
        <v>45078</v>
      </c>
      <c r="C849">
        <v>0.02</v>
      </c>
      <c r="D849">
        <v>42603</v>
      </c>
      <c r="E849" t="s">
        <v>39</v>
      </c>
      <c r="F849" t="s">
        <v>493</v>
      </c>
      <c r="G849" t="s">
        <v>434</v>
      </c>
      <c r="H849" t="s">
        <v>457</v>
      </c>
      <c r="I849" t="s">
        <v>435</v>
      </c>
      <c r="J849">
        <v>9002</v>
      </c>
      <c r="K849" t="s">
        <v>150</v>
      </c>
      <c r="L849" t="s">
        <v>106</v>
      </c>
      <c r="M849" t="s">
        <v>96</v>
      </c>
      <c r="N849" t="s">
        <v>65</v>
      </c>
      <c r="O849" t="s">
        <v>107</v>
      </c>
      <c r="P849" t="s">
        <v>63</v>
      </c>
      <c r="Q849" t="s">
        <v>100</v>
      </c>
      <c r="R849" t="s">
        <v>1904</v>
      </c>
    </row>
    <row r="850" spans="1:19" hidden="1" x14ac:dyDescent="0.3">
      <c r="A850" t="s">
        <v>94</v>
      </c>
      <c r="B850" s="11">
        <v>45078</v>
      </c>
      <c r="C850">
        <v>0.04</v>
      </c>
      <c r="D850">
        <v>42603</v>
      </c>
      <c r="E850" t="s">
        <v>39</v>
      </c>
      <c r="F850" t="s">
        <v>493</v>
      </c>
      <c r="G850" t="s">
        <v>434</v>
      </c>
      <c r="H850" t="s">
        <v>1905</v>
      </c>
      <c r="I850" t="s">
        <v>435</v>
      </c>
      <c r="J850">
        <v>9002</v>
      </c>
      <c r="K850" t="s">
        <v>150</v>
      </c>
      <c r="L850" t="s">
        <v>106</v>
      </c>
      <c r="M850" t="s">
        <v>96</v>
      </c>
      <c r="N850" t="s">
        <v>65</v>
      </c>
      <c r="O850" t="s">
        <v>107</v>
      </c>
      <c r="P850" t="s">
        <v>63</v>
      </c>
      <c r="Q850" t="s">
        <v>100</v>
      </c>
      <c r="R850" t="s">
        <v>1906</v>
      </c>
    </row>
    <row r="851" spans="1:19" hidden="1" x14ac:dyDescent="0.3">
      <c r="A851" t="s">
        <v>94</v>
      </c>
      <c r="B851" s="11">
        <v>45078</v>
      </c>
      <c r="C851">
        <v>0.06</v>
      </c>
      <c r="D851">
        <v>42603</v>
      </c>
      <c r="E851" t="s">
        <v>39</v>
      </c>
      <c r="F851" t="s">
        <v>493</v>
      </c>
      <c r="G851" t="s">
        <v>434</v>
      </c>
      <c r="H851" t="s">
        <v>1907</v>
      </c>
      <c r="I851" t="s">
        <v>435</v>
      </c>
      <c r="J851">
        <v>9002</v>
      </c>
      <c r="K851" t="s">
        <v>150</v>
      </c>
      <c r="L851" t="s">
        <v>106</v>
      </c>
      <c r="M851" t="s">
        <v>96</v>
      </c>
      <c r="N851" t="s">
        <v>65</v>
      </c>
      <c r="O851" t="s">
        <v>107</v>
      </c>
      <c r="P851" t="s">
        <v>63</v>
      </c>
      <c r="Q851" t="s">
        <v>100</v>
      </c>
      <c r="R851" t="s">
        <v>1908</v>
      </c>
    </row>
    <row r="852" spans="1:19" hidden="1" x14ac:dyDescent="0.3">
      <c r="A852" t="s">
        <v>94</v>
      </c>
      <c r="B852" s="11">
        <v>45078</v>
      </c>
      <c r="C852">
        <v>7.0000000000000007E-2</v>
      </c>
      <c r="D852">
        <v>42603</v>
      </c>
      <c r="E852" t="s">
        <v>39</v>
      </c>
      <c r="F852" t="s">
        <v>493</v>
      </c>
      <c r="G852" t="s">
        <v>434</v>
      </c>
      <c r="H852" t="s">
        <v>459</v>
      </c>
      <c r="I852" t="s">
        <v>436</v>
      </c>
      <c r="J852">
        <v>9002</v>
      </c>
      <c r="K852" t="s">
        <v>150</v>
      </c>
      <c r="L852" t="s">
        <v>106</v>
      </c>
      <c r="M852" t="s">
        <v>96</v>
      </c>
      <c r="N852" t="s">
        <v>65</v>
      </c>
      <c r="O852" t="s">
        <v>107</v>
      </c>
      <c r="P852" t="s">
        <v>63</v>
      </c>
      <c r="Q852" t="s">
        <v>100</v>
      </c>
      <c r="R852" t="s">
        <v>1909</v>
      </c>
    </row>
    <row r="853" spans="1:19" hidden="1" x14ac:dyDescent="0.3">
      <c r="A853" t="s">
        <v>94</v>
      </c>
      <c r="B853" s="11">
        <v>45078</v>
      </c>
      <c r="C853">
        <v>2.56</v>
      </c>
      <c r="D853">
        <v>41620</v>
      </c>
      <c r="E853" t="s">
        <v>28</v>
      </c>
      <c r="F853" t="s">
        <v>125</v>
      </c>
      <c r="G853" t="s">
        <v>124</v>
      </c>
      <c r="H853" t="s">
        <v>599</v>
      </c>
      <c r="I853" t="s">
        <v>600</v>
      </c>
      <c r="J853">
        <v>9002</v>
      </c>
      <c r="K853" t="s">
        <v>150</v>
      </c>
      <c r="L853" t="s">
        <v>106</v>
      </c>
      <c r="M853" t="s">
        <v>103</v>
      </c>
      <c r="N853" t="s">
        <v>56</v>
      </c>
      <c r="O853" t="s">
        <v>119</v>
      </c>
      <c r="P853" t="s">
        <v>64</v>
      </c>
      <c r="Q853" t="s">
        <v>1821</v>
      </c>
      <c r="R853" t="s">
        <v>1822</v>
      </c>
      <c r="S853" t="s">
        <v>500</v>
      </c>
    </row>
    <row r="854" spans="1:19" hidden="1" x14ac:dyDescent="0.3">
      <c r="A854" t="s">
        <v>94</v>
      </c>
      <c r="B854" s="11">
        <v>45078</v>
      </c>
      <c r="C854">
        <v>2.56</v>
      </c>
      <c r="D854">
        <v>41620</v>
      </c>
      <c r="E854" t="s">
        <v>28</v>
      </c>
      <c r="F854" t="s">
        <v>125</v>
      </c>
      <c r="G854" t="s">
        <v>124</v>
      </c>
      <c r="H854" t="s">
        <v>599</v>
      </c>
      <c r="I854" t="s">
        <v>600</v>
      </c>
      <c r="J854">
        <v>2001</v>
      </c>
      <c r="K854" t="s">
        <v>105</v>
      </c>
      <c r="L854" t="s">
        <v>106</v>
      </c>
      <c r="M854" t="s">
        <v>103</v>
      </c>
      <c r="N854" t="s">
        <v>56</v>
      </c>
      <c r="O854" t="s">
        <v>119</v>
      </c>
      <c r="P854" t="s">
        <v>64</v>
      </c>
      <c r="Q854" t="s">
        <v>1821</v>
      </c>
      <c r="R854" t="s">
        <v>1822</v>
      </c>
      <c r="S854" t="s">
        <v>500</v>
      </c>
    </row>
    <row r="855" spans="1:19" hidden="1" x14ac:dyDescent="0.3">
      <c r="A855" t="s">
        <v>94</v>
      </c>
      <c r="B855" s="11">
        <v>45078</v>
      </c>
      <c r="C855">
        <v>2.56</v>
      </c>
      <c r="D855">
        <v>41620</v>
      </c>
      <c r="E855" t="s">
        <v>28</v>
      </c>
      <c r="F855" t="s">
        <v>125</v>
      </c>
      <c r="G855" t="s">
        <v>124</v>
      </c>
      <c r="H855" t="s">
        <v>599</v>
      </c>
      <c r="I855" t="s">
        <v>600</v>
      </c>
      <c r="J855">
        <v>5001</v>
      </c>
      <c r="K855" t="s">
        <v>126</v>
      </c>
      <c r="L855" t="s">
        <v>115</v>
      </c>
      <c r="M855" t="s">
        <v>103</v>
      </c>
      <c r="N855" t="s">
        <v>56</v>
      </c>
      <c r="O855" t="s">
        <v>119</v>
      </c>
      <c r="P855" t="s">
        <v>64</v>
      </c>
      <c r="Q855" t="s">
        <v>1821</v>
      </c>
      <c r="R855" t="s">
        <v>1822</v>
      </c>
      <c r="S855" t="s">
        <v>500</v>
      </c>
    </row>
    <row r="856" spans="1:19" hidden="1" x14ac:dyDescent="0.3">
      <c r="A856" t="s">
        <v>94</v>
      </c>
      <c r="B856" s="11">
        <v>45078</v>
      </c>
      <c r="C856">
        <v>2.56</v>
      </c>
      <c r="D856">
        <v>41620</v>
      </c>
      <c r="E856" t="s">
        <v>28</v>
      </c>
      <c r="F856" t="s">
        <v>125</v>
      </c>
      <c r="G856" t="s">
        <v>124</v>
      </c>
      <c r="H856" t="s">
        <v>599</v>
      </c>
      <c r="I856" t="s">
        <v>600</v>
      </c>
      <c r="J856">
        <v>50016</v>
      </c>
      <c r="K856" t="s">
        <v>126</v>
      </c>
      <c r="L856" t="s">
        <v>115</v>
      </c>
      <c r="M856" t="s">
        <v>103</v>
      </c>
      <c r="N856" t="s">
        <v>56</v>
      </c>
      <c r="O856" t="s">
        <v>119</v>
      </c>
      <c r="P856" t="s">
        <v>64</v>
      </c>
      <c r="Q856" t="s">
        <v>1821</v>
      </c>
      <c r="R856" t="s">
        <v>1822</v>
      </c>
      <c r="S856" t="s">
        <v>500</v>
      </c>
    </row>
    <row r="857" spans="1:19" hidden="1" x14ac:dyDescent="0.3">
      <c r="A857" t="s">
        <v>94</v>
      </c>
      <c r="B857" s="11">
        <v>45078</v>
      </c>
      <c r="C857">
        <v>2.56</v>
      </c>
      <c r="D857">
        <v>41620</v>
      </c>
      <c r="E857" t="s">
        <v>28</v>
      </c>
      <c r="F857" t="s">
        <v>125</v>
      </c>
      <c r="G857" t="s">
        <v>124</v>
      </c>
      <c r="H857" t="s">
        <v>599</v>
      </c>
      <c r="I857" t="s">
        <v>600</v>
      </c>
      <c r="J857">
        <v>4004</v>
      </c>
      <c r="K857" t="s">
        <v>114</v>
      </c>
      <c r="L857" t="s">
        <v>2391</v>
      </c>
      <c r="M857" t="s">
        <v>103</v>
      </c>
      <c r="N857" t="s">
        <v>56</v>
      </c>
      <c r="O857" t="s">
        <v>119</v>
      </c>
      <c r="P857" t="s">
        <v>64</v>
      </c>
      <c r="Q857" t="s">
        <v>1821</v>
      </c>
      <c r="R857" t="s">
        <v>1822</v>
      </c>
      <c r="S857" t="s">
        <v>500</v>
      </c>
    </row>
    <row r="858" spans="1:19" hidden="1" x14ac:dyDescent="0.3">
      <c r="A858" t="s">
        <v>94</v>
      </c>
      <c r="B858" s="11">
        <v>45078</v>
      </c>
      <c r="C858">
        <v>2.9566666666805799</v>
      </c>
      <c r="D858">
        <v>41620</v>
      </c>
      <c r="E858" t="s">
        <v>28</v>
      </c>
      <c r="F858" t="s">
        <v>2322</v>
      </c>
      <c r="G858" t="s">
        <v>172</v>
      </c>
      <c r="I858" t="s">
        <v>150</v>
      </c>
      <c r="J858">
        <v>9002</v>
      </c>
      <c r="K858" t="s">
        <v>150</v>
      </c>
      <c r="L858" t="s">
        <v>106</v>
      </c>
      <c r="M858" t="s">
        <v>103</v>
      </c>
      <c r="N858" t="s">
        <v>56</v>
      </c>
      <c r="O858" t="s">
        <v>119</v>
      </c>
      <c r="P858" t="s">
        <v>64</v>
      </c>
    </row>
    <row r="859" spans="1:19" hidden="1" x14ac:dyDescent="0.3">
      <c r="A859" t="s">
        <v>94</v>
      </c>
      <c r="B859" s="11">
        <v>45078</v>
      </c>
      <c r="C859">
        <v>1000</v>
      </c>
      <c r="F859" t="s">
        <v>493</v>
      </c>
      <c r="G859" t="s">
        <v>433</v>
      </c>
      <c r="H859" t="s">
        <v>1783</v>
      </c>
      <c r="Q859" t="s">
        <v>100</v>
      </c>
      <c r="R859" t="s">
        <v>1910</v>
      </c>
    </row>
    <row r="860" spans="1:19" hidden="1" x14ac:dyDescent="0.3">
      <c r="A860" t="s">
        <v>94</v>
      </c>
      <c r="B860" s="11">
        <v>45078</v>
      </c>
      <c r="C860">
        <v>3694</v>
      </c>
      <c r="F860" t="s">
        <v>493</v>
      </c>
      <c r="G860" t="s">
        <v>433</v>
      </c>
      <c r="H860" t="s">
        <v>1743</v>
      </c>
      <c r="Q860" t="s">
        <v>100</v>
      </c>
      <c r="R860" t="s">
        <v>1911</v>
      </c>
    </row>
    <row r="861" spans="1:19" hidden="1" x14ac:dyDescent="0.3">
      <c r="A861" t="s">
        <v>94</v>
      </c>
      <c r="B861" s="11">
        <v>45078</v>
      </c>
      <c r="C861">
        <v>4000</v>
      </c>
      <c r="F861" t="s">
        <v>493</v>
      </c>
      <c r="G861" t="s">
        <v>433</v>
      </c>
      <c r="H861" t="s">
        <v>1736</v>
      </c>
      <c r="Q861" t="s">
        <v>100</v>
      </c>
      <c r="R861" t="s">
        <v>1912</v>
      </c>
    </row>
    <row r="862" spans="1:19" hidden="1" x14ac:dyDescent="0.3">
      <c r="A862" t="s">
        <v>94</v>
      </c>
      <c r="B862" s="11">
        <v>45078</v>
      </c>
      <c r="C862">
        <v>4057.2</v>
      </c>
      <c r="F862" t="s">
        <v>493</v>
      </c>
      <c r="G862" t="s">
        <v>433</v>
      </c>
      <c r="H862" t="s">
        <v>1734</v>
      </c>
      <c r="Q862" t="s">
        <v>100</v>
      </c>
      <c r="R862" t="s">
        <v>1913</v>
      </c>
    </row>
    <row r="863" spans="1:19" hidden="1" x14ac:dyDescent="0.3">
      <c r="A863" t="s">
        <v>94</v>
      </c>
      <c r="B863" s="11">
        <v>45078</v>
      </c>
      <c r="C863">
        <v>4100</v>
      </c>
      <c r="F863" t="s">
        <v>493</v>
      </c>
      <c r="G863" t="s">
        <v>433</v>
      </c>
      <c r="H863" t="s">
        <v>1732</v>
      </c>
      <c r="Q863" t="s">
        <v>100</v>
      </c>
      <c r="R863" t="s">
        <v>1914</v>
      </c>
    </row>
    <row r="864" spans="1:19" hidden="1" x14ac:dyDescent="0.3">
      <c r="A864" t="s">
        <v>94</v>
      </c>
      <c r="B864" s="11">
        <v>45078</v>
      </c>
      <c r="C864">
        <v>4403</v>
      </c>
      <c r="F864" t="s">
        <v>493</v>
      </c>
      <c r="G864" t="s">
        <v>433</v>
      </c>
      <c r="H864" t="s">
        <v>1730</v>
      </c>
      <c r="Q864" t="s">
        <v>100</v>
      </c>
      <c r="R864" t="s">
        <v>1915</v>
      </c>
    </row>
    <row r="865" spans="1:19" hidden="1" x14ac:dyDescent="0.3">
      <c r="A865" t="s">
        <v>94</v>
      </c>
      <c r="B865" s="11">
        <v>45078</v>
      </c>
      <c r="C865">
        <v>4630.8</v>
      </c>
      <c r="F865" t="s">
        <v>493</v>
      </c>
      <c r="G865" t="s">
        <v>433</v>
      </c>
      <c r="H865" t="s">
        <v>1728</v>
      </c>
      <c r="Q865" t="s">
        <v>100</v>
      </c>
      <c r="R865" t="s">
        <v>1916</v>
      </c>
    </row>
    <row r="866" spans="1:19" hidden="1" x14ac:dyDescent="0.3">
      <c r="A866" t="s">
        <v>94</v>
      </c>
      <c r="B866" s="11">
        <v>45078</v>
      </c>
      <c r="C866">
        <v>5000</v>
      </c>
      <c r="F866" t="s">
        <v>493</v>
      </c>
      <c r="G866" t="s">
        <v>433</v>
      </c>
      <c r="H866" t="s">
        <v>1726</v>
      </c>
      <c r="Q866" t="s">
        <v>100</v>
      </c>
      <c r="R866" t="s">
        <v>1917</v>
      </c>
    </row>
    <row r="867" spans="1:19" hidden="1" x14ac:dyDescent="0.3">
      <c r="A867" t="s">
        <v>94</v>
      </c>
      <c r="B867" s="11">
        <v>45078</v>
      </c>
      <c r="C867">
        <v>5724.7</v>
      </c>
      <c r="F867" t="s">
        <v>493</v>
      </c>
      <c r="G867" t="s">
        <v>433</v>
      </c>
      <c r="H867" t="s">
        <v>1724</v>
      </c>
      <c r="Q867" t="s">
        <v>100</v>
      </c>
      <c r="R867" t="s">
        <v>1918</v>
      </c>
    </row>
    <row r="868" spans="1:19" hidden="1" x14ac:dyDescent="0.3">
      <c r="A868" t="s">
        <v>94</v>
      </c>
      <c r="B868" s="11">
        <v>45078</v>
      </c>
      <c r="C868">
        <v>7000</v>
      </c>
      <c r="F868" t="s">
        <v>493</v>
      </c>
      <c r="G868" t="s">
        <v>433</v>
      </c>
      <c r="H868" t="s">
        <v>1720</v>
      </c>
      <c r="Q868" t="s">
        <v>100</v>
      </c>
      <c r="R868" t="s">
        <v>1919</v>
      </c>
    </row>
    <row r="869" spans="1:19" hidden="1" x14ac:dyDescent="0.3">
      <c r="A869" t="s">
        <v>94</v>
      </c>
      <c r="B869" s="11">
        <v>45078</v>
      </c>
      <c r="C869">
        <v>12128</v>
      </c>
      <c r="F869" t="s">
        <v>493</v>
      </c>
      <c r="G869" t="s">
        <v>433</v>
      </c>
      <c r="H869" t="s">
        <v>1713</v>
      </c>
      <c r="Q869" t="s">
        <v>100</v>
      </c>
      <c r="R869" t="s">
        <v>1920</v>
      </c>
    </row>
    <row r="870" spans="1:19" hidden="1" x14ac:dyDescent="0.3">
      <c r="A870" t="s">
        <v>94</v>
      </c>
      <c r="B870" s="11">
        <v>45078</v>
      </c>
      <c r="C870">
        <v>12621.6</v>
      </c>
      <c r="F870" t="s">
        <v>493</v>
      </c>
      <c r="G870" t="s">
        <v>433</v>
      </c>
      <c r="H870" t="s">
        <v>1711</v>
      </c>
      <c r="Q870" t="s">
        <v>100</v>
      </c>
      <c r="R870" t="s">
        <v>1921</v>
      </c>
    </row>
    <row r="871" spans="1:19" hidden="1" x14ac:dyDescent="0.3">
      <c r="A871" t="s">
        <v>94</v>
      </c>
      <c r="B871" s="11">
        <v>45078</v>
      </c>
      <c r="C871">
        <v>17620.099999999999</v>
      </c>
      <c r="F871" t="s">
        <v>493</v>
      </c>
      <c r="G871" t="s">
        <v>433</v>
      </c>
      <c r="H871" t="s">
        <v>1703</v>
      </c>
      <c r="Q871" t="s">
        <v>100</v>
      </c>
      <c r="R871" t="s">
        <v>1922</v>
      </c>
    </row>
    <row r="872" spans="1:19" hidden="1" x14ac:dyDescent="0.3">
      <c r="A872" t="s">
        <v>94</v>
      </c>
      <c r="B872" s="11">
        <v>45078</v>
      </c>
      <c r="C872">
        <v>19000</v>
      </c>
      <c r="F872" t="s">
        <v>493</v>
      </c>
      <c r="G872" t="s">
        <v>433</v>
      </c>
      <c r="H872" t="s">
        <v>1701</v>
      </c>
      <c r="Q872" t="s">
        <v>100</v>
      </c>
      <c r="R872" t="s">
        <v>1923</v>
      </c>
    </row>
    <row r="873" spans="1:19" hidden="1" x14ac:dyDescent="0.3">
      <c r="A873" t="s">
        <v>94</v>
      </c>
      <c r="B873" s="11">
        <v>45078</v>
      </c>
      <c r="C873">
        <v>23422.720000000001</v>
      </c>
      <c r="D873">
        <v>50101</v>
      </c>
      <c r="E873" t="s">
        <v>2321</v>
      </c>
      <c r="F873" t="s">
        <v>2322</v>
      </c>
      <c r="G873" t="s">
        <v>172</v>
      </c>
      <c r="I873" t="s">
        <v>2327</v>
      </c>
      <c r="J873">
        <v>9002</v>
      </c>
      <c r="K873" t="s">
        <v>150</v>
      </c>
      <c r="L873" t="s">
        <v>106</v>
      </c>
      <c r="M873" t="s">
        <v>2323</v>
      </c>
      <c r="N873" t="s">
        <v>52</v>
      </c>
      <c r="O873" t="s">
        <v>2323</v>
      </c>
      <c r="P873" t="s">
        <v>53</v>
      </c>
    </row>
    <row r="874" spans="1:19" hidden="1" x14ac:dyDescent="0.3">
      <c r="A874" t="s">
        <v>94</v>
      </c>
      <c r="B874" s="11">
        <v>45078</v>
      </c>
      <c r="C874">
        <v>29344</v>
      </c>
      <c r="F874" t="s">
        <v>493</v>
      </c>
      <c r="G874" t="s">
        <v>433</v>
      </c>
      <c r="H874" t="s">
        <v>1699</v>
      </c>
      <c r="Q874" t="s">
        <v>100</v>
      </c>
      <c r="R874" t="s">
        <v>1924</v>
      </c>
    </row>
    <row r="875" spans="1:19" hidden="1" x14ac:dyDescent="0.3">
      <c r="A875" t="s">
        <v>94</v>
      </c>
      <c r="B875" s="11">
        <v>45078</v>
      </c>
      <c r="C875">
        <v>114258.57999999999</v>
      </c>
      <c r="D875">
        <v>50101</v>
      </c>
      <c r="E875" t="s">
        <v>2321</v>
      </c>
      <c r="F875" t="s">
        <v>2322</v>
      </c>
      <c r="G875" t="s">
        <v>172</v>
      </c>
      <c r="I875" t="s">
        <v>150</v>
      </c>
      <c r="J875">
        <v>9002</v>
      </c>
      <c r="K875" t="s">
        <v>150</v>
      </c>
      <c r="L875" t="s">
        <v>106</v>
      </c>
      <c r="M875" t="s">
        <v>2323</v>
      </c>
      <c r="N875" t="s">
        <v>52</v>
      </c>
      <c r="O875" t="s">
        <v>2323</v>
      </c>
      <c r="P875" t="s">
        <v>53</v>
      </c>
    </row>
    <row r="876" spans="1:19" hidden="1" x14ac:dyDescent="0.3">
      <c r="A876" t="s">
        <v>94</v>
      </c>
      <c r="B876" s="11">
        <v>45108</v>
      </c>
      <c r="C876">
        <v>-42006.46</v>
      </c>
      <c r="F876" t="s">
        <v>493</v>
      </c>
      <c r="G876" t="s">
        <v>433</v>
      </c>
      <c r="H876" t="s">
        <v>1925</v>
      </c>
      <c r="Q876" t="s">
        <v>100</v>
      </c>
      <c r="R876" t="s">
        <v>1926</v>
      </c>
    </row>
    <row r="877" spans="1:19" hidden="1" x14ac:dyDescent="0.3">
      <c r="A877" t="s">
        <v>94</v>
      </c>
      <c r="B877" s="11">
        <v>45108</v>
      </c>
      <c r="C877">
        <v>-34666.800000000003</v>
      </c>
      <c r="F877" t="s">
        <v>493</v>
      </c>
      <c r="G877" t="s">
        <v>433</v>
      </c>
      <c r="H877" t="s">
        <v>1927</v>
      </c>
      <c r="Q877" t="s">
        <v>100</v>
      </c>
      <c r="R877" t="s">
        <v>1928</v>
      </c>
    </row>
    <row r="878" spans="1:19" hidden="1" x14ac:dyDescent="0.3">
      <c r="A878" t="s">
        <v>94</v>
      </c>
      <c r="B878" s="11">
        <v>45108</v>
      </c>
      <c r="C878">
        <v>-25000</v>
      </c>
      <c r="D878">
        <v>41412</v>
      </c>
      <c r="E878" t="s">
        <v>2324</v>
      </c>
      <c r="F878" t="s">
        <v>2322</v>
      </c>
      <c r="G878" t="s">
        <v>172</v>
      </c>
      <c r="I878" t="s">
        <v>2325</v>
      </c>
      <c r="J878">
        <v>9002</v>
      </c>
      <c r="K878" t="s">
        <v>150</v>
      </c>
      <c r="L878" t="s">
        <v>106</v>
      </c>
      <c r="M878" t="s">
        <v>103</v>
      </c>
      <c r="N878" t="s">
        <v>56</v>
      </c>
      <c r="O878" t="s">
        <v>111</v>
      </c>
      <c r="P878" t="s">
        <v>60</v>
      </c>
    </row>
    <row r="879" spans="1:19" hidden="1" x14ac:dyDescent="0.3">
      <c r="A879" t="s">
        <v>94</v>
      </c>
      <c r="B879" s="11">
        <v>45108</v>
      </c>
      <c r="C879">
        <v>-16617.57</v>
      </c>
      <c r="D879">
        <v>41501</v>
      </c>
      <c r="E879" t="s">
        <v>21</v>
      </c>
      <c r="F879" t="s">
        <v>469</v>
      </c>
      <c r="G879" t="s">
        <v>120</v>
      </c>
      <c r="H879" t="s">
        <v>1929</v>
      </c>
      <c r="I879" t="s">
        <v>1930</v>
      </c>
      <c r="J879">
        <v>9002</v>
      </c>
      <c r="K879" t="s">
        <v>150</v>
      </c>
      <c r="L879" t="s">
        <v>106</v>
      </c>
      <c r="M879" t="s">
        <v>103</v>
      </c>
      <c r="N879" t="s">
        <v>56</v>
      </c>
      <c r="O879" t="s">
        <v>108</v>
      </c>
      <c r="P879" t="s">
        <v>61</v>
      </c>
      <c r="Q879" t="s">
        <v>100</v>
      </c>
      <c r="R879" t="s">
        <v>1931</v>
      </c>
      <c r="S879" t="s">
        <v>500</v>
      </c>
    </row>
    <row r="880" spans="1:19" hidden="1" x14ac:dyDescent="0.3">
      <c r="A880" t="s">
        <v>94</v>
      </c>
      <c r="B880" s="11">
        <v>45108</v>
      </c>
      <c r="C880">
        <v>-13963.84</v>
      </c>
      <c r="D880">
        <v>31102</v>
      </c>
      <c r="E880" t="s">
        <v>0</v>
      </c>
      <c r="F880" t="s">
        <v>144</v>
      </c>
      <c r="G880" t="s">
        <v>110</v>
      </c>
      <c r="H880" t="s">
        <v>1932</v>
      </c>
      <c r="I880" t="s">
        <v>1933</v>
      </c>
      <c r="J880">
        <v>9002</v>
      </c>
      <c r="K880" t="s">
        <v>150</v>
      </c>
      <c r="L880" t="s">
        <v>106</v>
      </c>
      <c r="M880" t="s">
        <v>173</v>
      </c>
      <c r="N880" t="s">
        <v>54</v>
      </c>
      <c r="O880" t="s">
        <v>173</v>
      </c>
      <c r="P880" t="s">
        <v>55</v>
      </c>
      <c r="Q880" t="s">
        <v>100</v>
      </c>
      <c r="R880" t="s">
        <v>1934</v>
      </c>
      <c r="S880" t="s">
        <v>500</v>
      </c>
    </row>
    <row r="881" spans="1:19" hidden="1" x14ac:dyDescent="0.3">
      <c r="A881" t="s">
        <v>94</v>
      </c>
      <c r="B881" s="11">
        <v>45108</v>
      </c>
      <c r="C881">
        <v>-13145.57</v>
      </c>
      <c r="D881">
        <v>41101</v>
      </c>
      <c r="E881" t="s">
        <v>2</v>
      </c>
      <c r="F881" t="s">
        <v>98</v>
      </c>
      <c r="G881" t="s">
        <v>102</v>
      </c>
      <c r="H881" t="s">
        <v>1935</v>
      </c>
      <c r="I881" t="s">
        <v>1936</v>
      </c>
      <c r="J881">
        <v>9002</v>
      </c>
      <c r="K881" t="s">
        <v>150</v>
      </c>
      <c r="L881" t="s">
        <v>106</v>
      </c>
      <c r="M881" t="s">
        <v>103</v>
      </c>
      <c r="N881" t="s">
        <v>56</v>
      </c>
      <c r="O881" t="s">
        <v>103</v>
      </c>
      <c r="P881" t="s">
        <v>57</v>
      </c>
      <c r="Q881" t="s">
        <v>100</v>
      </c>
      <c r="R881" t="s">
        <v>1937</v>
      </c>
      <c r="S881" t="s">
        <v>500</v>
      </c>
    </row>
    <row r="882" spans="1:19" hidden="1" x14ac:dyDescent="0.3">
      <c r="A882" t="s">
        <v>94</v>
      </c>
      <c r="B882" s="11">
        <v>45108</v>
      </c>
      <c r="C882">
        <v>-12887.2</v>
      </c>
      <c r="F882" t="s">
        <v>493</v>
      </c>
      <c r="G882" t="s">
        <v>433</v>
      </c>
      <c r="H882" t="s">
        <v>1938</v>
      </c>
      <c r="Q882" t="s">
        <v>100</v>
      </c>
      <c r="R882" t="s">
        <v>1939</v>
      </c>
    </row>
    <row r="883" spans="1:19" hidden="1" x14ac:dyDescent="0.3">
      <c r="A883" t="s">
        <v>94</v>
      </c>
      <c r="B883" s="11">
        <v>45108</v>
      </c>
      <c r="C883">
        <v>-10520</v>
      </c>
      <c r="D883">
        <v>42401</v>
      </c>
      <c r="E883" t="s">
        <v>30</v>
      </c>
      <c r="F883" t="s">
        <v>159</v>
      </c>
      <c r="G883" t="s">
        <v>113</v>
      </c>
      <c r="H883" t="s">
        <v>1940</v>
      </c>
      <c r="I883" t="s">
        <v>511</v>
      </c>
      <c r="J883">
        <v>9002</v>
      </c>
      <c r="K883" t="s">
        <v>150</v>
      </c>
      <c r="L883" t="s">
        <v>106</v>
      </c>
      <c r="M883" t="s">
        <v>96</v>
      </c>
      <c r="N883" t="s">
        <v>65</v>
      </c>
      <c r="O883" t="s">
        <v>116</v>
      </c>
      <c r="P883" t="s">
        <v>62</v>
      </c>
      <c r="Q883" t="s">
        <v>100</v>
      </c>
      <c r="R883" t="s">
        <v>1941</v>
      </c>
      <c r="S883" t="s">
        <v>500</v>
      </c>
    </row>
    <row r="884" spans="1:19" hidden="1" x14ac:dyDescent="0.3">
      <c r="A884" t="s">
        <v>94</v>
      </c>
      <c r="B884" s="11">
        <v>45108</v>
      </c>
      <c r="C884">
        <v>-8085.2</v>
      </c>
      <c r="F884" t="s">
        <v>493</v>
      </c>
      <c r="G884" t="s">
        <v>433</v>
      </c>
      <c r="H884" t="s">
        <v>1942</v>
      </c>
      <c r="Q884" t="s">
        <v>100</v>
      </c>
      <c r="R884" t="s">
        <v>1943</v>
      </c>
    </row>
    <row r="885" spans="1:19" hidden="1" x14ac:dyDescent="0.3">
      <c r="A885" t="s">
        <v>94</v>
      </c>
      <c r="B885" s="11">
        <v>45108</v>
      </c>
      <c r="C885">
        <v>-6000</v>
      </c>
      <c r="D885">
        <v>421011</v>
      </c>
      <c r="E885" t="s">
        <v>75</v>
      </c>
      <c r="F885" t="s">
        <v>515</v>
      </c>
      <c r="G885" t="s">
        <v>120</v>
      </c>
      <c r="H885" t="s">
        <v>227</v>
      </c>
      <c r="I885" t="s">
        <v>1944</v>
      </c>
      <c r="J885">
        <v>9002</v>
      </c>
      <c r="K885" t="s">
        <v>150</v>
      </c>
      <c r="L885" t="s">
        <v>106</v>
      </c>
      <c r="M885" t="s">
        <v>96</v>
      </c>
      <c r="N885" t="s">
        <v>65</v>
      </c>
      <c r="O885" t="s">
        <v>128</v>
      </c>
      <c r="P885" t="s">
        <v>57</v>
      </c>
      <c r="Q885" t="s">
        <v>100</v>
      </c>
      <c r="R885" t="s">
        <v>1945</v>
      </c>
      <c r="S885" t="s">
        <v>500</v>
      </c>
    </row>
    <row r="886" spans="1:19" hidden="1" x14ac:dyDescent="0.3">
      <c r="A886" t="s">
        <v>94</v>
      </c>
      <c r="B886" s="11">
        <v>45108</v>
      </c>
      <c r="C886">
        <v>-5000</v>
      </c>
      <c r="F886" t="s">
        <v>493</v>
      </c>
      <c r="G886" t="s">
        <v>433</v>
      </c>
      <c r="H886" t="s">
        <v>1946</v>
      </c>
      <c r="Q886" t="s">
        <v>100</v>
      </c>
      <c r="R886" t="s">
        <v>1947</v>
      </c>
    </row>
    <row r="887" spans="1:19" hidden="1" x14ac:dyDescent="0.3">
      <c r="A887" t="s">
        <v>94</v>
      </c>
      <c r="B887" s="11">
        <v>45108</v>
      </c>
      <c r="C887">
        <v>-3950</v>
      </c>
      <c r="D887">
        <v>42505</v>
      </c>
      <c r="E887" t="s">
        <v>37</v>
      </c>
      <c r="F887" t="s">
        <v>162</v>
      </c>
      <c r="G887" t="s">
        <v>120</v>
      </c>
      <c r="H887" t="s">
        <v>467</v>
      </c>
      <c r="I887" t="s">
        <v>431</v>
      </c>
      <c r="J887">
        <v>8005</v>
      </c>
      <c r="K887" t="s">
        <v>149</v>
      </c>
      <c r="L887" t="s">
        <v>99</v>
      </c>
      <c r="M887" t="s">
        <v>96</v>
      </c>
      <c r="N887" t="s">
        <v>65</v>
      </c>
      <c r="O887" t="s">
        <v>121</v>
      </c>
      <c r="P887" t="s">
        <v>66</v>
      </c>
      <c r="Q887" t="s">
        <v>100</v>
      </c>
      <c r="R887" t="s">
        <v>1948</v>
      </c>
      <c r="S887" t="s">
        <v>500</v>
      </c>
    </row>
    <row r="888" spans="1:19" hidden="1" x14ac:dyDescent="0.3">
      <c r="A888" t="s">
        <v>94</v>
      </c>
      <c r="B888" s="11">
        <v>45108</v>
      </c>
      <c r="C888">
        <v>-3844.2</v>
      </c>
      <c r="D888">
        <v>41302</v>
      </c>
      <c r="E888" t="s">
        <v>14</v>
      </c>
      <c r="F888" t="s">
        <v>143</v>
      </c>
      <c r="G888" t="s">
        <v>156</v>
      </c>
      <c r="H888" t="s">
        <v>1949</v>
      </c>
      <c r="I888" t="s">
        <v>1950</v>
      </c>
      <c r="J888">
        <v>9002</v>
      </c>
      <c r="K888" t="s">
        <v>150</v>
      </c>
      <c r="L888" t="s">
        <v>106</v>
      </c>
      <c r="M888" t="s">
        <v>103</v>
      </c>
      <c r="N888" t="s">
        <v>56</v>
      </c>
      <c r="O888" t="s">
        <v>123</v>
      </c>
      <c r="P888" t="s">
        <v>59</v>
      </c>
      <c r="Q888" t="s">
        <v>100</v>
      </c>
      <c r="R888" t="s">
        <v>1951</v>
      </c>
      <c r="S888" t="s">
        <v>500</v>
      </c>
    </row>
    <row r="889" spans="1:19" hidden="1" x14ac:dyDescent="0.3">
      <c r="A889" t="s">
        <v>94</v>
      </c>
      <c r="B889" s="11">
        <v>45108</v>
      </c>
      <c r="C889">
        <v>-3625</v>
      </c>
      <c r="D889">
        <v>41617</v>
      </c>
      <c r="E889" t="s">
        <v>27</v>
      </c>
      <c r="F889" t="s">
        <v>1288</v>
      </c>
      <c r="G889" t="s">
        <v>124</v>
      </c>
      <c r="H889" t="s">
        <v>483</v>
      </c>
      <c r="I889" t="s">
        <v>1290</v>
      </c>
      <c r="J889">
        <v>9002</v>
      </c>
      <c r="K889" t="s">
        <v>150</v>
      </c>
      <c r="L889" t="s">
        <v>106</v>
      </c>
      <c r="M889" t="s">
        <v>103</v>
      </c>
      <c r="N889" t="s">
        <v>56</v>
      </c>
      <c r="O889" t="s">
        <v>119</v>
      </c>
      <c r="P889" t="s">
        <v>64</v>
      </c>
      <c r="Q889" t="s">
        <v>153</v>
      </c>
      <c r="R889" t="s">
        <v>1952</v>
      </c>
      <c r="S889" t="s">
        <v>500</v>
      </c>
    </row>
    <row r="890" spans="1:19" hidden="1" x14ac:dyDescent="0.3">
      <c r="A890" t="s">
        <v>94</v>
      </c>
      <c r="B890" s="11">
        <v>45108</v>
      </c>
      <c r="C890">
        <v>-3625</v>
      </c>
      <c r="D890">
        <v>41617</v>
      </c>
      <c r="E890" t="s">
        <v>27</v>
      </c>
      <c r="F890" t="s">
        <v>1288</v>
      </c>
      <c r="G890" t="s">
        <v>124</v>
      </c>
      <c r="H890" t="s">
        <v>483</v>
      </c>
      <c r="I890" t="s">
        <v>1290</v>
      </c>
      <c r="J890">
        <v>9002</v>
      </c>
      <c r="K890" t="s">
        <v>150</v>
      </c>
      <c r="L890" t="s">
        <v>106</v>
      </c>
      <c r="M890" t="s">
        <v>103</v>
      </c>
      <c r="N890" t="s">
        <v>56</v>
      </c>
      <c r="O890" t="s">
        <v>119</v>
      </c>
      <c r="P890" t="s">
        <v>64</v>
      </c>
      <c r="Q890" t="s">
        <v>154</v>
      </c>
      <c r="R890" t="s">
        <v>1953</v>
      </c>
      <c r="S890" t="s">
        <v>500</v>
      </c>
    </row>
    <row r="891" spans="1:19" hidden="1" x14ac:dyDescent="0.3">
      <c r="A891" t="s">
        <v>94</v>
      </c>
      <c r="B891" s="11">
        <v>45108</v>
      </c>
      <c r="C891">
        <v>-2962.8</v>
      </c>
      <c r="D891">
        <v>42402</v>
      </c>
      <c r="E891" t="s">
        <v>31</v>
      </c>
      <c r="F891" t="s">
        <v>204</v>
      </c>
      <c r="G891" t="s">
        <v>110</v>
      </c>
      <c r="H891" t="s">
        <v>769</v>
      </c>
      <c r="I891" t="s">
        <v>770</v>
      </c>
      <c r="J891">
        <v>9002</v>
      </c>
      <c r="K891" t="s">
        <v>150</v>
      </c>
      <c r="L891" t="s">
        <v>106</v>
      </c>
      <c r="M891" t="s">
        <v>96</v>
      </c>
      <c r="N891" t="s">
        <v>65</v>
      </c>
      <c r="O891" t="s">
        <v>116</v>
      </c>
      <c r="P891" t="s">
        <v>62</v>
      </c>
      <c r="Q891" t="s">
        <v>234</v>
      </c>
      <c r="R891" t="s">
        <v>1954</v>
      </c>
      <c r="S891" t="s">
        <v>500</v>
      </c>
    </row>
    <row r="892" spans="1:19" hidden="1" x14ac:dyDescent="0.3">
      <c r="A892" t="s">
        <v>94</v>
      </c>
      <c r="B892" s="11">
        <v>45108</v>
      </c>
      <c r="C892">
        <v>-2859</v>
      </c>
      <c r="F892" t="s">
        <v>493</v>
      </c>
      <c r="G892" t="s">
        <v>433</v>
      </c>
      <c r="H892" t="s">
        <v>1955</v>
      </c>
      <c r="Q892" t="s">
        <v>100</v>
      </c>
      <c r="R892" t="s">
        <v>1956</v>
      </c>
    </row>
    <row r="893" spans="1:19" hidden="1" x14ac:dyDescent="0.3">
      <c r="A893" t="s">
        <v>94</v>
      </c>
      <c r="B893" s="11">
        <v>45108</v>
      </c>
      <c r="C893">
        <v>-2600.33</v>
      </c>
      <c r="D893">
        <v>42405</v>
      </c>
      <c r="E893" t="s">
        <v>33</v>
      </c>
      <c r="F893" t="s">
        <v>136</v>
      </c>
      <c r="G893" t="s">
        <v>124</v>
      </c>
      <c r="H893" t="s">
        <v>1957</v>
      </c>
      <c r="I893" t="s">
        <v>1958</v>
      </c>
      <c r="J893">
        <v>9002</v>
      </c>
      <c r="K893" t="s">
        <v>150</v>
      </c>
      <c r="L893" t="s">
        <v>106</v>
      </c>
      <c r="M893" t="s">
        <v>96</v>
      </c>
      <c r="N893" t="s">
        <v>65</v>
      </c>
      <c r="O893" t="s">
        <v>116</v>
      </c>
      <c r="P893" t="s">
        <v>62</v>
      </c>
      <c r="Q893" t="s">
        <v>100</v>
      </c>
      <c r="R893" t="s">
        <v>1959</v>
      </c>
      <c r="S893" t="s">
        <v>500</v>
      </c>
    </row>
    <row r="894" spans="1:19" hidden="1" x14ac:dyDescent="0.3">
      <c r="A894" t="s">
        <v>94</v>
      </c>
      <c r="B894" s="11">
        <v>45108</v>
      </c>
      <c r="C894">
        <v>-2166.8000000000002</v>
      </c>
      <c r="D894">
        <v>33204</v>
      </c>
      <c r="E894" t="s">
        <v>43</v>
      </c>
      <c r="F894" t="s">
        <v>144</v>
      </c>
      <c r="G894" t="s">
        <v>110</v>
      </c>
      <c r="H894" t="s">
        <v>1960</v>
      </c>
      <c r="I894" t="s">
        <v>1961</v>
      </c>
      <c r="J894">
        <v>20011</v>
      </c>
      <c r="K894" t="s">
        <v>105</v>
      </c>
      <c r="L894" t="s">
        <v>106</v>
      </c>
      <c r="M894" t="s">
        <v>111</v>
      </c>
      <c r="N894" t="s">
        <v>68</v>
      </c>
      <c r="O894" t="s">
        <v>112</v>
      </c>
      <c r="P894" t="s">
        <v>68</v>
      </c>
      <c r="Q894" t="s">
        <v>100</v>
      </c>
      <c r="R894" t="s">
        <v>1962</v>
      </c>
      <c r="S894" t="s">
        <v>500</v>
      </c>
    </row>
    <row r="895" spans="1:19" hidden="1" x14ac:dyDescent="0.3">
      <c r="A895" t="s">
        <v>94</v>
      </c>
      <c r="B895" s="11">
        <v>45108</v>
      </c>
      <c r="C895">
        <v>-1788.74</v>
      </c>
      <c r="D895">
        <v>41621</v>
      </c>
      <c r="E895" t="s">
        <v>2290</v>
      </c>
      <c r="F895" t="s">
        <v>176</v>
      </c>
      <c r="G895" t="s">
        <v>120</v>
      </c>
      <c r="H895" t="s">
        <v>183</v>
      </c>
      <c r="I895" t="s">
        <v>468</v>
      </c>
      <c r="J895">
        <v>9002</v>
      </c>
      <c r="K895" t="s">
        <v>150</v>
      </c>
      <c r="L895" t="s">
        <v>106</v>
      </c>
      <c r="M895" t="s">
        <v>103</v>
      </c>
      <c r="N895" t="s">
        <v>56</v>
      </c>
      <c r="O895" t="s">
        <v>119</v>
      </c>
      <c r="P895" t="s">
        <v>64</v>
      </c>
      <c r="Q895" t="s">
        <v>100</v>
      </c>
      <c r="R895" t="s">
        <v>1963</v>
      </c>
      <c r="S895" t="s">
        <v>500</v>
      </c>
    </row>
    <row r="896" spans="1:19" hidden="1" x14ac:dyDescent="0.3">
      <c r="A896" t="s">
        <v>94</v>
      </c>
      <c r="B896" s="11">
        <v>45108</v>
      </c>
      <c r="C896">
        <v>-1780</v>
      </c>
      <c r="D896">
        <v>42109</v>
      </c>
      <c r="E896" t="s">
        <v>29</v>
      </c>
      <c r="F896" t="s">
        <v>98</v>
      </c>
      <c r="G896" t="s">
        <v>102</v>
      </c>
      <c r="H896" t="s">
        <v>1964</v>
      </c>
      <c r="I896" t="s">
        <v>1965</v>
      </c>
      <c r="J896">
        <v>9002</v>
      </c>
      <c r="K896" t="s">
        <v>150</v>
      </c>
      <c r="L896" t="s">
        <v>106</v>
      </c>
      <c r="M896" t="s">
        <v>96</v>
      </c>
      <c r="N896" t="s">
        <v>65</v>
      </c>
      <c r="O896" t="s">
        <v>128</v>
      </c>
      <c r="P896" t="s">
        <v>57</v>
      </c>
      <c r="Q896" t="s">
        <v>100</v>
      </c>
      <c r="R896" t="s">
        <v>1966</v>
      </c>
      <c r="S896" t="s">
        <v>500</v>
      </c>
    </row>
    <row r="897" spans="1:19" hidden="1" x14ac:dyDescent="0.3">
      <c r="A897" t="s">
        <v>94</v>
      </c>
      <c r="B897" s="11">
        <v>45108</v>
      </c>
      <c r="C897">
        <v>-1500</v>
      </c>
      <c r="D897">
        <v>41615</v>
      </c>
      <c r="E897" t="s">
        <v>26</v>
      </c>
      <c r="F897" t="s">
        <v>787</v>
      </c>
      <c r="G897" t="s">
        <v>120</v>
      </c>
      <c r="H897" t="s">
        <v>1967</v>
      </c>
      <c r="I897" t="s">
        <v>1770</v>
      </c>
      <c r="J897">
        <v>9002</v>
      </c>
      <c r="K897" t="s">
        <v>150</v>
      </c>
      <c r="L897" t="s">
        <v>106</v>
      </c>
      <c r="M897" t="s">
        <v>103</v>
      </c>
      <c r="N897" t="s">
        <v>56</v>
      </c>
      <c r="O897" t="s">
        <v>119</v>
      </c>
      <c r="P897" t="s">
        <v>64</v>
      </c>
      <c r="Q897" t="s">
        <v>100</v>
      </c>
      <c r="R897" t="s">
        <v>1968</v>
      </c>
      <c r="S897" t="s">
        <v>500</v>
      </c>
    </row>
    <row r="898" spans="1:19" hidden="1" x14ac:dyDescent="0.3">
      <c r="A898" t="s">
        <v>94</v>
      </c>
      <c r="B898" s="11">
        <v>45108</v>
      </c>
      <c r="C898">
        <v>-1473.88</v>
      </c>
      <c r="D898">
        <v>41201</v>
      </c>
      <c r="E898" t="s">
        <v>9</v>
      </c>
      <c r="F898" t="s">
        <v>109</v>
      </c>
      <c r="G898" t="s">
        <v>110</v>
      </c>
      <c r="H898" t="s">
        <v>1969</v>
      </c>
      <c r="I898" t="s">
        <v>1970</v>
      </c>
      <c r="J898">
        <v>9002</v>
      </c>
      <c r="K898" t="s">
        <v>150</v>
      </c>
      <c r="L898" t="s">
        <v>106</v>
      </c>
      <c r="M898" t="s">
        <v>103</v>
      </c>
      <c r="N898" t="s">
        <v>56</v>
      </c>
      <c r="O898" t="s">
        <v>96</v>
      </c>
      <c r="P898" t="s">
        <v>58</v>
      </c>
      <c r="Q898" t="s">
        <v>100</v>
      </c>
      <c r="R898" t="s">
        <v>1971</v>
      </c>
      <c r="S898" t="s">
        <v>500</v>
      </c>
    </row>
    <row r="899" spans="1:19" hidden="1" x14ac:dyDescent="0.3">
      <c r="A899" t="s">
        <v>94</v>
      </c>
      <c r="B899" s="11">
        <v>45108</v>
      </c>
      <c r="C899">
        <v>-1422.72</v>
      </c>
      <c r="D899">
        <v>9</v>
      </c>
      <c r="F899" t="s">
        <v>2322</v>
      </c>
      <c r="G899" t="s">
        <v>172</v>
      </c>
      <c r="I899" t="s">
        <v>2326</v>
      </c>
      <c r="J899">
        <v>9002</v>
      </c>
      <c r="K899" t="s">
        <v>150</v>
      </c>
      <c r="L899" t="s">
        <v>106</v>
      </c>
    </row>
    <row r="900" spans="1:19" hidden="1" x14ac:dyDescent="0.3">
      <c r="A900" t="s">
        <v>94</v>
      </c>
      <c r="B900" s="11">
        <v>45108</v>
      </c>
      <c r="C900">
        <v>-1349.74</v>
      </c>
      <c r="D900">
        <v>41202</v>
      </c>
      <c r="E900" t="s">
        <v>10</v>
      </c>
      <c r="F900" t="s">
        <v>152</v>
      </c>
      <c r="G900" t="s">
        <v>102</v>
      </c>
      <c r="H900" t="s">
        <v>1972</v>
      </c>
      <c r="I900" t="s">
        <v>1973</v>
      </c>
      <c r="J900">
        <v>9002</v>
      </c>
      <c r="K900" t="s">
        <v>150</v>
      </c>
      <c r="L900" t="s">
        <v>106</v>
      </c>
      <c r="M900" t="s">
        <v>103</v>
      </c>
      <c r="N900" t="s">
        <v>56</v>
      </c>
      <c r="O900" t="s">
        <v>96</v>
      </c>
      <c r="P900" t="s">
        <v>58</v>
      </c>
      <c r="Q900" t="s">
        <v>100</v>
      </c>
      <c r="R900" t="s">
        <v>1974</v>
      </c>
      <c r="S900" t="s">
        <v>500</v>
      </c>
    </row>
    <row r="901" spans="1:19" hidden="1" x14ac:dyDescent="0.3">
      <c r="A901" t="s">
        <v>94</v>
      </c>
      <c r="B901" s="11">
        <v>45108</v>
      </c>
      <c r="C901">
        <v>-1336.8333333333333</v>
      </c>
      <c r="D901">
        <v>41107</v>
      </c>
      <c r="E901" t="s">
        <v>7</v>
      </c>
      <c r="F901" t="s">
        <v>2322</v>
      </c>
      <c r="G901" t="s">
        <v>172</v>
      </c>
      <c r="I901" t="s">
        <v>150</v>
      </c>
      <c r="J901">
        <v>9002</v>
      </c>
      <c r="K901" t="s">
        <v>150</v>
      </c>
      <c r="L901" t="s">
        <v>106</v>
      </c>
      <c r="M901" t="s">
        <v>103</v>
      </c>
      <c r="N901" t="s">
        <v>56</v>
      </c>
      <c r="O901" t="s">
        <v>103</v>
      </c>
      <c r="P901" t="s">
        <v>57</v>
      </c>
    </row>
    <row r="902" spans="1:19" hidden="1" x14ac:dyDescent="0.3">
      <c r="A902" t="s">
        <v>94</v>
      </c>
      <c r="B902" s="11">
        <v>45108</v>
      </c>
      <c r="C902">
        <v>-1226.71</v>
      </c>
      <c r="D902">
        <v>41614</v>
      </c>
      <c r="E902" t="s">
        <v>25</v>
      </c>
      <c r="F902" t="s">
        <v>556</v>
      </c>
      <c r="G902" t="s">
        <v>95</v>
      </c>
      <c r="H902" t="s">
        <v>1975</v>
      </c>
      <c r="I902" t="s">
        <v>1976</v>
      </c>
      <c r="J902">
        <v>9002</v>
      </c>
      <c r="K902" t="s">
        <v>150</v>
      </c>
      <c r="L902" t="s">
        <v>106</v>
      </c>
      <c r="M902" t="s">
        <v>103</v>
      </c>
      <c r="N902" t="s">
        <v>56</v>
      </c>
      <c r="O902" t="s">
        <v>119</v>
      </c>
      <c r="P902" t="s">
        <v>64</v>
      </c>
      <c r="Q902" t="s">
        <v>100</v>
      </c>
      <c r="R902" t="s">
        <v>1977</v>
      </c>
      <c r="S902" t="s">
        <v>500</v>
      </c>
    </row>
    <row r="903" spans="1:19" hidden="1" x14ac:dyDescent="0.3">
      <c r="A903" t="s">
        <v>94</v>
      </c>
      <c r="B903" s="11">
        <v>45108</v>
      </c>
      <c r="C903">
        <v>-1219.8900000000001</v>
      </c>
      <c r="D903">
        <v>41301</v>
      </c>
      <c r="E903" t="s">
        <v>13</v>
      </c>
      <c r="F903" t="s">
        <v>122</v>
      </c>
      <c r="G903" t="s">
        <v>113</v>
      </c>
      <c r="H903" t="s">
        <v>1978</v>
      </c>
      <c r="I903" t="s">
        <v>1979</v>
      </c>
      <c r="J903">
        <v>9002</v>
      </c>
      <c r="K903" t="s">
        <v>150</v>
      </c>
      <c r="L903" t="s">
        <v>106</v>
      </c>
      <c r="M903" t="s">
        <v>103</v>
      </c>
      <c r="N903" t="s">
        <v>56</v>
      </c>
      <c r="O903" t="s">
        <v>123</v>
      </c>
      <c r="P903" t="s">
        <v>59</v>
      </c>
      <c r="Q903" t="s">
        <v>100</v>
      </c>
      <c r="R903" t="s">
        <v>1980</v>
      </c>
      <c r="S903" t="s">
        <v>500</v>
      </c>
    </row>
    <row r="904" spans="1:19" hidden="1" x14ac:dyDescent="0.3">
      <c r="A904" t="s">
        <v>94</v>
      </c>
      <c r="B904" s="11">
        <v>45108</v>
      </c>
      <c r="C904">
        <v>-1103.1400000000001</v>
      </c>
      <c r="D904">
        <v>42706</v>
      </c>
      <c r="E904" t="s">
        <v>41</v>
      </c>
      <c r="F904" t="s">
        <v>188</v>
      </c>
      <c r="G904" t="s">
        <v>120</v>
      </c>
      <c r="H904" t="s">
        <v>1981</v>
      </c>
      <c r="I904" t="s">
        <v>482</v>
      </c>
      <c r="J904">
        <v>9002</v>
      </c>
      <c r="K904" t="s">
        <v>150</v>
      </c>
      <c r="L904" t="s">
        <v>106</v>
      </c>
      <c r="M904" t="s">
        <v>96</v>
      </c>
      <c r="N904" t="s">
        <v>65</v>
      </c>
      <c r="O904" t="s">
        <v>97</v>
      </c>
      <c r="P904" t="s">
        <v>67</v>
      </c>
      <c r="Q904" t="s">
        <v>100</v>
      </c>
      <c r="R904" t="s">
        <v>1982</v>
      </c>
      <c r="S904" t="s">
        <v>500</v>
      </c>
    </row>
    <row r="905" spans="1:19" hidden="1" x14ac:dyDescent="0.3">
      <c r="A905" t="s">
        <v>94</v>
      </c>
      <c r="B905" s="11">
        <v>45108</v>
      </c>
      <c r="C905">
        <v>-925.75</v>
      </c>
      <c r="D905">
        <v>33204</v>
      </c>
      <c r="E905" t="s">
        <v>43</v>
      </c>
      <c r="F905" t="s">
        <v>144</v>
      </c>
      <c r="G905" t="s">
        <v>110</v>
      </c>
      <c r="H905" t="s">
        <v>1983</v>
      </c>
      <c r="I905" t="s">
        <v>1961</v>
      </c>
      <c r="J905">
        <v>20011</v>
      </c>
      <c r="K905" t="s">
        <v>105</v>
      </c>
      <c r="L905" t="s">
        <v>106</v>
      </c>
      <c r="M905" t="s">
        <v>111</v>
      </c>
      <c r="N905" t="s">
        <v>68</v>
      </c>
      <c r="O905" t="s">
        <v>112</v>
      </c>
      <c r="P905" t="s">
        <v>68</v>
      </c>
      <c r="Q905" t="s">
        <v>100</v>
      </c>
      <c r="R905" t="s">
        <v>1984</v>
      </c>
      <c r="S905" t="s">
        <v>500</v>
      </c>
    </row>
    <row r="906" spans="1:19" hidden="1" x14ac:dyDescent="0.3">
      <c r="A906" t="s">
        <v>94</v>
      </c>
      <c r="B906" s="11">
        <v>45108</v>
      </c>
      <c r="C906">
        <v>-899.39</v>
      </c>
      <c r="D906">
        <v>41620</v>
      </c>
      <c r="E906" t="s">
        <v>28</v>
      </c>
      <c r="F906" t="s">
        <v>553</v>
      </c>
      <c r="G906" t="s">
        <v>120</v>
      </c>
      <c r="H906" t="s">
        <v>1985</v>
      </c>
      <c r="I906" t="s">
        <v>1986</v>
      </c>
      <c r="J906">
        <v>9002</v>
      </c>
      <c r="K906" t="s">
        <v>150</v>
      </c>
      <c r="L906" t="s">
        <v>106</v>
      </c>
      <c r="M906" t="s">
        <v>103</v>
      </c>
      <c r="N906" t="s">
        <v>56</v>
      </c>
      <c r="O906" t="s">
        <v>119</v>
      </c>
      <c r="P906" t="s">
        <v>64</v>
      </c>
      <c r="Q906" t="s">
        <v>100</v>
      </c>
      <c r="R906" t="s">
        <v>1987</v>
      </c>
      <c r="S906" t="s">
        <v>500</v>
      </c>
    </row>
    <row r="907" spans="1:19" hidden="1" x14ac:dyDescent="0.3">
      <c r="A907" t="s">
        <v>94</v>
      </c>
      <c r="B907" s="11">
        <v>45108</v>
      </c>
      <c r="C907">
        <v>-768.31</v>
      </c>
      <c r="D907">
        <v>42404</v>
      </c>
      <c r="E907" t="s">
        <v>32</v>
      </c>
      <c r="F907" t="s">
        <v>135</v>
      </c>
      <c r="G907" t="s">
        <v>113</v>
      </c>
      <c r="H907" t="s">
        <v>1988</v>
      </c>
      <c r="I907" t="s">
        <v>1989</v>
      </c>
      <c r="J907">
        <v>4004</v>
      </c>
      <c r="K907" t="s">
        <v>114</v>
      </c>
      <c r="L907" t="s">
        <v>2391</v>
      </c>
      <c r="M907" t="s">
        <v>96</v>
      </c>
      <c r="N907" t="s">
        <v>65</v>
      </c>
      <c r="O907" t="s">
        <v>116</v>
      </c>
      <c r="P907" t="s">
        <v>62</v>
      </c>
      <c r="Q907" t="s">
        <v>100</v>
      </c>
      <c r="R907" t="s">
        <v>1990</v>
      </c>
      <c r="S907" t="s">
        <v>500</v>
      </c>
    </row>
    <row r="908" spans="1:19" hidden="1" x14ac:dyDescent="0.3">
      <c r="A908" t="s">
        <v>94</v>
      </c>
      <c r="B908" s="11">
        <v>45108</v>
      </c>
      <c r="C908">
        <v>-632.33000000000004</v>
      </c>
      <c r="D908">
        <v>42408</v>
      </c>
      <c r="E908" t="s">
        <v>35</v>
      </c>
      <c r="F908" t="s">
        <v>378</v>
      </c>
      <c r="G908" t="s">
        <v>124</v>
      </c>
      <c r="H908" t="s">
        <v>1991</v>
      </c>
      <c r="I908" t="s">
        <v>424</v>
      </c>
      <c r="J908">
        <v>9002</v>
      </c>
      <c r="K908" t="s">
        <v>150</v>
      </c>
      <c r="L908" t="s">
        <v>106</v>
      </c>
      <c r="M908" t="s">
        <v>96</v>
      </c>
      <c r="N908" t="s">
        <v>65</v>
      </c>
      <c r="O908" t="s">
        <v>116</v>
      </c>
      <c r="P908" t="s">
        <v>62</v>
      </c>
      <c r="Q908" t="s">
        <v>100</v>
      </c>
      <c r="R908" t="s">
        <v>1992</v>
      </c>
      <c r="S908" t="s">
        <v>500</v>
      </c>
    </row>
    <row r="909" spans="1:19" hidden="1" x14ac:dyDescent="0.3">
      <c r="A909" t="s">
        <v>94</v>
      </c>
      <c r="B909" s="11">
        <v>45108</v>
      </c>
      <c r="C909">
        <v>-620</v>
      </c>
      <c r="D909">
        <v>41614</v>
      </c>
      <c r="E909" t="s">
        <v>25</v>
      </c>
      <c r="F909" t="s">
        <v>576</v>
      </c>
      <c r="G909" t="s">
        <v>120</v>
      </c>
      <c r="H909" t="s">
        <v>1993</v>
      </c>
      <c r="I909" t="s">
        <v>1994</v>
      </c>
      <c r="J909">
        <v>9002</v>
      </c>
      <c r="K909" t="s">
        <v>150</v>
      </c>
      <c r="L909" t="s">
        <v>106</v>
      </c>
      <c r="M909" t="s">
        <v>103</v>
      </c>
      <c r="N909" t="s">
        <v>56</v>
      </c>
      <c r="O909" t="s">
        <v>119</v>
      </c>
      <c r="P909" t="s">
        <v>64</v>
      </c>
      <c r="Q909" t="s">
        <v>100</v>
      </c>
      <c r="R909" t="s">
        <v>1995</v>
      </c>
      <c r="S909" t="s">
        <v>500</v>
      </c>
    </row>
    <row r="910" spans="1:19" hidden="1" x14ac:dyDescent="0.3">
      <c r="A910" t="s">
        <v>94</v>
      </c>
      <c r="B910" s="11">
        <v>45108</v>
      </c>
      <c r="C910">
        <v>-554.20000000000005</v>
      </c>
      <c r="D910">
        <v>42410</v>
      </c>
      <c r="E910" t="s">
        <v>36</v>
      </c>
      <c r="F910" t="s">
        <v>158</v>
      </c>
      <c r="G910" t="s">
        <v>124</v>
      </c>
      <c r="H910" t="s">
        <v>1996</v>
      </c>
      <c r="I910" t="s">
        <v>1997</v>
      </c>
      <c r="J910">
        <v>9002</v>
      </c>
      <c r="K910" t="s">
        <v>150</v>
      </c>
      <c r="L910" t="s">
        <v>106</v>
      </c>
      <c r="M910" t="s">
        <v>96</v>
      </c>
      <c r="N910" t="s">
        <v>65</v>
      </c>
      <c r="O910" t="s">
        <v>116</v>
      </c>
      <c r="P910" t="s">
        <v>62</v>
      </c>
      <c r="Q910" t="s">
        <v>153</v>
      </c>
      <c r="R910" t="s">
        <v>1998</v>
      </c>
      <c r="S910" t="s">
        <v>500</v>
      </c>
    </row>
    <row r="911" spans="1:19" hidden="1" x14ac:dyDescent="0.3">
      <c r="A911" t="s">
        <v>94</v>
      </c>
      <c r="B911" s="11">
        <v>45108</v>
      </c>
      <c r="C911">
        <v>-554</v>
      </c>
      <c r="D911">
        <v>42410</v>
      </c>
      <c r="E911" t="s">
        <v>36</v>
      </c>
      <c r="F911" t="s">
        <v>158</v>
      </c>
      <c r="G911" t="s">
        <v>124</v>
      </c>
      <c r="H911" t="s">
        <v>1996</v>
      </c>
      <c r="I911" t="s">
        <v>1997</v>
      </c>
      <c r="J911">
        <v>9002</v>
      </c>
      <c r="K911" t="s">
        <v>150</v>
      </c>
      <c r="L911" t="s">
        <v>106</v>
      </c>
      <c r="M911" t="s">
        <v>96</v>
      </c>
      <c r="N911" t="s">
        <v>65</v>
      </c>
      <c r="O911" t="s">
        <v>116</v>
      </c>
      <c r="P911" t="s">
        <v>62</v>
      </c>
      <c r="Q911" t="s">
        <v>154</v>
      </c>
      <c r="R911" t="s">
        <v>1999</v>
      </c>
      <c r="S911" t="s">
        <v>500</v>
      </c>
    </row>
    <row r="912" spans="1:19" hidden="1" x14ac:dyDescent="0.3">
      <c r="A912" t="s">
        <v>94</v>
      </c>
      <c r="B912" s="11">
        <v>45108</v>
      </c>
      <c r="C912">
        <v>-545</v>
      </c>
      <c r="D912">
        <v>42407</v>
      </c>
      <c r="E912" t="s">
        <v>34</v>
      </c>
      <c r="F912" t="s">
        <v>190</v>
      </c>
      <c r="G912" t="s">
        <v>120</v>
      </c>
      <c r="H912" t="s">
        <v>2000</v>
      </c>
      <c r="I912" t="s">
        <v>2001</v>
      </c>
      <c r="J912">
        <v>9002</v>
      </c>
      <c r="K912" t="s">
        <v>150</v>
      </c>
      <c r="L912" t="s">
        <v>106</v>
      </c>
      <c r="M912" t="s">
        <v>96</v>
      </c>
      <c r="N912" t="s">
        <v>65</v>
      </c>
      <c r="O912" t="s">
        <v>116</v>
      </c>
      <c r="P912" t="s">
        <v>62</v>
      </c>
      <c r="Q912" t="s">
        <v>100</v>
      </c>
      <c r="R912" t="s">
        <v>2002</v>
      </c>
      <c r="S912" t="s">
        <v>500</v>
      </c>
    </row>
    <row r="913" spans="1:19" hidden="1" x14ac:dyDescent="0.3">
      <c r="A913" t="s">
        <v>94</v>
      </c>
      <c r="B913" s="11">
        <v>45108</v>
      </c>
      <c r="C913">
        <v>-514.04999999999995</v>
      </c>
      <c r="D913">
        <v>41302</v>
      </c>
      <c r="E913" t="s">
        <v>14</v>
      </c>
      <c r="F913" t="s">
        <v>143</v>
      </c>
      <c r="G913" t="s">
        <v>156</v>
      </c>
      <c r="H913" t="s">
        <v>2003</v>
      </c>
      <c r="I913" t="s">
        <v>2004</v>
      </c>
      <c r="J913">
        <v>9002</v>
      </c>
      <c r="K913" t="s">
        <v>150</v>
      </c>
      <c r="L913" t="s">
        <v>106</v>
      </c>
      <c r="M913" t="s">
        <v>103</v>
      </c>
      <c r="N913" t="s">
        <v>56</v>
      </c>
      <c r="O913" t="s">
        <v>123</v>
      </c>
      <c r="P913" t="s">
        <v>59</v>
      </c>
      <c r="Q913" t="s">
        <v>100</v>
      </c>
      <c r="R913" t="s">
        <v>2005</v>
      </c>
      <c r="S913" t="s">
        <v>500</v>
      </c>
    </row>
    <row r="914" spans="1:19" hidden="1" x14ac:dyDescent="0.3">
      <c r="A914" t="s">
        <v>94</v>
      </c>
      <c r="B914" s="11">
        <v>45108</v>
      </c>
      <c r="C914">
        <v>-481.83</v>
      </c>
      <c r="D914">
        <v>41304</v>
      </c>
      <c r="E914" t="s">
        <v>16</v>
      </c>
      <c r="F914" t="s">
        <v>134</v>
      </c>
      <c r="G914" t="s">
        <v>120</v>
      </c>
      <c r="H914" t="s">
        <v>2006</v>
      </c>
      <c r="I914" t="s">
        <v>1564</v>
      </c>
      <c r="J914">
        <v>9002</v>
      </c>
      <c r="K914" t="s">
        <v>150</v>
      </c>
      <c r="L914" t="s">
        <v>106</v>
      </c>
      <c r="M914" t="s">
        <v>103</v>
      </c>
      <c r="N914" t="s">
        <v>56</v>
      </c>
      <c r="O914" t="s">
        <v>123</v>
      </c>
      <c r="P914" t="s">
        <v>59</v>
      </c>
      <c r="Q914" t="s">
        <v>100</v>
      </c>
      <c r="R914" t="s">
        <v>2007</v>
      </c>
      <c r="S914" t="s">
        <v>500</v>
      </c>
    </row>
    <row r="915" spans="1:19" hidden="1" x14ac:dyDescent="0.3">
      <c r="A915" t="s">
        <v>94</v>
      </c>
      <c r="B915" s="11">
        <v>45108</v>
      </c>
      <c r="C915">
        <v>-344.3</v>
      </c>
      <c r="D915">
        <v>33204</v>
      </c>
      <c r="E915" t="s">
        <v>43</v>
      </c>
      <c r="F915" t="s">
        <v>144</v>
      </c>
      <c r="G915" t="s">
        <v>110</v>
      </c>
      <c r="H915" t="s">
        <v>2008</v>
      </c>
      <c r="I915" t="s">
        <v>2009</v>
      </c>
      <c r="J915">
        <v>20011</v>
      </c>
      <c r="K915" t="s">
        <v>105</v>
      </c>
      <c r="L915" t="s">
        <v>106</v>
      </c>
      <c r="M915" t="s">
        <v>111</v>
      </c>
      <c r="N915" t="s">
        <v>68</v>
      </c>
      <c r="O915" t="s">
        <v>112</v>
      </c>
      <c r="P915" t="s">
        <v>68</v>
      </c>
      <c r="Q915" t="s">
        <v>100</v>
      </c>
      <c r="R915" t="s">
        <v>2010</v>
      </c>
      <c r="S915" t="s">
        <v>500</v>
      </c>
    </row>
    <row r="916" spans="1:19" hidden="1" x14ac:dyDescent="0.3">
      <c r="A916" t="s">
        <v>94</v>
      </c>
      <c r="B916" s="11">
        <v>45108</v>
      </c>
      <c r="C916">
        <v>-341.03</v>
      </c>
      <c r="D916">
        <v>41620</v>
      </c>
      <c r="E916" t="s">
        <v>28</v>
      </c>
      <c r="F916" t="s">
        <v>125</v>
      </c>
      <c r="G916" t="s">
        <v>124</v>
      </c>
      <c r="H916" t="s">
        <v>599</v>
      </c>
      <c r="I916" t="s">
        <v>600</v>
      </c>
      <c r="J916">
        <v>9002</v>
      </c>
      <c r="K916" t="s">
        <v>150</v>
      </c>
      <c r="L916" t="s">
        <v>106</v>
      </c>
      <c r="M916" t="s">
        <v>103</v>
      </c>
      <c r="N916" t="s">
        <v>56</v>
      </c>
      <c r="O916" t="s">
        <v>119</v>
      </c>
      <c r="P916" t="s">
        <v>64</v>
      </c>
      <c r="Q916" t="s">
        <v>2011</v>
      </c>
      <c r="R916" t="s">
        <v>2012</v>
      </c>
      <c r="S916" t="s">
        <v>500</v>
      </c>
    </row>
    <row r="917" spans="1:19" hidden="1" x14ac:dyDescent="0.3">
      <c r="A917" t="s">
        <v>94</v>
      </c>
      <c r="B917" s="11">
        <v>45108</v>
      </c>
      <c r="C917">
        <v>-320</v>
      </c>
      <c r="D917">
        <v>41618</v>
      </c>
      <c r="E917" t="s">
        <v>2376</v>
      </c>
      <c r="F917" t="s">
        <v>582</v>
      </c>
      <c r="G917" t="s">
        <v>120</v>
      </c>
      <c r="H917" t="s">
        <v>1823</v>
      </c>
      <c r="I917" t="s">
        <v>1824</v>
      </c>
      <c r="J917">
        <v>9002</v>
      </c>
      <c r="K917" t="s">
        <v>150</v>
      </c>
      <c r="L917" t="s">
        <v>106</v>
      </c>
      <c r="M917" t="s">
        <v>103</v>
      </c>
      <c r="N917" t="s">
        <v>56</v>
      </c>
      <c r="O917" t="s">
        <v>119</v>
      </c>
      <c r="P917" t="s">
        <v>64</v>
      </c>
      <c r="Q917" t="s">
        <v>100</v>
      </c>
      <c r="R917" t="s">
        <v>1825</v>
      </c>
      <c r="S917" t="s">
        <v>500</v>
      </c>
    </row>
    <row r="918" spans="1:19" hidden="1" x14ac:dyDescent="0.3">
      <c r="A918" t="s">
        <v>94</v>
      </c>
      <c r="B918" s="11">
        <v>45108</v>
      </c>
      <c r="C918">
        <v>-215</v>
      </c>
      <c r="D918">
        <v>42604</v>
      </c>
      <c r="E918" t="s">
        <v>40</v>
      </c>
      <c r="F918" t="s">
        <v>137</v>
      </c>
      <c r="G918" t="s">
        <v>104</v>
      </c>
      <c r="H918" t="s">
        <v>426</v>
      </c>
      <c r="I918" t="s">
        <v>422</v>
      </c>
      <c r="J918">
        <v>20011</v>
      </c>
      <c r="K918" t="s">
        <v>105</v>
      </c>
      <c r="L918" t="s">
        <v>106</v>
      </c>
      <c r="M918" t="s">
        <v>96</v>
      </c>
      <c r="N918" t="s">
        <v>65</v>
      </c>
      <c r="O918" t="s">
        <v>107</v>
      </c>
      <c r="P918" t="s">
        <v>63</v>
      </c>
      <c r="Q918" t="s">
        <v>100</v>
      </c>
      <c r="R918" t="s">
        <v>2015</v>
      </c>
      <c r="S918" t="s">
        <v>500</v>
      </c>
    </row>
    <row r="919" spans="1:19" hidden="1" x14ac:dyDescent="0.3">
      <c r="A919" t="s">
        <v>94</v>
      </c>
      <c r="B919" s="11">
        <v>45108</v>
      </c>
      <c r="C919">
        <v>-200</v>
      </c>
      <c r="D919">
        <v>42407</v>
      </c>
      <c r="E919" t="s">
        <v>34</v>
      </c>
      <c r="F919" t="s">
        <v>168</v>
      </c>
      <c r="G919" t="s">
        <v>113</v>
      </c>
      <c r="H919" t="s">
        <v>354</v>
      </c>
      <c r="I919" t="s">
        <v>1062</v>
      </c>
      <c r="J919">
        <v>2001</v>
      </c>
      <c r="K919" t="s">
        <v>105</v>
      </c>
      <c r="L919" t="s">
        <v>106</v>
      </c>
      <c r="M919" t="s">
        <v>96</v>
      </c>
      <c r="N919" t="s">
        <v>65</v>
      </c>
      <c r="O919" t="s">
        <v>116</v>
      </c>
      <c r="P919" t="s">
        <v>62</v>
      </c>
      <c r="Q919" t="s">
        <v>100</v>
      </c>
      <c r="R919" t="s">
        <v>2016</v>
      </c>
      <c r="S919" t="s">
        <v>500</v>
      </c>
    </row>
    <row r="920" spans="1:19" hidden="1" x14ac:dyDescent="0.3">
      <c r="A920" t="s">
        <v>94</v>
      </c>
      <c r="B920" s="11">
        <v>45108</v>
      </c>
      <c r="C920">
        <v>-180</v>
      </c>
      <c r="D920">
        <v>41413</v>
      </c>
      <c r="E920" t="s">
        <v>20</v>
      </c>
      <c r="F920" t="s">
        <v>1793</v>
      </c>
      <c r="G920" t="s">
        <v>124</v>
      </c>
      <c r="H920" t="s">
        <v>489</v>
      </c>
      <c r="I920" t="s">
        <v>2017</v>
      </c>
      <c r="J920">
        <v>9002</v>
      </c>
      <c r="K920" t="s">
        <v>150</v>
      </c>
      <c r="L920" t="s">
        <v>106</v>
      </c>
      <c r="M920" t="s">
        <v>103</v>
      </c>
      <c r="N920" t="s">
        <v>56</v>
      </c>
      <c r="O920" t="s">
        <v>111</v>
      </c>
      <c r="P920" t="s">
        <v>60</v>
      </c>
      <c r="Q920" t="s">
        <v>100</v>
      </c>
      <c r="R920" t="s">
        <v>2018</v>
      </c>
      <c r="S920" t="s">
        <v>500</v>
      </c>
    </row>
    <row r="921" spans="1:19" hidden="1" x14ac:dyDescent="0.3">
      <c r="A921" t="s">
        <v>94</v>
      </c>
      <c r="B921" s="11">
        <v>45108</v>
      </c>
      <c r="C921">
        <v>-140</v>
      </c>
      <c r="D921">
        <v>41105</v>
      </c>
      <c r="E921" t="s">
        <v>6</v>
      </c>
      <c r="F921" t="s">
        <v>171</v>
      </c>
      <c r="G921" t="s">
        <v>95</v>
      </c>
      <c r="H921" t="s">
        <v>2019</v>
      </c>
      <c r="I921" t="s">
        <v>462</v>
      </c>
      <c r="J921">
        <v>9002</v>
      </c>
      <c r="K921" t="s">
        <v>150</v>
      </c>
      <c r="L921" t="s">
        <v>106</v>
      </c>
      <c r="M921" t="s">
        <v>103</v>
      </c>
      <c r="N921" t="s">
        <v>56</v>
      </c>
      <c r="O921" t="s">
        <v>103</v>
      </c>
      <c r="P921" t="s">
        <v>57</v>
      </c>
      <c r="Q921" t="s">
        <v>100</v>
      </c>
      <c r="R921" t="s">
        <v>2020</v>
      </c>
      <c r="S921" t="s">
        <v>500</v>
      </c>
    </row>
    <row r="922" spans="1:19" hidden="1" x14ac:dyDescent="0.3">
      <c r="A922" t="s">
        <v>94</v>
      </c>
      <c r="B922" s="11">
        <v>45108</v>
      </c>
      <c r="C922">
        <v>-131</v>
      </c>
      <c r="D922">
        <v>42718</v>
      </c>
      <c r="E922" t="s">
        <v>42</v>
      </c>
      <c r="F922" t="s">
        <v>609</v>
      </c>
      <c r="G922" t="s">
        <v>160</v>
      </c>
      <c r="H922" t="s">
        <v>2021</v>
      </c>
      <c r="I922" t="s">
        <v>611</v>
      </c>
      <c r="J922">
        <v>9002</v>
      </c>
      <c r="K922" t="s">
        <v>150</v>
      </c>
      <c r="L922" t="s">
        <v>106</v>
      </c>
      <c r="M922" t="s">
        <v>96</v>
      </c>
      <c r="N922" t="s">
        <v>65</v>
      </c>
      <c r="O922" t="s">
        <v>97</v>
      </c>
      <c r="P922" t="s">
        <v>67</v>
      </c>
      <c r="Q922" t="s">
        <v>100</v>
      </c>
      <c r="R922" t="s">
        <v>2022</v>
      </c>
      <c r="S922" t="s">
        <v>500</v>
      </c>
    </row>
    <row r="923" spans="1:19" hidden="1" x14ac:dyDescent="0.3">
      <c r="A923" t="s">
        <v>94</v>
      </c>
      <c r="B923" s="11">
        <v>45108</v>
      </c>
      <c r="C923">
        <v>-119.25</v>
      </c>
      <c r="D923">
        <v>41609</v>
      </c>
      <c r="E923" t="s">
        <v>24</v>
      </c>
      <c r="F923" t="s">
        <v>229</v>
      </c>
      <c r="G923" t="s">
        <v>113</v>
      </c>
      <c r="H923" t="s">
        <v>2023</v>
      </c>
      <c r="I923" t="s">
        <v>484</v>
      </c>
      <c r="J923">
        <v>80061</v>
      </c>
      <c r="K923" t="s">
        <v>117</v>
      </c>
      <c r="L923" t="s">
        <v>118</v>
      </c>
      <c r="M923" t="s">
        <v>103</v>
      </c>
      <c r="N923" t="s">
        <v>56</v>
      </c>
      <c r="O923" t="s">
        <v>119</v>
      </c>
      <c r="P923" t="s">
        <v>64</v>
      </c>
      <c r="Q923" t="s">
        <v>100</v>
      </c>
      <c r="R923" t="s">
        <v>2024</v>
      </c>
      <c r="S923" t="s">
        <v>500</v>
      </c>
    </row>
    <row r="924" spans="1:19" hidden="1" x14ac:dyDescent="0.3">
      <c r="A924" t="s">
        <v>94</v>
      </c>
      <c r="B924" s="11">
        <v>45108</v>
      </c>
      <c r="C924">
        <v>-97.36</v>
      </c>
      <c r="D924">
        <v>41306</v>
      </c>
      <c r="E924" t="s">
        <v>17</v>
      </c>
      <c r="F924" t="s">
        <v>134</v>
      </c>
      <c r="G924" t="s">
        <v>120</v>
      </c>
      <c r="H924" t="s">
        <v>2025</v>
      </c>
      <c r="I924" t="s">
        <v>1605</v>
      </c>
      <c r="J924">
        <v>9002</v>
      </c>
      <c r="K924" t="s">
        <v>150</v>
      </c>
      <c r="L924" t="s">
        <v>106</v>
      </c>
      <c r="M924" t="s">
        <v>103</v>
      </c>
      <c r="N924" t="s">
        <v>56</v>
      </c>
      <c r="O924" t="s">
        <v>123</v>
      </c>
      <c r="P924" t="s">
        <v>59</v>
      </c>
      <c r="Q924" t="s">
        <v>100</v>
      </c>
      <c r="R924" t="s">
        <v>2026</v>
      </c>
      <c r="S924" t="s">
        <v>500</v>
      </c>
    </row>
    <row r="925" spans="1:19" hidden="1" x14ac:dyDescent="0.3">
      <c r="A925" t="s">
        <v>94</v>
      </c>
      <c r="B925" s="11">
        <v>45108</v>
      </c>
      <c r="C925">
        <v>-73.12</v>
      </c>
      <c r="D925">
        <v>41202</v>
      </c>
      <c r="E925" t="s">
        <v>10</v>
      </c>
      <c r="F925" t="s">
        <v>152</v>
      </c>
      <c r="G925" t="s">
        <v>102</v>
      </c>
      <c r="H925" t="s">
        <v>2027</v>
      </c>
      <c r="I925" t="s">
        <v>1973</v>
      </c>
      <c r="J925">
        <v>9002</v>
      </c>
      <c r="K925" t="s">
        <v>150</v>
      </c>
      <c r="L925" t="s">
        <v>106</v>
      </c>
      <c r="M925" t="s">
        <v>103</v>
      </c>
      <c r="N925" t="s">
        <v>56</v>
      </c>
      <c r="O925" t="s">
        <v>96</v>
      </c>
      <c r="P925" t="s">
        <v>58</v>
      </c>
      <c r="Q925" t="s">
        <v>100</v>
      </c>
      <c r="R925" t="s">
        <v>2029</v>
      </c>
      <c r="S925" t="s">
        <v>2028</v>
      </c>
    </row>
    <row r="926" spans="1:19" hidden="1" x14ac:dyDescent="0.3">
      <c r="A926" t="s">
        <v>94</v>
      </c>
      <c r="B926" s="11">
        <v>45108</v>
      </c>
      <c r="C926">
        <v>-70</v>
      </c>
      <c r="D926">
        <v>41105</v>
      </c>
      <c r="E926" t="s">
        <v>6</v>
      </c>
      <c r="F926" t="s">
        <v>171</v>
      </c>
      <c r="G926" t="s">
        <v>95</v>
      </c>
      <c r="H926" t="s">
        <v>2030</v>
      </c>
      <c r="I926" t="s">
        <v>421</v>
      </c>
      <c r="J926">
        <v>9002</v>
      </c>
      <c r="K926" t="s">
        <v>150</v>
      </c>
      <c r="L926" t="s">
        <v>106</v>
      </c>
      <c r="M926" t="s">
        <v>103</v>
      </c>
      <c r="N926" t="s">
        <v>56</v>
      </c>
      <c r="O926" t="s">
        <v>103</v>
      </c>
      <c r="P926" t="s">
        <v>57</v>
      </c>
      <c r="Q926" t="s">
        <v>100</v>
      </c>
      <c r="R926" t="s">
        <v>2031</v>
      </c>
      <c r="S926" t="s">
        <v>500</v>
      </c>
    </row>
    <row r="927" spans="1:19" hidden="1" x14ac:dyDescent="0.3">
      <c r="A927" t="s">
        <v>94</v>
      </c>
      <c r="B927" s="11">
        <v>45108</v>
      </c>
      <c r="C927">
        <v>-70</v>
      </c>
      <c r="D927">
        <v>41105</v>
      </c>
      <c r="E927" t="s">
        <v>6</v>
      </c>
      <c r="F927" t="s">
        <v>171</v>
      </c>
      <c r="G927" t="s">
        <v>95</v>
      </c>
      <c r="H927" t="s">
        <v>2032</v>
      </c>
      <c r="I927" t="s">
        <v>421</v>
      </c>
      <c r="J927">
        <v>9002</v>
      </c>
      <c r="K927" t="s">
        <v>150</v>
      </c>
      <c r="L927" t="s">
        <v>106</v>
      </c>
      <c r="M927" t="s">
        <v>103</v>
      </c>
      <c r="N927" t="s">
        <v>56</v>
      </c>
      <c r="O927" t="s">
        <v>103</v>
      </c>
      <c r="P927" t="s">
        <v>57</v>
      </c>
      <c r="Q927" t="s">
        <v>153</v>
      </c>
      <c r="R927" t="s">
        <v>2033</v>
      </c>
      <c r="S927" t="s">
        <v>500</v>
      </c>
    </row>
    <row r="928" spans="1:19" hidden="1" x14ac:dyDescent="0.3">
      <c r="A928" t="s">
        <v>94</v>
      </c>
      <c r="B928" s="11">
        <v>45108</v>
      </c>
      <c r="C928">
        <v>-70</v>
      </c>
      <c r="D928">
        <v>41105</v>
      </c>
      <c r="E928" t="s">
        <v>6</v>
      </c>
      <c r="F928" t="s">
        <v>171</v>
      </c>
      <c r="G928" t="s">
        <v>95</v>
      </c>
      <c r="H928" t="s">
        <v>2034</v>
      </c>
      <c r="I928" t="s">
        <v>429</v>
      </c>
      <c r="J928">
        <v>9002</v>
      </c>
      <c r="K928" t="s">
        <v>150</v>
      </c>
      <c r="L928" t="s">
        <v>106</v>
      </c>
      <c r="M928" t="s">
        <v>103</v>
      </c>
      <c r="N928" t="s">
        <v>56</v>
      </c>
      <c r="O928" t="s">
        <v>103</v>
      </c>
      <c r="P928" t="s">
        <v>57</v>
      </c>
      <c r="Q928" t="s">
        <v>100</v>
      </c>
      <c r="R928" t="s">
        <v>2035</v>
      </c>
      <c r="S928" t="s">
        <v>500</v>
      </c>
    </row>
    <row r="929" spans="1:19" hidden="1" x14ac:dyDescent="0.3">
      <c r="A929" t="s">
        <v>94</v>
      </c>
      <c r="B929" s="11">
        <v>45108</v>
      </c>
      <c r="C929">
        <v>-44.1</v>
      </c>
      <c r="D929">
        <v>41301</v>
      </c>
      <c r="E929" t="s">
        <v>13</v>
      </c>
      <c r="F929" t="s">
        <v>353</v>
      </c>
      <c r="G929" t="s">
        <v>120</v>
      </c>
      <c r="H929" t="s">
        <v>2036</v>
      </c>
      <c r="I929" t="s">
        <v>2037</v>
      </c>
      <c r="J929">
        <v>9002</v>
      </c>
      <c r="K929" t="s">
        <v>150</v>
      </c>
      <c r="L929" t="s">
        <v>106</v>
      </c>
      <c r="M929" t="s">
        <v>103</v>
      </c>
      <c r="N929" t="s">
        <v>56</v>
      </c>
      <c r="O929" t="s">
        <v>123</v>
      </c>
      <c r="P929" t="s">
        <v>59</v>
      </c>
      <c r="Q929" t="s">
        <v>100</v>
      </c>
      <c r="R929" t="s">
        <v>2038</v>
      </c>
      <c r="S929" t="s">
        <v>500</v>
      </c>
    </row>
    <row r="930" spans="1:19" hidden="1" x14ac:dyDescent="0.3">
      <c r="A930" t="s">
        <v>94</v>
      </c>
      <c r="B930" s="11">
        <v>45108</v>
      </c>
      <c r="C930">
        <v>-41.3</v>
      </c>
      <c r="D930">
        <v>41303</v>
      </c>
      <c r="E930" t="s">
        <v>15</v>
      </c>
      <c r="F930" t="s">
        <v>170</v>
      </c>
      <c r="G930" t="s">
        <v>120</v>
      </c>
      <c r="H930" t="s">
        <v>2039</v>
      </c>
      <c r="I930" t="s">
        <v>2040</v>
      </c>
      <c r="J930">
        <v>30051</v>
      </c>
      <c r="K930" t="s">
        <v>146</v>
      </c>
      <c r="L930" t="s">
        <v>147</v>
      </c>
      <c r="M930" t="s">
        <v>103</v>
      </c>
      <c r="N930" t="s">
        <v>56</v>
      </c>
      <c r="O930" t="s">
        <v>123</v>
      </c>
      <c r="P930" t="s">
        <v>59</v>
      </c>
      <c r="Q930" t="s">
        <v>100</v>
      </c>
      <c r="R930" t="s">
        <v>2041</v>
      </c>
      <c r="S930" t="s">
        <v>500</v>
      </c>
    </row>
    <row r="931" spans="1:19" hidden="1" x14ac:dyDescent="0.3">
      <c r="A931" t="s">
        <v>94</v>
      </c>
      <c r="B931" s="11">
        <v>45108</v>
      </c>
      <c r="C931">
        <v>-33</v>
      </c>
      <c r="D931">
        <v>42604</v>
      </c>
      <c r="E931" t="s">
        <v>40</v>
      </c>
      <c r="F931" t="s">
        <v>137</v>
      </c>
      <c r="G931" t="s">
        <v>104</v>
      </c>
      <c r="H931" t="s">
        <v>2042</v>
      </c>
      <c r="I931" t="s">
        <v>138</v>
      </c>
      <c r="J931">
        <v>20011</v>
      </c>
      <c r="K931" t="s">
        <v>105</v>
      </c>
      <c r="L931" t="s">
        <v>106</v>
      </c>
      <c r="M931" t="s">
        <v>96</v>
      </c>
      <c r="N931" t="s">
        <v>65</v>
      </c>
      <c r="O931" t="s">
        <v>107</v>
      </c>
      <c r="P931" t="s">
        <v>63</v>
      </c>
      <c r="Q931" t="s">
        <v>100</v>
      </c>
      <c r="R931" t="s">
        <v>2043</v>
      </c>
      <c r="S931" t="s">
        <v>500</v>
      </c>
    </row>
    <row r="932" spans="1:19" hidden="1" x14ac:dyDescent="0.3">
      <c r="A932" t="s">
        <v>94</v>
      </c>
      <c r="B932" s="11">
        <v>45108</v>
      </c>
      <c r="C932">
        <v>-28.35</v>
      </c>
      <c r="D932">
        <v>42604</v>
      </c>
      <c r="E932" t="s">
        <v>40</v>
      </c>
      <c r="F932" t="s">
        <v>137</v>
      </c>
      <c r="G932" t="s">
        <v>104</v>
      </c>
      <c r="H932" t="s">
        <v>427</v>
      </c>
      <c r="I932" t="s">
        <v>141</v>
      </c>
      <c r="J932">
        <v>20011</v>
      </c>
      <c r="K932" t="s">
        <v>105</v>
      </c>
      <c r="L932" t="s">
        <v>106</v>
      </c>
      <c r="M932" t="s">
        <v>96</v>
      </c>
      <c r="N932" t="s">
        <v>65</v>
      </c>
      <c r="O932" t="s">
        <v>107</v>
      </c>
      <c r="P932" t="s">
        <v>63</v>
      </c>
      <c r="Q932" t="s">
        <v>100</v>
      </c>
      <c r="R932" t="s">
        <v>2044</v>
      </c>
      <c r="S932" t="s">
        <v>500</v>
      </c>
    </row>
    <row r="933" spans="1:19" hidden="1" x14ac:dyDescent="0.3">
      <c r="A933" t="s">
        <v>94</v>
      </c>
      <c r="B933" s="11">
        <v>45108</v>
      </c>
      <c r="C933">
        <v>-11</v>
      </c>
      <c r="D933">
        <v>42604</v>
      </c>
      <c r="E933" t="s">
        <v>40</v>
      </c>
      <c r="F933" t="s">
        <v>137</v>
      </c>
      <c r="G933" t="s">
        <v>104</v>
      </c>
      <c r="H933" t="s">
        <v>2045</v>
      </c>
      <c r="I933" t="s">
        <v>138</v>
      </c>
      <c r="J933">
        <v>20011</v>
      </c>
      <c r="K933" t="s">
        <v>105</v>
      </c>
      <c r="L933" t="s">
        <v>106</v>
      </c>
      <c r="M933" t="s">
        <v>96</v>
      </c>
      <c r="N933" t="s">
        <v>65</v>
      </c>
      <c r="O933" t="s">
        <v>107</v>
      </c>
      <c r="P933" t="s">
        <v>63</v>
      </c>
      <c r="Q933" t="s">
        <v>100</v>
      </c>
      <c r="R933" t="s">
        <v>2046</v>
      </c>
      <c r="S933" t="s">
        <v>500</v>
      </c>
    </row>
    <row r="934" spans="1:19" hidden="1" x14ac:dyDescent="0.3">
      <c r="A934" t="s">
        <v>94</v>
      </c>
      <c r="B934" s="11">
        <v>45108</v>
      </c>
      <c r="C934">
        <v>-11</v>
      </c>
      <c r="D934">
        <v>42604</v>
      </c>
      <c r="E934" t="s">
        <v>40</v>
      </c>
      <c r="F934" t="s">
        <v>137</v>
      </c>
      <c r="G934" t="s">
        <v>104</v>
      </c>
      <c r="H934" t="s">
        <v>2047</v>
      </c>
      <c r="I934" t="s">
        <v>138</v>
      </c>
      <c r="J934">
        <v>20011</v>
      </c>
      <c r="K934" t="s">
        <v>105</v>
      </c>
      <c r="L934" t="s">
        <v>106</v>
      </c>
      <c r="M934" t="s">
        <v>96</v>
      </c>
      <c r="N934" t="s">
        <v>65</v>
      </c>
      <c r="O934" t="s">
        <v>107</v>
      </c>
      <c r="P934" t="s">
        <v>63</v>
      </c>
      <c r="Q934" t="s">
        <v>100</v>
      </c>
      <c r="R934" t="s">
        <v>2048</v>
      </c>
      <c r="S934" t="s">
        <v>500</v>
      </c>
    </row>
    <row r="935" spans="1:19" hidden="1" x14ac:dyDescent="0.3">
      <c r="A935" t="s">
        <v>94</v>
      </c>
      <c r="B935" s="11">
        <v>45108</v>
      </c>
      <c r="C935">
        <v>-10.6</v>
      </c>
      <c r="D935">
        <v>42604</v>
      </c>
      <c r="E935" t="s">
        <v>40</v>
      </c>
      <c r="F935" t="s">
        <v>137</v>
      </c>
      <c r="G935" t="s">
        <v>104</v>
      </c>
      <c r="H935" t="s">
        <v>2049</v>
      </c>
      <c r="I935" t="s">
        <v>140</v>
      </c>
      <c r="J935">
        <v>20011</v>
      </c>
      <c r="K935" t="s">
        <v>105</v>
      </c>
      <c r="L935" t="s">
        <v>106</v>
      </c>
      <c r="M935" t="s">
        <v>96</v>
      </c>
      <c r="N935" t="s">
        <v>65</v>
      </c>
      <c r="O935" t="s">
        <v>107</v>
      </c>
      <c r="P935" t="s">
        <v>63</v>
      </c>
      <c r="Q935" t="s">
        <v>100</v>
      </c>
      <c r="R935" t="s">
        <v>2050</v>
      </c>
      <c r="S935" t="s">
        <v>500</v>
      </c>
    </row>
    <row r="936" spans="1:19" hidden="1" x14ac:dyDescent="0.3">
      <c r="A936" t="s">
        <v>94</v>
      </c>
      <c r="B936" s="11">
        <v>45108</v>
      </c>
      <c r="C936">
        <v>-10.6</v>
      </c>
      <c r="D936">
        <v>42604</v>
      </c>
      <c r="E936" t="s">
        <v>40</v>
      </c>
      <c r="F936" t="s">
        <v>137</v>
      </c>
      <c r="G936" t="s">
        <v>104</v>
      </c>
      <c r="H936" t="s">
        <v>425</v>
      </c>
      <c r="I936" t="s">
        <v>140</v>
      </c>
      <c r="J936">
        <v>20011</v>
      </c>
      <c r="K936" t="s">
        <v>105</v>
      </c>
      <c r="L936" t="s">
        <v>106</v>
      </c>
      <c r="M936" t="s">
        <v>96</v>
      </c>
      <c r="N936" t="s">
        <v>65</v>
      </c>
      <c r="O936" t="s">
        <v>107</v>
      </c>
      <c r="P936" t="s">
        <v>63</v>
      </c>
      <c r="Q936" t="s">
        <v>100</v>
      </c>
      <c r="R936" t="s">
        <v>2051</v>
      </c>
      <c r="S936" t="s">
        <v>500</v>
      </c>
    </row>
    <row r="937" spans="1:19" hidden="1" x14ac:dyDescent="0.3">
      <c r="A937" t="s">
        <v>94</v>
      </c>
      <c r="B937" s="11">
        <v>45108</v>
      </c>
      <c r="C937">
        <v>-10.6</v>
      </c>
      <c r="D937">
        <v>42604</v>
      </c>
      <c r="E937" t="s">
        <v>40</v>
      </c>
      <c r="F937" t="s">
        <v>137</v>
      </c>
      <c r="G937" t="s">
        <v>104</v>
      </c>
      <c r="H937" t="s">
        <v>2052</v>
      </c>
      <c r="I937" t="s">
        <v>140</v>
      </c>
      <c r="J937">
        <v>20011</v>
      </c>
      <c r="K937" t="s">
        <v>105</v>
      </c>
      <c r="L937" t="s">
        <v>106</v>
      </c>
      <c r="M937" t="s">
        <v>96</v>
      </c>
      <c r="N937" t="s">
        <v>65</v>
      </c>
      <c r="O937" t="s">
        <v>107</v>
      </c>
      <c r="P937" t="s">
        <v>63</v>
      </c>
      <c r="Q937" t="s">
        <v>100</v>
      </c>
      <c r="R937" t="s">
        <v>2053</v>
      </c>
      <c r="S937" t="s">
        <v>500</v>
      </c>
    </row>
    <row r="938" spans="1:19" hidden="1" x14ac:dyDescent="0.3">
      <c r="A938" t="s">
        <v>94</v>
      </c>
      <c r="B938" s="11">
        <v>45108</v>
      </c>
      <c r="C938">
        <v>-5.5</v>
      </c>
      <c r="D938">
        <v>42604</v>
      </c>
      <c r="E938" t="s">
        <v>40</v>
      </c>
      <c r="F938" t="s">
        <v>137</v>
      </c>
      <c r="G938" t="s">
        <v>104</v>
      </c>
      <c r="H938" t="s">
        <v>2054</v>
      </c>
      <c r="I938" t="s">
        <v>138</v>
      </c>
      <c r="J938">
        <v>20011</v>
      </c>
      <c r="K938" t="s">
        <v>105</v>
      </c>
      <c r="L938" t="s">
        <v>106</v>
      </c>
      <c r="M938" t="s">
        <v>96</v>
      </c>
      <c r="N938" t="s">
        <v>65</v>
      </c>
      <c r="O938" t="s">
        <v>107</v>
      </c>
      <c r="P938" t="s">
        <v>63</v>
      </c>
      <c r="Q938" t="s">
        <v>100</v>
      </c>
      <c r="R938" t="s">
        <v>2055</v>
      </c>
      <c r="S938" t="s">
        <v>500</v>
      </c>
    </row>
    <row r="939" spans="1:19" hidden="1" x14ac:dyDescent="0.3">
      <c r="A939" t="s">
        <v>94</v>
      </c>
      <c r="B939" s="11">
        <v>45108</v>
      </c>
      <c r="C939">
        <v>-4.05</v>
      </c>
      <c r="D939">
        <v>42604</v>
      </c>
      <c r="E939" t="s">
        <v>40</v>
      </c>
      <c r="F939" t="s">
        <v>137</v>
      </c>
      <c r="G939" t="s">
        <v>104</v>
      </c>
      <c r="H939" t="s">
        <v>463</v>
      </c>
      <c r="I939" t="s">
        <v>141</v>
      </c>
      <c r="J939">
        <v>20011</v>
      </c>
      <c r="K939" t="s">
        <v>105</v>
      </c>
      <c r="L939" t="s">
        <v>106</v>
      </c>
      <c r="M939" t="s">
        <v>96</v>
      </c>
      <c r="N939" t="s">
        <v>65</v>
      </c>
      <c r="O939" t="s">
        <v>107</v>
      </c>
      <c r="P939" t="s">
        <v>63</v>
      </c>
      <c r="Q939" t="s">
        <v>100</v>
      </c>
      <c r="R939" t="s">
        <v>2056</v>
      </c>
      <c r="S939" t="s">
        <v>500</v>
      </c>
    </row>
    <row r="940" spans="1:19" hidden="1" x14ac:dyDescent="0.3">
      <c r="A940" t="s">
        <v>94</v>
      </c>
      <c r="B940" s="11">
        <v>45108</v>
      </c>
      <c r="C940">
        <v>-2.8</v>
      </c>
      <c r="D940">
        <v>42604</v>
      </c>
      <c r="E940" t="s">
        <v>40</v>
      </c>
      <c r="F940" t="s">
        <v>137</v>
      </c>
      <c r="G940" t="s">
        <v>104</v>
      </c>
      <c r="H940" t="s">
        <v>2057</v>
      </c>
      <c r="I940" t="s">
        <v>207</v>
      </c>
      <c r="J940">
        <v>20011</v>
      </c>
      <c r="K940" t="s">
        <v>105</v>
      </c>
      <c r="L940" t="s">
        <v>106</v>
      </c>
      <c r="M940" t="s">
        <v>96</v>
      </c>
      <c r="N940" t="s">
        <v>65</v>
      </c>
      <c r="O940" t="s">
        <v>107</v>
      </c>
      <c r="P940" t="s">
        <v>63</v>
      </c>
      <c r="Q940" t="s">
        <v>100</v>
      </c>
      <c r="R940" t="s">
        <v>2058</v>
      </c>
      <c r="S940" t="s">
        <v>500</v>
      </c>
    </row>
    <row r="941" spans="1:19" hidden="1" x14ac:dyDescent="0.3">
      <c r="A941" t="s">
        <v>94</v>
      </c>
      <c r="B941" s="11">
        <v>45108</v>
      </c>
      <c r="C941">
        <v>-2.8</v>
      </c>
      <c r="D941">
        <v>42604</v>
      </c>
      <c r="E941" t="s">
        <v>40</v>
      </c>
      <c r="F941" t="s">
        <v>137</v>
      </c>
      <c r="G941" t="s">
        <v>104</v>
      </c>
      <c r="H941" t="s">
        <v>2059</v>
      </c>
      <c r="I941" t="s">
        <v>207</v>
      </c>
      <c r="J941">
        <v>20011</v>
      </c>
      <c r="K941" t="s">
        <v>105</v>
      </c>
      <c r="L941" t="s">
        <v>106</v>
      </c>
      <c r="M941" t="s">
        <v>96</v>
      </c>
      <c r="N941" t="s">
        <v>65</v>
      </c>
      <c r="O941" t="s">
        <v>107</v>
      </c>
      <c r="P941" t="s">
        <v>63</v>
      </c>
      <c r="Q941" t="s">
        <v>100</v>
      </c>
      <c r="R941" t="s">
        <v>2060</v>
      </c>
      <c r="S941" t="s">
        <v>500</v>
      </c>
    </row>
    <row r="942" spans="1:19" hidden="1" x14ac:dyDescent="0.3">
      <c r="A942" t="s">
        <v>94</v>
      </c>
      <c r="B942" s="11">
        <v>45108</v>
      </c>
      <c r="C942">
        <v>-2.8</v>
      </c>
      <c r="D942">
        <v>42604</v>
      </c>
      <c r="E942" t="s">
        <v>40</v>
      </c>
      <c r="F942" t="s">
        <v>137</v>
      </c>
      <c r="G942" t="s">
        <v>104</v>
      </c>
      <c r="H942" t="s">
        <v>2061</v>
      </c>
      <c r="I942" t="s">
        <v>207</v>
      </c>
      <c r="J942">
        <v>20011</v>
      </c>
      <c r="K942" t="s">
        <v>105</v>
      </c>
      <c r="L942" t="s">
        <v>106</v>
      </c>
      <c r="M942" t="s">
        <v>96</v>
      </c>
      <c r="N942" t="s">
        <v>65</v>
      </c>
      <c r="O942" t="s">
        <v>107</v>
      </c>
      <c r="P942" t="s">
        <v>63</v>
      </c>
      <c r="Q942" t="s">
        <v>100</v>
      </c>
      <c r="R942" t="s">
        <v>2062</v>
      </c>
      <c r="S942" t="s">
        <v>500</v>
      </c>
    </row>
    <row r="943" spans="1:19" hidden="1" x14ac:dyDescent="0.3">
      <c r="A943" t="s">
        <v>94</v>
      </c>
      <c r="B943" s="11">
        <v>45108</v>
      </c>
      <c r="C943">
        <v>-1.8</v>
      </c>
      <c r="D943">
        <v>42604</v>
      </c>
      <c r="E943" t="s">
        <v>40</v>
      </c>
      <c r="F943" t="s">
        <v>137</v>
      </c>
      <c r="G943" t="s">
        <v>104</v>
      </c>
      <c r="H943" t="s">
        <v>2063</v>
      </c>
      <c r="I943" t="s">
        <v>382</v>
      </c>
      <c r="J943">
        <v>20011</v>
      </c>
      <c r="K943" t="s">
        <v>105</v>
      </c>
      <c r="L943" t="s">
        <v>106</v>
      </c>
      <c r="M943" t="s">
        <v>96</v>
      </c>
      <c r="N943" t="s">
        <v>65</v>
      </c>
      <c r="O943" t="s">
        <v>107</v>
      </c>
      <c r="P943" t="s">
        <v>63</v>
      </c>
      <c r="Q943" t="s">
        <v>100</v>
      </c>
      <c r="R943" t="s">
        <v>2064</v>
      </c>
      <c r="S943" t="s">
        <v>500</v>
      </c>
    </row>
    <row r="944" spans="1:19" hidden="1" x14ac:dyDescent="0.3">
      <c r="A944" t="s">
        <v>94</v>
      </c>
      <c r="B944" s="11">
        <v>45108</v>
      </c>
      <c r="C944">
        <v>-1.4</v>
      </c>
      <c r="D944">
        <v>42604</v>
      </c>
      <c r="E944" t="s">
        <v>40</v>
      </c>
      <c r="F944" t="s">
        <v>137</v>
      </c>
      <c r="G944" t="s">
        <v>104</v>
      </c>
      <c r="H944" t="s">
        <v>2065</v>
      </c>
      <c r="I944" t="s">
        <v>207</v>
      </c>
      <c r="J944">
        <v>20011</v>
      </c>
      <c r="K944" t="s">
        <v>105</v>
      </c>
      <c r="L944" t="s">
        <v>106</v>
      </c>
      <c r="M944" t="s">
        <v>96</v>
      </c>
      <c r="N944" t="s">
        <v>65</v>
      </c>
      <c r="O944" t="s">
        <v>107</v>
      </c>
      <c r="P944" t="s">
        <v>63</v>
      </c>
      <c r="Q944" t="s">
        <v>100</v>
      </c>
      <c r="R944" t="s">
        <v>2066</v>
      </c>
      <c r="S944" t="s">
        <v>500</v>
      </c>
    </row>
    <row r="945" spans="1:19" hidden="1" x14ac:dyDescent="0.3">
      <c r="A945" t="s">
        <v>94</v>
      </c>
      <c r="B945" s="11">
        <v>45108</v>
      </c>
      <c r="C945">
        <v>-1.4</v>
      </c>
      <c r="D945">
        <v>42604</v>
      </c>
      <c r="E945" t="s">
        <v>40</v>
      </c>
      <c r="F945" t="s">
        <v>137</v>
      </c>
      <c r="G945" t="s">
        <v>104</v>
      </c>
      <c r="H945" t="s">
        <v>430</v>
      </c>
      <c r="I945" t="s">
        <v>207</v>
      </c>
      <c r="J945">
        <v>20011</v>
      </c>
      <c r="K945" t="s">
        <v>105</v>
      </c>
      <c r="L945" t="s">
        <v>106</v>
      </c>
      <c r="M945" t="s">
        <v>96</v>
      </c>
      <c r="N945" t="s">
        <v>65</v>
      </c>
      <c r="O945" t="s">
        <v>107</v>
      </c>
      <c r="P945" t="s">
        <v>63</v>
      </c>
      <c r="Q945" t="s">
        <v>100</v>
      </c>
      <c r="R945" t="s">
        <v>2067</v>
      </c>
      <c r="S945" t="s">
        <v>500</v>
      </c>
    </row>
    <row r="946" spans="1:19" hidden="1" x14ac:dyDescent="0.3">
      <c r="A946" t="s">
        <v>94</v>
      </c>
      <c r="B946" s="11">
        <v>45108</v>
      </c>
      <c r="C946">
        <v>-1.4</v>
      </c>
      <c r="D946">
        <v>42604</v>
      </c>
      <c r="E946" t="s">
        <v>40</v>
      </c>
      <c r="F946" t="s">
        <v>137</v>
      </c>
      <c r="G946" t="s">
        <v>104</v>
      </c>
      <c r="H946" t="s">
        <v>432</v>
      </c>
      <c r="I946" t="s">
        <v>207</v>
      </c>
      <c r="J946">
        <v>20011</v>
      </c>
      <c r="K946" t="s">
        <v>105</v>
      </c>
      <c r="L946" t="s">
        <v>106</v>
      </c>
      <c r="M946" t="s">
        <v>96</v>
      </c>
      <c r="N946" t="s">
        <v>65</v>
      </c>
      <c r="O946" t="s">
        <v>107</v>
      </c>
      <c r="P946" t="s">
        <v>63</v>
      </c>
      <c r="Q946" t="s">
        <v>100</v>
      </c>
      <c r="R946" t="s">
        <v>2068</v>
      </c>
      <c r="S946" t="s">
        <v>500</v>
      </c>
    </row>
    <row r="947" spans="1:19" hidden="1" x14ac:dyDescent="0.3">
      <c r="A947" t="s">
        <v>94</v>
      </c>
      <c r="B947" s="11">
        <v>45108</v>
      </c>
      <c r="C947">
        <v>-1.4</v>
      </c>
      <c r="D947">
        <v>42604</v>
      </c>
      <c r="E947" t="s">
        <v>40</v>
      </c>
      <c r="F947" t="s">
        <v>137</v>
      </c>
      <c r="G947" t="s">
        <v>104</v>
      </c>
      <c r="H947" t="s">
        <v>2069</v>
      </c>
      <c r="I947" t="s">
        <v>207</v>
      </c>
      <c r="J947">
        <v>20011</v>
      </c>
      <c r="K947" t="s">
        <v>105</v>
      </c>
      <c r="L947" t="s">
        <v>106</v>
      </c>
      <c r="M947" t="s">
        <v>96</v>
      </c>
      <c r="N947" t="s">
        <v>65</v>
      </c>
      <c r="O947" t="s">
        <v>107</v>
      </c>
      <c r="P947" t="s">
        <v>63</v>
      </c>
      <c r="Q947" t="s">
        <v>100</v>
      </c>
      <c r="R947" t="s">
        <v>2070</v>
      </c>
      <c r="S947" t="s">
        <v>500</v>
      </c>
    </row>
    <row r="948" spans="1:19" hidden="1" x14ac:dyDescent="0.3">
      <c r="A948" t="s">
        <v>94</v>
      </c>
      <c r="B948" s="11">
        <v>45108</v>
      </c>
      <c r="C948">
        <v>-0.9</v>
      </c>
      <c r="D948">
        <v>42604</v>
      </c>
      <c r="E948" t="s">
        <v>40</v>
      </c>
      <c r="F948" t="s">
        <v>137</v>
      </c>
      <c r="G948" t="s">
        <v>104</v>
      </c>
      <c r="H948" t="s">
        <v>2071</v>
      </c>
      <c r="I948" t="s">
        <v>387</v>
      </c>
      <c r="J948">
        <v>20011</v>
      </c>
      <c r="K948" t="s">
        <v>105</v>
      </c>
      <c r="L948" t="s">
        <v>106</v>
      </c>
      <c r="M948" t="s">
        <v>96</v>
      </c>
      <c r="N948" t="s">
        <v>65</v>
      </c>
      <c r="O948" t="s">
        <v>107</v>
      </c>
      <c r="P948" t="s">
        <v>63</v>
      </c>
      <c r="Q948" t="s">
        <v>100</v>
      </c>
      <c r="R948" t="s">
        <v>2072</v>
      </c>
      <c r="S948" t="s">
        <v>500</v>
      </c>
    </row>
    <row r="949" spans="1:19" hidden="1" x14ac:dyDescent="0.3">
      <c r="A949" t="s">
        <v>94</v>
      </c>
      <c r="B949" s="11">
        <v>45108</v>
      </c>
      <c r="C949">
        <v>-0.9</v>
      </c>
      <c r="D949">
        <v>42604</v>
      </c>
      <c r="E949" t="s">
        <v>40</v>
      </c>
      <c r="F949" t="s">
        <v>137</v>
      </c>
      <c r="G949" t="s">
        <v>104</v>
      </c>
      <c r="H949" t="s">
        <v>423</v>
      </c>
      <c r="I949" t="s">
        <v>382</v>
      </c>
      <c r="J949">
        <v>20011</v>
      </c>
      <c r="K949" t="s">
        <v>105</v>
      </c>
      <c r="L949" t="s">
        <v>106</v>
      </c>
      <c r="M949" t="s">
        <v>96</v>
      </c>
      <c r="N949" t="s">
        <v>65</v>
      </c>
      <c r="O949" t="s">
        <v>107</v>
      </c>
      <c r="P949" t="s">
        <v>63</v>
      </c>
      <c r="Q949" t="s">
        <v>100</v>
      </c>
      <c r="R949" t="s">
        <v>2073</v>
      </c>
      <c r="S949" t="s">
        <v>500</v>
      </c>
    </row>
    <row r="950" spans="1:19" hidden="1" x14ac:dyDescent="0.3">
      <c r="A950" t="s">
        <v>94</v>
      </c>
      <c r="B950" s="11">
        <v>45108</v>
      </c>
      <c r="C950">
        <v>-0.9</v>
      </c>
      <c r="D950">
        <v>42604</v>
      </c>
      <c r="E950" t="s">
        <v>40</v>
      </c>
      <c r="F950" t="s">
        <v>137</v>
      </c>
      <c r="G950" t="s">
        <v>104</v>
      </c>
      <c r="H950" t="s">
        <v>428</v>
      </c>
      <c r="I950" t="s">
        <v>141</v>
      </c>
      <c r="J950">
        <v>20011</v>
      </c>
      <c r="K950" t="s">
        <v>105</v>
      </c>
      <c r="L950" t="s">
        <v>106</v>
      </c>
      <c r="M950" t="s">
        <v>96</v>
      </c>
      <c r="N950" t="s">
        <v>65</v>
      </c>
      <c r="O950" t="s">
        <v>107</v>
      </c>
      <c r="P950" t="s">
        <v>63</v>
      </c>
      <c r="Q950" t="s">
        <v>100</v>
      </c>
      <c r="R950" t="s">
        <v>2074</v>
      </c>
      <c r="S950" t="s">
        <v>500</v>
      </c>
    </row>
    <row r="951" spans="1:19" hidden="1" x14ac:dyDescent="0.3">
      <c r="A951" t="s">
        <v>94</v>
      </c>
      <c r="B951" s="11">
        <v>45108</v>
      </c>
      <c r="C951">
        <v>-0.9</v>
      </c>
      <c r="D951">
        <v>42604</v>
      </c>
      <c r="E951" t="s">
        <v>40</v>
      </c>
      <c r="F951" t="s">
        <v>137</v>
      </c>
      <c r="G951" t="s">
        <v>104</v>
      </c>
      <c r="H951" t="s">
        <v>2075</v>
      </c>
      <c r="I951" t="s">
        <v>382</v>
      </c>
      <c r="J951">
        <v>20011</v>
      </c>
      <c r="K951" t="s">
        <v>105</v>
      </c>
      <c r="L951" t="s">
        <v>106</v>
      </c>
      <c r="M951" t="s">
        <v>96</v>
      </c>
      <c r="N951" t="s">
        <v>65</v>
      </c>
      <c r="O951" t="s">
        <v>107</v>
      </c>
      <c r="P951" t="s">
        <v>63</v>
      </c>
      <c r="Q951" t="s">
        <v>100</v>
      </c>
      <c r="R951" t="s">
        <v>2076</v>
      </c>
      <c r="S951" t="s">
        <v>500</v>
      </c>
    </row>
    <row r="952" spans="1:19" hidden="1" x14ac:dyDescent="0.3">
      <c r="A952" t="s">
        <v>94</v>
      </c>
      <c r="B952" s="11">
        <v>45108</v>
      </c>
      <c r="C952">
        <v>-0.9</v>
      </c>
      <c r="D952">
        <v>42604</v>
      </c>
      <c r="E952" t="s">
        <v>40</v>
      </c>
      <c r="F952" t="s">
        <v>137</v>
      </c>
      <c r="G952" t="s">
        <v>104</v>
      </c>
      <c r="H952" t="s">
        <v>2077</v>
      </c>
      <c r="I952" t="s">
        <v>382</v>
      </c>
      <c r="J952">
        <v>20011</v>
      </c>
      <c r="K952" t="s">
        <v>105</v>
      </c>
      <c r="L952" t="s">
        <v>106</v>
      </c>
      <c r="M952" t="s">
        <v>96</v>
      </c>
      <c r="N952" t="s">
        <v>65</v>
      </c>
      <c r="O952" t="s">
        <v>107</v>
      </c>
      <c r="P952" t="s">
        <v>63</v>
      </c>
      <c r="Q952" t="s">
        <v>100</v>
      </c>
      <c r="R952" t="s">
        <v>2078</v>
      </c>
      <c r="S952" t="s">
        <v>500</v>
      </c>
    </row>
    <row r="953" spans="1:19" hidden="1" x14ac:dyDescent="0.3">
      <c r="A953" t="s">
        <v>94</v>
      </c>
      <c r="B953" s="11">
        <v>45108</v>
      </c>
      <c r="C953">
        <v>-0.9</v>
      </c>
      <c r="D953">
        <v>42604</v>
      </c>
      <c r="E953" t="s">
        <v>40</v>
      </c>
      <c r="F953" t="s">
        <v>137</v>
      </c>
      <c r="G953" t="s">
        <v>104</v>
      </c>
      <c r="H953" t="s">
        <v>2079</v>
      </c>
      <c r="I953" t="s">
        <v>141</v>
      </c>
      <c r="J953">
        <v>20011</v>
      </c>
      <c r="K953" t="s">
        <v>105</v>
      </c>
      <c r="L953" t="s">
        <v>106</v>
      </c>
      <c r="M953" t="s">
        <v>96</v>
      </c>
      <c r="N953" t="s">
        <v>65</v>
      </c>
      <c r="O953" t="s">
        <v>107</v>
      </c>
      <c r="P953" t="s">
        <v>63</v>
      </c>
      <c r="Q953" t="s">
        <v>100</v>
      </c>
      <c r="R953" t="s">
        <v>2080</v>
      </c>
      <c r="S953" t="s">
        <v>500</v>
      </c>
    </row>
    <row r="954" spans="1:19" hidden="1" x14ac:dyDescent="0.3">
      <c r="A954" t="s">
        <v>94</v>
      </c>
      <c r="B954" s="11">
        <v>45108</v>
      </c>
      <c r="C954">
        <v>-0.9</v>
      </c>
      <c r="D954">
        <v>42604</v>
      </c>
      <c r="E954" t="s">
        <v>40</v>
      </c>
      <c r="F954" t="s">
        <v>137</v>
      </c>
      <c r="G954" t="s">
        <v>104</v>
      </c>
      <c r="H954" t="s">
        <v>2081</v>
      </c>
      <c r="I954" t="s">
        <v>141</v>
      </c>
      <c r="J954">
        <v>20011</v>
      </c>
      <c r="K954" t="s">
        <v>105</v>
      </c>
      <c r="L954" t="s">
        <v>106</v>
      </c>
      <c r="M954" t="s">
        <v>96</v>
      </c>
      <c r="N954" t="s">
        <v>65</v>
      </c>
      <c r="O954" t="s">
        <v>107</v>
      </c>
      <c r="P954" t="s">
        <v>63</v>
      </c>
      <c r="Q954" t="s">
        <v>100</v>
      </c>
      <c r="R954" t="s">
        <v>2082</v>
      </c>
      <c r="S954" t="s">
        <v>500</v>
      </c>
    </row>
    <row r="955" spans="1:19" hidden="1" x14ac:dyDescent="0.3">
      <c r="A955" t="s">
        <v>94</v>
      </c>
      <c r="B955" s="11">
        <v>45108</v>
      </c>
      <c r="C955">
        <v>-0.9</v>
      </c>
      <c r="D955">
        <v>42604</v>
      </c>
      <c r="E955" t="s">
        <v>40</v>
      </c>
      <c r="F955" t="s">
        <v>137</v>
      </c>
      <c r="G955" t="s">
        <v>104</v>
      </c>
      <c r="H955" t="s">
        <v>2083</v>
      </c>
      <c r="I955" t="s">
        <v>382</v>
      </c>
      <c r="J955">
        <v>20011</v>
      </c>
      <c r="K955" t="s">
        <v>105</v>
      </c>
      <c r="L955" t="s">
        <v>106</v>
      </c>
      <c r="M955" t="s">
        <v>96</v>
      </c>
      <c r="N955" t="s">
        <v>65</v>
      </c>
      <c r="O955" t="s">
        <v>107</v>
      </c>
      <c r="P955" t="s">
        <v>63</v>
      </c>
      <c r="Q955" t="s">
        <v>100</v>
      </c>
      <c r="R955" t="s">
        <v>2084</v>
      </c>
      <c r="S955" t="s">
        <v>500</v>
      </c>
    </row>
    <row r="956" spans="1:19" hidden="1" x14ac:dyDescent="0.3">
      <c r="A956" t="s">
        <v>94</v>
      </c>
      <c r="B956" s="11">
        <v>45108</v>
      </c>
      <c r="C956">
        <v>-0.9</v>
      </c>
      <c r="D956">
        <v>42604</v>
      </c>
      <c r="E956" t="s">
        <v>40</v>
      </c>
      <c r="F956" t="s">
        <v>137</v>
      </c>
      <c r="G956" t="s">
        <v>104</v>
      </c>
      <c r="H956" t="s">
        <v>2085</v>
      </c>
      <c r="I956" t="s">
        <v>387</v>
      </c>
      <c r="J956">
        <v>20011</v>
      </c>
      <c r="K956" t="s">
        <v>105</v>
      </c>
      <c r="L956" t="s">
        <v>106</v>
      </c>
      <c r="M956" t="s">
        <v>96</v>
      </c>
      <c r="N956" t="s">
        <v>65</v>
      </c>
      <c r="O956" t="s">
        <v>107</v>
      </c>
      <c r="P956" t="s">
        <v>63</v>
      </c>
      <c r="Q956" t="s">
        <v>100</v>
      </c>
      <c r="R956" t="s">
        <v>2086</v>
      </c>
      <c r="S956" t="s">
        <v>500</v>
      </c>
    </row>
    <row r="957" spans="1:19" hidden="1" x14ac:dyDescent="0.3">
      <c r="A957" t="s">
        <v>94</v>
      </c>
      <c r="B957" s="11">
        <v>45108</v>
      </c>
      <c r="C957">
        <v>-0.9</v>
      </c>
      <c r="D957">
        <v>42604</v>
      </c>
      <c r="E957" t="s">
        <v>40</v>
      </c>
      <c r="F957" t="s">
        <v>137</v>
      </c>
      <c r="G957" t="s">
        <v>104</v>
      </c>
      <c r="H957" t="s">
        <v>2087</v>
      </c>
      <c r="I957" t="s">
        <v>382</v>
      </c>
      <c r="J957">
        <v>20011</v>
      </c>
      <c r="K957" t="s">
        <v>105</v>
      </c>
      <c r="L957" t="s">
        <v>106</v>
      </c>
      <c r="M957" t="s">
        <v>96</v>
      </c>
      <c r="N957" t="s">
        <v>65</v>
      </c>
      <c r="O957" t="s">
        <v>107</v>
      </c>
      <c r="P957" t="s">
        <v>63</v>
      </c>
      <c r="Q957" t="s">
        <v>100</v>
      </c>
      <c r="R957" t="s">
        <v>2088</v>
      </c>
      <c r="S957" t="s">
        <v>500</v>
      </c>
    </row>
    <row r="958" spans="1:19" hidden="1" x14ac:dyDescent="0.3">
      <c r="A958" t="s">
        <v>94</v>
      </c>
      <c r="B958" s="11">
        <v>45108</v>
      </c>
      <c r="C958">
        <v>-0.9</v>
      </c>
      <c r="D958">
        <v>42604</v>
      </c>
      <c r="E958" t="s">
        <v>40</v>
      </c>
      <c r="F958" t="s">
        <v>137</v>
      </c>
      <c r="G958" t="s">
        <v>104</v>
      </c>
      <c r="H958" t="s">
        <v>464</v>
      </c>
      <c r="I958" t="s">
        <v>382</v>
      </c>
      <c r="J958">
        <v>20011</v>
      </c>
      <c r="K958" t="s">
        <v>105</v>
      </c>
      <c r="L958" t="s">
        <v>106</v>
      </c>
      <c r="M958" t="s">
        <v>96</v>
      </c>
      <c r="N958" t="s">
        <v>65</v>
      </c>
      <c r="O958" t="s">
        <v>107</v>
      </c>
      <c r="P958" t="s">
        <v>63</v>
      </c>
      <c r="Q958" t="s">
        <v>100</v>
      </c>
      <c r="R958" t="s">
        <v>2089</v>
      </c>
      <c r="S958" t="s">
        <v>500</v>
      </c>
    </row>
    <row r="959" spans="1:19" hidden="1" x14ac:dyDescent="0.3">
      <c r="A959" t="s">
        <v>94</v>
      </c>
      <c r="B959" s="11">
        <v>45108</v>
      </c>
      <c r="C959">
        <v>0</v>
      </c>
      <c r="D959">
        <v>99</v>
      </c>
      <c r="F959" t="s">
        <v>2322</v>
      </c>
      <c r="G959" t="s">
        <v>172</v>
      </c>
      <c r="I959" t="s">
        <v>2344</v>
      </c>
      <c r="J959">
        <v>9002</v>
      </c>
      <c r="K959" t="s">
        <v>150</v>
      </c>
      <c r="L959" t="s">
        <v>106</v>
      </c>
    </row>
    <row r="960" spans="1:19" hidden="1" x14ac:dyDescent="0.3">
      <c r="A960" t="s">
        <v>94</v>
      </c>
      <c r="B960" s="11">
        <v>45108</v>
      </c>
      <c r="C960">
        <v>0.02</v>
      </c>
      <c r="D960">
        <v>42603</v>
      </c>
      <c r="E960" t="s">
        <v>39</v>
      </c>
      <c r="F960" t="s">
        <v>493</v>
      </c>
      <c r="G960" t="s">
        <v>434</v>
      </c>
      <c r="H960" t="s">
        <v>2090</v>
      </c>
      <c r="I960" t="s">
        <v>435</v>
      </c>
      <c r="J960">
        <v>9002</v>
      </c>
      <c r="K960" t="s">
        <v>150</v>
      </c>
      <c r="L960" t="s">
        <v>106</v>
      </c>
      <c r="M960" t="s">
        <v>96</v>
      </c>
      <c r="N960" t="s">
        <v>65</v>
      </c>
      <c r="O960" t="s">
        <v>107</v>
      </c>
      <c r="P960" t="s">
        <v>63</v>
      </c>
      <c r="Q960" t="s">
        <v>100</v>
      </c>
      <c r="R960" t="s">
        <v>2091</v>
      </c>
    </row>
    <row r="961" spans="1:19" hidden="1" x14ac:dyDescent="0.3">
      <c r="A961" t="s">
        <v>94</v>
      </c>
      <c r="B961" s="11">
        <v>45108</v>
      </c>
      <c r="C961">
        <v>0.02</v>
      </c>
      <c r="D961">
        <v>42603</v>
      </c>
      <c r="E961" t="s">
        <v>39</v>
      </c>
      <c r="F961" t="s">
        <v>493</v>
      </c>
      <c r="G961" t="s">
        <v>434</v>
      </c>
      <c r="H961" t="s">
        <v>2092</v>
      </c>
      <c r="I961" t="s">
        <v>435</v>
      </c>
      <c r="J961">
        <v>9002</v>
      </c>
      <c r="K961" t="s">
        <v>150</v>
      </c>
      <c r="L961" t="s">
        <v>106</v>
      </c>
      <c r="M961" t="s">
        <v>96</v>
      </c>
      <c r="N961" t="s">
        <v>65</v>
      </c>
      <c r="O961" t="s">
        <v>107</v>
      </c>
      <c r="P961" t="s">
        <v>63</v>
      </c>
      <c r="Q961" t="s">
        <v>100</v>
      </c>
      <c r="R961" t="s">
        <v>2093</v>
      </c>
    </row>
    <row r="962" spans="1:19" hidden="1" x14ac:dyDescent="0.3">
      <c r="A962" t="s">
        <v>94</v>
      </c>
      <c r="B962" s="11">
        <v>45108</v>
      </c>
      <c r="C962">
        <v>0.04</v>
      </c>
      <c r="D962">
        <v>42603</v>
      </c>
      <c r="E962" t="s">
        <v>39</v>
      </c>
      <c r="F962" t="s">
        <v>493</v>
      </c>
      <c r="G962" t="s">
        <v>434</v>
      </c>
      <c r="H962" t="s">
        <v>460</v>
      </c>
      <c r="I962" t="s">
        <v>436</v>
      </c>
      <c r="J962">
        <v>9002</v>
      </c>
      <c r="K962" t="s">
        <v>150</v>
      </c>
      <c r="L962" t="s">
        <v>106</v>
      </c>
      <c r="M962" t="s">
        <v>96</v>
      </c>
      <c r="N962" t="s">
        <v>65</v>
      </c>
      <c r="O962" t="s">
        <v>107</v>
      </c>
      <c r="P962" t="s">
        <v>63</v>
      </c>
      <c r="Q962" t="s">
        <v>100</v>
      </c>
      <c r="R962" t="s">
        <v>2094</v>
      </c>
    </row>
    <row r="963" spans="1:19" hidden="1" x14ac:dyDescent="0.3">
      <c r="A963" t="s">
        <v>94</v>
      </c>
      <c r="B963" s="11">
        <v>45108</v>
      </c>
      <c r="C963">
        <v>0.04</v>
      </c>
      <c r="D963">
        <v>42603</v>
      </c>
      <c r="E963" t="s">
        <v>39</v>
      </c>
      <c r="F963" t="s">
        <v>493</v>
      </c>
      <c r="G963" t="s">
        <v>434</v>
      </c>
      <c r="H963" t="s">
        <v>2095</v>
      </c>
      <c r="I963" t="s">
        <v>435</v>
      </c>
      <c r="J963">
        <v>9002</v>
      </c>
      <c r="K963" t="s">
        <v>150</v>
      </c>
      <c r="L963" t="s">
        <v>106</v>
      </c>
      <c r="M963" t="s">
        <v>96</v>
      </c>
      <c r="N963" t="s">
        <v>65</v>
      </c>
      <c r="O963" t="s">
        <v>107</v>
      </c>
      <c r="P963" t="s">
        <v>63</v>
      </c>
      <c r="Q963" t="s">
        <v>100</v>
      </c>
      <c r="R963" t="s">
        <v>2096</v>
      </c>
    </row>
    <row r="964" spans="1:19" hidden="1" x14ac:dyDescent="0.3">
      <c r="A964" t="s">
        <v>94</v>
      </c>
      <c r="B964" s="11">
        <v>45108</v>
      </c>
      <c r="C964">
        <v>0.04</v>
      </c>
      <c r="D964">
        <v>42603</v>
      </c>
      <c r="E964" t="s">
        <v>39</v>
      </c>
      <c r="F964" t="s">
        <v>493</v>
      </c>
      <c r="G964" t="s">
        <v>434</v>
      </c>
      <c r="H964" t="s">
        <v>461</v>
      </c>
      <c r="I964" t="s">
        <v>435</v>
      </c>
      <c r="J964">
        <v>9002</v>
      </c>
      <c r="K964" t="s">
        <v>150</v>
      </c>
      <c r="L964" t="s">
        <v>106</v>
      </c>
      <c r="M964" t="s">
        <v>96</v>
      </c>
      <c r="N964" t="s">
        <v>65</v>
      </c>
      <c r="O964" t="s">
        <v>107</v>
      </c>
      <c r="P964" t="s">
        <v>63</v>
      </c>
      <c r="Q964" t="s">
        <v>100</v>
      </c>
      <c r="R964" t="s">
        <v>2097</v>
      </c>
    </row>
    <row r="965" spans="1:19" hidden="1" x14ac:dyDescent="0.3">
      <c r="A965" t="s">
        <v>94</v>
      </c>
      <c r="B965" s="11">
        <v>45108</v>
      </c>
      <c r="C965">
        <v>7.0000000000000007E-2</v>
      </c>
      <c r="D965">
        <v>42603</v>
      </c>
      <c r="E965" t="s">
        <v>39</v>
      </c>
      <c r="F965" t="s">
        <v>493</v>
      </c>
      <c r="G965" t="s">
        <v>434</v>
      </c>
      <c r="H965" t="s">
        <v>465</v>
      </c>
      <c r="I965" t="s">
        <v>435</v>
      </c>
      <c r="J965">
        <v>9002</v>
      </c>
      <c r="K965" t="s">
        <v>150</v>
      </c>
      <c r="L965" t="s">
        <v>106</v>
      </c>
      <c r="M965" t="s">
        <v>96</v>
      </c>
      <c r="N965" t="s">
        <v>65</v>
      </c>
      <c r="O965" t="s">
        <v>107</v>
      </c>
      <c r="P965" t="s">
        <v>63</v>
      </c>
      <c r="Q965" t="s">
        <v>100</v>
      </c>
      <c r="R965" t="s">
        <v>2098</v>
      </c>
    </row>
    <row r="966" spans="1:19" hidden="1" x14ac:dyDescent="0.3">
      <c r="A966" t="s">
        <v>94</v>
      </c>
      <c r="B966" s="11">
        <v>45108</v>
      </c>
      <c r="C966">
        <v>0.1</v>
      </c>
      <c r="D966">
        <v>42603</v>
      </c>
      <c r="E966" t="s">
        <v>39</v>
      </c>
      <c r="F966" t="s">
        <v>493</v>
      </c>
      <c r="G966" t="s">
        <v>434</v>
      </c>
      <c r="H966" t="s">
        <v>2099</v>
      </c>
      <c r="I966" t="s">
        <v>435</v>
      </c>
      <c r="J966">
        <v>9002</v>
      </c>
      <c r="K966" t="s">
        <v>150</v>
      </c>
      <c r="L966" t="s">
        <v>106</v>
      </c>
      <c r="M966" t="s">
        <v>96</v>
      </c>
      <c r="N966" t="s">
        <v>65</v>
      </c>
      <c r="O966" t="s">
        <v>107</v>
      </c>
      <c r="P966" t="s">
        <v>63</v>
      </c>
      <c r="Q966" t="s">
        <v>100</v>
      </c>
      <c r="R966" t="s">
        <v>2100</v>
      </c>
    </row>
    <row r="967" spans="1:19" hidden="1" x14ac:dyDescent="0.3">
      <c r="A967" t="s">
        <v>94</v>
      </c>
      <c r="B967" s="11">
        <v>45108</v>
      </c>
      <c r="C967">
        <v>0.11</v>
      </c>
      <c r="D967">
        <v>42603</v>
      </c>
      <c r="E967" t="s">
        <v>39</v>
      </c>
      <c r="F967" t="s">
        <v>493</v>
      </c>
      <c r="G967" t="s">
        <v>434</v>
      </c>
      <c r="H967" t="s">
        <v>2101</v>
      </c>
      <c r="I967" t="s">
        <v>436</v>
      </c>
      <c r="J967">
        <v>9002</v>
      </c>
      <c r="K967" t="s">
        <v>150</v>
      </c>
      <c r="L967" t="s">
        <v>106</v>
      </c>
      <c r="M967" t="s">
        <v>96</v>
      </c>
      <c r="N967" t="s">
        <v>65</v>
      </c>
      <c r="O967" t="s">
        <v>107</v>
      </c>
      <c r="P967" t="s">
        <v>63</v>
      </c>
      <c r="Q967" t="s">
        <v>100</v>
      </c>
      <c r="R967" t="s">
        <v>2102</v>
      </c>
    </row>
    <row r="968" spans="1:19" hidden="1" x14ac:dyDescent="0.3">
      <c r="A968" t="s">
        <v>94</v>
      </c>
      <c r="B968" s="11">
        <v>45108</v>
      </c>
      <c r="C968">
        <v>0.11</v>
      </c>
      <c r="D968">
        <v>42603</v>
      </c>
      <c r="E968" t="s">
        <v>39</v>
      </c>
      <c r="F968" t="s">
        <v>493</v>
      </c>
      <c r="G968" t="s">
        <v>434</v>
      </c>
      <c r="H968" t="s">
        <v>2103</v>
      </c>
      <c r="I968" t="s">
        <v>435</v>
      </c>
      <c r="J968">
        <v>9002</v>
      </c>
      <c r="K968" t="s">
        <v>150</v>
      </c>
      <c r="L968" t="s">
        <v>106</v>
      </c>
      <c r="M968" t="s">
        <v>96</v>
      </c>
      <c r="N968" t="s">
        <v>65</v>
      </c>
      <c r="O968" t="s">
        <v>107</v>
      </c>
      <c r="P968" t="s">
        <v>63</v>
      </c>
      <c r="Q968" t="s">
        <v>100</v>
      </c>
      <c r="R968" t="s">
        <v>2104</v>
      </c>
    </row>
    <row r="969" spans="1:19" hidden="1" x14ac:dyDescent="0.3">
      <c r="A969" t="s">
        <v>94</v>
      </c>
      <c r="B969" s="11">
        <v>45108</v>
      </c>
      <c r="C969">
        <v>0.13</v>
      </c>
      <c r="D969">
        <v>42603</v>
      </c>
      <c r="E969" t="s">
        <v>39</v>
      </c>
      <c r="F969" t="s">
        <v>493</v>
      </c>
      <c r="G969" t="s">
        <v>434</v>
      </c>
      <c r="H969" t="s">
        <v>2105</v>
      </c>
      <c r="I969" t="s">
        <v>436</v>
      </c>
      <c r="J969">
        <v>9002</v>
      </c>
      <c r="K969" t="s">
        <v>150</v>
      </c>
      <c r="L969" t="s">
        <v>106</v>
      </c>
      <c r="M969" t="s">
        <v>96</v>
      </c>
      <c r="N969" t="s">
        <v>65</v>
      </c>
      <c r="O969" t="s">
        <v>107</v>
      </c>
      <c r="P969" t="s">
        <v>63</v>
      </c>
      <c r="Q969" t="s">
        <v>100</v>
      </c>
      <c r="R969" t="s">
        <v>2106</v>
      </c>
    </row>
    <row r="970" spans="1:19" hidden="1" x14ac:dyDescent="0.3">
      <c r="A970" t="s">
        <v>94</v>
      </c>
      <c r="B970" s="11">
        <v>45108</v>
      </c>
      <c r="C970">
        <v>0.28000000000000003</v>
      </c>
      <c r="D970">
        <v>42603</v>
      </c>
      <c r="E970" t="s">
        <v>39</v>
      </c>
      <c r="F970" t="s">
        <v>493</v>
      </c>
      <c r="G970" t="s">
        <v>434</v>
      </c>
      <c r="H970" t="s">
        <v>2107</v>
      </c>
      <c r="I970" t="s">
        <v>435</v>
      </c>
      <c r="J970">
        <v>9002</v>
      </c>
      <c r="K970" t="s">
        <v>150</v>
      </c>
      <c r="L970" t="s">
        <v>106</v>
      </c>
      <c r="M970" t="s">
        <v>96</v>
      </c>
      <c r="N970" t="s">
        <v>65</v>
      </c>
      <c r="O970" t="s">
        <v>107</v>
      </c>
      <c r="P970" t="s">
        <v>63</v>
      </c>
      <c r="Q970" t="s">
        <v>100</v>
      </c>
      <c r="R970" t="s">
        <v>2108</v>
      </c>
    </row>
    <row r="971" spans="1:19" hidden="1" x14ac:dyDescent="0.3">
      <c r="A971" t="s">
        <v>94</v>
      </c>
      <c r="B971" s="11">
        <v>45108</v>
      </c>
      <c r="C971">
        <v>0.48</v>
      </c>
      <c r="D971">
        <v>42603</v>
      </c>
      <c r="E971" t="s">
        <v>39</v>
      </c>
      <c r="F971" t="s">
        <v>493</v>
      </c>
      <c r="G971" t="s">
        <v>434</v>
      </c>
      <c r="H971" t="s">
        <v>2109</v>
      </c>
      <c r="I971" t="s">
        <v>435</v>
      </c>
      <c r="J971">
        <v>9002</v>
      </c>
      <c r="K971" t="s">
        <v>150</v>
      </c>
      <c r="L971" t="s">
        <v>106</v>
      </c>
      <c r="M971" t="s">
        <v>96</v>
      </c>
      <c r="N971" t="s">
        <v>65</v>
      </c>
      <c r="O971" t="s">
        <v>107</v>
      </c>
      <c r="P971" t="s">
        <v>63</v>
      </c>
      <c r="Q971" t="s">
        <v>100</v>
      </c>
      <c r="R971" t="s">
        <v>2110</v>
      </c>
    </row>
    <row r="972" spans="1:19" hidden="1" x14ac:dyDescent="0.3">
      <c r="A972" t="s">
        <v>94</v>
      </c>
      <c r="B972" s="11">
        <v>45108</v>
      </c>
      <c r="C972">
        <v>2.34333333334689</v>
      </c>
      <c r="D972">
        <v>41620</v>
      </c>
      <c r="E972" t="s">
        <v>28</v>
      </c>
      <c r="F972" t="s">
        <v>2322</v>
      </c>
      <c r="G972" t="s">
        <v>172</v>
      </c>
      <c r="I972" t="s">
        <v>150</v>
      </c>
      <c r="J972">
        <v>9002</v>
      </c>
      <c r="K972" t="s">
        <v>150</v>
      </c>
      <c r="L972" t="s">
        <v>106</v>
      </c>
      <c r="M972" t="s">
        <v>103</v>
      </c>
      <c r="N972" t="s">
        <v>56</v>
      </c>
      <c r="O972" t="s">
        <v>119</v>
      </c>
      <c r="P972" t="s">
        <v>64</v>
      </c>
    </row>
    <row r="973" spans="1:19" hidden="1" x14ac:dyDescent="0.3">
      <c r="A973" t="s">
        <v>94</v>
      </c>
      <c r="B973" s="11">
        <v>45108</v>
      </c>
      <c r="C973">
        <v>2.56</v>
      </c>
      <c r="D973">
        <v>41620</v>
      </c>
      <c r="E973" t="s">
        <v>28</v>
      </c>
      <c r="F973" t="s">
        <v>125</v>
      </c>
      <c r="G973" t="s">
        <v>124</v>
      </c>
      <c r="H973" t="s">
        <v>599</v>
      </c>
      <c r="I973" t="s">
        <v>600</v>
      </c>
      <c r="J973">
        <v>9002</v>
      </c>
      <c r="K973" t="s">
        <v>150</v>
      </c>
      <c r="L973" t="s">
        <v>106</v>
      </c>
      <c r="M973" t="s">
        <v>103</v>
      </c>
      <c r="N973" t="s">
        <v>56</v>
      </c>
      <c r="O973" t="s">
        <v>119</v>
      </c>
      <c r="P973" t="s">
        <v>64</v>
      </c>
      <c r="Q973" t="s">
        <v>2011</v>
      </c>
      <c r="R973" t="s">
        <v>2012</v>
      </c>
      <c r="S973" t="s">
        <v>500</v>
      </c>
    </row>
    <row r="974" spans="1:19" hidden="1" x14ac:dyDescent="0.3">
      <c r="A974" t="s">
        <v>94</v>
      </c>
      <c r="B974" s="11">
        <v>45108</v>
      </c>
      <c r="C974">
        <v>2.56</v>
      </c>
      <c r="D974">
        <v>41620</v>
      </c>
      <c r="E974" t="s">
        <v>28</v>
      </c>
      <c r="F974" t="s">
        <v>125</v>
      </c>
      <c r="G974" t="s">
        <v>124</v>
      </c>
      <c r="H974" t="s">
        <v>599</v>
      </c>
      <c r="I974" t="s">
        <v>600</v>
      </c>
      <c r="J974">
        <v>2001</v>
      </c>
      <c r="K974" t="s">
        <v>105</v>
      </c>
      <c r="L974" t="s">
        <v>106</v>
      </c>
      <c r="M974" t="s">
        <v>103</v>
      </c>
      <c r="N974" t="s">
        <v>56</v>
      </c>
      <c r="O974" t="s">
        <v>119</v>
      </c>
      <c r="P974" t="s">
        <v>64</v>
      </c>
      <c r="Q974" t="s">
        <v>2011</v>
      </c>
      <c r="R974" t="s">
        <v>2012</v>
      </c>
      <c r="S974" t="s">
        <v>500</v>
      </c>
    </row>
    <row r="975" spans="1:19" hidden="1" x14ac:dyDescent="0.3">
      <c r="A975" t="s">
        <v>94</v>
      </c>
      <c r="B975" s="11">
        <v>45108</v>
      </c>
      <c r="C975">
        <v>2.56</v>
      </c>
      <c r="D975">
        <v>41620</v>
      </c>
      <c r="E975" t="s">
        <v>28</v>
      </c>
      <c r="F975" t="s">
        <v>125</v>
      </c>
      <c r="G975" t="s">
        <v>124</v>
      </c>
      <c r="H975" t="s">
        <v>599</v>
      </c>
      <c r="I975" t="s">
        <v>600</v>
      </c>
      <c r="J975">
        <v>5001</v>
      </c>
      <c r="K975" t="s">
        <v>126</v>
      </c>
      <c r="L975" t="s">
        <v>115</v>
      </c>
      <c r="M975" t="s">
        <v>103</v>
      </c>
      <c r="N975" t="s">
        <v>56</v>
      </c>
      <c r="O975" t="s">
        <v>119</v>
      </c>
      <c r="P975" t="s">
        <v>64</v>
      </c>
      <c r="Q975" t="s">
        <v>2011</v>
      </c>
      <c r="R975" t="s">
        <v>2012</v>
      </c>
      <c r="S975" t="s">
        <v>500</v>
      </c>
    </row>
    <row r="976" spans="1:19" hidden="1" x14ac:dyDescent="0.3">
      <c r="A976" t="s">
        <v>94</v>
      </c>
      <c r="B976" s="11">
        <v>45108</v>
      </c>
      <c r="C976">
        <v>2.56</v>
      </c>
      <c r="D976">
        <v>41620</v>
      </c>
      <c r="E976" t="s">
        <v>28</v>
      </c>
      <c r="F976" t="s">
        <v>125</v>
      </c>
      <c r="G976" t="s">
        <v>124</v>
      </c>
      <c r="H976" t="s">
        <v>599</v>
      </c>
      <c r="I976" t="s">
        <v>600</v>
      </c>
      <c r="J976">
        <v>50016</v>
      </c>
      <c r="K976" t="s">
        <v>126</v>
      </c>
      <c r="L976" t="s">
        <v>115</v>
      </c>
      <c r="M976" t="s">
        <v>103</v>
      </c>
      <c r="N976" t="s">
        <v>56</v>
      </c>
      <c r="O976" t="s">
        <v>119</v>
      </c>
      <c r="P976" t="s">
        <v>64</v>
      </c>
      <c r="Q976" t="s">
        <v>2011</v>
      </c>
      <c r="R976" t="s">
        <v>2012</v>
      </c>
      <c r="S976" t="s">
        <v>500</v>
      </c>
    </row>
    <row r="977" spans="1:19" hidden="1" x14ac:dyDescent="0.3">
      <c r="A977" t="s">
        <v>94</v>
      </c>
      <c r="B977" s="11">
        <v>45108</v>
      </c>
      <c r="C977">
        <v>2.56</v>
      </c>
      <c r="D977">
        <v>41620</v>
      </c>
      <c r="E977" t="s">
        <v>28</v>
      </c>
      <c r="F977" t="s">
        <v>125</v>
      </c>
      <c r="G977" t="s">
        <v>124</v>
      </c>
      <c r="H977" t="s">
        <v>599</v>
      </c>
      <c r="I977" t="s">
        <v>600</v>
      </c>
      <c r="J977">
        <v>4004</v>
      </c>
      <c r="K977" t="s">
        <v>114</v>
      </c>
      <c r="L977" t="s">
        <v>2391</v>
      </c>
      <c r="M977" t="s">
        <v>103</v>
      </c>
      <c r="N977" t="s">
        <v>56</v>
      </c>
      <c r="O977" t="s">
        <v>119</v>
      </c>
      <c r="P977" t="s">
        <v>64</v>
      </c>
      <c r="Q977" t="s">
        <v>2011</v>
      </c>
      <c r="R977" t="s">
        <v>2012</v>
      </c>
      <c r="S977" t="s">
        <v>500</v>
      </c>
    </row>
    <row r="978" spans="1:19" hidden="1" x14ac:dyDescent="0.3">
      <c r="A978" t="s">
        <v>94</v>
      </c>
      <c r="B978" s="11">
        <v>45108</v>
      </c>
      <c r="C978">
        <v>2859</v>
      </c>
      <c r="F978" t="s">
        <v>493</v>
      </c>
      <c r="G978" t="s">
        <v>433</v>
      </c>
      <c r="H978" t="s">
        <v>1955</v>
      </c>
      <c r="Q978" t="s">
        <v>100</v>
      </c>
      <c r="R978" t="s">
        <v>2111</v>
      </c>
    </row>
    <row r="979" spans="1:19" hidden="1" x14ac:dyDescent="0.3">
      <c r="A979" t="s">
        <v>94</v>
      </c>
      <c r="B979" s="11">
        <v>45108</v>
      </c>
      <c r="C979">
        <v>5000</v>
      </c>
      <c r="F979" t="s">
        <v>493</v>
      </c>
      <c r="G979" t="s">
        <v>433</v>
      </c>
      <c r="H979" t="s">
        <v>1946</v>
      </c>
      <c r="Q979" t="s">
        <v>100</v>
      </c>
      <c r="R979" t="s">
        <v>2112</v>
      </c>
    </row>
    <row r="980" spans="1:19" hidden="1" x14ac:dyDescent="0.3">
      <c r="A980" t="s">
        <v>94</v>
      </c>
      <c r="B980" s="11">
        <v>45108</v>
      </c>
      <c r="C980">
        <v>8085.2</v>
      </c>
      <c r="F980" t="s">
        <v>493</v>
      </c>
      <c r="G980" t="s">
        <v>433</v>
      </c>
      <c r="H980" t="s">
        <v>1942</v>
      </c>
      <c r="Q980" t="s">
        <v>100</v>
      </c>
      <c r="R980" t="s">
        <v>2113</v>
      </c>
    </row>
    <row r="981" spans="1:19" hidden="1" x14ac:dyDescent="0.3">
      <c r="A981" t="s">
        <v>94</v>
      </c>
      <c r="B981" s="11">
        <v>45108</v>
      </c>
      <c r="C981">
        <v>12887.2</v>
      </c>
      <c r="F981" t="s">
        <v>493</v>
      </c>
      <c r="G981" t="s">
        <v>433</v>
      </c>
      <c r="H981" t="s">
        <v>1938</v>
      </c>
      <c r="Q981" t="s">
        <v>100</v>
      </c>
      <c r="R981" t="s">
        <v>2114</v>
      </c>
    </row>
    <row r="982" spans="1:19" hidden="1" x14ac:dyDescent="0.3">
      <c r="A982" t="s">
        <v>94</v>
      </c>
      <c r="B982" s="11">
        <v>45108</v>
      </c>
      <c r="C982">
        <v>26422.720000000001</v>
      </c>
      <c r="D982">
        <v>50101</v>
      </c>
      <c r="E982" t="s">
        <v>2321</v>
      </c>
      <c r="F982" t="s">
        <v>2322</v>
      </c>
      <c r="G982" t="s">
        <v>172</v>
      </c>
      <c r="I982" t="s">
        <v>2327</v>
      </c>
      <c r="J982">
        <v>9002</v>
      </c>
      <c r="K982" t="s">
        <v>150</v>
      </c>
      <c r="L982" t="s">
        <v>106</v>
      </c>
      <c r="M982" t="s">
        <v>2323</v>
      </c>
      <c r="N982" t="s">
        <v>52</v>
      </c>
      <c r="O982" t="s">
        <v>2323</v>
      </c>
      <c r="P982" t="s">
        <v>53</v>
      </c>
    </row>
    <row r="983" spans="1:19" hidden="1" x14ac:dyDescent="0.3">
      <c r="A983" t="s">
        <v>94</v>
      </c>
      <c r="B983" s="11">
        <v>45108</v>
      </c>
      <c r="C983">
        <v>34666.800000000003</v>
      </c>
      <c r="F983" t="s">
        <v>493</v>
      </c>
      <c r="G983" t="s">
        <v>433</v>
      </c>
      <c r="H983" t="s">
        <v>1927</v>
      </c>
      <c r="Q983" t="s">
        <v>100</v>
      </c>
      <c r="R983" t="s">
        <v>2115</v>
      </c>
    </row>
    <row r="984" spans="1:19" hidden="1" x14ac:dyDescent="0.3">
      <c r="A984" t="s">
        <v>94</v>
      </c>
      <c r="B984" s="11">
        <v>45108</v>
      </c>
      <c r="C984">
        <v>42006.46</v>
      </c>
      <c r="F984" t="s">
        <v>493</v>
      </c>
      <c r="G984" t="s">
        <v>433</v>
      </c>
      <c r="H984" t="s">
        <v>1925</v>
      </c>
      <c r="Q984" t="s">
        <v>100</v>
      </c>
      <c r="R984" t="s">
        <v>2116</v>
      </c>
    </row>
    <row r="985" spans="1:19" hidden="1" x14ac:dyDescent="0.3">
      <c r="A985" t="s">
        <v>94</v>
      </c>
      <c r="B985" s="11">
        <v>45108</v>
      </c>
      <c r="C985">
        <v>104135.18</v>
      </c>
      <c r="D985">
        <v>50101</v>
      </c>
      <c r="E985" t="s">
        <v>2321</v>
      </c>
      <c r="F985" t="s">
        <v>2322</v>
      </c>
      <c r="G985" t="s">
        <v>172</v>
      </c>
      <c r="I985" t="s">
        <v>150</v>
      </c>
      <c r="J985">
        <v>9002</v>
      </c>
      <c r="K985" t="s">
        <v>150</v>
      </c>
      <c r="L985" t="s">
        <v>106</v>
      </c>
      <c r="M985" t="s">
        <v>2323</v>
      </c>
      <c r="N985" t="s">
        <v>52</v>
      </c>
      <c r="O985" t="s">
        <v>2323</v>
      </c>
      <c r="P985" t="s">
        <v>53</v>
      </c>
    </row>
    <row r="986" spans="1:19" hidden="1" x14ac:dyDescent="0.3">
      <c r="A986" t="s">
        <v>94</v>
      </c>
      <c r="B986" s="11">
        <v>45139</v>
      </c>
      <c r="C986">
        <v>-30567.599999999999</v>
      </c>
      <c r="F986" t="s">
        <v>493</v>
      </c>
      <c r="G986" t="s">
        <v>433</v>
      </c>
      <c r="H986" t="s">
        <v>2117</v>
      </c>
      <c r="Q986" t="s">
        <v>100</v>
      </c>
      <c r="R986" t="s">
        <v>2118</v>
      </c>
    </row>
    <row r="987" spans="1:19" hidden="1" x14ac:dyDescent="0.3">
      <c r="A987" t="s">
        <v>94</v>
      </c>
      <c r="B987" s="11">
        <v>45139</v>
      </c>
      <c r="C987">
        <v>-27000</v>
      </c>
      <c r="D987">
        <v>41412</v>
      </c>
      <c r="E987" t="s">
        <v>2324</v>
      </c>
      <c r="F987" t="s">
        <v>2322</v>
      </c>
      <c r="G987" t="s">
        <v>172</v>
      </c>
      <c r="I987" t="s">
        <v>2325</v>
      </c>
      <c r="J987">
        <v>9002</v>
      </c>
      <c r="K987" t="s">
        <v>150</v>
      </c>
      <c r="L987" t="s">
        <v>106</v>
      </c>
      <c r="M987" t="s">
        <v>103</v>
      </c>
      <c r="N987" t="s">
        <v>56</v>
      </c>
      <c r="O987" t="s">
        <v>111</v>
      </c>
      <c r="P987" t="s">
        <v>60</v>
      </c>
    </row>
    <row r="988" spans="1:19" hidden="1" x14ac:dyDescent="0.3">
      <c r="A988" t="s">
        <v>94</v>
      </c>
      <c r="B988" s="11">
        <v>45139</v>
      </c>
      <c r="C988">
        <v>-16261.18</v>
      </c>
      <c r="D988">
        <v>31102</v>
      </c>
      <c r="E988" t="s">
        <v>0</v>
      </c>
      <c r="F988" t="s">
        <v>144</v>
      </c>
      <c r="G988" t="s">
        <v>110</v>
      </c>
      <c r="H988" t="s">
        <v>2350</v>
      </c>
      <c r="I988" t="s">
        <v>2351</v>
      </c>
      <c r="J988">
        <v>9002</v>
      </c>
      <c r="K988" t="s">
        <v>150</v>
      </c>
      <c r="L988" t="s">
        <v>106</v>
      </c>
      <c r="M988" t="s">
        <v>173</v>
      </c>
      <c r="N988" t="s">
        <v>54</v>
      </c>
      <c r="O988" t="s">
        <v>173</v>
      </c>
      <c r="P988" t="s">
        <v>55</v>
      </c>
      <c r="Q988" t="s">
        <v>100</v>
      </c>
      <c r="R988" t="s">
        <v>2352</v>
      </c>
      <c r="S988" t="s">
        <v>500</v>
      </c>
    </row>
    <row r="989" spans="1:19" hidden="1" x14ac:dyDescent="0.3">
      <c r="A989" t="s">
        <v>94</v>
      </c>
      <c r="B989" s="11">
        <v>45139</v>
      </c>
      <c r="C989">
        <v>-16223.91</v>
      </c>
      <c r="D989">
        <v>41501</v>
      </c>
      <c r="E989" t="s">
        <v>21</v>
      </c>
      <c r="F989" t="s">
        <v>469</v>
      </c>
      <c r="G989" t="s">
        <v>120</v>
      </c>
      <c r="H989" t="s">
        <v>2463</v>
      </c>
      <c r="I989" t="s">
        <v>2464</v>
      </c>
      <c r="J989">
        <v>9002</v>
      </c>
      <c r="K989" t="s">
        <v>150</v>
      </c>
      <c r="L989" t="s">
        <v>106</v>
      </c>
      <c r="M989" t="s">
        <v>103</v>
      </c>
      <c r="N989" t="s">
        <v>56</v>
      </c>
      <c r="O989" t="s">
        <v>108</v>
      </c>
      <c r="P989" t="s">
        <v>61</v>
      </c>
      <c r="Q989" t="s">
        <v>100</v>
      </c>
      <c r="R989" t="s">
        <v>2465</v>
      </c>
      <c r="S989" t="s">
        <v>500</v>
      </c>
    </row>
    <row r="990" spans="1:19" hidden="1" x14ac:dyDescent="0.3">
      <c r="A990" t="s">
        <v>94</v>
      </c>
      <c r="B990" s="11">
        <v>45139</v>
      </c>
      <c r="C990">
        <v>-15037</v>
      </c>
      <c r="F990" t="s">
        <v>493</v>
      </c>
      <c r="G990" t="s">
        <v>433</v>
      </c>
      <c r="H990" t="s">
        <v>2119</v>
      </c>
      <c r="Q990" t="s">
        <v>100</v>
      </c>
      <c r="R990" t="s">
        <v>2120</v>
      </c>
    </row>
    <row r="991" spans="1:19" hidden="1" x14ac:dyDescent="0.3">
      <c r="A991" t="s">
        <v>94</v>
      </c>
      <c r="B991" s="11">
        <v>45139</v>
      </c>
      <c r="C991">
        <v>-12000</v>
      </c>
      <c r="F991" t="s">
        <v>493</v>
      </c>
      <c r="G991" t="s">
        <v>433</v>
      </c>
      <c r="H991" t="s">
        <v>2121</v>
      </c>
      <c r="Q991" t="s">
        <v>100</v>
      </c>
      <c r="R991" t="s">
        <v>2122</v>
      </c>
    </row>
    <row r="992" spans="1:19" hidden="1" x14ac:dyDescent="0.3">
      <c r="A992" t="s">
        <v>94</v>
      </c>
      <c r="B992" s="11">
        <v>45139</v>
      </c>
      <c r="C992">
        <v>-10520</v>
      </c>
      <c r="D992">
        <v>42401</v>
      </c>
      <c r="E992" t="s">
        <v>30</v>
      </c>
      <c r="F992" t="s">
        <v>159</v>
      </c>
      <c r="G992" t="s">
        <v>113</v>
      </c>
      <c r="H992" t="s">
        <v>2123</v>
      </c>
      <c r="I992" t="s">
        <v>511</v>
      </c>
      <c r="J992">
        <v>9002</v>
      </c>
      <c r="K992" t="s">
        <v>150</v>
      </c>
      <c r="L992" t="s">
        <v>106</v>
      </c>
      <c r="M992" t="s">
        <v>96</v>
      </c>
      <c r="N992" t="s">
        <v>65</v>
      </c>
      <c r="O992" t="s">
        <v>116</v>
      </c>
      <c r="P992" t="s">
        <v>62</v>
      </c>
      <c r="Q992" t="s">
        <v>100</v>
      </c>
      <c r="R992" t="s">
        <v>2124</v>
      </c>
      <c r="S992" t="s">
        <v>500</v>
      </c>
    </row>
    <row r="993" spans="1:19" hidden="1" x14ac:dyDescent="0.3">
      <c r="A993" t="s">
        <v>94</v>
      </c>
      <c r="B993" s="11">
        <v>45139</v>
      </c>
      <c r="C993">
        <v>-9317.33</v>
      </c>
      <c r="D993">
        <v>41101</v>
      </c>
      <c r="E993" t="s">
        <v>2</v>
      </c>
      <c r="F993" t="s">
        <v>98</v>
      </c>
      <c r="G993" t="s">
        <v>102</v>
      </c>
      <c r="H993" t="s">
        <v>2353</v>
      </c>
      <c r="I993" t="s">
        <v>2354</v>
      </c>
      <c r="J993">
        <v>9002</v>
      </c>
      <c r="K993" t="s">
        <v>150</v>
      </c>
      <c r="L993" t="s">
        <v>106</v>
      </c>
      <c r="M993" t="s">
        <v>103</v>
      </c>
      <c r="N993" t="s">
        <v>56</v>
      </c>
      <c r="O993" t="s">
        <v>103</v>
      </c>
      <c r="P993" t="s">
        <v>57</v>
      </c>
      <c r="Q993" t="s">
        <v>100</v>
      </c>
      <c r="R993" t="s">
        <v>2355</v>
      </c>
      <c r="S993" t="s">
        <v>500</v>
      </c>
    </row>
    <row r="994" spans="1:19" hidden="1" x14ac:dyDescent="0.3">
      <c r="A994" t="s">
        <v>94</v>
      </c>
      <c r="B994" s="11">
        <v>45139</v>
      </c>
      <c r="C994">
        <v>-9042.7999999999993</v>
      </c>
      <c r="F994" t="s">
        <v>493</v>
      </c>
      <c r="G994" t="s">
        <v>433</v>
      </c>
      <c r="H994" t="s">
        <v>2329</v>
      </c>
      <c r="Q994" t="s">
        <v>100</v>
      </c>
      <c r="R994" t="s">
        <v>2330</v>
      </c>
    </row>
    <row r="995" spans="1:19" hidden="1" x14ac:dyDescent="0.3">
      <c r="A995" t="s">
        <v>94</v>
      </c>
      <c r="B995" s="11">
        <v>45139</v>
      </c>
      <c r="C995">
        <v>-9000</v>
      </c>
      <c r="F995" t="s">
        <v>493</v>
      </c>
      <c r="G995" t="s">
        <v>433</v>
      </c>
      <c r="H995" t="s">
        <v>2125</v>
      </c>
      <c r="Q995" t="s">
        <v>100</v>
      </c>
      <c r="R995" t="s">
        <v>2126</v>
      </c>
    </row>
    <row r="996" spans="1:19" hidden="1" x14ac:dyDescent="0.3">
      <c r="A996" t="s">
        <v>94</v>
      </c>
      <c r="B996" s="11">
        <v>45139</v>
      </c>
      <c r="C996">
        <v>-7000</v>
      </c>
      <c r="F996" t="s">
        <v>493</v>
      </c>
      <c r="G996" t="s">
        <v>433</v>
      </c>
      <c r="H996" t="s">
        <v>2127</v>
      </c>
      <c r="Q996" t="s">
        <v>100</v>
      </c>
      <c r="R996" t="s">
        <v>2128</v>
      </c>
    </row>
    <row r="997" spans="1:19" hidden="1" x14ac:dyDescent="0.3">
      <c r="A997" t="s">
        <v>94</v>
      </c>
      <c r="B997" s="11">
        <v>45139</v>
      </c>
      <c r="C997">
        <v>-6439.6</v>
      </c>
      <c r="F997" t="s">
        <v>493</v>
      </c>
      <c r="G997" t="s">
        <v>433</v>
      </c>
      <c r="H997" t="s">
        <v>2129</v>
      </c>
      <c r="Q997" t="s">
        <v>100</v>
      </c>
      <c r="R997" t="s">
        <v>211</v>
      </c>
    </row>
    <row r="998" spans="1:19" hidden="1" x14ac:dyDescent="0.3">
      <c r="A998" t="s">
        <v>94</v>
      </c>
      <c r="B998" s="11">
        <v>45139</v>
      </c>
      <c r="C998">
        <v>-6290</v>
      </c>
      <c r="F998" t="s">
        <v>493</v>
      </c>
      <c r="G998" t="s">
        <v>433</v>
      </c>
      <c r="H998" t="s">
        <v>2130</v>
      </c>
      <c r="Q998" t="s">
        <v>100</v>
      </c>
      <c r="R998" t="s">
        <v>2131</v>
      </c>
    </row>
    <row r="999" spans="1:19" hidden="1" x14ac:dyDescent="0.3">
      <c r="A999" t="s">
        <v>94</v>
      </c>
      <c r="B999" s="11">
        <v>45139</v>
      </c>
      <c r="C999">
        <v>-6000</v>
      </c>
      <c r="D999">
        <v>421011</v>
      </c>
      <c r="E999" t="s">
        <v>75</v>
      </c>
      <c r="F999" t="s">
        <v>515</v>
      </c>
      <c r="G999" t="s">
        <v>120</v>
      </c>
      <c r="H999" t="s">
        <v>2395</v>
      </c>
      <c r="I999" t="s">
        <v>2396</v>
      </c>
      <c r="J999">
        <v>9002</v>
      </c>
      <c r="K999" t="s">
        <v>150</v>
      </c>
      <c r="L999" t="s">
        <v>106</v>
      </c>
      <c r="M999" t="s">
        <v>96</v>
      </c>
      <c r="N999" t="s">
        <v>65</v>
      </c>
      <c r="O999" t="s">
        <v>128</v>
      </c>
      <c r="P999" t="s">
        <v>57</v>
      </c>
      <c r="Q999" t="s">
        <v>100</v>
      </c>
      <c r="R999" t="s">
        <v>2397</v>
      </c>
      <c r="S999" t="s">
        <v>500</v>
      </c>
    </row>
    <row r="1000" spans="1:19" hidden="1" x14ac:dyDescent="0.3">
      <c r="A1000" t="s">
        <v>94</v>
      </c>
      <c r="B1000" s="11">
        <v>45139</v>
      </c>
      <c r="C1000">
        <v>-5000</v>
      </c>
      <c r="F1000" t="s">
        <v>493</v>
      </c>
      <c r="G1000" t="s">
        <v>433</v>
      </c>
      <c r="H1000" t="s">
        <v>2132</v>
      </c>
      <c r="Q1000" t="s">
        <v>100</v>
      </c>
      <c r="R1000" t="s">
        <v>2133</v>
      </c>
    </row>
    <row r="1001" spans="1:19" hidden="1" x14ac:dyDescent="0.3">
      <c r="A1001" t="s">
        <v>94</v>
      </c>
      <c r="B1001" s="11">
        <v>45139</v>
      </c>
      <c r="C1001">
        <v>-5000</v>
      </c>
      <c r="D1001">
        <v>99</v>
      </c>
      <c r="F1001" t="s">
        <v>2322</v>
      </c>
      <c r="G1001" t="s">
        <v>172</v>
      </c>
      <c r="I1001" t="s">
        <v>2344</v>
      </c>
      <c r="J1001">
        <v>9002</v>
      </c>
      <c r="K1001" t="s">
        <v>150</v>
      </c>
      <c r="L1001" t="s">
        <v>106</v>
      </c>
    </row>
    <row r="1002" spans="1:19" hidden="1" x14ac:dyDescent="0.3">
      <c r="A1002" t="s">
        <v>94</v>
      </c>
      <c r="B1002" s="11">
        <v>45139</v>
      </c>
      <c r="C1002">
        <v>-4181</v>
      </c>
      <c r="F1002" t="s">
        <v>493</v>
      </c>
      <c r="G1002" t="s">
        <v>433</v>
      </c>
      <c r="H1002" t="s">
        <v>2134</v>
      </c>
      <c r="Q1002" t="s">
        <v>100</v>
      </c>
      <c r="R1002" t="s">
        <v>2135</v>
      </c>
    </row>
    <row r="1003" spans="1:19" hidden="1" x14ac:dyDescent="0.3">
      <c r="A1003" t="s">
        <v>94</v>
      </c>
      <c r="B1003" s="11">
        <v>45139</v>
      </c>
      <c r="C1003">
        <v>-3950</v>
      </c>
      <c r="D1003">
        <v>42505</v>
      </c>
      <c r="E1003" t="s">
        <v>37</v>
      </c>
      <c r="F1003" t="s">
        <v>162</v>
      </c>
      <c r="G1003" t="s">
        <v>120</v>
      </c>
      <c r="H1003" t="s">
        <v>2466</v>
      </c>
      <c r="I1003" t="s">
        <v>2467</v>
      </c>
      <c r="J1003">
        <v>8005</v>
      </c>
      <c r="K1003" t="s">
        <v>149</v>
      </c>
      <c r="L1003" t="s">
        <v>99</v>
      </c>
      <c r="M1003" t="s">
        <v>96</v>
      </c>
      <c r="N1003" t="s">
        <v>65</v>
      </c>
      <c r="O1003" t="s">
        <v>121</v>
      </c>
      <c r="P1003" t="s">
        <v>66</v>
      </c>
      <c r="Q1003" t="s">
        <v>100</v>
      </c>
      <c r="R1003" t="s">
        <v>2468</v>
      </c>
      <c r="S1003" t="s">
        <v>500</v>
      </c>
    </row>
    <row r="1004" spans="1:19" hidden="1" x14ac:dyDescent="0.3">
      <c r="A1004" t="s">
        <v>94</v>
      </c>
      <c r="B1004" s="11">
        <v>45139</v>
      </c>
      <c r="C1004">
        <v>-3649.2</v>
      </c>
      <c r="F1004" t="s">
        <v>493</v>
      </c>
      <c r="G1004" t="s">
        <v>433</v>
      </c>
      <c r="H1004" t="s">
        <v>2136</v>
      </c>
      <c r="Q1004" t="s">
        <v>100</v>
      </c>
      <c r="R1004" t="s">
        <v>2137</v>
      </c>
    </row>
    <row r="1005" spans="1:19" hidden="1" x14ac:dyDescent="0.3">
      <c r="A1005" t="s">
        <v>94</v>
      </c>
      <c r="B1005" s="11">
        <v>45139</v>
      </c>
      <c r="C1005">
        <v>-3625</v>
      </c>
      <c r="D1005">
        <v>41617</v>
      </c>
      <c r="E1005" t="s">
        <v>27</v>
      </c>
      <c r="F1005" t="s">
        <v>1288</v>
      </c>
      <c r="G1005" t="s">
        <v>124</v>
      </c>
      <c r="H1005" t="s">
        <v>2138</v>
      </c>
      <c r="I1005" t="s">
        <v>1290</v>
      </c>
      <c r="J1005">
        <v>9002</v>
      </c>
      <c r="K1005" t="s">
        <v>150</v>
      </c>
      <c r="L1005" t="s">
        <v>106</v>
      </c>
      <c r="M1005" t="s">
        <v>103</v>
      </c>
      <c r="N1005" t="s">
        <v>56</v>
      </c>
      <c r="O1005" t="s">
        <v>119</v>
      </c>
      <c r="P1005" t="s">
        <v>64</v>
      </c>
      <c r="Q1005" t="s">
        <v>153</v>
      </c>
      <c r="R1005" t="s">
        <v>2139</v>
      </c>
      <c r="S1005" t="s">
        <v>500</v>
      </c>
    </row>
    <row r="1006" spans="1:19" hidden="1" x14ac:dyDescent="0.3">
      <c r="A1006" t="s">
        <v>94</v>
      </c>
      <c r="B1006" s="11">
        <v>45139</v>
      </c>
      <c r="C1006">
        <v>-3625</v>
      </c>
      <c r="D1006">
        <v>41617</v>
      </c>
      <c r="E1006" t="s">
        <v>27</v>
      </c>
      <c r="F1006" t="s">
        <v>1288</v>
      </c>
      <c r="G1006" t="s">
        <v>124</v>
      </c>
      <c r="H1006" t="s">
        <v>2138</v>
      </c>
      <c r="I1006" t="s">
        <v>1290</v>
      </c>
      <c r="J1006">
        <v>9002</v>
      </c>
      <c r="K1006" t="s">
        <v>150</v>
      </c>
      <c r="L1006" t="s">
        <v>106</v>
      </c>
      <c r="M1006" t="s">
        <v>103</v>
      </c>
      <c r="N1006" t="s">
        <v>56</v>
      </c>
      <c r="O1006" t="s">
        <v>119</v>
      </c>
      <c r="P1006" t="s">
        <v>64</v>
      </c>
      <c r="Q1006" t="s">
        <v>154</v>
      </c>
      <c r="R1006" t="s">
        <v>2140</v>
      </c>
      <c r="S1006" t="s">
        <v>500</v>
      </c>
    </row>
    <row r="1007" spans="1:19" hidden="1" x14ac:dyDescent="0.3">
      <c r="A1007" t="s">
        <v>94</v>
      </c>
      <c r="B1007" s="11">
        <v>45139</v>
      </c>
      <c r="C1007">
        <v>-3555</v>
      </c>
      <c r="D1007">
        <v>41302</v>
      </c>
      <c r="E1007" t="s">
        <v>14</v>
      </c>
      <c r="F1007" t="s">
        <v>143</v>
      </c>
      <c r="G1007" t="s">
        <v>156</v>
      </c>
      <c r="H1007" t="s">
        <v>2141</v>
      </c>
      <c r="I1007" t="s">
        <v>2142</v>
      </c>
      <c r="J1007">
        <v>9002</v>
      </c>
      <c r="K1007" t="s">
        <v>150</v>
      </c>
      <c r="L1007" t="s">
        <v>106</v>
      </c>
      <c r="M1007" t="s">
        <v>103</v>
      </c>
      <c r="N1007" t="s">
        <v>56</v>
      </c>
      <c r="O1007" t="s">
        <v>123</v>
      </c>
      <c r="P1007" t="s">
        <v>59</v>
      </c>
      <c r="Q1007" t="s">
        <v>100</v>
      </c>
      <c r="R1007" t="s">
        <v>2143</v>
      </c>
      <c r="S1007" t="s">
        <v>500</v>
      </c>
    </row>
    <row r="1008" spans="1:19" hidden="1" x14ac:dyDescent="0.3">
      <c r="A1008" t="s">
        <v>94</v>
      </c>
      <c r="B1008" s="11">
        <v>45139</v>
      </c>
      <c r="C1008">
        <v>-3143.27</v>
      </c>
      <c r="D1008">
        <v>41102</v>
      </c>
      <c r="E1008" t="s">
        <v>3</v>
      </c>
      <c r="F1008" t="s">
        <v>101</v>
      </c>
      <c r="G1008" t="s">
        <v>102</v>
      </c>
      <c r="H1008" t="s">
        <v>2144</v>
      </c>
      <c r="I1008" t="s">
        <v>2145</v>
      </c>
      <c r="J1008">
        <v>9002</v>
      </c>
      <c r="K1008" t="s">
        <v>150</v>
      </c>
      <c r="L1008" t="s">
        <v>106</v>
      </c>
      <c r="M1008" t="s">
        <v>103</v>
      </c>
      <c r="N1008" t="s">
        <v>56</v>
      </c>
      <c r="O1008" t="s">
        <v>103</v>
      </c>
      <c r="P1008" t="s">
        <v>57</v>
      </c>
      <c r="Q1008" t="s">
        <v>100</v>
      </c>
      <c r="R1008" t="s">
        <v>2146</v>
      </c>
      <c r="S1008" t="s">
        <v>500</v>
      </c>
    </row>
    <row r="1009" spans="1:19" hidden="1" x14ac:dyDescent="0.3">
      <c r="A1009" t="s">
        <v>94</v>
      </c>
      <c r="B1009" s="11">
        <v>45139</v>
      </c>
      <c r="C1009">
        <v>-2962.8</v>
      </c>
      <c r="D1009">
        <v>42402</v>
      </c>
      <c r="E1009" t="s">
        <v>31</v>
      </c>
      <c r="F1009" t="s">
        <v>204</v>
      </c>
      <c r="G1009" t="s">
        <v>110</v>
      </c>
      <c r="H1009" t="s">
        <v>769</v>
      </c>
      <c r="I1009" t="s">
        <v>770</v>
      </c>
      <c r="J1009">
        <v>9002</v>
      </c>
      <c r="K1009" t="s">
        <v>150</v>
      </c>
      <c r="L1009" t="s">
        <v>106</v>
      </c>
      <c r="M1009" t="s">
        <v>96</v>
      </c>
      <c r="N1009" t="s">
        <v>65</v>
      </c>
      <c r="O1009" t="s">
        <v>116</v>
      </c>
      <c r="P1009" t="s">
        <v>62</v>
      </c>
      <c r="Q1009" t="s">
        <v>169</v>
      </c>
      <c r="R1009" t="s">
        <v>2147</v>
      </c>
      <c r="S1009" t="s">
        <v>500</v>
      </c>
    </row>
    <row r="1010" spans="1:19" hidden="1" x14ac:dyDescent="0.3">
      <c r="A1010" t="s">
        <v>94</v>
      </c>
      <c r="B1010" s="11">
        <v>45139</v>
      </c>
      <c r="C1010">
        <v>-2394.81</v>
      </c>
      <c r="D1010">
        <v>42405</v>
      </c>
      <c r="E1010" t="s">
        <v>33</v>
      </c>
      <c r="F1010" t="s">
        <v>136</v>
      </c>
      <c r="G1010" t="s">
        <v>124</v>
      </c>
      <c r="H1010" t="s">
        <v>2148</v>
      </c>
      <c r="I1010" t="s">
        <v>2149</v>
      </c>
      <c r="J1010">
        <v>9002</v>
      </c>
      <c r="K1010" t="s">
        <v>150</v>
      </c>
      <c r="L1010" t="s">
        <v>106</v>
      </c>
      <c r="M1010" t="s">
        <v>96</v>
      </c>
      <c r="N1010" t="s">
        <v>65</v>
      </c>
      <c r="O1010" t="s">
        <v>116</v>
      </c>
      <c r="P1010" t="s">
        <v>62</v>
      </c>
      <c r="Q1010" t="s">
        <v>100</v>
      </c>
      <c r="R1010" t="s">
        <v>2150</v>
      </c>
      <c r="S1010" t="s">
        <v>500</v>
      </c>
    </row>
    <row r="1011" spans="1:19" hidden="1" x14ac:dyDescent="0.3">
      <c r="A1011" t="s">
        <v>94</v>
      </c>
      <c r="B1011" s="11">
        <v>45139</v>
      </c>
      <c r="C1011">
        <v>-2187.1799999999998</v>
      </c>
      <c r="D1011">
        <v>33204</v>
      </c>
      <c r="E1011" t="s">
        <v>43</v>
      </c>
      <c r="F1011" t="s">
        <v>144</v>
      </c>
      <c r="G1011" t="s">
        <v>110</v>
      </c>
      <c r="H1011" t="s">
        <v>2151</v>
      </c>
      <c r="I1011" t="s">
        <v>2152</v>
      </c>
      <c r="J1011">
        <v>20011</v>
      </c>
      <c r="K1011" t="s">
        <v>105</v>
      </c>
      <c r="L1011" t="s">
        <v>106</v>
      </c>
      <c r="M1011" t="s">
        <v>111</v>
      </c>
      <c r="N1011" t="s">
        <v>68</v>
      </c>
      <c r="O1011" t="s">
        <v>112</v>
      </c>
      <c r="P1011" t="s">
        <v>68</v>
      </c>
      <c r="Q1011" t="s">
        <v>100</v>
      </c>
      <c r="R1011" t="s">
        <v>2153</v>
      </c>
      <c r="S1011" t="s">
        <v>500</v>
      </c>
    </row>
    <row r="1012" spans="1:19" hidden="1" x14ac:dyDescent="0.3">
      <c r="A1012" t="s">
        <v>94</v>
      </c>
      <c r="B1012" s="11">
        <v>45139</v>
      </c>
      <c r="C1012">
        <v>-1788.74</v>
      </c>
      <c r="D1012">
        <v>41621</v>
      </c>
      <c r="E1012" t="s">
        <v>2290</v>
      </c>
      <c r="F1012" t="s">
        <v>176</v>
      </c>
      <c r="G1012" t="s">
        <v>120</v>
      </c>
      <c r="H1012" t="s">
        <v>2434</v>
      </c>
      <c r="I1012" t="s">
        <v>2435</v>
      </c>
      <c r="J1012">
        <v>9002</v>
      </c>
      <c r="K1012" t="s">
        <v>150</v>
      </c>
      <c r="L1012" t="s">
        <v>106</v>
      </c>
      <c r="M1012" t="s">
        <v>103</v>
      </c>
      <c r="N1012" t="s">
        <v>56</v>
      </c>
      <c r="O1012" t="s">
        <v>119</v>
      </c>
      <c r="P1012" t="s">
        <v>64</v>
      </c>
      <c r="Q1012" t="s">
        <v>100</v>
      </c>
      <c r="R1012" t="s">
        <v>2436</v>
      </c>
      <c r="S1012" t="s">
        <v>500</v>
      </c>
    </row>
    <row r="1013" spans="1:19" hidden="1" x14ac:dyDescent="0.3">
      <c r="A1013" t="s">
        <v>94</v>
      </c>
      <c r="B1013" s="11">
        <v>45139</v>
      </c>
      <c r="C1013">
        <v>-1780</v>
      </c>
      <c r="D1013">
        <v>42109</v>
      </c>
      <c r="E1013" t="s">
        <v>29</v>
      </c>
      <c r="F1013" t="s">
        <v>98</v>
      </c>
      <c r="G1013" t="s">
        <v>102</v>
      </c>
      <c r="H1013" t="s">
        <v>2356</v>
      </c>
      <c r="I1013" t="s">
        <v>2357</v>
      </c>
      <c r="J1013">
        <v>9002</v>
      </c>
      <c r="K1013" t="s">
        <v>150</v>
      </c>
      <c r="L1013" t="s">
        <v>106</v>
      </c>
      <c r="M1013" t="s">
        <v>96</v>
      </c>
      <c r="N1013" t="s">
        <v>65</v>
      </c>
      <c r="O1013" t="s">
        <v>128</v>
      </c>
      <c r="P1013" t="s">
        <v>57</v>
      </c>
      <c r="Q1013" t="s">
        <v>100</v>
      </c>
      <c r="R1013" t="s">
        <v>2358</v>
      </c>
      <c r="S1013" t="s">
        <v>500</v>
      </c>
    </row>
    <row r="1014" spans="1:19" hidden="1" x14ac:dyDescent="0.3">
      <c r="A1014" t="s">
        <v>94</v>
      </c>
      <c r="B1014" s="11">
        <v>45139</v>
      </c>
      <c r="C1014">
        <v>-1537.9</v>
      </c>
      <c r="D1014">
        <v>41301</v>
      </c>
      <c r="E1014" t="s">
        <v>13</v>
      </c>
      <c r="F1014" t="s">
        <v>122</v>
      </c>
      <c r="G1014" t="s">
        <v>113</v>
      </c>
      <c r="H1014" t="s">
        <v>2154</v>
      </c>
      <c r="I1014" t="s">
        <v>2155</v>
      </c>
      <c r="J1014">
        <v>9002</v>
      </c>
      <c r="K1014" t="s">
        <v>150</v>
      </c>
      <c r="L1014" t="s">
        <v>106</v>
      </c>
      <c r="M1014" t="s">
        <v>103</v>
      </c>
      <c r="N1014" t="s">
        <v>56</v>
      </c>
      <c r="O1014" t="s">
        <v>123</v>
      </c>
      <c r="P1014" t="s">
        <v>59</v>
      </c>
      <c r="Q1014" t="s">
        <v>100</v>
      </c>
      <c r="R1014" t="s">
        <v>2156</v>
      </c>
      <c r="S1014" t="s">
        <v>500</v>
      </c>
    </row>
    <row r="1015" spans="1:19" hidden="1" x14ac:dyDescent="0.3">
      <c r="A1015" t="s">
        <v>94</v>
      </c>
      <c r="B1015" s="11">
        <v>45139</v>
      </c>
      <c r="C1015">
        <v>-1500</v>
      </c>
      <c r="D1015">
        <v>41615</v>
      </c>
      <c r="E1015" t="s">
        <v>26</v>
      </c>
      <c r="F1015" t="s">
        <v>787</v>
      </c>
      <c r="G1015" t="s">
        <v>120</v>
      </c>
      <c r="H1015" t="s">
        <v>2157</v>
      </c>
      <c r="I1015" t="s">
        <v>1770</v>
      </c>
      <c r="J1015">
        <v>9002</v>
      </c>
      <c r="K1015" t="s">
        <v>150</v>
      </c>
      <c r="L1015" t="s">
        <v>106</v>
      </c>
      <c r="M1015" t="s">
        <v>103</v>
      </c>
      <c r="N1015" t="s">
        <v>56</v>
      </c>
      <c r="O1015" t="s">
        <v>119</v>
      </c>
      <c r="P1015" t="s">
        <v>64</v>
      </c>
      <c r="Q1015" t="s">
        <v>100</v>
      </c>
      <c r="R1015" t="s">
        <v>2158</v>
      </c>
      <c r="S1015" t="s">
        <v>500</v>
      </c>
    </row>
    <row r="1016" spans="1:19" hidden="1" x14ac:dyDescent="0.3">
      <c r="A1016" t="s">
        <v>94</v>
      </c>
      <c r="B1016" s="11">
        <v>45139</v>
      </c>
      <c r="C1016">
        <v>-1497.11</v>
      </c>
      <c r="D1016">
        <v>41201</v>
      </c>
      <c r="E1016" t="s">
        <v>9</v>
      </c>
      <c r="F1016" t="s">
        <v>109</v>
      </c>
      <c r="G1016" t="s">
        <v>110</v>
      </c>
      <c r="H1016" t="s">
        <v>2469</v>
      </c>
      <c r="I1016" t="s">
        <v>2470</v>
      </c>
      <c r="J1016">
        <v>9002</v>
      </c>
      <c r="K1016" t="s">
        <v>150</v>
      </c>
      <c r="L1016" t="s">
        <v>106</v>
      </c>
      <c r="M1016" t="s">
        <v>103</v>
      </c>
      <c r="N1016" t="s">
        <v>56</v>
      </c>
      <c r="O1016" t="s">
        <v>96</v>
      </c>
      <c r="P1016" t="s">
        <v>58</v>
      </c>
      <c r="Q1016" t="s">
        <v>100</v>
      </c>
      <c r="R1016" t="s">
        <v>2471</v>
      </c>
      <c r="S1016" t="s">
        <v>500</v>
      </c>
    </row>
    <row r="1017" spans="1:19" hidden="1" x14ac:dyDescent="0.3">
      <c r="A1017" t="s">
        <v>94</v>
      </c>
      <c r="B1017" s="11">
        <v>45139</v>
      </c>
      <c r="C1017">
        <v>-1422.72</v>
      </c>
      <c r="D1017">
        <v>9</v>
      </c>
      <c r="F1017" t="s">
        <v>2322</v>
      </c>
      <c r="G1017" t="s">
        <v>172</v>
      </c>
      <c r="I1017" t="s">
        <v>2326</v>
      </c>
      <c r="J1017">
        <v>9002</v>
      </c>
      <c r="K1017" t="s">
        <v>150</v>
      </c>
      <c r="L1017" t="s">
        <v>106</v>
      </c>
    </row>
    <row r="1018" spans="1:19" hidden="1" x14ac:dyDescent="0.3">
      <c r="A1018" t="s">
        <v>94</v>
      </c>
      <c r="B1018" s="11">
        <v>45139</v>
      </c>
      <c r="C1018">
        <v>-1380.5</v>
      </c>
      <c r="D1018">
        <v>41614</v>
      </c>
      <c r="E1018" t="s">
        <v>25</v>
      </c>
      <c r="F1018" t="s">
        <v>2331</v>
      </c>
      <c r="G1018" t="s">
        <v>124</v>
      </c>
      <c r="H1018" t="s">
        <v>2332</v>
      </c>
      <c r="I1018" t="s">
        <v>2333</v>
      </c>
      <c r="J1018">
        <v>9002</v>
      </c>
      <c r="K1018" t="s">
        <v>150</v>
      </c>
      <c r="L1018" t="s">
        <v>106</v>
      </c>
      <c r="M1018" t="s">
        <v>103</v>
      </c>
      <c r="N1018" t="s">
        <v>56</v>
      </c>
      <c r="O1018" t="s">
        <v>119</v>
      </c>
      <c r="P1018" t="s">
        <v>64</v>
      </c>
      <c r="Q1018" t="s">
        <v>100</v>
      </c>
      <c r="R1018" t="s">
        <v>2334</v>
      </c>
      <c r="S1018" t="s">
        <v>500</v>
      </c>
    </row>
    <row r="1019" spans="1:19" hidden="1" x14ac:dyDescent="0.3">
      <c r="A1019" t="s">
        <v>94</v>
      </c>
      <c r="B1019" s="11">
        <v>45139</v>
      </c>
      <c r="C1019">
        <v>-1294.3599999999999</v>
      </c>
      <c r="D1019">
        <v>41202</v>
      </c>
      <c r="E1019" t="s">
        <v>10</v>
      </c>
      <c r="F1019" t="s">
        <v>152</v>
      </c>
      <c r="G1019" t="s">
        <v>102</v>
      </c>
      <c r="H1019" t="s">
        <v>2398</v>
      </c>
      <c r="I1019" t="s">
        <v>2399</v>
      </c>
      <c r="J1019">
        <v>9002</v>
      </c>
      <c r="K1019" t="s">
        <v>150</v>
      </c>
      <c r="L1019" t="s">
        <v>106</v>
      </c>
      <c r="M1019" t="s">
        <v>103</v>
      </c>
      <c r="N1019" t="s">
        <v>56</v>
      </c>
      <c r="O1019" t="s">
        <v>96</v>
      </c>
      <c r="P1019" t="s">
        <v>58</v>
      </c>
      <c r="Q1019" t="s">
        <v>100</v>
      </c>
      <c r="R1019" t="s">
        <v>2400</v>
      </c>
      <c r="S1019" t="s">
        <v>500</v>
      </c>
    </row>
    <row r="1020" spans="1:19" hidden="1" x14ac:dyDescent="0.3">
      <c r="A1020" t="s">
        <v>94</v>
      </c>
      <c r="B1020" s="11">
        <v>45139</v>
      </c>
      <c r="C1020">
        <v>-1267.0833333333333</v>
      </c>
      <c r="D1020">
        <v>41107</v>
      </c>
      <c r="E1020" t="s">
        <v>7</v>
      </c>
      <c r="F1020" t="s">
        <v>2322</v>
      </c>
      <c r="G1020" t="s">
        <v>172</v>
      </c>
      <c r="I1020" t="s">
        <v>150</v>
      </c>
      <c r="J1020">
        <v>9002</v>
      </c>
      <c r="K1020" t="s">
        <v>150</v>
      </c>
      <c r="L1020" t="s">
        <v>106</v>
      </c>
      <c r="M1020" t="s">
        <v>103</v>
      </c>
      <c r="N1020" t="s">
        <v>56</v>
      </c>
      <c r="O1020" t="s">
        <v>103</v>
      </c>
      <c r="P1020" t="s">
        <v>57</v>
      </c>
    </row>
    <row r="1021" spans="1:19" hidden="1" x14ac:dyDescent="0.3">
      <c r="A1021" t="s">
        <v>94</v>
      </c>
      <c r="B1021" s="11">
        <v>45139</v>
      </c>
      <c r="C1021">
        <v>-1171.55</v>
      </c>
      <c r="D1021">
        <v>41304</v>
      </c>
      <c r="E1021" t="s">
        <v>16</v>
      </c>
      <c r="F1021" t="s">
        <v>134</v>
      </c>
      <c r="G1021" t="s">
        <v>120</v>
      </c>
      <c r="H1021" t="s">
        <v>2159</v>
      </c>
      <c r="I1021" t="s">
        <v>1564</v>
      </c>
      <c r="J1021">
        <v>9002</v>
      </c>
      <c r="K1021" t="s">
        <v>150</v>
      </c>
      <c r="L1021" t="s">
        <v>106</v>
      </c>
      <c r="M1021" t="s">
        <v>103</v>
      </c>
      <c r="N1021" t="s">
        <v>56</v>
      </c>
      <c r="O1021" t="s">
        <v>123</v>
      </c>
      <c r="P1021" t="s">
        <v>59</v>
      </c>
      <c r="Q1021" t="s">
        <v>100</v>
      </c>
      <c r="R1021" t="s">
        <v>2160</v>
      </c>
      <c r="S1021" t="s">
        <v>500</v>
      </c>
    </row>
    <row r="1022" spans="1:19" hidden="1" x14ac:dyDescent="0.3">
      <c r="A1022" t="s">
        <v>94</v>
      </c>
      <c r="B1022" s="11">
        <v>45139</v>
      </c>
      <c r="C1022">
        <v>-1103.1400000000001</v>
      </c>
      <c r="D1022">
        <v>42706</v>
      </c>
      <c r="E1022" t="s">
        <v>41</v>
      </c>
      <c r="F1022" t="s">
        <v>188</v>
      </c>
      <c r="G1022" t="s">
        <v>120</v>
      </c>
      <c r="H1022" t="s">
        <v>2378</v>
      </c>
      <c r="I1022" t="s">
        <v>2401</v>
      </c>
      <c r="J1022">
        <v>9002</v>
      </c>
      <c r="K1022" t="s">
        <v>150</v>
      </c>
      <c r="L1022" t="s">
        <v>106</v>
      </c>
      <c r="M1022" t="s">
        <v>96</v>
      </c>
      <c r="N1022" t="s">
        <v>65</v>
      </c>
      <c r="O1022" t="s">
        <v>97</v>
      </c>
      <c r="P1022" t="s">
        <v>67</v>
      </c>
      <c r="Q1022" t="s">
        <v>100</v>
      </c>
      <c r="R1022" t="s">
        <v>2402</v>
      </c>
      <c r="S1022" t="s">
        <v>500</v>
      </c>
    </row>
    <row r="1023" spans="1:19" hidden="1" x14ac:dyDescent="0.3">
      <c r="A1023" t="s">
        <v>94</v>
      </c>
      <c r="B1023" s="11">
        <v>45139</v>
      </c>
      <c r="C1023">
        <v>-1100</v>
      </c>
      <c r="D1023">
        <v>41615</v>
      </c>
      <c r="E1023" t="s">
        <v>26</v>
      </c>
      <c r="F1023" t="s">
        <v>787</v>
      </c>
      <c r="G1023" t="s">
        <v>120</v>
      </c>
      <c r="H1023" t="s">
        <v>2161</v>
      </c>
      <c r="I1023" t="s">
        <v>2162</v>
      </c>
      <c r="J1023">
        <v>9002</v>
      </c>
      <c r="K1023" t="s">
        <v>150</v>
      </c>
      <c r="L1023" t="s">
        <v>106</v>
      </c>
      <c r="M1023" t="s">
        <v>103</v>
      </c>
      <c r="N1023" t="s">
        <v>56</v>
      </c>
      <c r="O1023" t="s">
        <v>119</v>
      </c>
      <c r="P1023" t="s">
        <v>64</v>
      </c>
      <c r="Q1023" t="s">
        <v>100</v>
      </c>
      <c r="R1023" t="s">
        <v>2163</v>
      </c>
      <c r="S1023" t="s">
        <v>500</v>
      </c>
    </row>
    <row r="1024" spans="1:19" hidden="1" x14ac:dyDescent="0.3">
      <c r="A1024" t="s">
        <v>94</v>
      </c>
      <c r="B1024" s="11">
        <v>45139</v>
      </c>
      <c r="C1024">
        <v>-1075.71</v>
      </c>
      <c r="D1024">
        <v>41614</v>
      </c>
      <c r="E1024" t="s">
        <v>25</v>
      </c>
      <c r="F1024" t="s">
        <v>556</v>
      </c>
      <c r="G1024" t="s">
        <v>95</v>
      </c>
      <c r="H1024" t="s">
        <v>2472</v>
      </c>
      <c r="I1024" t="s">
        <v>2473</v>
      </c>
      <c r="J1024">
        <v>9002</v>
      </c>
      <c r="K1024" t="s">
        <v>150</v>
      </c>
      <c r="L1024" t="s">
        <v>106</v>
      </c>
      <c r="M1024" t="s">
        <v>103</v>
      </c>
      <c r="N1024" t="s">
        <v>56</v>
      </c>
      <c r="O1024" t="s">
        <v>119</v>
      </c>
      <c r="P1024" t="s">
        <v>64</v>
      </c>
      <c r="Q1024" t="s">
        <v>100</v>
      </c>
      <c r="R1024" t="s">
        <v>2474</v>
      </c>
      <c r="S1024" t="s">
        <v>500</v>
      </c>
    </row>
    <row r="1025" spans="1:19" hidden="1" x14ac:dyDescent="0.3">
      <c r="A1025" t="s">
        <v>94</v>
      </c>
      <c r="B1025" s="11">
        <v>45139</v>
      </c>
      <c r="C1025">
        <v>-933.98</v>
      </c>
      <c r="D1025">
        <v>33204</v>
      </c>
      <c r="E1025" t="s">
        <v>43</v>
      </c>
      <c r="F1025" t="s">
        <v>144</v>
      </c>
      <c r="G1025" t="s">
        <v>110</v>
      </c>
      <c r="H1025" t="s">
        <v>2164</v>
      </c>
      <c r="I1025" t="s">
        <v>2165</v>
      </c>
      <c r="J1025">
        <v>20011</v>
      </c>
      <c r="K1025" t="s">
        <v>105</v>
      </c>
      <c r="L1025" t="s">
        <v>106</v>
      </c>
      <c r="M1025" t="s">
        <v>111</v>
      </c>
      <c r="N1025" t="s">
        <v>68</v>
      </c>
      <c r="O1025" t="s">
        <v>112</v>
      </c>
      <c r="P1025" t="s">
        <v>68</v>
      </c>
      <c r="Q1025" t="s">
        <v>100</v>
      </c>
      <c r="R1025" t="s">
        <v>2166</v>
      </c>
      <c r="S1025" t="s">
        <v>500</v>
      </c>
    </row>
    <row r="1026" spans="1:19" hidden="1" x14ac:dyDescent="0.3">
      <c r="A1026" t="s">
        <v>94</v>
      </c>
      <c r="B1026" s="11">
        <v>45139</v>
      </c>
      <c r="C1026">
        <v>-899.39</v>
      </c>
      <c r="D1026">
        <v>41620</v>
      </c>
      <c r="E1026" t="s">
        <v>28</v>
      </c>
      <c r="F1026" t="s">
        <v>553</v>
      </c>
      <c r="G1026" t="s">
        <v>120</v>
      </c>
      <c r="H1026" t="s">
        <v>2437</v>
      </c>
      <c r="I1026" t="s">
        <v>2438</v>
      </c>
      <c r="J1026">
        <v>9002</v>
      </c>
      <c r="K1026" t="s">
        <v>150</v>
      </c>
      <c r="L1026" t="s">
        <v>106</v>
      </c>
      <c r="M1026" t="s">
        <v>103</v>
      </c>
      <c r="N1026" t="s">
        <v>56</v>
      </c>
      <c r="O1026" t="s">
        <v>119</v>
      </c>
      <c r="P1026" t="s">
        <v>64</v>
      </c>
      <c r="Q1026" t="s">
        <v>100</v>
      </c>
      <c r="R1026" t="s">
        <v>2439</v>
      </c>
      <c r="S1026" t="s">
        <v>500</v>
      </c>
    </row>
    <row r="1027" spans="1:19" hidden="1" x14ac:dyDescent="0.3">
      <c r="A1027" t="s">
        <v>94</v>
      </c>
      <c r="B1027" s="11">
        <v>45139</v>
      </c>
      <c r="C1027">
        <v>-768.31</v>
      </c>
      <c r="D1027">
        <v>42404</v>
      </c>
      <c r="E1027" t="s">
        <v>32</v>
      </c>
      <c r="F1027" t="s">
        <v>135</v>
      </c>
      <c r="G1027" t="s">
        <v>113</v>
      </c>
      <c r="H1027" t="s">
        <v>2167</v>
      </c>
      <c r="I1027" t="s">
        <v>2168</v>
      </c>
      <c r="J1027">
        <v>4004</v>
      </c>
      <c r="K1027" t="s">
        <v>114</v>
      </c>
      <c r="L1027" t="s">
        <v>2391</v>
      </c>
      <c r="M1027" t="s">
        <v>96</v>
      </c>
      <c r="N1027" t="s">
        <v>65</v>
      </c>
      <c r="O1027" t="s">
        <v>116</v>
      </c>
      <c r="P1027" t="s">
        <v>62</v>
      </c>
      <c r="Q1027" t="s">
        <v>100</v>
      </c>
      <c r="R1027" t="s">
        <v>2169</v>
      </c>
      <c r="S1027" t="s">
        <v>500</v>
      </c>
    </row>
    <row r="1028" spans="1:19" hidden="1" x14ac:dyDescent="0.3">
      <c r="A1028" t="s">
        <v>94</v>
      </c>
      <c r="B1028" s="11">
        <v>45139</v>
      </c>
      <c r="C1028">
        <v>-688.06</v>
      </c>
      <c r="D1028">
        <v>42408</v>
      </c>
      <c r="E1028" t="s">
        <v>35</v>
      </c>
      <c r="F1028" t="s">
        <v>378</v>
      </c>
      <c r="G1028" t="s">
        <v>124</v>
      </c>
      <c r="H1028" t="s">
        <v>2170</v>
      </c>
      <c r="I1028" t="s">
        <v>2171</v>
      </c>
      <c r="J1028">
        <v>9002</v>
      </c>
      <c r="K1028" t="s">
        <v>150</v>
      </c>
      <c r="L1028" t="s">
        <v>106</v>
      </c>
      <c r="M1028" t="s">
        <v>96</v>
      </c>
      <c r="N1028" t="s">
        <v>65</v>
      </c>
      <c r="O1028" t="s">
        <v>116</v>
      </c>
      <c r="P1028" t="s">
        <v>62</v>
      </c>
      <c r="Q1028" t="s">
        <v>100</v>
      </c>
      <c r="R1028" t="s">
        <v>2172</v>
      </c>
      <c r="S1028" t="s">
        <v>500</v>
      </c>
    </row>
    <row r="1029" spans="1:19" hidden="1" x14ac:dyDescent="0.3">
      <c r="A1029" t="s">
        <v>94</v>
      </c>
      <c r="B1029" s="11">
        <v>45139</v>
      </c>
      <c r="C1029">
        <v>-651.33000000000004</v>
      </c>
      <c r="D1029">
        <v>41303</v>
      </c>
      <c r="E1029" t="s">
        <v>15</v>
      </c>
      <c r="F1029" t="s">
        <v>170</v>
      </c>
      <c r="G1029" t="s">
        <v>120</v>
      </c>
      <c r="H1029" t="s">
        <v>2475</v>
      </c>
      <c r="I1029" t="s">
        <v>2476</v>
      </c>
      <c r="J1029">
        <v>9002</v>
      </c>
      <c r="K1029" t="s">
        <v>150</v>
      </c>
      <c r="L1029" t="s">
        <v>106</v>
      </c>
      <c r="M1029" t="s">
        <v>103</v>
      </c>
      <c r="N1029" t="s">
        <v>56</v>
      </c>
      <c r="O1029" t="s">
        <v>123</v>
      </c>
      <c r="P1029" t="s">
        <v>59</v>
      </c>
      <c r="Q1029" t="s">
        <v>100</v>
      </c>
      <c r="R1029" t="s">
        <v>2477</v>
      </c>
      <c r="S1029" t="s">
        <v>500</v>
      </c>
    </row>
    <row r="1030" spans="1:19" hidden="1" x14ac:dyDescent="0.3">
      <c r="A1030" t="s">
        <v>94</v>
      </c>
      <c r="B1030" s="11">
        <v>45139</v>
      </c>
      <c r="C1030">
        <v>-562.5</v>
      </c>
      <c r="D1030">
        <v>41302</v>
      </c>
      <c r="E1030" t="s">
        <v>14</v>
      </c>
      <c r="F1030" t="s">
        <v>143</v>
      </c>
      <c r="G1030" t="s">
        <v>156</v>
      </c>
      <c r="H1030" t="s">
        <v>2173</v>
      </c>
      <c r="I1030" t="s">
        <v>2174</v>
      </c>
      <c r="J1030">
        <v>9002</v>
      </c>
      <c r="K1030" t="s">
        <v>150</v>
      </c>
      <c r="L1030" t="s">
        <v>106</v>
      </c>
      <c r="M1030" t="s">
        <v>103</v>
      </c>
      <c r="N1030" t="s">
        <v>56</v>
      </c>
      <c r="O1030" t="s">
        <v>123</v>
      </c>
      <c r="P1030" t="s">
        <v>59</v>
      </c>
      <c r="Q1030" t="s">
        <v>100</v>
      </c>
      <c r="R1030" t="s">
        <v>2175</v>
      </c>
      <c r="S1030" t="s">
        <v>500</v>
      </c>
    </row>
    <row r="1031" spans="1:19" hidden="1" x14ac:dyDescent="0.3">
      <c r="A1031" t="s">
        <v>94</v>
      </c>
      <c r="B1031" s="11">
        <v>45139</v>
      </c>
      <c r="C1031">
        <v>-545.5</v>
      </c>
      <c r="D1031">
        <v>41614</v>
      </c>
      <c r="E1031" t="s">
        <v>25</v>
      </c>
      <c r="F1031" t="s">
        <v>167</v>
      </c>
      <c r="G1031" t="s">
        <v>124</v>
      </c>
      <c r="H1031" t="s">
        <v>2291</v>
      </c>
      <c r="I1031" t="s">
        <v>2292</v>
      </c>
      <c r="J1031">
        <v>9002</v>
      </c>
      <c r="K1031" t="s">
        <v>150</v>
      </c>
      <c r="L1031" t="s">
        <v>106</v>
      </c>
      <c r="M1031" t="s">
        <v>103</v>
      </c>
      <c r="N1031" t="s">
        <v>56</v>
      </c>
      <c r="O1031" t="s">
        <v>119</v>
      </c>
      <c r="P1031" t="s">
        <v>64</v>
      </c>
      <c r="Q1031" t="s">
        <v>100</v>
      </c>
      <c r="R1031" t="s">
        <v>2293</v>
      </c>
      <c r="S1031" t="s">
        <v>500</v>
      </c>
    </row>
    <row r="1032" spans="1:19" hidden="1" x14ac:dyDescent="0.3">
      <c r="A1032" t="s">
        <v>94</v>
      </c>
      <c r="B1032" s="11">
        <v>45139</v>
      </c>
      <c r="C1032">
        <v>-545</v>
      </c>
      <c r="D1032">
        <v>42407</v>
      </c>
      <c r="E1032" t="s">
        <v>34</v>
      </c>
      <c r="F1032" t="s">
        <v>190</v>
      </c>
      <c r="G1032" t="s">
        <v>120</v>
      </c>
      <c r="H1032" t="s">
        <v>2335</v>
      </c>
      <c r="I1032" t="s">
        <v>2336</v>
      </c>
      <c r="J1032">
        <v>9002</v>
      </c>
      <c r="K1032" t="s">
        <v>150</v>
      </c>
      <c r="L1032" t="s">
        <v>106</v>
      </c>
      <c r="M1032" t="s">
        <v>96</v>
      </c>
      <c r="N1032" t="s">
        <v>65</v>
      </c>
      <c r="O1032" t="s">
        <v>116</v>
      </c>
      <c r="P1032" t="s">
        <v>62</v>
      </c>
      <c r="Q1032" t="s">
        <v>100</v>
      </c>
      <c r="R1032" t="s">
        <v>2337</v>
      </c>
      <c r="S1032" t="s">
        <v>500</v>
      </c>
    </row>
    <row r="1033" spans="1:19" hidden="1" x14ac:dyDescent="0.3">
      <c r="A1033" t="s">
        <v>94</v>
      </c>
      <c r="B1033" s="11">
        <v>45139</v>
      </c>
      <c r="C1033">
        <v>-523.75</v>
      </c>
      <c r="D1033">
        <v>41614</v>
      </c>
      <c r="E1033" t="s">
        <v>25</v>
      </c>
      <c r="F1033" t="s">
        <v>820</v>
      </c>
      <c r="G1033" t="s">
        <v>124</v>
      </c>
      <c r="H1033" t="s">
        <v>2338</v>
      </c>
      <c r="I1033" t="s">
        <v>822</v>
      </c>
      <c r="J1033">
        <v>9002</v>
      </c>
      <c r="K1033" t="s">
        <v>150</v>
      </c>
      <c r="L1033" t="s">
        <v>106</v>
      </c>
      <c r="M1033" t="s">
        <v>103</v>
      </c>
      <c r="N1033" t="s">
        <v>56</v>
      </c>
      <c r="O1033" t="s">
        <v>119</v>
      </c>
      <c r="P1033" t="s">
        <v>64</v>
      </c>
      <c r="Q1033" t="s">
        <v>153</v>
      </c>
      <c r="R1033" t="s">
        <v>2478</v>
      </c>
      <c r="S1033" t="s">
        <v>500</v>
      </c>
    </row>
    <row r="1034" spans="1:19" hidden="1" x14ac:dyDescent="0.3">
      <c r="A1034" t="s">
        <v>94</v>
      </c>
      <c r="B1034" s="11">
        <v>45139</v>
      </c>
      <c r="C1034">
        <v>-523.75</v>
      </c>
      <c r="D1034">
        <v>41614</v>
      </c>
      <c r="E1034" t="s">
        <v>25</v>
      </c>
      <c r="F1034" t="s">
        <v>820</v>
      </c>
      <c r="G1034" t="s">
        <v>124</v>
      </c>
      <c r="H1034" t="s">
        <v>2338</v>
      </c>
      <c r="I1034" t="s">
        <v>822</v>
      </c>
      <c r="J1034">
        <v>9002</v>
      </c>
      <c r="K1034" t="s">
        <v>150</v>
      </c>
      <c r="L1034" t="s">
        <v>106</v>
      </c>
      <c r="M1034" t="s">
        <v>103</v>
      </c>
      <c r="N1034" t="s">
        <v>56</v>
      </c>
      <c r="O1034" t="s">
        <v>119</v>
      </c>
      <c r="P1034" t="s">
        <v>64</v>
      </c>
      <c r="Q1034" t="s">
        <v>154</v>
      </c>
      <c r="R1034" t="s">
        <v>2479</v>
      </c>
      <c r="S1034" t="s">
        <v>500</v>
      </c>
    </row>
    <row r="1035" spans="1:19" hidden="1" x14ac:dyDescent="0.3">
      <c r="A1035" t="s">
        <v>94</v>
      </c>
      <c r="B1035" s="11">
        <v>45139</v>
      </c>
      <c r="C1035">
        <v>-450</v>
      </c>
      <c r="D1035">
        <v>41105</v>
      </c>
      <c r="E1035" t="s">
        <v>6</v>
      </c>
      <c r="F1035" t="s">
        <v>171</v>
      </c>
      <c r="G1035" t="s">
        <v>95</v>
      </c>
      <c r="H1035" t="s">
        <v>2176</v>
      </c>
      <c r="I1035" t="s">
        <v>480</v>
      </c>
      <c r="J1035">
        <v>9002</v>
      </c>
      <c r="K1035" t="s">
        <v>150</v>
      </c>
      <c r="L1035" t="s">
        <v>106</v>
      </c>
      <c r="M1035" t="s">
        <v>103</v>
      </c>
      <c r="N1035" t="s">
        <v>56</v>
      </c>
      <c r="O1035" t="s">
        <v>103</v>
      </c>
      <c r="P1035" t="s">
        <v>57</v>
      </c>
      <c r="Q1035" t="s">
        <v>100</v>
      </c>
      <c r="R1035" t="s">
        <v>2177</v>
      </c>
      <c r="S1035" t="s">
        <v>500</v>
      </c>
    </row>
    <row r="1036" spans="1:19" hidden="1" x14ac:dyDescent="0.3">
      <c r="A1036" t="s">
        <v>94</v>
      </c>
      <c r="B1036" s="11">
        <v>45139</v>
      </c>
      <c r="C1036">
        <v>-347.51</v>
      </c>
      <c r="D1036">
        <v>33204</v>
      </c>
      <c r="E1036" t="s">
        <v>43</v>
      </c>
      <c r="F1036" t="s">
        <v>144</v>
      </c>
      <c r="G1036" t="s">
        <v>110</v>
      </c>
      <c r="H1036" t="s">
        <v>2180</v>
      </c>
      <c r="I1036" t="s">
        <v>2181</v>
      </c>
      <c r="J1036">
        <v>20011</v>
      </c>
      <c r="K1036" t="s">
        <v>105</v>
      </c>
      <c r="L1036" t="s">
        <v>106</v>
      </c>
      <c r="M1036" t="s">
        <v>111</v>
      </c>
      <c r="N1036" t="s">
        <v>68</v>
      </c>
      <c r="O1036" t="s">
        <v>112</v>
      </c>
      <c r="P1036" t="s">
        <v>68</v>
      </c>
      <c r="Q1036" t="s">
        <v>100</v>
      </c>
      <c r="R1036" t="s">
        <v>2182</v>
      </c>
      <c r="S1036" t="s">
        <v>500</v>
      </c>
    </row>
    <row r="1037" spans="1:19" hidden="1" x14ac:dyDescent="0.3">
      <c r="A1037" t="s">
        <v>94</v>
      </c>
      <c r="B1037" s="11">
        <v>45139</v>
      </c>
      <c r="C1037">
        <v>-341.03</v>
      </c>
      <c r="D1037">
        <v>41620</v>
      </c>
      <c r="E1037" t="s">
        <v>28</v>
      </c>
      <c r="F1037" t="s">
        <v>125</v>
      </c>
      <c r="G1037" t="s">
        <v>124</v>
      </c>
      <c r="H1037" t="s">
        <v>599</v>
      </c>
      <c r="I1037" t="s">
        <v>600</v>
      </c>
      <c r="J1037">
        <v>9002</v>
      </c>
      <c r="K1037" t="s">
        <v>150</v>
      </c>
      <c r="L1037" t="s">
        <v>106</v>
      </c>
      <c r="M1037" t="s">
        <v>103</v>
      </c>
      <c r="N1037" t="s">
        <v>56</v>
      </c>
      <c r="O1037" t="s">
        <v>119</v>
      </c>
      <c r="P1037" t="s">
        <v>64</v>
      </c>
      <c r="Q1037" t="s">
        <v>2178</v>
      </c>
      <c r="R1037" t="s">
        <v>2179</v>
      </c>
      <c r="S1037" t="s">
        <v>500</v>
      </c>
    </row>
    <row r="1038" spans="1:19" hidden="1" x14ac:dyDescent="0.3">
      <c r="A1038" t="s">
        <v>94</v>
      </c>
      <c r="B1038" s="11">
        <v>45139</v>
      </c>
      <c r="C1038">
        <v>-320</v>
      </c>
      <c r="D1038">
        <v>41618</v>
      </c>
      <c r="E1038" t="s">
        <v>2376</v>
      </c>
      <c r="F1038" t="s">
        <v>582</v>
      </c>
      <c r="G1038" t="s">
        <v>120</v>
      </c>
      <c r="H1038" t="s">
        <v>2013</v>
      </c>
      <c r="I1038" t="s">
        <v>1824</v>
      </c>
      <c r="J1038">
        <v>9002</v>
      </c>
      <c r="K1038" t="s">
        <v>150</v>
      </c>
      <c r="L1038" t="s">
        <v>106</v>
      </c>
      <c r="M1038" t="s">
        <v>103</v>
      </c>
      <c r="N1038" t="s">
        <v>56</v>
      </c>
      <c r="O1038" t="s">
        <v>119</v>
      </c>
      <c r="P1038" t="s">
        <v>64</v>
      </c>
      <c r="Q1038" t="s">
        <v>100</v>
      </c>
      <c r="R1038" t="s">
        <v>2014</v>
      </c>
      <c r="S1038" t="s">
        <v>500</v>
      </c>
    </row>
    <row r="1039" spans="1:19" hidden="1" x14ac:dyDescent="0.3">
      <c r="A1039" t="s">
        <v>94</v>
      </c>
      <c r="B1039" s="11">
        <v>45139</v>
      </c>
      <c r="C1039">
        <v>-250</v>
      </c>
      <c r="D1039">
        <v>41105</v>
      </c>
      <c r="E1039" t="s">
        <v>6</v>
      </c>
      <c r="F1039" t="s">
        <v>171</v>
      </c>
      <c r="G1039" t="s">
        <v>95</v>
      </c>
      <c r="H1039" t="s">
        <v>2183</v>
      </c>
      <c r="I1039" t="s">
        <v>488</v>
      </c>
      <c r="J1039">
        <v>9002</v>
      </c>
      <c r="K1039" t="s">
        <v>150</v>
      </c>
      <c r="L1039" t="s">
        <v>106</v>
      </c>
      <c r="M1039" t="s">
        <v>103</v>
      </c>
      <c r="N1039" t="s">
        <v>56</v>
      </c>
      <c r="O1039" t="s">
        <v>103</v>
      </c>
      <c r="P1039" t="s">
        <v>57</v>
      </c>
      <c r="Q1039" t="s">
        <v>100</v>
      </c>
      <c r="R1039" t="s">
        <v>2184</v>
      </c>
      <c r="S1039" t="s">
        <v>500</v>
      </c>
    </row>
    <row r="1040" spans="1:19" hidden="1" x14ac:dyDescent="0.3">
      <c r="A1040" t="s">
        <v>94</v>
      </c>
      <c r="B1040" s="11">
        <v>45139</v>
      </c>
      <c r="C1040">
        <v>-215</v>
      </c>
      <c r="D1040">
        <v>42604</v>
      </c>
      <c r="E1040" t="s">
        <v>40</v>
      </c>
      <c r="F1040" t="s">
        <v>137</v>
      </c>
      <c r="G1040" t="s">
        <v>104</v>
      </c>
      <c r="H1040" t="s">
        <v>470</v>
      </c>
      <c r="I1040" t="s">
        <v>472</v>
      </c>
      <c r="J1040">
        <v>20011</v>
      </c>
      <c r="K1040" t="s">
        <v>105</v>
      </c>
      <c r="L1040" t="s">
        <v>106</v>
      </c>
      <c r="M1040" t="s">
        <v>96</v>
      </c>
      <c r="N1040" t="s">
        <v>65</v>
      </c>
      <c r="O1040" t="s">
        <v>107</v>
      </c>
      <c r="P1040" t="s">
        <v>63</v>
      </c>
      <c r="Q1040" t="s">
        <v>100</v>
      </c>
      <c r="R1040" t="s">
        <v>2185</v>
      </c>
      <c r="S1040" t="s">
        <v>500</v>
      </c>
    </row>
    <row r="1041" spans="1:19" hidden="1" x14ac:dyDescent="0.3">
      <c r="A1041" t="s">
        <v>94</v>
      </c>
      <c r="B1041" s="11">
        <v>45139</v>
      </c>
      <c r="C1041">
        <v>-200</v>
      </c>
      <c r="D1041">
        <v>42407</v>
      </c>
      <c r="E1041" t="s">
        <v>34</v>
      </c>
      <c r="F1041" t="s">
        <v>168</v>
      </c>
      <c r="G1041" t="s">
        <v>113</v>
      </c>
      <c r="H1041" t="s">
        <v>2480</v>
      </c>
      <c r="I1041" t="s">
        <v>2481</v>
      </c>
      <c r="J1041">
        <v>9002</v>
      </c>
      <c r="K1041" t="s">
        <v>150</v>
      </c>
      <c r="L1041" t="s">
        <v>106</v>
      </c>
      <c r="M1041" t="s">
        <v>96</v>
      </c>
      <c r="N1041" t="s">
        <v>65</v>
      </c>
      <c r="O1041" t="s">
        <v>116</v>
      </c>
      <c r="P1041" t="s">
        <v>62</v>
      </c>
      <c r="Q1041" t="s">
        <v>100</v>
      </c>
      <c r="R1041" t="s">
        <v>2482</v>
      </c>
      <c r="S1041" t="s">
        <v>500</v>
      </c>
    </row>
    <row r="1042" spans="1:19" hidden="1" x14ac:dyDescent="0.3">
      <c r="A1042" t="s">
        <v>94</v>
      </c>
      <c r="B1042" s="11">
        <v>45139</v>
      </c>
      <c r="C1042">
        <v>-146.86000000000001</v>
      </c>
      <c r="D1042">
        <v>41306</v>
      </c>
      <c r="E1042" t="s">
        <v>17</v>
      </c>
      <c r="F1042" t="s">
        <v>134</v>
      </c>
      <c r="G1042" t="s">
        <v>120</v>
      </c>
      <c r="H1042" t="s">
        <v>2186</v>
      </c>
      <c r="I1042" t="s">
        <v>1605</v>
      </c>
      <c r="J1042">
        <v>9002</v>
      </c>
      <c r="K1042" t="s">
        <v>150</v>
      </c>
      <c r="L1042" t="s">
        <v>106</v>
      </c>
      <c r="M1042" t="s">
        <v>103</v>
      </c>
      <c r="N1042" t="s">
        <v>56</v>
      </c>
      <c r="O1042" t="s">
        <v>123</v>
      </c>
      <c r="P1042" t="s">
        <v>59</v>
      </c>
      <c r="Q1042" t="s">
        <v>100</v>
      </c>
      <c r="R1042" t="s">
        <v>2187</v>
      </c>
      <c r="S1042" t="s">
        <v>500</v>
      </c>
    </row>
    <row r="1043" spans="1:19" hidden="1" x14ac:dyDescent="0.3">
      <c r="A1043" t="s">
        <v>94</v>
      </c>
      <c r="B1043" s="11">
        <v>45139</v>
      </c>
      <c r="C1043">
        <v>-130</v>
      </c>
      <c r="D1043">
        <v>41105</v>
      </c>
      <c r="E1043" t="s">
        <v>6</v>
      </c>
      <c r="F1043" t="s">
        <v>171</v>
      </c>
      <c r="G1043" t="s">
        <v>95</v>
      </c>
      <c r="H1043" t="s">
        <v>2294</v>
      </c>
      <c r="I1043" t="s">
        <v>2295</v>
      </c>
      <c r="J1043">
        <v>9002</v>
      </c>
      <c r="K1043" t="s">
        <v>150</v>
      </c>
      <c r="L1043" t="s">
        <v>106</v>
      </c>
      <c r="M1043" t="s">
        <v>103</v>
      </c>
      <c r="N1043" t="s">
        <v>56</v>
      </c>
      <c r="O1043" t="s">
        <v>103</v>
      </c>
      <c r="P1043" t="s">
        <v>57</v>
      </c>
      <c r="Q1043" t="s">
        <v>100</v>
      </c>
      <c r="R1043" t="s">
        <v>2296</v>
      </c>
      <c r="S1043" t="s">
        <v>500</v>
      </c>
    </row>
    <row r="1044" spans="1:19" hidden="1" x14ac:dyDescent="0.3">
      <c r="A1044" t="s">
        <v>94</v>
      </c>
      <c r="B1044" s="11">
        <v>45139</v>
      </c>
      <c r="C1044">
        <v>-119</v>
      </c>
      <c r="D1044">
        <v>41609</v>
      </c>
      <c r="E1044" t="s">
        <v>24</v>
      </c>
      <c r="F1044" t="s">
        <v>2322</v>
      </c>
      <c r="G1044" t="s">
        <v>172</v>
      </c>
      <c r="I1044" t="s">
        <v>2462</v>
      </c>
      <c r="J1044">
        <v>9002</v>
      </c>
      <c r="K1044" t="s">
        <v>150</v>
      </c>
      <c r="L1044" t="s">
        <v>106</v>
      </c>
      <c r="M1044" t="s">
        <v>103</v>
      </c>
      <c r="N1044" t="s">
        <v>56</v>
      </c>
      <c r="O1044" t="s">
        <v>119</v>
      </c>
      <c r="P1044" t="s">
        <v>64</v>
      </c>
    </row>
    <row r="1045" spans="1:19" hidden="1" x14ac:dyDescent="0.3">
      <c r="A1045" t="s">
        <v>94</v>
      </c>
      <c r="B1045" s="11">
        <v>45139</v>
      </c>
      <c r="C1045">
        <v>-70</v>
      </c>
      <c r="D1045">
        <v>41105</v>
      </c>
      <c r="E1045" t="s">
        <v>6</v>
      </c>
      <c r="F1045" t="s">
        <v>171</v>
      </c>
      <c r="G1045" t="s">
        <v>95</v>
      </c>
      <c r="H1045" t="s">
        <v>2188</v>
      </c>
      <c r="I1045" t="s">
        <v>471</v>
      </c>
      <c r="J1045">
        <v>9002</v>
      </c>
      <c r="K1045" t="s">
        <v>150</v>
      </c>
      <c r="L1045" t="s">
        <v>106</v>
      </c>
      <c r="M1045" t="s">
        <v>103</v>
      </c>
      <c r="N1045" t="s">
        <v>56</v>
      </c>
      <c r="O1045" t="s">
        <v>103</v>
      </c>
      <c r="P1045" t="s">
        <v>57</v>
      </c>
      <c r="Q1045" t="s">
        <v>100</v>
      </c>
      <c r="R1045" t="s">
        <v>2189</v>
      </c>
      <c r="S1045" t="s">
        <v>500</v>
      </c>
    </row>
    <row r="1046" spans="1:19" hidden="1" x14ac:dyDescent="0.3">
      <c r="A1046" t="s">
        <v>94</v>
      </c>
      <c r="B1046" s="11">
        <v>45139</v>
      </c>
      <c r="C1046">
        <v>-32.4</v>
      </c>
      <c r="D1046">
        <v>42604</v>
      </c>
      <c r="E1046" t="s">
        <v>40</v>
      </c>
      <c r="F1046" t="s">
        <v>137</v>
      </c>
      <c r="G1046" t="s">
        <v>104</v>
      </c>
      <c r="H1046" t="s">
        <v>474</v>
      </c>
      <c r="I1046" t="s">
        <v>141</v>
      </c>
      <c r="J1046">
        <v>20011</v>
      </c>
      <c r="K1046" t="s">
        <v>105</v>
      </c>
      <c r="L1046" t="s">
        <v>106</v>
      </c>
      <c r="M1046" t="s">
        <v>96</v>
      </c>
      <c r="N1046" t="s">
        <v>65</v>
      </c>
      <c r="O1046" t="s">
        <v>107</v>
      </c>
      <c r="P1046" t="s">
        <v>63</v>
      </c>
      <c r="Q1046" t="s">
        <v>100</v>
      </c>
      <c r="R1046" t="s">
        <v>2190</v>
      </c>
      <c r="S1046" t="s">
        <v>500</v>
      </c>
    </row>
    <row r="1047" spans="1:19" hidden="1" x14ac:dyDescent="0.3">
      <c r="A1047" t="s">
        <v>94</v>
      </c>
      <c r="B1047" s="11">
        <v>45139</v>
      </c>
      <c r="C1047">
        <v>-27.5</v>
      </c>
      <c r="D1047">
        <v>42718</v>
      </c>
      <c r="E1047" t="s">
        <v>42</v>
      </c>
      <c r="F1047" t="s">
        <v>609</v>
      </c>
      <c r="G1047" t="s">
        <v>160</v>
      </c>
      <c r="H1047" t="s">
        <v>2191</v>
      </c>
      <c r="I1047" t="s">
        <v>2192</v>
      </c>
      <c r="J1047">
        <v>9002</v>
      </c>
      <c r="K1047" t="s">
        <v>150</v>
      </c>
      <c r="L1047" t="s">
        <v>106</v>
      </c>
      <c r="M1047" t="s">
        <v>96</v>
      </c>
      <c r="N1047" t="s">
        <v>65</v>
      </c>
      <c r="O1047" t="s">
        <v>97</v>
      </c>
      <c r="P1047" t="s">
        <v>67</v>
      </c>
      <c r="Q1047" t="s">
        <v>100</v>
      </c>
      <c r="R1047" t="s">
        <v>2193</v>
      </c>
      <c r="S1047" t="s">
        <v>500</v>
      </c>
    </row>
    <row r="1048" spans="1:19" hidden="1" x14ac:dyDescent="0.3">
      <c r="A1048" t="s">
        <v>94</v>
      </c>
      <c r="B1048" s="11">
        <v>45139</v>
      </c>
      <c r="C1048">
        <v>-27.5</v>
      </c>
      <c r="D1048">
        <v>42604</v>
      </c>
      <c r="E1048" t="s">
        <v>40</v>
      </c>
      <c r="F1048" t="s">
        <v>137</v>
      </c>
      <c r="G1048" t="s">
        <v>104</v>
      </c>
      <c r="H1048" t="s">
        <v>2194</v>
      </c>
      <c r="I1048" t="s">
        <v>138</v>
      </c>
      <c r="J1048">
        <v>20011</v>
      </c>
      <c r="K1048" t="s">
        <v>105</v>
      </c>
      <c r="L1048" t="s">
        <v>106</v>
      </c>
      <c r="M1048" t="s">
        <v>96</v>
      </c>
      <c r="N1048" t="s">
        <v>65</v>
      </c>
      <c r="O1048" t="s">
        <v>107</v>
      </c>
      <c r="P1048" t="s">
        <v>63</v>
      </c>
      <c r="Q1048" t="s">
        <v>100</v>
      </c>
      <c r="R1048" t="s">
        <v>2195</v>
      </c>
      <c r="S1048" t="s">
        <v>500</v>
      </c>
    </row>
    <row r="1049" spans="1:19" hidden="1" x14ac:dyDescent="0.3">
      <c r="A1049" t="s">
        <v>94</v>
      </c>
      <c r="B1049" s="11">
        <v>45139</v>
      </c>
      <c r="C1049">
        <v>-21.2</v>
      </c>
      <c r="D1049">
        <v>42604</v>
      </c>
      <c r="E1049" t="s">
        <v>40</v>
      </c>
      <c r="F1049" t="s">
        <v>137</v>
      </c>
      <c r="G1049" t="s">
        <v>104</v>
      </c>
      <c r="H1049" t="s">
        <v>475</v>
      </c>
      <c r="I1049" t="s">
        <v>140</v>
      </c>
      <c r="J1049">
        <v>20011</v>
      </c>
      <c r="K1049" t="s">
        <v>105</v>
      </c>
      <c r="L1049" t="s">
        <v>106</v>
      </c>
      <c r="M1049" t="s">
        <v>96</v>
      </c>
      <c r="N1049" t="s">
        <v>65</v>
      </c>
      <c r="O1049" t="s">
        <v>107</v>
      </c>
      <c r="P1049" t="s">
        <v>63</v>
      </c>
      <c r="Q1049" t="s">
        <v>100</v>
      </c>
      <c r="R1049" t="s">
        <v>2196</v>
      </c>
      <c r="S1049" t="s">
        <v>500</v>
      </c>
    </row>
    <row r="1050" spans="1:19" hidden="1" x14ac:dyDescent="0.3">
      <c r="A1050" t="s">
        <v>94</v>
      </c>
      <c r="B1050" s="11">
        <v>45139</v>
      </c>
      <c r="C1050">
        <v>-19.2</v>
      </c>
      <c r="D1050">
        <v>42602</v>
      </c>
      <c r="E1050" t="s">
        <v>38</v>
      </c>
      <c r="F1050" t="s">
        <v>1793</v>
      </c>
      <c r="G1050" t="s">
        <v>124</v>
      </c>
      <c r="H1050" t="s">
        <v>2197</v>
      </c>
      <c r="I1050" t="s">
        <v>127</v>
      </c>
      <c r="J1050">
        <v>9002</v>
      </c>
      <c r="K1050" t="s">
        <v>150</v>
      </c>
      <c r="L1050" t="s">
        <v>106</v>
      </c>
      <c r="M1050" t="s">
        <v>96</v>
      </c>
      <c r="N1050" t="s">
        <v>65</v>
      </c>
      <c r="O1050" t="s">
        <v>107</v>
      </c>
      <c r="P1050" t="s">
        <v>63</v>
      </c>
      <c r="Q1050" t="s">
        <v>100</v>
      </c>
      <c r="R1050" t="s">
        <v>2198</v>
      </c>
      <c r="S1050" t="s">
        <v>500</v>
      </c>
    </row>
    <row r="1051" spans="1:19" hidden="1" x14ac:dyDescent="0.3">
      <c r="A1051" t="s">
        <v>94</v>
      </c>
      <c r="B1051" s="11">
        <v>45139</v>
      </c>
      <c r="C1051">
        <v>-10.6</v>
      </c>
      <c r="D1051">
        <v>42604</v>
      </c>
      <c r="E1051" t="s">
        <v>40</v>
      </c>
      <c r="F1051" t="s">
        <v>137</v>
      </c>
      <c r="G1051" t="s">
        <v>104</v>
      </c>
      <c r="H1051" t="s">
        <v>2199</v>
      </c>
      <c r="I1051" t="s">
        <v>140</v>
      </c>
      <c r="J1051">
        <v>20011</v>
      </c>
      <c r="K1051" t="s">
        <v>105</v>
      </c>
      <c r="L1051" t="s">
        <v>106</v>
      </c>
      <c r="M1051" t="s">
        <v>96</v>
      </c>
      <c r="N1051" t="s">
        <v>65</v>
      </c>
      <c r="O1051" t="s">
        <v>107</v>
      </c>
      <c r="P1051" t="s">
        <v>63</v>
      </c>
      <c r="Q1051" t="s">
        <v>100</v>
      </c>
      <c r="R1051" t="s">
        <v>2200</v>
      </c>
      <c r="S1051" t="s">
        <v>500</v>
      </c>
    </row>
    <row r="1052" spans="1:19" hidden="1" x14ac:dyDescent="0.3">
      <c r="A1052" t="s">
        <v>94</v>
      </c>
      <c r="B1052" s="11">
        <v>45139</v>
      </c>
      <c r="C1052">
        <v>-10.6</v>
      </c>
      <c r="D1052">
        <v>42604</v>
      </c>
      <c r="E1052" t="s">
        <v>40</v>
      </c>
      <c r="F1052" t="s">
        <v>137</v>
      </c>
      <c r="G1052" t="s">
        <v>104</v>
      </c>
      <c r="H1052" t="s">
        <v>2201</v>
      </c>
      <c r="I1052" t="s">
        <v>140</v>
      </c>
      <c r="J1052">
        <v>20011</v>
      </c>
      <c r="K1052" t="s">
        <v>105</v>
      </c>
      <c r="L1052" t="s">
        <v>106</v>
      </c>
      <c r="M1052" t="s">
        <v>96</v>
      </c>
      <c r="N1052" t="s">
        <v>65</v>
      </c>
      <c r="O1052" t="s">
        <v>107</v>
      </c>
      <c r="P1052" t="s">
        <v>63</v>
      </c>
      <c r="Q1052" t="s">
        <v>100</v>
      </c>
      <c r="R1052" t="s">
        <v>2202</v>
      </c>
      <c r="S1052" t="s">
        <v>500</v>
      </c>
    </row>
    <row r="1053" spans="1:19" hidden="1" x14ac:dyDescent="0.3">
      <c r="A1053" t="s">
        <v>94</v>
      </c>
      <c r="B1053" s="11">
        <v>45139</v>
      </c>
      <c r="C1053">
        <v>-10.6</v>
      </c>
      <c r="D1053">
        <v>42604</v>
      </c>
      <c r="E1053" t="s">
        <v>40</v>
      </c>
      <c r="F1053" t="s">
        <v>137</v>
      </c>
      <c r="G1053" t="s">
        <v>104</v>
      </c>
      <c r="H1053" t="s">
        <v>490</v>
      </c>
      <c r="I1053" t="s">
        <v>140</v>
      </c>
      <c r="J1053">
        <v>20011</v>
      </c>
      <c r="K1053" t="s">
        <v>105</v>
      </c>
      <c r="L1053" t="s">
        <v>106</v>
      </c>
      <c r="M1053" t="s">
        <v>96</v>
      </c>
      <c r="N1053" t="s">
        <v>65</v>
      </c>
      <c r="O1053" t="s">
        <v>107</v>
      </c>
      <c r="P1053" t="s">
        <v>63</v>
      </c>
      <c r="Q1053" t="s">
        <v>100</v>
      </c>
      <c r="R1053" t="s">
        <v>2203</v>
      </c>
      <c r="S1053" t="s">
        <v>500</v>
      </c>
    </row>
    <row r="1054" spans="1:19" hidden="1" x14ac:dyDescent="0.3">
      <c r="A1054" t="s">
        <v>94</v>
      </c>
      <c r="B1054" s="11">
        <v>45139</v>
      </c>
      <c r="C1054">
        <v>-7.99</v>
      </c>
      <c r="D1054">
        <v>41301</v>
      </c>
      <c r="E1054" t="s">
        <v>13</v>
      </c>
      <c r="F1054" t="s">
        <v>353</v>
      </c>
      <c r="G1054" t="s">
        <v>120</v>
      </c>
      <c r="H1054" t="s">
        <v>2204</v>
      </c>
      <c r="I1054" t="s">
        <v>2205</v>
      </c>
      <c r="J1054">
        <v>9002</v>
      </c>
      <c r="K1054" t="s">
        <v>150</v>
      </c>
      <c r="L1054" t="s">
        <v>106</v>
      </c>
      <c r="M1054" t="s">
        <v>103</v>
      </c>
      <c r="N1054" t="s">
        <v>56</v>
      </c>
      <c r="O1054" t="s">
        <v>123</v>
      </c>
      <c r="P1054" t="s">
        <v>59</v>
      </c>
      <c r="Q1054" t="s">
        <v>100</v>
      </c>
      <c r="R1054" t="s">
        <v>2206</v>
      </c>
      <c r="S1054" t="s">
        <v>500</v>
      </c>
    </row>
    <row r="1055" spans="1:19" hidden="1" x14ac:dyDescent="0.3">
      <c r="A1055" t="s">
        <v>94</v>
      </c>
      <c r="B1055" s="11">
        <v>45139</v>
      </c>
      <c r="C1055">
        <v>-5.5</v>
      </c>
      <c r="D1055">
        <v>42604</v>
      </c>
      <c r="E1055" t="s">
        <v>40</v>
      </c>
      <c r="F1055" t="s">
        <v>137</v>
      </c>
      <c r="G1055" t="s">
        <v>104</v>
      </c>
      <c r="H1055" t="s">
        <v>2207</v>
      </c>
      <c r="I1055" t="s">
        <v>138</v>
      </c>
      <c r="J1055">
        <v>20011</v>
      </c>
      <c r="K1055" t="s">
        <v>105</v>
      </c>
      <c r="L1055" t="s">
        <v>106</v>
      </c>
      <c r="M1055" t="s">
        <v>96</v>
      </c>
      <c r="N1055" t="s">
        <v>65</v>
      </c>
      <c r="O1055" t="s">
        <v>107</v>
      </c>
      <c r="P1055" t="s">
        <v>63</v>
      </c>
      <c r="Q1055" t="s">
        <v>100</v>
      </c>
      <c r="R1055" t="s">
        <v>2208</v>
      </c>
      <c r="S1055" t="s">
        <v>500</v>
      </c>
    </row>
    <row r="1056" spans="1:19" hidden="1" x14ac:dyDescent="0.3">
      <c r="A1056" t="s">
        <v>94</v>
      </c>
      <c r="B1056" s="11">
        <v>45139</v>
      </c>
      <c r="C1056">
        <v>-5.5</v>
      </c>
      <c r="D1056">
        <v>42604</v>
      </c>
      <c r="E1056" t="s">
        <v>40</v>
      </c>
      <c r="F1056" t="s">
        <v>137</v>
      </c>
      <c r="G1056" t="s">
        <v>104</v>
      </c>
      <c r="H1056" t="s">
        <v>2209</v>
      </c>
      <c r="I1056" t="s">
        <v>138</v>
      </c>
      <c r="J1056">
        <v>20011</v>
      </c>
      <c r="K1056" t="s">
        <v>105</v>
      </c>
      <c r="L1056" t="s">
        <v>106</v>
      </c>
      <c r="M1056" t="s">
        <v>96</v>
      </c>
      <c r="N1056" t="s">
        <v>65</v>
      </c>
      <c r="O1056" t="s">
        <v>107</v>
      </c>
      <c r="P1056" t="s">
        <v>63</v>
      </c>
      <c r="Q1056" t="s">
        <v>100</v>
      </c>
      <c r="R1056" t="s">
        <v>2210</v>
      </c>
      <c r="S1056" t="s">
        <v>500</v>
      </c>
    </row>
    <row r="1057" spans="1:19" hidden="1" x14ac:dyDescent="0.3">
      <c r="A1057" t="s">
        <v>94</v>
      </c>
      <c r="B1057" s="11">
        <v>45139</v>
      </c>
      <c r="C1057">
        <v>-5.5</v>
      </c>
      <c r="D1057">
        <v>42604</v>
      </c>
      <c r="E1057" t="s">
        <v>40</v>
      </c>
      <c r="F1057" t="s">
        <v>137</v>
      </c>
      <c r="G1057" t="s">
        <v>104</v>
      </c>
      <c r="H1057" t="s">
        <v>2211</v>
      </c>
      <c r="I1057" t="s">
        <v>138</v>
      </c>
      <c r="J1057">
        <v>20011</v>
      </c>
      <c r="K1057" t="s">
        <v>105</v>
      </c>
      <c r="L1057" t="s">
        <v>106</v>
      </c>
      <c r="M1057" t="s">
        <v>96</v>
      </c>
      <c r="N1057" t="s">
        <v>65</v>
      </c>
      <c r="O1057" t="s">
        <v>107</v>
      </c>
      <c r="P1057" t="s">
        <v>63</v>
      </c>
      <c r="Q1057" t="s">
        <v>100</v>
      </c>
      <c r="R1057" t="s">
        <v>2212</v>
      </c>
      <c r="S1057" t="s">
        <v>500</v>
      </c>
    </row>
    <row r="1058" spans="1:19" hidden="1" x14ac:dyDescent="0.3">
      <c r="A1058" t="s">
        <v>94</v>
      </c>
      <c r="B1058" s="11">
        <v>45139</v>
      </c>
      <c r="C1058">
        <v>-5.5</v>
      </c>
      <c r="D1058">
        <v>42604</v>
      </c>
      <c r="E1058" t="s">
        <v>40</v>
      </c>
      <c r="F1058" t="s">
        <v>137</v>
      </c>
      <c r="G1058" t="s">
        <v>104</v>
      </c>
      <c r="H1058" t="s">
        <v>2213</v>
      </c>
      <c r="I1058" t="s">
        <v>138</v>
      </c>
      <c r="J1058">
        <v>20011</v>
      </c>
      <c r="K1058" t="s">
        <v>105</v>
      </c>
      <c r="L1058" t="s">
        <v>106</v>
      </c>
      <c r="M1058" t="s">
        <v>96</v>
      </c>
      <c r="N1058" t="s">
        <v>65</v>
      </c>
      <c r="O1058" t="s">
        <v>107</v>
      </c>
      <c r="P1058" t="s">
        <v>63</v>
      </c>
      <c r="Q1058" t="s">
        <v>100</v>
      </c>
      <c r="R1058" t="s">
        <v>2214</v>
      </c>
      <c r="S1058" t="s">
        <v>500</v>
      </c>
    </row>
    <row r="1059" spans="1:19" hidden="1" x14ac:dyDescent="0.3">
      <c r="A1059" t="s">
        <v>94</v>
      </c>
      <c r="B1059" s="11">
        <v>45139</v>
      </c>
      <c r="C1059">
        <v>-5.5</v>
      </c>
      <c r="D1059">
        <v>42604</v>
      </c>
      <c r="E1059" t="s">
        <v>40</v>
      </c>
      <c r="F1059" t="s">
        <v>137</v>
      </c>
      <c r="G1059" t="s">
        <v>104</v>
      </c>
      <c r="H1059" t="s">
        <v>2215</v>
      </c>
      <c r="I1059" t="s">
        <v>138</v>
      </c>
      <c r="J1059">
        <v>20011</v>
      </c>
      <c r="K1059" t="s">
        <v>105</v>
      </c>
      <c r="L1059" t="s">
        <v>106</v>
      </c>
      <c r="M1059" t="s">
        <v>96</v>
      </c>
      <c r="N1059" t="s">
        <v>65</v>
      </c>
      <c r="O1059" t="s">
        <v>107</v>
      </c>
      <c r="P1059" t="s">
        <v>63</v>
      </c>
      <c r="Q1059" t="s">
        <v>100</v>
      </c>
      <c r="R1059" t="s">
        <v>2216</v>
      </c>
      <c r="S1059" t="s">
        <v>500</v>
      </c>
    </row>
    <row r="1060" spans="1:19" hidden="1" x14ac:dyDescent="0.3">
      <c r="A1060" t="s">
        <v>94</v>
      </c>
      <c r="B1060" s="11">
        <v>45139</v>
      </c>
      <c r="C1060">
        <v>-2.8</v>
      </c>
      <c r="D1060">
        <v>42604</v>
      </c>
      <c r="E1060" t="s">
        <v>40</v>
      </c>
      <c r="F1060" t="s">
        <v>137</v>
      </c>
      <c r="G1060" t="s">
        <v>104</v>
      </c>
      <c r="H1060" t="s">
        <v>2217</v>
      </c>
      <c r="I1060" t="s">
        <v>207</v>
      </c>
      <c r="J1060">
        <v>20011</v>
      </c>
      <c r="K1060" t="s">
        <v>105</v>
      </c>
      <c r="L1060" t="s">
        <v>106</v>
      </c>
      <c r="M1060" t="s">
        <v>96</v>
      </c>
      <c r="N1060" t="s">
        <v>65</v>
      </c>
      <c r="O1060" t="s">
        <v>107</v>
      </c>
      <c r="P1060" t="s">
        <v>63</v>
      </c>
      <c r="Q1060" t="s">
        <v>100</v>
      </c>
      <c r="R1060" t="s">
        <v>2218</v>
      </c>
      <c r="S1060" t="s">
        <v>500</v>
      </c>
    </row>
    <row r="1061" spans="1:19" hidden="1" x14ac:dyDescent="0.3">
      <c r="A1061" t="s">
        <v>94</v>
      </c>
      <c r="B1061" s="11">
        <v>45139</v>
      </c>
      <c r="C1061">
        <v>-2.8</v>
      </c>
      <c r="D1061">
        <v>42604</v>
      </c>
      <c r="E1061" t="s">
        <v>40</v>
      </c>
      <c r="F1061" t="s">
        <v>137</v>
      </c>
      <c r="G1061" t="s">
        <v>104</v>
      </c>
      <c r="H1061" t="s">
        <v>2219</v>
      </c>
      <c r="I1061" t="s">
        <v>207</v>
      </c>
      <c r="J1061">
        <v>20011</v>
      </c>
      <c r="K1061" t="s">
        <v>105</v>
      </c>
      <c r="L1061" t="s">
        <v>106</v>
      </c>
      <c r="M1061" t="s">
        <v>96</v>
      </c>
      <c r="N1061" t="s">
        <v>65</v>
      </c>
      <c r="O1061" t="s">
        <v>107</v>
      </c>
      <c r="P1061" t="s">
        <v>63</v>
      </c>
      <c r="Q1061" t="s">
        <v>100</v>
      </c>
      <c r="R1061" t="s">
        <v>2220</v>
      </c>
      <c r="S1061" t="s">
        <v>500</v>
      </c>
    </row>
    <row r="1062" spans="1:19" hidden="1" x14ac:dyDescent="0.3">
      <c r="A1062" t="s">
        <v>94</v>
      </c>
      <c r="B1062" s="11">
        <v>45139</v>
      </c>
      <c r="C1062">
        <v>-2.8</v>
      </c>
      <c r="D1062">
        <v>42604</v>
      </c>
      <c r="E1062" t="s">
        <v>40</v>
      </c>
      <c r="F1062" t="s">
        <v>137</v>
      </c>
      <c r="G1062" t="s">
        <v>104</v>
      </c>
      <c r="H1062" t="s">
        <v>2297</v>
      </c>
      <c r="I1062" t="s">
        <v>207</v>
      </c>
      <c r="J1062">
        <v>20011</v>
      </c>
      <c r="K1062" t="s">
        <v>105</v>
      </c>
      <c r="L1062" t="s">
        <v>106</v>
      </c>
      <c r="M1062" t="s">
        <v>96</v>
      </c>
      <c r="N1062" t="s">
        <v>65</v>
      </c>
      <c r="O1062" t="s">
        <v>107</v>
      </c>
      <c r="P1062" t="s">
        <v>63</v>
      </c>
      <c r="Q1062" t="s">
        <v>100</v>
      </c>
      <c r="R1062" t="s">
        <v>2298</v>
      </c>
      <c r="S1062" t="s">
        <v>500</v>
      </c>
    </row>
    <row r="1063" spans="1:19" hidden="1" x14ac:dyDescent="0.3">
      <c r="A1063" t="s">
        <v>94</v>
      </c>
      <c r="B1063" s="11">
        <v>45139</v>
      </c>
      <c r="C1063">
        <v>-1.8</v>
      </c>
      <c r="D1063">
        <v>42604</v>
      </c>
      <c r="E1063" t="s">
        <v>40</v>
      </c>
      <c r="F1063" t="s">
        <v>137</v>
      </c>
      <c r="G1063" t="s">
        <v>104</v>
      </c>
      <c r="H1063" t="s">
        <v>485</v>
      </c>
      <c r="I1063" t="s">
        <v>382</v>
      </c>
      <c r="J1063">
        <v>20011</v>
      </c>
      <c r="K1063" t="s">
        <v>105</v>
      </c>
      <c r="L1063" t="s">
        <v>106</v>
      </c>
      <c r="M1063" t="s">
        <v>96</v>
      </c>
      <c r="N1063" t="s">
        <v>65</v>
      </c>
      <c r="O1063" t="s">
        <v>107</v>
      </c>
      <c r="P1063" t="s">
        <v>63</v>
      </c>
      <c r="Q1063" t="s">
        <v>100</v>
      </c>
      <c r="R1063" t="s">
        <v>2221</v>
      </c>
      <c r="S1063" t="s">
        <v>500</v>
      </c>
    </row>
    <row r="1064" spans="1:19" hidden="1" x14ac:dyDescent="0.3">
      <c r="A1064" t="s">
        <v>94</v>
      </c>
      <c r="B1064" s="11">
        <v>45139</v>
      </c>
      <c r="C1064">
        <v>-1.4</v>
      </c>
      <c r="D1064">
        <v>42604</v>
      </c>
      <c r="E1064" t="s">
        <v>40</v>
      </c>
      <c r="F1064" t="s">
        <v>137</v>
      </c>
      <c r="G1064" t="s">
        <v>104</v>
      </c>
      <c r="H1064" t="s">
        <v>2222</v>
      </c>
      <c r="I1064" t="s">
        <v>207</v>
      </c>
      <c r="J1064">
        <v>20011</v>
      </c>
      <c r="K1064" t="s">
        <v>105</v>
      </c>
      <c r="L1064" t="s">
        <v>106</v>
      </c>
      <c r="M1064" t="s">
        <v>96</v>
      </c>
      <c r="N1064" t="s">
        <v>65</v>
      </c>
      <c r="O1064" t="s">
        <v>107</v>
      </c>
      <c r="P1064" t="s">
        <v>63</v>
      </c>
      <c r="Q1064" t="s">
        <v>100</v>
      </c>
      <c r="R1064" t="s">
        <v>2223</v>
      </c>
      <c r="S1064" t="s">
        <v>500</v>
      </c>
    </row>
    <row r="1065" spans="1:19" hidden="1" x14ac:dyDescent="0.3">
      <c r="A1065" t="s">
        <v>94</v>
      </c>
      <c r="B1065" s="11">
        <v>45139</v>
      </c>
      <c r="C1065">
        <v>-1.4</v>
      </c>
      <c r="D1065">
        <v>42604</v>
      </c>
      <c r="E1065" t="s">
        <v>40</v>
      </c>
      <c r="F1065" t="s">
        <v>137</v>
      </c>
      <c r="G1065" t="s">
        <v>104</v>
      </c>
      <c r="H1065" t="s">
        <v>2339</v>
      </c>
      <c r="I1065" t="s">
        <v>207</v>
      </c>
      <c r="J1065">
        <v>20011</v>
      </c>
      <c r="K1065" t="s">
        <v>105</v>
      </c>
      <c r="L1065" t="s">
        <v>106</v>
      </c>
      <c r="M1065" t="s">
        <v>96</v>
      </c>
      <c r="N1065" t="s">
        <v>65</v>
      </c>
      <c r="O1065" t="s">
        <v>107</v>
      </c>
      <c r="P1065" t="s">
        <v>63</v>
      </c>
      <c r="Q1065" t="s">
        <v>100</v>
      </c>
      <c r="R1065" t="s">
        <v>2340</v>
      </c>
      <c r="S1065" t="s">
        <v>500</v>
      </c>
    </row>
    <row r="1066" spans="1:19" hidden="1" x14ac:dyDescent="0.3">
      <c r="A1066" t="s">
        <v>94</v>
      </c>
      <c r="B1066" s="11">
        <v>45139</v>
      </c>
      <c r="C1066">
        <v>-0.9</v>
      </c>
      <c r="D1066">
        <v>42604</v>
      </c>
      <c r="E1066" t="s">
        <v>40</v>
      </c>
      <c r="F1066" t="s">
        <v>137</v>
      </c>
      <c r="G1066" t="s">
        <v>104</v>
      </c>
      <c r="H1066" t="s">
        <v>2224</v>
      </c>
      <c r="I1066" t="s">
        <v>387</v>
      </c>
      <c r="J1066">
        <v>20011</v>
      </c>
      <c r="K1066" t="s">
        <v>105</v>
      </c>
      <c r="L1066" t="s">
        <v>106</v>
      </c>
      <c r="M1066" t="s">
        <v>96</v>
      </c>
      <c r="N1066" t="s">
        <v>65</v>
      </c>
      <c r="O1066" t="s">
        <v>107</v>
      </c>
      <c r="P1066" t="s">
        <v>63</v>
      </c>
      <c r="Q1066" t="s">
        <v>100</v>
      </c>
      <c r="R1066" t="s">
        <v>2225</v>
      </c>
      <c r="S1066" t="s">
        <v>500</v>
      </c>
    </row>
    <row r="1067" spans="1:19" hidden="1" x14ac:dyDescent="0.3">
      <c r="A1067" t="s">
        <v>94</v>
      </c>
      <c r="B1067" s="11">
        <v>45139</v>
      </c>
      <c r="C1067">
        <v>-0.9</v>
      </c>
      <c r="D1067">
        <v>42604</v>
      </c>
      <c r="E1067" t="s">
        <v>40</v>
      </c>
      <c r="F1067" t="s">
        <v>137</v>
      </c>
      <c r="G1067" t="s">
        <v>104</v>
      </c>
      <c r="H1067" t="s">
        <v>473</v>
      </c>
      <c r="I1067" t="s">
        <v>141</v>
      </c>
      <c r="J1067">
        <v>20011</v>
      </c>
      <c r="K1067" t="s">
        <v>105</v>
      </c>
      <c r="L1067" t="s">
        <v>106</v>
      </c>
      <c r="M1067" t="s">
        <v>96</v>
      </c>
      <c r="N1067" t="s">
        <v>65</v>
      </c>
      <c r="O1067" t="s">
        <v>107</v>
      </c>
      <c r="P1067" t="s">
        <v>63</v>
      </c>
      <c r="Q1067" t="s">
        <v>100</v>
      </c>
      <c r="R1067" t="s">
        <v>2226</v>
      </c>
      <c r="S1067" t="s">
        <v>500</v>
      </c>
    </row>
    <row r="1068" spans="1:19" hidden="1" x14ac:dyDescent="0.3">
      <c r="A1068" t="s">
        <v>94</v>
      </c>
      <c r="B1068" s="11">
        <v>45139</v>
      </c>
      <c r="C1068">
        <v>-0.9</v>
      </c>
      <c r="D1068">
        <v>42604</v>
      </c>
      <c r="E1068" t="s">
        <v>40</v>
      </c>
      <c r="F1068" t="s">
        <v>137</v>
      </c>
      <c r="G1068" t="s">
        <v>104</v>
      </c>
      <c r="H1068" t="s">
        <v>2227</v>
      </c>
      <c r="I1068" t="s">
        <v>387</v>
      </c>
      <c r="J1068">
        <v>20011</v>
      </c>
      <c r="K1068" t="s">
        <v>105</v>
      </c>
      <c r="L1068" t="s">
        <v>106</v>
      </c>
      <c r="M1068" t="s">
        <v>96</v>
      </c>
      <c r="N1068" t="s">
        <v>65</v>
      </c>
      <c r="O1068" t="s">
        <v>107</v>
      </c>
      <c r="P1068" t="s">
        <v>63</v>
      </c>
      <c r="Q1068" t="s">
        <v>100</v>
      </c>
      <c r="R1068" t="s">
        <v>2228</v>
      </c>
      <c r="S1068" t="s">
        <v>500</v>
      </c>
    </row>
    <row r="1069" spans="1:19" hidden="1" x14ac:dyDescent="0.3">
      <c r="A1069" t="s">
        <v>94</v>
      </c>
      <c r="B1069" s="11">
        <v>45139</v>
      </c>
      <c r="C1069">
        <v>-0.9</v>
      </c>
      <c r="D1069">
        <v>42604</v>
      </c>
      <c r="E1069" t="s">
        <v>40</v>
      </c>
      <c r="F1069" t="s">
        <v>137</v>
      </c>
      <c r="G1069" t="s">
        <v>104</v>
      </c>
      <c r="H1069" t="s">
        <v>481</v>
      </c>
      <c r="I1069" t="s">
        <v>382</v>
      </c>
      <c r="J1069">
        <v>20011</v>
      </c>
      <c r="K1069" t="s">
        <v>105</v>
      </c>
      <c r="L1069" t="s">
        <v>106</v>
      </c>
      <c r="M1069" t="s">
        <v>96</v>
      </c>
      <c r="N1069" t="s">
        <v>65</v>
      </c>
      <c r="O1069" t="s">
        <v>107</v>
      </c>
      <c r="P1069" t="s">
        <v>63</v>
      </c>
      <c r="Q1069" t="s">
        <v>100</v>
      </c>
      <c r="R1069" t="s">
        <v>2229</v>
      </c>
      <c r="S1069" t="s">
        <v>500</v>
      </c>
    </row>
    <row r="1070" spans="1:19" hidden="1" x14ac:dyDescent="0.3">
      <c r="A1070" t="s">
        <v>94</v>
      </c>
      <c r="B1070" s="11">
        <v>45139</v>
      </c>
      <c r="C1070">
        <v>-0.9</v>
      </c>
      <c r="D1070">
        <v>42604</v>
      </c>
      <c r="E1070" t="s">
        <v>40</v>
      </c>
      <c r="F1070" t="s">
        <v>137</v>
      </c>
      <c r="G1070" t="s">
        <v>104</v>
      </c>
      <c r="H1070" t="s">
        <v>2230</v>
      </c>
      <c r="I1070" t="s">
        <v>382</v>
      </c>
      <c r="J1070">
        <v>20011</v>
      </c>
      <c r="K1070" t="s">
        <v>105</v>
      </c>
      <c r="L1070" t="s">
        <v>106</v>
      </c>
      <c r="M1070" t="s">
        <v>96</v>
      </c>
      <c r="N1070" t="s">
        <v>65</v>
      </c>
      <c r="O1070" t="s">
        <v>107</v>
      </c>
      <c r="P1070" t="s">
        <v>63</v>
      </c>
      <c r="Q1070" t="s">
        <v>100</v>
      </c>
      <c r="R1070" t="s">
        <v>2231</v>
      </c>
      <c r="S1070" t="s">
        <v>500</v>
      </c>
    </row>
    <row r="1071" spans="1:19" hidden="1" x14ac:dyDescent="0.3">
      <c r="A1071" t="s">
        <v>94</v>
      </c>
      <c r="B1071" s="11">
        <v>45139</v>
      </c>
      <c r="C1071">
        <v>-0.9</v>
      </c>
      <c r="D1071">
        <v>42604</v>
      </c>
      <c r="E1071" t="s">
        <v>40</v>
      </c>
      <c r="F1071" t="s">
        <v>137</v>
      </c>
      <c r="G1071" t="s">
        <v>104</v>
      </c>
      <c r="H1071" t="s">
        <v>2232</v>
      </c>
      <c r="I1071" t="s">
        <v>382</v>
      </c>
      <c r="J1071">
        <v>20011</v>
      </c>
      <c r="K1071" t="s">
        <v>105</v>
      </c>
      <c r="L1071" t="s">
        <v>106</v>
      </c>
      <c r="M1071" t="s">
        <v>96</v>
      </c>
      <c r="N1071" t="s">
        <v>65</v>
      </c>
      <c r="O1071" t="s">
        <v>107</v>
      </c>
      <c r="P1071" t="s">
        <v>63</v>
      </c>
      <c r="Q1071" t="s">
        <v>100</v>
      </c>
      <c r="R1071" t="s">
        <v>2233</v>
      </c>
      <c r="S1071" t="s">
        <v>500</v>
      </c>
    </row>
    <row r="1072" spans="1:19" hidden="1" x14ac:dyDescent="0.3">
      <c r="A1072" t="s">
        <v>94</v>
      </c>
      <c r="B1072" s="11">
        <v>45139</v>
      </c>
      <c r="C1072">
        <v>-0.9</v>
      </c>
      <c r="D1072">
        <v>42604</v>
      </c>
      <c r="E1072" t="s">
        <v>40</v>
      </c>
      <c r="F1072" t="s">
        <v>137</v>
      </c>
      <c r="G1072" t="s">
        <v>104</v>
      </c>
      <c r="H1072" t="s">
        <v>2234</v>
      </c>
      <c r="I1072" t="s">
        <v>141</v>
      </c>
      <c r="J1072">
        <v>20011</v>
      </c>
      <c r="K1072" t="s">
        <v>105</v>
      </c>
      <c r="L1072" t="s">
        <v>106</v>
      </c>
      <c r="M1072" t="s">
        <v>96</v>
      </c>
      <c r="N1072" t="s">
        <v>65</v>
      </c>
      <c r="O1072" t="s">
        <v>107</v>
      </c>
      <c r="P1072" t="s">
        <v>63</v>
      </c>
      <c r="Q1072" t="s">
        <v>100</v>
      </c>
      <c r="R1072" t="s">
        <v>2235</v>
      </c>
      <c r="S1072" t="s">
        <v>500</v>
      </c>
    </row>
    <row r="1073" spans="1:19" hidden="1" x14ac:dyDescent="0.3">
      <c r="A1073" t="s">
        <v>94</v>
      </c>
      <c r="B1073" s="11">
        <v>45139</v>
      </c>
      <c r="C1073">
        <v>-0.9</v>
      </c>
      <c r="D1073">
        <v>42604</v>
      </c>
      <c r="E1073" t="s">
        <v>40</v>
      </c>
      <c r="F1073" t="s">
        <v>137</v>
      </c>
      <c r="G1073" t="s">
        <v>104</v>
      </c>
      <c r="H1073" t="s">
        <v>2236</v>
      </c>
      <c r="I1073" t="s">
        <v>141</v>
      </c>
      <c r="J1073">
        <v>20011</v>
      </c>
      <c r="K1073" t="s">
        <v>105</v>
      </c>
      <c r="L1073" t="s">
        <v>106</v>
      </c>
      <c r="M1073" t="s">
        <v>96</v>
      </c>
      <c r="N1073" t="s">
        <v>65</v>
      </c>
      <c r="O1073" t="s">
        <v>107</v>
      </c>
      <c r="P1073" t="s">
        <v>63</v>
      </c>
      <c r="Q1073" t="s">
        <v>100</v>
      </c>
      <c r="R1073" t="s">
        <v>2237</v>
      </c>
      <c r="S1073" t="s">
        <v>500</v>
      </c>
    </row>
    <row r="1074" spans="1:19" hidden="1" x14ac:dyDescent="0.3">
      <c r="A1074" t="s">
        <v>94</v>
      </c>
      <c r="B1074" s="11">
        <v>45139</v>
      </c>
      <c r="C1074">
        <v>-0.9</v>
      </c>
      <c r="D1074">
        <v>42604</v>
      </c>
      <c r="E1074" t="s">
        <v>40</v>
      </c>
      <c r="F1074" t="s">
        <v>137</v>
      </c>
      <c r="G1074" t="s">
        <v>104</v>
      </c>
      <c r="H1074" t="s">
        <v>2238</v>
      </c>
      <c r="I1074" t="s">
        <v>387</v>
      </c>
      <c r="J1074">
        <v>20011</v>
      </c>
      <c r="K1074" t="s">
        <v>105</v>
      </c>
      <c r="L1074" t="s">
        <v>106</v>
      </c>
      <c r="M1074" t="s">
        <v>96</v>
      </c>
      <c r="N1074" t="s">
        <v>65</v>
      </c>
      <c r="O1074" t="s">
        <v>107</v>
      </c>
      <c r="P1074" t="s">
        <v>63</v>
      </c>
      <c r="Q1074" t="s">
        <v>100</v>
      </c>
      <c r="R1074" t="s">
        <v>2239</v>
      </c>
      <c r="S1074" t="s">
        <v>500</v>
      </c>
    </row>
    <row r="1075" spans="1:19" hidden="1" x14ac:dyDescent="0.3">
      <c r="A1075" t="s">
        <v>94</v>
      </c>
      <c r="B1075" s="11">
        <v>45139</v>
      </c>
      <c r="C1075">
        <v>-0.9</v>
      </c>
      <c r="D1075">
        <v>42604</v>
      </c>
      <c r="E1075" t="s">
        <v>40</v>
      </c>
      <c r="F1075" t="s">
        <v>137</v>
      </c>
      <c r="G1075" t="s">
        <v>104</v>
      </c>
      <c r="H1075" t="s">
        <v>2240</v>
      </c>
      <c r="I1075" t="s">
        <v>382</v>
      </c>
      <c r="J1075">
        <v>20011</v>
      </c>
      <c r="K1075" t="s">
        <v>105</v>
      </c>
      <c r="L1075" t="s">
        <v>106</v>
      </c>
      <c r="M1075" t="s">
        <v>96</v>
      </c>
      <c r="N1075" t="s">
        <v>65</v>
      </c>
      <c r="O1075" t="s">
        <v>107</v>
      </c>
      <c r="P1075" t="s">
        <v>63</v>
      </c>
      <c r="Q1075" t="s">
        <v>100</v>
      </c>
      <c r="R1075" t="s">
        <v>2241</v>
      </c>
      <c r="S1075" t="s">
        <v>500</v>
      </c>
    </row>
    <row r="1076" spans="1:19" hidden="1" x14ac:dyDescent="0.3">
      <c r="A1076" t="s">
        <v>94</v>
      </c>
      <c r="B1076" s="11">
        <v>45139</v>
      </c>
      <c r="C1076">
        <v>-0.9</v>
      </c>
      <c r="D1076">
        <v>42604</v>
      </c>
      <c r="E1076" t="s">
        <v>40</v>
      </c>
      <c r="F1076" t="s">
        <v>137</v>
      </c>
      <c r="G1076" t="s">
        <v>104</v>
      </c>
      <c r="H1076" t="s">
        <v>2242</v>
      </c>
      <c r="I1076" t="s">
        <v>382</v>
      </c>
      <c r="J1076">
        <v>20011</v>
      </c>
      <c r="K1076" t="s">
        <v>105</v>
      </c>
      <c r="L1076" t="s">
        <v>106</v>
      </c>
      <c r="M1076" t="s">
        <v>96</v>
      </c>
      <c r="N1076" t="s">
        <v>65</v>
      </c>
      <c r="O1076" t="s">
        <v>107</v>
      </c>
      <c r="P1076" t="s">
        <v>63</v>
      </c>
      <c r="Q1076" t="s">
        <v>100</v>
      </c>
      <c r="R1076" t="s">
        <v>2243</v>
      </c>
      <c r="S1076" t="s">
        <v>500</v>
      </c>
    </row>
    <row r="1077" spans="1:19" hidden="1" x14ac:dyDescent="0.3">
      <c r="A1077" t="s">
        <v>94</v>
      </c>
      <c r="B1077" s="11">
        <v>45139</v>
      </c>
      <c r="C1077">
        <v>-0.9</v>
      </c>
      <c r="D1077">
        <v>42604</v>
      </c>
      <c r="E1077" t="s">
        <v>40</v>
      </c>
      <c r="F1077" t="s">
        <v>137</v>
      </c>
      <c r="G1077" t="s">
        <v>104</v>
      </c>
      <c r="H1077" t="s">
        <v>491</v>
      </c>
      <c r="I1077" t="s">
        <v>382</v>
      </c>
      <c r="J1077">
        <v>20011</v>
      </c>
      <c r="K1077" t="s">
        <v>105</v>
      </c>
      <c r="L1077" t="s">
        <v>106</v>
      </c>
      <c r="M1077" t="s">
        <v>96</v>
      </c>
      <c r="N1077" t="s">
        <v>65</v>
      </c>
      <c r="O1077" t="s">
        <v>107</v>
      </c>
      <c r="P1077" t="s">
        <v>63</v>
      </c>
      <c r="Q1077" t="s">
        <v>100</v>
      </c>
      <c r="R1077" t="s">
        <v>2244</v>
      </c>
      <c r="S1077" t="s">
        <v>500</v>
      </c>
    </row>
    <row r="1078" spans="1:19" hidden="1" x14ac:dyDescent="0.3">
      <c r="A1078" t="s">
        <v>94</v>
      </c>
      <c r="B1078" s="11">
        <v>45139</v>
      </c>
      <c r="C1078">
        <v>-0.9</v>
      </c>
      <c r="D1078">
        <v>42604</v>
      </c>
      <c r="E1078" t="s">
        <v>40</v>
      </c>
      <c r="F1078" t="s">
        <v>137</v>
      </c>
      <c r="G1078" t="s">
        <v>104</v>
      </c>
      <c r="H1078" t="s">
        <v>2341</v>
      </c>
      <c r="I1078" t="s">
        <v>382</v>
      </c>
      <c r="J1078">
        <v>20011</v>
      </c>
      <c r="K1078" t="s">
        <v>105</v>
      </c>
      <c r="L1078" t="s">
        <v>106</v>
      </c>
      <c r="M1078" t="s">
        <v>96</v>
      </c>
      <c r="N1078" t="s">
        <v>65</v>
      </c>
      <c r="O1078" t="s">
        <v>107</v>
      </c>
      <c r="P1078" t="s">
        <v>63</v>
      </c>
      <c r="Q1078" t="s">
        <v>100</v>
      </c>
      <c r="R1078" t="s">
        <v>2342</v>
      </c>
      <c r="S1078" t="s">
        <v>500</v>
      </c>
    </row>
    <row r="1079" spans="1:19" hidden="1" x14ac:dyDescent="0.3">
      <c r="A1079" t="s">
        <v>94</v>
      </c>
      <c r="B1079" s="11">
        <v>45139</v>
      </c>
      <c r="C1079">
        <v>-0.9</v>
      </c>
      <c r="D1079">
        <v>42604</v>
      </c>
      <c r="E1079" t="s">
        <v>40</v>
      </c>
      <c r="F1079" t="s">
        <v>137</v>
      </c>
      <c r="G1079" t="s">
        <v>104</v>
      </c>
      <c r="H1079" t="s">
        <v>2359</v>
      </c>
      <c r="I1079" t="s">
        <v>382</v>
      </c>
      <c r="J1079">
        <v>20011</v>
      </c>
      <c r="K1079" t="s">
        <v>105</v>
      </c>
      <c r="L1079" t="s">
        <v>106</v>
      </c>
      <c r="M1079" t="s">
        <v>96</v>
      </c>
      <c r="N1079" t="s">
        <v>65</v>
      </c>
      <c r="O1079" t="s">
        <v>107</v>
      </c>
      <c r="P1079" t="s">
        <v>63</v>
      </c>
      <c r="Q1079" t="s">
        <v>100</v>
      </c>
      <c r="R1079" t="s">
        <v>2360</v>
      </c>
      <c r="S1079" t="s">
        <v>500</v>
      </c>
    </row>
    <row r="1080" spans="1:19" hidden="1" x14ac:dyDescent="0.3">
      <c r="A1080" t="s">
        <v>94</v>
      </c>
      <c r="B1080" s="11">
        <v>45139</v>
      </c>
      <c r="C1080">
        <v>0.01</v>
      </c>
      <c r="D1080">
        <v>42603</v>
      </c>
      <c r="E1080" t="s">
        <v>39</v>
      </c>
      <c r="F1080" t="s">
        <v>493</v>
      </c>
      <c r="G1080" t="s">
        <v>434</v>
      </c>
      <c r="H1080" t="s">
        <v>476</v>
      </c>
      <c r="I1080" t="s">
        <v>435</v>
      </c>
      <c r="J1080">
        <v>9002</v>
      </c>
      <c r="K1080" t="s">
        <v>150</v>
      </c>
      <c r="L1080" t="s">
        <v>106</v>
      </c>
      <c r="M1080" t="s">
        <v>96</v>
      </c>
      <c r="N1080" t="s">
        <v>65</v>
      </c>
      <c r="O1080" t="s">
        <v>107</v>
      </c>
      <c r="P1080" t="s">
        <v>63</v>
      </c>
      <c r="Q1080" t="s">
        <v>100</v>
      </c>
      <c r="R1080" t="s">
        <v>2245</v>
      </c>
    </row>
    <row r="1081" spans="1:19" hidden="1" x14ac:dyDescent="0.3">
      <c r="A1081" t="s">
        <v>94</v>
      </c>
      <c r="B1081" s="11">
        <v>45139</v>
      </c>
      <c r="C1081">
        <v>0.01</v>
      </c>
      <c r="D1081">
        <v>42603</v>
      </c>
      <c r="E1081" t="s">
        <v>39</v>
      </c>
      <c r="F1081" t="s">
        <v>493</v>
      </c>
      <c r="G1081" t="s">
        <v>434</v>
      </c>
      <c r="H1081" t="s">
        <v>2246</v>
      </c>
      <c r="I1081" t="s">
        <v>435</v>
      </c>
      <c r="J1081">
        <v>9002</v>
      </c>
      <c r="K1081" t="s">
        <v>150</v>
      </c>
      <c r="L1081" t="s">
        <v>106</v>
      </c>
      <c r="M1081" t="s">
        <v>96</v>
      </c>
      <c r="N1081" t="s">
        <v>65</v>
      </c>
      <c r="O1081" t="s">
        <v>107</v>
      </c>
      <c r="P1081" t="s">
        <v>63</v>
      </c>
      <c r="Q1081" t="s">
        <v>100</v>
      </c>
      <c r="R1081" t="s">
        <v>2247</v>
      </c>
    </row>
    <row r="1082" spans="1:19" hidden="1" x14ac:dyDescent="0.3">
      <c r="A1082" t="s">
        <v>94</v>
      </c>
      <c r="B1082" s="11">
        <v>45139</v>
      </c>
      <c r="C1082">
        <v>0.02</v>
      </c>
      <c r="D1082">
        <v>42603</v>
      </c>
      <c r="E1082" t="s">
        <v>39</v>
      </c>
      <c r="F1082" t="s">
        <v>493</v>
      </c>
      <c r="G1082" t="s">
        <v>434</v>
      </c>
      <c r="H1082" t="s">
        <v>2248</v>
      </c>
      <c r="I1082" t="s">
        <v>435</v>
      </c>
      <c r="J1082">
        <v>9002</v>
      </c>
      <c r="K1082" t="s">
        <v>150</v>
      </c>
      <c r="L1082" t="s">
        <v>106</v>
      </c>
      <c r="M1082" t="s">
        <v>96</v>
      </c>
      <c r="N1082" t="s">
        <v>65</v>
      </c>
      <c r="O1082" t="s">
        <v>107</v>
      </c>
      <c r="P1082" t="s">
        <v>63</v>
      </c>
      <c r="Q1082" t="s">
        <v>100</v>
      </c>
      <c r="R1082" t="s">
        <v>2249</v>
      </c>
    </row>
    <row r="1083" spans="1:19" hidden="1" x14ac:dyDescent="0.3">
      <c r="A1083" t="s">
        <v>94</v>
      </c>
      <c r="B1083" s="11">
        <v>45139</v>
      </c>
      <c r="C1083">
        <v>0.03</v>
      </c>
      <c r="D1083">
        <v>42603</v>
      </c>
      <c r="E1083" t="s">
        <v>39</v>
      </c>
      <c r="F1083" t="s">
        <v>493</v>
      </c>
      <c r="G1083" t="s">
        <v>434</v>
      </c>
      <c r="H1083" t="s">
        <v>2250</v>
      </c>
      <c r="I1083" t="s">
        <v>435</v>
      </c>
      <c r="J1083">
        <v>9002</v>
      </c>
      <c r="K1083" t="s">
        <v>150</v>
      </c>
      <c r="L1083" t="s">
        <v>106</v>
      </c>
      <c r="M1083" t="s">
        <v>96</v>
      </c>
      <c r="N1083" t="s">
        <v>65</v>
      </c>
      <c r="O1083" t="s">
        <v>107</v>
      </c>
      <c r="P1083" t="s">
        <v>63</v>
      </c>
      <c r="Q1083" t="s">
        <v>100</v>
      </c>
      <c r="R1083" t="s">
        <v>2251</v>
      </c>
    </row>
    <row r="1084" spans="1:19" hidden="1" x14ac:dyDescent="0.3">
      <c r="A1084" t="s">
        <v>94</v>
      </c>
      <c r="B1084" s="11">
        <v>45139</v>
      </c>
      <c r="C1084">
        <v>0.05</v>
      </c>
      <c r="D1084">
        <v>42603</v>
      </c>
      <c r="E1084" t="s">
        <v>39</v>
      </c>
      <c r="F1084" t="s">
        <v>493</v>
      </c>
      <c r="G1084" t="s">
        <v>434</v>
      </c>
      <c r="H1084" t="s">
        <v>2252</v>
      </c>
      <c r="I1084" t="s">
        <v>435</v>
      </c>
      <c r="J1084">
        <v>9002</v>
      </c>
      <c r="K1084" t="s">
        <v>150</v>
      </c>
      <c r="L1084" t="s">
        <v>106</v>
      </c>
      <c r="M1084" t="s">
        <v>96</v>
      </c>
      <c r="N1084" t="s">
        <v>65</v>
      </c>
      <c r="O1084" t="s">
        <v>107</v>
      </c>
      <c r="P1084" t="s">
        <v>63</v>
      </c>
      <c r="Q1084" t="s">
        <v>100</v>
      </c>
      <c r="R1084" t="s">
        <v>2253</v>
      </c>
    </row>
    <row r="1085" spans="1:19" hidden="1" x14ac:dyDescent="0.3">
      <c r="A1085" t="s">
        <v>94</v>
      </c>
      <c r="B1085" s="11">
        <v>45139</v>
      </c>
      <c r="C1085">
        <v>0.06</v>
      </c>
      <c r="D1085">
        <v>42603</v>
      </c>
      <c r="E1085" t="s">
        <v>39</v>
      </c>
      <c r="F1085" t="s">
        <v>493</v>
      </c>
      <c r="G1085" t="s">
        <v>434</v>
      </c>
      <c r="H1085" t="s">
        <v>486</v>
      </c>
      <c r="I1085" t="s">
        <v>435</v>
      </c>
      <c r="J1085">
        <v>9002</v>
      </c>
      <c r="K1085" t="s">
        <v>150</v>
      </c>
      <c r="L1085" t="s">
        <v>106</v>
      </c>
      <c r="M1085" t="s">
        <v>96</v>
      </c>
      <c r="N1085" t="s">
        <v>65</v>
      </c>
      <c r="O1085" t="s">
        <v>107</v>
      </c>
      <c r="P1085" t="s">
        <v>63</v>
      </c>
      <c r="Q1085" t="s">
        <v>100</v>
      </c>
      <c r="R1085" t="s">
        <v>2254</v>
      </c>
    </row>
    <row r="1086" spans="1:19" hidden="1" x14ac:dyDescent="0.3">
      <c r="A1086" t="s">
        <v>94</v>
      </c>
      <c r="B1086" s="11">
        <v>45139</v>
      </c>
      <c r="C1086">
        <v>7.0000000000000007E-2</v>
      </c>
      <c r="D1086">
        <v>42603</v>
      </c>
      <c r="E1086" t="s">
        <v>39</v>
      </c>
      <c r="F1086" t="s">
        <v>493</v>
      </c>
      <c r="G1086" t="s">
        <v>434</v>
      </c>
      <c r="H1086" t="s">
        <v>487</v>
      </c>
      <c r="I1086" t="s">
        <v>435</v>
      </c>
      <c r="J1086">
        <v>9002</v>
      </c>
      <c r="K1086" t="s">
        <v>150</v>
      </c>
      <c r="L1086" t="s">
        <v>106</v>
      </c>
      <c r="M1086" t="s">
        <v>96</v>
      </c>
      <c r="N1086" t="s">
        <v>65</v>
      </c>
      <c r="O1086" t="s">
        <v>107</v>
      </c>
      <c r="P1086" t="s">
        <v>63</v>
      </c>
      <c r="Q1086" t="s">
        <v>100</v>
      </c>
      <c r="R1086" t="s">
        <v>2255</v>
      </c>
    </row>
    <row r="1087" spans="1:19" hidden="1" x14ac:dyDescent="0.3">
      <c r="A1087" t="s">
        <v>94</v>
      </c>
      <c r="B1087" s="11">
        <v>45139</v>
      </c>
      <c r="C1087">
        <v>0.09</v>
      </c>
      <c r="D1087">
        <v>42603</v>
      </c>
      <c r="E1087" t="s">
        <v>39</v>
      </c>
      <c r="F1087" t="s">
        <v>493</v>
      </c>
      <c r="G1087" t="s">
        <v>434</v>
      </c>
      <c r="H1087" t="s">
        <v>2361</v>
      </c>
      <c r="I1087" t="s">
        <v>435</v>
      </c>
      <c r="J1087">
        <v>9002</v>
      </c>
      <c r="K1087" t="s">
        <v>150</v>
      </c>
      <c r="L1087" t="s">
        <v>106</v>
      </c>
      <c r="M1087" t="s">
        <v>96</v>
      </c>
      <c r="N1087" t="s">
        <v>65</v>
      </c>
      <c r="O1087" t="s">
        <v>107</v>
      </c>
      <c r="P1087" t="s">
        <v>63</v>
      </c>
      <c r="Q1087" t="s">
        <v>100</v>
      </c>
      <c r="R1087" t="s">
        <v>2362</v>
      </c>
    </row>
    <row r="1088" spans="1:19" hidden="1" x14ac:dyDescent="0.3">
      <c r="A1088" t="s">
        <v>94</v>
      </c>
      <c r="B1088" s="11">
        <v>45139</v>
      </c>
      <c r="C1088">
        <v>0.1</v>
      </c>
      <c r="D1088">
        <v>42603</v>
      </c>
      <c r="E1088" t="s">
        <v>39</v>
      </c>
      <c r="F1088" t="s">
        <v>493</v>
      </c>
      <c r="G1088" t="s">
        <v>434</v>
      </c>
      <c r="H1088" t="s">
        <v>2256</v>
      </c>
      <c r="I1088" t="s">
        <v>435</v>
      </c>
      <c r="J1088">
        <v>9002</v>
      </c>
      <c r="K1088" t="s">
        <v>150</v>
      </c>
      <c r="L1088" t="s">
        <v>106</v>
      </c>
      <c r="M1088" t="s">
        <v>96</v>
      </c>
      <c r="N1088" t="s">
        <v>65</v>
      </c>
      <c r="O1088" t="s">
        <v>107</v>
      </c>
      <c r="P1088" t="s">
        <v>63</v>
      </c>
      <c r="Q1088" t="s">
        <v>100</v>
      </c>
      <c r="R1088" t="s">
        <v>2257</v>
      </c>
    </row>
    <row r="1089" spans="1:19" hidden="1" x14ac:dyDescent="0.3">
      <c r="A1089" t="s">
        <v>94</v>
      </c>
      <c r="B1089" s="11">
        <v>45139</v>
      </c>
      <c r="C1089">
        <v>0.18</v>
      </c>
      <c r="D1089">
        <v>42603</v>
      </c>
      <c r="E1089" t="s">
        <v>39</v>
      </c>
      <c r="F1089" t="s">
        <v>493</v>
      </c>
      <c r="G1089" t="s">
        <v>434</v>
      </c>
      <c r="H1089" t="s">
        <v>2299</v>
      </c>
      <c r="I1089" t="s">
        <v>435</v>
      </c>
      <c r="J1089">
        <v>9002</v>
      </c>
      <c r="K1089" t="s">
        <v>150</v>
      </c>
      <c r="L1089" t="s">
        <v>106</v>
      </c>
      <c r="M1089" t="s">
        <v>96</v>
      </c>
      <c r="N1089" t="s">
        <v>65</v>
      </c>
      <c r="O1089" t="s">
        <v>107</v>
      </c>
      <c r="P1089" t="s">
        <v>63</v>
      </c>
      <c r="Q1089" t="s">
        <v>100</v>
      </c>
      <c r="R1089" t="s">
        <v>2300</v>
      </c>
    </row>
    <row r="1090" spans="1:19" hidden="1" x14ac:dyDescent="0.3">
      <c r="A1090" t="s">
        <v>94</v>
      </c>
      <c r="B1090" s="11">
        <v>45139</v>
      </c>
      <c r="C1090">
        <v>0.38</v>
      </c>
      <c r="D1090">
        <v>42603</v>
      </c>
      <c r="E1090" t="s">
        <v>39</v>
      </c>
      <c r="F1090" t="s">
        <v>493</v>
      </c>
      <c r="G1090" t="s">
        <v>434</v>
      </c>
      <c r="H1090" t="s">
        <v>2258</v>
      </c>
      <c r="I1090" t="s">
        <v>435</v>
      </c>
      <c r="J1090">
        <v>9002</v>
      </c>
      <c r="K1090" t="s">
        <v>150</v>
      </c>
      <c r="L1090" t="s">
        <v>106</v>
      </c>
      <c r="M1090" t="s">
        <v>96</v>
      </c>
      <c r="N1090" t="s">
        <v>65</v>
      </c>
      <c r="O1090" t="s">
        <v>107</v>
      </c>
      <c r="P1090" t="s">
        <v>63</v>
      </c>
      <c r="Q1090" t="s">
        <v>100</v>
      </c>
      <c r="R1090" t="s">
        <v>2259</v>
      </c>
    </row>
    <row r="1091" spans="1:19" hidden="1" x14ac:dyDescent="0.3">
      <c r="A1091" t="s">
        <v>94</v>
      </c>
      <c r="B1091" s="11">
        <v>45139</v>
      </c>
      <c r="C1091">
        <v>0.66</v>
      </c>
      <c r="D1091">
        <v>42603</v>
      </c>
      <c r="E1091" t="s">
        <v>39</v>
      </c>
      <c r="F1091" t="s">
        <v>493</v>
      </c>
      <c r="G1091" t="s">
        <v>434</v>
      </c>
      <c r="H1091" t="s">
        <v>477</v>
      </c>
      <c r="I1091" t="s">
        <v>435</v>
      </c>
      <c r="J1091">
        <v>9002</v>
      </c>
      <c r="K1091" t="s">
        <v>150</v>
      </c>
      <c r="L1091" t="s">
        <v>106</v>
      </c>
      <c r="M1091" t="s">
        <v>96</v>
      </c>
      <c r="N1091" t="s">
        <v>65</v>
      </c>
      <c r="O1091" t="s">
        <v>107</v>
      </c>
      <c r="P1091" t="s">
        <v>63</v>
      </c>
      <c r="Q1091" t="s">
        <v>100</v>
      </c>
      <c r="R1091" t="s">
        <v>2260</v>
      </c>
    </row>
    <row r="1092" spans="1:19" hidden="1" x14ac:dyDescent="0.3">
      <c r="A1092" t="s">
        <v>94</v>
      </c>
      <c r="B1092" s="11">
        <v>45139</v>
      </c>
      <c r="C1092">
        <v>2.56</v>
      </c>
      <c r="D1092">
        <v>41620</v>
      </c>
      <c r="E1092" t="s">
        <v>28</v>
      </c>
      <c r="F1092" t="s">
        <v>125</v>
      </c>
      <c r="G1092" t="s">
        <v>124</v>
      </c>
      <c r="H1092" t="s">
        <v>599</v>
      </c>
      <c r="I1092" t="s">
        <v>600</v>
      </c>
      <c r="J1092">
        <v>9002</v>
      </c>
      <c r="K1092" t="s">
        <v>150</v>
      </c>
      <c r="L1092" t="s">
        <v>106</v>
      </c>
      <c r="M1092" t="s">
        <v>103</v>
      </c>
      <c r="N1092" t="s">
        <v>56</v>
      </c>
      <c r="O1092" t="s">
        <v>119</v>
      </c>
      <c r="P1092" t="s">
        <v>64</v>
      </c>
      <c r="Q1092" t="s">
        <v>2178</v>
      </c>
      <c r="R1092" t="s">
        <v>2179</v>
      </c>
      <c r="S1092" t="s">
        <v>500</v>
      </c>
    </row>
    <row r="1093" spans="1:19" hidden="1" x14ac:dyDescent="0.3">
      <c r="A1093" t="s">
        <v>94</v>
      </c>
      <c r="B1093" s="11">
        <v>45139</v>
      </c>
      <c r="C1093">
        <v>2.56</v>
      </c>
      <c r="D1093">
        <v>41620</v>
      </c>
      <c r="E1093" t="s">
        <v>28</v>
      </c>
      <c r="F1093" t="s">
        <v>125</v>
      </c>
      <c r="G1093" t="s">
        <v>124</v>
      </c>
      <c r="H1093" t="s">
        <v>599</v>
      </c>
      <c r="I1093" t="s">
        <v>600</v>
      </c>
      <c r="J1093">
        <v>2001</v>
      </c>
      <c r="K1093" t="s">
        <v>105</v>
      </c>
      <c r="L1093" t="s">
        <v>106</v>
      </c>
      <c r="M1093" t="s">
        <v>103</v>
      </c>
      <c r="N1093" t="s">
        <v>56</v>
      </c>
      <c r="O1093" t="s">
        <v>119</v>
      </c>
      <c r="P1093" t="s">
        <v>64</v>
      </c>
      <c r="Q1093" t="s">
        <v>2178</v>
      </c>
      <c r="R1093" t="s">
        <v>2179</v>
      </c>
      <c r="S1093" t="s">
        <v>500</v>
      </c>
    </row>
    <row r="1094" spans="1:19" hidden="1" x14ac:dyDescent="0.3">
      <c r="A1094" t="s">
        <v>94</v>
      </c>
      <c r="B1094" s="11">
        <v>45139</v>
      </c>
      <c r="C1094">
        <v>2.56</v>
      </c>
      <c r="D1094">
        <v>41620</v>
      </c>
      <c r="E1094" t="s">
        <v>28</v>
      </c>
      <c r="F1094" t="s">
        <v>125</v>
      </c>
      <c r="G1094" t="s">
        <v>124</v>
      </c>
      <c r="H1094" t="s">
        <v>599</v>
      </c>
      <c r="I1094" t="s">
        <v>600</v>
      </c>
      <c r="J1094">
        <v>5001</v>
      </c>
      <c r="K1094" t="s">
        <v>126</v>
      </c>
      <c r="L1094" t="s">
        <v>115</v>
      </c>
      <c r="M1094" t="s">
        <v>103</v>
      </c>
      <c r="N1094" t="s">
        <v>56</v>
      </c>
      <c r="O1094" t="s">
        <v>119</v>
      </c>
      <c r="P1094" t="s">
        <v>64</v>
      </c>
      <c r="Q1094" t="s">
        <v>2178</v>
      </c>
      <c r="R1094" t="s">
        <v>2179</v>
      </c>
      <c r="S1094" t="s">
        <v>500</v>
      </c>
    </row>
    <row r="1095" spans="1:19" hidden="1" x14ac:dyDescent="0.3">
      <c r="A1095" t="s">
        <v>94</v>
      </c>
      <c r="B1095" s="11">
        <v>45139</v>
      </c>
      <c r="C1095">
        <v>2.56</v>
      </c>
      <c r="D1095">
        <v>41620</v>
      </c>
      <c r="E1095" t="s">
        <v>28</v>
      </c>
      <c r="F1095" t="s">
        <v>125</v>
      </c>
      <c r="G1095" t="s">
        <v>124</v>
      </c>
      <c r="H1095" t="s">
        <v>599</v>
      </c>
      <c r="I1095" t="s">
        <v>600</v>
      </c>
      <c r="J1095">
        <v>50016</v>
      </c>
      <c r="K1095" t="s">
        <v>126</v>
      </c>
      <c r="L1095" t="s">
        <v>115</v>
      </c>
      <c r="M1095" t="s">
        <v>103</v>
      </c>
      <c r="N1095" t="s">
        <v>56</v>
      </c>
      <c r="O1095" t="s">
        <v>119</v>
      </c>
      <c r="P1095" t="s">
        <v>64</v>
      </c>
      <c r="Q1095" t="s">
        <v>2178</v>
      </c>
      <c r="R1095" t="s">
        <v>2179</v>
      </c>
      <c r="S1095" t="s">
        <v>500</v>
      </c>
    </row>
    <row r="1096" spans="1:19" hidden="1" x14ac:dyDescent="0.3">
      <c r="A1096" t="s">
        <v>94</v>
      </c>
      <c r="B1096" s="11">
        <v>45139</v>
      </c>
      <c r="C1096">
        <v>2.56</v>
      </c>
      <c r="D1096">
        <v>41620</v>
      </c>
      <c r="E1096" t="s">
        <v>28</v>
      </c>
      <c r="F1096" t="s">
        <v>125</v>
      </c>
      <c r="G1096" t="s">
        <v>124</v>
      </c>
      <c r="H1096" t="s">
        <v>599</v>
      </c>
      <c r="I1096" t="s">
        <v>600</v>
      </c>
      <c r="J1096">
        <v>4004</v>
      </c>
      <c r="K1096" t="s">
        <v>114</v>
      </c>
      <c r="L1096" t="s">
        <v>2391</v>
      </c>
      <c r="M1096" t="s">
        <v>103</v>
      </c>
      <c r="N1096" t="s">
        <v>56</v>
      </c>
      <c r="O1096" t="s">
        <v>119</v>
      </c>
      <c r="P1096" t="s">
        <v>64</v>
      </c>
      <c r="Q1096" t="s">
        <v>2178</v>
      </c>
      <c r="R1096" t="s">
        <v>2179</v>
      </c>
      <c r="S1096" t="s">
        <v>500</v>
      </c>
    </row>
    <row r="1097" spans="1:19" hidden="1" x14ac:dyDescent="0.3">
      <c r="A1097" t="s">
        <v>94</v>
      </c>
      <c r="B1097" s="11">
        <v>45139</v>
      </c>
      <c r="C1097">
        <v>2.5933333333250599</v>
      </c>
      <c r="D1097">
        <v>41620</v>
      </c>
      <c r="E1097" t="s">
        <v>28</v>
      </c>
      <c r="F1097" t="s">
        <v>2322</v>
      </c>
      <c r="G1097" t="s">
        <v>172</v>
      </c>
      <c r="I1097" t="s">
        <v>150</v>
      </c>
      <c r="J1097">
        <v>9002</v>
      </c>
      <c r="K1097" t="s">
        <v>150</v>
      </c>
      <c r="L1097" t="s">
        <v>106</v>
      </c>
      <c r="M1097" t="s">
        <v>103</v>
      </c>
      <c r="N1097" t="s">
        <v>56</v>
      </c>
      <c r="O1097" t="s">
        <v>119</v>
      </c>
      <c r="P1097" t="s">
        <v>64</v>
      </c>
    </row>
    <row r="1098" spans="1:19" hidden="1" x14ac:dyDescent="0.3">
      <c r="A1098" t="s">
        <v>94</v>
      </c>
      <c r="B1098" s="11">
        <v>45139</v>
      </c>
      <c r="C1098">
        <v>3649.2</v>
      </c>
      <c r="F1098" t="s">
        <v>493</v>
      </c>
      <c r="G1098" t="s">
        <v>433</v>
      </c>
      <c r="H1098" t="s">
        <v>2136</v>
      </c>
      <c r="Q1098" t="s">
        <v>100</v>
      </c>
      <c r="R1098" t="s">
        <v>2261</v>
      </c>
    </row>
    <row r="1099" spans="1:19" hidden="1" x14ac:dyDescent="0.3">
      <c r="A1099" t="s">
        <v>94</v>
      </c>
      <c r="B1099" s="11">
        <v>45139</v>
      </c>
      <c r="C1099">
        <v>4181</v>
      </c>
      <c r="F1099" t="s">
        <v>493</v>
      </c>
      <c r="G1099" t="s">
        <v>433</v>
      </c>
      <c r="H1099" t="s">
        <v>2134</v>
      </c>
      <c r="Q1099" t="s">
        <v>100</v>
      </c>
      <c r="R1099" t="s">
        <v>2262</v>
      </c>
    </row>
    <row r="1100" spans="1:19" hidden="1" x14ac:dyDescent="0.3">
      <c r="A1100" t="s">
        <v>94</v>
      </c>
      <c r="B1100" s="11">
        <v>45139</v>
      </c>
      <c r="C1100">
        <v>5000</v>
      </c>
      <c r="F1100" t="s">
        <v>493</v>
      </c>
      <c r="G1100" t="s">
        <v>433</v>
      </c>
      <c r="H1100" t="s">
        <v>2132</v>
      </c>
      <c r="Q1100" t="s">
        <v>100</v>
      </c>
      <c r="R1100" t="s">
        <v>2263</v>
      </c>
    </row>
    <row r="1101" spans="1:19" hidden="1" x14ac:dyDescent="0.3">
      <c r="A1101" t="s">
        <v>94</v>
      </c>
      <c r="B1101" s="11">
        <v>45139</v>
      </c>
      <c r="C1101">
        <v>6290</v>
      </c>
      <c r="F1101" t="s">
        <v>493</v>
      </c>
      <c r="G1101" t="s">
        <v>433</v>
      </c>
      <c r="H1101" t="s">
        <v>2130</v>
      </c>
      <c r="Q1101" t="s">
        <v>100</v>
      </c>
      <c r="R1101" t="s">
        <v>2264</v>
      </c>
    </row>
    <row r="1102" spans="1:19" hidden="1" x14ac:dyDescent="0.3">
      <c r="A1102" t="s">
        <v>94</v>
      </c>
      <c r="B1102" s="11">
        <v>45139</v>
      </c>
      <c r="C1102">
        <v>6439.6</v>
      </c>
      <c r="F1102" t="s">
        <v>493</v>
      </c>
      <c r="G1102" t="s">
        <v>433</v>
      </c>
      <c r="H1102" t="s">
        <v>2129</v>
      </c>
      <c r="Q1102" t="s">
        <v>100</v>
      </c>
      <c r="R1102" t="s">
        <v>228</v>
      </c>
    </row>
    <row r="1103" spans="1:19" hidden="1" x14ac:dyDescent="0.3">
      <c r="A1103" t="s">
        <v>94</v>
      </c>
      <c r="B1103" s="11">
        <v>45139</v>
      </c>
      <c r="C1103">
        <v>7000</v>
      </c>
      <c r="F1103" t="s">
        <v>493</v>
      </c>
      <c r="G1103" t="s">
        <v>433</v>
      </c>
      <c r="H1103" t="s">
        <v>2127</v>
      </c>
      <c r="Q1103" t="s">
        <v>100</v>
      </c>
      <c r="R1103" t="s">
        <v>2265</v>
      </c>
    </row>
    <row r="1104" spans="1:19" hidden="1" x14ac:dyDescent="0.3">
      <c r="A1104" t="s">
        <v>94</v>
      </c>
      <c r="B1104" s="11">
        <v>45139</v>
      </c>
      <c r="C1104">
        <v>9000</v>
      </c>
      <c r="F1104" t="s">
        <v>493</v>
      </c>
      <c r="G1104" t="s">
        <v>433</v>
      </c>
      <c r="H1104" t="s">
        <v>2125</v>
      </c>
      <c r="Q1104" t="s">
        <v>100</v>
      </c>
      <c r="R1104" t="s">
        <v>2266</v>
      </c>
    </row>
    <row r="1105" spans="1:19" hidden="1" x14ac:dyDescent="0.3">
      <c r="A1105" t="s">
        <v>94</v>
      </c>
      <c r="B1105" s="11">
        <v>45139</v>
      </c>
      <c r="C1105">
        <v>9042.7999999999993</v>
      </c>
      <c r="F1105" t="s">
        <v>493</v>
      </c>
      <c r="G1105" t="s">
        <v>433</v>
      </c>
      <c r="H1105" t="s">
        <v>2329</v>
      </c>
      <c r="Q1105" t="s">
        <v>100</v>
      </c>
      <c r="R1105" t="s">
        <v>2343</v>
      </c>
    </row>
    <row r="1106" spans="1:19" hidden="1" x14ac:dyDescent="0.3">
      <c r="A1106" t="s">
        <v>94</v>
      </c>
      <c r="B1106" s="11">
        <v>45139</v>
      </c>
      <c r="C1106">
        <v>12000</v>
      </c>
      <c r="F1106" t="s">
        <v>493</v>
      </c>
      <c r="G1106" t="s">
        <v>433</v>
      </c>
      <c r="H1106" t="s">
        <v>2121</v>
      </c>
      <c r="Q1106" t="s">
        <v>100</v>
      </c>
      <c r="R1106" t="s">
        <v>2267</v>
      </c>
    </row>
    <row r="1107" spans="1:19" hidden="1" x14ac:dyDescent="0.3">
      <c r="A1107" t="s">
        <v>94</v>
      </c>
      <c r="B1107" s="11">
        <v>45139</v>
      </c>
      <c r="C1107">
        <v>15037</v>
      </c>
      <c r="F1107" t="s">
        <v>493</v>
      </c>
      <c r="G1107" t="s">
        <v>433</v>
      </c>
      <c r="H1107" t="s">
        <v>2119</v>
      </c>
      <c r="Q1107" t="s">
        <v>100</v>
      </c>
      <c r="R1107" t="s">
        <v>2268</v>
      </c>
    </row>
    <row r="1108" spans="1:19" hidden="1" x14ac:dyDescent="0.3">
      <c r="A1108" t="s">
        <v>94</v>
      </c>
      <c r="B1108" s="11">
        <v>45139</v>
      </c>
      <c r="C1108">
        <v>30567.599999999999</v>
      </c>
      <c r="F1108" t="s">
        <v>493</v>
      </c>
      <c r="G1108" t="s">
        <v>433</v>
      </c>
      <c r="H1108" t="s">
        <v>2117</v>
      </c>
      <c r="Q1108" t="s">
        <v>100</v>
      </c>
      <c r="R1108" t="s">
        <v>2269</v>
      </c>
    </row>
    <row r="1109" spans="1:19" hidden="1" x14ac:dyDescent="0.3">
      <c r="A1109" t="s">
        <v>94</v>
      </c>
      <c r="B1109" s="11">
        <v>45139</v>
      </c>
      <c r="C1109">
        <v>33422.720000000001</v>
      </c>
      <c r="D1109">
        <v>50101</v>
      </c>
      <c r="E1109" t="s">
        <v>2321</v>
      </c>
      <c r="F1109" t="s">
        <v>2322</v>
      </c>
      <c r="G1109" t="s">
        <v>172</v>
      </c>
      <c r="I1109" t="s">
        <v>2327</v>
      </c>
      <c r="J1109">
        <v>9002</v>
      </c>
      <c r="K1109" t="s">
        <v>150</v>
      </c>
      <c r="L1109" t="s">
        <v>106</v>
      </c>
      <c r="M1109" t="s">
        <v>2323</v>
      </c>
      <c r="N1109" t="s">
        <v>52</v>
      </c>
      <c r="O1109" t="s">
        <v>2323</v>
      </c>
      <c r="P1109" t="s">
        <v>53</v>
      </c>
    </row>
    <row r="1110" spans="1:19" hidden="1" x14ac:dyDescent="0.3">
      <c r="A1110" t="s">
        <v>94</v>
      </c>
      <c r="B1110" s="11">
        <v>45139</v>
      </c>
      <c r="C1110">
        <v>122255.18</v>
      </c>
      <c r="D1110">
        <v>50101</v>
      </c>
      <c r="E1110" t="s">
        <v>2321</v>
      </c>
      <c r="F1110" t="s">
        <v>2322</v>
      </c>
      <c r="G1110" t="s">
        <v>172</v>
      </c>
      <c r="I1110" t="s">
        <v>150</v>
      </c>
      <c r="J1110">
        <v>9002</v>
      </c>
      <c r="K1110" t="s">
        <v>150</v>
      </c>
      <c r="L1110" t="s">
        <v>106</v>
      </c>
      <c r="M1110" t="s">
        <v>2323</v>
      </c>
      <c r="N1110" t="s">
        <v>52</v>
      </c>
      <c r="O1110" t="s">
        <v>2323</v>
      </c>
      <c r="P1110" t="s">
        <v>53</v>
      </c>
    </row>
    <row r="1111" spans="1:19" hidden="1" x14ac:dyDescent="0.3">
      <c r="A1111" t="s">
        <v>94</v>
      </c>
      <c r="B1111" s="11">
        <v>45170</v>
      </c>
      <c r="C1111"/>
      <c r="D1111">
        <v>41620</v>
      </c>
      <c r="E1111" t="s">
        <v>28</v>
      </c>
      <c r="F1111" t="s">
        <v>2322</v>
      </c>
      <c r="G1111" t="s">
        <v>172</v>
      </c>
      <c r="I1111" t="s">
        <v>150</v>
      </c>
      <c r="J1111">
        <v>9002</v>
      </c>
      <c r="K1111" t="s">
        <v>150</v>
      </c>
      <c r="L1111" t="s">
        <v>106</v>
      </c>
      <c r="M1111" t="s">
        <v>103</v>
      </c>
      <c r="N1111" t="s">
        <v>56</v>
      </c>
      <c r="O1111" t="s">
        <v>119</v>
      </c>
      <c r="P1111" t="s">
        <v>64</v>
      </c>
    </row>
    <row r="1112" spans="1:19" hidden="1" x14ac:dyDescent="0.3">
      <c r="A1112" t="s">
        <v>94</v>
      </c>
      <c r="B1112" s="11">
        <v>45170</v>
      </c>
      <c r="C1112">
        <v>-33373.199999999997</v>
      </c>
      <c r="F1112" t="s">
        <v>493</v>
      </c>
      <c r="G1112" t="s">
        <v>433</v>
      </c>
      <c r="H1112" t="s">
        <v>2403</v>
      </c>
      <c r="Q1112" t="s">
        <v>100</v>
      </c>
      <c r="R1112" t="s">
        <v>2404</v>
      </c>
    </row>
    <row r="1113" spans="1:19" hidden="1" x14ac:dyDescent="0.3">
      <c r="A1113" t="s">
        <v>94</v>
      </c>
      <c r="B1113" s="11">
        <v>45170</v>
      </c>
      <c r="C1113">
        <v>-32200.6</v>
      </c>
      <c r="F1113" t="s">
        <v>493</v>
      </c>
      <c r="G1113" t="s">
        <v>433</v>
      </c>
      <c r="H1113" t="s">
        <v>2483</v>
      </c>
      <c r="Q1113" t="s">
        <v>100</v>
      </c>
      <c r="R1113" t="s">
        <v>2484</v>
      </c>
    </row>
    <row r="1114" spans="1:19" hidden="1" x14ac:dyDescent="0.3">
      <c r="A1114" t="s">
        <v>94</v>
      </c>
      <c r="B1114" s="11">
        <v>45170</v>
      </c>
      <c r="C1114">
        <v>-28000</v>
      </c>
      <c r="D1114">
        <v>41412</v>
      </c>
      <c r="E1114" t="s">
        <v>2324</v>
      </c>
      <c r="F1114" t="s">
        <v>2322</v>
      </c>
      <c r="G1114" t="s">
        <v>172</v>
      </c>
      <c r="I1114" t="s">
        <v>2325</v>
      </c>
      <c r="J1114">
        <v>9002</v>
      </c>
      <c r="K1114" t="s">
        <v>150</v>
      </c>
      <c r="L1114" t="s">
        <v>106</v>
      </c>
      <c r="M1114" t="s">
        <v>103</v>
      </c>
      <c r="N1114" t="s">
        <v>56</v>
      </c>
      <c r="O1114" t="s">
        <v>111</v>
      </c>
      <c r="P1114" t="s">
        <v>60</v>
      </c>
    </row>
    <row r="1115" spans="1:19" hidden="1" x14ac:dyDescent="0.3">
      <c r="A1115" t="s">
        <v>94</v>
      </c>
      <c r="B1115" s="11">
        <v>45170</v>
      </c>
      <c r="C1115">
        <v>-16525.560000000001</v>
      </c>
      <c r="D1115">
        <v>41501</v>
      </c>
      <c r="E1115" t="s">
        <v>21</v>
      </c>
      <c r="F1115" t="s">
        <v>469</v>
      </c>
      <c r="G1115" t="s">
        <v>120</v>
      </c>
      <c r="H1115" t="s">
        <v>2740</v>
      </c>
      <c r="I1115" t="s">
        <v>2741</v>
      </c>
      <c r="J1115">
        <v>2001</v>
      </c>
      <c r="K1115" t="s">
        <v>105</v>
      </c>
      <c r="L1115" t="s">
        <v>106</v>
      </c>
      <c r="M1115" t="s">
        <v>103</v>
      </c>
      <c r="N1115" t="s">
        <v>56</v>
      </c>
      <c r="O1115" t="s">
        <v>108</v>
      </c>
      <c r="P1115" t="s">
        <v>61</v>
      </c>
      <c r="Q1115" t="s">
        <v>100</v>
      </c>
      <c r="R1115" t="s">
        <v>2742</v>
      </c>
      <c r="S1115" t="s">
        <v>500</v>
      </c>
    </row>
    <row r="1116" spans="1:19" hidden="1" x14ac:dyDescent="0.3">
      <c r="A1116" t="s">
        <v>94</v>
      </c>
      <c r="B1116" s="11">
        <v>45170</v>
      </c>
      <c r="C1116">
        <v>-15439</v>
      </c>
      <c r="F1116" t="s">
        <v>493</v>
      </c>
      <c r="G1116" t="s">
        <v>433</v>
      </c>
      <c r="H1116" t="s">
        <v>2485</v>
      </c>
      <c r="Q1116" t="s">
        <v>100</v>
      </c>
      <c r="R1116" t="s">
        <v>2486</v>
      </c>
    </row>
    <row r="1117" spans="1:19" hidden="1" x14ac:dyDescent="0.3">
      <c r="A1117" t="s">
        <v>94</v>
      </c>
      <c r="B1117" s="11">
        <v>45170</v>
      </c>
      <c r="C1117">
        <v>-14478.77</v>
      </c>
      <c r="D1117">
        <v>31102</v>
      </c>
      <c r="E1117" t="s">
        <v>0</v>
      </c>
      <c r="F1117" t="s">
        <v>144</v>
      </c>
      <c r="G1117" t="s">
        <v>110</v>
      </c>
      <c r="H1117" t="s">
        <v>2487</v>
      </c>
      <c r="I1117" t="s">
        <v>2488</v>
      </c>
      <c r="J1117">
        <v>9002</v>
      </c>
      <c r="K1117" t="s">
        <v>150</v>
      </c>
      <c r="L1117" t="s">
        <v>106</v>
      </c>
      <c r="M1117" t="s">
        <v>173</v>
      </c>
      <c r="N1117" t="s">
        <v>54</v>
      </c>
      <c r="O1117" t="s">
        <v>173</v>
      </c>
      <c r="P1117" t="s">
        <v>55</v>
      </c>
      <c r="Q1117" t="s">
        <v>100</v>
      </c>
      <c r="R1117" t="s">
        <v>2489</v>
      </c>
      <c r="S1117" t="s">
        <v>500</v>
      </c>
    </row>
    <row r="1118" spans="1:19" hidden="1" x14ac:dyDescent="0.3">
      <c r="A1118" t="s">
        <v>94</v>
      </c>
      <c r="B1118" s="11">
        <v>45170</v>
      </c>
      <c r="C1118">
        <v>-10520</v>
      </c>
      <c r="D1118">
        <v>42401</v>
      </c>
      <c r="E1118" t="s">
        <v>30</v>
      </c>
      <c r="F1118" t="s">
        <v>159</v>
      </c>
      <c r="G1118" t="s">
        <v>113</v>
      </c>
      <c r="H1118" t="s">
        <v>2301</v>
      </c>
      <c r="I1118" t="s">
        <v>511</v>
      </c>
      <c r="J1118">
        <v>9002</v>
      </c>
      <c r="K1118" t="s">
        <v>150</v>
      </c>
      <c r="L1118" t="s">
        <v>106</v>
      </c>
      <c r="M1118" t="s">
        <v>96</v>
      </c>
      <c r="N1118" t="s">
        <v>65</v>
      </c>
      <c r="O1118" t="s">
        <v>116</v>
      </c>
      <c r="P1118" t="s">
        <v>62</v>
      </c>
      <c r="Q1118" t="s">
        <v>100</v>
      </c>
      <c r="R1118" t="s">
        <v>2302</v>
      </c>
      <c r="S1118" t="s">
        <v>500</v>
      </c>
    </row>
    <row r="1119" spans="1:19" hidden="1" x14ac:dyDescent="0.3">
      <c r="A1119" t="s">
        <v>94</v>
      </c>
      <c r="B1119" s="11">
        <v>45170</v>
      </c>
      <c r="C1119">
        <v>-10106.74</v>
      </c>
      <c r="D1119">
        <v>41101</v>
      </c>
      <c r="E1119" t="s">
        <v>2</v>
      </c>
      <c r="F1119" t="s">
        <v>98</v>
      </c>
      <c r="G1119" t="s">
        <v>102</v>
      </c>
      <c r="H1119" t="s">
        <v>2490</v>
      </c>
      <c r="I1119" t="s">
        <v>2491</v>
      </c>
      <c r="J1119">
        <v>9002</v>
      </c>
      <c r="K1119" t="s">
        <v>150</v>
      </c>
      <c r="L1119" t="s">
        <v>106</v>
      </c>
      <c r="M1119" t="s">
        <v>103</v>
      </c>
      <c r="N1119" t="s">
        <v>56</v>
      </c>
      <c r="O1119" t="s">
        <v>103</v>
      </c>
      <c r="P1119" t="s">
        <v>57</v>
      </c>
      <c r="Q1119" t="s">
        <v>100</v>
      </c>
      <c r="R1119" t="s">
        <v>2492</v>
      </c>
      <c r="S1119" t="s">
        <v>500</v>
      </c>
    </row>
    <row r="1120" spans="1:19" hidden="1" x14ac:dyDescent="0.3">
      <c r="A1120" t="s">
        <v>94</v>
      </c>
      <c r="B1120" s="11">
        <v>45170</v>
      </c>
      <c r="C1120">
        <v>-9844.9</v>
      </c>
      <c r="F1120" t="s">
        <v>493</v>
      </c>
      <c r="G1120" t="s">
        <v>433</v>
      </c>
      <c r="H1120" t="s">
        <v>2440</v>
      </c>
      <c r="Q1120" t="s">
        <v>100</v>
      </c>
      <c r="R1120" t="s">
        <v>2441</v>
      </c>
    </row>
    <row r="1121" spans="1:19" hidden="1" x14ac:dyDescent="0.3">
      <c r="A1121" t="s">
        <v>94</v>
      </c>
      <c r="B1121" s="11">
        <v>45170</v>
      </c>
      <c r="C1121">
        <v>-8546.68</v>
      </c>
      <c r="F1121" t="s">
        <v>493</v>
      </c>
      <c r="G1121" t="s">
        <v>433</v>
      </c>
      <c r="H1121" t="s">
        <v>2442</v>
      </c>
      <c r="Q1121" t="s">
        <v>100</v>
      </c>
      <c r="R1121" t="s">
        <v>2443</v>
      </c>
    </row>
    <row r="1122" spans="1:19" hidden="1" x14ac:dyDescent="0.3">
      <c r="A1122" t="s">
        <v>94</v>
      </c>
      <c r="B1122" s="11">
        <v>45170</v>
      </c>
      <c r="C1122">
        <v>-6319.25</v>
      </c>
      <c r="F1122" t="s">
        <v>493</v>
      </c>
      <c r="G1122" t="s">
        <v>433</v>
      </c>
      <c r="H1122" t="s">
        <v>2493</v>
      </c>
      <c r="Q1122" t="s">
        <v>100</v>
      </c>
      <c r="R1122" t="s">
        <v>2494</v>
      </c>
    </row>
    <row r="1123" spans="1:19" hidden="1" x14ac:dyDescent="0.3">
      <c r="A1123" t="s">
        <v>94</v>
      </c>
      <c r="B1123" s="11">
        <v>45170</v>
      </c>
      <c r="C1123">
        <v>-6000</v>
      </c>
      <c r="D1123">
        <v>421011</v>
      </c>
      <c r="E1123" t="s">
        <v>75</v>
      </c>
      <c r="F1123" t="s">
        <v>515</v>
      </c>
      <c r="G1123" t="s">
        <v>120</v>
      </c>
      <c r="H1123" t="s">
        <v>2495</v>
      </c>
      <c r="I1123" t="s">
        <v>2496</v>
      </c>
      <c r="J1123">
        <v>9002</v>
      </c>
      <c r="K1123" t="s">
        <v>150</v>
      </c>
      <c r="L1123" t="s">
        <v>106</v>
      </c>
      <c r="M1123" t="s">
        <v>96</v>
      </c>
      <c r="N1123" t="s">
        <v>65</v>
      </c>
      <c r="O1123" t="s">
        <v>128</v>
      </c>
      <c r="P1123" t="s">
        <v>57</v>
      </c>
      <c r="Q1123" t="s">
        <v>100</v>
      </c>
      <c r="R1123" t="s">
        <v>2497</v>
      </c>
      <c r="S1123" t="s">
        <v>500</v>
      </c>
    </row>
    <row r="1124" spans="1:19" hidden="1" x14ac:dyDescent="0.3">
      <c r="A1124" t="s">
        <v>94</v>
      </c>
      <c r="B1124" s="11">
        <v>45170</v>
      </c>
      <c r="C1124">
        <v>-5953.04</v>
      </c>
      <c r="D1124">
        <v>99</v>
      </c>
      <c r="F1124" t="s">
        <v>2322</v>
      </c>
      <c r="G1124" t="s">
        <v>172</v>
      </c>
      <c r="I1124" t="s">
        <v>2344</v>
      </c>
      <c r="J1124">
        <v>9002</v>
      </c>
      <c r="K1124" t="s">
        <v>150</v>
      </c>
      <c r="L1124" t="s">
        <v>106</v>
      </c>
    </row>
    <row r="1125" spans="1:19" hidden="1" x14ac:dyDescent="0.3">
      <c r="A1125" t="s">
        <v>94</v>
      </c>
      <c r="B1125" s="11">
        <v>45170</v>
      </c>
      <c r="C1125">
        <v>-4869.4799999999996</v>
      </c>
      <c r="F1125" t="s">
        <v>493</v>
      </c>
      <c r="G1125" t="s">
        <v>433</v>
      </c>
      <c r="H1125" t="s">
        <v>2498</v>
      </c>
      <c r="Q1125" t="s">
        <v>100</v>
      </c>
      <c r="R1125" t="s">
        <v>2499</v>
      </c>
    </row>
    <row r="1126" spans="1:19" hidden="1" x14ac:dyDescent="0.3">
      <c r="A1126" t="s">
        <v>94</v>
      </c>
      <c r="B1126" s="11">
        <v>45170</v>
      </c>
      <c r="C1126">
        <v>-4447.3999999999996</v>
      </c>
      <c r="F1126" t="s">
        <v>493</v>
      </c>
      <c r="G1126" t="s">
        <v>433</v>
      </c>
      <c r="H1126" t="s">
        <v>2500</v>
      </c>
      <c r="Q1126" t="s">
        <v>100</v>
      </c>
      <c r="R1126" t="s">
        <v>2501</v>
      </c>
    </row>
    <row r="1127" spans="1:19" hidden="1" x14ac:dyDescent="0.3">
      <c r="A1127" t="s">
        <v>94</v>
      </c>
      <c r="B1127" s="11">
        <v>45170</v>
      </c>
      <c r="C1127">
        <v>-3950</v>
      </c>
      <c r="F1127" t="s">
        <v>493</v>
      </c>
      <c r="G1127" t="s">
        <v>433</v>
      </c>
      <c r="H1127" t="s">
        <v>2502</v>
      </c>
      <c r="Q1127" t="s">
        <v>100</v>
      </c>
      <c r="R1127" t="s">
        <v>2503</v>
      </c>
    </row>
    <row r="1128" spans="1:19" hidden="1" x14ac:dyDescent="0.3">
      <c r="A1128" t="s">
        <v>94</v>
      </c>
      <c r="B1128" s="11">
        <v>45170</v>
      </c>
      <c r="C1128">
        <v>-3950</v>
      </c>
      <c r="D1128">
        <v>42505</v>
      </c>
      <c r="E1128" t="s">
        <v>37</v>
      </c>
      <c r="F1128" t="s">
        <v>162</v>
      </c>
      <c r="G1128" t="s">
        <v>120</v>
      </c>
      <c r="H1128" t="s">
        <v>2504</v>
      </c>
      <c r="I1128" t="s">
        <v>2505</v>
      </c>
      <c r="J1128">
        <v>8005</v>
      </c>
      <c r="K1128" t="s">
        <v>149</v>
      </c>
      <c r="L1128" t="s">
        <v>99</v>
      </c>
      <c r="M1128" t="s">
        <v>96</v>
      </c>
      <c r="N1128" t="s">
        <v>65</v>
      </c>
      <c r="O1128" t="s">
        <v>121</v>
      </c>
      <c r="P1128" t="s">
        <v>66</v>
      </c>
      <c r="Q1128" t="s">
        <v>100</v>
      </c>
      <c r="R1128" t="s">
        <v>2506</v>
      </c>
      <c r="S1128" t="s">
        <v>500</v>
      </c>
    </row>
    <row r="1129" spans="1:19" hidden="1" x14ac:dyDescent="0.3">
      <c r="A1129" t="s">
        <v>94</v>
      </c>
      <c r="B1129" s="11">
        <v>45170</v>
      </c>
      <c r="C1129">
        <v>-3787.57</v>
      </c>
      <c r="D1129">
        <v>42410</v>
      </c>
      <c r="E1129" t="s">
        <v>36</v>
      </c>
      <c r="F1129" t="s">
        <v>2507</v>
      </c>
      <c r="G1129" t="s">
        <v>120</v>
      </c>
      <c r="H1129" t="s">
        <v>2508</v>
      </c>
      <c r="I1129" t="s">
        <v>2509</v>
      </c>
      <c r="J1129">
        <v>9002</v>
      </c>
      <c r="K1129" t="s">
        <v>150</v>
      </c>
      <c r="L1129" t="s">
        <v>106</v>
      </c>
      <c r="M1129" t="s">
        <v>96</v>
      </c>
      <c r="N1129" t="s">
        <v>65</v>
      </c>
      <c r="O1129" t="s">
        <v>116</v>
      </c>
      <c r="P1129" t="s">
        <v>62</v>
      </c>
      <c r="Q1129" t="s">
        <v>100</v>
      </c>
      <c r="R1129" t="s">
        <v>2510</v>
      </c>
      <c r="S1129" t="s">
        <v>500</v>
      </c>
    </row>
    <row r="1130" spans="1:19" hidden="1" x14ac:dyDescent="0.3">
      <c r="A1130" t="s">
        <v>94</v>
      </c>
      <c r="B1130" s="11">
        <v>45170</v>
      </c>
      <c r="C1130">
        <v>-3625</v>
      </c>
      <c r="D1130">
        <v>41617</v>
      </c>
      <c r="E1130" t="s">
        <v>27</v>
      </c>
      <c r="F1130" t="s">
        <v>1288</v>
      </c>
      <c r="G1130" t="s">
        <v>124</v>
      </c>
      <c r="H1130" t="s">
        <v>2378</v>
      </c>
      <c r="I1130" t="s">
        <v>1290</v>
      </c>
      <c r="J1130">
        <v>9002</v>
      </c>
      <c r="K1130" t="s">
        <v>150</v>
      </c>
      <c r="L1130" t="s">
        <v>106</v>
      </c>
      <c r="M1130" t="s">
        <v>103</v>
      </c>
      <c r="N1130" t="s">
        <v>56</v>
      </c>
      <c r="O1130" t="s">
        <v>119</v>
      </c>
      <c r="P1130" t="s">
        <v>64</v>
      </c>
      <c r="Q1130" t="s">
        <v>153</v>
      </c>
      <c r="R1130" t="s">
        <v>2379</v>
      </c>
      <c r="S1130" t="s">
        <v>500</v>
      </c>
    </row>
    <row r="1131" spans="1:19" hidden="1" x14ac:dyDescent="0.3">
      <c r="A1131" t="s">
        <v>94</v>
      </c>
      <c r="B1131" s="11">
        <v>45170</v>
      </c>
      <c r="C1131">
        <v>-3625</v>
      </c>
      <c r="D1131">
        <v>41617</v>
      </c>
      <c r="E1131" t="s">
        <v>27</v>
      </c>
      <c r="F1131" t="s">
        <v>1288</v>
      </c>
      <c r="G1131" t="s">
        <v>124</v>
      </c>
      <c r="H1131" t="s">
        <v>2378</v>
      </c>
      <c r="I1131" t="s">
        <v>1290</v>
      </c>
      <c r="J1131">
        <v>9002</v>
      </c>
      <c r="K1131" t="s">
        <v>150</v>
      </c>
      <c r="L1131" t="s">
        <v>106</v>
      </c>
      <c r="M1131" t="s">
        <v>103</v>
      </c>
      <c r="N1131" t="s">
        <v>56</v>
      </c>
      <c r="O1131" t="s">
        <v>119</v>
      </c>
      <c r="P1131" t="s">
        <v>64</v>
      </c>
      <c r="Q1131" t="s">
        <v>154</v>
      </c>
      <c r="R1131" t="s">
        <v>2380</v>
      </c>
      <c r="S1131" t="s">
        <v>500</v>
      </c>
    </row>
    <row r="1132" spans="1:19" hidden="1" x14ac:dyDescent="0.3">
      <c r="A1132" t="s">
        <v>94</v>
      </c>
      <c r="B1132" s="11">
        <v>45170</v>
      </c>
      <c r="C1132">
        <v>-3625</v>
      </c>
      <c r="D1132">
        <v>41617</v>
      </c>
      <c r="E1132" t="s">
        <v>27</v>
      </c>
      <c r="F1132" t="s">
        <v>1288</v>
      </c>
      <c r="G1132" t="s">
        <v>124</v>
      </c>
      <c r="H1132" t="s">
        <v>2511</v>
      </c>
      <c r="I1132" t="s">
        <v>1290</v>
      </c>
      <c r="J1132">
        <v>9002</v>
      </c>
      <c r="K1132" t="s">
        <v>150</v>
      </c>
      <c r="L1132" t="s">
        <v>106</v>
      </c>
      <c r="M1132" t="s">
        <v>103</v>
      </c>
      <c r="N1132" t="s">
        <v>56</v>
      </c>
      <c r="O1132" t="s">
        <v>119</v>
      </c>
      <c r="P1132" t="s">
        <v>64</v>
      </c>
      <c r="Q1132" t="s">
        <v>153</v>
      </c>
      <c r="R1132" t="s">
        <v>2512</v>
      </c>
      <c r="S1132" t="s">
        <v>500</v>
      </c>
    </row>
    <row r="1133" spans="1:19" hidden="1" x14ac:dyDescent="0.3">
      <c r="A1133" t="s">
        <v>94</v>
      </c>
      <c r="B1133" s="11">
        <v>45170</v>
      </c>
      <c r="C1133">
        <v>-3625</v>
      </c>
      <c r="D1133">
        <v>41617</v>
      </c>
      <c r="E1133" t="s">
        <v>27</v>
      </c>
      <c r="F1133" t="s">
        <v>1288</v>
      </c>
      <c r="G1133" t="s">
        <v>124</v>
      </c>
      <c r="H1133" t="s">
        <v>2511</v>
      </c>
      <c r="I1133" t="s">
        <v>1290</v>
      </c>
      <c r="J1133">
        <v>9002</v>
      </c>
      <c r="K1133" t="s">
        <v>150</v>
      </c>
      <c r="L1133" t="s">
        <v>106</v>
      </c>
      <c r="M1133" t="s">
        <v>103</v>
      </c>
      <c r="N1133" t="s">
        <v>56</v>
      </c>
      <c r="O1133" t="s">
        <v>119</v>
      </c>
      <c r="P1133" t="s">
        <v>64</v>
      </c>
      <c r="Q1133" t="s">
        <v>154</v>
      </c>
      <c r="R1133" t="s">
        <v>2513</v>
      </c>
      <c r="S1133" t="s">
        <v>500</v>
      </c>
    </row>
    <row r="1134" spans="1:19" hidden="1" x14ac:dyDescent="0.3">
      <c r="A1134" t="s">
        <v>94</v>
      </c>
      <c r="B1134" s="11">
        <v>45170</v>
      </c>
      <c r="C1134">
        <v>-3398.72</v>
      </c>
      <c r="D1134">
        <v>42405</v>
      </c>
      <c r="E1134" t="s">
        <v>33</v>
      </c>
      <c r="F1134" t="s">
        <v>136</v>
      </c>
      <c r="G1134" t="s">
        <v>124</v>
      </c>
      <c r="H1134" t="s">
        <v>2514</v>
      </c>
      <c r="I1134" t="s">
        <v>2515</v>
      </c>
      <c r="J1134">
        <v>9002</v>
      </c>
      <c r="K1134" t="s">
        <v>150</v>
      </c>
      <c r="L1134" t="s">
        <v>106</v>
      </c>
      <c r="M1134" t="s">
        <v>96</v>
      </c>
      <c r="N1134" t="s">
        <v>65</v>
      </c>
      <c r="O1134" t="s">
        <v>116</v>
      </c>
      <c r="P1134" t="s">
        <v>62</v>
      </c>
      <c r="Q1134" t="s">
        <v>100</v>
      </c>
      <c r="R1134" t="s">
        <v>2516</v>
      </c>
      <c r="S1134" t="s">
        <v>500</v>
      </c>
    </row>
    <row r="1135" spans="1:19" hidden="1" x14ac:dyDescent="0.3">
      <c r="A1135" t="s">
        <v>94</v>
      </c>
      <c r="B1135" s="11">
        <v>45170</v>
      </c>
      <c r="C1135">
        <v>-3338.1</v>
      </c>
      <c r="D1135">
        <v>41302</v>
      </c>
      <c r="E1135" t="s">
        <v>14</v>
      </c>
      <c r="F1135" t="s">
        <v>143</v>
      </c>
      <c r="G1135" t="s">
        <v>156</v>
      </c>
      <c r="H1135" t="s">
        <v>2303</v>
      </c>
      <c r="I1135" t="s">
        <v>2304</v>
      </c>
      <c r="J1135">
        <v>9002</v>
      </c>
      <c r="K1135" t="s">
        <v>150</v>
      </c>
      <c r="L1135" t="s">
        <v>106</v>
      </c>
      <c r="M1135" t="s">
        <v>103</v>
      </c>
      <c r="N1135" t="s">
        <v>56</v>
      </c>
      <c r="O1135" t="s">
        <v>123</v>
      </c>
      <c r="P1135" t="s">
        <v>59</v>
      </c>
      <c r="Q1135" t="s">
        <v>100</v>
      </c>
      <c r="R1135" t="s">
        <v>2305</v>
      </c>
      <c r="S1135" t="s">
        <v>500</v>
      </c>
    </row>
    <row r="1136" spans="1:19" hidden="1" x14ac:dyDescent="0.3">
      <c r="A1136" t="s">
        <v>94</v>
      </c>
      <c r="B1136" s="11">
        <v>45170</v>
      </c>
      <c r="C1136">
        <v>-2962.8</v>
      </c>
      <c r="D1136">
        <v>42402</v>
      </c>
      <c r="E1136" t="s">
        <v>31</v>
      </c>
      <c r="F1136" t="s">
        <v>204</v>
      </c>
      <c r="G1136" t="s">
        <v>110</v>
      </c>
      <c r="H1136" t="s">
        <v>769</v>
      </c>
      <c r="I1136" t="s">
        <v>770</v>
      </c>
      <c r="J1136">
        <v>9002</v>
      </c>
      <c r="K1136" t="s">
        <v>150</v>
      </c>
      <c r="L1136" t="s">
        <v>106</v>
      </c>
      <c r="M1136" t="s">
        <v>96</v>
      </c>
      <c r="N1136" t="s">
        <v>65</v>
      </c>
      <c r="O1136" t="s">
        <v>116</v>
      </c>
      <c r="P1136" t="s">
        <v>62</v>
      </c>
      <c r="Q1136" t="s">
        <v>2306</v>
      </c>
      <c r="R1136" t="s">
        <v>2307</v>
      </c>
      <c r="S1136" t="s">
        <v>500</v>
      </c>
    </row>
    <row r="1137" spans="1:19" hidden="1" x14ac:dyDescent="0.3">
      <c r="A1137" t="s">
        <v>94</v>
      </c>
      <c r="B1137" s="11">
        <v>45170</v>
      </c>
      <c r="C1137">
        <v>-2415.19</v>
      </c>
      <c r="D1137">
        <v>41104</v>
      </c>
      <c r="E1137" t="s">
        <v>5</v>
      </c>
      <c r="F1137" t="s">
        <v>151</v>
      </c>
      <c r="G1137" t="s">
        <v>102</v>
      </c>
      <c r="H1137" t="s">
        <v>2405</v>
      </c>
      <c r="I1137" t="s">
        <v>2406</v>
      </c>
      <c r="J1137">
        <v>9002</v>
      </c>
      <c r="K1137" t="s">
        <v>150</v>
      </c>
      <c r="L1137" t="s">
        <v>106</v>
      </c>
      <c r="M1137" t="s">
        <v>103</v>
      </c>
      <c r="N1137" t="s">
        <v>56</v>
      </c>
      <c r="O1137" t="s">
        <v>103</v>
      </c>
      <c r="P1137" t="s">
        <v>57</v>
      </c>
      <c r="Q1137" t="s">
        <v>100</v>
      </c>
      <c r="R1137" t="s">
        <v>2407</v>
      </c>
      <c r="S1137" t="s">
        <v>500</v>
      </c>
    </row>
    <row r="1138" spans="1:19" hidden="1" x14ac:dyDescent="0.3">
      <c r="A1138" t="s">
        <v>94</v>
      </c>
      <c r="B1138" s="11">
        <v>45170</v>
      </c>
      <c r="C1138">
        <v>-2235.4</v>
      </c>
      <c r="D1138">
        <v>41102</v>
      </c>
      <c r="E1138" t="s">
        <v>3</v>
      </c>
      <c r="F1138" t="s">
        <v>101</v>
      </c>
      <c r="G1138" t="s">
        <v>102</v>
      </c>
      <c r="H1138" t="s">
        <v>2308</v>
      </c>
      <c r="I1138" t="s">
        <v>2309</v>
      </c>
      <c r="J1138">
        <v>9002</v>
      </c>
      <c r="K1138" t="s">
        <v>150</v>
      </c>
      <c r="L1138" t="s">
        <v>106</v>
      </c>
      <c r="M1138" t="s">
        <v>103</v>
      </c>
      <c r="N1138" t="s">
        <v>56</v>
      </c>
      <c r="O1138" t="s">
        <v>103</v>
      </c>
      <c r="P1138" t="s">
        <v>57</v>
      </c>
      <c r="Q1138" t="s">
        <v>100</v>
      </c>
      <c r="R1138" t="s">
        <v>2310</v>
      </c>
      <c r="S1138" t="s">
        <v>500</v>
      </c>
    </row>
    <row r="1139" spans="1:19" hidden="1" x14ac:dyDescent="0.3">
      <c r="A1139" t="s">
        <v>94</v>
      </c>
      <c r="B1139" s="11">
        <v>45170</v>
      </c>
      <c r="C1139">
        <v>-2208.89</v>
      </c>
      <c r="D1139">
        <v>33204</v>
      </c>
      <c r="E1139" t="s">
        <v>43</v>
      </c>
      <c r="F1139" t="s">
        <v>144</v>
      </c>
      <c r="G1139" t="s">
        <v>110</v>
      </c>
      <c r="H1139" t="s">
        <v>2517</v>
      </c>
      <c r="I1139" t="s">
        <v>2518</v>
      </c>
      <c r="J1139">
        <v>20011</v>
      </c>
      <c r="K1139" t="s">
        <v>105</v>
      </c>
      <c r="L1139" t="s">
        <v>106</v>
      </c>
      <c r="M1139" t="s">
        <v>111</v>
      </c>
      <c r="N1139" t="s">
        <v>68</v>
      </c>
      <c r="O1139" t="s">
        <v>112</v>
      </c>
      <c r="P1139" t="s">
        <v>68</v>
      </c>
      <c r="Q1139" t="s">
        <v>100</v>
      </c>
      <c r="R1139" t="s">
        <v>2519</v>
      </c>
      <c r="S1139" t="s">
        <v>500</v>
      </c>
    </row>
    <row r="1140" spans="1:19" hidden="1" x14ac:dyDescent="0.3">
      <c r="A1140" t="s">
        <v>94</v>
      </c>
      <c r="B1140" s="11">
        <v>45170</v>
      </c>
      <c r="C1140">
        <v>-1788.74</v>
      </c>
      <c r="D1140">
        <v>41621</v>
      </c>
      <c r="E1140" t="s">
        <v>2290</v>
      </c>
      <c r="F1140" t="s">
        <v>176</v>
      </c>
      <c r="G1140" t="s">
        <v>120</v>
      </c>
      <c r="H1140" t="s">
        <v>2712</v>
      </c>
      <c r="I1140" t="s">
        <v>2713</v>
      </c>
      <c r="J1140">
        <v>9002</v>
      </c>
      <c r="K1140" t="s">
        <v>150</v>
      </c>
      <c r="L1140" t="s">
        <v>106</v>
      </c>
      <c r="M1140" t="s">
        <v>103</v>
      </c>
      <c r="N1140" t="s">
        <v>56</v>
      </c>
      <c r="O1140" t="s">
        <v>119</v>
      </c>
      <c r="P1140" t="s">
        <v>64</v>
      </c>
      <c r="Q1140" t="s">
        <v>100</v>
      </c>
      <c r="R1140" t="s">
        <v>2714</v>
      </c>
      <c r="S1140" t="s">
        <v>500</v>
      </c>
    </row>
    <row r="1141" spans="1:19" hidden="1" x14ac:dyDescent="0.3">
      <c r="A1141" t="s">
        <v>94</v>
      </c>
      <c r="B1141" s="11">
        <v>45170</v>
      </c>
      <c r="C1141">
        <v>-1780</v>
      </c>
      <c r="D1141">
        <v>42109</v>
      </c>
      <c r="E1141" t="s">
        <v>29</v>
      </c>
      <c r="F1141" t="s">
        <v>98</v>
      </c>
      <c r="G1141" t="s">
        <v>102</v>
      </c>
      <c r="H1141" t="s">
        <v>2520</v>
      </c>
      <c r="I1141" t="s">
        <v>2521</v>
      </c>
      <c r="J1141">
        <v>9002</v>
      </c>
      <c r="K1141" t="s">
        <v>150</v>
      </c>
      <c r="L1141" t="s">
        <v>106</v>
      </c>
      <c r="M1141" t="s">
        <v>96</v>
      </c>
      <c r="N1141" t="s">
        <v>65</v>
      </c>
      <c r="O1141" t="s">
        <v>128</v>
      </c>
      <c r="P1141" t="s">
        <v>57</v>
      </c>
      <c r="Q1141" t="s">
        <v>100</v>
      </c>
      <c r="R1141" t="s">
        <v>2522</v>
      </c>
      <c r="S1141" t="s">
        <v>500</v>
      </c>
    </row>
    <row r="1142" spans="1:19" hidden="1" x14ac:dyDescent="0.3">
      <c r="A1142" t="s">
        <v>94</v>
      </c>
      <c r="B1142" s="11">
        <v>45170</v>
      </c>
      <c r="C1142">
        <v>-1500</v>
      </c>
      <c r="D1142">
        <v>41615</v>
      </c>
      <c r="E1142" t="s">
        <v>26</v>
      </c>
      <c r="F1142" t="s">
        <v>787</v>
      </c>
      <c r="G1142" t="s">
        <v>120</v>
      </c>
      <c r="H1142" t="s">
        <v>2523</v>
      </c>
      <c r="I1142" t="s">
        <v>1770</v>
      </c>
      <c r="J1142">
        <v>9002</v>
      </c>
      <c r="K1142" t="s">
        <v>150</v>
      </c>
      <c r="L1142" t="s">
        <v>106</v>
      </c>
      <c r="M1142" t="s">
        <v>103</v>
      </c>
      <c r="N1142" t="s">
        <v>56</v>
      </c>
      <c r="O1142" t="s">
        <v>119</v>
      </c>
      <c r="P1142" t="s">
        <v>64</v>
      </c>
      <c r="Q1142" t="s">
        <v>100</v>
      </c>
      <c r="R1142" t="s">
        <v>2524</v>
      </c>
      <c r="S1142" t="s">
        <v>500</v>
      </c>
    </row>
    <row r="1143" spans="1:19" hidden="1" x14ac:dyDescent="0.3">
      <c r="A1143" t="s">
        <v>94</v>
      </c>
      <c r="B1143" s="11">
        <v>45170</v>
      </c>
      <c r="C1143">
        <v>-1500</v>
      </c>
      <c r="D1143">
        <v>41615</v>
      </c>
      <c r="E1143" t="s">
        <v>26</v>
      </c>
      <c r="F1143" t="s">
        <v>787</v>
      </c>
      <c r="G1143" t="s">
        <v>120</v>
      </c>
      <c r="H1143" t="s">
        <v>2715</v>
      </c>
      <c r="I1143" t="s">
        <v>1770</v>
      </c>
      <c r="J1143">
        <v>9002</v>
      </c>
      <c r="K1143" t="s">
        <v>150</v>
      </c>
      <c r="L1143" t="s">
        <v>106</v>
      </c>
      <c r="M1143" t="s">
        <v>103</v>
      </c>
      <c r="N1143" t="s">
        <v>56</v>
      </c>
      <c r="O1143" t="s">
        <v>119</v>
      </c>
      <c r="P1143" t="s">
        <v>64</v>
      </c>
      <c r="Q1143" t="s">
        <v>100</v>
      </c>
      <c r="R1143" t="s">
        <v>2716</v>
      </c>
      <c r="S1143" t="s">
        <v>500</v>
      </c>
    </row>
    <row r="1144" spans="1:19" hidden="1" x14ac:dyDescent="0.3">
      <c r="A1144" t="s">
        <v>94</v>
      </c>
      <c r="B1144" s="11">
        <v>45170</v>
      </c>
      <c r="C1144">
        <v>-1422.72</v>
      </c>
      <c r="D1144">
        <v>9</v>
      </c>
      <c r="F1144" t="s">
        <v>2322</v>
      </c>
      <c r="G1144" t="s">
        <v>172</v>
      </c>
      <c r="I1144" t="s">
        <v>2326</v>
      </c>
      <c r="J1144">
        <v>9002</v>
      </c>
      <c r="K1144" t="s">
        <v>150</v>
      </c>
      <c r="L1144" t="s">
        <v>106</v>
      </c>
    </row>
    <row r="1145" spans="1:19" hidden="1" x14ac:dyDescent="0.3">
      <c r="A1145" t="s">
        <v>94</v>
      </c>
      <c r="B1145" s="11">
        <v>45170</v>
      </c>
      <c r="C1145">
        <v>-1344.17</v>
      </c>
      <c r="D1145">
        <v>41201</v>
      </c>
      <c r="E1145" t="s">
        <v>9</v>
      </c>
      <c r="F1145" t="s">
        <v>109</v>
      </c>
      <c r="G1145" t="s">
        <v>110</v>
      </c>
      <c r="H1145" t="s">
        <v>2717</v>
      </c>
      <c r="I1145" t="s">
        <v>2718</v>
      </c>
      <c r="J1145">
        <v>9002</v>
      </c>
      <c r="K1145" t="s">
        <v>150</v>
      </c>
      <c r="L1145" t="s">
        <v>106</v>
      </c>
      <c r="M1145" t="s">
        <v>103</v>
      </c>
      <c r="N1145" t="s">
        <v>56</v>
      </c>
      <c r="O1145" t="s">
        <v>96</v>
      </c>
      <c r="P1145" t="s">
        <v>58</v>
      </c>
      <c r="Q1145" t="s">
        <v>100</v>
      </c>
      <c r="R1145" t="s">
        <v>2719</v>
      </c>
      <c r="S1145" t="s">
        <v>500</v>
      </c>
    </row>
    <row r="1146" spans="1:19" hidden="1" x14ac:dyDescent="0.3">
      <c r="A1146" t="s">
        <v>94</v>
      </c>
      <c r="B1146" s="11">
        <v>45170</v>
      </c>
      <c r="C1146">
        <v>-1274.9100000000001</v>
      </c>
      <c r="D1146">
        <v>41202</v>
      </c>
      <c r="E1146" t="s">
        <v>10</v>
      </c>
      <c r="F1146" t="s">
        <v>152</v>
      </c>
      <c r="G1146" t="s">
        <v>102</v>
      </c>
      <c r="H1146" t="s">
        <v>2525</v>
      </c>
      <c r="I1146" t="s">
        <v>2526</v>
      </c>
      <c r="J1146">
        <v>9002</v>
      </c>
      <c r="K1146" t="s">
        <v>150</v>
      </c>
      <c r="L1146" t="s">
        <v>106</v>
      </c>
      <c r="M1146" t="s">
        <v>103</v>
      </c>
      <c r="N1146" t="s">
        <v>56</v>
      </c>
      <c r="O1146" t="s">
        <v>96</v>
      </c>
      <c r="P1146" t="s">
        <v>58</v>
      </c>
      <c r="Q1146" t="s">
        <v>100</v>
      </c>
      <c r="R1146" t="s">
        <v>2527</v>
      </c>
      <c r="S1146" t="s">
        <v>500</v>
      </c>
    </row>
    <row r="1147" spans="1:19" hidden="1" x14ac:dyDescent="0.3">
      <c r="A1147" t="s">
        <v>94</v>
      </c>
      <c r="B1147" s="11">
        <v>45170</v>
      </c>
      <c r="C1147">
        <v>-1273.0999999999999</v>
      </c>
      <c r="D1147">
        <v>41301</v>
      </c>
      <c r="E1147" t="s">
        <v>13</v>
      </c>
      <c r="F1147" t="s">
        <v>122</v>
      </c>
      <c r="G1147" t="s">
        <v>113</v>
      </c>
      <c r="H1147" t="s">
        <v>2311</v>
      </c>
      <c r="I1147" t="s">
        <v>2312</v>
      </c>
      <c r="J1147">
        <v>9002</v>
      </c>
      <c r="K1147" t="s">
        <v>150</v>
      </c>
      <c r="L1147" t="s">
        <v>106</v>
      </c>
      <c r="M1147" t="s">
        <v>103</v>
      </c>
      <c r="N1147" t="s">
        <v>56</v>
      </c>
      <c r="O1147" t="s">
        <v>123</v>
      </c>
      <c r="P1147" t="s">
        <v>59</v>
      </c>
      <c r="Q1147" t="s">
        <v>100</v>
      </c>
      <c r="R1147" t="s">
        <v>2313</v>
      </c>
      <c r="S1147" t="s">
        <v>500</v>
      </c>
    </row>
    <row r="1148" spans="1:19" hidden="1" x14ac:dyDescent="0.3">
      <c r="A1148" t="s">
        <v>94</v>
      </c>
      <c r="B1148" s="11">
        <v>45170</v>
      </c>
      <c r="C1148">
        <v>-1272.25</v>
      </c>
      <c r="D1148">
        <v>41107</v>
      </c>
      <c r="E1148" t="s">
        <v>7</v>
      </c>
      <c r="F1148" t="s">
        <v>2322</v>
      </c>
      <c r="G1148" t="s">
        <v>172</v>
      </c>
      <c r="I1148" t="s">
        <v>150</v>
      </c>
      <c r="J1148">
        <v>9002</v>
      </c>
      <c r="K1148" t="s">
        <v>150</v>
      </c>
      <c r="L1148" t="s">
        <v>106</v>
      </c>
      <c r="M1148" t="s">
        <v>103</v>
      </c>
      <c r="N1148" t="s">
        <v>56</v>
      </c>
      <c r="O1148" t="s">
        <v>103</v>
      </c>
      <c r="P1148" t="s">
        <v>57</v>
      </c>
    </row>
    <row r="1149" spans="1:19" hidden="1" x14ac:dyDescent="0.3">
      <c r="A1149" t="s">
        <v>94</v>
      </c>
      <c r="B1149" s="11">
        <v>45170</v>
      </c>
      <c r="C1149">
        <v>-1236.06</v>
      </c>
      <c r="D1149">
        <v>41614</v>
      </c>
      <c r="E1149" t="s">
        <v>25</v>
      </c>
      <c r="F1149" t="s">
        <v>556</v>
      </c>
      <c r="G1149" t="s">
        <v>95</v>
      </c>
      <c r="H1149" t="s">
        <v>2720</v>
      </c>
      <c r="I1149" t="s">
        <v>2721</v>
      </c>
      <c r="J1149">
        <v>9002</v>
      </c>
      <c r="K1149" t="s">
        <v>150</v>
      </c>
      <c r="L1149" t="s">
        <v>106</v>
      </c>
      <c r="M1149" t="s">
        <v>103</v>
      </c>
      <c r="N1149" t="s">
        <v>56</v>
      </c>
      <c r="O1149" t="s">
        <v>119</v>
      </c>
      <c r="P1149" t="s">
        <v>64</v>
      </c>
      <c r="Q1149" t="s">
        <v>100</v>
      </c>
      <c r="R1149" t="s">
        <v>2722</v>
      </c>
      <c r="S1149" t="s">
        <v>500</v>
      </c>
    </row>
    <row r="1150" spans="1:19" hidden="1" x14ac:dyDescent="0.3">
      <c r="A1150" t="s">
        <v>94</v>
      </c>
      <c r="B1150" s="11">
        <v>45170</v>
      </c>
      <c r="C1150">
        <v>-1103.1400000000001</v>
      </c>
      <c r="D1150">
        <v>42706</v>
      </c>
      <c r="E1150" t="s">
        <v>41</v>
      </c>
      <c r="F1150" t="s">
        <v>188</v>
      </c>
      <c r="G1150" t="s">
        <v>120</v>
      </c>
      <c r="H1150" t="s">
        <v>2694</v>
      </c>
      <c r="I1150" t="s">
        <v>2695</v>
      </c>
      <c r="J1150">
        <v>9002</v>
      </c>
      <c r="K1150" t="s">
        <v>150</v>
      </c>
      <c r="L1150" t="s">
        <v>106</v>
      </c>
      <c r="M1150" t="s">
        <v>96</v>
      </c>
      <c r="N1150" t="s">
        <v>65</v>
      </c>
      <c r="O1150" t="s">
        <v>97</v>
      </c>
      <c r="P1150" t="s">
        <v>67</v>
      </c>
      <c r="Q1150" t="s">
        <v>100</v>
      </c>
      <c r="R1150" t="s">
        <v>2696</v>
      </c>
      <c r="S1150" t="s">
        <v>500</v>
      </c>
    </row>
    <row r="1151" spans="1:19" hidden="1" x14ac:dyDescent="0.3">
      <c r="A1151" t="s">
        <v>94</v>
      </c>
      <c r="B1151" s="11">
        <v>45170</v>
      </c>
      <c r="C1151">
        <v>-1100</v>
      </c>
      <c r="D1151">
        <v>41615</v>
      </c>
      <c r="E1151" t="s">
        <v>26</v>
      </c>
      <c r="F1151" t="s">
        <v>787</v>
      </c>
      <c r="G1151" t="s">
        <v>120</v>
      </c>
      <c r="H1151" t="s">
        <v>2444</v>
      </c>
      <c r="I1151" t="s">
        <v>2162</v>
      </c>
      <c r="J1151">
        <v>9002</v>
      </c>
      <c r="K1151" t="s">
        <v>150</v>
      </c>
      <c r="L1151" t="s">
        <v>106</v>
      </c>
      <c r="M1151" t="s">
        <v>103</v>
      </c>
      <c r="N1151" t="s">
        <v>56</v>
      </c>
      <c r="O1151" t="s">
        <v>119</v>
      </c>
      <c r="P1151" t="s">
        <v>64</v>
      </c>
      <c r="Q1151" t="s">
        <v>100</v>
      </c>
      <c r="R1151" t="s">
        <v>2445</v>
      </c>
      <c r="S1151" t="s">
        <v>500</v>
      </c>
    </row>
    <row r="1152" spans="1:19" hidden="1" x14ac:dyDescent="0.3">
      <c r="A1152" t="s">
        <v>94</v>
      </c>
      <c r="B1152" s="11">
        <v>45170</v>
      </c>
      <c r="C1152">
        <v>-1061.98</v>
      </c>
      <c r="D1152">
        <v>42718</v>
      </c>
      <c r="E1152" t="s">
        <v>42</v>
      </c>
      <c r="F1152" t="s">
        <v>158</v>
      </c>
      <c r="G1152" t="s">
        <v>124</v>
      </c>
      <c r="H1152" t="s">
        <v>2528</v>
      </c>
      <c r="I1152" t="s">
        <v>1997</v>
      </c>
      <c r="J1152">
        <v>9002</v>
      </c>
      <c r="K1152" t="s">
        <v>150</v>
      </c>
      <c r="L1152" t="s">
        <v>106</v>
      </c>
      <c r="M1152" t="s">
        <v>96</v>
      </c>
      <c r="N1152" t="s">
        <v>65</v>
      </c>
      <c r="O1152" t="s">
        <v>97</v>
      </c>
      <c r="P1152" t="s">
        <v>67</v>
      </c>
      <c r="Q1152" t="s">
        <v>100</v>
      </c>
      <c r="R1152" t="s">
        <v>2529</v>
      </c>
      <c r="S1152" t="s">
        <v>500</v>
      </c>
    </row>
    <row r="1153" spans="1:19" hidden="1" x14ac:dyDescent="0.3">
      <c r="A1153" t="s">
        <v>94</v>
      </c>
      <c r="B1153" s="11">
        <v>45170</v>
      </c>
      <c r="C1153">
        <v>-942.74</v>
      </c>
      <c r="D1153">
        <v>33204</v>
      </c>
      <c r="E1153" t="s">
        <v>43</v>
      </c>
      <c r="F1153" t="s">
        <v>144</v>
      </c>
      <c r="G1153" t="s">
        <v>110</v>
      </c>
      <c r="H1153" t="s">
        <v>2530</v>
      </c>
      <c r="I1153" t="s">
        <v>2531</v>
      </c>
      <c r="J1153">
        <v>20011</v>
      </c>
      <c r="K1153" t="s">
        <v>105</v>
      </c>
      <c r="L1153" t="s">
        <v>106</v>
      </c>
      <c r="M1153" t="s">
        <v>111</v>
      </c>
      <c r="N1153" t="s">
        <v>68</v>
      </c>
      <c r="O1153" t="s">
        <v>112</v>
      </c>
      <c r="P1153" t="s">
        <v>68</v>
      </c>
      <c r="Q1153" t="s">
        <v>100</v>
      </c>
      <c r="R1153" t="s">
        <v>2532</v>
      </c>
      <c r="S1153" t="s">
        <v>500</v>
      </c>
    </row>
    <row r="1154" spans="1:19" hidden="1" x14ac:dyDescent="0.3">
      <c r="A1154" t="s">
        <v>94</v>
      </c>
      <c r="B1154" s="11">
        <v>45170</v>
      </c>
      <c r="C1154">
        <v>-899.39</v>
      </c>
      <c r="D1154">
        <v>41620</v>
      </c>
      <c r="E1154" t="s">
        <v>28</v>
      </c>
      <c r="F1154" t="s">
        <v>553</v>
      </c>
      <c r="G1154" t="s">
        <v>120</v>
      </c>
      <c r="H1154" t="s">
        <v>2533</v>
      </c>
      <c r="I1154" t="s">
        <v>2534</v>
      </c>
      <c r="J1154">
        <v>9002</v>
      </c>
      <c r="K1154" t="s">
        <v>150</v>
      </c>
      <c r="L1154" t="s">
        <v>106</v>
      </c>
      <c r="M1154" t="s">
        <v>103</v>
      </c>
      <c r="N1154" t="s">
        <v>56</v>
      </c>
      <c r="O1154" t="s">
        <v>119</v>
      </c>
      <c r="P1154" t="s">
        <v>64</v>
      </c>
      <c r="Q1154" t="s">
        <v>100</v>
      </c>
      <c r="R1154" t="s">
        <v>2535</v>
      </c>
      <c r="S1154" t="s">
        <v>500</v>
      </c>
    </row>
    <row r="1155" spans="1:19" hidden="1" x14ac:dyDescent="0.3">
      <c r="A1155" t="s">
        <v>94</v>
      </c>
      <c r="B1155" s="11">
        <v>45170</v>
      </c>
      <c r="C1155">
        <v>-869.64</v>
      </c>
      <c r="D1155">
        <v>42408</v>
      </c>
      <c r="E1155" t="s">
        <v>35</v>
      </c>
      <c r="F1155" t="s">
        <v>378</v>
      </c>
      <c r="G1155" t="s">
        <v>124</v>
      </c>
      <c r="H1155" t="s">
        <v>2536</v>
      </c>
      <c r="I1155" t="s">
        <v>2537</v>
      </c>
      <c r="J1155">
        <v>9002</v>
      </c>
      <c r="K1155" t="s">
        <v>150</v>
      </c>
      <c r="L1155" t="s">
        <v>106</v>
      </c>
      <c r="M1155" t="s">
        <v>96</v>
      </c>
      <c r="N1155" t="s">
        <v>65</v>
      </c>
      <c r="O1155" t="s">
        <v>116</v>
      </c>
      <c r="P1155" t="s">
        <v>62</v>
      </c>
      <c r="Q1155" t="s">
        <v>100</v>
      </c>
      <c r="R1155" t="s">
        <v>2538</v>
      </c>
      <c r="S1155" t="s">
        <v>500</v>
      </c>
    </row>
    <row r="1156" spans="1:19" hidden="1" x14ac:dyDescent="0.3">
      <c r="A1156" t="s">
        <v>94</v>
      </c>
      <c r="B1156" s="11">
        <v>45170</v>
      </c>
      <c r="C1156">
        <v>-768.31</v>
      </c>
      <c r="D1156">
        <v>42404</v>
      </c>
      <c r="E1156" t="s">
        <v>32</v>
      </c>
      <c r="F1156" t="s">
        <v>135</v>
      </c>
      <c r="G1156" t="s">
        <v>113</v>
      </c>
      <c r="H1156" t="s">
        <v>2539</v>
      </c>
      <c r="I1156" t="s">
        <v>2540</v>
      </c>
      <c r="J1156">
        <v>4004</v>
      </c>
      <c r="K1156" t="s">
        <v>114</v>
      </c>
      <c r="L1156" t="s">
        <v>2391</v>
      </c>
      <c r="M1156" t="s">
        <v>96</v>
      </c>
      <c r="N1156" t="s">
        <v>65</v>
      </c>
      <c r="O1156" t="s">
        <v>116</v>
      </c>
      <c r="P1156" t="s">
        <v>62</v>
      </c>
      <c r="Q1156" t="s">
        <v>100</v>
      </c>
      <c r="R1156" t="s">
        <v>2541</v>
      </c>
      <c r="S1156" t="s">
        <v>500</v>
      </c>
    </row>
    <row r="1157" spans="1:19" hidden="1" x14ac:dyDescent="0.3">
      <c r="A1157" t="s">
        <v>94</v>
      </c>
      <c r="B1157" s="11">
        <v>45170</v>
      </c>
      <c r="C1157">
        <v>-610</v>
      </c>
      <c r="D1157">
        <v>41105</v>
      </c>
      <c r="E1157" t="s">
        <v>6</v>
      </c>
      <c r="F1157" t="s">
        <v>171</v>
      </c>
      <c r="G1157" t="s">
        <v>95</v>
      </c>
      <c r="H1157" t="s">
        <v>2408</v>
      </c>
      <c r="I1157" t="s">
        <v>2409</v>
      </c>
      <c r="J1157">
        <v>9002</v>
      </c>
      <c r="K1157" t="s">
        <v>150</v>
      </c>
      <c r="L1157" t="s">
        <v>106</v>
      </c>
      <c r="M1157" t="s">
        <v>103</v>
      </c>
      <c r="N1157" t="s">
        <v>56</v>
      </c>
      <c r="O1157" t="s">
        <v>103</v>
      </c>
      <c r="P1157" t="s">
        <v>57</v>
      </c>
      <c r="Q1157" t="s">
        <v>100</v>
      </c>
      <c r="R1157" t="s">
        <v>2410</v>
      </c>
      <c r="S1157" t="s">
        <v>500</v>
      </c>
    </row>
    <row r="1158" spans="1:19" hidden="1" x14ac:dyDescent="0.3">
      <c r="A1158" t="s">
        <v>94</v>
      </c>
      <c r="B1158" s="11">
        <v>45170</v>
      </c>
      <c r="C1158">
        <v>-560</v>
      </c>
      <c r="D1158">
        <v>41105</v>
      </c>
      <c r="E1158" t="s">
        <v>6</v>
      </c>
      <c r="F1158" t="s">
        <v>171</v>
      </c>
      <c r="G1158" t="s">
        <v>95</v>
      </c>
      <c r="H1158" t="s">
        <v>2542</v>
      </c>
      <c r="I1158" t="s">
        <v>2543</v>
      </c>
      <c r="J1158">
        <v>9002</v>
      </c>
      <c r="K1158" t="s">
        <v>150</v>
      </c>
      <c r="L1158" t="s">
        <v>106</v>
      </c>
      <c r="M1158" t="s">
        <v>103</v>
      </c>
      <c r="N1158" t="s">
        <v>56</v>
      </c>
      <c r="O1158" t="s">
        <v>103</v>
      </c>
      <c r="P1158" t="s">
        <v>57</v>
      </c>
      <c r="Q1158" t="s">
        <v>100</v>
      </c>
      <c r="R1158" t="s">
        <v>2544</v>
      </c>
      <c r="S1158" t="s">
        <v>500</v>
      </c>
    </row>
    <row r="1159" spans="1:19" hidden="1" x14ac:dyDescent="0.3">
      <c r="A1159" t="s">
        <v>94</v>
      </c>
      <c r="B1159" s="11">
        <v>45170</v>
      </c>
      <c r="C1159">
        <v>-545</v>
      </c>
      <c r="D1159">
        <v>42407</v>
      </c>
      <c r="E1159" t="s">
        <v>34</v>
      </c>
      <c r="F1159" t="s">
        <v>190</v>
      </c>
      <c r="G1159" t="s">
        <v>120</v>
      </c>
      <c r="H1159" t="s">
        <v>2545</v>
      </c>
      <c r="I1159" t="s">
        <v>2546</v>
      </c>
      <c r="J1159">
        <v>9002</v>
      </c>
      <c r="K1159" t="s">
        <v>150</v>
      </c>
      <c r="L1159" t="s">
        <v>106</v>
      </c>
      <c r="M1159" t="s">
        <v>96</v>
      </c>
      <c r="N1159" t="s">
        <v>65</v>
      </c>
      <c r="O1159" t="s">
        <v>116</v>
      </c>
      <c r="P1159" t="s">
        <v>62</v>
      </c>
      <c r="Q1159" t="s">
        <v>100</v>
      </c>
      <c r="R1159" t="s">
        <v>2547</v>
      </c>
      <c r="S1159" t="s">
        <v>500</v>
      </c>
    </row>
    <row r="1160" spans="1:19" hidden="1" x14ac:dyDescent="0.3">
      <c r="A1160" t="s">
        <v>94</v>
      </c>
      <c r="B1160" s="11">
        <v>45170</v>
      </c>
      <c r="C1160">
        <v>-530.4</v>
      </c>
      <c r="D1160">
        <v>41302</v>
      </c>
      <c r="E1160" t="s">
        <v>14</v>
      </c>
      <c r="F1160" t="s">
        <v>143</v>
      </c>
      <c r="G1160" t="s">
        <v>156</v>
      </c>
      <c r="H1160" t="s">
        <v>2314</v>
      </c>
      <c r="I1160" t="s">
        <v>2315</v>
      </c>
      <c r="J1160">
        <v>9002</v>
      </c>
      <c r="K1160" t="s">
        <v>150</v>
      </c>
      <c r="L1160" t="s">
        <v>106</v>
      </c>
      <c r="M1160" t="s">
        <v>103</v>
      </c>
      <c r="N1160" t="s">
        <v>56</v>
      </c>
      <c r="O1160" t="s">
        <v>123</v>
      </c>
      <c r="P1160" t="s">
        <v>59</v>
      </c>
      <c r="Q1160" t="s">
        <v>100</v>
      </c>
      <c r="R1160" t="s">
        <v>2316</v>
      </c>
      <c r="S1160" t="s">
        <v>500</v>
      </c>
    </row>
    <row r="1161" spans="1:19" hidden="1" x14ac:dyDescent="0.3">
      <c r="A1161" t="s">
        <v>94</v>
      </c>
      <c r="B1161" s="11">
        <v>45170</v>
      </c>
      <c r="C1161">
        <v>-498.46</v>
      </c>
      <c r="D1161">
        <v>41203</v>
      </c>
      <c r="E1161" t="s">
        <v>11</v>
      </c>
      <c r="F1161" t="s">
        <v>152</v>
      </c>
      <c r="G1161" t="s">
        <v>102</v>
      </c>
      <c r="H1161" t="s">
        <v>2411</v>
      </c>
      <c r="I1161" t="s">
        <v>2412</v>
      </c>
      <c r="J1161">
        <v>9002</v>
      </c>
      <c r="K1161" t="s">
        <v>150</v>
      </c>
      <c r="L1161" t="s">
        <v>106</v>
      </c>
      <c r="M1161" t="s">
        <v>103</v>
      </c>
      <c r="N1161" t="s">
        <v>56</v>
      </c>
      <c r="O1161" t="s">
        <v>96</v>
      </c>
      <c r="P1161" t="s">
        <v>58</v>
      </c>
      <c r="Q1161" t="s">
        <v>100</v>
      </c>
      <c r="R1161" t="s">
        <v>2413</v>
      </c>
      <c r="S1161" t="s">
        <v>500</v>
      </c>
    </row>
    <row r="1162" spans="1:19" hidden="1" x14ac:dyDescent="0.3">
      <c r="A1162" t="s">
        <v>94</v>
      </c>
      <c r="B1162" s="11">
        <v>45170</v>
      </c>
      <c r="C1162">
        <v>-490</v>
      </c>
      <c r="D1162">
        <v>41105</v>
      </c>
      <c r="E1162" t="s">
        <v>6</v>
      </c>
      <c r="F1162" t="s">
        <v>171</v>
      </c>
      <c r="G1162" t="s">
        <v>95</v>
      </c>
      <c r="H1162" t="s">
        <v>2548</v>
      </c>
      <c r="I1162" t="s">
        <v>2549</v>
      </c>
      <c r="J1162">
        <v>9002</v>
      </c>
      <c r="K1162" t="s">
        <v>150</v>
      </c>
      <c r="L1162" t="s">
        <v>106</v>
      </c>
      <c r="M1162" t="s">
        <v>103</v>
      </c>
      <c r="N1162" t="s">
        <v>56</v>
      </c>
      <c r="O1162" t="s">
        <v>103</v>
      </c>
      <c r="P1162" t="s">
        <v>57</v>
      </c>
      <c r="Q1162" t="s">
        <v>100</v>
      </c>
      <c r="R1162" t="s">
        <v>2550</v>
      </c>
      <c r="S1162" t="s">
        <v>500</v>
      </c>
    </row>
    <row r="1163" spans="1:19" hidden="1" x14ac:dyDescent="0.3">
      <c r="A1163" t="s">
        <v>94</v>
      </c>
      <c r="B1163" s="11">
        <v>45170</v>
      </c>
      <c r="C1163">
        <v>-480</v>
      </c>
      <c r="D1163">
        <v>41618</v>
      </c>
      <c r="E1163" t="s">
        <v>2376</v>
      </c>
      <c r="F1163" t="s">
        <v>582</v>
      </c>
      <c r="G1163" t="s">
        <v>120</v>
      </c>
      <c r="H1163" t="s">
        <v>2551</v>
      </c>
      <c r="I1163" t="s">
        <v>1824</v>
      </c>
      <c r="J1163">
        <v>9002</v>
      </c>
      <c r="K1163" t="s">
        <v>150</v>
      </c>
      <c r="L1163" t="s">
        <v>106</v>
      </c>
      <c r="M1163" t="s">
        <v>103</v>
      </c>
      <c r="N1163" t="s">
        <v>56</v>
      </c>
      <c r="O1163" t="s">
        <v>119</v>
      </c>
      <c r="P1163" t="s">
        <v>64</v>
      </c>
      <c r="Q1163" t="s">
        <v>100</v>
      </c>
      <c r="R1163" t="s">
        <v>2552</v>
      </c>
      <c r="S1163" t="s">
        <v>500</v>
      </c>
    </row>
    <row r="1164" spans="1:19" hidden="1" x14ac:dyDescent="0.3">
      <c r="A1164" t="s">
        <v>94</v>
      </c>
      <c r="B1164" s="11">
        <v>45170</v>
      </c>
      <c r="C1164">
        <v>-430</v>
      </c>
      <c r="D1164">
        <v>41105</v>
      </c>
      <c r="E1164" t="s">
        <v>6</v>
      </c>
      <c r="F1164" t="s">
        <v>171</v>
      </c>
      <c r="G1164" t="s">
        <v>95</v>
      </c>
      <c r="H1164" t="s">
        <v>2553</v>
      </c>
      <c r="I1164" t="s">
        <v>2549</v>
      </c>
      <c r="J1164">
        <v>9002</v>
      </c>
      <c r="K1164" t="s">
        <v>150</v>
      </c>
      <c r="L1164" t="s">
        <v>106</v>
      </c>
      <c r="M1164" t="s">
        <v>103</v>
      </c>
      <c r="N1164" t="s">
        <v>56</v>
      </c>
      <c r="O1164" t="s">
        <v>103</v>
      </c>
      <c r="P1164" t="s">
        <v>57</v>
      </c>
      <c r="Q1164" t="s">
        <v>100</v>
      </c>
      <c r="R1164" t="s">
        <v>2554</v>
      </c>
      <c r="S1164" t="s">
        <v>500</v>
      </c>
    </row>
    <row r="1165" spans="1:19" hidden="1" x14ac:dyDescent="0.3">
      <c r="A1165" t="s">
        <v>94</v>
      </c>
      <c r="B1165" s="11">
        <v>45170</v>
      </c>
      <c r="C1165">
        <v>-382.5</v>
      </c>
      <c r="D1165">
        <v>41302</v>
      </c>
      <c r="E1165" t="s">
        <v>14</v>
      </c>
      <c r="F1165" t="s">
        <v>143</v>
      </c>
      <c r="G1165" t="s">
        <v>156</v>
      </c>
      <c r="H1165" t="s">
        <v>2555</v>
      </c>
      <c r="I1165" t="s">
        <v>2556</v>
      </c>
      <c r="J1165">
        <v>9002</v>
      </c>
      <c r="K1165" t="s">
        <v>150</v>
      </c>
      <c r="L1165" t="s">
        <v>106</v>
      </c>
      <c r="M1165" t="s">
        <v>103</v>
      </c>
      <c r="N1165" t="s">
        <v>56</v>
      </c>
      <c r="O1165" t="s">
        <v>123</v>
      </c>
      <c r="P1165" t="s">
        <v>59</v>
      </c>
      <c r="Q1165" t="s">
        <v>100</v>
      </c>
      <c r="R1165" t="s">
        <v>2557</v>
      </c>
      <c r="S1165" t="s">
        <v>500</v>
      </c>
    </row>
    <row r="1166" spans="1:19" hidden="1" x14ac:dyDescent="0.3">
      <c r="A1166" t="s">
        <v>94</v>
      </c>
      <c r="B1166" s="11">
        <v>45170</v>
      </c>
      <c r="C1166">
        <v>-350.93</v>
      </c>
      <c r="D1166">
        <v>33204</v>
      </c>
      <c r="E1166" t="s">
        <v>43</v>
      </c>
      <c r="F1166" t="s">
        <v>144</v>
      </c>
      <c r="G1166" t="s">
        <v>110</v>
      </c>
      <c r="H1166" t="s">
        <v>2558</v>
      </c>
      <c r="I1166" t="s">
        <v>2559</v>
      </c>
      <c r="J1166">
        <v>20011</v>
      </c>
      <c r="K1166" t="s">
        <v>105</v>
      </c>
      <c r="L1166" t="s">
        <v>106</v>
      </c>
      <c r="M1166" t="s">
        <v>111</v>
      </c>
      <c r="N1166" t="s">
        <v>68</v>
      </c>
      <c r="O1166" t="s">
        <v>112</v>
      </c>
      <c r="P1166" t="s">
        <v>68</v>
      </c>
      <c r="Q1166" t="s">
        <v>100</v>
      </c>
      <c r="R1166" t="s">
        <v>2560</v>
      </c>
      <c r="S1166" t="s">
        <v>500</v>
      </c>
    </row>
    <row r="1167" spans="1:19" hidden="1" x14ac:dyDescent="0.3">
      <c r="A1167" t="s">
        <v>94</v>
      </c>
      <c r="B1167" s="11">
        <v>45170</v>
      </c>
      <c r="C1167">
        <v>-341.03</v>
      </c>
      <c r="D1167">
        <v>41620</v>
      </c>
      <c r="E1167" t="s">
        <v>28</v>
      </c>
      <c r="F1167" t="s">
        <v>125</v>
      </c>
      <c r="G1167" t="s">
        <v>124</v>
      </c>
      <c r="H1167" t="s">
        <v>599</v>
      </c>
      <c r="I1167" t="s">
        <v>600</v>
      </c>
      <c r="J1167">
        <v>9002</v>
      </c>
      <c r="K1167" t="s">
        <v>150</v>
      </c>
      <c r="L1167" t="s">
        <v>106</v>
      </c>
      <c r="M1167" t="s">
        <v>103</v>
      </c>
      <c r="N1167" t="s">
        <v>56</v>
      </c>
      <c r="O1167" t="s">
        <v>119</v>
      </c>
      <c r="P1167" t="s">
        <v>64</v>
      </c>
      <c r="Q1167" t="s">
        <v>2317</v>
      </c>
      <c r="R1167" t="s">
        <v>2318</v>
      </c>
      <c r="S1167" t="s">
        <v>500</v>
      </c>
    </row>
    <row r="1168" spans="1:19" hidden="1" x14ac:dyDescent="0.3">
      <c r="A1168" t="s">
        <v>94</v>
      </c>
      <c r="B1168" s="11">
        <v>45170</v>
      </c>
      <c r="C1168">
        <v>-290.7</v>
      </c>
      <c r="D1168">
        <v>41301</v>
      </c>
      <c r="E1168" t="s">
        <v>13</v>
      </c>
      <c r="F1168" t="s">
        <v>122</v>
      </c>
      <c r="G1168" t="s">
        <v>113</v>
      </c>
      <c r="H1168" t="s">
        <v>2561</v>
      </c>
      <c r="I1168" t="s">
        <v>2562</v>
      </c>
      <c r="J1168">
        <v>9002</v>
      </c>
      <c r="K1168" t="s">
        <v>150</v>
      </c>
      <c r="L1168" t="s">
        <v>106</v>
      </c>
      <c r="M1168" t="s">
        <v>103</v>
      </c>
      <c r="N1168" t="s">
        <v>56</v>
      </c>
      <c r="O1168" t="s">
        <v>123</v>
      </c>
      <c r="P1168" t="s">
        <v>59</v>
      </c>
      <c r="Q1168" t="s">
        <v>100</v>
      </c>
      <c r="R1168" t="s">
        <v>2563</v>
      </c>
      <c r="S1168" t="s">
        <v>500</v>
      </c>
    </row>
    <row r="1169" spans="1:19" hidden="1" x14ac:dyDescent="0.3">
      <c r="A1169" t="s">
        <v>94</v>
      </c>
      <c r="B1169" s="11">
        <v>45170</v>
      </c>
      <c r="C1169">
        <v>-268.61</v>
      </c>
      <c r="D1169">
        <v>41303</v>
      </c>
      <c r="E1169" t="s">
        <v>15</v>
      </c>
      <c r="F1169" t="s">
        <v>170</v>
      </c>
      <c r="G1169" t="s">
        <v>120</v>
      </c>
      <c r="H1169" t="s">
        <v>2723</v>
      </c>
      <c r="I1169" t="s">
        <v>2724</v>
      </c>
      <c r="J1169">
        <v>9002</v>
      </c>
      <c r="K1169" t="s">
        <v>150</v>
      </c>
      <c r="L1169" t="s">
        <v>106</v>
      </c>
      <c r="M1169" t="s">
        <v>103</v>
      </c>
      <c r="N1169" t="s">
        <v>56</v>
      </c>
      <c r="O1169" t="s">
        <v>123</v>
      </c>
      <c r="P1169" t="s">
        <v>59</v>
      </c>
      <c r="Q1169" t="s">
        <v>100</v>
      </c>
      <c r="R1169" t="s">
        <v>2725</v>
      </c>
      <c r="S1169" t="s">
        <v>500</v>
      </c>
    </row>
    <row r="1170" spans="1:19" hidden="1" x14ac:dyDescent="0.3">
      <c r="A1170" t="s">
        <v>94</v>
      </c>
      <c r="B1170" s="11">
        <v>45170</v>
      </c>
      <c r="C1170">
        <v>-215</v>
      </c>
      <c r="D1170">
        <v>42604</v>
      </c>
      <c r="E1170" t="s">
        <v>40</v>
      </c>
      <c r="F1170" t="s">
        <v>137</v>
      </c>
      <c r="G1170" t="s">
        <v>104</v>
      </c>
      <c r="H1170" t="s">
        <v>2414</v>
      </c>
      <c r="I1170" t="s">
        <v>2415</v>
      </c>
      <c r="J1170">
        <v>20011</v>
      </c>
      <c r="K1170" t="s">
        <v>105</v>
      </c>
      <c r="L1170" t="s">
        <v>106</v>
      </c>
      <c r="M1170" t="s">
        <v>96</v>
      </c>
      <c r="N1170" t="s">
        <v>65</v>
      </c>
      <c r="O1170" t="s">
        <v>107</v>
      </c>
      <c r="P1170" t="s">
        <v>63</v>
      </c>
      <c r="Q1170" t="s">
        <v>100</v>
      </c>
      <c r="R1170" t="s">
        <v>2416</v>
      </c>
      <c r="S1170" t="s">
        <v>500</v>
      </c>
    </row>
    <row r="1171" spans="1:19" hidden="1" x14ac:dyDescent="0.3">
      <c r="A1171" t="s">
        <v>94</v>
      </c>
      <c r="B1171" s="11">
        <v>45170</v>
      </c>
      <c r="C1171">
        <v>-160.19999999999999</v>
      </c>
      <c r="D1171">
        <v>41103</v>
      </c>
      <c r="E1171" t="s">
        <v>4</v>
      </c>
      <c r="F1171" t="s">
        <v>2564</v>
      </c>
      <c r="G1171" t="s">
        <v>102</v>
      </c>
      <c r="H1171" t="s">
        <v>2565</v>
      </c>
      <c r="I1171" t="s">
        <v>2566</v>
      </c>
      <c r="J1171">
        <v>9002</v>
      </c>
      <c r="K1171" t="s">
        <v>150</v>
      </c>
      <c r="L1171" t="s">
        <v>106</v>
      </c>
      <c r="M1171" t="s">
        <v>103</v>
      </c>
      <c r="N1171" t="s">
        <v>56</v>
      </c>
      <c r="O1171" t="s">
        <v>103</v>
      </c>
      <c r="P1171" t="s">
        <v>57</v>
      </c>
      <c r="Q1171" t="s">
        <v>100</v>
      </c>
      <c r="R1171" t="s">
        <v>2567</v>
      </c>
      <c r="S1171" t="s">
        <v>500</v>
      </c>
    </row>
    <row r="1172" spans="1:19" hidden="1" x14ac:dyDescent="0.3">
      <c r="A1172" t="s">
        <v>94</v>
      </c>
      <c r="B1172" s="11">
        <v>45170</v>
      </c>
      <c r="C1172">
        <v>-128.41999999999999</v>
      </c>
      <c r="D1172">
        <v>41609</v>
      </c>
      <c r="E1172" t="s">
        <v>24</v>
      </c>
      <c r="F1172" t="s">
        <v>229</v>
      </c>
      <c r="G1172" t="s">
        <v>113</v>
      </c>
      <c r="H1172" t="s">
        <v>2568</v>
      </c>
      <c r="I1172" t="s">
        <v>2569</v>
      </c>
      <c r="J1172">
        <v>9002</v>
      </c>
      <c r="K1172" t="s">
        <v>150</v>
      </c>
      <c r="L1172" t="s">
        <v>106</v>
      </c>
      <c r="M1172" t="s">
        <v>103</v>
      </c>
      <c r="N1172" t="s">
        <v>56</v>
      </c>
      <c r="O1172" t="s">
        <v>119</v>
      </c>
      <c r="P1172" t="s">
        <v>64</v>
      </c>
      <c r="Q1172" t="s">
        <v>100</v>
      </c>
      <c r="R1172" t="s">
        <v>2570</v>
      </c>
      <c r="S1172" t="s">
        <v>500</v>
      </c>
    </row>
    <row r="1173" spans="1:19" hidden="1" x14ac:dyDescent="0.3">
      <c r="A1173" t="s">
        <v>94</v>
      </c>
      <c r="B1173" s="11">
        <v>45170</v>
      </c>
      <c r="C1173">
        <v>-119.1</v>
      </c>
      <c r="D1173">
        <v>41304</v>
      </c>
      <c r="E1173" t="s">
        <v>16</v>
      </c>
      <c r="F1173" t="s">
        <v>134</v>
      </c>
      <c r="G1173" t="s">
        <v>120</v>
      </c>
      <c r="H1173" t="s">
        <v>2319</v>
      </c>
      <c r="I1173" t="s">
        <v>1564</v>
      </c>
      <c r="J1173">
        <v>9002</v>
      </c>
      <c r="K1173" t="s">
        <v>150</v>
      </c>
      <c r="L1173" t="s">
        <v>106</v>
      </c>
      <c r="M1173" t="s">
        <v>103</v>
      </c>
      <c r="N1173" t="s">
        <v>56</v>
      </c>
      <c r="O1173" t="s">
        <v>123</v>
      </c>
      <c r="P1173" t="s">
        <v>59</v>
      </c>
      <c r="Q1173" t="s">
        <v>100</v>
      </c>
      <c r="R1173" t="s">
        <v>2320</v>
      </c>
      <c r="S1173" t="s">
        <v>500</v>
      </c>
    </row>
    <row r="1174" spans="1:19" hidden="1" x14ac:dyDescent="0.3">
      <c r="A1174" t="s">
        <v>94</v>
      </c>
      <c r="B1174" s="11">
        <v>45170</v>
      </c>
      <c r="C1174">
        <v>-85.19</v>
      </c>
      <c r="D1174">
        <v>41306</v>
      </c>
      <c r="E1174" t="s">
        <v>17</v>
      </c>
      <c r="F1174" t="s">
        <v>134</v>
      </c>
      <c r="G1174" t="s">
        <v>120</v>
      </c>
      <c r="H1174" t="s">
        <v>2726</v>
      </c>
      <c r="I1174" t="s">
        <v>2727</v>
      </c>
      <c r="J1174">
        <v>9002</v>
      </c>
      <c r="K1174" t="s">
        <v>150</v>
      </c>
      <c r="L1174" t="s">
        <v>106</v>
      </c>
      <c r="M1174" t="s">
        <v>103</v>
      </c>
      <c r="N1174" t="s">
        <v>56</v>
      </c>
      <c r="O1174" t="s">
        <v>123</v>
      </c>
      <c r="P1174" t="s">
        <v>59</v>
      </c>
      <c r="Q1174" t="s">
        <v>100</v>
      </c>
      <c r="R1174" t="s">
        <v>2728</v>
      </c>
      <c r="S1174" t="s">
        <v>500</v>
      </c>
    </row>
    <row r="1175" spans="1:19" hidden="1" x14ac:dyDescent="0.3">
      <c r="A1175" t="s">
        <v>94</v>
      </c>
      <c r="B1175" s="11">
        <v>45170</v>
      </c>
      <c r="C1175">
        <v>-77.2</v>
      </c>
      <c r="D1175">
        <v>42718</v>
      </c>
      <c r="E1175" t="s">
        <v>42</v>
      </c>
      <c r="F1175" t="s">
        <v>609</v>
      </c>
      <c r="G1175" t="s">
        <v>160</v>
      </c>
      <c r="H1175" t="s">
        <v>2571</v>
      </c>
      <c r="I1175" t="s">
        <v>2572</v>
      </c>
      <c r="J1175">
        <v>9002</v>
      </c>
      <c r="K1175" t="s">
        <v>150</v>
      </c>
      <c r="L1175" t="s">
        <v>106</v>
      </c>
      <c r="M1175" t="s">
        <v>96</v>
      </c>
      <c r="N1175" t="s">
        <v>65</v>
      </c>
      <c r="O1175" t="s">
        <v>97</v>
      </c>
      <c r="P1175" t="s">
        <v>67</v>
      </c>
      <c r="Q1175" t="s">
        <v>100</v>
      </c>
      <c r="R1175" t="s">
        <v>2573</v>
      </c>
      <c r="S1175" t="s">
        <v>500</v>
      </c>
    </row>
    <row r="1176" spans="1:19" hidden="1" x14ac:dyDescent="0.3">
      <c r="A1176" t="s">
        <v>94</v>
      </c>
      <c r="B1176" s="11">
        <v>45170</v>
      </c>
      <c r="C1176">
        <v>-61.23</v>
      </c>
      <c r="D1176">
        <v>41306</v>
      </c>
      <c r="E1176" t="s">
        <v>17</v>
      </c>
      <c r="F1176" t="s">
        <v>134</v>
      </c>
      <c r="G1176" t="s">
        <v>120</v>
      </c>
      <c r="H1176" t="s">
        <v>2574</v>
      </c>
      <c r="I1176" t="s">
        <v>1843</v>
      </c>
      <c r="J1176">
        <v>9002</v>
      </c>
      <c r="K1176" t="s">
        <v>150</v>
      </c>
      <c r="L1176" t="s">
        <v>106</v>
      </c>
      <c r="M1176" t="s">
        <v>103</v>
      </c>
      <c r="N1176" t="s">
        <v>56</v>
      </c>
      <c r="O1176" t="s">
        <v>123</v>
      </c>
      <c r="P1176" t="s">
        <v>59</v>
      </c>
      <c r="Q1176" t="s">
        <v>100</v>
      </c>
      <c r="R1176" t="s">
        <v>2575</v>
      </c>
      <c r="S1176" t="s">
        <v>500</v>
      </c>
    </row>
    <row r="1177" spans="1:19" hidden="1" x14ac:dyDescent="0.3">
      <c r="A1177" t="s">
        <v>94</v>
      </c>
      <c r="B1177" s="11">
        <v>45170</v>
      </c>
      <c r="C1177">
        <v>-24.3</v>
      </c>
      <c r="D1177">
        <v>42604</v>
      </c>
      <c r="E1177" t="s">
        <v>40</v>
      </c>
      <c r="F1177" t="s">
        <v>137</v>
      </c>
      <c r="G1177" t="s">
        <v>104</v>
      </c>
      <c r="H1177" t="s">
        <v>2446</v>
      </c>
      <c r="I1177" t="s">
        <v>141</v>
      </c>
      <c r="J1177">
        <v>20011</v>
      </c>
      <c r="K1177" t="s">
        <v>105</v>
      </c>
      <c r="L1177" t="s">
        <v>106</v>
      </c>
      <c r="M1177" t="s">
        <v>96</v>
      </c>
      <c r="N1177" t="s">
        <v>65</v>
      </c>
      <c r="O1177" t="s">
        <v>107</v>
      </c>
      <c r="P1177" t="s">
        <v>63</v>
      </c>
      <c r="Q1177" t="s">
        <v>100</v>
      </c>
      <c r="R1177" t="s">
        <v>2447</v>
      </c>
      <c r="S1177" t="s">
        <v>500</v>
      </c>
    </row>
    <row r="1178" spans="1:19" hidden="1" x14ac:dyDescent="0.3">
      <c r="A1178" t="s">
        <v>94</v>
      </c>
      <c r="B1178" s="11">
        <v>45170</v>
      </c>
      <c r="C1178">
        <v>-23.4</v>
      </c>
      <c r="D1178">
        <v>42604</v>
      </c>
      <c r="E1178" t="s">
        <v>40</v>
      </c>
      <c r="F1178" t="s">
        <v>137</v>
      </c>
      <c r="G1178" t="s">
        <v>95</v>
      </c>
      <c r="H1178" t="s">
        <v>2576</v>
      </c>
      <c r="I1178" t="s">
        <v>2577</v>
      </c>
      <c r="J1178">
        <v>20011</v>
      </c>
      <c r="K1178" t="s">
        <v>105</v>
      </c>
      <c r="L1178" t="s">
        <v>106</v>
      </c>
      <c r="M1178" t="s">
        <v>96</v>
      </c>
      <c r="N1178" t="s">
        <v>65</v>
      </c>
      <c r="O1178" t="s">
        <v>107</v>
      </c>
      <c r="P1178" t="s">
        <v>63</v>
      </c>
      <c r="Q1178" t="s">
        <v>100</v>
      </c>
      <c r="R1178" t="s">
        <v>2578</v>
      </c>
      <c r="S1178" t="s">
        <v>500</v>
      </c>
    </row>
    <row r="1179" spans="1:19" hidden="1" x14ac:dyDescent="0.3">
      <c r="A1179" t="s">
        <v>94</v>
      </c>
      <c r="B1179" s="11">
        <v>45170</v>
      </c>
      <c r="C1179">
        <v>-18.8</v>
      </c>
      <c r="D1179">
        <v>42604</v>
      </c>
      <c r="E1179" t="s">
        <v>40</v>
      </c>
      <c r="F1179" t="s">
        <v>137</v>
      </c>
      <c r="G1179" t="s">
        <v>95</v>
      </c>
      <c r="H1179" t="s">
        <v>2579</v>
      </c>
      <c r="I1179" t="s">
        <v>2577</v>
      </c>
      <c r="J1179">
        <v>20011</v>
      </c>
      <c r="K1179" t="s">
        <v>105</v>
      </c>
      <c r="L1179" t="s">
        <v>106</v>
      </c>
      <c r="M1179" t="s">
        <v>96</v>
      </c>
      <c r="N1179" t="s">
        <v>65</v>
      </c>
      <c r="O1179" t="s">
        <v>107</v>
      </c>
      <c r="P1179" t="s">
        <v>63</v>
      </c>
      <c r="Q1179" t="s">
        <v>100</v>
      </c>
      <c r="R1179" t="s">
        <v>2580</v>
      </c>
      <c r="S1179" t="s">
        <v>500</v>
      </c>
    </row>
    <row r="1180" spans="1:19" hidden="1" x14ac:dyDescent="0.3">
      <c r="A1180" t="s">
        <v>94</v>
      </c>
      <c r="B1180" s="11">
        <v>45170</v>
      </c>
      <c r="C1180">
        <v>-16.899999999999999</v>
      </c>
      <c r="D1180">
        <v>42604</v>
      </c>
      <c r="E1180" t="s">
        <v>40</v>
      </c>
      <c r="F1180" t="s">
        <v>137</v>
      </c>
      <c r="G1180" t="s">
        <v>95</v>
      </c>
      <c r="H1180" t="s">
        <v>2581</v>
      </c>
      <c r="I1180" t="s">
        <v>2577</v>
      </c>
      <c r="J1180">
        <v>20011</v>
      </c>
      <c r="K1180" t="s">
        <v>105</v>
      </c>
      <c r="L1180" t="s">
        <v>106</v>
      </c>
      <c r="M1180" t="s">
        <v>96</v>
      </c>
      <c r="N1180" t="s">
        <v>65</v>
      </c>
      <c r="O1180" t="s">
        <v>107</v>
      </c>
      <c r="P1180" t="s">
        <v>63</v>
      </c>
      <c r="Q1180" t="s">
        <v>100</v>
      </c>
      <c r="R1180" t="s">
        <v>2582</v>
      </c>
      <c r="S1180" t="s">
        <v>500</v>
      </c>
    </row>
    <row r="1181" spans="1:19" hidden="1" x14ac:dyDescent="0.3">
      <c r="A1181" t="s">
        <v>94</v>
      </c>
      <c r="B1181" s="11">
        <v>45170</v>
      </c>
      <c r="C1181">
        <v>-16.100000000000001</v>
      </c>
      <c r="D1181">
        <v>42604</v>
      </c>
      <c r="E1181" t="s">
        <v>40</v>
      </c>
      <c r="F1181" t="s">
        <v>137</v>
      </c>
      <c r="G1181" t="s">
        <v>95</v>
      </c>
      <c r="H1181" t="s">
        <v>2583</v>
      </c>
      <c r="I1181" t="s">
        <v>2577</v>
      </c>
      <c r="J1181">
        <v>20011</v>
      </c>
      <c r="K1181" t="s">
        <v>105</v>
      </c>
      <c r="L1181" t="s">
        <v>106</v>
      </c>
      <c r="M1181" t="s">
        <v>96</v>
      </c>
      <c r="N1181" t="s">
        <v>65</v>
      </c>
      <c r="O1181" t="s">
        <v>107</v>
      </c>
      <c r="P1181" t="s">
        <v>63</v>
      </c>
      <c r="Q1181" t="s">
        <v>100</v>
      </c>
      <c r="R1181" t="s">
        <v>2584</v>
      </c>
      <c r="S1181" t="s">
        <v>500</v>
      </c>
    </row>
    <row r="1182" spans="1:19" hidden="1" x14ac:dyDescent="0.3">
      <c r="A1182" t="s">
        <v>94</v>
      </c>
      <c r="B1182" s="11">
        <v>45170</v>
      </c>
      <c r="C1182">
        <v>-10.6</v>
      </c>
      <c r="D1182">
        <v>42604</v>
      </c>
      <c r="E1182" t="s">
        <v>40</v>
      </c>
      <c r="F1182" t="s">
        <v>137</v>
      </c>
      <c r="G1182" t="s">
        <v>95</v>
      </c>
      <c r="H1182" t="s">
        <v>2585</v>
      </c>
      <c r="I1182" t="s">
        <v>2577</v>
      </c>
      <c r="J1182">
        <v>20011</v>
      </c>
      <c r="K1182" t="s">
        <v>105</v>
      </c>
      <c r="L1182" t="s">
        <v>106</v>
      </c>
      <c r="M1182" t="s">
        <v>96</v>
      </c>
      <c r="N1182" t="s">
        <v>65</v>
      </c>
      <c r="O1182" t="s">
        <v>107</v>
      </c>
      <c r="P1182" t="s">
        <v>63</v>
      </c>
      <c r="Q1182" t="s">
        <v>100</v>
      </c>
      <c r="R1182" t="s">
        <v>2586</v>
      </c>
      <c r="S1182" t="s">
        <v>500</v>
      </c>
    </row>
    <row r="1183" spans="1:19" hidden="1" x14ac:dyDescent="0.3">
      <c r="A1183" t="s">
        <v>94</v>
      </c>
      <c r="B1183" s="11">
        <v>45170</v>
      </c>
      <c r="C1183">
        <v>-10.6</v>
      </c>
      <c r="D1183">
        <v>42604</v>
      </c>
      <c r="E1183" t="s">
        <v>40</v>
      </c>
      <c r="F1183" t="s">
        <v>137</v>
      </c>
      <c r="G1183" t="s">
        <v>104</v>
      </c>
      <c r="H1183" t="s">
        <v>2417</v>
      </c>
      <c r="I1183" t="s">
        <v>140</v>
      </c>
      <c r="J1183">
        <v>20011</v>
      </c>
      <c r="K1183" t="s">
        <v>105</v>
      </c>
      <c r="L1183" t="s">
        <v>106</v>
      </c>
      <c r="M1183" t="s">
        <v>96</v>
      </c>
      <c r="N1183" t="s">
        <v>65</v>
      </c>
      <c r="O1183" t="s">
        <v>107</v>
      </c>
      <c r="P1183" t="s">
        <v>63</v>
      </c>
      <c r="Q1183" t="s">
        <v>100</v>
      </c>
      <c r="R1183" t="s">
        <v>2418</v>
      </c>
      <c r="S1183" t="s">
        <v>500</v>
      </c>
    </row>
    <row r="1184" spans="1:19" hidden="1" x14ac:dyDescent="0.3">
      <c r="A1184" t="s">
        <v>94</v>
      </c>
      <c r="B1184" s="11">
        <v>45170</v>
      </c>
      <c r="C1184">
        <v>-5.5</v>
      </c>
      <c r="D1184">
        <v>42604</v>
      </c>
      <c r="E1184" t="s">
        <v>40</v>
      </c>
      <c r="F1184" t="s">
        <v>137</v>
      </c>
      <c r="G1184" t="s">
        <v>95</v>
      </c>
      <c r="H1184" t="s">
        <v>2587</v>
      </c>
      <c r="I1184" t="s">
        <v>2588</v>
      </c>
      <c r="J1184">
        <v>20011</v>
      </c>
      <c r="K1184" t="s">
        <v>105</v>
      </c>
      <c r="L1184" t="s">
        <v>106</v>
      </c>
      <c r="M1184" t="s">
        <v>96</v>
      </c>
      <c r="N1184" t="s">
        <v>65</v>
      </c>
      <c r="O1184" t="s">
        <v>107</v>
      </c>
      <c r="P1184" t="s">
        <v>63</v>
      </c>
      <c r="Q1184" t="s">
        <v>100</v>
      </c>
      <c r="R1184" t="s">
        <v>2589</v>
      </c>
      <c r="S1184" t="s">
        <v>500</v>
      </c>
    </row>
    <row r="1185" spans="1:19" hidden="1" x14ac:dyDescent="0.3">
      <c r="A1185" t="s">
        <v>94</v>
      </c>
      <c r="B1185" s="11">
        <v>45170</v>
      </c>
      <c r="C1185">
        <v>-5.5</v>
      </c>
      <c r="D1185">
        <v>42604</v>
      </c>
      <c r="E1185" t="s">
        <v>40</v>
      </c>
      <c r="F1185" t="s">
        <v>137</v>
      </c>
      <c r="G1185" t="s">
        <v>104</v>
      </c>
      <c r="H1185" t="s">
        <v>2363</v>
      </c>
      <c r="I1185" t="s">
        <v>138</v>
      </c>
      <c r="J1185">
        <v>20011</v>
      </c>
      <c r="K1185" t="s">
        <v>105</v>
      </c>
      <c r="L1185" t="s">
        <v>106</v>
      </c>
      <c r="M1185" t="s">
        <v>96</v>
      </c>
      <c r="N1185" t="s">
        <v>65</v>
      </c>
      <c r="O1185" t="s">
        <v>107</v>
      </c>
      <c r="P1185" t="s">
        <v>63</v>
      </c>
      <c r="Q1185" t="s">
        <v>100</v>
      </c>
      <c r="R1185" t="s">
        <v>2364</v>
      </c>
      <c r="S1185" t="s">
        <v>500</v>
      </c>
    </row>
    <row r="1186" spans="1:19" hidden="1" x14ac:dyDescent="0.3">
      <c r="A1186" t="s">
        <v>94</v>
      </c>
      <c r="B1186" s="11">
        <v>45170</v>
      </c>
      <c r="C1186">
        <v>-5.5</v>
      </c>
      <c r="D1186">
        <v>42604</v>
      </c>
      <c r="E1186" t="s">
        <v>40</v>
      </c>
      <c r="F1186" t="s">
        <v>137</v>
      </c>
      <c r="G1186" t="s">
        <v>104</v>
      </c>
      <c r="H1186" t="s">
        <v>2419</v>
      </c>
      <c r="I1186" t="s">
        <v>138</v>
      </c>
      <c r="J1186">
        <v>20011</v>
      </c>
      <c r="K1186" t="s">
        <v>105</v>
      </c>
      <c r="L1186" t="s">
        <v>106</v>
      </c>
      <c r="M1186" t="s">
        <v>96</v>
      </c>
      <c r="N1186" t="s">
        <v>65</v>
      </c>
      <c r="O1186" t="s">
        <v>107</v>
      </c>
      <c r="P1186" t="s">
        <v>63</v>
      </c>
      <c r="Q1186" t="s">
        <v>100</v>
      </c>
      <c r="R1186" t="s">
        <v>2420</v>
      </c>
      <c r="S1186" t="s">
        <v>500</v>
      </c>
    </row>
    <row r="1187" spans="1:19" hidden="1" x14ac:dyDescent="0.3">
      <c r="A1187" t="s">
        <v>94</v>
      </c>
      <c r="B1187" s="11">
        <v>45170</v>
      </c>
      <c r="C1187">
        <v>-3.52</v>
      </c>
      <c r="D1187">
        <v>41306</v>
      </c>
      <c r="E1187" t="s">
        <v>17</v>
      </c>
      <c r="F1187" t="s">
        <v>134</v>
      </c>
      <c r="G1187" t="s">
        <v>120</v>
      </c>
      <c r="H1187" t="s">
        <v>2590</v>
      </c>
      <c r="I1187" t="s">
        <v>2591</v>
      </c>
      <c r="J1187">
        <v>9002</v>
      </c>
      <c r="K1187" t="s">
        <v>150</v>
      </c>
      <c r="L1187" t="s">
        <v>106</v>
      </c>
      <c r="M1187" t="s">
        <v>103</v>
      </c>
      <c r="N1187" t="s">
        <v>56</v>
      </c>
      <c r="O1187" t="s">
        <v>123</v>
      </c>
      <c r="P1187" t="s">
        <v>59</v>
      </c>
      <c r="Q1187" t="s">
        <v>100</v>
      </c>
      <c r="R1187" t="s">
        <v>2592</v>
      </c>
      <c r="S1187" t="s">
        <v>500</v>
      </c>
    </row>
    <row r="1188" spans="1:19" hidden="1" x14ac:dyDescent="0.3">
      <c r="A1188" t="s">
        <v>94</v>
      </c>
      <c r="B1188" s="11">
        <v>45170</v>
      </c>
      <c r="C1188">
        <v>-2.8</v>
      </c>
      <c r="D1188">
        <v>42604</v>
      </c>
      <c r="E1188" t="s">
        <v>40</v>
      </c>
      <c r="F1188" t="s">
        <v>137</v>
      </c>
      <c r="G1188" t="s">
        <v>95</v>
      </c>
      <c r="H1188" t="s">
        <v>2593</v>
      </c>
      <c r="I1188" t="s">
        <v>2577</v>
      </c>
      <c r="J1188">
        <v>20011</v>
      </c>
      <c r="K1188" t="s">
        <v>105</v>
      </c>
      <c r="L1188" t="s">
        <v>106</v>
      </c>
      <c r="M1188" t="s">
        <v>96</v>
      </c>
      <c r="N1188" t="s">
        <v>65</v>
      </c>
      <c r="O1188" t="s">
        <v>107</v>
      </c>
      <c r="P1188" t="s">
        <v>63</v>
      </c>
      <c r="Q1188" t="s">
        <v>100</v>
      </c>
      <c r="R1188" t="s">
        <v>2594</v>
      </c>
      <c r="S1188" t="s">
        <v>500</v>
      </c>
    </row>
    <row r="1189" spans="1:19" hidden="1" x14ac:dyDescent="0.3">
      <c r="A1189" t="s">
        <v>94</v>
      </c>
      <c r="B1189" s="11">
        <v>45170</v>
      </c>
      <c r="C1189">
        <v>-2.8</v>
      </c>
      <c r="D1189">
        <v>42604</v>
      </c>
      <c r="E1189" t="s">
        <v>40</v>
      </c>
      <c r="F1189" t="s">
        <v>137</v>
      </c>
      <c r="G1189" t="s">
        <v>95</v>
      </c>
      <c r="H1189" t="s">
        <v>2595</v>
      </c>
      <c r="I1189" t="s">
        <v>2577</v>
      </c>
      <c r="J1189">
        <v>20011</v>
      </c>
      <c r="K1189" t="s">
        <v>105</v>
      </c>
      <c r="L1189" t="s">
        <v>106</v>
      </c>
      <c r="M1189" t="s">
        <v>96</v>
      </c>
      <c r="N1189" t="s">
        <v>65</v>
      </c>
      <c r="O1189" t="s">
        <v>107</v>
      </c>
      <c r="P1189" t="s">
        <v>63</v>
      </c>
      <c r="Q1189" t="s">
        <v>100</v>
      </c>
      <c r="R1189" t="s">
        <v>2596</v>
      </c>
      <c r="S1189" t="s">
        <v>500</v>
      </c>
    </row>
    <row r="1190" spans="1:19" hidden="1" x14ac:dyDescent="0.3">
      <c r="A1190" t="s">
        <v>94</v>
      </c>
      <c r="B1190" s="11">
        <v>45170</v>
      </c>
      <c r="C1190">
        <v>-1.4</v>
      </c>
      <c r="D1190">
        <v>42604</v>
      </c>
      <c r="E1190" t="s">
        <v>40</v>
      </c>
      <c r="F1190" t="s">
        <v>137</v>
      </c>
      <c r="G1190" t="s">
        <v>104</v>
      </c>
      <c r="H1190" t="s">
        <v>2597</v>
      </c>
      <c r="I1190" t="s">
        <v>207</v>
      </c>
      <c r="J1190">
        <v>20011</v>
      </c>
      <c r="K1190" t="s">
        <v>105</v>
      </c>
      <c r="L1190" t="s">
        <v>106</v>
      </c>
      <c r="M1190" t="s">
        <v>96</v>
      </c>
      <c r="N1190" t="s">
        <v>65</v>
      </c>
      <c r="O1190" t="s">
        <v>107</v>
      </c>
      <c r="P1190" t="s">
        <v>63</v>
      </c>
      <c r="Q1190" t="s">
        <v>100</v>
      </c>
      <c r="R1190" t="s">
        <v>2598</v>
      </c>
      <c r="S1190" t="s">
        <v>500</v>
      </c>
    </row>
    <row r="1191" spans="1:19" hidden="1" x14ac:dyDescent="0.3">
      <c r="A1191" t="s">
        <v>94</v>
      </c>
      <c r="B1191" s="11">
        <v>45170</v>
      </c>
      <c r="C1191">
        <v>-0.9</v>
      </c>
      <c r="D1191">
        <v>42604</v>
      </c>
      <c r="E1191" t="s">
        <v>40</v>
      </c>
      <c r="F1191" t="s">
        <v>137</v>
      </c>
      <c r="G1191" t="s">
        <v>95</v>
      </c>
      <c r="H1191" t="s">
        <v>2599</v>
      </c>
      <c r="I1191" t="s">
        <v>2577</v>
      </c>
      <c r="J1191">
        <v>20011</v>
      </c>
      <c r="K1191" t="s">
        <v>105</v>
      </c>
      <c r="L1191" t="s">
        <v>106</v>
      </c>
      <c r="M1191" t="s">
        <v>96</v>
      </c>
      <c r="N1191" t="s">
        <v>65</v>
      </c>
      <c r="O1191" t="s">
        <v>107</v>
      </c>
      <c r="P1191" t="s">
        <v>63</v>
      </c>
      <c r="Q1191" t="s">
        <v>100</v>
      </c>
      <c r="R1191" t="s">
        <v>2600</v>
      </c>
      <c r="S1191" t="s">
        <v>500</v>
      </c>
    </row>
    <row r="1192" spans="1:19" hidden="1" x14ac:dyDescent="0.3">
      <c r="A1192" t="s">
        <v>94</v>
      </c>
      <c r="B1192" s="11">
        <v>45170</v>
      </c>
      <c r="C1192">
        <v>-0.9</v>
      </c>
      <c r="D1192">
        <v>42604</v>
      </c>
      <c r="E1192" t="s">
        <v>40</v>
      </c>
      <c r="F1192" t="s">
        <v>137</v>
      </c>
      <c r="G1192" t="s">
        <v>104</v>
      </c>
      <c r="H1192" t="s">
        <v>2365</v>
      </c>
      <c r="I1192" t="s">
        <v>141</v>
      </c>
      <c r="J1192">
        <v>20011</v>
      </c>
      <c r="K1192" t="s">
        <v>105</v>
      </c>
      <c r="L1192" t="s">
        <v>106</v>
      </c>
      <c r="M1192" t="s">
        <v>96</v>
      </c>
      <c r="N1192" t="s">
        <v>65</v>
      </c>
      <c r="O1192" t="s">
        <v>107</v>
      </c>
      <c r="P1192" t="s">
        <v>63</v>
      </c>
      <c r="Q1192" t="s">
        <v>100</v>
      </c>
      <c r="R1192" t="s">
        <v>2366</v>
      </c>
      <c r="S1192" t="s">
        <v>500</v>
      </c>
    </row>
    <row r="1193" spans="1:19" hidden="1" x14ac:dyDescent="0.3">
      <c r="A1193" t="s">
        <v>94</v>
      </c>
      <c r="B1193" s="11">
        <v>45170</v>
      </c>
      <c r="C1193">
        <v>-0.9</v>
      </c>
      <c r="D1193">
        <v>42604</v>
      </c>
      <c r="E1193" t="s">
        <v>40</v>
      </c>
      <c r="F1193" t="s">
        <v>137</v>
      </c>
      <c r="G1193" t="s">
        <v>104</v>
      </c>
      <c r="H1193" t="s">
        <v>2367</v>
      </c>
      <c r="I1193" t="s">
        <v>387</v>
      </c>
      <c r="J1193">
        <v>20011</v>
      </c>
      <c r="K1193" t="s">
        <v>105</v>
      </c>
      <c r="L1193" t="s">
        <v>106</v>
      </c>
      <c r="M1193" t="s">
        <v>96</v>
      </c>
      <c r="N1193" t="s">
        <v>65</v>
      </c>
      <c r="O1193" t="s">
        <v>107</v>
      </c>
      <c r="P1193" t="s">
        <v>63</v>
      </c>
      <c r="Q1193" t="s">
        <v>100</v>
      </c>
      <c r="R1193" t="s">
        <v>2368</v>
      </c>
      <c r="S1193" t="s">
        <v>500</v>
      </c>
    </row>
    <row r="1194" spans="1:19" hidden="1" x14ac:dyDescent="0.3">
      <c r="A1194" t="s">
        <v>94</v>
      </c>
      <c r="B1194" s="11">
        <v>45170</v>
      </c>
      <c r="C1194">
        <v>-0.9</v>
      </c>
      <c r="D1194">
        <v>42604</v>
      </c>
      <c r="E1194" t="s">
        <v>40</v>
      </c>
      <c r="F1194" t="s">
        <v>137</v>
      </c>
      <c r="G1194" t="s">
        <v>104</v>
      </c>
      <c r="H1194" t="s">
        <v>2448</v>
      </c>
      <c r="I1194" t="s">
        <v>387</v>
      </c>
      <c r="J1194">
        <v>20011</v>
      </c>
      <c r="K1194" t="s">
        <v>105</v>
      </c>
      <c r="L1194" t="s">
        <v>106</v>
      </c>
      <c r="M1194" t="s">
        <v>96</v>
      </c>
      <c r="N1194" t="s">
        <v>65</v>
      </c>
      <c r="O1194" t="s">
        <v>107</v>
      </c>
      <c r="P1194" t="s">
        <v>63</v>
      </c>
      <c r="Q1194" t="s">
        <v>100</v>
      </c>
      <c r="R1194" t="s">
        <v>2449</v>
      </c>
      <c r="S1194" t="s">
        <v>500</v>
      </c>
    </row>
    <row r="1195" spans="1:19" hidden="1" x14ac:dyDescent="0.3">
      <c r="A1195" t="s">
        <v>94</v>
      </c>
      <c r="B1195" s="11">
        <v>45170</v>
      </c>
      <c r="C1195">
        <v>-0.9</v>
      </c>
      <c r="D1195">
        <v>42604</v>
      </c>
      <c r="E1195" t="s">
        <v>40</v>
      </c>
      <c r="F1195" t="s">
        <v>137</v>
      </c>
      <c r="G1195" t="s">
        <v>104</v>
      </c>
      <c r="H1195" t="s">
        <v>2450</v>
      </c>
      <c r="I1195" t="s">
        <v>141</v>
      </c>
      <c r="J1195">
        <v>20011</v>
      </c>
      <c r="K1195" t="s">
        <v>105</v>
      </c>
      <c r="L1195" t="s">
        <v>106</v>
      </c>
      <c r="M1195" t="s">
        <v>96</v>
      </c>
      <c r="N1195" t="s">
        <v>65</v>
      </c>
      <c r="O1195" t="s">
        <v>107</v>
      </c>
      <c r="P1195" t="s">
        <v>63</v>
      </c>
      <c r="Q1195" t="s">
        <v>100</v>
      </c>
      <c r="R1195" t="s">
        <v>2451</v>
      </c>
      <c r="S1195" t="s">
        <v>500</v>
      </c>
    </row>
    <row r="1196" spans="1:19" hidden="1" x14ac:dyDescent="0.3">
      <c r="A1196" t="s">
        <v>94</v>
      </c>
      <c r="B1196" s="11">
        <v>45170</v>
      </c>
      <c r="C1196">
        <v>-0.9</v>
      </c>
      <c r="D1196">
        <v>42604</v>
      </c>
      <c r="E1196" t="s">
        <v>40</v>
      </c>
      <c r="F1196" t="s">
        <v>137</v>
      </c>
      <c r="G1196" t="s">
        <v>104</v>
      </c>
      <c r="H1196" t="s">
        <v>2452</v>
      </c>
      <c r="I1196" t="s">
        <v>141</v>
      </c>
      <c r="J1196">
        <v>20011</v>
      </c>
      <c r="K1196" t="s">
        <v>105</v>
      </c>
      <c r="L1196" t="s">
        <v>106</v>
      </c>
      <c r="M1196" t="s">
        <v>96</v>
      </c>
      <c r="N1196" t="s">
        <v>65</v>
      </c>
      <c r="O1196" t="s">
        <v>107</v>
      </c>
      <c r="P1196" t="s">
        <v>63</v>
      </c>
      <c r="Q1196" t="s">
        <v>100</v>
      </c>
      <c r="R1196" t="s">
        <v>2453</v>
      </c>
      <c r="S1196" t="s">
        <v>500</v>
      </c>
    </row>
    <row r="1197" spans="1:19" hidden="1" x14ac:dyDescent="0.3">
      <c r="A1197" t="s">
        <v>94</v>
      </c>
      <c r="B1197" s="11">
        <v>45170</v>
      </c>
      <c r="C1197">
        <v>-0.9</v>
      </c>
      <c r="D1197">
        <v>42604</v>
      </c>
      <c r="E1197" t="s">
        <v>40</v>
      </c>
      <c r="F1197" t="s">
        <v>137</v>
      </c>
      <c r="G1197" t="s">
        <v>104</v>
      </c>
      <c r="H1197" t="s">
        <v>2454</v>
      </c>
      <c r="I1197" t="s">
        <v>387</v>
      </c>
      <c r="J1197">
        <v>20011</v>
      </c>
      <c r="K1197" t="s">
        <v>105</v>
      </c>
      <c r="L1197" t="s">
        <v>106</v>
      </c>
      <c r="M1197" t="s">
        <v>96</v>
      </c>
      <c r="N1197" t="s">
        <v>65</v>
      </c>
      <c r="O1197" t="s">
        <v>107</v>
      </c>
      <c r="P1197" t="s">
        <v>63</v>
      </c>
      <c r="Q1197" t="s">
        <v>100</v>
      </c>
      <c r="R1197" t="s">
        <v>2455</v>
      </c>
      <c r="S1197" t="s">
        <v>500</v>
      </c>
    </row>
    <row r="1198" spans="1:19" hidden="1" x14ac:dyDescent="0.3">
      <c r="A1198" t="s">
        <v>94</v>
      </c>
      <c r="B1198" s="11">
        <v>45170</v>
      </c>
      <c r="C1198">
        <v>-0.9</v>
      </c>
      <c r="D1198">
        <v>42604</v>
      </c>
      <c r="E1198" t="s">
        <v>40</v>
      </c>
      <c r="F1198" t="s">
        <v>137</v>
      </c>
      <c r="G1198" t="s">
        <v>104</v>
      </c>
      <c r="H1198" t="s">
        <v>2601</v>
      </c>
      <c r="I1198" t="s">
        <v>141</v>
      </c>
      <c r="J1198">
        <v>20011</v>
      </c>
      <c r="K1198" t="s">
        <v>105</v>
      </c>
      <c r="L1198" t="s">
        <v>106</v>
      </c>
      <c r="M1198" t="s">
        <v>96</v>
      </c>
      <c r="N1198" t="s">
        <v>65</v>
      </c>
      <c r="O1198" t="s">
        <v>107</v>
      </c>
      <c r="P1198" t="s">
        <v>63</v>
      </c>
      <c r="Q1198" t="s">
        <v>100</v>
      </c>
      <c r="R1198" t="s">
        <v>2602</v>
      </c>
      <c r="S1198" t="s">
        <v>500</v>
      </c>
    </row>
    <row r="1199" spans="1:19" hidden="1" x14ac:dyDescent="0.3">
      <c r="A1199" t="s">
        <v>94</v>
      </c>
      <c r="B1199" s="11">
        <v>45170</v>
      </c>
      <c r="C1199">
        <v>-0.9</v>
      </c>
      <c r="D1199">
        <v>42604</v>
      </c>
      <c r="E1199" t="s">
        <v>40</v>
      </c>
      <c r="F1199" t="s">
        <v>137</v>
      </c>
      <c r="G1199" t="s">
        <v>104</v>
      </c>
      <c r="H1199" t="s">
        <v>2603</v>
      </c>
      <c r="I1199" t="s">
        <v>141</v>
      </c>
      <c r="J1199">
        <v>20011</v>
      </c>
      <c r="K1199" t="s">
        <v>105</v>
      </c>
      <c r="L1199" t="s">
        <v>106</v>
      </c>
      <c r="M1199" t="s">
        <v>96</v>
      </c>
      <c r="N1199" t="s">
        <v>65</v>
      </c>
      <c r="O1199" t="s">
        <v>107</v>
      </c>
      <c r="P1199" t="s">
        <v>63</v>
      </c>
      <c r="Q1199" t="s">
        <v>100</v>
      </c>
      <c r="R1199" t="s">
        <v>2604</v>
      </c>
      <c r="S1199" t="s">
        <v>500</v>
      </c>
    </row>
    <row r="1200" spans="1:19" hidden="1" x14ac:dyDescent="0.3">
      <c r="A1200" t="s">
        <v>94</v>
      </c>
      <c r="B1200" s="11">
        <v>45170</v>
      </c>
      <c r="C1200">
        <v>0.01</v>
      </c>
      <c r="D1200">
        <v>42603</v>
      </c>
      <c r="E1200" t="s">
        <v>39</v>
      </c>
      <c r="F1200" t="s">
        <v>493</v>
      </c>
      <c r="G1200" t="s">
        <v>434</v>
      </c>
      <c r="H1200" t="s">
        <v>2605</v>
      </c>
      <c r="I1200" t="s">
        <v>435</v>
      </c>
      <c r="J1200">
        <v>9002</v>
      </c>
      <c r="K1200" t="s">
        <v>150</v>
      </c>
      <c r="L1200" t="s">
        <v>106</v>
      </c>
      <c r="M1200" t="s">
        <v>96</v>
      </c>
      <c r="N1200" t="s">
        <v>65</v>
      </c>
      <c r="O1200" t="s">
        <v>107</v>
      </c>
      <c r="P1200" t="s">
        <v>63</v>
      </c>
      <c r="Q1200" t="s">
        <v>100</v>
      </c>
      <c r="R1200" t="s">
        <v>2606</v>
      </c>
    </row>
    <row r="1201" spans="1:19" hidden="1" x14ac:dyDescent="0.3">
      <c r="A1201" t="s">
        <v>94</v>
      </c>
      <c r="B1201" s="11">
        <v>45170</v>
      </c>
      <c r="C1201">
        <v>0.02</v>
      </c>
      <c r="D1201">
        <v>42603</v>
      </c>
      <c r="E1201" t="s">
        <v>39</v>
      </c>
      <c r="F1201" t="s">
        <v>493</v>
      </c>
      <c r="G1201" t="s">
        <v>434</v>
      </c>
      <c r="H1201" t="s">
        <v>2607</v>
      </c>
      <c r="I1201" t="s">
        <v>435</v>
      </c>
      <c r="J1201">
        <v>9002</v>
      </c>
      <c r="K1201" t="s">
        <v>150</v>
      </c>
      <c r="L1201" t="s">
        <v>106</v>
      </c>
      <c r="M1201" t="s">
        <v>96</v>
      </c>
      <c r="N1201" t="s">
        <v>65</v>
      </c>
      <c r="O1201" t="s">
        <v>107</v>
      </c>
      <c r="P1201" t="s">
        <v>63</v>
      </c>
      <c r="Q1201" t="s">
        <v>100</v>
      </c>
      <c r="R1201" t="s">
        <v>2608</v>
      </c>
    </row>
    <row r="1202" spans="1:19" hidden="1" x14ac:dyDescent="0.3">
      <c r="A1202" t="s">
        <v>94</v>
      </c>
      <c r="B1202" s="11">
        <v>45170</v>
      </c>
      <c r="C1202">
        <v>0.03</v>
      </c>
      <c r="D1202">
        <v>42603</v>
      </c>
      <c r="E1202" t="s">
        <v>39</v>
      </c>
      <c r="F1202" t="s">
        <v>493</v>
      </c>
      <c r="G1202" t="s">
        <v>434</v>
      </c>
      <c r="H1202" t="s">
        <v>2609</v>
      </c>
      <c r="I1202" t="s">
        <v>2610</v>
      </c>
      <c r="J1202">
        <v>2001</v>
      </c>
      <c r="K1202" t="s">
        <v>105</v>
      </c>
      <c r="L1202" t="s">
        <v>106</v>
      </c>
      <c r="M1202" t="s">
        <v>96</v>
      </c>
      <c r="N1202" t="s">
        <v>65</v>
      </c>
      <c r="O1202" t="s">
        <v>107</v>
      </c>
      <c r="P1202" t="s">
        <v>63</v>
      </c>
      <c r="Q1202" t="s">
        <v>100</v>
      </c>
      <c r="R1202" t="s">
        <v>2611</v>
      </c>
    </row>
    <row r="1203" spans="1:19" hidden="1" x14ac:dyDescent="0.3">
      <c r="A1203" t="s">
        <v>94</v>
      </c>
      <c r="B1203" s="11">
        <v>45170</v>
      </c>
      <c r="C1203">
        <v>0.04</v>
      </c>
      <c r="D1203">
        <v>42603</v>
      </c>
      <c r="E1203" t="s">
        <v>39</v>
      </c>
      <c r="F1203" t="s">
        <v>493</v>
      </c>
      <c r="G1203" t="s">
        <v>434</v>
      </c>
      <c r="H1203" t="s">
        <v>2456</v>
      </c>
      <c r="I1203" t="s">
        <v>435</v>
      </c>
      <c r="J1203">
        <v>9002</v>
      </c>
      <c r="K1203" t="s">
        <v>150</v>
      </c>
      <c r="L1203" t="s">
        <v>106</v>
      </c>
      <c r="M1203" t="s">
        <v>96</v>
      </c>
      <c r="N1203" t="s">
        <v>65</v>
      </c>
      <c r="O1203" t="s">
        <v>107</v>
      </c>
      <c r="P1203" t="s">
        <v>63</v>
      </c>
      <c r="Q1203" t="s">
        <v>100</v>
      </c>
      <c r="R1203" t="s">
        <v>2457</v>
      </c>
    </row>
    <row r="1204" spans="1:19" hidden="1" x14ac:dyDescent="0.3">
      <c r="A1204" t="s">
        <v>94</v>
      </c>
      <c r="B1204" s="11">
        <v>45170</v>
      </c>
      <c r="C1204">
        <v>0.05</v>
      </c>
      <c r="D1204">
        <v>42603</v>
      </c>
      <c r="E1204" t="s">
        <v>39</v>
      </c>
      <c r="F1204" t="s">
        <v>493</v>
      </c>
      <c r="G1204" t="s">
        <v>434</v>
      </c>
      <c r="H1204" t="s">
        <v>2369</v>
      </c>
      <c r="I1204" t="s">
        <v>435</v>
      </c>
      <c r="J1204">
        <v>9002</v>
      </c>
      <c r="K1204" t="s">
        <v>150</v>
      </c>
      <c r="L1204" t="s">
        <v>106</v>
      </c>
      <c r="M1204" t="s">
        <v>96</v>
      </c>
      <c r="N1204" t="s">
        <v>65</v>
      </c>
      <c r="O1204" t="s">
        <v>107</v>
      </c>
      <c r="P1204" t="s">
        <v>63</v>
      </c>
      <c r="Q1204" t="s">
        <v>100</v>
      </c>
      <c r="R1204" t="s">
        <v>2370</v>
      </c>
    </row>
    <row r="1205" spans="1:19" hidden="1" x14ac:dyDescent="0.3">
      <c r="A1205" t="s">
        <v>94</v>
      </c>
      <c r="B1205" s="11">
        <v>45170</v>
      </c>
      <c r="C1205">
        <v>7.0000000000000007E-2</v>
      </c>
      <c r="D1205">
        <v>42603</v>
      </c>
      <c r="E1205" t="s">
        <v>39</v>
      </c>
      <c r="F1205" t="s">
        <v>493</v>
      </c>
      <c r="G1205" t="s">
        <v>434</v>
      </c>
      <c r="H1205" t="s">
        <v>2612</v>
      </c>
      <c r="I1205" t="s">
        <v>2613</v>
      </c>
      <c r="J1205">
        <v>2001</v>
      </c>
      <c r="K1205" t="s">
        <v>105</v>
      </c>
      <c r="L1205" t="s">
        <v>106</v>
      </c>
      <c r="M1205" t="s">
        <v>96</v>
      </c>
      <c r="N1205" t="s">
        <v>65</v>
      </c>
      <c r="O1205" t="s">
        <v>107</v>
      </c>
      <c r="P1205" t="s">
        <v>63</v>
      </c>
      <c r="Q1205" t="s">
        <v>100</v>
      </c>
      <c r="R1205" t="s">
        <v>2614</v>
      </c>
    </row>
    <row r="1206" spans="1:19" hidden="1" x14ac:dyDescent="0.3">
      <c r="A1206" t="s">
        <v>94</v>
      </c>
      <c r="B1206" s="11">
        <v>45170</v>
      </c>
      <c r="C1206">
        <v>0.08</v>
      </c>
      <c r="D1206">
        <v>42603</v>
      </c>
      <c r="E1206" t="s">
        <v>39</v>
      </c>
      <c r="F1206" t="s">
        <v>493</v>
      </c>
      <c r="G1206" t="s">
        <v>434</v>
      </c>
      <c r="H1206" t="s">
        <v>2615</v>
      </c>
      <c r="I1206" t="s">
        <v>435</v>
      </c>
      <c r="J1206">
        <v>9002</v>
      </c>
      <c r="K1206" t="s">
        <v>150</v>
      </c>
      <c r="L1206" t="s">
        <v>106</v>
      </c>
      <c r="M1206" t="s">
        <v>96</v>
      </c>
      <c r="N1206" t="s">
        <v>65</v>
      </c>
      <c r="O1206" t="s">
        <v>107</v>
      </c>
      <c r="P1206" t="s">
        <v>63</v>
      </c>
      <c r="Q1206" t="s">
        <v>100</v>
      </c>
      <c r="R1206" t="s">
        <v>2616</v>
      </c>
    </row>
    <row r="1207" spans="1:19" hidden="1" x14ac:dyDescent="0.3">
      <c r="A1207" t="s">
        <v>94</v>
      </c>
      <c r="B1207" s="11">
        <v>45170</v>
      </c>
      <c r="C1207">
        <v>0.14000000000000001</v>
      </c>
      <c r="D1207">
        <v>42603</v>
      </c>
      <c r="E1207" t="s">
        <v>39</v>
      </c>
      <c r="F1207" t="s">
        <v>493</v>
      </c>
      <c r="G1207" t="s">
        <v>434</v>
      </c>
      <c r="H1207" t="s">
        <v>2617</v>
      </c>
      <c r="I1207" t="s">
        <v>435</v>
      </c>
      <c r="J1207">
        <v>9002</v>
      </c>
      <c r="K1207" t="s">
        <v>150</v>
      </c>
      <c r="L1207" t="s">
        <v>106</v>
      </c>
      <c r="M1207" t="s">
        <v>96</v>
      </c>
      <c r="N1207" t="s">
        <v>65</v>
      </c>
      <c r="O1207" t="s">
        <v>107</v>
      </c>
      <c r="P1207" t="s">
        <v>63</v>
      </c>
      <c r="Q1207" t="s">
        <v>100</v>
      </c>
      <c r="R1207" t="s">
        <v>2618</v>
      </c>
    </row>
    <row r="1208" spans="1:19" hidden="1" x14ac:dyDescent="0.3">
      <c r="A1208" t="s">
        <v>94</v>
      </c>
      <c r="B1208" s="11">
        <v>45170</v>
      </c>
      <c r="C1208">
        <v>0.26</v>
      </c>
      <c r="D1208">
        <v>42603</v>
      </c>
      <c r="E1208" t="s">
        <v>39</v>
      </c>
      <c r="F1208" t="s">
        <v>493</v>
      </c>
      <c r="G1208" t="s">
        <v>434</v>
      </c>
      <c r="H1208" t="s">
        <v>2619</v>
      </c>
      <c r="I1208" t="s">
        <v>2620</v>
      </c>
      <c r="J1208">
        <v>2001</v>
      </c>
      <c r="K1208" t="s">
        <v>105</v>
      </c>
      <c r="L1208" t="s">
        <v>106</v>
      </c>
      <c r="M1208" t="s">
        <v>96</v>
      </c>
      <c r="N1208" t="s">
        <v>65</v>
      </c>
      <c r="O1208" t="s">
        <v>107</v>
      </c>
      <c r="P1208" t="s">
        <v>63</v>
      </c>
      <c r="Q1208" t="s">
        <v>100</v>
      </c>
      <c r="R1208" t="s">
        <v>2621</v>
      </c>
    </row>
    <row r="1209" spans="1:19" hidden="1" x14ac:dyDescent="0.3">
      <c r="A1209" t="s">
        <v>94</v>
      </c>
      <c r="B1209" s="11">
        <v>45170</v>
      </c>
      <c r="C1209">
        <v>0.28999999999999998</v>
      </c>
      <c r="D1209">
        <v>42603</v>
      </c>
      <c r="E1209" t="s">
        <v>39</v>
      </c>
      <c r="F1209" t="s">
        <v>493</v>
      </c>
      <c r="G1209" t="s">
        <v>434</v>
      </c>
      <c r="H1209" t="s">
        <v>2622</v>
      </c>
      <c r="I1209" t="s">
        <v>2623</v>
      </c>
      <c r="J1209">
        <v>2001</v>
      </c>
      <c r="K1209" t="s">
        <v>105</v>
      </c>
      <c r="L1209" t="s">
        <v>106</v>
      </c>
      <c r="M1209" t="s">
        <v>96</v>
      </c>
      <c r="N1209" t="s">
        <v>65</v>
      </c>
      <c r="O1209" t="s">
        <v>107</v>
      </c>
      <c r="P1209" t="s">
        <v>63</v>
      </c>
      <c r="Q1209" t="s">
        <v>100</v>
      </c>
      <c r="R1209" t="s">
        <v>2624</v>
      </c>
    </row>
    <row r="1210" spans="1:19" hidden="1" x14ac:dyDescent="0.3">
      <c r="A1210" t="s">
        <v>94</v>
      </c>
      <c r="B1210" s="11">
        <v>45170</v>
      </c>
      <c r="C1210">
        <v>0.4</v>
      </c>
      <c r="D1210">
        <v>42603</v>
      </c>
      <c r="E1210" t="s">
        <v>39</v>
      </c>
      <c r="F1210" t="s">
        <v>493</v>
      </c>
      <c r="G1210" t="s">
        <v>434</v>
      </c>
      <c r="H1210" t="s">
        <v>2458</v>
      </c>
      <c r="I1210" t="s">
        <v>435</v>
      </c>
      <c r="J1210">
        <v>9002</v>
      </c>
      <c r="K1210" t="s">
        <v>150</v>
      </c>
      <c r="L1210" t="s">
        <v>106</v>
      </c>
      <c r="M1210" t="s">
        <v>96</v>
      </c>
      <c r="N1210" t="s">
        <v>65</v>
      </c>
      <c r="O1210" t="s">
        <v>107</v>
      </c>
      <c r="P1210" t="s">
        <v>63</v>
      </c>
      <c r="Q1210" t="s">
        <v>100</v>
      </c>
      <c r="R1210" t="s">
        <v>2459</v>
      </c>
    </row>
    <row r="1211" spans="1:19" hidden="1" x14ac:dyDescent="0.3">
      <c r="A1211" t="s">
        <v>94</v>
      </c>
      <c r="B1211" s="11">
        <v>45170</v>
      </c>
      <c r="C1211">
        <v>0.83</v>
      </c>
      <c r="D1211">
        <v>42603</v>
      </c>
      <c r="E1211" t="s">
        <v>39</v>
      </c>
      <c r="F1211" t="s">
        <v>493</v>
      </c>
      <c r="G1211" t="s">
        <v>434</v>
      </c>
      <c r="H1211" t="s">
        <v>2625</v>
      </c>
      <c r="J1211">
        <v>2001</v>
      </c>
      <c r="K1211" t="s">
        <v>105</v>
      </c>
      <c r="L1211" t="s">
        <v>106</v>
      </c>
      <c r="M1211" t="s">
        <v>96</v>
      </c>
      <c r="N1211" t="s">
        <v>65</v>
      </c>
      <c r="O1211" t="s">
        <v>107</v>
      </c>
      <c r="P1211" t="s">
        <v>63</v>
      </c>
      <c r="Q1211" t="s">
        <v>100</v>
      </c>
      <c r="R1211" t="s">
        <v>2626</v>
      </c>
    </row>
    <row r="1212" spans="1:19" hidden="1" x14ac:dyDescent="0.3">
      <c r="A1212" t="s">
        <v>94</v>
      </c>
      <c r="B1212" s="11">
        <v>45170</v>
      </c>
      <c r="C1212">
        <v>2.56</v>
      </c>
      <c r="D1212">
        <v>41620</v>
      </c>
      <c r="E1212" t="s">
        <v>28</v>
      </c>
      <c r="F1212" t="s">
        <v>125</v>
      </c>
      <c r="G1212" t="s">
        <v>124</v>
      </c>
      <c r="H1212" t="s">
        <v>599</v>
      </c>
      <c r="I1212" t="s">
        <v>600</v>
      </c>
      <c r="J1212">
        <v>9002</v>
      </c>
      <c r="K1212" t="s">
        <v>150</v>
      </c>
      <c r="L1212" t="s">
        <v>106</v>
      </c>
      <c r="M1212" t="s">
        <v>103</v>
      </c>
      <c r="N1212" t="s">
        <v>56</v>
      </c>
      <c r="O1212" t="s">
        <v>119</v>
      </c>
      <c r="P1212" t="s">
        <v>64</v>
      </c>
      <c r="Q1212" t="s">
        <v>2317</v>
      </c>
      <c r="R1212" t="s">
        <v>2318</v>
      </c>
      <c r="S1212" t="s">
        <v>500</v>
      </c>
    </row>
    <row r="1213" spans="1:19" hidden="1" x14ac:dyDescent="0.3">
      <c r="A1213" t="s">
        <v>94</v>
      </c>
      <c r="B1213" s="11">
        <v>45170</v>
      </c>
      <c r="C1213">
        <v>2.56</v>
      </c>
      <c r="D1213">
        <v>41620</v>
      </c>
      <c r="E1213" t="s">
        <v>28</v>
      </c>
      <c r="F1213" t="s">
        <v>125</v>
      </c>
      <c r="G1213" t="s">
        <v>124</v>
      </c>
      <c r="H1213" t="s">
        <v>599</v>
      </c>
      <c r="I1213" t="s">
        <v>600</v>
      </c>
      <c r="J1213">
        <v>2001</v>
      </c>
      <c r="K1213" t="s">
        <v>105</v>
      </c>
      <c r="L1213" t="s">
        <v>106</v>
      </c>
      <c r="M1213" t="s">
        <v>103</v>
      </c>
      <c r="N1213" t="s">
        <v>56</v>
      </c>
      <c r="O1213" t="s">
        <v>119</v>
      </c>
      <c r="P1213" t="s">
        <v>64</v>
      </c>
      <c r="Q1213" t="s">
        <v>2317</v>
      </c>
      <c r="R1213" t="s">
        <v>2318</v>
      </c>
      <c r="S1213" t="s">
        <v>500</v>
      </c>
    </row>
    <row r="1214" spans="1:19" hidden="1" x14ac:dyDescent="0.3">
      <c r="A1214" t="s">
        <v>94</v>
      </c>
      <c r="B1214" s="11">
        <v>45170</v>
      </c>
      <c r="C1214">
        <v>2.56</v>
      </c>
      <c r="D1214">
        <v>41620</v>
      </c>
      <c r="E1214" t="s">
        <v>28</v>
      </c>
      <c r="F1214" t="s">
        <v>125</v>
      </c>
      <c r="G1214" t="s">
        <v>124</v>
      </c>
      <c r="H1214" t="s">
        <v>599</v>
      </c>
      <c r="I1214" t="s">
        <v>600</v>
      </c>
      <c r="J1214">
        <v>5001</v>
      </c>
      <c r="K1214" t="s">
        <v>126</v>
      </c>
      <c r="L1214" t="s">
        <v>115</v>
      </c>
      <c r="M1214" t="s">
        <v>103</v>
      </c>
      <c r="N1214" t="s">
        <v>56</v>
      </c>
      <c r="O1214" t="s">
        <v>119</v>
      </c>
      <c r="P1214" t="s">
        <v>64</v>
      </c>
      <c r="Q1214" t="s">
        <v>2317</v>
      </c>
      <c r="R1214" t="s">
        <v>2318</v>
      </c>
      <c r="S1214" t="s">
        <v>500</v>
      </c>
    </row>
    <row r="1215" spans="1:19" hidden="1" x14ac:dyDescent="0.3">
      <c r="A1215" t="s">
        <v>94</v>
      </c>
      <c r="B1215" s="11">
        <v>45170</v>
      </c>
      <c r="C1215">
        <v>2.56</v>
      </c>
      <c r="D1215">
        <v>41620</v>
      </c>
      <c r="E1215" t="s">
        <v>28</v>
      </c>
      <c r="F1215" t="s">
        <v>125</v>
      </c>
      <c r="G1215" t="s">
        <v>124</v>
      </c>
      <c r="H1215" t="s">
        <v>599</v>
      </c>
      <c r="I1215" t="s">
        <v>600</v>
      </c>
      <c r="J1215">
        <v>50016</v>
      </c>
      <c r="K1215" t="s">
        <v>126</v>
      </c>
      <c r="L1215" t="s">
        <v>115</v>
      </c>
      <c r="M1215" t="s">
        <v>103</v>
      </c>
      <c r="N1215" t="s">
        <v>56</v>
      </c>
      <c r="O1215" t="s">
        <v>119</v>
      </c>
      <c r="P1215" t="s">
        <v>64</v>
      </c>
      <c r="Q1215" t="s">
        <v>2317</v>
      </c>
      <c r="R1215" t="s">
        <v>2318</v>
      </c>
      <c r="S1215" t="s">
        <v>500</v>
      </c>
    </row>
    <row r="1216" spans="1:19" hidden="1" x14ac:dyDescent="0.3">
      <c r="A1216" t="s">
        <v>94</v>
      </c>
      <c r="B1216" s="11">
        <v>45170</v>
      </c>
      <c r="C1216">
        <v>2.56</v>
      </c>
      <c r="D1216">
        <v>41620</v>
      </c>
      <c r="E1216" t="s">
        <v>28</v>
      </c>
      <c r="F1216" t="s">
        <v>125</v>
      </c>
      <c r="G1216" t="s">
        <v>124</v>
      </c>
      <c r="H1216" t="s">
        <v>599</v>
      </c>
      <c r="I1216" t="s">
        <v>600</v>
      </c>
      <c r="J1216">
        <v>4004</v>
      </c>
      <c r="K1216" t="s">
        <v>114</v>
      </c>
      <c r="L1216" t="s">
        <v>2391</v>
      </c>
      <c r="M1216" t="s">
        <v>103</v>
      </c>
      <c r="N1216" t="s">
        <v>56</v>
      </c>
      <c r="O1216" t="s">
        <v>119</v>
      </c>
      <c r="P1216" t="s">
        <v>64</v>
      </c>
      <c r="Q1216" t="s">
        <v>2317</v>
      </c>
      <c r="R1216" t="s">
        <v>2318</v>
      </c>
      <c r="S1216" t="s">
        <v>500</v>
      </c>
    </row>
    <row r="1217" spans="1:18" hidden="1" x14ac:dyDescent="0.3">
      <c r="A1217" t="s">
        <v>94</v>
      </c>
      <c r="B1217" s="11">
        <v>45170</v>
      </c>
      <c r="C1217">
        <v>3950</v>
      </c>
      <c r="F1217" t="s">
        <v>493</v>
      </c>
      <c r="G1217" t="s">
        <v>433</v>
      </c>
      <c r="H1217" t="s">
        <v>2502</v>
      </c>
      <c r="Q1217" t="s">
        <v>100</v>
      </c>
      <c r="R1217" t="s">
        <v>2627</v>
      </c>
    </row>
    <row r="1218" spans="1:18" hidden="1" x14ac:dyDescent="0.3">
      <c r="A1218" t="s">
        <v>94</v>
      </c>
      <c r="B1218" s="11">
        <v>45170</v>
      </c>
      <c r="C1218">
        <v>4447.3999999999996</v>
      </c>
      <c r="F1218" t="s">
        <v>493</v>
      </c>
      <c r="G1218" t="s">
        <v>433</v>
      </c>
      <c r="H1218" t="s">
        <v>2500</v>
      </c>
      <c r="Q1218" t="s">
        <v>100</v>
      </c>
      <c r="R1218" t="s">
        <v>2628</v>
      </c>
    </row>
    <row r="1219" spans="1:18" hidden="1" x14ac:dyDescent="0.3">
      <c r="A1219" t="s">
        <v>94</v>
      </c>
      <c r="B1219" s="11">
        <v>45170</v>
      </c>
      <c r="C1219">
        <v>4869.4799999999996</v>
      </c>
      <c r="F1219" t="s">
        <v>493</v>
      </c>
      <c r="G1219" t="s">
        <v>433</v>
      </c>
      <c r="H1219" t="s">
        <v>2498</v>
      </c>
      <c r="Q1219" t="s">
        <v>100</v>
      </c>
      <c r="R1219" t="s">
        <v>2629</v>
      </c>
    </row>
    <row r="1220" spans="1:18" hidden="1" x14ac:dyDescent="0.3">
      <c r="A1220" t="s">
        <v>94</v>
      </c>
      <c r="B1220" s="11">
        <v>45170</v>
      </c>
      <c r="C1220">
        <v>6319.25</v>
      </c>
      <c r="F1220" t="s">
        <v>493</v>
      </c>
      <c r="G1220" t="s">
        <v>433</v>
      </c>
      <c r="H1220" t="s">
        <v>2493</v>
      </c>
      <c r="Q1220" t="s">
        <v>100</v>
      </c>
      <c r="R1220" t="s">
        <v>2630</v>
      </c>
    </row>
    <row r="1221" spans="1:18" hidden="1" x14ac:dyDescent="0.3">
      <c r="A1221" t="s">
        <v>94</v>
      </c>
      <c r="B1221" s="11">
        <v>45170</v>
      </c>
      <c r="C1221">
        <v>8546.68</v>
      </c>
      <c r="F1221" t="s">
        <v>493</v>
      </c>
      <c r="G1221" t="s">
        <v>433</v>
      </c>
      <c r="H1221" t="s">
        <v>2442</v>
      </c>
      <c r="Q1221" t="s">
        <v>100</v>
      </c>
      <c r="R1221" t="s">
        <v>2460</v>
      </c>
    </row>
    <row r="1222" spans="1:18" hidden="1" x14ac:dyDescent="0.3">
      <c r="A1222" t="s">
        <v>94</v>
      </c>
      <c r="B1222" s="11">
        <v>45170</v>
      </c>
      <c r="C1222">
        <v>9844.9</v>
      </c>
      <c r="F1222" t="s">
        <v>493</v>
      </c>
      <c r="G1222" t="s">
        <v>433</v>
      </c>
      <c r="H1222" t="s">
        <v>2440</v>
      </c>
      <c r="Q1222" t="s">
        <v>100</v>
      </c>
      <c r="R1222" t="s">
        <v>2461</v>
      </c>
    </row>
    <row r="1223" spans="1:18" hidden="1" x14ac:dyDescent="0.3">
      <c r="A1223" t="s">
        <v>94</v>
      </c>
      <c r="B1223" s="11">
        <v>45170</v>
      </c>
      <c r="C1223">
        <v>15439</v>
      </c>
      <c r="F1223" t="s">
        <v>493</v>
      </c>
      <c r="G1223" t="s">
        <v>433</v>
      </c>
      <c r="H1223" t="s">
        <v>2485</v>
      </c>
      <c r="Q1223" t="s">
        <v>100</v>
      </c>
      <c r="R1223" t="s">
        <v>2631</v>
      </c>
    </row>
    <row r="1224" spans="1:18" hidden="1" x14ac:dyDescent="0.3">
      <c r="A1224" t="s">
        <v>94</v>
      </c>
      <c r="B1224" s="11">
        <v>45170</v>
      </c>
      <c r="C1224">
        <v>32200.6</v>
      </c>
      <c r="F1224" t="s">
        <v>493</v>
      </c>
      <c r="G1224" t="s">
        <v>433</v>
      </c>
      <c r="H1224" t="s">
        <v>2483</v>
      </c>
      <c r="Q1224" t="s">
        <v>100</v>
      </c>
      <c r="R1224" t="s">
        <v>2632</v>
      </c>
    </row>
    <row r="1225" spans="1:18" hidden="1" x14ac:dyDescent="0.3">
      <c r="A1225" t="s">
        <v>94</v>
      </c>
      <c r="B1225" s="11">
        <v>45170</v>
      </c>
      <c r="C1225">
        <v>33373.199999999997</v>
      </c>
      <c r="F1225" t="s">
        <v>493</v>
      </c>
      <c r="G1225" t="s">
        <v>433</v>
      </c>
      <c r="H1225" t="s">
        <v>2403</v>
      </c>
      <c r="Q1225" t="s">
        <v>100</v>
      </c>
      <c r="R1225" t="s">
        <v>2421</v>
      </c>
    </row>
    <row r="1226" spans="1:18" hidden="1" x14ac:dyDescent="0.3">
      <c r="A1226" t="s">
        <v>94</v>
      </c>
      <c r="B1226" s="11">
        <v>45170</v>
      </c>
      <c r="C1226">
        <v>35375.760000000002</v>
      </c>
      <c r="D1226">
        <v>50101</v>
      </c>
      <c r="E1226" t="s">
        <v>2321</v>
      </c>
      <c r="F1226" t="s">
        <v>2322</v>
      </c>
      <c r="G1226" t="s">
        <v>172</v>
      </c>
      <c r="I1226" t="s">
        <v>2327</v>
      </c>
      <c r="J1226">
        <v>9002</v>
      </c>
      <c r="K1226" t="s">
        <v>150</v>
      </c>
      <c r="L1226" t="s">
        <v>106</v>
      </c>
      <c r="M1226" t="s">
        <v>2323</v>
      </c>
      <c r="N1226" t="s">
        <v>52</v>
      </c>
      <c r="O1226" t="s">
        <v>2323</v>
      </c>
      <c r="P1226" t="s">
        <v>53</v>
      </c>
    </row>
    <row r="1227" spans="1:18" hidden="1" x14ac:dyDescent="0.3">
      <c r="A1227" t="s">
        <v>94</v>
      </c>
      <c r="B1227" s="11">
        <v>45170</v>
      </c>
      <c r="C1227">
        <v>116521.84</v>
      </c>
      <c r="D1227">
        <v>50101</v>
      </c>
      <c r="E1227" t="s">
        <v>2321</v>
      </c>
      <c r="F1227" t="s">
        <v>2322</v>
      </c>
      <c r="G1227" t="s">
        <v>172</v>
      </c>
      <c r="I1227" t="s">
        <v>150</v>
      </c>
      <c r="J1227">
        <v>9002</v>
      </c>
      <c r="K1227" t="s">
        <v>150</v>
      </c>
      <c r="L1227" t="s">
        <v>106</v>
      </c>
      <c r="M1227" t="s">
        <v>2323</v>
      </c>
      <c r="N1227" t="s">
        <v>52</v>
      </c>
      <c r="O1227" t="s">
        <v>2323</v>
      </c>
      <c r="P1227" t="s">
        <v>53</v>
      </c>
    </row>
    <row r="1228" spans="1:18" hidden="1" x14ac:dyDescent="0.3">
      <c r="A1228" t="s">
        <v>94</v>
      </c>
      <c r="B1228" s="11">
        <v>45200</v>
      </c>
      <c r="C1228"/>
      <c r="D1228">
        <v>41620</v>
      </c>
      <c r="E1228" t="s">
        <v>28</v>
      </c>
      <c r="F1228" t="s">
        <v>2322</v>
      </c>
      <c r="G1228" t="s">
        <v>172</v>
      </c>
      <c r="I1228" t="s">
        <v>150</v>
      </c>
      <c r="J1228">
        <v>9002</v>
      </c>
      <c r="K1228" t="s">
        <v>150</v>
      </c>
      <c r="L1228" t="s">
        <v>106</v>
      </c>
      <c r="M1228" t="s">
        <v>103</v>
      </c>
      <c r="N1228" t="s">
        <v>56</v>
      </c>
      <c r="O1228" t="s">
        <v>119</v>
      </c>
      <c r="P1228" t="s">
        <v>64</v>
      </c>
    </row>
    <row r="1229" spans="1:18" hidden="1" x14ac:dyDescent="0.3">
      <c r="A1229" t="s">
        <v>94</v>
      </c>
      <c r="B1229" s="11">
        <v>45200</v>
      </c>
      <c r="C1229">
        <v>-39000</v>
      </c>
      <c r="D1229">
        <v>41412</v>
      </c>
      <c r="E1229" t="s">
        <v>2324</v>
      </c>
      <c r="F1229" t="s">
        <v>2322</v>
      </c>
      <c r="G1229" t="s">
        <v>172</v>
      </c>
      <c r="I1229" t="s">
        <v>2325</v>
      </c>
      <c r="J1229">
        <v>9002</v>
      </c>
      <c r="K1229" t="s">
        <v>150</v>
      </c>
      <c r="L1229" t="s">
        <v>106</v>
      </c>
      <c r="M1229" t="s">
        <v>103</v>
      </c>
      <c r="N1229" t="s">
        <v>56</v>
      </c>
      <c r="O1229" t="s">
        <v>111</v>
      </c>
      <c r="P1229" t="s">
        <v>60</v>
      </c>
    </row>
    <row r="1230" spans="1:18" hidden="1" x14ac:dyDescent="0.3">
      <c r="A1230" t="s">
        <v>94</v>
      </c>
      <c r="B1230" s="11">
        <v>45200</v>
      </c>
      <c r="C1230">
        <v>-31760.400000000001</v>
      </c>
      <c r="F1230" t="s">
        <v>493</v>
      </c>
      <c r="G1230" t="s">
        <v>433</v>
      </c>
      <c r="H1230" t="s">
        <v>2729</v>
      </c>
      <c r="Q1230" t="s">
        <v>100</v>
      </c>
      <c r="R1230" t="s">
        <v>2730</v>
      </c>
    </row>
    <row r="1231" spans="1:18" hidden="1" x14ac:dyDescent="0.3">
      <c r="A1231" t="s">
        <v>94</v>
      </c>
      <c r="B1231" s="11">
        <v>45200</v>
      </c>
      <c r="C1231">
        <v>-30593.599999999999</v>
      </c>
      <c r="F1231" t="s">
        <v>493</v>
      </c>
      <c r="G1231" t="s">
        <v>433</v>
      </c>
      <c r="H1231" t="s">
        <v>2731</v>
      </c>
      <c r="Q1231" t="s">
        <v>100</v>
      </c>
      <c r="R1231" t="s">
        <v>2732</v>
      </c>
    </row>
    <row r="1232" spans="1:18" hidden="1" x14ac:dyDescent="0.3">
      <c r="A1232" t="s">
        <v>94</v>
      </c>
      <c r="B1232" s="11">
        <v>45200</v>
      </c>
      <c r="C1232">
        <v>-28600</v>
      </c>
      <c r="F1232" t="s">
        <v>493</v>
      </c>
      <c r="G1232" t="s">
        <v>433</v>
      </c>
      <c r="H1232" t="s">
        <v>2733</v>
      </c>
      <c r="Q1232" t="s">
        <v>100</v>
      </c>
      <c r="R1232" t="s">
        <v>2734</v>
      </c>
    </row>
    <row r="1233" spans="1:19" hidden="1" x14ac:dyDescent="0.3">
      <c r="A1233" t="s">
        <v>94</v>
      </c>
      <c r="B1233" s="11">
        <v>45200</v>
      </c>
      <c r="C1233">
        <v>-26161.439999999999</v>
      </c>
      <c r="D1233">
        <v>41501</v>
      </c>
      <c r="E1233" t="s">
        <v>21</v>
      </c>
      <c r="F1233" t="s">
        <v>469</v>
      </c>
      <c r="G1233" t="s">
        <v>120</v>
      </c>
      <c r="H1233" t="s">
        <v>2989</v>
      </c>
      <c r="I1233" t="s">
        <v>2990</v>
      </c>
      <c r="J1233">
        <v>9002</v>
      </c>
      <c r="K1233" t="s">
        <v>150</v>
      </c>
      <c r="L1233" t="s">
        <v>106</v>
      </c>
      <c r="M1233" t="s">
        <v>103</v>
      </c>
      <c r="N1233" t="s">
        <v>56</v>
      </c>
      <c r="O1233" t="s">
        <v>108</v>
      </c>
      <c r="P1233" t="s">
        <v>61</v>
      </c>
      <c r="Q1233" t="s">
        <v>100</v>
      </c>
      <c r="R1233" t="s">
        <v>2991</v>
      </c>
      <c r="S1233" t="s">
        <v>500</v>
      </c>
    </row>
    <row r="1234" spans="1:19" hidden="1" x14ac:dyDescent="0.3">
      <c r="A1234" t="s">
        <v>94</v>
      </c>
      <c r="B1234" s="11">
        <v>45200</v>
      </c>
      <c r="C1234">
        <v>-19988.2</v>
      </c>
      <c r="F1234" t="s">
        <v>493</v>
      </c>
      <c r="G1234" t="s">
        <v>433</v>
      </c>
      <c r="H1234" t="s">
        <v>2735</v>
      </c>
      <c r="Q1234" t="s">
        <v>100</v>
      </c>
      <c r="R1234" t="s">
        <v>2736</v>
      </c>
    </row>
    <row r="1235" spans="1:19" hidden="1" x14ac:dyDescent="0.3">
      <c r="A1235" t="s">
        <v>94</v>
      </c>
      <c r="B1235" s="11">
        <v>45200</v>
      </c>
      <c r="C1235">
        <v>-18210.060000000001</v>
      </c>
      <c r="D1235">
        <v>31102</v>
      </c>
      <c r="E1235" t="s">
        <v>0</v>
      </c>
      <c r="F1235" t="s">
        <v>144</v>
      </c>
      <c r="G1235" t="s">
        <v>110</v>
      </c>
      <c r="H1235" t="s">
        <v>2737</v>
      </c>
      <c r="I1235" t="s">
        <v>2738</v>
      </c>
      <c r="J1235">
        <v>9002</v>
      </c>
      <c r="K1235" t="s">
        <v>150</v>
      </c>
      <c r="L1235" t="s">
        <v>106</v>
      </c>
      <c r="M1235" t="s">
        <v>173</v>
      </c>
      <c r="N1235" t="s">
        <v>54</v>
      </c>
      <c r="O1235" t="s">
        <v>173</v>
      </c>
      <c r="P1235" t="s">
        <v>55</v>
      </c>
      <c r="Q1235" t="s">
        <v>100</v>
      </c>
      <c r="R1235" t="s">
        <v>2739</v>
      </c>
      <c r="S1235" t="s">
        <v>500</v>
      </c>
    </row>
    <row r="1236" spans="1:19" hidden="1" x14ac:dyDescent="0.3">
      <c r="A1236" t="s">
        <v>94</v>
      </c>
      <c r="B1236" s="11">
        <v>45200</v>
      </c>
      <c r="C1236">
        <v>-12096.05</v>
      </c>
      <c r="D1236">
        <v>41101</v>
      </c>
      <c r="E1236" t="s">
        <v>2</v>
      </c>
      <c r="F1236" t="s">
        <v>98</v>
      </c>
      <c r="G1236" t="s">
        <v>102</v>
      </c>
      <c r="H1236" t="s">
        <v>2743</v>
      </c>
      <c r="I1236" t="s">
        <v>2744</v>
      </c>
      <c r="J1236">
        <v>9002</v>
      </c>
      <c r="K1236" t="s">
        <v>150</v>
      </c>
      <c r="L1236" t="s">
        <v>106</v>
      </c>
      <c r="M1236" t="s">
        <v>103</v>
      </c>
      <c r="N1236" t="s">
        <v>56</v>
      </c>
      <c r="O1236" t="s">
        <v>103</v>
      </c>
      <c r="P1236" t="s">
        <v>57</v>
      </c>
      <c r="Q1236" t="s">
        <v>100</v>
      </c>
      <c r="R1236" t="s">
        <v>2745</v>
      </c>
      <c r="S1236" t="s">
        <v>500</v>
      </c>
    </row>
    <row r="1237" spans="1:19" hidden="1" x14ac:dyDescent="0.3">
      <c r="A1237" t="s">
        <v>94</v>
      </c>
      <c r="B1237" s="11">
        <v>45200</v>
      </c>
      <c r="C1237">
        <v>-12000</v>
      </c>
      <c r="F1237" t="s">
        <v>493</v>
      </c>
      <c r="G1237" t="s">
        <v>433</v>
      </c>
      <c r="H1237" t="s">
        <v>2746</v>
      </c>
      <c r="Q1237" t="s">
        <v>100</v>
      </c>
      <c r="R1237" t="s">
        <v>2747</v>
      </c>
    </row>
    <row r="1238" spans="1:19" hidden="1" x14ac:dyDescent="0.3">
      <c r="A1238" t="s">
        <v>94</v>
      </c>
      <c r="B1238" s="11">
        <v>45200</v>
      </c>
      <c r="C1238">
        <v>-10520</v>
      </c>
      <c r="D1238">
        <v>42401</v>
      </c>
      <c r="E1238" t="s">
        <v>30</v>
      </c>
      <c r="F1238" t="s">
        <v>159</v>
      </c>
      <c r="G1238" t="s">
        <v>113</v>
      </c>
      <c r="H1238" t="s">
        <v>2633</v>
      </c>
      <c r="I1238" t="s">
        <v>511</v>
      </c>
      <c r="J1238">
        <v>9002</v>
      </c>
      <c r="K1238" t="s">
        <v>150</v>
      </c>
      <c r="L1238" t="s">
        <v>106</v>
      </c>
      <c r="M1238" t="s">
        <v>96</v>
      </c>
      <c r="N1238" t="s">
        <v>65</v>
      </c>
      <c r="O1238" t="s">
        <v>116</v>
      </c>
      <c r="P1238" t="s">
        <v>62</v>
      </c>
      <c r="Q1238" t="s">
        <v>100</v>
      </c>
      <c r="R1238" t="s">
        <v>2634</v>
      </c>
      <c r="S1238" t="s">
        <v>500</v>
      </c>
    </row>
    <row r="1239" spans="1:19" hidden="1" x14ac:dyDescent="0.3">
      <c r="A1239" t="s">
        <v>94</v>
      </c>
      <c r="B1239" s="11">
        <v>45200</v>
      </c>
      <c r="C1239">
        <v>-8286.8799999999992</v>
      </c>
      <c r="F1239" t="s">
        <v>493</v>
      </c>
      <c r="G1239" t="s">
        <v>433</v>
      </c>
      <c r="H1239" t="s">
        <v>2748</v>
      </c>
      <c r="Q1239" t="s">
        <v>100</v>
      </c>
      <c r="R1239" t="s">
        <v>2749</v>
      </c>
    </row>
    <row r="1240" spans="1:19" hidden="1" x14ac:dyDescent="0.3">
      <c r="A1240" t="s">
        <v>94</v>
      </c>
      <c r="B1240" s="11">
        <v>45200</v>
      </c>
      <c r="C1240">
        <v>-8000</v>
      </c>
      <c r="F1240" t="s">
        <v>493</v>
      </c>
      <c r="G1240" t="s">
        <v>433</v>
      </c>
      <c r="H1240" t="s">
        <v>2750</v>
      </c>
      <c r="Q1240" t="s">
        <v>100</v>
      </c>
      <c r="R1240" t="s">
        <v>2751</v>
      </c>
    </row>
    <row r="1241" spans="1:19" hidden="1" x14ac:dyDescent="0.3">
      <c r="A1241" t="s">
        <v>94</v>
      </c>
      <c r="B1241" s="11">
        <v>45200</v>
      </c>
      <c r="C1241">
        <v>-8000</v>
      </c>
      <c r="D1241">
        <v>99</v>
      </c>
      <c r="F1241" t="s">
        <v>2322</v>
      </c>
      <c r="G1241" t="s">
        <v>172</v>
      </c>
      <c r="I1241" t="s">
        <v>2344</v>
      </c>
      <c r="J1241">
        <v>9002</v>
      </c>
      <c r="K1241" t="s">
        <v>150</v>
      </c>
      <c r="L1241" t="s">
        <v>106</v>
      </c>
    </row>
    <row r="1242" spans="1:19" hidden="1" x14ac:dyDescent="0.3">
      <c r="A1242" t="s">
        <v>94</v>
      </c>
      <c r="B1242" s="11">
        <v>45200</v>
      </c>
      <c r="C1242">
        <v>-7003.3</v>
      </c>
      <c r="F1242" t="s">
        <v>493</v>
      </c>
      <c r="G1242" t="s">
        <v>433</v>
      </c>
      <c r="H1242" t="s">
        <v>2752</v>
      </c>
      <c r="Q1242" t="s">
        <v>100</v>
      </c>
      <c r="R1242" t="s">
        <v>2753</v>
      </c>
    </row>
    <row r="1243" spans="1:19" hidden="1" x14ac:dyDescent="0.3">
      <c r="A1243" t="s">
        <v>94</v>
      </c>
      <c r="B1243" s="11">
        <v>45200</v>
      </c>
      <c r="C1243">
        <v>-6882.16</v>
      </c>
      <c r="F1243" t="s">
        <v>493</v>
      </c>
      <c r="G1243" t="s">
        <v>433</v>
      </c>
      <c r="H1243" t="s">
        <v>2635</v>
      </c>
      <c r="Q1243" t="s">
        <v>100</v>
      </c>
      <c r="R1243" t="s">
        <v>2636</v>
      </c>
    </row>
    <row r="1244" spans="1:19" hidden="1" x14ac:dyDescent="0.3">
      <c r="A1244" t="s">
        <v>94</v>
      </c>
      <c r="B1244" s="11">
        <v>45200</v>
      </c>
      <c r="C1244">
        <v>-6000</v>
      </c>
      <c r="D1244">
        <v>421011</v>
      </c>
      <c r="E1244" t="s">
        <v>75</v>
      </c>
      <c r="F1244" t="s">
        <v>515</v>
      </c>
      <c r="G1244" t="s">
        <v>120</v>
      </c>
      <c r="H1244" t="s">
        <v>2754</v>
      </c>
      <c r="I1244" t="s">
        <v>2755</v>
      </c>
      <c r="J1244">
        <v>9002</v>
      </c>
      <c r="K1244" t="s">
        <v>150</v>
      </c>
      <c r="L1244" t="s">
        <v>106</v>
      </c>
      <c r="M1244" t="s">
        <v>96</v>
      </c>
      <c r="N1244" t="s">
        <v>65</v>
      </c>
      <c r="O1244" t="s">
        <v>128</v>
      </c>
      <c r="P1244" t="s">
        <v>57</v>
      </c>
      <c r="Q1244" t="s">
        <v>100</v>
      </c>
      <c r="R1244" t="s">
        <v>2756</v>
      </c>
      <c r="S1244" t="s">
        <v>500</v>
      </c>
    </row>
    <row r="1245" spans="1:19" hidden="1" x14ac:dyDescent="0.3">
      <c r="A1245" t="s">
        <v>94</v>
      </c>
      <c r="B1245" s="11">
        <v>45200</v>
      </c>
      <c r="C1245">
        <v>-5000</v>
      </c>
      <c r="F1245" t="s">
        <v>493</v>
      </c>
      <c r="G1245" t="s">
        <v>433</v>
      </c>
      <c r="H1245" t="s">
        <v>2757</v>
      </c>
      <c r="Q1245" t="s">
        <v>100</v>
      </c>
      <c r="R1245" t="s">
        <v>2758</v>
      </c>
    </row>
    <row r="1246" spans="1:19" hidden="1" x14ac:dyDescent="0.3">
      <c r="A1246" t="s">
        <v>94</v>
      </c>
      <c r="B1246" s="11">
        <v>45200</v>
      </c>
      <c r="C1246">
        <v>-5000</v>
      </c>
      <c r="F1246" t="s">
        <v>493</v>
      </c>
      <c r="G1246" t="s">
        <v>433</v>
      </c>
      <c r="H1246" t="s">
        <v>2759</v>
      </c>
      <c r="Q1246" t="s">
        <v>100</v>
      </c>
      <c r="R1246" t="s">
        <v>2760</v>
      </c>
    </row>
    <row r="1247" spans="1:19" hidden="1" x14ac:dyDescent="0.3">
      <c r="A1247" t="s">
        <v>94</v>
      </c>
      <c r="B1247" s="11">
        <v>45200</v>
      </c>
      <c r="C1247">
        <v>-4095</v>
      </c>
      <c r="D1247">
        <v>41302</v>
      </c>
      <c r="E1247" t="s">
        <v>14</v>
      </c>
      <c r="F1247" t="s">
        <v>143</v>
      </c>
      <c r="G1247" t="s">
        <v>156</v>
      </c>
      <c r="H1247" t="s">
        <v>2637</v>
      </c>
      <c r="I1247" t="s">
        <v>2638</v>
      </c>
      <c r="J1247">
        <v>9002</v>
      </c>
      <c r="K1247" t="s">
        <v>150</v>
      </c>
      <c r="L1247" t="s">
        <v>106</v>
      </c>
      <c r="M1247" t="s">
        <v>103</v>
      </c>
      <c r="N1247" t="s">
        <v>56</v>
      </c>
      <c r="O1247" t="s">
        <v>123</v>
      </c>
      <c r="P1247" t="s">
        <v>59</v>
      </c>
      <c r="Q1247" t="s">
        <v>100</v>
      </c>
      <c r="R1247" t="s">
        <v>2639</v>
      </c>
      <c r="S1247" t="s">
        <v>500</v>
      </c>
    </row>
    <row r="1248" spans="1:19" hidden="1" x14ac:dyDescent="0.3">
      <c r="A1248" t="s">
        <v>94</v>
      </c>
      <c r="B1248" s="11">
        <v>45200</v>
      </c>
      <c r="C1248">
        <v>-3950</v>
      </c>
      <c r="D1248">
        <v>42505</v>
      </c>
      <c r="E1248" t="s">
        <v>37</v>
      </c>
      <c r="F1248" t="s">
        <v>162</v>
      </c>
      <c r="G1248" t="s">
        <v>120</v>
      </c>
      <c r="H1248" t="s">
        <v>2992</v>
      </c>
      <c r="I1248" t="s">
        <v>2993</v>
      </c>
      <c r="J1248">
        <v>8005</v>
      </c>
      <c r="K1248" t="s">
        <v>149</v>
      </c>
      <c r="L1248" t="s">
        <v>99</v>
      </c>
      <c r="M1248" t="s">
        <v>96</v>
      </c>
      <c r="N1248" t="s">
        <v>65</v>
      </c>
      <c r="O1248" t="s">
        <v>121</v>
      </c>
      <c r="P1248" t="s">
        <v>66</v>
      </c>
      <c r="Q1248" t="s">
        <v>100</v>
      </c>
      <c r="R1248" t="s">
        <v>2994</v>
      </c>
      <c r="S1248" t="s">
        <v>500</v>
      </c>
    </row>
    <row r="1249" spans="1:19" hidden="1" x14ac:dyDescent="0.3">
      <c r="A1249" t="s">
        <v>94</v>
      </c>
      <c r="B1249" s="11">
        <v>45200</v>
      </c>
      <c r="C1249">
        <v>-3813</v>
      </c>
      <c r="F1249" t="s">
        <v>493</v>
      </c>
      <c r="G1249" t="s">
        <v>433</v>
      </c>
      <c r="H1249" t="s">
        <v>2640</v>
      </c>
      <c r="Q1249" t="s">
        <v>100</v>
      </c>
      <c r="R1249" t="s">
        <v>2641</v>
      </c>
    </row>
    <row r="1250" spans="1:19" hidden="1" x14ac:dyDescent="0.3">
      <c r="A1250" t="s">
        <v>94</v>
      </c>
      <c r="B1250" s="11">
        <v>45200</v>
      </c>
      <c r="C1250">
        <v>-3790</v>
      </c>
      <c r="D1250">
        <v>41607</v>
      </c>
      <c r="E1250" t="s">
        <v>23</v>
      </c>
      <c r="F1250" t="s">
        <v>2764</v>
      </c>
      <c r="G1250" t="s">
        <v>124</v>
      </c>
      <c r="H1250" t="s">
        <v>2765</v>
      </c>
      <c r="I1250" t="s">
        <v>2766</v>
      </c>
      <c r="J1250">
        <v>9002</v>
      </c>
      <c r="K1250" t="s">
        <v>150</v>
      </c>
      <c r="L1250" t="s">
        <v>106</v>
      </c>
      <c r="M1250" t="s">
        <v>103</v>
      </c>
      <c r="N1250" t="s">
        <v>56</v>
      </c>
      <c r="O1250" t="s">
        <v>119</v>
      </c>
      <c r="P1250" t="s">
        <v>64</v>
      </c>
      <c r="Q1250" t="s">
        <v>100</v>
      </c>
      <c r="R1250" t="s">
        <v>2767</v>
      </c>
      <c r="S1250" t="s">
        <v>500</v>
      </c>
    </row>
    <row r="1251" spans="1:19" hidden="1" x14ac:dyDescent="0.3">
      <c r="A1251" t="s">
        <v>94</v>
      </c>
      <c r="B1251" s="11">
        <v>45200</v>
      </c>
      <c r="C1251">
        <v>-3625</v>
      </c>
      <c r="D1251">
        <v>41617</v>
      </c>
      <c r="E1251" t="s">
        <v>27</v>
      </c>
      <c r="F1251" t="s">
        <v>1288</v>
      </c>
      <c r="G1251" t="s">
        <v>124</v>
      </c>
      <c r="H1251" t="s">
        <v>2768</v>
      </c>
      <c r="I1251" t="s">
        <v>1290</v>
      </c>
      <c r="J1251">
        <v>9002</v>
      </c>
      <c r="K1251" t="s">
        <v>150</v>
      </c>
      <c r="L1251" t="s">
        <v>106</v>
      </c>
      <c r="M1251" t="s">
        <v>103</v>
      </c>
      <c r="N1251" t="s">
        <v>56</v>
      </c>
      <c r="O1251" t="s">
        <v>119</v>
      </c>
      <c r="P1251" t="s">
        <v>64</v>
      </c>
      <c r="Q1251" t="s">
        <v>153</v>
      </c>
      <c r="R1251" t="s">
        <v>2769</v>
      </c>
      <c r="S1251" t="s">
        <v>500</v>
      </c>
    </row>
    <row r="1252" spans="1:19" hidden="1" x14ac:dyDescent="0.3">
      <c r="A1252" t="s">
        <v>94</v>
      </c>
      <c r="B1252" s="11">
        <v>45200</v>
      </c>
      <c r="C1252">
        <v>-3625</v>
      </c>
      <c r="D1252">
        <v>41617</v>
      </c>
      <c r="E1252" t="s">
        <v>27</v>
      </c>
      <c r="F1252" t="s">
        <v>1288</v>
      </c>
      <c r="G1252" t="s">
        <v>124</v>
      </c>
      <c r="H1252" t="s">
        <v>2768</v>
      </c>
      <c r="I1252" t="s">
        <v>1290</v>
      </c>
      <c r="J1252">
        <v>9002</v>
      </c>
      <c r="K1252" t="s">
        <v>150</v>
      </c>
      <c r="L1252" t="s">
        <v>106</v>
      </c>
      <c r="M1252" t="s">
        <v>103</v>
      </c>
      <c r="N1252" t="s">
        <v>56</v>
      </c>
      <c r="O1252" t="s">
        <v>119</v>
      </c>
      <c r="P1252" t="s">
        <v>64</v>
      </c>
      <c r="Q1252" t="s">
        <v>154</v>
      </c>
      <c r="R1252" t="s">
        <v>2770</v>
      </c>
      <c r="S1252" t="s">
        <v>500</v>
      </c>
    </row>
    <row r="1253" spans="1:19" hidden="1" x14ac:dyDescent="0.3">
      <c r="A1253" t="s">
        <v>94</v>
      </c>
      <c r="B1253" s="11">
        <v>45200</v>
      </c>
      <c r="C1253">
        <v>-3625</v>
      </c>
      <c r="D1253">
        <v>41617</v>
      </c>
      <c r="E1253" t="s">
        <v>27</v>
      </c>
      <c r="F1253" t="s">
        <v>1288</v>
      </c>
      <c r="G1253" t="s">
        <v>124</v>
      </c>
      <c r="H1253" t="s">
        <v>2771</v>
      </c>
      <c r="I1253" t="s">
        <v>1290</v>
      </c>
      <c r="J1253">
        <v>9002</v>
      </c>
      <c r="K1253" t="s">
        <v>150</v>
      </c>
      <c r="L1253" t="s">
        <v>106</v>
      </c>
      <c r="M1253" t="s">
        <v>103</v>
      </c>
      <c r="N1253" t="s">
        <v>56</v>
      </c>
      <c r="O1253" t="s">
        <v>119</v>
      </c>
      <c r="P1253" t="s">
        <v>64</v>
      </c>
      <c r="Q1253" t="s">
        <v>153</v>
      </c>
      <c r="R1253" t="s">
        <v>2772</v>
      </c>
      <c r="S1253" t="s">
        <v>500</v>
      </c>
    </row>
    <row r="1254" spans="1:19" hidden="1" x14ac:dyDescent="0.3">
      <c r="A1254" t="s">
        <v>94</v>
      </c>
      <c r="B1254" s="11">
        <v>45200</v>
      </c>
      <c r="C1254">
        <v>-3625</v>
      </c>
      <c r="D1254">
        <v>41617</v>
      </c>
      <c r="E1254" t="s">
        <v>27</v>
      </c>
      <c r="F1254" t="s">
        <v>1288</v>
      </c>
      <c r="G1254" t="s">
        <v>124</v>
      </c>
      <c r="H1254" t="s">
        <v>2771</v>
      </c>
      <c r="I1254" t="s">
        <v>1290</v>
      </c>
      <c r="J1254">
        <v>9002</v>
      </c>
      <c r="K1254" t="s">
        <v>150</v>
      </c>
      <c r="L1254" t="s">
        <v>106</v>
      </c>
      <c r="M1254" t="s">
        <v>103</v>
      </c>
      <c r="N1254" t="s">
        <v>56</v>
      </c>
      <c r="O1254" t="s">
        <v>119</v>
      </c>
      <c r="P1254" t="s">
        <v>64</v>
      </c>
      <c r="Q1254" t="s">
        <v>154</v>
      </c>
      <c r="R1254" t="s">
        <v>2773</v>
      </c>
      <c r="S1254" t="s">
        <v>500</v>
      </c>
    </row>
    <row r="1255" spans="1:19" hidden="1" x14ac:dyDescent="0.3">
      <c r="A1255" t="s">
        <v>94</v>
      </c>
      <c r="B1255" s="11">
        <v>45200</v>
      </c>
      <c r="C1255">
        <v>-3454.75</v>
      </c>
      <c r="D1255">
        <v>42405</v>
      </c>
      <c r="E1255" t="s">
        <v>33</v>
      </c>
      <c r="F1255" t="s">
        <v>136</v>
      </c>
      <c r="G1255" t="s">
        <v>124</v>
      </c>
      <c r="H1255" t="s">
        <v>2949</v>
      </c>
      <c r="I1255" t="s">
        <v>2950</v>
      </c>
      <c r="J1255">
        <v>9002</v>
      </c>
      <c r="K1255" t="s">
        <v>150</v>
      </c>
      <c r="L1255" t="s">
        <v>106</v>
      </c>
      <c r="M1255" t="s">
        <v>96</v>
      </c>
      <c r="N1255" t="s">
        <v>65</v>
      </c>
      <c r="O1255" t="s">
        <v>116</v>
      </c>
      <c r="P1255" t="s">
        <v>62</v>
      </c>
      <c r="Q1255" t="s">
        <v>100</v>
      </c>
      <c r="R1255" t="s">
        <v>2951</v>
      </c>
      <c r="S1255" t="s">
        <v>500</v>
      </c>
    </row>
    <row r="1256" spans="1:19" hidden="1" x14ac:dyDescent="0.3">
      <c r="A1256" t="s">
        <v>94</v>
      </c>
      <c r="B1256" s="11">
        <v>45200</v>
      </c>
      <c r="C1256">
        <v>-3450</v>
      </c>
      <c r="D1256">
        <v>42410</v>
      </c>
      <c r="E1256" t="s">
        <v>36</v>
      </c>
      <c r="F1256" t="s">
        <v>2774</v>
      </c>
      <c r="G1256" t="s">
        <v>156</v>
      </c>
      <c r="H1256" t="s">
        <v>2775</v>
      </c>
      <c r="I1256" t="s">
        <v>2776</v>
      </c>
      <c r="J1256">
        <v>9002</v>
      </c>
      <c r="K1256" t="s">
        <v>150</v>
      </c>
      <c r="L1256" t="s">
        <v>106</v>
      </c>
      <c r="M1256" t="s">
        <v>96</v>
      </c>
      <c r="N1256" t="s">
        <v>65</v>
      </c>
      <c r="O1256" t="s">
        <v>116</v>
      </c>
      <c r="P1256" t="s">
        <v>62</v>
      </c>
      <c r="Q1256" t="s">
        <v>100</v>
      </c>
      <c r="R1256" t="s">
        <v>2777</v>
      </c>
      <c r="S1256" t="s">
        <v>500</v>
      </c>
    </row>
    <row r="1257" spans="1:19" hidden="1" x14ac:dyDescent="0.3">
      <c r="A1257" t="s">
        <v>94</v>
      </c>
      <c r="B1257" s="11">
        <v>45200</v>
      </c>
      <c r="C1257">
        <v>-3330</v>
      </c>
      <c r="D1257">
        <v>41615</v>
      </c>
      <c r="E1257" t="s">
        <v>26</v>
      </c>
      <c r="F1257" t="s">
        <v>787</v>
      </c>
      <c r="G1257" t="s">
        <v>120</v>
      </c>
      <c r="H1257" t="s">
        <v>2778</v>
      </c>
      <c r="I1257" t="s">
        <v>2779</v>
      </c>
      <c r="J1257">
        <v>9002</v>
      </c>
      <c r="K1257" t="s">
        <v>150</v>
      </c>
      <c r="L1257" t="s">
        <v>106</v>
      </c>
      <c r="M1257" t="s">
        <v>103</v>
      </c>
      <c r="N1257" t="s">
        <v>56</v>
      </c>
      <c r="O1257" t="s">
        <v>119</v>
      </c>
      <c r="P1257" t="s">
        <v>64</v>
      </c>
      <c r="Q1257" t="s">
        <v>100</v>
      </c>
      <c r="R1257" t="s">
        <v>2780</v>
      </c>
      <c r="S1257" t="s">
        <v>500</v>
      </c>
    </row>
    <row r="1258" spans="1:19" hidden="1" x14ac:dyDescent="0.3">
      <c r="A1258" t="s">
        <v>94</v>
      </c>
      <c r="B1258" s="11">
        <v>45200</v>
      </c>
      <c r="C1258">
        <v>-2962.8</v>
      </c>
      <c r="D1258">
        <v>42402</v>
      </c>
      <c r="E1258" t="s">
        <v>31</v>
      </c>
      <c r="F1258" t="s">
        <v>204</v>
      </c>
      <c r="G1258" t="s">
        <v>110</v>
      </c>
      <c r="H1258" t="s">
        <v>769</v>
      </c>
      <c r="I1258" t="s">
        <v>770</v>
      </c>
      <c r="J1258">
        <v>9002</v>
      </c>
      <c r="K1258" t="s">
        <v>150</v>
      </c>
      <c r="L1258" t="s">
        <v>106</v>
      </c>
      <c r="M1258" t="s">
        <v>96</v>
      </c>
      <c r="N1258" t="s">
        <v>65</v>
      </c>
      <c r="O1258" t="s">
        <v>116</v>
      </c>
      <c r="P1258" t="s">
        <v>62</v>
      </c>
      <c r="Q1258" t="s">
        <v>2642</v>
      </c>
      <c r="R1258" t="s">
        <v>2643</v>
      </c>
      <c r="S1258" t="s">
        <v>500</v>
      </c>
    </row>
    <row r="1259" spans="1:19" hidden="1" x14ac:dyDescent="0.3">
      <c r="A1259" t="s">
        <v>94</v>
      </c>
      <c r="B1259" s="11">
        <v>45200</v>
      </c>
      <c r="C1259">
        <v>-2227.37</v>
      </c>
      <c r="D1259">
        <v>33204</v>
      </c>
      <c r="E1259" t="s">
        <v>43</v>
      </c>
      <c r="F1259" t="s">
        <v>144</v>
      </c>
      <c r="G1259" t="s">
        <v>110</v>
      </c>
      <c r="H1259" t="s">
        <v>2781</v>
      </c>
      <c r="I1259" t="s">
        <v>2782</v>
      </c>
      <c r="J1259">
        <v>20011</v>
      </c>
      <c r="K1259" t="s">
        <v>105</v>
      </c>
      <c r="L1259" t="s">
        <v>106</v>
      </c>
      <c r="M1259" t="s">
        <v>111</v>
      </c>
      <c r="N1259" t="s">
        <v>68</v>
      </c>
      <c r="O1259" t="s">
        <v>112</v>
      </c>
      <c r="P1259" t="s">
        <v>68</v>
      </c>
      <c r="Q1259" t="s">
        <v>100</v>
      </c>
      <c r="R1259" t="s">
        <v>2783</v>
      </c>
      <c r="S1259" t="s">
        <v>500</v>
      </c>
    </row>
    <row r="1260" spans="1:19" hidden="1" x14ac:dyDescent="0.3">
      <c r="A1260" t="s">
        <v>94</v>
      </c>
      <c r="B1260" s="11">
        <v>45200</v>
      </c>
      <c r="C1260">
        <v>-1788.74</v>
      </c>
      <c r="D1260">
        <v>41621</v>
      </c>
      <c r="E1260" t="s">
        <v>2290</v>
      </c>
      <c r="F1260" t="s">
        <v>176</v>
      </c>
      <c r="G1260" t="s">
        <v>120</v>
      </c>
      <c r="H1260" t="s">
        <v>2995</v>
      </c>
      <c r="I1260" t="s">
        <v>2996</v>
      </c>
      <c r="J1260">
        <v>9002</v>
      </c>
      <c r="K1260" t="s">
        <v>150</v>
      </c>
      <c r="L1260" t="s">
        <v>106</v>
      </c>
      <c r="M1260" t="s">
        <v>103</v>
      </c>
      <c r="N1260" t="s">
        <v>56</v>
      </c>
      <c r="O1260" t="s">
        <v>119</v>
      </c>
      <c r="P1260" t="s">
        <v>64</v>
      </c>
      <c r="Q1260" t="s">
        <v>100</v>
      </c>
      <c r="R1260" t="s">
        <v>2997</v>
      </c>
      <c r="S1260" t="s">
        <v>500</v>
      </c>
    </row>
    <row r="1261" spans="1:19" hidden="1" x14ac:dyDescent="0.3">
      <c r="A1261" t="s">
        <v>94</v>
      </c>
      <c r="B1261" s="11">
        <v>45200</v>
      </c>
      <c r="C1261">
        <v>-1780</v>
      </c>
      <c r="D1261">
        <v>42109</v>
      </c>
      <c r="E1261" t="s">
        <v>29</v>
      </c>
      <c r="F1261" t="s">
        <v>98</v>
      </c>
      <c r="G1261" t="s">
        <v>102</v>
      </c>
      <c r="H1261" t="s">
        <v>2784</v>
      </c>
      <c r="I1261" t="s">
        <v>2785</v>
      </c>
      <c r="J1261">
        <v>9002</v>
      </c>
      <c r="K1261" t="s">
        <v>150</v>
      </c>
      <c r="L1261" t="s">
        <v>106</v>
      </c>
      <c r="M1261" t="s">
        <v>96</v>
      </c>
      <c r="N1261" t="s">
        <v>65</v>
      </c>
      <c r="O1261" t="s">
        <v>128</v>
      </c>
      <c r="P1261" t="s">
        <v>57</v>
      </c>
      <c r="Q1261" t="s">
        <v>100</v>
      </c>
      <c r="R1261" t="s">
        <v>2786</v>
      </c>
      <c r="S1261" t="s">
        <v>500</v>
      </c>
    </row>
    <row r="1262" spans="1:19" hidden="1" x14ac:dyDescent="0.3">
      <c r="A1262" t="s">
        <v>94</v>
      </c>
      <c r="B1262" s="11">
        <v>45200</v>
      </c>
      <c r="C1262">
        <v>-1659.51</v>
      </c>
      <c r="D1262">
        <v>42410</v>
      </c>
      <c r="E1262" t="s">
        <v>36</v>
      </c>
      <c r="F1262" t="s">
        <v>158</v>
      </c>
      <c r="G1262" t="s">
        <v>124</v>
      </c>
      <c r="H1262" t="s">
        <v>2787</v>
      </c>
      <c r="I1262" t="s">
        <v>2788</v>
      </c>
      <c r="J1262">
        <v>9002</v>
      </c>
      <c r="K1262" t="s">
        <v>150</v>
      </c>
      <c r="L1262" t="s">
        <v>106</v>
      </c>
      <c r="M1262" t="s">
        <v>96</v>
      </c>
      <c r="N1262" t="s">
        <v>65</v>
      </c>
      <c r="O1262" t="s">
        <v>116</v>
      </c>
      <c r="P1262" t="s">
        <v>62</v>
      </c>
      <c r="Q1262" t="s">
        <v>100</v>
      </c>
      <c r="R1262" t="s">
        <v>2980</v>
      </c>
      <c r="S1262" t="s">
        <v>500</v>
      </c>
    </row>
    <row r="1263" spans="1:19" hidden="1" x14ac:dyDescent="0.3">
      <c r="A1263" t="s">
        <v>94</v>
      </c>
      <c r="B1263" s="11">
        <v>45200</v>
      </c>
      <c r="C1263">
        <v>-1422.72</v>
      </c>
      <c r="D1263">
        <v>9</v>
      </c>
      <c r="F1263" t="s">
        <v>2322</v>
      </c>
      <c r="G1263" t="s">
        <v>172</v>
      </c>
      <c r="I1263" t="s">
        <v>2326</v>
      </c>
      <c r="J1263">
        <v>9002</v>
      </c>
      <c r="K1263" t="s">
        <v>150</v>
      </c>
      <c r="L1263" t="s">
        <v>106</v>
      </c>
    </row>
    <row r="1264" spans="1:19" hidden="1" x14ac:dyDescent="0.3">
      <c r="A1264" t="s">
        <v>94</v>
      </c>
      <c r="B1264" s="11">
        <v>45200</v>
      </c>
      <c r="C1264">
        <v>-1401.86</v>
      </c>
      <c r="D1264">
        <v>41201</v>
      </c>
      <c r="E1264" t="s">
        <v>9</v>
      </c>
      <c r="F1264" t="s">
        <v>109</v>
      </c>
      <c r="G1264" t="s">
        <v>110</v>
      </c>
      <c r="H1264" t="s">
        <v>2998</v>
      </c>
      <c r="I1264" t="s">
        <v>2999</v>
      </c>
      <c r="J1264">
        <v>9002</v>
      </c>
      <c r="K1264" t="s">
        <v>150</v>
      </c>
      <c r="L1264" t="s">
        <v>106</v>
      </c>
      <c r="M1264" t="s">
        <v>103</v>
      </c>
      <c r="N1264" t="s">
        <v>56</v>
      </c>
      <c r="O1264" t="s">
        <v>96</v>
      </c>
      <c r="P1264" t="s">
        <v>58</v>
      </c>
      <c r="Q1264" t="s">
        <v>100</v>
      </c>
      <c r="R1264" t="s">
        <v>3000</v>
      </c>
      <c r="S1264" t="s">
        <v>500</v>
      </c>
    </row>
    <row r="1265" spans="1:19" hidden="1" x14ac:dyDescent="0.3">
      <c r="A1265" t="s">
        <v>94</v>
      </c>
      <c r="B1265" s="11">
        <v>45200</v>
      </c>
      <c r="C1265">
        <v>-1328.38</v>
      </c>
      <c r="D1265">
        <v>41202</v>
      </c>
      <c r="E1265" t="s">
        <v>10</v>
      </c>
      <c r="F1265" t="s">
        <v>152</v>
      </c>
      <c r="G1265" t="s">
        <v>102</v>
      </c>
      <c r="H1265" t="s">
        <v>2789</v>
      </c>
      <c r="I1265" t="s">
        <v>2790</v>
      </c>
      <c r="J1265">
        <v>9002</v>
      </c>
      <c r="K1265" t="s">
        <v>150</v>
      </c>
      <c r="L1265" t="s">
        <v>106</v>
      </c>
      <c r="M1265" t="s">
        <v>103</v>
      </c>
      <c r="N1265" t="s">
        <v>56</v>
      </c>
      <c r="O1265" t="s">
        <v>96</v>
      </c>
      <c r="P1265" t="s">
        <v>58</v>
      </c>
      <c r="Q1265" t="s">
        <v>100</v>
      </c>
      <c r="R1265" t="s">
        <v>2791</v>
      </c>
      <c r="S1265" t="s">
        <v>500</v>
      </c>
    </row>
    <row r="1266" spans="1:19" hidden="1" x14ac:dyDescent="0.3">
      <c r="A1266" t="s">
        <v>94</v>
      </c>
      <c r="B1266" s="11">
        <v>45200</v>
      </c>
      <c r="C1266">
        <v>-1296.77</v>
      </c>
      <c r="D1266">
        <v>41301</v>
      </c>
      <c r="E1266" t="s">
        <v>13</v>
      </c>
      <c r="F1266" t="s">
        <v>122</v>
      </c>
      <c r="G1266" t="s">
        <v>113</v>
      </c>
      <c r="H1266" t="s">
        <v>2644</v>
      </c>
      <c r="I1266" t="s">
        <v>2645</v>
      </c>
      <c r="J1266">
        <v>9002</v>
      </c>
      <c r="K1266" t="s">
        <v>150</v>
      </c>
      <c r="L1266" t="s">
        <v>106</v>
      </c>
      <c r="M1266" t="s">
        <v>103</v>
      </c>
      <c r="N1266" t="s">
        <v>56</v>
      </c>
      <c r="O1266" t="s">
        <v>123</v>
      </c>
      <c r="P1266" t="s">
        <v>59</v>
      </c>
      <c r="Q1266" t="s">
        <v>100</v>
      </c>
      <c r="R1266" t="s">
        <v>2646</v>
      </c>
      <c r="S1266" t="s">
        <v>500</v>
      </c>
    </row>
    <row r="1267" spans="1:19" hidden="1" x14ac:dyDescent="0.3">
      <c r="A1267" t="s">
        <v>94</v>
      </c>
      <c r="B1267" s="11">
        <v>45200</v>
      </c>
      <c r="C1267">
        <v>-1260.5</v>
      </c>
      <c r="D1267">
        <v>41107</v>
      </c>
      <c r="E1267" t="s">
        <v>7</v>
      </c>
      <c r="F1267" t="s">
        <v>2322</v>
      </c>
      <c r="G1267" t="s">
        <v>172</v>
      </c>
      <c r="I1267" t="s">
        <v>150</v>
      </c>
      <c r="J1267">
        <v>9002</v>
      </c>
      <c r="K1267" t="s">
        <v>150</v>
      </c>
      <c r="L1267" t="s">
        <v>106</v>
      </c>
      <c r="M1267" t="s">
        <v>103</v>
      </c>
      <c r="N1267" t="s">
        <v>56</v>
      </c>
      <c r="O1267" t="s">
        <v>103</v>
      </c>
      <c r="P1267" t="s">
        <v>57</v>
      </c>
    </row>
    <row r="1268" spans="1:19" hidden="1" x14ac:dyDescent="0.3">
      <c r="A1268" t="s">
        <v>94</v>
      </c>
      <c r="B1268" s="11">
        <v>45200</v>
      </c>
      <c r="C1268">
        <v>-1236.06</v>
      </c>
      <c r="D1268">
        <v>41614</v>
      </c>
      <c r="E1268" t="s">
        <v>25</v>
      </c>
      <c r="F1268" t="s">
        <v>556</v>
      </c>
      <c r="G1268" t="s">
        <v>95</v>
      </c>
      <c r="H1268" t="s">
        <v>2792</v>
      </c>
      <c r="I1268" t="s">
        <v>2793</v>
      </c>
      <c r="J1268">
        <v>9002</v>
      </c>
      <c r="K1268" t="s">
        <v>150</v>
      </c>
      <c r="L1268" t="s">
        <v>106</v>
      </c>
      <c r="M1268" t="s">
        <v>103</v>
      </c>
      <c r="N1268" t="s">
        <v>56</v>
      </c>
      <c r="O1268" t="s">
        <v>119</v>
      </c>
      <c r="P1268" t="s">
        <v>64</v>
      </c>
      <c r="Q1268" t="s">
        <v>100</v>
      </c>
      <c r="R1268" t="s">
        <v>2794</v>
      </c>
      <c r="S1268" t="s">
        <v>500</v>
      </c>
    </row>
    <row r="1269" spans="1:19" hidden="1" x14ac:dyDescent="0.3">
      <c r="A1269" t="s">
        <v>94</v>
      </c>
      <c r="B1269" s="11">
        <v>45200</v>
      </c>
      <c r="C1269">
        <v>-1160</v>
      </c>
      <c r="D1269">
        <v>41618</v>
      </c>
      <c r="E1269" t="s">
        <v>2376</v>
      </c>
      <c r="F1269" t="s">
        <v>2795</v>
      </c>
      <c r="G1269" t="s">
        <v>124</v>
      </c>
      <c r="H1269" t="s">
        <v>2796</v>
      </c>
      <c r="I1269" t="s">
        <v>2797</v>
      </c>
      <c r="J1269">
        <v>9002</v>
      </c>
      <c r="K1269" t="s">
        <v>150</v>
      </c>
      <c r="L1269" t="s">
        <v>106</v>
      </c>
      <c r="M1269" t="s">
        <v>103</v>
      </c>
      <c r="N1269" t="s">
        <v>56</v>
      </c>
      <c r="O1269" t="s">
        <v>119</v>
      </c>
      <c r="P1269" t="s">
        <v>64</v>
      </c>
      <c r="Q1269" t="s">
        <v>129</v>
      </c>
      <c r="R1269" t="s">
        <v>2798</v>
      </c>
      <c r="S1269" t="s">
        <v>500</v>
      </c>
    </row>
    <row r="1270" spans="1:19" hidden="1" x14ac:dyDescent="0.3">
      <c r="A1270" t="s">
        <v>94</v>
      </c>
      <c r="B1270" s="11">
        <v>45200</v>
      </c>
      <c r="C1270">
        <v>-1160</v>
      </c>
      <c r="D1270">
        <v>41618</v>
      </c>
      <c r="E1270" t="s">
        <v>2376</v>
      </c>
      <c r="F1270" t="s">
        <v>2795</v>
      </c>
      <c r="G1270" t="s">
        <v>124</v>
      </c>
      <c r="H1270" t="s">
        <v>2796</v>
      </c>
      <c r="I1270" t="s">
        <v>2797</v>
      </c>
      <c r="J1270">
        <v>9002</v>
      </c>
      <c r="K1270" t="s">
        <v>150</v>
      </c>
      <c r="L1270" t="s">
        <v>106</v>
      </c>
      <c r="M1270" t="s">
        <v>103</v>
      </c>
      <c r="N1270" t="s">
        <v>56</v>
      </c>
      <c r="O1270" t="s">
        <v>119</v>
      </c>
      <c r="P1270" t="s">
        <v>64</v>
      </c>
      <c r="Q1270" t="s">
        <v>131</v>
      </c>
      <c r="R1270" t="s">
        <v>2799</v>
      </c>
      <c r="S1270" t="s">
        <v>500</v>
      </c>
    </row>
    <row r="1271" spans="1:19" hidden="1" x14ac:dyDescent="0.3">
      <c r="A1271" t="s">
        <v>94</v>
      </c>
      <c r="B1271" s="11">
        <v>45200</v>
      </c>
      <c r="C1271">
        <v>-1160</v>
      </c>
      <c r="D1271">
        <v>41618</v>
      </c>
      <c r="E1271" t="s">
        <v>2376</v>
      </c>
      <c r="F1271" t="s">
        <v>2795</v>
      </c>
      <c r="G1271" t="s">
        <v>124</v>
      </c>
      <c r="H1271" t="s">
        <v>2796</v>
      </c>
      <c r="I1271" t="s">
        <v>2797</v>
      </c>
      <c r="J1271">
        <v>9002</v>
      </c>
      <c r="K1271" t="s">
        <v>150</v>
      </c>
      <c r="L1271" t="s">
        <v>106</v>
      </c>
      <c r="M1271" t="s">
        <v>103</v>
      </c>
      <c r="N1271" t="s">
        <v>56</v>
      </c>
      <c r="O1271" t="s">
        <v>119</v>
      </c>
      <c r="P1271" t="s">
        <v>64</v>
      </c>
      <c r="Q1271" t="s">
        <v>130</v>
      </c>
      <c r="R1271" t="s">
        <v>2800</v>
      </c>
      <c r="S1271" t="s">
        <v>500</v>
      </c>
    </row>
    <row r="1272" spans="1:19" hidden="1" x14ac:dyDescent="0.3">
      <c r="A1272" t="s">
        <v>94</v>
      </c>
      <c r="B1272" s="11">
        <v>45200</v>
      </c>
      <c r="C1272">
        <v>-1103.1400000000001</v>
      </c>
      <c r="D1272">
        <v>42706</v>
      </c>
      <c r="E1272" t="s">
        <v>41</v>
      </c>
      <c r="F1272" t="s">
        <v>188</v>
      </c>
      <c r="G1272" t="s">
        <v>120</v>
      </c>
      <c r="H1272" t="s">
        <v>2801</v>
      </c>
      <c r="I1272" t="s">
        <v>2802</v>
      </c>
      <c r="J1272">
        <v>9002</v>
      </c>
      <c r="K1272" t="s">
        <v>150</v>
      </c>
      <c r="L1272" t="s">
        <v>106</v>
      </c>
      <c r="M1272" t="s">
        <v>96</v>
      </c>
      <c r="N1272" t="s">
        <v>65</v>
      </c>
      <c r="O1272" t="s">
        <v>97</v>
      </c>
      <c r="P1272" t="s">
        <v>67</v>
      </c>
      <c r="Q1272" t="s">
        <v>100</v>
      </c>
      <c r="R1272" t="s">
        <v>2803</v>
      </c>
      <c r="S1272" t="s">
        <v>500</v>
      </c>
    </row>
    <row r="1273" spans="1:19" hidden="1" x14ac:dyDescent="0.3">
      <c r="A1273" t="s">
        <v>94</v>
      </c>
      <c r="B1273" s="11">
        <v>45200</v>
      </c>
      <c r="C1273">
        <v>-1080</v>
      </c>
      <c r="D1273">
        <v>41105</v>
      </c>
      <c r="E1273" t="s">
        <v>6</v>
      </c>
      <c r="F1273" t="s">
        <v>171</v>
      </c>
      <c r="G1273" t="s">
        <v>120</v>
      </c>
      <c r="H1273" t="s">
        <v>2804</v>
      </c>
      <c r="I1273" t="s">
        <v>2805</v>
      </c>
      <c r="J1273">
        <v>9002</v>
      </c>
      <c r="K1273" t="s">
        <v>150</v>
      </c>
      <c r="L1273" t="s">
        <v>106</v>
      </c>
      <c r="M1273" t="s">
        <v>103</v>
      </c>
      <c r="N1273" t="s">
        <v>56</v>
      </c>
      <c r="O1273" t="s">
        <v>103</v>
      </c>
      <c r="P1273" t="s">
        <v>57</v>
      </c>
      <c r="Q1273" t="s">
        <v>100</v>
      </c>
      <c r="R1273" t="s">
        <v>2806</v>
      </c>
      <c r="S1273" t="s">
        <v>500</v>
      </c>
    </row>
    <row r="1274" spans="1:19" hidden="1" x14ac:dyDescent="0.3">
      <c r="A1274" t="s">
        <v>94</v>
      </c>
      <c r="B1274" s="11">
        <v>45200</v>
      </c>
      <c r="C1274">
        <v>-1030</v>
      </c>
      <c r="D1274">
        <v>41105</v>
      </c>
      <c r="E1274" t="s">
        <v>6</v>
      </c>
      <c r="F1274" t="s">
        <v>171</v>
      </c>
      <c r="G1274" t="s">
        <v>95</v>
      </c>
      <c r="H1274" t="s">
        <v>2807</v>
      </c>
      <c r="I1274" t="s">
        <v>2808</v>
      </c>
      <c r="J1274">
        <v>9002</v>
      </c>
      <c r="K1274" t="s">
        <v>150</v>
      </c>
      <c r="L1274" t="s">
        <v>106</v>
      </c>
      <c r="M1274" t="s">
        <v>103</v>
      </c>
      <c r="N1274" t="s">
        <v>56</v>
      </c>
      <c r="O1274" t="s">
        <v>103</v>
      </c>
      <c r="P1274" t="s">
        <v>57</v>
      </c>
      <c r="Q1274" t="s">
        <v>100</v>
      </c>
      <c r="R1274" t="s">
        <v>2809</v>
      </c>
      <c r="S1274" t="s">
        <v>500</v>
      </c>
    </row>
    <row r="1275" spans="1:19" hidden="1" x14ac:dyDescent="0.3">
      <c r="A1275" t="s">
        <v>94</v>
      </c>
      <c r="B1275" s="11">
        <v>45200</v>
      </c>
      <c r="C1275">
        <v>-961.02</v>
      </c>
      <c r="D1275">
        <v>41614</v>
      </c>
      <c r="E1275" t="s">
        <v>25</v>
      </c>
      <c r="F1275" t="s">
        <v>2810</v>
      </c>
      <c r="G1275" t="s">
        <v>124</v>
      </c>
      <c r="H1275" t="s">
        <v>2811</v>
      </c>
      <c r="I1275" t="s">
        <v>2812</v>
      </c>
      <c r="J1275">
        <v>9002</v>
      </c>
      <c r="K1275" t="s">
        <v>150</v>
      </c>
      <c r="L1275" t="s">
        <v>106</v>
      </c>
      <c r="M1275" t="s">
        <v>103</v>
      </c>
      <c r="N1275" t="s">
        <v>56</v>
      </c>
      <c r="O1275" t="s">
        <v>119</v>
      </c>
      <c r="P1275" t="s">
        <v>64</v>
      </c>
      <c r="Q1275" t="s">
        <v>100</v>
      </c>
      <c r="R1275" t="s">
        <v>2813</v>
      </c>
      <c r="S1275" t="s">
        <v>500</v>
      </c>
    </row>
    <row r="1276" spans="1:19" hidden="1" x14ac:dyDescent="0.3">
      <c r="A1276" t="s">
        <v>94</v>
      </c>
      <c r="B1276" s="11">
        <v>45200</v>
      </c>
      <c r="C1276">
        <v>-950.2</v>
      </c>
      <c r="D1276">
        <v>33204</v>
      </c>
      <c r="E1276" t="s">
        <v>43</v>
      </c>
      <c r="F1276" t="s">
        <v>144</v>
      </c>
      <c r="G1276" t="s">
        <v>110</v>
      </c>
      <c r="H1276" t="s">
        <v>2814</v>
      </c>
      <c r="I1276" t="s">
        <v>2815</v>
      </c>
      <c r="J1276">
        <v>20011</v>
      </c>
      <c r="K1276" t="s">
        <v>105</v>
      </c>
      <c r="L1276" t="s">
        <v>106</v>
      </c>
      <c r="M1276" t="s">
        <v>111</v>
      </c>
      <c r="N1276" t="s">
        <v>68</v>
      </c>
      <c r="O1276" t="s">
        <v>112</v>
      </c>
      <c r="P1276" t="s">
        <v>68</v>
      </c>
      <c r="Q1276" t="s">
        <v>100</v>
      </c>
      <c r="R1276" t="s">
        <v>2816</v>
      </c>
      <c r="S1276" t="s">
        <v>500</v>
      </c>
    </row>
    <row r="1277" spans="1:19" hidden="1" x14ac:dyDescent="0.3">
      <c r="A1277" t="s">
        <v>94</v>
      </c>
      <c r="B1277" s="11">
        <v>45200</v>
      </c>
      <c r="C1277">
        <v>-899.39</v>
      </c>
      <c r="D1277">
        <v>41620</v>
      </c>
      <c r="E1277" t="s">
        <v>28</v>
      </c>
      <c r="F1277" t="s">
        <v>553</v>
      </c>
      <c r="G1277" t="s">
        <v>120</v>
      </c>
      <c r="H1277" t="s">
        <v>2817</v>
      </c>
      <c r="I1277" t="s">
        <v>2818</v>
      </c>
      <c r="J1277">
        <v>9002</v>
      </c>
      <c r="K1277" t="s">
        <v>150</v>
      </c>
      <c r="L1277" t="s">
        <v>106</v>
      </c>
      <c r="M1277" t="s">
        <v>103</v>
      </c>
      <c r="N1277" t="s">
        <v>56</v>
      </c>
      <c r="O1277" t="s">
        <v>119</v>
      </c>
      <c r="P1277" t="s">
        <v>64</v>
      </c>
      <c r="Q1277" t="s">
        <v>100</v>
      </c>
      <c r="R1277" t="s">
        <v>2819</v>
      </c>
      <c r="S1277" t="s">
        <v>500</v>
      </c>
    </row>
    <row r="1278" spans="1:19" hidden="1" x14ac:dyDescent="0.3">
      <c r="A1278" t="s">
        <v>94</v>
      </c>
      <c r="B1278" s="11">
        <v>45200</v>
      </c>
      <c r="C1278">
        <v>-860</v>
      </c>
      <c r="D1278">
        <v>41105</v>
      </c>
      <c r="E1278" t="s">
        <v>6</v>
      </c>
      <c r="F1278" t="s">
        <v>171</v>
      </c>
      <c r="G1278" t="s">
        <v>95</v>
      </c>
      <c r="H1278" t="s">
        <v>2820</v>
      </c>
      <c r="I1278" t="s">
        <v>2821</v>
      </c>
      <c r="J1278">
        <v>6001</v>
      </c>
      <c r="K1278" t="s">
        <v>2822</v>
      </c>
      <c r="L1278" t="s">
        <v>2823</v>
      </c>
      <c r="M1278" t="s">
        <v>103</v>
      </c>
      <c r="N1278" t="s">
        <v>56</v>
      </c>
      <c r="O1278" t="s">
        <v>103</v>
      </c>
      <c r="P1278" t="s">
        <v>57</v>
      </c>
      <c r="Q1278" t="s">
        <v>100</v>
      </c>
      <c r="R1278" t="s">
        <v>2824</v>
      </c>
      <c r="S1278" t="s">
        <v>500</v>
      </c>
    </row>
    <row r="1279" spans="1:19" hidden="1" x14ac:dyDescent="0.3">
      <c r="A1279" t="s">
        <v>94</v>
      </c>
      <c r="B1279" s="11">
        <v>45200</v>
      </c>
      <c r="C1279">
        <v>-852.02</v>
      </c>
      <c r="D1279">
        <v>42408</v>
      </c>
      <c r="E1279" t="s">
        <v>35</v>
      </c>
      <c r="F1279" t="s">
        <v>378</v>
      </c>
      <c r="G1279" t="s">
        <v>124</v>
      </c>
      <c r="H1279" t="s">
        <v>2647</v>
      </c>
      <c r="I1279" t="s">
        <v>2648</v>
      </c>
      <c r="J1279">
        <v>9002</v>
      </c>
      <c r="K1279" t="s">
        <v>150</v>
      </c>
      <c r="L1279" t="s">
        <v>106</v>
      </c>
      <c r="M1279" t="s">
        <v>96</v>
      </c>
      <c r="N1279" t="s">
        <v>65</v>
      </c>
      <c r="O1279" t="s">
        <v>116</v>
      </c>
      <c r="P1279" t="s">
        <v>62</v>
      </c>
      <c r="Q1279" t="s">
        <v>100</v>
      </c>
      <c r="R1279" t="s">
        <v>2649</v>
      </c>
      <c r="S1279" t="s">
        <v>500</v>
      </c>
    </row>
    <row r="1280" spans="1:19" hidden="1" x14ac:dyDescent="0.3">
      <c r="A1280" t="s">
        <v>94</v>
      </c>
      <c r="B1280" s="11">
        <v>45200</v>
      </c>
      <c r="C1280">
        <v>-828.22</v>
      </c>
      <c r="D1280">
        <v>42408</v>
      </c>
      <c r="E1280" t="s">
        <v>35</v>
      </c>
      <c r="F1280" t="s">
        <v>378</v>
      </c>
      <c r="G1280" t="s">
        <v>124</v>
      </c>
      <c r="H1280" t="s">
        <v>3001</v>
      </c>
      <c r="I1280" t="s">
        <v>2648</v>
      </c>
      <c r="J1280">
        <v>9002</v>
      </c>
      <c r="K1280" t="s">
        <v>150</v>
      </c>
      <c r="L1280" t="s">
        <v>106</v>
      </c>
      <c r="M1280" t="s">
        <v>96</v>
      </c>
      <c r="N1280" t="s">
        <v>65</v>
      </c>
      <c r="O1280" t="s">
        <v>116</v>
      </c>
      <c r="P1280" t="s">
        <v>62</v>
      </c>
      <c r="Q1280" t="s">
        <v>100</v>
      </c>
      <c r="R1280" t="s">
        <v>3002</v>
      </c>
      <c r="S1280" t="s">
        <v>500</v>
      </c>
    </row>
    <row r="1281" spans="1:19" hidden="1" x14ac:dyDescent="0.3">
      <c r="A1281" t="s">
        <v>94</v>
      </c>
      <c r="B1281" s="11">
        <v>45200</v>
      </c>
      <c r="C1281">
        <v>-768.31</v>
      </c>
      <c r="D1281">
        <v>42404</v>
      </c>
      <c r="E1281" t="s">
        <v>32</v>
      </c>
      <c r="F1281" t="s">
        <v>135</v>
      </c>
      <c r="G1281" t="s">
        <v>113</v>
      </c>
      <c r="H1281" t="s">
        <v>2825</v>
      </c>
      <c r="I1281" t="s">
        <v>2826</v>
      </c>
      <c r="J1281">
        <v>9002</v>
      </c>
      <c r="K1281" t="s">
        <v>150</v>
      </c>
      <c r="L1281" t="s">
        <v>106</v>
      </c>
      <c r="M1281" t="s">
        <v>96</v>
      </c>
      <c r="N1281" t="s">
        <v>65</v>
      </c>
      <c r="O1281" t="s">
        <v>116</v>
      </c>
      <c r="P1281" t="s">
        <v>62</v>
      </c>
      <c r="Q1281" t="s">
        <v>100</v>
      </c>
      <c r="R1281" t="s">
        <v>2827</v>
      </c>
      <c r="S1281" t="s">
        <v>500</v>
      </c>
    </row>
    <row r="1282" spans="1:19" hidden="1" x14ac:dyDescent="0.3">
      <c r="A1282" t="s">
        <v>94</v>
      </c>
      <c r="B1282" s="11">
        <v>45200</v>
      </c>
      <c r="C1282">
        <v>-746.67</v>
      </c>
      <c r="D1282">
        <v>41618</v>
      </c>
      <c r="E1282" t="s">
        <v>2376</v>
      </c>
      <c r="F1282" t="s">
        <v>2795</v>
      </c>
      <c r="G1282" t="s">
        <v>124</v>
      </c>
      <c r="H1282" t="s">
        <v>2828</v>
      </c>
      <c r="I1282" t="s">
        <v>2797</v>
      </c>
      <c r="J1282">
        <v>9002</v>
      </c>
      <c r="K1282" t="s">
        <v>150</v>
      </c>
      <c r="L1282" t="s">
        <v>106</v>
      </c>
      <c r="M1282" t="s">
        <v>103</v>
      </c>
      <c r="N1282" t="s">
        <v>56</v>
      </c>
      <c r="O1282" t="s">
        <v>119</v>
      </c>
      <c r="P1282" t="s">
        <v>64</v>
      </c>
      <c r="Q1282" t="s">
        <v>129</v>
      </c>
      <c r="R1282" t="s">
        <v>2829</v>
      </c>
      <c r="S1282" t="s">
        <v>500</v>
      </c>
    </row>
    <row r="1283" spans="1:19" hidden="1" x14ac:dyDescent="0.3">
      <c r="A1283" t="s">
        <v>94</v>
      </c>
      <c r="B1283" s="11">
        <v>45200</v>
      </c>
      <c r="C1283">
        <v>-746.67</v>
      </c>
      <c r="D1283">
        <v>41618</v>
      </c>
      <c r="E1283" t="s">
        <v>2376</v>
      </c>
      <c r="F1283" t="s">
        <v>2795</v>
      </c>
      <c r="G1283" t="s">
        <v>124</v>
      </c>
      <c r="H1283" t="s">
        <v>2828</v>
      </c>
      <c r="I1283" t="s">
        <v>2797</v>
      </c>
      <c r="J1283">
        <v>9002</v>
      </c>
      <c r="K1283" t="s">
        <v>150</v>
      </c>
      <c r="L1283" t="s">
        <v>106</v>
      </c>
      <c r="M1283" t="s">
        <v>103</v>
      </c>
      <c r="N1283" t="s">
        <v>56</v>
      </c>
      <c r="O1283" t="s">
        <v>119</v>
      </c>
      <c r="P1283" t="s">
        <v>64</v>
      </c>
      <c r="Q1283" t="s">
        <v>131</v>
      </c>
      <c r="R1283" t="s">
        <v>2830</v>
      </c>
      <c r="S1283" t="s">
        <v>500</v>
      </c>
    </row>
    <row r="1284" spans="1:19" hidden="1" x14ac:dyDescent="0.3">
      <c r="A1284" t="s">
        <v>94</v>
      </c>
      <c r="B1284" s="11">
        <v>45200</v>
      </c>
      <c r="C1284">
        <v>-746.66</v>
      </c>
      <c r="D1284">
        <v>41618</v>
      </c>
      <c r="E1284" t="s">
        <v>2376</v>
      </c>
      <c r="F1284" t="s">
        <v>2795</v>
      </c>
      <c r="G1284" t="s">
        <v>124</v>
      </c>
      <c r="H1284" t="s">
        <v>2828</v>
      </c>
      <c r="I1284" t="s">
        <v>2797</v>
      </c>
      <c r="J1284">
        <v>9002</v>
      </c>
      <c r="K1284" t="s">
        <v>150</v>
      </c>
      <c r="L1284" t="s">
        <v>106</v>
      </c>
      <c r="M1284" t="s">
        <v>103</v>
      </c>
      <c r="N1284" t="s">
        <v>56</v>
      </c>
      <c r="O1284" t="s">
        <v>119</v>
      </c>
      <c r="P1284" t="s">
        <v>64</v>
      </c>
      <c r="Q1284" t="s">
        <v>130</v>
      </c>
      <c r="R1284" t="s">
        <v>2831</v>
      </c>
      <c r="S1284" t="s">
        <v>500</v>
      </c>
    </row>
    <row r="1285" spans="1:19" hidden="1" x14ac:dyDescent="0.3">
      <c r="A1285" t="s">
        <v>94</v>
      </c>
      <c r="B1285" s="11">
        <v>45200</v>
      </c>
      <c r="C1285">
        <v>-726.01</v>
      </c>
      <c r="D1285">
        <v>41413</v>
      </c>
      <c r="E1285" t="s">
        <v>20</v>
      </c>
      <c r="F1285" t="s">
        <v>158</v>
      </c>
      <c r="G1285" t="s">
        <v>124</v>
      </c>
      <c r="H1285" t="s">
        <v>2650</v>
      </c>
      <c r="I1285" t="s">
        <v>2651</v>
      </c>
      <c r="J1285">
        <v>9002</v>
      </c>
      <c r="K1285" t="s">
        <v>150</v>
      </c>
      <c r="L1285" t="s">
        <v>106</v>
      </c>
      <c r="M1285" t="s">
        <v>103</v>
      </c>
      <c r="N1285" t="s">
        <v>56</v>
      </c>
      <c r="O1285" t="s">
        <v>111</v>
      </c>
      <c r="P1285" t="s">
        <v>60</v>
      </c>
      <c r="Q1285" t="s">
        <v>100</v>
      </c>
      <c r="R1285" t="s">
        <v>2652</v>
      </c>
      <c r="S1285" t="s">
        <v>500</v>
      </c>
    </row>
    <row r="1286" spans="1:19" hidden="1" x14ac:dyDescent="0.3">
      <c r="A1286" t="s">
        <v>94</v>
      </c>
      <c r="B1286" s="11">
        <v>45200</v>
      </c>
      <c r="C1286">
        <v>-685.38</v>
      </c>
      <c r="D1286">
        <v>42410</v>
      </c>
      <c r="E1286" t="s">
        <v>36</v>
      </c>
      <c r="F1286" t="s">
        <v>2653</v>
      </c>
      <c r="G1286" t="s">
        <v>124</v>
      </c>
      <c r="H1286" t="s">
        <v>2654</v>
      </c>
      <c r="I1286" t="s">
        <v>2655</v>
      </c>
      <c r="J1286">
        <v>9002</v>
      </c>
      <c r="K1286" t="s">
        <v>150</v>
      </c>
      <c r="L1286" t="s">
        <v>106</v>
      </c>
      <c r="M1286" t="s">
        <v>96</v>
      </c>
      <c r="N1286" t="s">
        <v>65</v>
      </c>
      <c r="O1286" t="s">
        <v>116</v>
      </c>
      <c r="P1286" t="s">
        <v>62</v>
      </c>
      <c r="Q1286" t="s">
        <v>131</v>
      </c>
      <c r="R1286" t="s">
        <v>2656</v>
      </c>
      <c r="S1286" t="s">
        <v>500</v>
      </c>
    </row>
    <row r="1287" spans="1:19" hidden="1" x14ac:dyDescent="0.3">
      <c r="A1287" t="s">
        <v>94</v>
      </c>
      <c r="B1287" s="11">
        <v>45200</v>
      </c>
      <c r="C1287">
        <v>-685.37</v>
      </c>
      <c r="D1287">
        <v>42410</v>
      </c>
      <c r="E1287" t="s">
        <v>36</v>
      </c>
      <c r="F1287" t="s">
        <v>2653</v>
      </c>
      <c r="G1287" t="s">
        <v>124</v>
      </c>
      <c r="H1287" t="s">
        <v>2654</v>
      </c>
      <c r="I1287" t="s">
        <v>2655</v>
      </c>
      <c r="J1287">
        <v>9002</v>
      </c>
      <c r="K1287" t="s">
        <v>150</v>
      </c>
      <c r="L1287" t="s">
        <v>106</v>
      </c>
      <c r="M1287" t="s">
        <v>96</v>
      </c>
      <c r="N1287" t="s">
        <v>65</v>
      </c>
      <c r="O1287" t="s">
        <v>116</v>
      </c>
      <c r="P1287" t="s">
        <v>62</v>
      </c>
      <c r="Q1287" t="s">
        <v>129</v>
      </c>
      <c r="R1287" t="s">
        <v>2657</v>
      </c>
      <c r="S1287" t="s">
        <v>500</v>
      </c>
    </row>
    <row r="1288" spans="1:19" hidden="1" x14ac:dyDescent="0.3">
      <c r="A1288" t="s">
        <v>94</v>
      </c>
      <c r="B1288" s="11">
        <v>45200</v>
      </c>
      <c r="C1288">
        <v>-685.37</v>
      </c>
      <c r="D1288">
        <v>42410</v>
      </c>
      <c r="E1288" t="s">
        <v>36</v>
      </c>
      <c r="F1288" t="s">
        <v>2653</v>
      </c>
      <c r="G1288" t="s">
        <v>124</v>
      </c>
      <c r="H1288" t="s">
        <v>2654</v>
      </c>
      <c r="I1288" t="s">
        <v>2655</v>
      </c>
      <c r="J1288">
        <v>9002</v>
      </c>
      <c r="K1288" t="s">
        <v>150</v>
      </c>
      <c r="L1288" t="s">
        <v>106</v>
      </c>
      <c r="M1288" t="s">
        <v>96</v>
      </c>
      <c r="N1288" t="s">
        <v>65</v>
      </c>
      <c r="O1288" t="s">
        <v>116</v>
      </c>
      <c r="P1288" t="s">
        <v>62</v>
      </c>
      <c r="Q1288" t="s">
        <v>130</v>
      </c>
      <c r="R1288" t="s">
        <v>2658</v>
      </c>
      <c r="S1288" t="s">
        <v>500</v>
      </c>
    </row>
    <row r="1289" spans="1:19" hidden="1" x14ac:dyDescent="0.3">
      <c r="A1289" t="s">
        <v>94</v>
      </c>
      <c r="B1289" s="11">
        <v>45200</v>
      </c>
      <c r="C1289">
        <v>-680</v>
      </c>
      <c r="D1289">
        <v>42410</v>
      </c>
      <c r="E1289" t="s">
        <v>36</v>
      </c>
      <c r="F1289" t="s">
        <v>2832</v>
      </c>
      <c r="G1289" t="s">
        <v>120</v>
      </c>
      <c r="H1289" t="s">
        <v>2833</v>
      </c>
      <c r="I1289" t="s">
        <v>2834</v>
      </c>
      <c r="J1289">
        <v>9002</v>
      </c>
      <c r="K1289" t="s">
        <v>150</v>
      </c>
      <c r="L1289" t="s">
        <v>106</v>
      </c>
      <c r="M1289" t="s">
        <v>96</v>
      </c>
      <c r="N1289" t="s">
        <v>65</v>
      </c>
      <c r="O1289" t="s">
        <v>116</v>
      </c>
      <c r="P1289" t="s">
        <v>62</v>
      </c>
      <c r="Q1289" t="s">
        <v>100</v>
      </c>
      <c r="R1289" t="s">
        <v>2835</v>
      </c>
      <c r="S1289" t="s">
        <v>500</v>
      </c>
    </row>
    <row r="1290" spans="1:19" hidden="1" x14ac:dyDescent="0.3">
      <c r="A1290" t="s">
        <v>94</v>
      </c>
      <c r="B1290" s="11">
        <v>45200</v>
      </c>
      <c r="C1290">
        <v>-597.24</v>
      </c>
      <c r="D1290">
        <v>42410</v>
      </c>
      <c r="E1290" t="s">
        <v>36</v>
      </c>
      <c r="F1290" t="s">
        <v>2653</v>
      </c>
      <c r="G1290" t="s">
        <v>124</v>
      </c>
      <c r="H1290" t="s">
        <v>2836</v>
      </c>
      <c r="I1290" t="s">
        <v>2837</v>
      </c>
      <c r="J1290">
        <v>8004</v>
      </c>
      <c r="K1290" t="s">
        <v>36</v>
      </c>
      <c r="L1290" t="s">
        <v>2838</v>
      </c>
      <c r="M1290" t="s">
        <v>96</v>
      </c>
      <c r="N1290" t="s">
        <v>65</v>
      </c>
      <c r="O1290" t="s">
        <v>116</v>
      </c>
      <c r="P1290" t="s">
        <v>62</v>
      </c>
      <c r="Q1290" t="s">
        <v>100</v>
      </c>
      <c r="R1290" t="s">
        <v>2839</v>
      </c>
      <c r="S1290" t="s">
        <v>500</v>
      </c>
    </row>
    <row r="1291" spans="1:19" hidden="1" x14ac:dyDescent="0.3">
      <c r="A1291" t="s">
        <v>94</v>
      </c>
      <c r="B1291" s="11">
        <v>45200</v>
      </c>
      <c r="C1291">
        <v>-560</v>
      </c>
      <c r="D1291">
        <v>41105</v>
      </c>
      <c r="E1291" t="s">
        <v>6</v>
      </c>
      <c r="F1291" t="s">
        <v>171</v>
      </c>
      <c r="G1291" t="s">
        <v>120</v>
      </c>
      <c r="H1291" t="s">
        <v>2840</v>
      </c>
      <c r="I1291" t="s">
        <v>2841</v>
      </c>
      <c r="J1291">
        <v>9002</v>
      </c>
      <c r="K1291" t="s">
        <v>150</v>
      </c>
      <c r="L1291" t="s">
        <v>106</v>
      </c>
      <c r="M1291" t="s">
        <v>103</v>
      </c>
      <c r="N1291" t="s">
        <v>56</v>
      </c>
      <c r="O1291" t="s">
        <v>103</v>
      </c>
      <c r="P1291" t="s">
        <v>57</v>
      </c>
      <c r="Q1291" t="s">
        <v>100</v>
      </c>
      <c r="R1291" t="s">
        <v>2842</v>
      </c>
      <c r="S1291" t="s">
        <v>500</v>
      </c>
    </row>
    <row r="1292" spans="1:19" hidden="1" x14ac:dyDescent="0.3">
      <c r="A1292" t="s">
        <v>94</v>
      </c>
      <c r="B1292" s="11">
        <v>45200</v>
      </c>
      <c r="C1292">
        <v>-545</v>
      </c>
      <c r="D1292">
        <v>42407</v>
      </c>
      <c r="E1292" t="s">
        <v>34</v>
      </c>
      <c r="F1292" t="s">
        <v>190</v>
      </c>
      <c r="G1292" t="s">
        <v>120</v>
      </c>
      <c r="H1292" t="s">
        <v>2843</v>
      </c>
      <c r="I1292" t="s">
        <v>2844</v>
      </c>
      <c r="J1292">
        <v>9002</v>
      </c>
      <c r="K1292" t="s">
        <v>150</v>
      </c>
      <c r="L1292" t="s">
        <v>106</v>
      </c>
      <c r="M1292" t="s">
        <v>96</v>
      </c>
      <c r="N1292" t="s">
        <v>65</v>
      </c>
      <c r="O1292" t="s">
        <v>116</v>
      </c>
      <c r="P1292" t="s">
        <v>62</v>
      </c>
      <c r="Q1292" t="s">
        <v>100</v>
      </c>
      <c r="R1292" t="s">
        <v>2845</v>
      </c>
      <c r="S1292" t="s">
        <v>500</v>
      </c>
    </row>
    <row r="1293" spans="1:19" hidden="1" x14ac:dyDescent="0.3">
      <c r="A1293" t="s">
        <v>94</v>
      </c>
      <c r="B1293" s="11">
        <v>45200</v>
      </c>
      <c r="C1293">
        <v>-480</v>
      </c>
      <c r="D1293">
        <v>41618</v>
      </c>
      <c r="E1293" t="s">
        <v>2376</v>
      </c>
      <c r="F1293" t="s">
        <v>582</v>
      </c>
      <c r="G1293" t="s">
        <v>120</v>
      </c>
      <c r="H1293" t="s">
        <v>2846</v>
      </c>
      <c r="I1293" t="s">
        <v>1824</v>
      </c>
      <c r="J1293">
        <v>9002</v>
      </c>
      <c r="K1293" t="s">
        <v>150</v>
      </c>
      <c r="L1293" t="s">
        <v>106</v>
      </c>
      <c r="M1293" t="s">
        <v>103</v>
      </c>
      <c r="N1293" t="s">
        <v>56</v>
      </c>
      <c r="O1293" t="s">
        <v>119</v>
      </c>
      <c r="P1293" t="s">
        <v>64</v>
      </c>
      <c r="Q1293" t="s">
        <v>100</v>
      </c>
      <c r="R1293" t="s">
        <v>2847</v>
      </c>
      <c r="S1293" t="s">
        <v>500</v>
      </c>
    </row>
    <row r="1294" spans="1:19" hidden="1" x14ac:dyDescent="0.3">
      <c r="A1294" t="s">
        <v>94</v>
      </c>
      <c r="B1294" s="11">
        <v>45200</v>
      </c>
      <c r="C1294">
        <v>-467.01</v>
      </c>
      <c r="D1294">
        <v>41304</v>
      </c>
      <c r="E1294" t="s">
        <v>16</v>
      </c>
      <c r="F1294" t="s">
        <v>134</v>
      </c>
      <c r="G1294" t="s">
        <v>120</v>
      </c>
      <c r="H1294" t="s">
        <v>2659</v>
      </c>
      <c r="I1294" t="s">
        <v>1564</v>
      </c>
      <c r="J1294">
        <v>9002</v>
      </c>
      <c r="K1294" t="s">
        <v>150</v>
      </c>
      <c r="L1294" t="s">
        <v>106</v>
      </c>
      <c r="M1294" t="s">
        <v>103</v>
      </c>
      <c r="N1294" t="s">
        <v>56</v>
      </c>
      <c r="O1294" t="s">
        <v>123</v>
      </c>
      <c r="P1294" t="s">
        <v>59</v>
      </c>
      <c r="Q1294" t="s">
        <v>100</v>
      </c>
      <c r="R1294" t="s">
        <v>2660</v>
      </c>
      <c r="S1294" t="s">
        <v>500</v>
      </c>
    </row>
    <row r="1295" spans="1:19" hidden="1" x14ac:dyDescent="0.3">
      <c r="A1295" t="s">
        <v>94</v>
      </c>
      <c r="B1295" s="11">
        <v>45200</v>
      </c>
      <c r="C1295">
        <v>-370</v>
      </c>
      <c r="D1295">
        <v>41105</v>
      </c>
      <c r="E1295" t="s">
        <v>6</v>
      </c>
      <c r="F1295" t="s">
        <v>171</v>
      </c>
      <c r="G1295" t="s">
        <v>95</v>
      </c>
      <c r="H1295" t="s">
        <v>2663</v>
      </c>
      <c r="I1295" t="s">
        <v>2664</v>
      </c>
      <c r="J1295">
        <v>9002</v>
      </c>
      <c r="K1295" t="s">
        <v>150</v>
      </c>
      <c r="L1295" t="s">
        <v>106</v>
      </c>
      <c r="M1295" t="s">
        <v>103</v>
      </c>
      <c r="N1295" t="s">
        <v>56</v>
      </c>
      <c r="O1295" t="s">
        <v>103</v>
      </c>
      <c r="P1295" t="s">
        <v>57</v>
      </c>
      <c r="Q1295" t="s">
        <v>100</v>
      </c>
      <c r="R1295" t="s">
        <v>2665</v>
      </c>
      <c r="S1295" t="s">
        <v>500</v>
      </c>
    </row>
    <row r="1296" spans="1:19" hidden="1" x14ac:dyDescent="0.3">
      <c r="A1296" t="s">
        <v>94</v>
      </c>
      <c r="B1296" s="11">
        <v>45200</v>
      </c>
      <c r="C1296">
        <v>-353.84</v>
      </c>
      <c r="D1296">
        <v>33204</v>
      </c>
      <c r="E1296" t="s">
        <v>43</v>
      </c>
      <c r="F1296" t="s">
        <v>144</v>
      </c>
      <c r="G1296" t="s">
        <v>110</v>
      </c>
      <c r="H1296" t="s">
        <v>2848</v>
      </c>
      <c r="I1296" t="s">
        <v>2849</v>
      </c>
      <c r="J1296">
        <v>20011</v>
      </c>
      <c r="K1296" t="s">
        <v>105</v>
      </c>
      <c r="L1296" t="s">
        <v>106</v>
      </c>
      <c r="M1296" t="s">
        <v>111</v>
      </c>
      <c r="N1296" t="s">
        <v>68</v>
      </c>
      <c r="O1296" t="s">
        <v>112</v>
      </c>
      <c r="P1296" t="s">
        <v>68</v>
      </c>
      <c r="Q1296" t="s">
        <v>100</v>
      </c>
      <c r="R1296" t="s">
        <v>2850</v>
      </c>
      <c r="S1296" t="s">
        <v>500</v>
      </c>
    </row>
    <row r="1297" spans="1:19" hidden="1" x14ac:dyDescent="0.3">
      <c r="A1297" t="s">
        <v>94</v>
      </c>
      <c r="B1297" s="11">
        <v>45200</v>
      </c>
      <c r="C1297">
        <v>-344.5</v>
      </c>
      <c r="D1297">
        <v>42718</v>
      </c>
      <c r="E1297" t="s">
        <v>42</v>
      </c>
      <c r="F1297" t="s">
        <v>609</v>
      </c>
      <c r="G1297" t="s">
        <v>160</v>
      </c>
      <c r="H1297" t="s">
        <v>2666</v>
      </c>
      <c r="I1297" t="s">
        <v>611</v>
      </c>
      <c r="J1297">
        <v>9002</v>
      </c>
      <c r="K1297" t="s">
        <v>150</v>
      </c>
      <c r="L1297" t="s">
        <v>106</v>
      </c>
      <c r="M1297" t="s">
        <v>96</v>
      </c>
      <c r="N1297" t="s">
        <v>65</v>
      </c>
      <c r="O1297" t="s">
        <v>97</v>
      </c>
      <c r="P1297" t="s">
        <v>67</v>
      </c>
      <c r="Q1297" t="s">
        <v>100</v>
      </c>
      <c r="R1297" t="s">
        <v>2667</v>
      </c>
      <c r="S1297" t="s">
        <v>500</v>
      </c>
    </row>
    <row r="1298" spans="1:19" hidden="1" x14ac:dyDescent="0.3">
      <c r="A1298" t="s">
        <v>94</v>
      </c>
      <c r="B1298" s="11">
        <v>45200</v>
      </c>
      <c r="C1298">
        <v>-341.03</v>
      </c>
      <c r="D1298">
        <v>41620</v>
      </c>
      <c r="E1298" t="s">
        <v>28</v>
      </c>
      <c r="F1298" t="s">
        <v>125</v>
      </c>
      <c r="G1298" t="s">
        <v>124</v>
      </c>
      <c r="H1298" t="s">
        <v>599</v>
      </c>
      <c r="I1298" t="s">
        <v>600</v>
      </c>
      <c r="J1298">
        <v>9002</v>
      </c>
      <c r="K1298" t="s">
        <v>150</v>
      </c>
      <c r="L1298" t="s">
        <v>106</v>
      </c>
      <c r="M1298" t="s">
        <v>103</v>
      </c>
      <c r="N1298" t="s">
        <v>56</v>
      </c>
      <c r="O1298" t="s">
        <v>119</v>
      </c>
      <c r="P1298" t="s">
        <v>64</v>
      </c>
      <c r="Q1298" t="s">
        <v>2661</v>
      </c>
      <c r="R1298" t="s">
        <v>2662</v>
      </c>
      <c r="S1298" t="s">
        <v>500</v>
      </c>
    </row>
    <row r="1299" spans="1:19" hidden="1" x14ac:dyDescent="0.3">
      <c r="A1299" t="s">
        <v>94</v>
      </c>
      <c r="B1299" s="11">
        <v>45200</v>
      </c>
      <c r="C1299">
        <v>-320</v>
      </c>
      <c r="D1299">
        <v>42718</v>
      </c>
      <c r="E1299" t="s">
        <v>42</v>
      </c>
      <c r="F1299" t="s">
        <v>2851</v>
      </c>
      <c r="G1299" t="s">
        <v>113</v>
      </c>
      <c r="H1299" t="s">
        <v>2852</v>
      </c>
      <c r="I1299" t="s">
        <v>2853</v>
      </c>
      <c r="J1299">
        <v>9002</v>
      </c>
      <c r="K1299" t="s">
        <v>150</v>
      </c>
      <c r="L1299" t="s">
        <v>106</v>
      </c>
      <c r="M1299" t="s">
        <v>96</v>
      </c>
      <c r="N1299" t="s">
        <v>65</v>
      </c>
      <c r="O1299" t="s">
        <v>97</v>
      </c>
      <c r="P1299" t="s">
        <v>67</v>
      </c>
      <c r="Q1299" t="s">
        <v>100</v>
      </c>
      <c r="R1299" t="s">
        <v>2854</v>
      </c>
      <c r="S1299" t="s">
        <v>500</v>
      </c>
    </row>
    <row r="1300" spans="1:19" hidden="1" x14ac:dyDescent="0.3">
      <c r="A1300" t="s">
        <v>94</v>
      </c>
      <c r="B1300" s="11">
        <v>45200</v>
      </c>
      <c r="C1300">
        <v>-279</v>
      </c>
      <c r="F1300" t="s">
        <v>493</v>
      </c>
      <c r="G1300" t="s">
        <v>433</v>
      </c>
      <c r="H1300" t="s">
        <v>2855</v>
      </c>
      <c r="Q1300" t="s">
        <v>100</v>
      </c>
      <c r="R1300" t="s">
        <v>2856</v>
      </c>
    </row>
    <row r="1301" spans="1:19" hidden="1" x14ac:dyDescent="0.3">
      <c r="A1301" t="s">
        <v>94</v>
      </c>
      <c r="B1301" s="11">
        <v>45200</v>
      </c>
      <c r="C1301">
        <v>-251.81</v>
      </c>
      <c r="D1301">
        <v>41103</v>
      </c>
      <c r="E1301" t="s">
        <v>4</v>
      </c>
      <c r="F1301" t="s">
        <v>2564</v>
      </c>
      <c r="G1301" t="s">
        <v>102</v>
      </c>
      <c r="H1301" t="s">
        <v>2857</v>
      </c>
      <c r="I1301" t="s">
        <v>2858</v>
      </c>
      <c r="J1301">
        <v>9002</v>
      </c>
      <c r="K1301" t="s">
        <v>150</v>
      </c>
      <c r="L1301" t="s">
        <v>106</v>
      </c>
      <c r="M1301" t="s">
        <v>103</v>
      </c>
      <c r="N1301" t="s">
        <v>56</v>
      </c>
      <c r="O1301" t="s">
        <v>103</v>
      </c>
      <c r="P1301" t="s">
        <v>57</v>
      </c>
      <c r="Q1301" t="s">
        <v>100</v>
      </c>
      <c r="R1301" t="s">
        <v>2859</v>
      </c>
      <c r="S1301" t="s">
        <v>500</v>
      </c>
    </row>
    <row r="1302" spans="1:19" hidden="1" x14ac:dyDescent="0.3">
      <c r="A1302" t="s">
        <v>94</v>
      </c>
      <c r="B1302" s="11">
        <v>45200</v>
      </c>
      <c r="C1302">
        <v>-216</v>
      </c>
      <c r="D1302">
        <v>42410</v>
      </c>
      <c r="E1302" t="s">
        <v>36</v>
      </c>
      <c r="F1302" t="s">
        <v>158</v>
      </c>
      <c r="G1302" t="s">
        <v>124</v>
      </c>
      <c r="H1302" t="s">
        <v>2860</v>
      </c>
      <c r="I1302" t="s">
        <v>2788</v>
      </c>
      <c r="J1302">
        <v>9002</v>
      </c>
      <c r="K1302" t="s">
        <v>150</v>
      </c>
      <c r="L1302" t="s">
        <v>106</v>
      </c>
      <c r="M1302" t="s">
        <v>96</v>
      </c>
      <c r="N1302" t="s">
        <v>65</v>
      </c>
      <c r="O1302" t="s">
        <v>116</v>
      </c>
      <c r="P1302" t="s">
        <v>62</v>
      </c>
      <c r="Q1302" t="s">
        <v>100</v>
      </c>
      <c r="R1302" t="s">
        <v>2861</v>
      </c>
      <c r="S1302" t="s">
        <v>500</v>
      </c>
    </row>
    <row r="1303" spans="1:19" hidden="1" x14ac:dyDescent="0.3">
      <c r="A1303" t="s">
        <v>94</v>
      </c>
      <c r="B1303" s="11">
        <v>45200</v>
      </c>
      <c r="C1303">
        <v>-215</v>
      </c>
      <c r="D1303">
        <v>42604</v>
      </c>
      <c r="E1303" t="s">
        <v>40</v>
      </c>
      <c r="F1303" t="s">
        <v>137</v>
      </c>
      <c r="G1303" t="s">
        <v>104</v>
      </c>
      <c r="H1303" t="s">
        <v>2668</v>
      </c>
      <c r="I1303" t="s">
        <v>2669</v>
      </c>
      <c r="J1303">
        <v>20011</v>
      </c>
      <c r="K1303" t="s">
        <v>105</v>
      </c>
      <c r="L1303" t="s">
        <v>106</v>
      </c>
      <c r="M1303" t="s">
        <v>96</v>
      </c>
      <c r="N1303" t="s">
        <v>65</v>
      </c>
      <c r="O1303" t="s">
        <v>107</v>
      </c>
      <c r="P1303" t="s">
        <v>63</v>
      </c>
      <c r="Q1303" t="s">
        <v>100</v>
      </c>
      <c r="R1303" t="s">
        <v>2670</v>
      </c>
      <c r="S1303" t="s">
        <v>500</v>
      </c>
    </row>
    <row r="1304" spans="1:19" hidden="1" x14ac:dyDescent="0.3">
      <c r="A1304" t="s">
        <v>94</v>
      </c>
      <c r="B1304" s="11">
        <v>45200</v>
      </c>
      <c r="C1304">
        <v>-200</v>
      </c>
      <c r="D1304">
        <v>42407</v>
      </c>
      <c r="E1304" t="s">
        <v>34</v>
      </c>
      <c r="F1304" t="s">
        <v>168</v>
      </c>
      <c r="G1304" t="s">
        <v>113</v>
      </c>
      <c r="H1304" t="s">
        <v>2862</v>
      </c>
      <c r="I1304" t="s">
        <v>1062</v>
      </c>
      <c r="J1304">
        <v>9002</v>
      </c>
      <c r="K1304" t="s">
        <v>150</v>
      </c>
      <c r="L1304" t="s">
        <v>106</v>
      </c>
      <c r="M1304" t="s">
        <v>96</v>
      </c>
      <c r="N1304" t="s">
        <v>65</v>
      </c>
      <c r="O1304" t="s">
        <v>116</v>
      </c>
      <c r="P1304" t="s">
        <v>62</v>
      </c>
      <c r="Q1304" t="s">
        <v>100</v>
      </c>
      <c r="R1304" t="s">
        <v>2863</v>
      </c>
      <c r="S1304" t="s">
        <v>500</v>
      </c>
    </row>
    <row r="1305" spans="1:19" hidden="1" x14ac:dyDescent="0.3">
      <c r="A1305" t="s">
        <v>94</v>
      </c>
      <c r="B1305" s="11">
        <v>45200</v>
      </c>
      <c r="C1305">
        <v>-173</v>
      </c>
      <c r="D1305">
        <v>41614</v>
      </c>
      <c r="E1305" t="s">
        <v>25</v>
      </c>
      <c r="F1305" t="s">
        <v>167</v>
      </c>
      <c r="G1305" t="s">
        <v>124</v>
      </c>
      <c r="H1305" t="s">
        <v>2864</v>
      </c>
      <c r="I1305" t="s">
        <v>2865</v>
      </c>
      <c r="J1305">
        <v>9002</v>
      </c>
      <c r="K1305" t="s">
        <v>150</v>
      </c>
      <c r="L1305" t="s">
        <v>106</v>
      </c>
      <c r="M1305" t="s">
        <v>103</v>
      </c>
      <c r="N1305" t="s">
        <v>56</v>
      </c>
      <c r="O1305" t="s">
        <v>119</v>
      </c>
      <c r="P1305" t="s">
        <v>64</v>
      </c>
      <c r="Q1305" t="s">
        <v>100</v>
      </c>
      <c r="R1305" t="s">
        <v>2981</v>
      </c>
      <c r="S1305" t="s">
        <v>500</v>
      </c>
    </row>
    <row r="1306" spans="1:19" hidden="1" x14ac:dyDescent="0.3">
      <c r="A1306" t="s">
        <v>94</v>
      </c>
      <c r="B1306" s="11">
        <v>45200</v>
      </c>
      <c r="C1306">
        <v>-171</v>
      </c>
      <c r="F1306" t="s">
        <v>493</v>
      </c>
      <c r="G1306" t="s">
        <v>433</v>
      </c>
      <c r="H1306" t="s">
        <v>2866</v>
      </c>
      <c r="Q1306" t="s">
        <v>100</v>
      </c>
      <c r="R1306" t="s">
        <v>2867</v>
      </c>
    </row>
    <row r="1307" spans="1:19" hidden="1" x14ac:dyDescent="0.3">
      <c r="A1307" t="s">
        <v>94</v>
      </c>
      <c r="B1307" s="11">
        <v>45200</v>
      </c>
      <c r="C1307">
        <v>-150</v>
      </c>
      <c r="D1307">
        <v>41306</v>
      </c>
      <c r="E1307" t="s">
        <v>17</v>
      </c>
      <c r="F1307" t="s">
        <v>2322</v>
      </c>
      <c r="G1307" t="s">
        <v>172</v>
      </c>
      <c r="I1307" t="s">
        <v>2987</v>
      </c>
      <c r="J1307">
        <v>9002</v>
      </c>
      <c r="K1307" t="s">
        <v>150</v>
      </c>
      <c r="L1307" t="s">
        <v>106</v>
      </c>
      <c r="M1307" t="s">
        <v>103</v>
      </c>
      <c r="N1307" t="s">
        <v>56</v>
      </c>
      <c r="O1307" t="s">
        <v>123</v>
      </c>
      <c r="P1307" t="s">
        <v>59</v>
      </c>
    </row>
    <row r="1308" spans="1:19" hidden="1" x14ac:dyDescent="0.3">
      <c r="A1308" t="s">
        <v>94</v>
      </c>
      <c r="B1308" s="11">
        <v>45200</v>
      </c>
      <c r="C1308">
        <v>-147.75</v>
      </c>
      <c r="D1308">
        <v>42718</v>
      </c>
      <c r="E1308" t="s">
        <v>42</v>
      </c>
      <c r="F1308" t="s">
        <v>171</v>
      </c>
      <c r="G1308" t="s">
        <v>95</v>
      </c>
      <c r="H1308" t="s">
        <v>2868</v>
      </c>
      <c r="I1308" t="s">
        <v>2869</v>
      </c>
      <c r="J1308">
        <v>9002</v>
      </c>
      <c r="K1308" t="s">
        <v>150</v>
      </c>
      <c r="L1308" t="s">
        <v>106</v>
      </c>
      <c r="M1308" t="s">
        <v>96</v>
      </c>
      <c r="N1308" t="s">
        <v>65</v>
      </c>
      <c r="O1308" t="s">
        <v>97</v>
      </c>
      <c r="P1308" t="s">
        <v>67</v>
      </c>
      <c r="Q1308" t="s">
        <v>100</v>
      </c>
      <c r="R1308" t="s">
        <v>2870</v>
      </c>
      <c r="S1308" t="s">
        <v>500</v>
      </c>
    </row>
    <row r="1309" spans="1:19" hidden="1" x14ac:dyDescent="0.3">
      <c r="A1309" t="s">
        <v>94</v>
      </c>
      <c r="B1309" s="11">
        <v>45200</v>
      </c>
      <c r="C1309">
        <v>-128.41999999999999</v>
      </c>
      <c r="D1309">
        <v>41609</v>
      </c>
      <c r="E1309" t="s">
        <v>24</v>
      </c>
      <c r="F1309" t="s">
        <v>229</v>
      </c>
      <c r="G1309" t="s">
        <v>113</v>
      </c>
      <c r="H1309" t="s">
        <v>3003</v>
      </c>
      <c r="I1309" t="s">
        <v>3004</v>
      </c>
      <c r="J1309">
        <v>9002</v>
      </c>
      <c r="K1309" t="s">
        <v>150</v>
      </c>
      <c r="L1309" t="s">
        <v>106</v>
      </c>
      <c r="M1309" t="s">
        <v>103</v>
      </c>
      <c r="N1309" t="s">
        <v>56</v>
      </c>
      <c r="O1309" t="s">
        <v>119</v>
      </c>
      <c r="P1309" t="s">
        <v>64</v>
      </c>
      <c r="Q1309" t="s">
        <v>100</v>
      </c>
      <c r="R1309" t="s">
        <v>3005</v>
      </c>
      <c r="S1309" t="s">
        <v>500</v>
      </c>
    </row>
    <row r="1310" spans="1:19" hidden="1" x14ac:dyDescent="0.3">
      <c r="A1310" t="s">
        <v>94</v>
      </c>
      <c r="B1310" s="11">
        <v>45200</v>
      </c>
      <c r="C1310">
        <v>-126</v>
      </c>
      <c r="D1310">
        <v>41413</v>
      </c>
      <c r="E1310" t="s">
        <v>20</v>
      </c>
      <c r="F1310" t="s">
        <v>1793</v>
      </c>
      <c r="G1310" t="s">
        <v>124</v>
      </c>
      <c r="H1310" t="s">
        <v>2871</v>
      </c>
      <c r="I1310" t="s">
        <v>2872</v>
      </c>
      <c r="J1310">
        <v>9002</v>
      </c>
      <c r="K1310" t="s">
        <v>150</v>
      </c>
      <c r="L1310" t="s">
        <v>106</v>
      </c>
      <c r="M1310" t="s">
        <v>103</v>
      </c>
      <c r="N1310" t="s">
        <v>56</v>
      </c>
      <c r="O1310" t="s">
        <v>111</v>
      </c>
      <c r="P1310" t="s">
        <v>60</v>
      </c>
      <c r="Q1310" t="s">
        <v>100</v>
      </c>
      <c r="R1310" t="s">
        <v>2873</v>
      </c>
      <c r="S1310" t="s">
        <v>500</v>
      </c>
    </row>
    <row r="1311" spans="1:19" hidden="1" x14ac:dyDescent="0.3">
      <c r="A1311" t="s">
        <v>94</v>
      </c>
      <c r="B1311" s="11">
        <v>45200</v>
      </c>
      <c r="C1311">
        <v>-96.62</v>
      </c>
      <c r="D1311">
        <v>42718</v>
      </c>
      <c r="E1311" t="s">
        <v>42</v>
      </c>
      <c r="F1311" t="s">
        <v>2697</v>
      </c>
      <c r="G1311" t="s">
        <v>113</v>
      </c>
      <c r="H1311" t="s">
        <v>2698</v>
      </c>
      <c r="I1311" t="s">
        <v>2699</v>
      </c>
      <c r="J1311">
        <v>9002</v>
      </c>
      <c r="K1311" t="s">
        <v>150</v>
      </c>
      <c r="L1311" t="s">
        <v>106</v>
      </c>
      <c r="M1311" t="s">
        <v>96</v>
      </c>
      <c r="N1311" t="s">
        <v>65</v>
      </c>
      <c r="O1311" t="s">
        <v>97</v>
      </c>
      <c r="P1311" t="s">
        <v>67</v>
      </c>
      <c r="Q1311" t="s">
        <v>100</v>
      </c>
      <c r="R1311" t="s">
        <v>2700</v>
      </c>
      <c r="S1311" t="s">
        <v>500</v>
      </c>
    </row>
    <row r="1312" spans="1:19" hidden="1" x14ac:dyDescent="0.3">
      <c r="A1312" t="s">
        <v>94</v>
      </c>
      <c r="B1312" s="11">
        <v>45200</v>
      </c>
      <c r="C1312">
        <v>-75</v>
      </c>
      <c r="D1312">
        <v>42410</v>
      </c>
      <c r="E1312" t="s">
        <v>36</v>
      </c>
      <c r="F1312" t="s">
        <v>158</v>
      </c>
      <c r="G1312" t="s">
        <v>124</v>
      </c>
      <c r="H1312" t="s">
        <v>2874</v>
      </c>
      <c r="I1312" t="s">
        <v>2788</v>
      </c>
      <c r="J1312">
        <v>9002</v>
      </c>
      <c r="K1312" t="s">
        <v>150</v>
      </c>
      <c r="L1312" t="s">
        <v>106</v>
      </c>
      <c r="M1312" t="s">
        <v>96</v>
      </c>
      <c r="N1312" t="s">
        <v>65</v>
      </c>
      <c r="O1312" t="s">
        <v>116</v>
      </c>
      <c r="P1312" t="s">
        <v>62</v>
      </c>
      <c r="Q1312" t="s">
        <v>100</v>
      </c>
      <c r="R1312" t="s">
        <v>2875</v>
      </c>
      <c r="S1312" t="s">
        <v>500</v>
      </c>
    </row>
    <row r="1313" spans="1:19" hidden="1" x14ac:dyDescent="0.3">
      <c r="A1313" t="s">
        <v>94</v>
      </c>
      <c r="B1313" s="11">
        <v>45200</v>
      </c>
      <c r="C1313">
        <v>-55.4</v>
      </c>
      <c r="D1313">
        <v>42604</v>
      </c>
      <c r="E1313" t="s">
        <v>40</v>
      </c>
      <c r="F1313" t="s">
        <v>137</v>
      </c>
      <c r="G1313" t="s">
        <v>95</v>
      </c>
      <c r="H1313" t="s">
        <v>2876</v>
      </c>
      <c r="I1313" t="s">
        <v>2877</v>
      </c>
      <c r="J1313">
        <v>20011</v>
      </c>
      <c r="K1313" t="s">
        <v>105</v>
      </c>
      <c r="L1313" t="s">
        <v>106</v>
      </c>
      <c r="M1313" t="s">
        <v>96</v>
      </c>
      <c r="N1313" t="s">
        <v>65</v>
      </c>
      <c r="O1313" t="s">
        <v>107</v>
      </c>
      <c r="P1313" t="s">
        <v>63</v>
      </c>
      <c r="Q1313" t="s">
        <v>100</v>
      </c>
      <c r="R1313" t="s">
        <v>2878</v>
      </c>
      <c r="S1313" t="s">
        <v>500</v>
      </c>
    </row>
    <row r="1314" spans="1:19" hidden="1" x14ac:dyDescent="0.3">
      <c r="A1314" t="s">
        <v>94</v>
      </c>
      <c r="B1314" s="11">
        <v>45200</v>
      </c>
      <c r="C1314">
        <v>-41.3</v>
      </c>
      <c r="D1314">
        <v>41303</v>
      </c>
      <c r="E1314" t="s">
        <v>15</v>
      </c>
      <c r="F1314" t="s">
        <v>170</v>
      </c>
      <c r="G1314" t="s">
        <v>120</v>
      </c>
      <c r="H1314" t="s">
        <v>3006</v>
      </c>
      <c r="I1314" t="s">
        <v>3007</v>
      </c>
      <c r="J1314">
        <v>9002</v>
      </c>
      <c r="K1314" t="s">
        <v>150</v>
      </c>
      <c r="L1314" t="s">
        <v>106</v>
      </c>
      <c r="M1314" t="s">
        <v>103</v>
      </c>
      <c r="N1314" t="s">
        <v>56</v>
      </c>
      <c r="O1314" t="s">
        <v>123</v>
      </c>
      <c r="P1314" t="s">
        <v>59</v>
      </c>
      <c r="Q1314" t="s">
        <v>100</v>
      </c>
      <c r="R1314" t="s">
        <v>3008</v>
      </c>
      <c r="S1314" t="s">
        <v>500</v>
      </c>
    </row>
    <row r="1315" spans="1:19" hidden="1" x14ac:dyDescent="0.3">
      <c r="A1315" t="s">
        <v>94</v>
      </c>
      <c r="B1315" s="11">
        <v>45200</v>
      </c>
      <c r="C1315">
        <v>-30.24</v>
      </c>
      <c r="D1315">
        <v>42602</v>
      </c>
      <c r="E1315" t="s">
        <v>38</v>
      </c>
      <c r="F1315" t="s">
        <v>1793</v>
      </c>
      <c r="G1315" t="s">
        <v>124</v>
      </c>
      <c r="H1315" t="s">
        <v>2879</v>
      </c>
      <c r="I1315" t="s">
        <v>127</v>
      </c>
      <c r="J1315">
        <v>9002</v>
      </c>
      <c r="K1315" t="s">
        <v>150</v>
      </c>
      <c r="L1315" t="s">
        <v>106</v>
      </c>
      <c r="M1315" t="s">
        <v>96</v>
      </c>
      <c r="N1315" t="s">
        <v>65</v>
      </c>
      <c r="O1315" t="s">
        <v>107</v>
      </c>
      <c r="P1315" t="s">
        <v>63</v>
      </c>
      <c r="Q1315" t="s">
        <v>100</v>
      </c>
      <c r="R1315" t="s">
        <v>2880</v>
      </c>
      <c r="S1315" t="s">
        <v>500</v>
      </c>
    </row>
    <row r="1316" spans="1:19" hidden="1" x14ac:dyDescent="0.3">
      <c r="A1316" t="s">
        <v>94</v>
      </c>
      <c r="B1316" s="11">
        <v>45200</v>
      </c>
      <c r="C1316">
        <v>-27.1</v>
      </c>
      <c r="D1316">
        <v>42604</v>
      </c>
      <c r="E1316" t="s">
        <v>40</v>
      </c>
      <c r="F1316" t="s">
        <v>137</v>
      </c>
      <c r="G1316" t="s">
        <v>95</v>
      </c>
      <c r="H1316" t="s">
        <v>2881</v>
      </c>
      <c r="I1316" t="s">
        <v>2577</v>
      </c>
      <c r="J1316">
        <v>20011</v>
      </c>
      <c r="K1316" t="s">
        <v>105</v>
      </c>
      <c r="L1316" t="s">
        <v>106</v>
      </c>
      <c r="M1316" t="s">
        <v>96</v>
      </c>
      <c r="N1316" t="s">
        <v>65</v>
      </c>
      <c r="O1316" t="s">
        <v>107</v>
      </c>
      <c r="P1316" t="s">
        <v>63</v>
      </c>
      <c r="Q1316" t="s">
        <v>100</v>
      </c>
      <c r="R1316" t="s">
        <v>2882</v>
      </c>
      <c r="S1316" t="s">
        <v>500</v>
      </c>
    </row>
    <row r="1317" spans="1:19" hidden="1" x14ac:dyDescent="0.3">
      <c r="A1317" t="s">
        <v>94</v>
      </c>
      <c r="B1317" s="11">
        <v>45200</v>
      </c>
      <c r="C1317">
        <v>-18.36</v>
      </c>
      <c r="D1317">
        <v>41301</v>
      </c>
      <c r="E1317" t="s">
        <v>13</v>
      </c>
      <c r="F1317" t="s">
        <v>353</v>
      </c>
      <c r="G1317" t="s">
        <v>120</v>
      </c>
      <c r="H1317" t="s">
        <v>2671</v>
      </c>
      <c r="I1317" t="s">
        <v>2672</v>
      </c>
      <c r="J1317">
        <v>9002</v>
      </c>
      <c r="K1317" t="s">
        <v>150</v>
      </c>
      <c r="L1317" t="s">
        <v>106</v>
      </c>
      <c r="M1317" t="s">
        <v>103</v>
      </c>
      <c r="N1317" t="s">
        <v>56</v>
      </c>
      <c r="O1317" t="s">
        <v>123</v>
      </c>
      <c r="P1317" t="s">
        <v>59</v>
      </c>
      <c r="Q1317" t="s">
        <v>100</v>
      </c>
      <c r="R1317" t="s">
        <v>2673</v>
      </c>
      <c r="S1317" t="s">
        <v>500</v>
      </c>
    </row>
    <row r="1318" spans="1:19" hidden="1" x14ac:dyDescent="0.3">
      <c r="A1318" t="s">
        <v>94</v>
      </c>
      <c r="B1318" s="11">
        <v>45200</v>
      </c>
      <c r="C1318">
        <v>-16.5</v>
      </c>
      <c r="D1318">
        <v>42604</v>
      </c>
      <c r="E1318" t="s">
        <v>40</v>
      </c>
      <c r="F1318" t="s">
        <v>137</v>
      </c>
      <c r="G1318" t="s">
        <v>95</v>
      </c>
      <c r="H1318" t="s">
        <v>2883</v>
      </c>
      <c r="I1318" t="s">
        <v>2877</v>
      </c>
      <c r="J1318">
        <v>20011</v>
      </c>
      <c r="K1318" t="s">
        <v>105</v>
      </c>
      <c r="L1318" t="s">
        <v>106</v>
      </c>
      <c r="M1318" t="s">
        <v>96</v>
      </c>
      <c r="N1318" t="s">
        <v>65</v>
      </c>
      <c r="O1318" t="s">
        <v>107</v>
      </c>
      <c r="P1318" t="s">
        <v>63</v>
      </c>
      <c r="Q1318" t="s">
        <v>100</v>
      </c>
      <c r="R1318" t="s">
        <v>2884</v>
      </c>
      <c r="S1318" t="s">
        <v>500</v>
      </c>
    </row>
    <row r="1319" spans="1:19" hidden="1" x14ac:dyDescent="0.3">
      <c r="A1319" t="s">
        <v>94</v>
      </c>
      <c r="B1319" s="11">
        <v>45200</v>
      </c>
      <c r="C1319">
        <v>-11.5</v>
      </c>
      <c r="D1319">
        <v>42604</v>
      </c>
      <c r="E1319" t="s">
        <v>40</v>
      </c>
      <c r="F1319" t="s">
        <v>137</v>
      </c>
      <c r="G1319" t="s">
        <v>95</v>
      </c>
      <c r="H1319" t="s">
        <v>2885</v>
      </c>
      <c r="I1319" t="s">
        <v>2877</v>
      </c>
      <c r="J1319">
        <v>20011</v>
      </c>
      <c r="K1319" t="s">
        <v>105</v>
      </c>
      <c r="L1319" t="s">
        <v>106</v>
      </c>
      <c r="M1319" t="s">
        <v>96</v>
      </c>
      <c r="N1319" t="s">
        <v>65</v>
      </c>
      <c r="O1319" t="s">
        <v>107</v>
      </c>
      <c r="P1319" t="s">
        <v>63</v>
      </c>
      <c r="Q1319" t="s">
        <v>100</v>
      </c>
      <c r="R1319" t="s">
        <v>2886</v>
      </c>
      <c r="S1319" t="s">
        <v>500</v>
      </c>
    </row>
    <row r="1320" spans="1:19" hidden="1" x14ac:dyDescent="0.3">
      <c r="A1320" t="s">
        <v>94</v>
      </c>
      <c r="B1320" s="11">
        <v>45200</v>
      </c>
      <c r="C1320">
        <v>-10.6</v>
      </c>
      <c r="D1320">
        <v>42604</v>
      </c>
      <c r="E1320" t="s">
        <v>40</v>
      </c>
      <c r="F1320" t="s">
        <v>137</v>
      </c>
      <c r="G1320" t="s">
        <v>104</v>
      </c>
      <c r="H1320" t="s">
        <v>2674</v>
      </c>
      <c r="I1320" t="s">
        <v>140</v>
      </c>
      <c r="J1320">
        <v>20011</v>
      </c>
      <c r="K1320" t="s">
        <v>105</v>
      </c>
      <c r="L1320" t="s">
        <v>106</v>
      </c>
      <c r="M1320" t="s">
        <v>96</v>
      </c>
      <c r="N1320" t="s">
        <v>65</v>
      </c>
      <c r="O1320" t="s">
        <v>107</v>
      </c>
      <c r="P1320" t="s">
        <v>63</v>
      </c>
      <c r="Q1320" t="s">
        <v>100</v>
      </c>
      <c r="R1320" t="s">
        <v>2675</v>
      </c>
      <c r="S1320" t="s">
        <v>500</v>
      </c>
    </row>
    <row r="1321" spans="1:19" hidden="1" x14ac:dyDescent="0.3">
      <c r="A1321" t="s">
        <v>94</v>
      </c>
      <c r="B1321" s="11">
        <v>45200</v>
      </c>
      <c r="C1321">
        <v>-10.6</v>
      </c>
      <c r="D1321">
        <v>42604</v>
      </c>
      <c r="E1321" t="s">
        <v>40</v>
      </c>
      <c r="F1321" t="s">
        <v>137</v>
      </c>
      <c r="G1321" t="s">
        <v>104</v>
      </c>
      <c r="H1321" t="s">
        <v>2676</v>
      </c>
      <c r="I1321" t="s">
        <v>140</v>
      </c>
      <c r="J1321">
        <v>20011</v>
      </c>
      <c r="K1321" t="s">
        <v>105</v>
      </c>
      <c r="L1321" t="s">
        <v>106</v>
      </c>
      <c r="M1321" t="s">
        <v>96</v>
      </c>
      <c r="N1321" t="s">
        <v>65</v>
      </c>
      <c r="O1321" t="s">
        <v>107</v>
      </c>
      <c r="P1321" t="s">
        <v>63</v>
      </c>
      <c r="Q1321" t="s">
        <v>100</v>
      </c>
      <c r="R1321" t="s">
        <v>2677</v>
      </c>
      <c r="S1321" t="s">
        <v>500</v>
      </c>
    </row>
    <row r="1322" spans="1:19" hidden="1" x14ac:dyDescent="0.3">
      <c r="A1322" t="s">
        <v>94</v>
      </c>
      <c r="B1322" s="11">
        <v>45200</v>
      </c>
      <c r="C1322">
        <v>-6.9</v>
      </c>
      <c r="D1322">
        <v>42604</v>
      </c>
      <c r="E1322" t="s">
        <v>40</v>
      </c>
      <c r="F1322" t="s">
        <v>137</v>
      </c>
      <c r="G1322" t="s">
        <v>95</v>
      </c>
      <c r="H1322" t="s">
        <v>2887</v>
      </c>
      <c r="I1322" t="s">
        <v>2577</v>
      </c>
      <c r="J1322">
        <v>20011</v>
      </c>
      <c r="K1322" t="s">
        <v>105</v>
      </c>
      <c r="L1322" t="s">
        <v>106</v>
      </c>
      <c r="M1322" t="s">
        <v>96</v>
      </c>
      <c r="N1322" t="s">
        <v>65</v>
      </c>
      <c r="O1322" t="s">
        <v>107</v>
      </c>
      <c r="P1322" t="s">
        <v>63</v>
      </c>
      <c r="Q1322" t="s">
        <v>100</v>
      </c>
      <c r="R1322" t="s">
        <v>2888</v>
      </c>
      <c r="S1322" t="s">
        <v>500</v>
      </c>
    </row>
    <row r="1323" spans="1:19" hidden="1" x14ac:dyDescent="0.3">
      <c r="A1323" t="s">
        <v>94</v>
      </c>
      <c r="B1323" s="11">
        <v>45200</v>
      </c>
      <c r="C1323">
        <v>-6</v>
      </c>
      <c r="D1323">
        <v>42604</v>
      </c>
      <c r="E1323" t="s">
        <v>40</v>
      </c>
      <c r="F1323" t="s">
        <v>137</v>
      </c>
      <c r="G1323" t="s">
        <v>95</v>
      </c>
      <c r="H1323" t="s">
        <v>2889</v>
      </c>
      <c r="I1323" t="s">
        <v>2877</v>
      </c>
      <c r="J1323">
        <v>20011</v>
      </c>
      <c r="K1323" t="s">
        <v>105</v>
      </c>
      <c r="L1323" t="s">
        <v>106</v>
      </c>
      <c r="M1323" t="s">
        <v>96</v>
      </c>
      <c r="N1323" t="s">
        <v>65</v>
      </c>
      <c r="O1323" t="s">
        <v>107</v>
      </c>
      <c r="P1323" t="s">
        <v>63</v>
      </c>
      <c r="Q1323" t="s">
        <v>100</v>
      </c>
      <c r="R1323" t="s">
        <v>2890</v>
      </c>
      <c r="S1323" t="s">
        <v>500</v>
      </c>
    </row>
    <row r="1324" spans="1:19" hidden="1" x14ac:dyDescent="0.3">
      <c r="A1324" t="s">
        <v>94</v>
      </c>
      <c r="B1324" s="11">
        <v>45200</v>
      </c>
      <c r="C1324">
        <v>-5.5</v>
      </c>
      <c r="D1324">
        <v>42604</v>
      </c>
      <c r="E1324" t="s">
        <v>40</v>
      </c>
      <c r="F1324" t="s">
        <v>137</v>
      </c>
      <c r="G1324" t="s">
        <v>95</v>
      </c>
      <c r="H1324" t="s">
        <v>2893</v>
      </c>
      <c r="I1324" t="s">
        <v>2577</v>
      </c>
      <c r="J1324">
        <v>20011</v>
      </c>
      <c r="K1324" t="s">
        <v>105</v>
      </c>
      <c r="L1324" t="s">
        <v>106</v>
      </c>
      <c r="M1324" t="s">
        <v>96</v>
      </c>
      <c r="N1324" t="s">
        <v>65</v>
      </c>
      <c r="O1324" t="s">
        <v>107</v>
      </c>
      <c r="P1324" t="s">
        <v>63</v>
      </c>
      <c r="Q1324" t="s">
        <v>100</v>
      </c>
      <c r="R1324" t="s">
        <v>2894</v>
      </c>
      <c r="S1324" t="s">
        <v>500</v>
      </c>
    </row>
    <row r="1325" spans="1:19" hidden="1" x14ac:dyDescent="0.3">
      <c r="A1325" t="s">
        <v>94</v>
      </c>
      <c r="B1325" s="11">
        <v>45200</v>
      </c>
      <c r="C1325">
        <v>-5.5</v>
      </c>
      <c r="D1325">
        <v>42604</v>
      </c>
      <c r="E1325" t="s">
        <v>40</v>
      </c>
      <c r="F1325" t="s">
        <v>137</v>
      </c>
      <c r="G1325" t="s">
        <v>95</v>
      </c>
      <c r="H1325" t="s">
        <v>2891</v>
      </c>
      <c r="I1325" t="s">
        <v>2577</v>
      </c>
      <c r="J1325">
        <v>9002</v>
      </c>
      <c r="K1325" t="s">
        <v>150</v>
      </c>
      <c r="L1325" t="s">
        <v>106</v>
      </c>
      <c r="M1325" t="s">
        <v>96</v>
      </c>
      <c r="N1325" t="s">
        <v>65</v>
      </c>
      <c r="O1325" t="s">
        <v>107</v>
      </c>
      <c r="P1325" t="s">
        <v>63</v>
      </c>
      <c r="Q1325" t="s">
        <v>100</v>
      </c>
      <c r="R1325" t="s">
        <v>2892</v>
      </c>
      <c r="S1325" t="s">
        <v>500</v>
      </c>
    </row>
    <row r="1326" spans="1:19" hidden="1" x14ac:dyDescent="0.3">
      <c r="A1326" t="s">
        <v>94</v>
      </c>
      <c r="B1326" s="11">
        <v>45200</v>
      </c>
      <c r="C1326">
        <v>-5.5</v>
      </c>
      <c r="D1326">
        <v>42604</v>
      </c>
      <c r="E1326" t="s">
        <v>40</v>
      </c>
      <c r="F1326" t="s">
        <v>137</v>
      </c>
      <c r="G1326" t="s">
        <v>104</v>
      </c>
      <c r="H1326" t="s">
        <v>2895</v>
      </c>
      <c r="I1326" t="s">
        <v>138</v>
      </c>
      <c r="J1326">
        <v>20011</v>
      </c>
      <c r="K1326" t="s">
        <v>105</v>
      </c>
      <c r="L1326" t="s">
        <v>106</v>
      </c>
      <c r="M1326" t="s">
        <v>96</v>
      </c>
      <c r="N1326" t="s">
        <v>65</v>
      </c>
      <c r="O1326" t="s">
        <v>107</v>
      </c>
      <c r="P1326" t="s">
        <v>63</v>
      </c>
      <c r="Q1326" t="s">
        <v>100</v>
      </c>
      <c r="R1326" t="s">
        <v>2896</v>
      </c>
      <c r="S1326" t="s">
        <v>500</v>
      </c>
    </row>
    <row r="1327" spans="1:19" hidden="1" x14ac:dyDescent="0.3">
      <c r="A1327" t="s">
        <v>94</v>
      </c>
      <c r="B1327" s="11">
        <v>45200</v>
      </c>
      <c r="C1327">
        <v>-3.7</v>
      </c>
      <c r="D1327">
        <v>42604</v>
      </c>
      <c r="E1327" t="s">
        <v>40</v>
      </c>
      <c r="F1327" t="s">
        <v>137</v>
      </c>
      <c r="G1327" t="s">
        <v>95</v>
      </c>
      <c r="H1327" t="s">
        <v>2897</v>
      </c>
      <c r="I1327" t="s">
        <v>2577</v>
      </c>
      <c r="J1327">
        <v>20011</v>
      </c>
      <c r="K1327" t="s">
        <v>105</v>
      </c>
      <c r="L1327" t="s">
        <v>106</v>
      </c>
      <c r="M1327" t="s">
        <v>96</v>
      </c>
      <c r="N1327" t="s">
        <v>65</v>
      </c>
      <c r="O1327" t="s">
        <v>107</v>
      </c>
      <c r="P1327" t="s">
        <v>63</v>
      </c>
      <c r="Q1327" t="s">
        <v>100</v>
      </c>
      <c r="R1327" t="s">
        <v>2898</v>
      </c>
      <c r="S1327" t="s">
        <v>500</v>
      </c>
    </row>
    <row r="1328" spans="1:19" hidden="1" x14ac:dyDescent="0.3">
      <c r="A1328" t="s">
        <v>94</v>
      </c>
      <c r="B1328" s="11">
        <v>45200</v>
      </c>
      <c r="C1328">
        <v>-1.8</v>
      </c>
      <c r="D1328">
        <v>42604</v>
      </c>
      <c r="E1328" t="s">
        <v>40</v>
      </c>
      <c r="F1328" t="s">
        <v>137</v>
      </c>
      <c r="G1328" t="s">
        <v>95</v>
      </c>
      <c r="H1328" t="s">
        <v>2899</v>
      </c>
      <c r="I1328" t="s">
        <v>2577</v>
      </c>
      <c r="J1328">
        <v>9002</v>
      </c>
      <c r="K1328" t="s">
        <v>150</v>
      </c>
      <c r="L1328" t="s">
        <v>106</v>
      </c>
      <c r="M1328" t="s">
        <v>96</v>
      </c>
      <c r="N1328" t="s">
        <v>65</v>
      </c>
      <c r="O1328" t="s">
        <v>107</v>
      </c>
      <c r="P1328" t="s">
        <v>63</v>
      </c>
      <c r="Q1328" t="s">
        <v>100</v>
      </c>
      <c r="R1328" t="s">
        <v>2900</v>
      </c>
      <c r="S1328" t="s">
        <v>500</v>
      </c>
    </row>
    <row r="1329" spans="1:19" hidden="1" x14ac:dyDescent="0.3">
      <c r="A1329" t="s">
        <v>94</v>
      </c>
      <c r="B1329" s="11">
        <v>45200</v>
      </c>
      <c r="C1329">
        <v>-1.8</v>
      </c>
      <c r="D1329">
        <v>42604</v>
      </c>
      <c r="E1329" t="s">
        <v>40</v>
      </c>
      <c r="F1329" t="s">
        <v>137</v>
      </c>
      <c r="G1329" t="s">
        <v>104</v>
      </c>
      <c r="H1329" t="s">
        <v>2901</v>
      </c>
      <c r="I1329" t="s">
        <v>382</v>
      </c>
      <c r="J1329">
        <v>20011</v>
      </c>
      <c r="K1329" t="s">
        <v>105</v>
      </c>
      <c r="L1329" t="s">
        <v>106</v>
      </c>
      <c r="M1329" t="s">
        <v>96</v>
      </c>
      <c r="N1329" t="s">
        <v>65</v>
      </c>
      <c r="O1329" t="s">
        <v>107</v>
      </c>
      <c r="P1329" t="s">
        <v>63</v>
      </c>
      <c r="Q1329" t="s">
        <v>100</v>
      </c>
      <c r="R1329" t="s">
        <v>2902</v>
      </c>
      <c r="S1329" t="s">
        <v>500</v>
      </c>
    </row>
    <row r="1330" spans="1:19" hidden="1" x14ac:dyDescent="0.3">
      <c r="A1330" t="s">
        <v>94</v>
      </c>
      <c r="B1330" s="11">
        <v>45200</v>
      </c>
      <c r="C1330">
        <v>-1.8</v>
      </c>
      <c r="D1330">
        <v>42604</v>
      </c>
      <c r="E1330" t="s">
        <v>40</v>
      </c>
      <c r="F1330" t="s">
        <v>137</v>
      </c>
      <c r="G1330" t="s">
        <v>104</v>
      </c>
      <c r="H1330" t="s">
        <v>2903</v>
      </c>
      <c r="I1330" t="s">
        <v>382</v>
      </c>
      <c r="J1330">
        <v>20011</v>
      </c>
      <c r="K1330" t="s">
        <v>105</v>
      </c>
      <c r="L1330" t="s">
        <v>106</v>
      </c>
      <c r="M1330" t="s">
        <v>96</v>
      </c>
      <c r="N1330" t="s">
        <v>65</v>
      </c>
      <c r="O1330" t="s">
        <v>107</v>
      </c>
      <c r="P1330" t="s">
        <v>63</v>
      </c>
      <c r="Q1330" t="s">
        <v>100</v>
      </c>
      <c r="R1330" t="s">
        <v>2904</v>
      </c>
      <c r="S1330" t="s">
        <v>500</v>
      </c>
    </row>
    <row r="1331" spans="1:19" hidden="1" x14ac:dyDescent="0.3">
      <c r="A1331" t="s">
        <v>94</v>
      </c>
      <c r="B1331" s="11">
        <v>45200</v>
      </c>
      <c r="C1331">
        <v>-1.4</v>
      </c>
      <c r="D1331">
        <v>42604</v>
      </c>
      <c r="E1331" t="s">
        <v>40</v>
      </c>
      <c r="F1331" t="s">
        <v>137</v>
      </c>
      <c r="G1331" t="s">
        <v>104</v>
      </c>
      <c r="H1331" t="s">
        <v>2678</v>
      </c>
      <c r="I1331" t="s">
        <v>207</v>
      </c>
      <c r="J1331">
        <v>20011</v>
      </c>
      <c r="K1331" t="s">
        <v>105</v>
      </c>
      <c r="L1331" t="s">
        <v>106</v>
      </c>
      <c r="M1331" t="s">
        <v>96</v>
      </c>
      <c r="N1331" t="s">
        <v>65</v>
      </c>
      <c r="O1331" t="s">
        <v>107</v>
      </c>
      <c r="P1331" t="s">
        <v>63</v>
      </c>
      <c r="Q1331" t="s">
        <v>100</v>
      </c>
      <c r="R1331" t="s">
        <v>2679</v>
      </c>
      <c r="S1331" t="s">
        <v>500</v>
      </c>
    </row>
    <row r="1332" spans="1:19" hidden="1" x14ac:dyDescent="0.3">
      <c r="A1332" t="s">
        <v>94</v>
      </c>
      <c r="B1332" s="11">
        <v>45200</v>
      </c>
      <c r="C1332">
        <v>-1.4</v>
      </c>
      <c r="D1332">
        <v>42604</v>
      </c>
      <c r="E1332" t="s">
        <v>40</v>
      </c>
      <c r="F1332" t="s">
        <v>137</v>
      </c>
      <c r="G1332" t="s">
        <v>104</v>
      </c>
      <c r="H1332" t="s">
        <v>2905</v>
      </c>
      <c r="I1332" t="s">
        <v>207</v>
      </c>
      <c r="J1332">
        <v>20011</v>
      </c>
      <c r="K1332" t="s">
        <v>105</v>
      </c>
      <c r="L1332" t="s">
        <v>106</v>
      </c>
      <c r="M1332" t="s">
        <v>96</v>
      </c>
      <c r="N1332" t="s">
        <v>65</v>
      </c>
      <c r="O1332" t="s">
        <v>107</v>
      </c>
      <c r="P1332" t="s">
        <v>63</v>
      </c>
      <c r="Q1332" t="s">
        <v>100</v>
      </c>
      <c r="R1332" t="s">
        <v>2906</v>
      </c>
      <c r="S1332" t="s">
        <v>500</v>
      </c>
    </row>
    <row r="1333" spans="1:19" hidden="1" x14ac:dyDescent="0.3">
      <c r="A1333" t="s">
        <v>94</v>
      </c>
      <c r="B1333" s="11">
        <v>45200</v>
      </c>
      <c r="C1333">
        <v>-1.4</v>
      </c>
      <c r="D1333">
        <v>42604</v>
      </c>
      <c r="E1333" t="s">
        <v>40</v>
      </c>
      <c r="F1333" t="s">
        <v>137</v>
      </c>
      <c r="G1333" t="s">
        <v>104</v>
      </c>
      <c r="H1333" t="s">
        <v>2907</v>
      </c>
      <c r="I1333" t="s">
        <v>207</v>
      </c>
      <c r="J1333">
        <v>20011</v>
      </c>
      <c r="K1333" t="s">
        <v>105</v>
      </c>
      <c r="L1333" t="s">
        <v>106</v>
      </c>
      <c r="M1333" t="s">
        <v>96</v>
      </c>
      <c r="N1333" t="s">
        <v>65</v>
      </c>
      <c r="O1333" t="s">
        <v>107</v>
      </c>
      <c r="P1333" t="s">
        <v>63</v>
      </c>
      <c r="Q1333" t="s">
        <v>100</v>
      </c>
      <c r="R1333" t="s">
        <v>2908</v>
      </c>
      <c r="S1333" t="s">
        <v>500</v>
      </c>
    </row>
    <row r="1334" spans="1:19" hidden="1" x14ac:dyDescent="0.3">
      <c r="A1334" t="s">
        <v>94</v>
      </c>
      <c r="B1334" s="11">
        <v>45200</v>
      </c>
      <c r="C1334">
        <v>-1.38</v>
      </c>
      <c r="D1334">
        <v>42604</v>
      </c>
      <c r="E1334" t="s">
        <v>40</v>
      </c>
      <c r="F1334" t="s">
        <v>137</v>
      </c>
      <c r="G1334" t="s">
        <v>95</v>
      </c>
      <c r="H1334" t="s">
        <v>2909</v>
      </c>
      <c r="I1334" t="s">
        <v>2577</v>
      </c>
      <c r="J1334">
        <v>20011</v>
      </c>
      <c r="K1334" t="s">
        <v>105</v>
      </c>
      <c r="L1334" t="s">
        <v>106</v>
      </c>
      <c r="M1334" t="s">
        <v>96</v>
      </c>
      <c r="N1334" t="s">
        <v>65</v>
      </c>
      <c r="O1334" t="s">
        <v>107</v>
      </c>
      <c r="P1334" t="s">
        <v>63</v>
      </c>
      <c r="Q1334" t="s">
        <v>100</v>
      </c>
      <c r="R1334" t="s">
        <v>2910</v>
      </c>
      <c r="S1334" t="s">
        <v>500</v>
      </c>
    </row>
    <row r="1335" spans="1:19" hidden="1" x14ac:dyDescent="0.3">
      <c r="A1335" t="s">
        <v>94</v>
      </c>
      <c r="B1335" s="11">
        <v>45200</v>
      </c>
      <c r="C1335">
        <v>-0.9</v>
      </c>
      <c r="D1335">
        <v>42604</v>
      </c>
      <c r="E1335" t="s">
        <v>40</v>
      </c>
      <c r="F1335" t="s">
        <v>137</v>
      </c>
      <c r="G1335" t="s">
        <v>95</v>
      </c>
      <c r="H1335" t="s">
        <v>2911</v>
      </c>
      <c r="I1335" t="s">
        <v>2877</v>
      </c>
      <c r="J1335">
        <v>20011</v>
      </c>
      <c r="K1335" t="s">
        <v>105</v>
      </c>
      <c r="L1335" t="s">
        <v>106</v>
      </c>
      <c r="M1335" t="s">
        <v>96</v>
      </c>
      <c r="N1335" t="s">
        <v>65</v>
      </c>
      <c r="O1335" t="s">
        <v>107</v>
      </c>
      <c r="P1335" t="s">
        <v>63</v>
      </c>
      <c r="Q1335" t="s">
        <v>100</v>
      </c>
      <c r="R1335" t="s">
        <v>2912</v>
      </c>
      <c r="S1335" t="s">
        <v>500</v>
      </c>
    </row>
    <row r="1336" spans="1:19" hidden="1" x14ac:dyDescent="0.3">
      <c r="A1336" t="s">
        <v>94</v>
      </c>
      <c r="B1336" s="11">
        <v>45200</v>
      </c>
      <c r="C1336">
        <v>-0.9</v>
      </c>
      <c r="D1336">
        <v>42604</v>
      </c>
      <c r="E1336" t="s">
        <v>40</v>
      </c>
      <c r="F1336" t="s">
        <v>137</v>
      </c>
      <c r="G1336" t="s">
        <v>104</v>
      </c>
      <c r="H1336" t="s">
        <v>2680</v>
      </c>
      <c r="I1336" t="s">
        <v>387</v>
      </c>
      <c r="J1336">
        <v>20011</v>
      </c>
      <c r="K1336" t="s">
        <v>105</v>
      </c>
      <c r="L1336" t="s">
        <v>106</v>
      </c>
      <c r="M1336" t="s">
        <v>96</v>
      </c>
      <c r="N1336" t="s">
        <v>65</v>
      </c>
      <c r="O1336" t="s">
        <v>107</v>
      </c>
      <c r="P1336" t="s">
        <v>63</v>
      </c>
      <c r="Q1336" t="s">
        <v>100</v>
      </c>
      <c r="R1336" t="s">
        <v>2681</v>
      </c>
      <c r="S1336" t="s">
        <v>500</v>
      </c>
    </row>
    <row r="1337" spans="1:19" hidden="1" x14ac:dyDescent="0.3">
      <c r="A1337" t="s">
        <v>94</v>
      </c>
      <c r="B1337" s="11">
        <v>45200</v>
      </c>
      <c r="C1337">
        <v>-0.9</v>
      </c>
      <c r="D1337">
        <v>42604</v>
      </c>
      <c r="E1337" t="s">
        <v>40</v>
      </c>
      <c r="F1337" t="s">
        <v>137</v>
      </c>
      <c r="G1337" t="s">
        <v>104</v>
      </c>
      <c r="H1337" t="s">
        <v>2682</v>
      </c>
      <c r="I1337" t="s">
        <v>382</v>
      </c>
      <c r="J1337">
        <v>20011</v>
      </c>
      <c r="K1337" t="s">
        <v>105</v>
      </c>
      <c r="L1337" t="s">
        <v>106</v>
      </c>
      <c r="M1337" t="s">
        <v>96</v>
      </c>
      <c r="N1337" t="s">
        <v>65</v>
      </c>
      <c r="O1337" t="s">
        <v>107</v>
      </c>
      <c r="P1337" t="s">
        <v>63</v>
      </c>
      <c r="Q1337" t="s">
        <v>100</v>
      </c>
      <c r="R1337" t="s">
        <v>2683</v>
      </c>
      <c r="S1337" t="s">
        <v>500</v>
      </c>
    </row>
    <row r="1338" spans="1:19" hidden="1" x14ac:dyDescent="0.3">
      <c r="A1338" t="s">
        <v>94</v>
      </c>
      <c r="B1338" s="11">
        <v>45200</v>
      </c>
      <c r="C1338">
        <v>-0.9</v>
      </c>
      <c r="D1338">
        <v>42604</v>
      </c>
      <c r="E1338" t="s">
        <v>40</v>
      </c>
      <c r="F1338" t="s">
        <v>137</v>
      </c>
      <c r="G1338" t="s">
        <v>104</v>
      </c>
      <c r="H1338" t="s">
        <v>2913</v>
      </c>
      <c r="I1338" t="s">
        <v>382</v>
      </c>
      <c r="J1338">
        <v>20011</v>
      </c>
      <c r="K1338" t="s">
        <v>105</v>
      </c>
      <c r="L1338" t="s">
        <v>106</v>
      </c>
      <c r="M1338" t="s">
        <v>96</v>
      </c>
      <c r="N1338" t="s">
        <v>65</v>
      </c>
      <c r="O1338" t="s">
        <v>107</v>
      </c>
      <c r="P1338" t="s">
        <v>63</v>
      </c>
      <c r="Q1338" t="s">
        <v>100</v>
      </c>
      <c r="R1338" t="s">
        <v>2914</v>
      </c>
      <c r="S1338" t="s">
        <v>500</v>
      </c>
    </row>
    <row r="1339" spans="1:19" hidden="1" x14ac:dyDescent="0.3">
      <c r="A1339" t="s">
        <v>94</v>
      </c>
      <c r="B1339" s="11">
        <v>45200</v>
      </c>
      <c r="C1339">
        <v>-0.9</v>
      </c>
      <c r="D1339">
        <v>42604</v>
      </c>
      <c r="E1339" t="s">
        <v>40</v>
      </c>
      <c r="F1339" t="s">
        <v>137</v>
      </c>
      <c r="G1339" t="s">
        <v>104</v>
      </c>
      <c r="H1339" t="s">
        <v>2915</v>
      </c>
      <c r="I1339" t="s">
        <v>382</v>
      </c>
      <c r="J1339">
        <v>20011</v>
      </c>
      <c r="K1339" t="s">
        <v>105</v>
      </c>
      <c r="L1339" t="s">
        <v>106</v>
      </c>
      <c r="M1339" t="s">
        <v>96</v>
      </c>
      <c r="N1339" t="s">
        <v>65</v>
      </c>
      <c r="O1339" t="s">
        <v>107</v>
      </c>
      <c r="P1339" t="s">
        <v>63</v>
      </c>
      <c r="Q1339" t="s">
        <v>100</v>
      </c>
      <c r="R1339" t="s">
        <v>2916</v>
      </c>
      <c r="S1339" t="s">
        <v>500</v>
      </c>
    </row>
    <row r="1340" spans="1:19" hidden="1" x14ac:dyDescent="0.3">
      <c r="A1340" t="s">
        <v>94</v>
      </c>
      <c r="B1340" s="11">
        <v>45200</v>
      </c>
      <c r="C1340">
        <v>0.01</v>
      </c>
      <c r="D1340">
        <v>42603</v>
      </c>
      <c r="E1340" t="s">
        <v>39</v>
      </c>
      <c r="F1340" t="s">
        <v>493</v>
      </c>
      <c r="G1340" t="s">
        <v>434</v>
      </c>
      <c r="H1340" t="s">
        <v>2917</v>
      </c>
      <c r="I1340" t="s">
        <v>2620</v>
      </c>
      <c r="J1340">
        <v>2001</v>
      </c>
      <c r="K1340" t="s">
        <v>105</v>
      </c>
      <c r="L1340" t="s">
        <v>106</v>
      </c>
      <c r="M1340" t="s">
        <v>96</v>
      </c>
      <c r="N1340" t="s">
        <v>65</v>
      </c>
      <c r="O1340" t="s">
        <v>107</v>
      </c>
      <c r="P1340" t="s">
        <v>63</v>
      </c>
      <c r="Q1340" t="s">
        <v>100</v>
      </c>
      <c r="R1340" t="s">
        <v>2918</v>
      </c>
    </row>
    <row r="1341" spans="1:19" hidden="1" x14ac:dyDescent="0.3">
      <c r="A1341" t="s">
        <v>94</v>
      </c>
      <c r="B1341" s="11">
        <v>45200</v>
      </c>
      <c r="C1341">
        <v>0.02</v>
      </c>
      <c r="D1341">
        <v>42603</v>
      </c>
      <c r="E1341" t="s">
        <v>39</v>
      </c>
      <c r="F1341" t="s">
        <v>493</v>
      </c>
      <c r="G1341" t="s">
        <v>434</v>
      </c>
      <c r="H1341" t="s">
        <v>2919</v>
      </c>
      <c r="I1341" t="s">
        <v>2613</v>
      </c>
      <c r="J1341">
        <v>2001</v>
      </c>
      <c r="K1341" t="s">
        <v>105</v>
      </c>
      <c r="L1341" t="s">
        <v>106</v>
      </c>
      <c r="M1341" t="s">
        <v>96</v>
      </c>
      <c r="N1341" t="s">
        <v>65</v>
      </c>
      <c r="O1341" t="s">
        <v>107</v>
      </c>
      <c r="P1341" t="s">
        <v>63</v>
      </c>
      <c r="Q1341" t="s">
        <v>100</v>
      </c>
      <c r="R1341" t="s">
        <v>2920</v>
      </c>
    </row>
    <row r="1342" spans="1:19" hidden="1" x14ac:dyDescent="0.3">
      <c r="A1342" t="s">
        <v>94</v>
      </c>
      <c r="B1342" s="11">
        <v>45200</v>
      </c>
      <c r="C1342">
        <v>0.02</v>
      </c>
      <c r="D1342">
        <v>42603</v>
      </c>
      <c r="E1342" t="s">
        <v>39</v>
      </c>
      <c r="F1342" t="s">
        <v>493</v>
      </c>
      <c r="G1342" t="s">
        <v>434</v>
      </c>
      <c r="H1342" t="s">
        <v>2921</v>
      </c>
      <c r="I1342" t="s">
        <v>2922</v>
      </c>
      <c r="J1342">
        <v>2001</v>
      </c>
      <c r="K1342" t="s">
        <v>105</v>
      </c>
      <c r="L1342" t="s">
        <v>106</v>
      </c>
      <c r="M1342" t="s">
        <v>96</v>
      </c>
      <c r="N1342" t="s">
        <v>65</v>
      </c>
      <c r="O1342" t="s">
        <v>107</v>
      </c>
      <c r="P1342" t="s">
        <v>63</v>
      </c>
      <c r="Q1342" t="s">
        <v>100</v>
      </c>
      <c r="R1342" t="s">
        <v>2923</v>
      </c>
    </row>
    <row r="1343" spans="1:19" hidden="1" x14ac:dyDescent="0.3">
      <c r="A1343" t="s">
        <v>94</v>
      </c>
      <c r="B1343" s="11">
        <v>45200</v>
      </c>
      <c r="C1343">
        <v>0.02</v>
      </c>
      <c r="D1343">
        <v>42603</v>
      </c>
      <c r="E1343" t="s">
        <v>39</v>
      </c>
      <c r="F1343" t="s">
        <v>493</v>
      </c>
      <c r="G1343" t="s">
        <v>434</v>
      </c>
      <c r="H1343" t="s">
        <v>2924</v>
      </c>
      <c r="I1343" t="s">
        <v>2620</v>
      </c>
      <c r="J1343">
        <v>2001</v>
      </c>
      <c r="K1343" t="s">
        <v>105</v>
      </c>
      <c r="L1343" t="s">
        <v>106</v>
      </c>
      <c r="M1343" t="s">
        <v>96</v>
      </c>
      <c r="N1343" t="s">
        <v>65</v>
      </c>
      <c r="O1343" t="s">
        <v>107</v>
      </c>
      <c r="P1343" t="s">
        <v>63</v>
      </c>
      <c r="Q1343" t="s">
        <v>100</v>
      </c>
      <c r="R1343" t="s">
        <v>2925</v>
      </c>
    </row>
    <row r="1344" spans="1:19" hidden="1" x14ac:dyDescent="0.3">
      <c r="A1344" t="s">
        <v>94</v>
      </c>
      <c r="B1344" s="11">
        <v>45200</v>
      </c>
      <c r="C1344">
        <v>0.03</v>
      </c>
      <c r="D1344">
        <v>42603</v>
      </c>
      <c r="E1344" t="s">
        <v>39</v>
      </c>
      <c r="F1344" t="s">
        <v>493</v>
      </c>
      <c r="G1344" t="s">
        <v>434</v>
      </c>
      <c r="H1344" t="s">
        <v>2684</v>
      </c>
      <c r="I1344" t="s">
        <v>435</v>
      </c>
      <c r="J1344">
        <v>9002</v>
      </c>
      <c r="K1344" t="s">
        <v>150</v>
      </c>
      <c r="L1344" t="s">
        <v>106</v>
      </c>
      <c r="M1344" t="s">
        <v>96</v>
      </c>
      <c r="N1344" t="s">
        <v>65</v>
      </c>
      <c r="O1344" t="s">
        <v>107</v>
      </c>
      <c r="P1344" t="s">
        <v>63</v>
      </c>
      <c r="Q1344" t="s">
        <v>100</v>
      </c>
      <c r="R1344" t="s">
        <v>2685</v>
      </c>
    </row>
    <row r="1345" spans="1:19" hidden="1" x14ac:dyDescent="0.3">
      <c r="A1345" t="s">
        <v>94</v>
      </c>
      <c r="B1345" s="11">
        <v>45200</v>
      </c>
      <c r="C1345">
        <v>0.04</v>
      </c>
      <c r="D1345">
        <v>42603</v>
      </c>
      <c r="E1345" t="s">
        <v>39</v>
      </c>
      <c r="F1345" t="s">
        <v>493</v>
      </c>
      <c r="G1345" t="s">
        <v>434</v>
      </c>
      <c r="H1345" t="s">
        <v>2686</v>
      </c>
      <c r="I1345" t="s">
        <v>435</v>
      </c>
      <c r="J1345">
        <v>9002</v>
      </c>
      <c r="K1345" t="s">
        <v>150</v>
      </c>
      <c r="L1345" t="s">
        <v>106</v>
      </c>
      <c r="M1345" t="s">
        <v>96</v>
      </c>
      <c r="N1345" t="s">
        <v>65</v>
      </c>
      <c r="O1345" t="s">
        <v>107</v>
      </c>
      <c r="P1345" t="s">
        <v>63</v>
      </c>
      <c r="Q1345" t="s">
        <v>100</v>
      </c>
      <c r="R1345" t="s">
        <v>2687</v>
      </c>
    </row>
    <row r="1346" spans="1:19" hidden="1" x14ac:dyDescent="0.3">
      <c r="A1346" t="s">
        <v>94</v>
      </c>
      <c r="B1346" s="11">
        <v>45200</v>
      </c>
      <c r="C1346">
        <v>0.04</v>
      </c>
      <c r="D1346">
        <v>42603</v>
      </c>
      <c r="E1346" t="s">
        <v>39</v>
      </c>
      <c r="F1346" t="s">
        <v>493</v>
      </c>
      <c r="G1346" t="s">
        <v>434</v>
      </c>
      <c r="H1346" t="s">
        <v>2926</v>
      </c>
      <c r="I1346" t="s">
        <v>435</v>
      </c>
      <c r="J1346">
        <v>9002</v>
      </c>
      <c r="K1346" t="s">
        <v>150</v>
      </c>
      <c r="L1346" t="s">
        <v>106</v>
      </c>
      <c r="M1346" t="s">
        <v>96</v>
      </c>
      <c r="N1346" t="s">
        <v>65</v>
      </c>
      <c r="O1346" t="s">
        <v>107</v>
      </c>
      <c r="P1346" t="s">
        <v>63</v>
      </c>
      <c r="Q1346" t="s">
        <v>100</v>
      </c>
      <c r="R1346" t="s">
        <v>2927</v>
      </c>
    </row>
    <row r="1347" spans="1:19" hidden="1" x14ac:dyDescent="0.3">
      <c r="A1347" t="s">
        <v>94</v>
      </c>
      <c r="B1347" s="11">
        <v>45200</v>
      </c>
      <c r="C1347">
        <v>0.04</v>
      </c>
      <c r="D1347">
        <v>42603</v>
      </c>
      <c r="E1347" t="s">
        <v>39</v>
      </c>
      <c r="F1347" t="s">
        <v>493</v>
      </c>
      <c r="G1347" t="s">
        <v>434</v>
      </c>
      <c r="H1347" t="s">
        <v>2928</v>
      </c>
      <c r="I1347" t="s">
        <v>435</v>
      </c>
      <c r="J1347">
        <v>9002</v>
      </c>
      <c r="K1347" t="s">
        <v>150</v>
      </c>
      <c r="L1347" t="s">
        <v>106</v>
      </c>
      <c r="M1347" t="s">
        <v>96</v>
      </c>
      <c r="N1347" t="s">
        <v>65</v>
      </c>
      <c r="O1347" t="s">
        <v>107</v>
      </c>
      <c r="P1347" t="s">
        <v>63</v>
      </c>
      <c r="Q1347" t="s">
        <v>100</v>
      </c>
      <c r="R1347" t="s">
        <v>2929</v>
      </c>
    </row>
    <row r="1348" spans="1:19" hidden="1" x14ac:dyDescent="0.3">
      <c r="A1348" t="s">
        <v>94</v>
      </c>
      <c r="B1348" s="11">
        <v>45200</v>
      </c>
      <c r="C1348">
        <v>0.1</v>
      </c>
      <c r="D1348">
        <v>42603</v>
      </c>
      <c r="E1348" t="s">
        <v>39</v>
      </c>
      <c r="F1348" t="s">
        <v>493</v>
      </c>
      <c r="G1348" t="s">
        <v>434</v>
      </c>
      <c r="H1348" t="s">
        <v>2930</v>
      </c>
      <c r="I1348" t="s">
        <v>2620</v>
      </c>
      <c r="J1348">
        <v>2001</v>
      </c>
      <c r="K1348" t="s">
        <v>105</v>
      </c>
      <c r="L1348" t="s">
        <v>106</v>
      </c>
      <c r="M1348" t="s">
        <v>96</v>
      </c>
      <c r="N1348" t="s">
        <v>65</v>
      </c>
      <c r="O1348" t="s">
        <v>107</v>
      </c>
      <c r="P1348" t="s">
        <v>63</v>
      </c>
      <c r="Q1348" t="s">
        <v>100</v>
      </c>
      <c r="R1348" t="s">
        <v>2931</v>
      </c>
    </row>
    <row r="1349" spans="1:19" hidden="1" x14ac:dyDescent="0.3">
      <c r="A1349" t="s">
        <v>94</v>
      </c>
      <c r="B1349" s="11">
        <v>45200</v>
      </c>
      <c r="C1349">
        <v>0.87</v>
      </c>
      <c r="D1349">
        <v>42603</v>
      </c>
      <c r="E1349" t="s">
        <v>39</v>
      </c>
      <c r="F1349" t="s">
        <v>493</v>
      </c>
      <c r="G1349" t="s">
        <v>434</v>
      </c>
      <c r="H1349" t="s">
        <v>2932</v>
      </c>
      <c r="I1349" t="s">
        <v>2613</v>
      </c>
      <c r="J1349">
        <v>2001</v>
      </c>
      <c r="K1349" t="s">
        <v>105</v>
      </c>
      <c r="L1349" t="s">
        <v>106</v>
      </c>
      <c r="M1349" t="s">
        <v>96</v>
      </c>
      <c r="N1349" t="s">
        <v>65</v>
      </c>
      <c r="O1349" t="s">
        <v>107</v>
      </c>
      <c r="P1349" t="s">
        <v>63</v>
      </c>
      <c r="Q1349" t="s">
        <v>100</v>
      </c>
      <c r="R1349" t="s">
        <v>2933</v>
      </c>
    </row>
    <row r="1350" spans="1:19" hidden="1" x14ac:dyDescent="0.3">
      <c r="A1350" t="s">
        <v>94</v>
      </c>
      <c r="B1350" s="11">
        <v>45200</v>
      </c>
      <c r="C1350">
        <v>2.56</v>
      </c>
      <c r="D1350">
        <v>41620</v>
      </c>
      <c r="E1350" t="s">
        <v>28</v>
      </c>
      <c r="F1350" t="s">
        <v>125</v>
      </c>
      <c r="G1350" t="s">
        <v>124</v>
      </c>
      <c r="H1350" t="s">
        <v>599</v>
      </c>
      <c r="I1350" t="s">
        <v>600</v>
      </c>
      <c r="J1350">
        <v>9002</v>
      </c>
      <c r="K1350" t="s">
        <v>150</v>
      </c>
      <c r="L1350" t="s">
        <v>106</v>
      </c>
      <c r="M1350" t="s">
        <v>103</v>
      </c>
      <c r="N1350" t="s">
        <v>56</v>
      </c>
      <c r="O1350" t="s">
        <v>119</v>
      </c>
      <c r="P1350" t="s">
        <v>64</v>
      </c>
      <c r="Q1350" t="s">
        <v>2661</v>
      </c>
      <c r="R1350" t="s">
        <v>2662</v>
      </c>
      <c r="S1350" t="s">
        <v>500</v>
      </c>
    </row>
    <row r="1351" spans="1:19" hidden="1" x14ac:dyDescent="0.3">
      <c r="A1351" t="s">
        <v>94</v>
      </c>
      <c r="B1351" s="11">
        <v>45200</v>
      </c>
      <c r="C1351">
        <v>2.56</v>
      </c>
      <c r="D1351">
        <v>41620</v>
      </c>
      <c r="E1351" t="s">
        <v>28</v>
      </c>
      <c r="F1351" t="s">
        <v>125</v>
      </c>
      <c r="G1351" t="s">
        <v>124</v>
      </c>
      <c r="H1351" t="s">
        <v>599</v>
      </c>
      <c r="I1351" t="s">
        <v>600</v>
      </c>
      <c r="J1351">
        <v>2001</v>
      </c>
      <c r="K1351" t="s">
        <v>105</v>
      </c>
      <c r="L1351" t="s">
        <v>106</v>
      </c>
      <c r="M1351" t="s">
        <v>103</v>
      </c>
      <c r="N1351" t="s">
        <v>56</v>
      </c>
      <c r="O1351" t="s">
        <v>119</v>
      </c>
      <c r="P1351" t="s">
        <v>64</v>
      </c>
      <c r="Q1351" t="s">
        <v>2661</v>
      </c>
      <c r="R1351" t="s">
        <v>2662</v>
      </c>
      <c r="S1351" t="s">
        <v>500</v>
      </c>
    </row>
    <row r="1352" spans="1:19" hidden="1" x14ac:dyDescent="0.3">
      <c r="A1352" t="s">
        <v>94</v>
      </c>
      <c r="B1352" s="11">
        <v>45200</v>
      </c>
      <c r="C1352">
        <v>2.56</v>
      </c>
      <c r="D1352">
        <v>41620</v>
      </c>
      <c r="E1352" t="s">
        <v>28</v>
      </c>
      <c r="F1352" t="s">
        <v>125</v>
      </c>
      <c r="G1352" t="s">
        <v>124</v>
      </c>
      <c r="H1352" t="s">
        <v>599</v>
      </c>
      <c r="I1352" t="s">
        <v>600</v>
      </c>
      <c r="J1352">
        <v>5001</v>
      </c>
      <c r="K1352" t="s">
        <v>126</v>
      </c>
      <c r="L1352" t="s">
        <v>115</v>
      </c>
      <c r="M1352" t="s">
        <v>103</v>
      </c>
      <c r="N1352" t="s">
        <v>56</v>
      </c>
      <c r="O1352" t="s">
        <v>119</v>
      </c>
      <c r="P1352" t="s">
        <v>64</v>
      </c>
      <c r="Q1352" t="s">
        <v>2661</v>
      </c>
      <c r="R1352" t="s">
        <v>2662</v>
      </c>
      <c r="S1352" t="s">
        <v>500</v>
      </c>
    </row>
    <row r="1353" spans="1:19" hidden="1" x14ac:dyDescent="0.3">
      <c r="A1353" t="s">
        <v>94</v>
      </c>
      <c r="B1353" s="11">
        <v>45200</v>
      </c>
      <c r="C1353">
        <v>2.56</v>
      </c>
      <c r="D1353">
        <v>41620</v>
      </c>
      <c r="E1353" t="s">
        <v>28</v>
      </c>
      <c r="F1353" t="s">
        <v>125</v>
      </c>
      <c r="G1353" t="s">
        <v>124</v>
      </c>
      <c r="H1353" t="s">
        <v>599</v>
      </c>
      <c r="I1353" t="s">
        <v>600</v>
      </c>
      <c r="J1353">
        <v>50016</v>
      </c>
      <c r="K1353" t="s">
        <v>126</v>
      </c>
      <c r="L1353" t="s">
        <v>115</v>
      </c>
      <c r="M1353" t="s">
        <v>103</v>
      </c>
      <c r="N1353" t="s">
        <v>56</v>
      </c>
      <c r="O1353" t="s">
        <v>119</v>
      </c>
      <c r="P1353" t="s">
        <v>64</v>
      </c>
      <c r="Q1353" t="s">
        <v>2661</v>
      </c>
      <c r="R1353" t="s">
        <v>2662</v>
      </c>
      <c r="S1353" t="s">
        <v>500</v>
      </c>
    </row>
    <row r="1354" spans="1:19" hidden="1" x14ac:dyDescent="0.3">
      <c r="A1354" t="s">
        <v>94</v>
      </c>
      <c r="B1354" s="11">
        <v>45200</v>
      </c>
      <c r="C1354">
        <v>2.56</v>
      </c>
      <c r="D1354">
        <v>41620</v>
      </c>
      <c r="E1354" t="s">
        <v>28</v>
      </c>
      <c r="F1354" t="s">
        <v>125</v>
      </c>
      <c r="G1354" t="s">
        <v>124</v>
      </c>
      <c r="H1354" t="s">
        <v>599</v>
      </c>
      <c r="I1354" t="s">
        <v>600</v>
      </c>
      <c r="J1354">
        <v>4004</v>
      </c>
      <c r="K1354" t="s">
        <v>114</v>
      </c>
      <c r="L1354" t="s">
        <v>2391</v>
      </c>
      <c r="M1354" t="s">
        <v>103</v>
      </c>
      <c r="N1354" t="s">
        <v>56</v>
      </c>
      <c r="O1354" t="s">
        <v>119</v>
      </c>
      <c r="P1354" t="s">
        <v>64</v>
      </c>
      <c r="Q1354" t="s">
        <v>2661</v>
      </c>
      <c r="R1354" t="s">
        <v>2662</v>
      </c>
      <c r="S1354" t="s">
        <v>500</v>
      </c>
    </row>
    <row r="1355" spans="1:19" hidden="1" x14ac:dyDescent="0.3">
      <c r="A1355" t="s">
        <v>94</v>
      </c>
      <c r="B1355" s="11">
        <v>45200</v>
      </c>
      <c r="C1355">
        <v>171</v>
      </c>
      <c r="F1355" t="s">
        <v>493</v>
      </c>
      <c r="G1355" t="s">
        <v>433</v>
      </c>
      <c r="H1355" t="s">
        <v>2866</v>
      </c>
      <c r="Q1355" t="s">
        <v>100</v>
      </c>
      <c r="R1355" t="s">
        <v>2934</v>
      </c>
    </row>
    <row r="1356" spans="1:19" hidden="1" x14ac:dyDescent="0.3">
      <c r="A1356" t="s">
        <v>94</v>
      </c>
      <c r="B1356" s="11">
        <v>45200</v>
      </c>
      <c r="C1356">
        <v>279</v>
      </c>
      <c r="F1356" t="s">
        <v>493</v>
      </c>
      <c r="G1356" t="s">
        <v>433</v>
      </c>
      <c r="H1356" t="s">
        <v>2855</v>
      </c>
      <c r="Q1356" t="s">
        <v>100</v>
      </c>
      <c r="R1356" t="s">
        <v>2935</v>
      </c>
    </row>
    <row r="1357" spans="1:19" hidden="1" x14ac:dyDescent="0.3">
      <c r="A1357" t="s">
        <v>94</v>
      </c>
      <c r="B1357" s="11">
        <v>45200</v>
      </c>
      <c r="C1357">
        <v>3813</v>
      </c>
      <c r="F1357" t="s">
        <v>493</v>
      </c>
      <c r="G1357" t="s">
        <v>433</v>
      </c>
      <c r="H1357" t="s">
        <v>2640</v>
      </c>
      <c r="Q1357" t="s">
        <v>100</v>
      </c>
      <c r="R1357" t="s">
        <v>2688</v>
      </c>
    </row>
    <row r="1358" spans="1:19" hidden="1" x14ac:dyDescent="0.3">
      <c r="A1358" t="s">
        <v>94</v>
      </c>
      <c r="B1358" s="11">
        <v>45200</v>
      </c>
      <c r="C1358">
        <v>5000</v>
      </c>
      <c r="F1358" t="s">
        <v>493</v>
      </c>
      <c r="G1358" t="s">
        <v>433</v>
      </c>
      <c r="H1358" t="s">
        <v>2757</v>
      </c>
      <c r="Q1358" t="s">
        <v>100</v>
      </c>
      <c r="R1358" t="s">
        <v>2936</v>
      </c>
    </row>
    <row r="1359" spans="1:19" hidden="1" x14ac:dyDescent="0.3">
      <c r="A1359" t="s">
        <v>94</v>
      </c>
      <c r="B1359" s="11">
        <v>45200</v>
      </c>
      <c r="C1359">
        <v>5000</v>
      </c>
      <c r="F1359" t="s">
        <v>493</v>
      </c>
      <c r="G1359" t="s">
        <v>433</v>
      </c>
      <c r="H1359" t="s">
        <v>2759</v>
      </c>
      <c r="Q1359" t="s">
        <v>100</v>
      </c>
      <c r="R1359" t="s">
        <v>2937</v>
      </c>
    </row>
    <row r="1360" spans="1:19" hidden="1" x14ac:dyDescent="0.3">
      <c r="A1360" t="s">
        <v>94</v>
      </c>
      <c r="B1360" s="11">
        <v>45200</v>
      </c>
      <c r="C1360">
        <v>6882.16</v>
      </c>
      <c r="F1360" t="s">
        <v>493</v>
      </c>
      <c r="G1360" t="s">
        <v>433</v>
      </c>
      <c r="H1360" t="s">
        <v>2635</v>
      </c>
      <c r="Q1360" t="s">
        <v>100</v>
      </c>
      <c r="R1360" t="s">
        <v>2689</v>
      </c>
    </row>
    <row r="1361" spans="1:19" hidden="1" x14ac:dyDescent="0.3">
      <c r="A1361" t="s">
        <v>94</v>
      </c>
      <c r="B1361" s="11">
        <v>45200</v>
      </c>
      <c r="C1361">
        <v>7003.3</v>
      </c>
      <c r="F1361" t="s">
        <v>493</v>
      </c>
      <c r="G1361" t="s">
        <v>433</v>
      </c>
      <c r="H1361" t="s">
        <v>2752</v>
      </c>
      <c r="Q1361" t="s">
        <v>100</v>
      </c>
      <c r="R1361" t="s">
        <v>2938</v>
      </c>
    </row>
    <row r="1362" spans="1:19" hidden="1" x14ac:dyDescent="0.3">
      <c r="A1362" t="s">
        <v>94</v>
      </c>
      <c r="B1362" s="11">
        <v>45200</v>
      </c>
      <c r="C1362">
        <v>8000</v>
      </c>
      <c r="F1362" t="s">
        <v>493</v>
      </c>
      <c r="G1362" t="s">
        <v>433</v>
      </c>
      <c r="H1362" t="s">
        <v>2750</v>
      </c>
      <c r="Q1362" t="s">
        <v>100</v>
      </c>
      <c r="R1362" t="s">
        <v>2939</v>
      </c>
    </row>
    <row r="1363" spans="1:19" hidden="1" x14ac:dyDescent="0.3">
      <c r="A1363" t="s">
        <v>94</v>
      </c>
      <c r="B1363" s="11">
        <v>45200</v>
      </c>
      <c r="C1363">
        <v>8286.8799999999992</v>
      </c>
      <c r="F1363" t="s">
        <v>493</v>
      </c>
      <c r="G1363" t="s">
        <v>433</v>
      </c>
      <c r="H1363" t="s">
        <v>2748</v>
      </c>
      <c r="Q1363" t="s">
        <v>100</v>
      </c>
      <c r="R1363" t="s">
        <v>2940</v>
      </c>
    </row>
    <row r="1364" spans="1:19" hidden="1" x14ac:dyDescent="0.3">
      <c r="A1364" t="s">
        <v>94</v>
      </c>
      <c r="B1364" s="11">
        <v>45200</v>
      </c>
      <c r="C1364">
        <v>12000</v>
      </c>
      <c r="F1364" t="s">
        <v>493</v>
      </c>
      <c r="G1364" t="s">
        <v>433</v>
      </c>
      <c r="H1364" t="s">
        <v>2746</v>
      </c>
      <c r="Q1364" t="s">
        <v>100</v>
      </c>
      <c r="R1364" t="s">
        <v>2941</v>
      </c>
    </row>
    <row r="1365" spans="1:19" hidden="1" x14ac:dyDescent="0.3">
      <c r="A1365" t="s">
        <v>94</v>
      </c>
      <c r="B1365" s="11">
        <v>45200</v>
      </c>
      <c r="C1365">
        <v>19988.2</v>
      </c>
      <c r="F1365" t="s">
        <v>493</v>
      </c>
      <c r="G1365" t="s">
        <v>433</v>
      </c>
      <c r="H1365" t="s">
        <v>2735</v>
      </c>
      <c r="Q1365" t="s">
        <v>100</v>
      </c>
      <c r="R1365" t="s">
        <v>2942</v>
      </c>
    </row>
    <row r="1366" spans="1:19" hidden="1" x14ac:dyDescent="0.3">
      <c r="A1366" t="s">
        <v>94</v>
      </c>
      <c r="B1366" s="11">
        <v>45200</v>
      </c>
      <c r="C1366">
        <v>28600</v>
      </c>
      <c r="F1366" t="s">
        <v>493</v>
      </c>
      <c r="G1366" t="s">
        <v>433</v>
      </c>
      <c r="H1366" t="s">
        <v>2733</v>
      </c>
      <c r="Q1366" t="s">
        <v>100</v>
      </c>
      <c r="R1366" t="s">
        <v>2943</v>
      </c>
    </row>
    <row r="1367" spans="1:19" hidden="1" x14ac:dyDescent="0.3">
      <c r="A1367" t="s">
        <v>94</v>
      </c>
      <c r="B1367" s="11">
        <v>45200</v>
      </c>
      <c r="C1367">
        <v>30593.599999999999</v>
      </c>
      <c r="F1367" t="s">
        <v>493</v>
      </c>
      <c r="G1367" t="s">
        <v>433</v>
      </c>
      <c r="H1367" t="s">
        <v>2731</v>
      </c>
      <c r="Q1367" t="s">
        <v>100</v>
      </c>
      <c r="R1367" t="s">
        <v>2944</v>
      </c>
    </row>
    <row r="1368" spans="1:19" hidden="1" x14ac:dyDescent="0.3">
      <c r="A1368" t="s">
        <v>94</v>
      </c>
      <c r="B1368" s="11">
        <v>45200</v>
      </c>
      <c r="C1368">
        <v>31760.400000000001</v>
      </c>
      <c r="F1368" t="s">
        <v>493</v>
      </c>
      <c r="G1368" t="s">
        <v>433</v>
      </c>
      <c r="H1368" t="s">
        <v>2729</v>
      </c>
      <c r="Q1368" t="s">
        <v>100</v>
      </c>
      <c r="R1368" t="s">
        <v>2945</v>
      </c>
    </row>
    <row r="1369" spans="1:19" hidden="1" x14ac:dyDescent="0.3">
      <c r="A1369" t="s">
        <v>94</v>
      </c>
      <c r="B1369" s="11">
        <v>45200</v>
      </c>
      <c r="C1369">
        <v>48422.720000000001</v>
      </c>
      <c r="D1369">
        <v>50101</v>
      </c>
      <c r="E1369" t="s">
        <v>2321</v>
      </c>
      <c r="F1369" t="s">
        <v>2322</v>
      </c>
      <c r="G1369" t="s">
        <v>172</v>
      </c>
      <c r="I1369" t="s">
        <v>2327</v>
      </c>
      <c r="J1369">
        <v>9002</v>
      </c>
      <c r="K1369" t="s">
        <v>150</v>
      </c>
      <c r="L1369" t="s">
        <v>106</v>
      </c>
      <c r="M1369" t="s">
        <v>2323</v>
      </c>
      <c r="N1369" t="s">
        <v>52</v>
      </c>
      <c r="O1369" t="s">
        <v>2323</v>
      </c>
      <c r="P1369" t="s">
        <v>53</v>
      </c>
    </row>
    <row r="1370" spans="1:19" hidden="1" x14ac:dyDescent="0.3">
      <c r="A1370" t="s">
        <v>94</v>
      </c>
      <c r="B1370" s="11">
        <v>45200</v>
      </c>
      <c r="C1370">
        <v>167145.38</v>
      </c>
      <c r="D1370">
        <v>50101</v>
      </c>
      <c r="E1370" t="s">
        <v>2321</v>
      </c>
      <c r="F1370" t="s">
        <v>2322</v>
      </c>
      <c r="G1370" t="s">
        <v>172</v>
      </c>
      <c r="I1370" t="s">
        <v>150</v>
      </c>
      <c r="J1370">
        <v>9002</v>
      </c>
      <c r="K1370" t="s">
        <v>150</v>
      </c>
      <c r="L1370" t="s">
        <v>106</v>
      </c>
      <c r="M1370" t="s">
        <v>2323</v>
      </c>
      <c r="N1370" t="s">
        <v>52</v>
      </c>
      <c r="O1370" t="s">
        <v>2323</v>
      </c>
      <c r="P1370" t="s">
        <v>53</v>
      </c>
    </row>
    <row r="1371" spans="1:19" hidden="1" x14ac:dyDescent="0.3">
      <c r="A1371" t="s">
        <v>94</v>
      </c>
      <c r="B1371" s="11">
        <v>45231</v>
      </c>
      <c r="C1371"/>
      <c r="D1371">
        <v>41620</v>
      </c>
      <c r="E1371" t="s">
        <v>28</v>
      </c>
      <c r="F1371" t="s">
        <v>2322</v>
      </c>
      <c r="G1371" t="s">
        <v>172</v>
      </c>
      <c r="I1371" t="s">
        <v>150</v>
      </c>
      <c r="J1371">
        <v>9002</v>
      </c>
      <c r="K1371" t="s">
        <v>150</v>
      </c>
      <c r="L1371" t="s">
        <v>106</v>
      </c>
      <c r="M1371" t="s">
        <v>103</v>
      </c>
      <c r="N1371" t="s">
        <v>56</v>
      </c>
      <c r="O1371" t="s">
        <v>119</v>
      </c>
      <c r="P1371" t="s">
        <v>64</v>
      </c>
    </row>
    <row r="1372" spans="1:19" hidden="1" x14ac:dyDescent="0.3">
      <c r="A1372" t="s">
        <v>94</v>
      </c>
      <c r="B1372" s="11">
        <v>45231</v>
      </c>
      <c r="C1372">
        <v>-67909</v>
      </c>
      <c r="F1372" t="s">
        <v>493</v>
      </c>
      <c r="G1372" t="s">
        <v>433</v>
      </c>
      <c r="H1372" t="s">
        <v>3009</v>
      </c>
      <c r="Q1372" t="s">
        <v>100</v>
      </c>
      <c r="R1372" t="s">
        <v>3010</v>
      </c>
    </row>
    <row r="1373" spans="1:19" hidden="1" x14ac:dyDescent="0.3">
      <c r="A1373" t="s">
        <v>94</v>
      </c>
      <c r="B1373" s="11">
        <v>45231</v>
      </c>
      <c r="C1373">
        <v>-46000</v>
      </c>
      <c r="D1373">
        <v>41412</v>
      </c>
      <c r="E1373" t="s">
        <v>2324</v>
      </c>
      <c r="F1373" t="s">
        <v>2322</v>
      </c>
      <c r="G1373" t="s">
        <v>172</v>
      </c>
      <c r="I1373" t="s">
        <v>2325</v>
      </c>
      <c r="J1373">
        <v>9002</v>
      </c>
      <c r="K1373" t="s">
        <v>150</v>
      </c>
      <c r="L1373" t="s">
        <v>106</v>
      </c>
      <c r="M1373" t="s">
        <v>103</v>
      </c>
      <c r="N1373" t="s">
        <v>56</v>
      </c>
      <c r="O1373" t="s">
        <v>111</v>
      </c>
      <c r="P1373" t="s">
        <v>60</v>
      </c>
    </row>
    <row r="1374" spans="1:19" hidden="1" x14ac:dyDescent="0.3">
      <c r="A1374" t="s">
        <v>94</v>
      </c>
      <c r="B1374" s="11">
        <v>45231</v>
      </c>
      <c r="C1374">
        <v>-31861.200000000001</v>
      </c>
      <c r="F1374" t="s">
        <v>493</v>
      </c>
      <c r="G1374" t="s">
        <v>433</v>
      </c>
      <c r="H1374" t="s">
        <v>3011</v>
      </c>
      <c r="Q1374" t="s">
        <v>100</v>
      </c>
      <c r="R1374" t="s">
        <v>3012</v>
      </c>
    </row>
    <row r="1375" spans="1:19" hidden="1" x14ac:dyDescent="0.3">
      <c r="A1375" t="s">
        <v>94</v>
      </c>
      <c r="B1375" s="11">
        <v>45231</v>
      </c>
      <c r="C1375">
        <v>-28125.43</v>
      </c>
      <c r="D1375">
        <v>31102</v>
      </c>
      <c r="E1375" t="s">
        <v>0</v>
      </c>
      <c r="F1375" t="s">
        <v>144</v>
      </c>
      <c r="G1375" t="s">
        <v>110</v>
      </c>
      <c r="H1375" t="s">
        <v>3013</v>
      </c>
      <c r="I1375" t="s">
        <v>3014</v>
      </c>
      <c r="J1375">
        <v>9002</v>
      </c>
      <c r="K1375" t="s">
        <v>150</v>
      </c>
      <c r="L1375" t="s">
        <v>106</v>
      </c>
      <c r="M1375" t="s">
        <v>173</v>
      </c>
      <c r="N1375" t="s">
        <v>54</v>
      </c>
      <c r="O1375" t="s">
        <v>173</v>
      </c>
      <c r="P1375" t="s">
        <v>55</v>
      </c>
      <c r="Q1375" t="s">
        <v>100</v>
      </c>
      <c r="R1375" t="s">
        <v>3015</v>
      </c>
      <c r="S1375" t="s">
        <v>500</v>
      </c>
    </row>
    <row r="1376" spans="1:19" hidden="1" x14ac:dyDescent="0.3">
      <c r="A1376" t="s">
        <v>94</v>
      </c>
      <c r="B1376" s="11">
        <v>45231</v>
      </c>
      <c r="C1376">
        <v>-22784.42</v>
      </c>
      <c r="D1376">
        <v>41501</v>
      </c>
      <c r="E1376" t="s">
        <v>21</v>
      </c>
      <c r="F1376" t="s">
        <v>469</v>
      </c>
      <c r="G1376" t="s">
        <v>120</v>
      </c>
      <c r="H1376" t="s">
        <v>3016</v>
      </c>
      <c r="I1376" t="s">
        <v>3017</v>
      </c>
      <c r="J1376">
        <v>9002</v>
      </c>
      <c r="K1376" t="s">
        <v>150</v>
      </c>
      <c r="L1376" t="s">
        <v>106</v>
      </c>
      <c r="M1376" t="s">
        <v>103</v>
      </c>
      <c r="N1376" t="s">
        <v>56</v>
      </c>
      <c r="O1376" t="s">
        <v>108</v>
      </c>
      <c r="P1376" t="s">
        <v>61</v>
      </c>
      <c r="Q1376" t="s">
        <v>100</v>
      </c>
      <c r="R1376" t="s">
        <v>3018</v>
      </c>
      <c r="S1376" t="s">
        <v>500</v>
      </c>
    </row>
    <row r="1377" spans="1:19" hidden="1" x14ac:dyDescent="0.3">
      <c r="A1377" t="s">
        <v>94</v>
      </c>
      <c r="B1377" s="11">
        <v>45231</v>
      </c>
      <c r="C1377">
        <v>-15000</v>
      </c>
      <c r="D1377">
        <v>999999</v>
      </c>
      <c r="F1377" t="s">
        <v>2322</v>
      </c>
      <c r="G1377" t="s">
        <v>172</v>
      </c>
      <c r="I1377" t="s">
        <v>3606</v>
      </c>
      <c r="J1377">
        <v>9002</v>
      </c>
      <c r="K1377" t="s">
        <v>150</v>
      </c>
      <c r="L1377" t="s">
        <v>106</v>
      </c>
    </row>
    <row r="1378" spans="1:19" hidden="1" x14ac:dyDescent="0.3">
      <c r="A1378" t="s">
        <v>94</v>
      </c>
      <c r="B1378" s="11">
        <v>45231</v>
      </c>
      <c r="C1378">
        <v>-14511.9</v>
      </c>
      <c r="F1378" t="s">
        <v>493</v>
      </c>
      <c r="G1378" t="s">
        <v>433</v>
      </c>
      <c r="H1378" t="s">
        <v>3019</v>
      </c>
      <c r="Q1378" t="s">
        <v>100</v>
      </c>
      <c r="R1378" t="s">
        <v>3020</v>
      </c>
    </row>
    <row r="1379" spans="1:19" hidden="1" x14ac:dyDescent="0.3">
      <c r="A1379" t="s">
        <v>94</v>
      </c>
      <c r="B1379" s="11">
        <v>45231</v>
      </c>
      <c r="C1379">
        <v>-13517.98</v>
      </c>
      <c r="F1379" t="s">
        <v>493</v>
      </c>
      <c r="G1379" t="s">
        <v>433</v>
      </c>
      <c r="H1379" t="s">
        <v>3021</v>
      </c>
      <c r="Q1379" t="s">
        <v>100</v>
      </c>
      <c r="R1379" t="s">
        <v>3022</v>
      </c>
    </row>
    <row r="1380" spans="1:19" hidden="1" x14ac:dyDescent="0.3">
      <c r="A1380" t="s">
        <v>94</v>
      </c>
      <c r="B1380" s="11">
        <v>45231</v>
      </c>
      <c r="C1380">
        <v>-12858.9</v>
      </c>
      <c r="F1380" t="s">
        <v>493</v>
      </c>
      <c r="G1380" t="s">
        <v>433</v>
      </c>
      <c r="H1380" t="s">
        <v>3023</v>
      </c>
      <c r="Q1380" t="s">
        <v>100</v>
      </c>
      <c r="R1380" t="s">
        <v>3024</v>
      </c>
    </row>
    <row r="1381" spans="1:19" hidden="1" x14ac:dyDescent="0.3">
      <c r="A1381" t="s">
        <v>94</v>
      </c>
      <c r="B1381" s="11">
        <v>45231</v>
      </c>
      <c r="C1381">
        <v>-12016.2</v>
      </c>
      <c r="F1381" t="s">
        <v>493</v>
      </c>
      <c r="G1381" t="s">
        <v>433</v>
      </c>
      <c r="H1381" t="s">
        <v>3025</v>
      </c>
      <c r="Q1381" t="s">
        <v>100</v>
      </c>
      <c r="R1381" t="s">
        <v>3026</v>
      </c>
    </row>
    <row r="1382" spans="1:19" hidden="1" x14ac:dyDescent="0.3">
      <c r="A1382" t="s">
        <v>94</v>
      </c>
      <c r="B1382" s="11">
        <v>45231</v>
      </c>
      <c r="C1382">
        <v>-10704.24</v>
      </c>
      <c r="D1382">
        <v>41101</v>
      </c>
      <c r="E1382" t="s">
        <v>2</v>
      </c>
      <c r="F1382" t="s">
        <v>98</v>
      </c>
      <c r="G1382" t="s">
        <v>102</v>
      </c>
      <c r="H1382" t="s">
        <v>3027</v>
      </c>
      <c r="I1382" t="s">
        <v>3028</v>
      </c>
      <c r="J1382">
        <v>9002</v>
      </c>
      <c r="K1382" t="s">
        <v>150</v>
      </c>
      <c r="L1382" t="s">
        <v>106</v>
      </c>
      <c r="M1382" t="s">
        <v>103</v>
      </c>
      <c r="N1382" t="s">
        <v>56</v>
      </c>
      <c r="O1382" t="s">
        <v>103</v>
      </c>
      <c r="P1382" t="s">
        <v>57</v>
      </c>
      <c r="Q1382" t="s">
        <v>100</v>
      </c>
      <c r="R1382" t="s">
        <v>3029</v>
      </c>
      <c r="S1382" t="s">
        <v>500</v>
      </c>
    </row>
    <row r="1383" spans="1:19" hidden="1" x14ac:dyDescent="0.3">
      <c r="A1383" t="s">
        <v>94</v>
      </c>
      <c r="B1383" s="11">
        <v>45231</v>
      </c>
      <c r="C1383">
        <v>-10520</v>
      </c>
      <c r="D1383">
        <v>42401</v>
      </c>
      <c r="E1383" t="s">
        <v>30</v>
      </c>
      <c r="F1383" t="s">
        <v>159</v>
      </c>
      <c r="G1383" t="s">
        <v>113</v>
      </c>
      <c r="H1383" t="s">
        <v>3030</v>
      </c>
      <c r="I1383" t="s">
        <v>511</v>
      </c>
      <c r="J1383">
        <v>9002</v>
      </c>
      <c r="K1383" t="s">
        <v>150</v>
      </c>
      <c r="L1383" t="s">
        <v>106</v>
      </c>
      <c r="M1383" t="s">
        <v>96</v>
      </c>
      <c r="N1383" t="s">
        <v>65</v>
      </c>
      <c r="O1383" t="s">
        <v>116</v>
      </c>
      <c r="P1383" t="s">
        <v>62</v>
      </c>
      <c r="Q1383" t="s">
        <v>3031</v>
      </c>
      <c r="R1383" t="s">
        <v>3032</v>
      </c>
      <c r="S1383" t="s">
        <v>500</v>
      </c>
    </row>
    <row r="1384" spans="1:19" hidden="1" x14ac:dyDescent="0.3">
      <c r="A1384" t="s">
        <v>94</v>
      </c>
      <c r="B1384" s="11">
        <v>45231</v>
      </c>
      <c r="C1384">
        <v>-10000</v>
      </c>
      <c r="D1384">
        <v>99</v>
      </c>
      <c r="F1384" t="s">
        <v>2322</v>
      </c>
      <c r="G1384" t="s">
        <v>172</v>
      </c>
      <c r="I1384" t="s">
        <v>2344</v>
      </c>
      <c r="J1384">
        <v>9002</v>
      </c>
      <c r="K1384" t="s">
        <v>150</v>
      </c>
      <c r="L1384" t="s">
        <v>106</v>
      </c>
    </row>
    <row r="1385" spans="1:19" hidden="1" x14ac:dyDescent="0.3">
      <c r="A1385" t="s">
        <v>94</v>
      </c>
      <c r="B1385" s="11">
        <v>45231</v>
      </c>
      <c r="C1385">
        <v>-8308.1</v>
      </c>
      <c r="F1385" t="s">
        <v>493</v>
      </c>
      <c r="G1385" t="s">
        <v>433</v>
      </c>
      <c r="H1385" t="s">
        <v>3033</v>
      </c>
      <c r="Q1385" t="s">
        <v>100</v>
      </c>
      <c r="R1385" t="s">
        <v>3034</v>
      </c>
    </row>
    <row r="1386" spans="1:19" hidden="1" x14ac:dyDescent="0.3">
      <c r="A1386" t="s">
        <v>94</v>
      </c>
      <c r="B1386" s="11">
        <v>45231</v>
      </c>
      <c r="C1386">
        <v>-6000</v>
      </c>
      <c r="D1386">
        <v>421011</v>
      </c>
      <c r="E1386" t="s">
        <v>75</v>
      </c>
      <c r="F1386" t="s">
        <v>515</v>
      </c>
      <c r="G1386" t="s">
        <v>120</v>
      </c>
      <c r="H1386" t="s">
        <v>3035</v>
      </c>
      <c r="I1386" t="s">
        <v>3036</v>
      </c>
      <c r="J1386">
        <v>9002</v>
      </c>
      <c r="K1386" t="s">
        <v>150</v>
      </c>
      <c r="L1386" t="s">
        <v>106</v>
      </c>
      <c r="M1386" t="s">
        <v>96</v>
      </c>
      <c r="N1386" t="s">
        <v>65</v>
      </c>
      <c r="O1386" t="s">
        <v>128</v>
      </c>
      <c r="P1386" t="s">
        <v>57</v>
      </c>
      <c r="Q1386" t="s">
        <v>100</v>
      </c>
      <c r="R1386" t="s">
        <v>3037</v>
      </c>
      <c r="S1386" t="s">
        <v>500</v>
      </c>
    </row>
    <row r="1387" spans="1:19" hidden="1" x14ac:dyDescent="0.3">
      <c r="A1387" t="s">
        <v>94</v>
      </c>
      <c r="B1387" s="11">
        <v>45231</v>
      </c>
      <c r="C1387">
        <v>-5900</v>
      </c>
      <c r="D1387">
        <v>41618</v>
      </c>
      <c r="E1387" t="s">
        <v>2376</v>
      </c>
      <c r="F1387" t="s">
        <v>3038</v>
      </c>
      <c r="G1387" t="s">
        <v>120</v>
      </c>
      <c r="H1387" t="s">
        <v>3039</v>
      </c>
      <c r="I1387" t="s">
        <v>3040</v>
      </c>
      <c r="J1387">
        <v>9002</v>
      </c>
      <c r="K1387" t="s">
        <v>150</v>
      </c>
      <c r="L1387" t="s">
        <v>106</v>
      </c>
      <c r="M1387" t="s">
        <v>103</v>
      </c>
      <c r="N1387" t="s">
        <v>56</v>
      </c>
      <c r="O1387" t="s">
        <v>119</v>
      </c>
      <c r="P1387" t="s">
        <v>64</v>
      </c>
      <c r="Q1387" t="s">
        <v>100</v>
      </c>
      <c r="R1387" t="s">
        <v>3041</v>
      </c>
      <c r="S1387" t="s">
        <v>500</v>
      </c>
    </row>
    <row r="1388" spans="1:19" hidden="1" x14ac:dyDescent="0.3">
      <c r="A1388" t="s">
        <v>94</v>
      </c>
      <c r="B1388" s="11">
        <v>45231</v>
      </c>
      <c r="C1388">
        <v>-5000</v>
      </c>
      <c r="F1388" t="s">
        <v>493</v>
      </c>
      <c r="G1388" t="s">
        <v>433</v>
      </c>
      <c r="H1388" t="s">
        <v>3042</v>
      </c>
      <c r="Q1388" t="s">
        <v>100</v>
      </c>
      <c r="R1388" t="s">
        <v>3043</v>
      </c>
    </row>
    <row r="1389" spans="1:19" hidden="1" x14ac:dyDescent="0.3">
      <c r="A1389" t="s">
        <v>94</v>
      </c>
      <c r="B1389" s="11">
        <v>45231</v>
      </c>
      <c r="C1389">
        <v>-5000</v>
      </c>
      <c r="F1389" t="s">
        <v>493</v>
      </c>
      <c r="G1389" t="s">
        <v>433</v>
      </c>
      <c r="H1389" t="s">
        <v>3044</v>
      </c>
      <c r="Q1389" t="s">
        <v>100</v>
      </c>
      <c r="R1389" t="s">
        <v>3045</v>
      </c>
    </row>
    <row r="1390" spans="1:19" hidden="1" x14ac:dyDescent="0.3">
      <c r="A1390" t="s">
        <v>94</v>
      </c>
      <c r="B1390" s="11">
        <v>45231</v>
      </c>
      <c r="C1390">
        <v>-4878.6400000000003</v>
      </c>
      <c r="D1390">
        <v>41107</v>
      </c>
      <c r="E1390" t="s">
        <v>7</v>
      </c>
      <c r="F1390" t="s">
        <v>3046</v>
      </c>
      <c r="G1390" t="s">
        <v>102</v>
      </c>
      <c r="H1390" t="s">
        <v>3047</v>
      </c>
      <c r="I1390" t="s">
        <v>3048</v>
      </c>
      <c r="J1390">
        <v>9002</v>
      </c>
      <c r="K1390" t="s">
        <v>150</v>
      </c>
      <c r="L1390" t="s">
        <v>106</v>
      </c>
      <c r="M1390" t="s">
        <v>103</v>
      </c>
      <c r="N1390" t="s">
        <v>56</v>
      </c>
      <c r="O1390" t="s">
        <v>103</v>
      </c>
      <c r="P1390" t="s">
        <v>57</v>
      </c>
      <c r="Q1390" t="s">
        <v>100</v>
      </c>
      <c r="R1390" t="s">
        <v>3049</v>
      </c>
      <c r="S1390" t="s">
        <v>500</v>
      </c>
    </row>
    <row r="1391" spans="1:19" hidden="1" x14ac:dyDescent="0.3">
      <c r="A1391" t="s">
        <v>94</v>
      </c>
      <c r="B1391" s="11">
        <v>45231</v>
      </c>
      <c r="C1391">
        <v>-4567.5</v>
      </c>
      <c r="D1391">
        <v>41302</v>
      </c>
      <c r="E1391" t="s">
        <v>14</v>
      </c>
      <c r="F1391" t="s">
        <v>143</v>
      </c>
      <c r="G1391" t="s">
        <v>156</v>
      </c>
      <c r="H1391" t="s">
        <v>2761</v>
      </c>
      <c r="I1391" t="s">
        <v>2762</v>
      </c>
      <c r="J1391">
        <v>9002</v>
      </c>
      <c r="K1391" t="s">
        <v>150</v>
      </c>
      <c r="L1391" t="s">
        <v>106</v>
      </c>
      <c r="M1391" t="s">
        <v>103</v>
      </c>
      <c r="N1391" t="s">
        <v>56</v>
      </c>
      <c r="O1391" t="s">
        <v>123</v>
      </c>
      <c r="P1391" t="s">
        <v>59</v>
      </c>
      <c r="Q1391" t="s">
        <v>100</v>
      </c>
      <c r="R1391" t="s">
        <v>2763</v>
      </c>
      <c r="S1391" t="s">
        <v>500</v>
      </c>
    </row>
    <row r="1392" spans="1:19" hidden="1" x14ac:dyDescent="0.3">
      <c r="A1392" t="s">
        <v>94</v>
      </c>
      <c r="B1392" s="11">
        <v>45231</v>
      </c>
      <c r="C1392">
        <v>-3950</v>
      </c>
      <c r="D1392">
        <v>42505</v>
      </c>
      <c r="E1392" t="s">
        <v>37</v>
      </c>
      <c r="F1392" t="s">
        <v>162</v>
      </c>
      <c r="G1392" t="s">
        <v>120</v>
      </c>
      <c r="H1392" t="s">
        <v>3050</v>
      </c>
      <c r="I1392" t="s">
        <v>3051</v>
      </c>
      <c r="J1392">
        <v>8005</v>
      </c>
      <c r="K1392" t="s">
        <v>149</v>
      </c>
      <c r="L1392" t="s">
        <v>99</v>
      </c>
      <c r="M1392" t="s">
        <v>96</v>
      </c>
      <c r="N1392" t="s">
        <v>65</v>
      </c>
      <c r="O1392" t="s">
        <v>121</v>
      </c>
      <c r="P1392" t="s">
        <v>66</v>
      </c>
      <c r="Q1392" t="s">
        <v>100</v>
      </c>
      <c r="R1392" t="s">
        <v>3052</v>
      </c>
      <c r="S1392" t="s">
        <v>500</v>
      </c>
    </row>
    <row r="1393" spans="1:19" hidden="1" x14ac:dyDescent="0.3">
      <c r="A1393" t="s">
        <v>94</v>
      </c>
      <c r="B1393" s="11">
        <v>45231</v>
      </c>
      <c r="C1393">
        <v>-3864.82</v>
      </c>
      <c r="D1393">
        <v>42405</v>
      </c>
      <c r="E1393" t="s">
        <v>33</v>
      </c>
      <c r="F1393" t="s">
        <v>136</v>
      </c>
      <c r="G1393" t="s">
        <v>124</v>
      </c>
      <c r="H1393" t="s">
        <v>3053</v>
      </c>
      <c r="I1393" t="s">
        <v>3054</v>
      </c>
      <c r="J1393">
        <v>9002</v>
      </c>
      <c r="K1393" t="s">
        <v>150</v>
      </c>
      <c r="L1393" t="s">
        <v>106</v>
      </c>
      <c r="M1393" t="s">
        <v>96</v>
      </c>
      <c r="N1393" t="s">
        <v>65</v>
      </c>
      <c r="O1393" t="s">
        <v>116</v>
      </c>
      <c r="P1393" t="s">
        <v>62</v>
      </c>
      <c r="Q1393" t="s">
        <v>100</v>
      </c>
      <c r="R1393" t="s">
        <v>3055</v>
      </c>
      <c r="S1393" t="s">
        <v>500</v>
      </c>
    </row>
    <row r="1394" spans="1:19" hidden="1" x14ac:dyDescent="0.3">
      <c r="A1394" t="s">
        <v>94</v>
      </c>
      <c r="B1394" s="11">
        <v>45231</v>
      </c>
      <c r="C1394">
        <v>-3625</v>
      </c>
      <c r="D1394">
        <v>41617</v>
      </c>
      <c r="E1394" t="s">
        <v>27</v>
      </c>
      <c r="F1394" t="s">
        <v>1288</v>
      </c>
      <c r="G1394" t="s">
        <v>124</v>
      </c>
      <c r="H1394" t="s">
        <v>2946</v>
      </c>
      <c r="I1394" t="s">
        <v>1290</v>
      </c>
      <c r="J1394">
        <v>9002</v>
      </c>
      <c r="K1394" t="s">
        <v>150</v>
      </c>
      <c r="L1394" t="s">
        <v>106</v>
      </c>
      <c r="M1394" t="s">
        <v>103</v>
      </c>
      <c r="N1394" t="s">
        <v>56</v>
      </c>
      <c r="O1394" t="s">
        <v>119</v>
      </c>
      <c r="P1394" t="s">
        <v>64</v>
      </c>
      <c r="Q1394" t="s">
        <v>153</v>
      </c>
      <c r="R1394" t="s">
        <v>2947</v>
      </c>
      <c r="S1394" t="s">
        <v>500</v>
      </c>
    </row>
    <row r="1395" spans="1:19" hidden="1" x14ac:dyDescent="0.3">
      <c r="A1395" t="s">
        <v>94</v>
      </c>
      <c r="B1395" s="11">
        <v>45231</v>
      </c>
      <c r="C1395">
        <v>-3625</v>
      </c>
      <c r="D1395">
        <v>41617</v>
      </c>
      <c r="E1395" t="s">
        <v>27</v>
      </c>
      <c r="F1395" t="s">
        <v>1288</v>
      </c>
      <c r="G1395" t="s">
        <v>124</v>
      </c>
      <c r="H1395" t="s">
        <v>2946</v>
      </c>
      <c r="I1395" t="s">
        <v>1290</v>
      </c>
      <c r="J1395">
        <v>9002</v>
      </c>
      <c r="K1395" t="s">
        <v>150</v>
      </c>
      <c r="L1395" t="s">
        <v>106</v>
      </c>
      <c r="M1395" t="s">
        <v>103</v>
      </c>
      <c r="N1395" t="s">
        <v>56</v>
      </c>
      <c r="O1395" t="s">
        <v>119</v>
      </c>
      <c r="P1395" t="s">
        <v>64</v>
      </c>
      <c r="Q1395" t="s">
        <v>154</v>
      </c>
      <c r="R1395" t="s">
        <v>2948</v>
      </c>
      <c r="S1395" t="s">
        <v>500</v>
      </c>
    </row>
    <row r="1396" spans="1:19" hidden="1" x14ac:dyDescent="0.3">
      <c r="A1396" t="s">
        <v>94</v>
      </c>
      <c r="B1396" s="11">
        <v>45231</v>
      </c>
      <c r="C1396">
        <v>-3625</v>
      </c>
      <c r="D1396">
        <v>41617</v>
      </c>
      <c r="E1396" t="s">
        <v>27</v>
      </c>
      <c r="F1396" t="s">
        <v>1288</v>
      </c>
      <c r="G1396" t="s">
        <v>124</v>
      </c>
      <c r="H1396" t="s">
        <v>3056</v>
      </c>
      <c r="I1396" t="s">
        <v>1290</v>
      </c>
      <c r="J1396">
        <v>9002</v>
      </c>
      <c r="K1396" t="s">
        <v>150</v>
      </c>
      <c r="L1396" t="s">
        <v>106</v>
      </c>
      <c r="M1396" t="s">
        <v>103</v>
      </c>
      <c r="N1396" t="s">
        <v>56</v>
      </c>
      <c r="O1396" t="s">
        <v>119</v>
      </c>
      <c r="P1396" t="s">
        <v>64</v>
      </c>
      <c r="Q1396" t="s">
        <v>153</v>
      </c>
      <c r="R1396" t="s">
        <v>3057</v>
      </c>
      <c r="S1396" t="s">
        <v>500</v>
      </c>
    </row>
    <row r="1397" spans="1:19" hidden="1" x14ac:dyDescent="0.3">
      <c r="A1397" t="s">
        <v>94</v>
      </c>
      <c r="B1397" s="11">
        <v>45231</v>
      </c>
      <c r="C1397">
        <v>-3625</v>
      </c>
      <c r="D1397">
        <v>41617</v>
      </c>
      <c r="E1397" t="s">
        <v>27</v>
      </c>
      <c r="F1397" t="s">
        <v>1288</v>
      </c>
      <c r="G1397" t="s">
        <v>124</v>
      </c>
      <c r="H1397" t="s">
        <v>3056</v>
      </c>
      <c r="I1397" t="s">
        <v>1290</v>
      </c>
      <c r="J1397">
        <v>9002</v>
      </c>
      <c r="K1397" t="s">
        <v>150</v>
      </c>
      <c r="L1397" t="s">
        <v>106</v>
      </c>
      <c r="M1397" t="s">
        <v>103</v>
      </c>
      <c r="N1397" t="s">
        <v>56</v>
      </c>
      <c r="O1397" t="s">
        <v>119</v>
      </c>
      <c r="P1397" t="s">
        <v>64</v>
      </c>
      <c r="Q1397" t="s">
        <v>154</v>
      </c>
      <c r="R1397" t="s">
        <v>3058</v>
      </c>
      <c r="S1397" t="s">
        <v>500</v>
      </c>
    </row>
    <row r="1398" spans="1:19" hidden="1" x14ac:dyDescent="0.3">
      <c r="A1398" t="s">
        <v>94</v>
      </c>
      <c r="B1398" s="11">
        <v>45231</v>
      </c>
      <c r="C1398">
        <v>-3330</v>
      </c>
      <c r="D1398">
        <v>41615</v>
      </c>
      <c r="E1398" t="s">
        <v>26</v>
      </c>
      <c r="F1398" t="s">
        <v>787</v>
      </c>
      <c r="G1398" t="s">
        <v>120</v>
      </c>
      <c r="H1398" t="s">
        <v>3059</v>
      </c>
      <c r="I1398" t="s">
        <v>2779</v>
      </c>
      <c r="J1398">
        <v>9002</v>
      </c>
      <c r="K1398" t="s">
        <v>150</v>
      </c>
      <c r="L1398" t="s">
        <v>106</v>
      </c>
      <c r="M1398" t="s">
        <v>103</v>
      </c>
      <c r="N1398" t="s">
        <v>56</v>
      </c>
      <c r="O1398" t="s">
        <v>119</v>
      </c>
      <c r="P1398" t="s">
        <v>64</v>
      </c>
      <c r="Q1398" t="s">
        <v>100</v>
      </c>
      <c r="R1398" t="s">
        <v>3060</v>
      </c>
      <c r="S1398" t="s">
        <v>500</v>
      </c>
    </row>
    <row r="1399" spans="1:19" hidden="1" x14ac:dyDescent="0.3">
      <c r="A1399" t="s">
        <v>94</v>
      </c>
      <c r="B1399" s="11">
        <v>45231</v>
      </c>
      <c r="C1399">
        <v>-3000</v>
      </c>
      <c r="D1399">
        <v>42718</v>
      </c>
      <c r="E1399" t="s">
        <v>42</v>
      </c>
      <c r="F1399" t="s">
        <v>515</v>
      </c>
      <c r="G1399" t="s">
        <v>120</v>
      </c>
      <c r="H1399" t="s">
        <v>3061</v>
      </c>
      <c r="I1399" t="s">
        <v>3062</v>
      </c>
      <c r="J1399">
        <v>9002</v>
      </c>
      <c r="K1399" t="s">
        <v>150</v>
      </c>
      <c r="L1399" t="s">
        <v>106</v>
      </c>
      <c r="M1399" t="s">
        <v>96</v>
      </c>
      <c r="N1399" t="s">
        <v>65</v>
      </c>
      <c r="O1399" t="s">
        <v>97</v>
      </c>
      <c r="P1399" t="s">
        <v>67</v>
      </c>
      <c r="Q1399" t="s">
        <v>100</v>
      </c>
      <c r="R1399" t="s">
        <v>3063</v>
      </c>
      <c r="S1399" t="s">
        <v>500</v>
      </c>
    </row>
    <row r="1400" spans="1:19" hidden="1" x14ac:dyDescent="0.3">
      <c r="A1400" t="s">
        <v>94</v>
      </c>
      <c r="B1400" s="11">
        <v>45231</v>
      </c>
      <c r="C1400">
        <v>-2962.8</v>
      </c>
      <c r="D1400">
        <v>42402</v>
      </c>
      <c r="E1400" t="s">
        <v>31</v>
      </c>
      <c r="F1400" t="s">
        <v>204</v>
      </c>
      <c r="G1400" t="s">
        <v>110</v>
      </c>
      <c r="H1400" t="s">
        <v>769</v>
      </c>
      <c r="I1400" t="s">
        <v>770</v>
      </c>
      <c r="J1400">
        <v>9002</v>
      </c>
      <c r="K1400" t="s">
        <v>150</v>
      </c>
      <c r="L1400" t="s">
        <v>106</v>
      </c>
      <c r="M1400" t="s">
        <v>96</v>
      </c>
      <c r="N1400" t="s">
        <v>65</v>
      </c>
      <c r="O1400" t="s">
        <v>116</v>
      </c>
      <c r="P1400" t="s">
        <v>62</v>
      </c>
      <c r="Q1400" t="s">
        <v>2690</v>
      </c>
      <c r="R1400" t="s">
        <v>2691</v>
      </c>
      <c r="S1400" t="s">
        <v>500</v>
      </c>
    </row>
    <row r="1401" spans="1:19" hidden="1" x14ac:dyDescent="0.3">
      <c r="A1401" t="s">
        <v>94</v>
      </c>
      <c r="B1401" s="11">
        <v>45231</v>
      </c>
      <c r="C1401">
        <v>-2668.46</v>
      </c>
      <c r="D1401">
        <v>41501</v>
      </c>
      <c r="E1401" t="s">
        <v>21</v>
      </c>
      <c r="F1401" t="s">
        <v>2322</v>
      </c>
      <c r="G1401" t="s">
        <v>172</v>
      </c>
      <c r="I1401" t="s">
        <v>3127</v>
      </c>
      <c r="J1401">
        <v>9002</v>
      </c>
      <c r="K1401" t="s">
        <v>150</v>
      </c>
      <c r="L1401" t="s">
        <v>106</v>
      </c>
      <c r="M1401" t="s">
        <v>103</v>
      </c>
      <c r="N1401" t="s">
        <v>56</v>
      </c>
      <c r="O1401" t="s">
        <v>108</v>
      </c>
      <c r="P1401" t="s">
        <v>61</v>
      </c>
    </row>
    <row r="1402" spans="1:19" hidden="1" x14ac:dyDescent="0.3">
      <c r="A1402" t="s">
        <v>94</v>
      </c>
      <c r="B1402" s="11">
        <v>45231</v>
      </c>
      <c r="C1402">
        <v>-2668.46</v>
      </c>
      <c r="D1402">
        <v>42602</v>
      </c>
      <c r="E1402" t="s">
        <v>38</v>
      </c>
      <c r="F1402" t="s">
        <v>469</v>
      </c>
      <c r="G1402" t="s">
        <v>120</v>
      </c>
      <c r="H1402" t="s">
        <v>3064</v>
      </c>
      <c r="I1402" t="s">
        <v>127</v>
      </c>
      <c r="J1402">
        <v>9002</v>
      </c>
      <c r="K1402" t="s">
        <v>150</v>
      </c>
      <c r="L1402" t="s">
        <v>106</v>
      </c>
      <c r="M1402" t="s">
        <v>96</v>
      </c>
      <c r="N1402" t="s">
        <v>65</v>
      </c>
      <c r="O1402" t="s">
        <v>107</v>
      </c>
      <c r="P1402" t="s">
        <v>63</v>
      </c>
      <c r="Q1402" t="s">
        <v>100</v>
      </c>
      <c r="R1402" t="s">
        <v>3065</v>
      </c>
      <c r="S1402" t="s">
        <v>500</v>
      </c>
    </row>
    <row r="1403" spans="1:19" hidden="1" x14ac:dyDescent="0.3">
      <c r="A1403" t="s">
        <v>94</v>
      </c>
      <c r="B1403" s="11">
        <v>45231</v>
      </c>
      <c r="C1403">
        <v>-2416.67</v>
      </c>
      <c r="D1403">
        <v>41303</v>
      </c>
      <c r="E1403" t="s">
        <v>15</v>
      </c>
      <c r="F1403" t="s">
        <v>170</v>
      </c>
      <c r="G1403" t="s">
        <v>124</v>
      </c>
      <c r="H1403" t="s">
        <v>3382</v>
      </c>
      <c r="I1403" t="s">
        <v>3383</v>
      </c>
      <c r="J1403">
        <v>9002</v>
      </c>
      <c r="K1403" t="s">
        <v>150</v>
      </c>
      <c r="L1403" t="s">
        <v>106</v>
      </c>
      <c r="M1403" t="s">
        <v>103</v>
      </c>
      <c r="N1403" t="s">
        <v>56</v>
      </c>
      <c r="O1403" t="s">
        <v>123</v>
      </c>
      <c r="P1403" t="s">
        <v>59</v>
      </c>
      <c r="Q1403" t="s">
        <v>100</v>
      </c>
      <c r="R1403" t="s">
        <v>3384</v>
      </c>
      <c r="S1403" t="s">
        <v>500</v>
      </c>
    </row>
    <row r="1404" spans="1:19" hidden="1" x14ac:dyDescent="0.3">
      <c r="A1404" t="s">
        <v>94</v>
      </c>
      <c r="B1404" s="11">
        <v>45231</v>
      </c>
      <c r="C1404">
        <v>-2366.44</v>
      </c>
      <c r="D1404">
        <v>41104</v>
      </c>
      <c r="E1404" t="s">
        <v>5</v>
      </c>
      <c r="F1404" t="s">
        <v>151</v>
      </c>
      <c r="G1404" t="s">
        <v>102</v>
      </c>
      <c r="H1404" t="s">
        <v>3066</v>
      </c>
      <c r="I1404" t="s">
        <v>3067</v>
      </c>
      <c r="J1404">
        <v>9002</v>
      </c>
      <c r="K1404" t="s">
        <v>150</v>
      </c>
      <c r="L1404" t="s">
        <v>106</v>
      </c>
      <c r="M1404" t="s">
        <v>103</v>
      </c>
      <c r="N1404" t="s">
        <v>56</v>
      </c>
      <c r="O1404" t="s">
        <v>103</v>
      </c>
      <c r="P1404" t="s">
        <v>57</v>
      </c>
      <c r="Q1404" t="s">
        <v>100</v>
      </c>
      <c r="R1404" t="s">
        <v>3068</v>
      </c>
      <c r="S1404" t="s">
        <v>500</v>
      </c>
    </row>
    <row r="1405" spans="1:19" hidden="1" x14ac:dyDescent="0.3">
      <c r="A1405" t="s">
        <v>94</v>
      </c>
      <c r="B1405" s="11">
        <v>45231</v>
      </c>
      <c r="C1405">
        <v>-2246.42</v>
      </c>
      <c r="D1405">
        <v>33204</v>
      </c>
      <c r="E1405" t="s">
        <v>43</v>
      </c>
      <c r="F1405" t="s">
        <v>144</v>
      </c>
      <c r="G1405" t="s">
        <v>110</v>
      </c>
      <c r="H1405" t="s">
        <v>3069</v>
      </c>
      <c r="I1405" t="s">
        <v>3070</v>
      </c>
      <c r="J1405">
        <v>20011</v>
      </c>
      <c r="K1405" t="s">
        <v>105</v>
      </c>
      <c r="L1405" t="s">
        <v>106</v>
      </c>
      <c r="M1405" t="s">
        <v>111</v>
      </c>
      <c r="N1405" t="s">
        <v>68</v>
      </c>
      <c r="O1405" t="s">
        <v>112</v>
      </c>
      <c r="P1405" t="s">
        <v>68</v>
      </c>
      <c r="Q1405" t="s">
        <v>100</v>
      </c>
      <c r="R1405" t="s">
        <v>3071</v>
      </c>
      <c r="S1405" t="s">
        <v>500</v>
      </c>
    </row>
    <row r="1406" spans="1:19" hidden="1" x14ac:dyDescent="0.3">
      <c r="A1406" t="s">
        <v>94</v>
      </c>
      <c r="B1406" s="11">
        <v>45231</v>
      </c>
      <c r="C1406">
        <v>-2144</v>
      </c>
      <c r="F1406" t="s">
        <v>493</v>
      </c>
      <c r="G1406" t="s">
        <v>433</v>
      </c>
      <c r="H1406" t="s">
        <v>3072</v>
      </c>
      <c r="Q1406" t="s">
        <v>100</v>
      </c>
      <c r="R1406" t="s">
        <v>3073</v>
      </c>
    </row>
    <row r="1407" spans="1:19" hidden="1" x14ac:dyDescent="0.3">
      <c r="A1407" t="s">
        <v>94</v>
      </c>
      <c r="B1407" s="11">
        <v>45231</v>
      </c>
      <c r="C1407">
        <v>-2143</v>
      </c>
      <c r="F1407" t="s">
        <v>493</v>
      </c>
      <c r="G1407" t="s">
        <v>433</v>
      </c>
      <c r="H1407" t="s">
        <v>3074</v>
      </c>
      <c r="Q1407" t="s">
        <v>100</v>
      </c>
      <c r="R1407" t="s">
        <v>3075</v>
      </c>
    </row>
    <row r="1408" spans="1:19" hidden="1" x14ac:dyDescent="0.3">
      <c r="A1408" t="s">
        <v>94</v>
      </c>
      <c r="B1408" s="11">
        <v>45231</v>
      </c>
      <c r="C1408">
        <v>-2143</v>
      </c>
      <c r="F1408" t="s">
        <v>493</v>
      </c>
      <c r="G1408" t="s">
        <v>433</v>
      </c>
      <c r="H1408" t="s">
        <v>3076</v>
      </c>
      <c r="Q1408" t="s">
        <v>100</v>
      </c>
      <c r="R1408" t="s">
        <v>3077</v>
      </c>
    </row>
    <row r="1409" spans="1:19" hidden="1" x14ac:dyDescent="0.3">
      <c r="A1409" t="s">
        <v>94</v>
      </c>
      <c r="B1409" s="11">
        <v>45231</v>
      </c>
      <c r="C1409">
        <v>-2143</v>
      </c>
      <c r="F1409" t="s">
        <v>493</v>
      </c>
      <c r="G1409" t="s">
        <v>433</v>
      </c>
      <c r="H1409" t="s">
        <v>3078</v>
      </c>
      <c r="Q1409" t="s">
        <v>100</v>
      </c>
      <c r="R1409" t="s">
        <v>3079</v>
      </c>
    </row>
    <row r="1410" spans="1:19" hidden="1" x14ac:dyDescent="0.3">
      <c r="A1410" t="s">
        <v>94</v>
      </c>
      <c r="B1410" s="11">
        <v>45231</v>
      </c>
      <c r="C1410">
        <v>-2143</v>
      </c>
      <c r="F1410" t="s">
        <v>493</v>
      </c>
      <c r="G1410" t="s">
        <v>433</v>
      </c>
      <c r="H1410" t="s">
        <v>3080</v>
      </c>
      <c r="Q1410" t="s">
        <v>100</v>
      </c>
      <c r="R1410" t="s">
        <v>3081</v>
      </c>
    </row>
    <row r="1411" spans="1:19" hidden="1" x14ac:dyDescent="0.3">
      <c r="A1411" t="s">
        <v>94</v>
      </c>
      <c r="B1411" s="11">
        <v>45231</v>
      </c>
      <c r="C1411">
        <v>-1975</v>
      </c>
      <c r="D1411">
        <v>42505</v>
      </c>
      <c r="E1411" t="s">
        <v>37</v>
      </c>
      <c r="F1411" t="s">
        <v>162</v>
      </c>
      <c r="G1411" t="s">
        <v>120</v>
      </c>
      <c r="H1411" t="s">
        <v>3082</v>
      </c>
      <c r="I1411" t="s">
        <v>3083</v>
      </c>
      <c r="J1411">
        <v>8005</v>
      </c>
      <c r="K1411" t="s">
        <v>149</v>
      </c>
      <c r="L1411" t="s">
        <v>99</v>
      </c>
      <c r="M1411" t="s">
        <v>96</v>
      </c>
      <c r="N1411" t="s">
        <v>65</v>
      </c>
      <c r="O1411" t="s">
        <v>121</v>
      </c>
      <c r="P1411" t="s">
        <v>66</v>
      </c>
      <c r="Q1411" t="s">
        <v>100</v>
      </c>
      <c r="R1411" t="s">
        <v>3084</v>
      </c>
      <c r="S1411" t="s">
        <v>500</v>
      </c>
    </row>
    <row r="1412" spans="1:19" hidden="1" x14ac:dyDescent="0.3">
      <c r="A1412" t="s">
        <v>94</v>
      </c>
      <c r="B1412" s="11">
        <v>45231</v>
      </c>
      <c r="C1412">
        <v>-1974.35</v>
      </c>
      <c r="D1412">
        <v>41202</v>
      </c>
      <c r="E1412" t="s">
        <v>10</v>
      </c>
      <c r="F1412" t="s">
        <v>152</v>
      </c>
      <c r="G1412" t="s">
        <v>102</v>
      </c>
      <c r="H1412" t="s">
        <v>3085</v>
      </c>
      <c r="I1412" t="s">
        <v>3086</v>
      </c>
      <c r="J1412">
        <v>9002</v>
      </c>
      <c r="K1412" t="s">
        <v>150</v>
      </c>
      <c r="L1412" t="s">
        <v>106</v>
      </c>
      <c r="M1412" t="s">
        <v>103</v>
      </c>
      <c r="N1412" t="s">
        <v>56</v>
      </c>
      <c r="O1412" t="s">
        <v>96</v>
      </c>
      <c r="P1412" t="s">
        <v>58</v>
      </c>
      <c r="Q1412" t="s">
        <v>100</v>
      </c>
      <c r="R1412" t="s">
        <v>3087</v>
      </c>
      <c r="S1412" t="s">
        <v>500</v>
      </c>
    </row>
    <row r="1413" spans="1:19" hidden="1" x14ac:dyDescent="0.3">
      <c r="A1413" t="s">
        <v>94</v>
      </c>
      <c r="B1413" s="11">
        <v>45231</v>
      </c>
      <c r="C1413">
        <v>-1788.74</v>
      </c>
      <c r="D1413">
        <v>41621</v>
      </c>
      <c r="E1413" t="s">
        <v>2290</v>
      </c>
      <c r="F1413" t="s">
        <v>176</v>
      </c>
      <c r="G1413" t="s">
        <v>120</v>
      </c>
      <c r="H1413" t="s">
        <v>3088</v>
      </c>
      <c r="I1413" t="s">
        <v>3089</v>
      </c>
      <c r="J1413">
        <v>9002</v>
      </c>
      <c r="K1413" t="s">
        <v>150</v>
      </c>
      <c r="L1413" t="s">
        <v>106</v>
      </c>
      <c r="M1413" t="s">
        <v>103</v>
      </c>
      <c r="N1413" t="s">
        <v>56</v>
      </c>
      <c r="O1413" t="s">
        <v>119</v>
      </c>
      <c r="P1413" t="s">
        <v>64</v>
      </c>
      <c r="Q1413" t="s">
        <v>100</v>
      </c>
      <c r="R1413" t="s">
        <v>3090</v>
      </c>
      <c r="S1413" t="s">
        <v>500</v>
      </c>
    </row>
    <row r="1414" spans="1:19" hidden="1" x14ac:dyDescent="0.3">
      <c r="A1414" t="s">
        <v>94</v>
      </c>
      <c r="B1414" s="11">
        <v>45231</v>
      </c>
      <c r="C1414">
        <v>-1780</v>
      </c>
      <c r="D1414">
        <v>42109</v>
      </c>
      <c r="E1414" t="s">
        <v>29</v>
      </c>
      <c r="F1414" t="s">
        <v>98</v>
      </c>
      <c r="G1414" t="s">
        <v>102</v>
      </c>
      <c r="H1414" t="s">
        <v>3091</v>
      </c>
      <c r="I1414" t="s">
        <v>3092</v>
      </c>
      <c r="J1414">
        <v>9002</v>
      </c>
      <c r="K1414" t="s">
        <v>150</v>
      </c>
      <c r="L1414" t="s">
        <v>106</v>
      </c>
      <c r="M1414" t="s">
        <v>96</v>
      </c>
      <c r="N1414" t="s">
        <v>65</v>
      </c>
      <c r="O1414" t="s">
        <v>128</v>
      </c>
      <c r="P1414" t="s">
        <v>57</v>
      </c>
      <c r="Q1414" t="s">
        <v>100</v>
      </c>
      <c r="R1414" t="s">
        <v>3093</v>
      </c>
      <c r="S1414" t="s">
        <v>500</v>
      </c>
    </row>
    <row r="1415" spans="1:19" hidden="1" x14ac:dyDescent="0.3">
      <c r="A1415" t="s">
        <v>94</v>
      </c>
      <c r="B1415" s="11">
        <v>45231</v>
      </c>
      <c r="C1415">
        <v>-1641.81</v>
      </c>
      <c r="D1415">
        <v>41201</v>
      </c>
      <c r="E1415" t="s">
        <v>9</v>
      </c>
      <c r="F1415" t="s">
        <v>109</v>
      </c>
      <c r="G1415" t="s">
        <v>110</v>
      </c>
      <c r="H1415" t="s">
        <v>3385</v>
      </c>
      <c r="I1415" t="s">
        <v>3386</v>
      </c>
      <c r="J1415">
        <v>9002</v>
      </c>
      <c r="K1415" t="s">
        <v>150</v>
      </c>
      <c r="L1415" t="s">
        <v>106</v>
      </c>
      <c r="M1415" t="s">
        <v>103</v>
      </c>
      <c r="N1415" t="s">
        <v>56</v>
      </c>
      <c r="O1415" t="s">
        <v>96</v>
      </c>
      <c r="P1415" t="s">
        <v>58</v>
      </c>
      <c r="Q1415" t="s">
        <v>100</v>
      </c>
      <c r="R1415" t="s">
        <v>3387</v>
      </c>
      <c r="S1415" t="s">
        <v>500</v>
      </c>
    </row>
    <row r="1416" spans="1:19" hidden="1" x14ac:dyDescent="0.3">
      <c r="A1416" t="s">
        <v>94</v>
      </c>
      <c r="B1416" s="11">
        <v>45231</v>
      </c>
      <c r="C1416">
        <v>-1565.4</v>
      </c>
      <c r="D1416">
        <v>41301</v>
      </c>
      <c r="E1416" t="s">
        <v>13</v>
      </c>
      <c r="F1416" t="s">
        <v>122</v>
      </c>
      <c r="G1416" t="s">
        <v>113</v>
      </c>
      <c r="H1416" t="s">
        <v>2952</v>
      </c>
      <c r="I1416" t="s">
        <v>2953</v>
      </c>
      <c r="J1416">
        <v>9002</v>
      </c>
      <c r="K1416" t="s">
        <v>150</v>
      </c>
      <c r="L1416" t="s">
        <v>106</v>
      </c>
      <c r="M1416" t="s">
        <v>103</v>
      </c>
      <c r="N1416" t="s">
        <v>56</v>
      </c>
      <c r="O1416" t="s">
        <v>123</v>
      </c>
      <c r="P1416" t="s">
        <v>59</v>
      </c>
      <c r="Q1416" t="s">
        <v>100</v>
      </c>
      <c r="R1416" t="s">
        <v>2954</v>
      </c>
      <c r="S1416" t="s">
        <v>500</v>
      </c>
    </row>
    <row r="1417" spans="1:19" hidden="1" x14ac:dyDescent="0.3">
      <c r="A1417" t="s">
        <v>94</v>
      </c>
      <c r="B1417" s="11">
        <v>45231</v>
      </c>
      <c r="C1417">
        <v>-1500</v>
      </c>
      <c r="D1417">
        <v>41615</v>
      </c>
      <c r="E1417" t="s">
        <v>26</v>
      </c>
      <c r="F1417" t="s">
        <v>787</v>
      </c>
      <c r="G1417" t="s">
        <v>120</v>
      </c>
      <c r="H1417" t="s">
        <v>3094</v>
      </c>
      <c r="I1417" t="s">
        <v>2779</v>
      </c>
      <c r="J1417">
        <v>9002</v>
      </c>
      <c r="K1417" t="s">
        <v>150</v>
      </c>
      <c r="L1417" t="s">
        <v>106</v>
      </c>
      <c r="M1417" t="s">
        <v>103</v>
      </c>
      <c r="N1417" t="s">
        <v>56</v>
      </c>
      <c r="O1417" t="s">
        <v>119</v>
      </c>
      <c r="P1417" t="s">
        <v>64</v>
      </c>
      <c r="Q1417" t="s">
        <v>100</v>
      </c>
      <c r="R1417" t="s">
        <v>3095</v>
      </c>
      <c r="S1417" t="s">
        <v>500</v>
      </c>
    </row>
    <row r="1418" spans="1:19" hidden="1" x14ac:dyDescent="0.3">
      <c r="A1418" t="s">
        <v>94</v>
      </c>
      <c r="B1418" s="11">
        <v>45231</v>
      </c>
      <c r="C1418">
        <v>-1422.72</v>
      </c>
      <c r="D1418">
        <v>9</v>
      </c>
      <c r="F1418" t="s">
        <v>2322</v>
      </c>
      <c r="G1418" t="s">
        <v>172</v>
      </c>
      <c r="I1418" t="s">
        <v>2326</v>
      </c>
      <c r="J1418">
        <v>9002</v>
      </c>
      <c r="K1418" t="s">
        <v>150</v>
      </c>
      <c r="L1418" t="s">
        <v>106</v>
      </c>
    </row>
    <row r="1419" spans="1:19" hidden="1" x14ac:dyDescent="0.3">
      <c r="A1419" t="s">
        <v>94</v>
      </c>
      <c r="B1419" s="11">
        <v>45231</v>
      </c>
      <c r="C1419">
        <v>-1378.24</v>
      </c>
      <c r="D1419">
        <v>42718</v>
      </c>
      <c r="E1419" t="s">
        <v>42</v>
      </c>
      <c r="F1419" t="s">
        <v>3096</v>
      </c>
      <c r="G1419" t="s">
        <v>113</v>
      </c>
      <c r="H1419" t="s">
        <v>3097</v>
      </c>
      <c r="I1419" t="s">
        <v>3098</v>
      </c>
      <c r="J1419">
        <v>9002</v>
      </c>
      <c r="K1419" t="s">
        <v>150</v>
      </c>
      <c r="L1419" t="s">
        <v>106</v>
      </c>
      <c r="M1419" t="s">
        <v>96</v>
      </c>
      <c r="N1419" t="s">
        <v>65</v>
      </c>
      <c r="O1419" t="s">
        <v>97</v>
      </c>
      <c r="P1419" t="s">
        <v>67</v>
      </c>
      <c r="Q1419" t="s">
        <v>100</v>
      </c>
      <c r="R1419" t="s">
        <v>3099</v>
      </c>
      <c r="S1419" t="s">
        <v>500</v>
      </c>
    </row>
    <row r="1420" spans="1:19" hidden="1" x14ac:dyDescent="0.3">
      <c r="A1420" t="s">
        <v>94</v>
      </c>
      <c r="B1420" s="11">
        <v>45231</v>
      </c>
      <c r="C1420">
        <v>-1350</v>
      </c>
      <c r="D1420">
        <v>41105</v>
      </c>
      <c r="E1420" t="s">
        <v>6</v>
      </c>
      <c r="F1420" t="s">
        <v>171</v>
      </c>
      <c r="G1420" t="s">
        <v>95</v>
      </c>
      <c r="H1420" t="s">
        <v>3100</v>
      </c>
      <c r="I1420" t="s">
        <v>3101</v>
      </c>
      <c r="J1420">
        <v>9002</v>
      </c>
      <c r="K1420" t="s">
        <v>150</v>
      </c>
      <c r="L1420" t="s">
        <v>106</v>
      </c>
      <c r="M1420" t="s">
        <v>103</v>
      </c>
      <c r="N1420" t="s">
        <v>56</v>
      </c>
      <c r="O1420" t="s">
        <v>103</v>
      </c>
      <c r="P1420" t="s">
        <v>57</v>
      </c>
      <c r="Q1420" t="s">
        <v>100</v>
      </c>
      <c r="R1420" t="s">
        <v>3102</v>
      </c>
      <c r="S1420" t="s">
        <v>500</v>
      </c>
    </row>
    <row r="1421" spans="1:19" hidden="1" x14ac:dyDescent="0.3">
      <c r="A1421" t="s">
        <v>94</v>
      </c>
      <c r="B1421" s="11">
        <v>45231</v>
      </c>
      <c r="C1421">
        <v>-1258</v>
      </c>
      <c r="D1421">
        <v>41107</v>
      </c>
      <c r="E1421" t="s">
        <v>7</v>
      </c>
      <c r="F1421" t="s">
        <v>2322</v>
      </c>
      <c r="G1421" t="s">
        <v>172</v>
      </c>
      <c r="I1421" t="s">
        <v>150</v>
      </c>
      <c r="J1421">
        <v>9002</v>
      </c>
      <c r="K1421" t="s">
        <v>150</v>
      </c>
      <c r="L1421" t="s">
        <v>106</v>
      </c>
      <c r="M1421" t="s">
        <v>103</v>
      </c>
      <c r="N1421" t="s">
        <v>56</v>
      </c>
      <c r="O1421" t="s">
        <v>103</v>
      </c>
      <c r="P1421" t="s">
        <v>57</v>
      </c>
    </row>
    <row r="1422" spans="1:19" hidden="1" x14ac:dyDescent="0.3">
      <c r="A1422" t="s">
        <v>94</v>
      </c>
      <c r="B1422" s="11">
        <v>45231</v>
      </c>
      <c r="C1422">
        <v>-1236.06</v>
      </c>
      <c r="D1422">
        <v>41614</v>
      </c>
      <c r="E1422" t="s">
        <v>25</v>
      </c>
      <c r="F1422" t="s">
        <v>556</v>
      </c>
      <c r="G1422" t="s">
        <v>95</v>
      </c>
      <c r="H1422" t="s">
        <v>3103</v>
      </c>
      <c r="I1422" t="s">
        <v>3104</v>
      </c>
      <c r="J1422">
        <v>9002</v>
      </c>
      <c r="K1422" t="s">
        <v>150</v>
      </c>
      <c r="L1422" t="s">
        <v>106</v>
      </c>
      <c r="M1422" t="s">
        <v>103</v>
      </c>
      <c r="N1422" t="s">
        <v>56</v>
      </c>
      <c r="O1422" t="s">
        <v>119</v>
      </c>
      <c r="P1422" t="s">
        <v>64</v>
      </c>
      <c r="Q1422" t="s">
        <v>100</v>
      </c>
      <c r="R1422" t="s">
        <v>3105</v>
      </c>
      <c r="S1422" t="s">
        <v>500</v>
      </c>
    </row>
    <row r="1423" spans="1:19" hidden="1" x14ac:dyDescent="0.3">
      <c r="A1423" t="s">
        <v>94</v>
      </c>
      <c r="B1423" s="11">
        <v>45231</v>
      </c>
      <c r="C1423">
        <v>-1160</v>
      </c>
      <c r="D1423">
        <v>41618</v>
      </c>
      <c r="E1423" t="s">
        <v>2376</v>
      </c>
      <c r="F1423" t="s">
        <v>2795</v>
      </c>
      <c r="G1423" t="s">
        <v>124</v>
      </c>
      <c r="H1423" t="s">
        <v>2955</v>
      </c>
      <c r="I1423" t="s">
        <v>2956</v>
      </c>
      <c r="J1423">
        <v>9002</v>
      </c>
      <c r="K1423" t="s">
        <v>150</v>
      </c>
      <c r="L1423" t="s">
        <v>106</v>
      </c>
      <c r="M1423" t="s">
        <v>103</v>
      </c>
      <c r="N1423" t="s">
        <v>56</v>
      </c>
      <c r="O1423" t="s">
        <v>119</v>
      </c>
      <c r="P1423" t="s">
        <v>64</v>
      </c>
      <c r="Q1423" t="s">
        <v>129</v>
      </c>
      <c r="R1423" t="s">
        <v>2957</v>
      </c>
      <c r="S1423" t="s">
        <v>500</v>
      </c>
    </row>
    <row r="1424" spans="1:19" hidden="1" x14ac:dyDescent="0.3">
      <c r="A1424" t="s">
        <v>94</v>
      </c>
      <c r="B1424" s="11">
        <v>45231</v>
      </c>
      <c r="C1424">
        <v>-1160</v>
      </c>
      <c r="D1424">
        <v>41618</v>
      </c>
      <c r="E1424" t="s">
        <v>2376</v>
      </c>
      <c r="F1424" t="s">
        <v>2795</v>
      </c>
      <c r="G1424" t="s">
        <v>124</v>
      </c>
      <c r="H1424" t="s">
        <v>2955</v>
      </c>
      <c r="I1424" t="s">
        <v>2956</v>
      </c>
      <c r="J1424">
        <v>9002</v>
      </c>
      <c r="K1424" t="s">
        <v>150</v>
      </c>
      <c r="L1424" t="s">
        <v>106</v>
      </c>
      <c r="M1424" t="s">
        <v>103</v>
      </c>
      <c r="N1424" t="s">
        <v>56</v>
      </c>
      <c r="O1424" t="s">
        <v>119</v>
      </c>
      <c r="P1424" t="s">
        <v>64</v>
      </c>
      <c r="Q1424" t="s">
        <v>131</v>
      </c>
      <c r="R1424" t="s">
        <v>2958</v>
      </c>
      <c r="S1424" t="s">
        <v>500</v>
      </c>
    </row>
    <row r="1425" spans="1:19" hidden="1" x14ac:dyDescent="0.3">
      <c r="A1425" t="s">
        <v>94</v>
      </c>
      <c r="B1425" s="11">
        <v>45231</v>
      </c>
      <c r="C1425">
        <v>-1160</v>
      </c>
      <c r="D1425">
        <v>41618</v>
      </c>
      <c r="E1425" t="s">
        <v>2376</v>
      </c>
      <c r="F1425" t="s">
        <v>2795</v>
      </c>
      <c r="G1425" t="s">
        <v>124</v>
      </c>
      <c r="H1425" t="s">
        <v>2955</v>
      </c>
      <c r="I1425" t="s">
        <v>2956</v>
      </c>
      <c r="J1425">
        <v>9002</v>
      </c>
      <c r="K1425" t="s">
        <v>150</v>
      </c>
      <c r="L1425" t="s">
        <v>106</v>
      </c>
      <c r="M1425" t="s">
        <v>103</v>
      </c>
      <c r="N1425" t="s">
        <v>56</v>
      </c>
      <c r="O1425" t="s">
        <v>119</v>
      </c>
      <c r="P1425" t="s">
        <v>64</v>
      </c>
      <c r="Q1425" t="s">
        <v>130</v>
      </c>
      <c r="R1425" t="s">
        <v>2959</v>
      </c>
      <c r="S1425" t="s">
        <v>500</v>
      </c>
    </row>
    <row r="1426" spans="1:19" hidden="1" x14ac:dyDescent="0.3">
      <c r="A1426" t="s">
        <v>94</v>
      </c>
      <c r="B1426" s="11">
        <v>45231</v>
      </c>
      <c r="C1426">
        <v>-1103.1400000000001</v>
      </c>
      <c r="D1426">
        <v>421011</v>
      </c>
      <c r="E1426" t="s">
        <v>75</v>
      </c>
      <c r="F1426" t="s">
        <v>188</v>
      </c>
      <c r="G1426" t="s">
        <v>120</v>
      </c>
      <c r="H1426" t="s">
        <v>3106</v>
      </c>
      <c r="I1426" t="s">
        <v>3107</v>
      </c>
      <c r="J1426">
        <v>9002</v>
      </c>
      <c r="K1426" t="s">
        <v>150</v>
      </c>
      <c r="L1426" t="s">
        <v>106</v>
      </c>
      <c r="M1426" t="s">
        <v>96</v>
      </c>
      <c r="N1426" t="s">
        <v>65</v>
      </c>
      <c r="O1426" t="s">
        <v>128</v>
      </c>
      <c r="P1426" t="s">
        <v>57</v>
      </c>
      <c r="Q1426" t="s">
        <v>100</v>
      </c>
      <c r="R1426" t="s">
        <v>3108</v>
      </c>
      <c r="S1426" t="s">
        <v>500</v>
      </c>
    </row>
    <row r="1427" spans="1:19" hidden="1" x14ac:dyDescent="0.3">
      <c r="A1427" t="s">
        <v>94</v>
      </c>
      <c r="B1427" s="11">
        <v>45231</v>
      </c>
      <c r="C1427">
        <v>-1103</v>
      </c>
      <c r="D1427">
        <v>42706</v>
      </c>
      <c r="E1427" t="s">
        <v>41</v>
      </c>
      <c r="F1427" t="s">
        <v>2322</v>
      </c>
      <c r="G1427" t="s">
        <v>172</v>
      </c>
      <c r="I1427" t="s">
        <v>3127</v>
      </c>
      <c r="J1427">
        <v>9002</v>
      </c>
      <c r="K1427" t="s">
        <v>150</v>
      </c>
      <c r="L1427" t="s">
        <v>106</v>
      </c>
      <c r="M1427" t="s">
        <v>96</v>
      </c>
      <c r="N1427" t="s">
        <v>65</v>
      </c>
      <c r="O1427" t="s">
        <v>97</v>
      </c>
      <c r="P1427" t="s">
        <v>67</v>
      </c>
    </row>
    <row r="1428" spans="1:19" hidden="1" x14ac:dyDescent="0.3">
      <c r="A1428" t="s">
        <v>94</v>
      </c>
      <c r="B1428" s="11">
        <v>45231</v>
      </c>
      <c r="C1428">
        <v>-957.89</v>
      </c>
      <c r="D1428">
        <v>33204</v>
      </c>
      <c r="E1428" t="s">
        <v>43</v>
      </c>
      <c r="F1428" t="s">
        <v>144</v>
      </c>
      <c r="G1428" t="s">
        <v>110</v>
      </c>
      <c r="H1428" t="s">
        <v>3109</v>
      </c>
      <c r="I1428" t="s">
        <v>3110</v>
      </c>
      <c r="J1428">
        <v>20011</v>
      </c>
      <c r="K1428" t="s">
        <v>105</v>
      </c>
      <c r="L1428" t="s">
        <v>106</v>
      </c>
      <c r="M1428" t="s">
        <v>111</v>
      </c>
      <c r="N1428" t="s">
        <v>68</v>
      </c>
      <c r="O1428" t="s">
        <v>112</v>
      </c>
      <c r="P1428" t="s">
        <v>68</v>
      </c>
      <c r="Q1428" t="s">
        <v>100</v>
      </c>
      <c r="R1428" t="s">
        <v>3111</v>
      </c>
      <c r="S1428" t="s">
        <v>500</v>
      </c>
    </row>
    <row r="1429" spans="1:19" hidden="1" x14ac:dyDescent="0.3">
      <c r="A1429" t="s">
        <v>94</v>
      </c>
      <c r="B1429" s="11">
        <v>45231</v>
      </c>
      <c r="C1429">
        <v>-944.36</v>
      </c>
      <c r="D1429">
        <v>42408</v>
      </c>
      <c r="E1429" t="s">
        <v>35</v>
      </c>
      <c r="F1429" t="s">
        <v>378</v>
      </c>
      <c r="G1429" t="s">
        <v>124</v>
      </c>
      <c r="H1429" t="s">
        <v>2960</v>
      </c>
      <c r="I1429" t="s">
        <v>2961</v>
      </c>
      <c r="J1429">
        <v>9002</v>
      </c>
      <c r="K1429" t="s">
        <v>150</v>
      </c>
      <c r="L1429" t="s">
        <v>106</v>
      </c>
      <c r="M1429" t="s">
        <v>96</v>
      </c>
      <c r="N1429" t="s">
        <v>65</v>
      </c>
      <c r="O1429" t="s">
        <v>116</v>
      </c>
      <c r="P1429" t="s">
        <v>62</v>
      </c>
      <c r="Q1429" t="s">
        <v>100</v>
      </c>
      <c r="R1429" t="s">
        <v>2962</v>
      </c>
      <c r="S1429" t="s">
        <v>500</v>
      </c>
    </row>
    <row r="1430" spans="1:19" hidden="1" x14ac:dyDescent="0.3">
      <c r="A1430" t="s">
        <v>94</v>
      </c>
      <c r="B1430" s="11">
        <v>45231</v>
      </c>
      <c r="C1430">
        <v>-920</v>
      </c>
      <c r="D1430">
        <v>41105</v>
      </c>
      <c r="E1430" t="s">
        <v>6</v>
      </c>
      <c r="F1430" t="s">
        <v>171</v>
      </c>
      <c r="G1430" t="s">
        <v>95</v>
      </c>
      <c r="H1430" t="s">
        <v>3112</v>
      </c>
      <c r="I1430" t="s">
        <v>3113</v>
      </c>
      <c r="J1430">
        <v>9002</v>
      </c>
      <c r="K1430" t="s">
        <v>150</v>
      </c>
      <c r="L1430" t="s">
        <v>106</v>
      </c>
      <c r="M1430" t="s">
        <v>103</v>
      </c>
      <c r="N1430" t="s">
        <v>56</v>
      </c>
      <c r="O1430" t="s">
        <v>103</v>
      </c>
      <c r="P1430" t="s">
        <v>57</v>
      </c>
      <c r="Q1430" t="s">
        <v>100</v>
      </c>
      <c r="R1430" t="s">
        <v>3114</v>
      </c>
      <c r="S1430" t="s">
        <v>500</v>
      </c>
    </row>
    <row r="1431" spans="1:19" hidden="1" x14ac:dyDescent="0.3">
      <c r="A1431" t="s">
        <v>94</v>
      </c>
      <c r="B1431" s="11">
        <v>45231</v>
      </c>
      <c r="C1431">
        <v>-899.39</v>
      </c>
      <c r="D1431">
        <v>41620</v>
      </c>
      <c r="E1431" t="s">
        <v>28</v>
      </c>
      <c r="F1431" t="s">
        <v>553</v>
      </c>
      <c r="G1431" t="s">
        <v>120</v>
      </c>
      <c r="H1431" t="s">
        <v>3115</v>
      </c>
      <c r="I1431" t="s">
        <v>3116</v>
      </c>
      <c r="J1431">
        <v>9002</v>
      </c>
      <c r="K1431" t="s">
        <v>150</v>
      </c>
      <c r="L1431" t="s">
        <v>106</v>
      </c>
      <c r="M1431" t="s">
        <v>103</v>
      </c>
      <c r="N1431" t="s">
        <v>56</v>
      </c>
      <c r="O1431" t="s">
        <v>119</v>
      </c>
      <c r="P1431" t="s">
        <v>64</v>
      </c>
      <c r="Q1431" t="s">
        <v>100</v>
      </c>
      <c r="R1431" t="s">
        <v>3117</v>
      </c>
      <c r="S1431" t="s">
        <v>500</v>
      </c>
    </row>
    <row r="1432" spans="1:19" hidden="1" x14ac:dyDescent="0.3">
      <c r="A1432" t="s">
        <v>94</v>
      </c>
      <c r="B1432" s="11">
        <v>45231</v>
      </c>
      <c r="C1432">
        <v>-846.95</v>
      </c>
      <c r="D1432">
        <v>42404</v>
      </c>
      <c r="E1432" t="s">
        <v>32</v>
      </c>
      <c r="F1432" t="s">
        <v>135</v>
      </c>
      <c r="G1432" t="s">
        <v>113</v>
      </c>
      <c r="H1432" t="s">
        <v>3118</v>
      </c>
      <c r="I1432" t="s">
        <v>3119</v>
      </c>
      <c r="J1432">
        <v>9002</v>
      </c>
      <c r="K1432" t="s">
        <v>150</v>
      </c>
      <c r="L1432" t="s">
        <v>106</v>
      </c>
      <c r="M1432" t="s">
        <v>96</v>
      </c>
      <c r="N1432" t="s">
        <v>65</v>
      </c>
      <c r="O1432" t="s">
        <v>116</v>
      </c>
      <c r="P1432" t="s">
        <v>62</v>
      </c>
      <c r="Q1432" t="s">
        <v>100</v>
      </c>
      <c r="R1432" t="s">
        <v>3120</v>
      </c>
      <c r="S1432" t="s">
        <v>500</v>
      </c>
    </row>
    <row r="1433" spans="1:19" hidden="1" x14ac:dyDescent="0.3">
      <c r="A1433" t="s">
        <v>94</v>
      </c>
      <c r="B1433" s="11">
        <v>45231</v>
      </c>
      <c r="C1433">
        <v>-754.66</v>
      </c>
      <c r="D1433">
        <v>41104</v>
      </c>
      <c r="E1433" t="s">
        <v>5</v>
      </c>
      <c r="F1433" t="s">
        <v>151</v>
      </c>
      <c r="G1433" t="s">
        <v>102</v>
      </c>
      <c r="H1433" t="s">
        <v>3121</v>
      </c>
      <c r="I1433" t="s">
        <v>3122</v>
      </c>
      <c r="J1433">
        <v>9002</v>
      </c>
      <c r="K1433" t="s">
        <v>150</v>
      </c>
      <c r="L1433" t="s">
        <v>106</v>
      </c>
      <c r="M1433" t="s">
        <v>103</v>
      </c>
      <c r="N1433" t="s">
        <v>56</v>
      </c>
      <c r="O1433" t="s">
        <v>103</v>
      </c>
      <c r="P1433" t="s">
        <v>57</v>
      </c>
      <c r="Q1433" t="s">
        <v>100</v>
      </c>
      <c r="R1433" t="s">
        <v>3123</v>
      </c>
      <c r="S1433" t="s">
        <v>500</v>
      </c>
    </row>
    <row r="1434" spans="1:19" hidden="1" x14ac:dyDescent="0.3">
      <c r="A1434" t="s">
        <v>94</v>
      </c>
      <c r="B1434" s="11">
        <v>45231</v>
      </c>
      <c r="C1434">
        <v>-700</v>
      </c>
      <c r="D1434">
        <v>41105</v>
      </c>
      <c r="E1434" t="s">
        <v>6</v>
      </c>
      <c r="F1434" t="s">
        <v>171</v>
      </c>
      <c r="G1434" t="s">
        <v>95</v>
      </c>
      <c r="H1434" t="s">
        <v>3124</v>
      </c>
      <c r="I1434" t="s">
        <v>3125</v>
      </c>
      <c r="J1434">
        <v>9002</v>
      </c>
      <c r="K1434" t="s">
        <v>150</v>
      </c>
      <c r="L1434" t="s">
        <v>106</v>
      </c>
      <c r="M1434" t="s">
        <v>103</v>
      </c>
      <c r="N1434" t="s">
        <v>56</v>
      </c>
      <c r="O1434" t="s">
        <v>103</v>
      </c>
      <c r="P1434" t="s">
        <v>57</v>
      </c>
      <c r="Q1434" t="s">
        <v>100</v>
      </c>
      <c r="R1434" t="s">
        <v>3126</v>
      </c>
      <c r="S1434" t="s">
        <v>500</v>
      </c>
    </row>
    <row r="1435" spans="1:19" hidden="1" x14ac:dyDescent="0.3">
      <c r="A1435" t="s">
        <v>94</v>
      </c>
      <c r="B1435" s="11">
        <v>45231</v>
      </c>
      <c r="C1435">
        <v>-620</v>
      </c>
      <c r="D1435">
        <v>41105</v>
      </c>
      <c r="E1435" t="s">
        <v>6</v>
      </c>
      <c r="F1435" t="s">
        <v>171</v>
      </c>
      <c r="G1435" t="s">
        <v>95</v>
      </c>
      <c r="H1435" t="s">
        <v>2982</v>
      </c>
      <c r="I1435" t="s">
        <v>2983</v>
      </c>
      <c r="J1435">
        <v>9002</v>
      </c>
      <c r="K1435" t="s">
        <v>150</v>
      </c>
      <c r="L1435" t="s">
        <v>106</v>
      </c>
      <c r="M1435" t="s">
        <v>103</v>
      </c>
      <c r="N1435" t="s">
        <v>56</v>
      </c>
      <c r="O1435" t="s">
        <v>103</v>
      </c>
      <c r="P1435" t="s">
        <v>57</v>
      </c>
      <c r="Q1435" t="s">
        <v>100</v>
      </c>
      <c r="R1435" t="s">
        <v>2984</v>
      </c>
      <c r="S1435" t="s">
        <v>500</v>
      </c>
    </row>
    <row r="1436" spans="1:19" hidden="1" x14ac:dyDescent="0.3">
      <c r="A1436" t="s">
        <v>94</v>
      </c>
      <c r="B1436" s="11">
        <v>45231</v>
      </c>
      <c r="C1436">
        <v>-500</v>
      </c>
      <c r="D1436">
        <v>41201</v>
      </c>
      <c r="E1436" t="s">
        <v>9</v>
      </c>
      <c r="F1436" t="s">
        <v>2322</v>
      </c>
      <c r="G1436" t="s">
        <v>172</v>
      </c>
      <c r="I1436" t="s">
        <v>3127</v>
      </c>
      <c r="J1436">
        <v>9002</v>
      </c>
      <c r="K1436" t="s">
        <v>150</v>
      </c>
      <c r="L1436" t="s">
        <v>106</v>
      </c>
      <c r="M1436" t="s">
        <v>103</v>
      </c>
      <c r="N1436" t="s">
        <v>56</v>
      </c>
      <c r="O1436" t="s">
        <v>96</v>
      </c>
      <c r="P1436" t="s">
        <v>58</v>
      </c>
    </row>
    <row r="1437" spans="1:19" hidden="1" x14ac:dyDescent="0.3">
      <c r="A1437" t="s">
        <v>94</v>
      </c>
      <c r="B1437" s="11">
        <v>45231</v>
      </c>
      <c r="C1437">
        <v>-500</v>
      </c>
      <c r="D1437">
        <v>42701</v>
      </c>
      <c r="E1437" t="s">
        <v>3127</v>
      </c>
      <c r="F1437" t="s">
        <v>109</v>
      </c>
      <c r="G1437" t="s">
        <v>110</v>
      </c>
      <c r="H1437" t="s">
        <v>3128</v>
      </c>
      <c r="I1437" t="s">
        <v>3129</v>
      </c>
      <c r="J1437">
        <v>3001</v>
      </c>
      <c r="K1437" t="s">
        <v>3130</v>
      </c>
      <c r="L1437" t="s">
        <v>3131</v>
      </c>
      <c r="M1437" t="s">
        <v>96</v>
      </c>
      <c r="N1437" t="s">
        <v>65</v>
      </c>
      <c r="O1437" t="s">
        <v>121</v>
      </c>
      <c r="P1437" t="s">
        <v>66</v>
      </c>
      <c r="Q1437" t="s">
        <v>100</v>
      </c>
      <c r="R1437" t="s">
        <v>3132</v>
      </c>
      <c r="S1437" t="s">
        <v>500</v>
      </c>
    </row>
    <row r="1438" spans="1:19" hidden="1" x14ac:dyDescent="0.3">
      <c r="A1438" t="s">
        <v>94</v>
      </c>
      <c r="B1438" s="11">
        <v>45231</v>
      </c>
      <c r="C1438">
        <v>-480</v>
      </c>
      <c r="D1438">
        <v>41618</v>
      </c>
      <c r="E1438" t="s">
        <v>2376</v>
      </c>
      <c r="F1438" t="s">
        <v>582</v>
      </c>
      <c r="G1438" t="s">
        <v>120</v>
      </c>
      <c r="H1438" t="s">
        <v>2963</v>
      </c>
      <c r="I1438" t="s">
        <v>584</v>
      </c>
      <c r="J1438">
        <v>9002</v>
      </c>
      <c r="K1438" t="s">
        <v>150</v>
      </c>
      <c r="L1438" t="s">
        <v>106</v>
      </c>
      <c r="M1438" t="s">
        <v>103</v>
      </c>
      <c r="N1438" t="s">
        <v>56</v>
      </c>
      <c r="O1438" t="s">
        <v>119</v>
      </c>
      <c r="P1438" t="s">
        <v>64</v>
      </c>
      <c r="Q1438" t="s">
        <v>100</v>
      </c>
      <c r="R1438" t="s">
        <v>2964</v>
      </c>
      <c r="S1438" t="s">
        <v>500</v>
      </c>
    </row>
    <row r="1439" spans="1:19" hidden="1" x14ac:dyDescent="0.3">
      <c r="A1439" t="s">
        <v>94</v>
      </c>
      <c r="B1439" s="11">
        <v>45231</v>
      </c>
      <c r="C1439">
        <v>-467.01</v>
      </c>
      <c r="D1439">
        <v>41304</v>
      </c>
      <c r="E1439" t="s">
        <v>16</v>
      </c>
      <c r="F1439" t="s">
        <v>134</v>
      </c>
      <c r="G1439" t="s">
        <v>120</v>
      </c>
      <c r="H1439" t="s">
        <v>3133</v>
      </c>
      <c r="I1439" t="s">
        <v>1564</v>
      </c>
      <c r="J1439">
        <v>9002</v>
      </c>
      <c r="K1439" t="s">
        <v>150</v>
      </c>
      <c r="L1439" t="s">
        <v>106</v>
      </c>
      <c r="M1439" t="s">
        <v>103</v>
      </c>
      <c r="N1439" t="s">
        <v>56</v>
      </c>
      <c r="O1439" t="s">
        <v>123</v>
      </c>
      <c r="P1439" t="s">
        <v>59</v>
      </c>
      <c r="Q1439" t="s">
        <v>100</v>
      </c>
      <c r="R1439" t="s">
        <v>3134</v>
      </c>
      <c r="S1439" t="s">
        <v>500</v>
      </c>
    </row>
    <row r="1440" spans="1:19" hidden="1" x14ac:dyDescent="0.3">
      <c r="A1440" t="s">
        <v>94</v>
      </c>
      <c r="B1440" s="11">
        <v>45231</v>
      </c>
      <c r="C1440">
        <v>-397.86</v>
      </c>
      <c r="D1440">
        <v>41620</v>
      </c>
      <c r="E1440" t="s">
        <v>28</v>
      </c>
      <c r="F1440" t="s">
        <v>125</v>
      </c>
      <c r="G1440" t="s">
        <v>124</v>
      </c>
      <c r="H1440" t="s">
        <v>599</v>
      </c>
      <c r="I1440" t="s">
        <v>600</v>
      </c>
      <c r="J1440">
        <v>9002</v>
      </c>
      <c r="K1440" t="s">
        <v>150</v>
      </c>
      <c r="L1440" t="s">
        <v>106</v>
      </c>
      <c r="M1440" t="s">
        <v>103</v>
      </c>
      <c r="N1440" t="s">
        <v>56</v>
      </c>
      <c r="O1440" t="s">
        <v>119</v>
      </c>
      <c r="P1440" t="s">
        <v>64</v>
      </c>
      <c r="Q1440" t="s">
        <v>2692</v>
      </c>
      <c r="R1440" t="s">
        <v>2693</v>
      </c>
      <c r="S1440" t="s">
        <v>500</v>
      </c>
    </row>
    <row r="1441" spans="1:19" hidden="1" x14ac:dyDescent="0.3">
      <c r="A1441" t="s">
        <v>94</v>
      </c>
      <c r="B1441" s="11">
        <v>45231</v>
      </c>
      <c r="C1441">
        <v>-356.84</v>
      </c>
      <c r="D1441">
        <v>33204</v>
      </c>
      <c r="E1441" t="s">
        <v>43</v>
      </c>
      <c r="F1441" t="s">
        <v>144</v>
      </c>
      <c r="G1441" t="s">
        <v>110</v>
      </c>
      <c r="H1441" t="s">
        <v>3135</v>
      </c>
      <c r="I1441" t="s">
        <v>3136</v>
      </c>
      <c r="J1441">
        <v>20011</v>
      </c>
      <c r="K1441" t="s">
        <v>105</v>
      </c>
      <c r="L1441" t="s">
        <v>106</v>
      </c>
      <c r="M1441" t="s">
        <v>111</v>
      </c>
      <c r="N1441" t="s">
        <v>68</v>
      </c>
      <c r="O1441" t="s">
        <v>112</v>
      </c>
      <c r="P1441" t="s">
        <v>68</v>
      </c>
      <c r="Q1441" t="s">
        <v>100</v>
      </c>
      <c r="R1441" t="s">
        <v>3137</v>
      </c>
      <c r="S1441" t="s">
        <v>500</v>
      </c>
    </row>
    <row r="1442" spans="1:19" hidden="1" x14ac:dyDescent="0.3">
      <c r="A1442" t="s">
        <v>94</v>
      </c>
      <c r="B1442" s="11">
        <v>45231</v>
      </c>
      <c r="C1442">
        <v>-316</v>
      </c>
      <c r="D1442">
        <v>42718</v>
      </c>
      <c r="E1442" t="s">
        <v>42</v>
      </c>
      <c r="F1442" t="s">
        <v>609</v>
      </c>
      <c r="G1442" t="s">
        <v>160</v>
      </c>
      <c r="H1442" t="s">
        <v>3138</v>
      </c>
      <c r="I1442" t="s">
        <v>611</v>
      </c>
      <c r="J1442">
        <v>9002</v>
      </c>
      <c r="K1442" t="s">
        <v>150</v>
      </c>
      <c r="L1442" t="s">
        <v>106</v>
      </c>
      <c r="M1442" t="s">
        <v>96</v>
      </c>
      <c r="N1442" t="s">
        <v>65</v>
      </c>
      <c r="O1442" t="s">
        <v>97</v>
      </c>
      <c r="P1442" t="s">
        <v>67</v>
      </c>
      <c r="Q1442" t="s">
        <v>100</v>
      </c>
      <c r="R1442" t="s">
        <v>3139</v>
      </c>
      <c r="S1442" t="s">
        <v>500</v>
      </c>
    </row>
    <row r="1443" spans="1:19" hidden="1" x14ac:dyDescent="0.3">
      <c r="A1443" t="s">
        <v>94</v>
      </c>
      <c r="B1443" s="11">
        <v>45231</v>
      </c>
      <c r="C1443">
        <v>-315</v>
      </c>
      <c r="D1443">
        <v>41302</v>
      </c>
      <c r="E1443" t="s">
        <v>14</v>
      </c>
      <c r="F1443" t="s">
        <v>143</v>
      </c>
      <c r="G1443" t="s">
        <v>156</v>
      </c>
      <c r="H1443" t="s">
        <v>3140</v>
      </c>
      <c r="I1443" t="s">
        <v>3141</v>
      </c>
      <c r="J1443">
        <v>9002</v>
      </c>
      <c r="K1443" t="s">
        <v>150</v>
      </c>
      <c r="L1443" t="s">
        <v>106</v>
      </c>
      <c r="M1443" t="s">
        <v>103</v>
      </c>
      <c r="N1443" t="s">
        <v>56</v>
      </c>
      <c r="O1443" t="s">
        <v>123</v>
      </c>
      <c r="P1443" t="s">
        <v>59</v>
      </c>
      <c r="Q1443" t="s">
        <v>100</v>
      </c>
      <c r="R1443" t="s">
        <v>3142</v>
      </c>
      <c r="S1443" t="s">
        <v>500</v>
      </c>
    </row>
    <row r="1444" spans="1:19" hidden="1" x14ac:dyDescent="0.3">
      <c r="A1444" t="s">
        <v>94</v>
      </c>
      <c r="B1444" s="11">
        <v>45231</v>
      </c>
      <c r="C1444">
        <v>-312.7</v>
      </c>
      <c r="D1444">
        <v>42410</v>
      </c>
      <c r="E1444" t="s">
        <v>36</v>
      </c>
      <c r="F1444" t="s">
        <v>2331</v>
      </c>
      <c r="G1444" t="s">
        <v>124</v>
      </c>
      <c r="H1444" t="s">
        <v>3143</v>
      </c>
      <c r="I1444" t="s">
        <v>3144</v>
      </c>
      <c r="J1444">
        <v>9002</v>
      </c>
      <c r="K1444" t="s">
        <v>150</v>
      </c>
      <c r="L1444" t="s">
        <v>106</v>
      </c>
      <c r="M1444" t="s">
        <v>96</v>
      </c>
      <c r="N1444" t="s">
        <v>65</v>
      </c>
      <c r="O1444" t="s">
        <v>116</v>
      </c>
      <c r="P1444" t="s">
        <v>62</v>
      </c>
      <c r="Q1444" t="s">
        <v>100</v>
      </c>
      <c r="R1444" t="s">
        <v>3145</v>
      </c>
      <c r="S1444" t="s">
        <v>500</v>
      </c>
    </row>
    <row r="1445" spans="1:19" hidden="1" x14ac:dyDescent="0.3">
      <c r="A1445" t="s">
        <v>94</v>
      </c>
      <c r="B1445" s="11">
        <v>45231</v>
      </c>
      <c r="C1445">
        <v>-251.81</v>
      </c>
      <c r="D1445">
        <v>41103</v>
      </c>
      <c r="E1445" t="s">
        <v>4</v>
      </c>
      <c r="F1445" t="s">
        <v>2564</v>
      </c>
      <c r="G1445" t="s">
        <v>102</v>
      </c>
      <c r="H1445" t="s">
        <v>3146</v>
      </c>
      <c r="I1445" t="s">
        <v>3147</v>
      </c>
      <c r="J1445">
        <v>9002</v>
      </c>
      <c r="K1445" t="s">
        <v>150</v>
      </c>
      <c r="L1445" t="s">
        <v>106</v>
      </c>
      <c r="M1445" t="s">
        <v>103</v>
      </c>
      <c r="N1445" t="s">
        <v>56</v>
      </c>
      <c r="O1445" t="s">
        <v>103</v>
      </c>
      <c r="P1445" t="s">
        <v>57</v>
      </c>
      <c r="Q1445" t="s">
        <v>100</v>
      </c>
      <c r="R1445" t="s">
        <v>3148</v>
      </c>
      <c r="S1445" t="s">
        <v>500</v>
      </c>
    </row>
    <row r="1446" spans="1:19" hidden="1" x14ac:dyDescent="0.3">
      <c r="A1446" t="s">
        <v>94</v>
      </c>
      <c r="B1446" s="11">
        <v>45231</v>
      </c>
      <c r="C1446">
        <v>-243.6</v>
      </c>
      <c r="D1446">
        <v>42718</v>
      </c>
      <c r="E1446" t="s">
        <v>42</v>
      </c>
      <c r="F1446" t="s">
        <v>609</v>
      </c>
      <c r="G1446" t="s">
        <v>160</v>
      </c>
      <c r="H1446" t="s">
        <v>3149</v>
      </c>
      <c r="I1446" t="s">
        <v>3150</v>
      </c>
      <c r="J1446">
        <v>9002</v>
      </c>
      <c r="K1446" t="s">
        <v>150</v>
      </c>
      <c r="L1446" t="s">
        <v>106</v>
      </c>
      <c r="M1446" t="s">
        <v>96</v>
      </c>
      <c r="N1446" t="s">
        <v>65</v>
      </c>
      <c r="O1446" t="s">
        <v>97</v>
      </c>
      <c r="P1446" t="s">
        <v>67</v>
      </c>
      <c r="Q1446" t="s">
        <v>100</v>
      </c>
      <c r="R1446" t="s">
        <v>3151</v>
      </c>
      <c r="S1446" t="s">
        <v>500</v>
      </c>
    </row>
    <row r="1447" spans="1:19" hidden="1" x14ac:dyDescent="0.3">
      <c r="A1447" t="s">
        <v>94</v>
      </c>
      <c r="B1447" s="11">
        <v>45231</v>
      </c>
      <c r="C1447">
        <v>-227.7</v>
      </c>
      <c r="D1447">
        <v>42718</v>
      </c>
      <c r="E1447" t="s">
        <v>42</v>
      </c>
      <c r="F1447" t="s">
        <v>2965</v>
      </c>
      <c r="G1447" t="s">
        <v>156</v>
      </c>
      <c r="H1447" t="s">
        <v>2966</v>
      </c>
      <c r="I1447" t="s">
        <v>2967</v>
      </c>
      <c r="J1447">
        <v>9002</v>
      </c>
      <c r="K1447" t="s">
        <v>150</v>
      </c>
      <c r="L1447" t="s">
        <v>106</v>
      </c>
      <c r="M1447" t="s">
        <v>96</v>
      </c>
      <c r="N1447" t="s">
        <v>65</v>
      </c>
      <c r="O1447" t="s">
        <v>97</v>
      </c>
      <c r="P1447" t="s">
        <v>67</v>
      </c>
      <c r="Q1447" t="s">
        <v>100</v>
      </c>
      <c r="R1447" t="s">
        <v>2968</v>
      </c>
      <c r="S1447" t="s">
        <v>500</v>
      </c>
    </row>
    <row r="1448" spans="1:19" hidden="1" x14ac:dyDescent="0.3">
      <c r="A1448" t="s">
        <v>94</v>
      </c>
      <c r="B1448" s="11">
        <v>45231</v>
      </c>
      <c r="C1448">
        <v>-223.95</v>
      </c>
      <c r="D1448">
        <v>42718</v>
      </c>
      <c r="E1448" t="s">
        <v>42</v>
      </c>
      <c r="F1448" t="s">
        <v>609</v>
      </c>
      <c r="G1448" t="s">
        <v>160</v>
      </c>
      <c r="H1448" t="s">
        <v>3152</v>
      </c>
      <c r="I1448" t="s">
        <v>3153</v>
      </c>
      <c r="J1448">
        <v>9002</v>
      </c>
      <c r="K1448" t="s">
        <v>150</v>
      </c>
      <c r="L1448" t="s">
        <v>106</v>
      </c>
      <c r="M1448" t="s">
        <v>96</v>
      </c>
      <c r="N1448" t="s">
        <v>65</v>
      </c>
      <c r="O1448" t="s">
        <v>97</v>
      </c>
      <c r="P1448" t="s">
        <v>67</v>
      </c>
      <c r="Q1448" t="s">
        <v>100</v>
      </c>
      <c r="R1448" t="s">
        <v>3154</v>
      </c>
      <c r="S1448" t="s">
        <v>500</v>
      </c>
    </row>
    <row r="1449" spans="1:19" hidden="1" x14ac:dyDescent="0.3">
      <c r="A1449" t="s">
        <v>94</v>
      </c>
      <c r="B1449" s="11">
        <v>45231</v>
      </c>
      <c r="C1449">
        <v>-215</v>
      </c>
      <c r="D1449">
        <v>42604</v>
      </c>
      <c r="E1449" t="s">
        <v>40</v>
      </c>
      <c r="F1449" t="s">
        <v>137</v>
      </c>
      <c r="G1449" t="s">
        <v>104</v>
      </c>
      <c r="H1449" t="s">
        <v>2969</v>
      </c>
      <c r="I1449" t="s">
        <v>2970</v>
      </c>
      <c r="J1449">
        <v>20011</v>
      </c>
      <c r="K1449" t="s">
        <v>105</v>
      </c>
      <c r="L1449" t="s">
        <v>106</v>
      </c>
      <c r="M1449" t="s">
        <v>96</v>
      </c>
      <c r="N1449" t="s">
        <v>65</v>
      </c>
      <c r="O1449" t="s">
        <v>107</v>
      </c>
      <c r="P1449" t="s">
        <v>63</v>
      </c>
      <c r="Q1449" t="s">
        <v>100</v>
      </c>
      <c r="R1449" t="s">
        <v>2971</v>
      </c>
      <c r="S1449" t="s">
        <v>500</v>
      </c>
    </row>
    <row r="1450" spans="1:19" hidden="1" x14ac:dyDescent="0.3">
      <c r="A1450" t="s">
        <v>94</v>
      </c>
      <c r="B1450" s="11">
        <v>45231</v>
      </c>
      <c r="C1450">
        <v>-200</v>
      </c>
      <c r="D1450">
        <v>42407</v>
      </c>
      <c r="E1450" t="s">
        <v>34</v>
      </c>
      <c r="F1450" t="s">
        <v>168</v>
      </c>
      <c r="G1450" t="s">
        <v>113</v>
      </c>
      <c r="H1450" t="s">
        <v>3155</v>
      </c>
      <c r="I1450" t="s">
        <v>1062</v>
      </c>
      <c r="J1450">
        <v>9002</v>
      </c>
      <c r="K1450" t="s">
        <v>150</v>
      </c>
      <c r="L1450" t="s">
        <v>106</v>
      </c>
      <c r="M1450" t="s">
        <v>96</v>
      </c>
      <c r="N1450" t="s">
        <v>65</v>
      </c>
      <c r="O1450" t="s">
        <v>116</v>
      </c>
      <c r="P1450" t="s">
        <v>62</v>
      </c>
      <c r="Q1450" t="s">
        <v>100</v>
      </c>
      <c r="R1450" t="s">
        <v>3156</v>
      </c>
      <c r="S1450" t="s">
        <v>500</v>
      </c>
    </row>
    <row r="1451" spans="1:19" hidden="1" x14ac:dyDescent="0.3">
      <c r="A1451" t="s">
        <v>94</v>
      </c>
      <c r="B1451" s="11">
        <v>45231</v>
      </c>
      <c r="C1451">
        <v>-147.6</v>
      </c>
      <c r="D1451">
        <v>42410</v>
      </c>
      <c r="E1451" t="s">
        <v>36</v>
      </c>
      <c r="F1451" t="s">
        <v>2331</v>
      </c>
      <c r="G1451" t="s">
        <v>124</v>
      </c>
      <c r="H1451" t="s">
        <v>3157</v>
      </c>
      <c r="I1451" t="s">
        <v>3158</v>
      </c>
      <c r="J1451">
        <v>9002</v>
      </c>
      <c r="K1451" t="s">
        <v>150</v>
      </c>
      <c r="L1451" t="s">
        <v>106</v>
      </c>
      <c r="M1451" t="s">
        <v>96</v>
      </c>
      <c r="N1451" t="s">
        <v>65</v>
      </c>
      <c r="O1451" t="s">
        <v>116</v>
      </c>
      <c r="P1451" t="s">
        <v>62</v>
      </c>
      <c r="Q1451" t="s">
        <v>100</v>
      </c>
      <c r="R1451" t="s">
        <v>3159</v>
      </c>
      <c r="S1451" t="s">
        <v>500</v>
      </c>
    </row>
    <row r="1452" spans="1:19" hidden="1" x14ac:dyDescent="0.3">
      <c r="A1452" t="s">
        <v>94</v>
      </c>
      <c r="B1452" s="11">
        <v>45231</v>
      </c>
      <c r="C1452">
        <v>-145.94</v>
      </c>
      <c r="D1452">
        <v>42718</v>
      </c>
      <c r="E1452" t="s">
        <v>42</v>
      </c>
      <c r="F1452" t="s">
        <v>609</v>
      </c>
      <c r="G1452" t="s">
        <v>160</v>
      </c>
      <c r="H1452" t="s">
        <v>3160</v>
      </c>
      <c r="I1452" t="s">
        <v>3161</v>
      </c>
      <c r="J1452">
        <v>9002</v>
      </c>
      <c r="K1452" t="s">
        <v>150</v>
      </c>
      <c r="L1452" t="s">
        <v>106</v>
      </c>
      <c r="M1452" t="s">
        <v>96</v>
      </c>
      <c r="N1452" t="s">
        <v>65</v>
      </c>
      <c r="O1452" t="s">
        <v>97</v>
      </c>
      <c r="P1452" t="s">
        <v>67</v>
      </c>
      <c r="Q1452" t="s">
        <v>100</v>
      </c>
      <c r="R1452" t="s">
        <v>3162</v>
      </c>
      <c r="S1452" t="s">
        <v>500</v>
      </c>
    </row>
    <row r="1453" spans="1:19" hidden="1" x14ac:dyDescent="0.3">
      <c r="A1453" t="s">
        <v>94</v>
      </c>
      <c r="B1453" s="11">
        <v>45231</v>
      </c>
      <c r="C1453">
        <v>-119</v>
      </c>
      <c r="D1453">
        <v>41609</v>
      </c>
      <c r="E1453" t="s">
        <v>24</v>
      </c>
      <c r="F1453" t="s">
        <v>2322</v>
      </c>
      <c r="G1453" t="s">
        <v>172</v>
      </c>
      <c r="I1453" t="s">
        <v>2462</v>
      </c>
      <c r="J1453">
        <v>9002</v>
      </c>
      <c r="K1453" t="s">
        <v>150</v>
      </c>
      <c r="L1453" t="s">
        <v>106</v>
      </c>
      <c r="M1453" t="s">
        <v>103</v>
      </c>
      <c r="N1453" t="s">
        <v>56</v>
      </c>
      <c r="O1453" t="s">
        <v>119</v>
      </c>
      <c r="P1453" t="s">
        <v>64</v>
      </c>
    </row>
    <row r="1454" spans="1:19" hidden="1" x14ac:dyDescent="0.3">
      <c r="A1454" t="s">
        <v>94</v>
      </c>
      <c r="B1454" s="11">
        <v>45231</v>
      </c>
      <c r="C1454">
        <v>-85.19</v>
      </c>
      <c r="D1454">
        <v>41306</v>
      </c>
      <c r="E1454" t="s">
        <v>17</v>
      </c>
      <c r="F1454" t="s">
        <v>134</v>
      </c>
      <c r="G1454" t="s">
        <v>120</v>
      </c>
      <c r="H1454" t="s">
        <v>3163</v>
      </c>
      <c r="I1454" t="s">
        <v>3164</v>
      </c>
      <c r="J1454">
        <v>9002</v>
      </c>
      <c r="K1454" t="s">
        <v>150</v>
      </c>
      <c r="L1454" t="s">
        <v>106</v>
      </c>
      <c r="M1454" t="s">
        <v>103</v>
      </c>
      <c r="N1454" t="s">
        <v>56</v>
      </c>
      <c r="O1454" t="s">
        <v>123</v>
      </c>
      <c r="P1454" t="s">
        <v>59</v>
      </c>
      <c r="Q1454" t="s">
        <v>100</v>
      </c>
      <c r="R1454" t="s">
        <v>3165</v>
      </c>
      <c r="S1454" t="s">
        <v>500</v>
      </c>
    </row>
    <row r="1455" spans="1:19" hidden="1" x14ac:dyDescent="0.3">
      <c r="A1455" t="s">
        <v>94</v>
      </c>
      <c r="B1455" s="11">
        <v>45231</v>
      </c>
      <c r="C1455">
        <v>-60.2</v>
      </c>
      <c r="D1455">
        <v>41301</v>
      </c>
      <c r="E1455" t="s">
        <v>13</v>
      </c>
      <c r="F1455" t="s">
        <v>122</v>
      </c>
      <c r="G1455" t="s">
        <v>113</v>
      </c>
      <c r="H1455" t="s">
        <v>3166</v>
      </c>
      <c r="I1455" t="s">
        <v>3167</v>
      </c>
      <c r="J1455">
        <v>9002</v>
      </c>
      <c r="K1455" t="s">
        <v>150</v>
      </c>
      <c r="L1455" t="s">
        <v>106</v>
      </c>
      <c r="M1455" t="s">
        <v>103</v>
      </c>
      <c r="N1455" t="s">
        <v>56</v>
      </c>
      <c r="O1455" t="s">
        <v>123</v>
      </c>
      <c r="P1455" t="s">
        <v>59</v>
      </c>
      <c r="Q1455" t="s">
        <v>100</v>
      </c>
      <c r="R1455" t="s">
        <v>3168</v>
      </c>
      <c r="S1455" t="s">
        <v>500</v>
      </c>
    </row>
    <row r="1456" spans="1:19" hidden="1" x14ac:dyDescent="0.3">
      <c r="A1456" t="s">
        <v>94</v>
      </c>
      <c r="B1456" s="11">
        <v>45231</v>
      </c>
      <c r="C1456">
        <v>-38.5</v>
      </c>
      <c r="D1456">
        <v>42604</v>
      </c>
      <c r="E1456" t="s">
        <v>40</v>
      </c>
      <c r="F1456" t="s">
        <v>137</v>
      </c>
      <c r="G1456" t="s">
        <v>104</v>
      </c>
      <c r="H1456" t="s">
        <v>3169</v>
      </c>
      <c r="I1456" t="s">
        <v>138</v>
      </c>
      <c r="J1456">
        <v>20011</v>
      </c>
      <c r="K1456" t="s">
        <v>105</v>
      </c>
      <c r="L1456" t="s">
        <v>106</v>
      </c>
      <c r="M1456" t="s">
        <v>96</v>
      </c>
      <c r="N1456" t="s">
        <v>65</v>
      </c>
      <c r="O1456" t="s">
        <v>107</v>
      </c>
      <c r="P1456" t="s">
        <v>63</v>
      </c>
      <c r="Q1456" t="s">
        <v>100</v>
      </c>
      <c r="R1456" t="s">
        <v>3170</v>
      </c>
      <c r="S1456" t="s">
        <v>500</v>
      </c>
    </row>
    <row r="1457" spans="1:19" hidden="1" x14ac:dyDescent="0.3">
      <c r="A1457" t="s">
        <v>94</v>
      </c>
      <c r="B1457" s="11">
        <v>45231</v>
      </c>
      <c r="C1457">
        <v>-36.799999999999997</v>
      </c>
      <c r="D1457">
        <v>41621</v>
      </c>
      <c r="E1457" t="s">
        <v>2290</v>
      </c>
      <c r="F1457" t="s">
        <v>109</v>
      </c>
      <c r="G1457" t="s">
        <v>110</v>
      </c>
      <c r="H1457" t="s">
        <v>3171</v>
      </c>
      <c r="I1457" t="s">
        <v>3172</v>
      </c>
      <c r="J1457">
        <v>2001</v>
      </c>
      <c r="K1457" t="s">
        <v>105</v>
      </c>
      <c r="L1457" t="s">
        <v>106</v>
      </c>
      <c r="M1457" t="s">
        <v>103</v>
      </c>
      <c r="N1457" t="s">
        <v>56</v>
      </c>
      <c r="O1457" t="s">
        <v>119</v>
      </c>
      <c r="P1457" t="s">
        <v>64</v>
      </c>
      <c r="Q1457" t="s">
        <v>100</v>
      </c>
      <c r="R1457" t="s">
        <v>3173</v>
      </c>
      <c r="S1457" t="s">
        <v>500</v>
      </c>
    </row>
    <row r="1458" spans="1:19" hidden="1" x14ac:dyDescent="0.3">
      <c r="A1458" t="s">
        <v>94</v>
      </c>
      <c r="B1458" s="11">
        <v>45231</v>
      </c>
      <c r="C1458">
        <v>-32.4</v>
      </c>
      <c r="D1458">
        <v>42604</v>
      </c>
      <c r="E1458" t="s">
        <v>40</v>
      </c>
      <c r="F1458" t="s">
        <v>137</v>
      </c>
      <c r="G1458" t="s">
        <v>104</v>
      </c>
      <c r="H1458" t="s">
        <v>3174</v>
      </c>
      <c r="I1458" t="s">
        <v>141</v>
      </c>
      <c r="J1458">
        <v>20011</v>
      </c>
      <c r="K1458" t="s">
        <v>105</v>
      </c>
      <c r="L1458" t="s">
        <v>106</v>
      </c>
      <c r="M1458" t="s">
        <v>96</v>
      </c>
      <c r="N1458" t="s">
        <v>65</v>
      </c>
      <c r="O1458" t="s">
        <v>107</v>
      </c>
      <c r="P1458" t="s">
        <v>63</v>
      </c>
      <c r="Q1458" t="s">
        <v>100</v>
      </c>
      <c r="R1458" t="s">
        <v>3175</v>
      </c>
      <c r="S1458" t="s">
        <v>500</v>
      </c>
    </row>
    <row r="1459" spans="1:19" hidden="1" x14ac:dyDescent="0.3">
      <c r="A1459" t="s">
        <v>94</v>
      </c>
      <c r="B1459" s="11">
        <v>45231</v>
      </c>
      <c r="C1459">
        <v>-30.03</v>
      </c>
      <c r="D1459">
        <v>42602</v>
      </c>
      <c r="E1459" t="s">
        <v>38</v>
      </c>
      <c r="F1459" t="s">
        <v>378</v>
      </c>
      <c r="G1459" t="s">
        <v>124</v>
      </c>
      <c r="H1459" t="s">
        <v>3176</v>
      </c>
      <c r="I1459" t="s">
        <v>127</v>
      </c>
      <c r="J1459">
        <v>9002</v>
      </c>
      <c r="K1459" t="s">
        <v>150</v>
      </c>
      <c r="L1459" t="s">
        <v>106</v>
      </c>
      <c r="M1459" t="s">
        <v>96</v>
      </c>
      <c r="N1459" t="s">
        <v>65</v>
      </c>
      <c r="O1459" t="s">
        <v>107</v>
      </c>
      <c r="P1459" t="s">
        <v>63</v>
      </c>
      <c r="Q1459" t="s">
        <v>100</v>
      </c>
      <c r="R1459" t="s">
        <v>3177</v>
      </c>
      <c r="S1459" t="s">
        <v>500</v>
      </c>
    </row>
    <row r="1460" spans="1:19" hidden="1" x14ac:dyDescent="0.3">
      <c r="A1460" t="s">
        <v>94</v>
      </c>
      <c r="B1460" s="11">
        <v>45231</v>
      </c>
      <c r="C1460">
        <v>-24.3</v>
      </c>
      <c r="D1460">
        <v>42604</v>
      </c>
      <c r="E1460" t="s">
        <v>40</v>
      </c>
      <c r="F1460" t="s">
        <v>137</v>
      </c>
      <c r="G1460" t="s">
        <v>104</v>
      </c>
      <c r="H1460" t="s">
        <v>3178</v>
      </c>
      <c r="I1460" t="s">
        <v>141</v>
      </c>
      <c r="J1460">
        <v>20011</v>
      </c>
      <c r="K1460" t="s">
        <v>105</v>
      </c>
      <c r="L1460" t="s">
        <v>106</v>
      </c>
      <c r="M1460" t="s">
        <v>96</v>
      </c>
      <c r="N1460" t="s">
        <v>65</v>
      </c>
      <c r="O1460" t="s">
        <v>107</v>
      </c>
      <c r="P1460" t="s">
        <v>63</v>
      </c>
      <c r="Q1460" t="s">
        <v>100</v>
      </c>
      <c r="R1460" t="s">
        <v>3179</v>
      </c>
      <c r="S1460" t="s">
        <v>500</v>
      </c>
    </row>
    <row r="1461" spans="1:19" hidden="1" x14ac:dyDescent="0.3">
      <c r="A1461" t="s">
        <v>94</v>
      </c>
      <c r="B1461" s="11">
        <v>45231</v>
      </c>
      <c r="C1461">
        <v>-21.2</v>
      </c>
      <c r="D1461">
        <v>42604</v>
      </c>
      <c r="E1461" t="s">
        <v>40</v>
      </c>
      <c r="F1461" t="s">
        <v>137</v>
      </c>
      <c r="G1461" t="s">
        <v>104</v>
      </c>
      <c r="H1461" t="s">
        <v>3180</v>
      </c>
      <c r="I1461" t="s">
        <v>140</v>
      </c>
      <c r="J1461">
        <v>20011</v>
      </c>
      <c r="K1461" t="s">
        <v>105</v>
      </c>
      <c r="L1461" t="s">
        <v>106</v>
      </c>
      <c r="M1461" t="s">
        <v>96</v>
      </c>
      <c r="N1461" t="s">
        <v>65</v>
      </c>
      <c r="O1461" t="s">
        <v>107</v>
      </c>
      <c r="P1461" t="s">
        <v>63</v>
      </c>
      <c r="Q1461" t="s">
        <v>100</v>
      </c>
      <c r="R1461" t="s">
        <v>3181</v>
      </c>
      <c r="S1461" t="s">
        <v>500</v>
      </c>
    </row>
    <row r="1462" spans="1:19" hidden="1" x14ac:dyDescent="0.3">
      <c r="A1462" t="s">
        <v>94</v>
      </c>
      <c r="B1462" s="11">
        <v>45231</v>
      </c>
      <c r="C1462">
        <v>-21.2</v>
      </c>
      <c r="D1462">
        <v>42604</v>
      </c>
      <c r="E1462" t="s">
        <v>40</v>
      </c>
      <c r="F1462" t="s">
        <v>137</v>
      </c>
      <c r="G1462" t="s">
        <v>104</v>
      </c>
      <c r="H1462" t="s">
        <v>3182</v>
      </c>
      <c r="I1462" t="s">
        <v>140</v>
      </c>
      <c r="J1462">
        <v>20011</v>
      </c>
      <c r="K1462" t="s">
        <v>105</v>
      </c>
      <c r="L1462" t="s">
        <v>106</v>
      </c>
      <c r="M1462" t="s">
        <v>96</v>
      </c>
      <c r="N1462" t="s">
        <v>65</v>
      </c>
      <c r="O1462" t="s">
        <v>107</v>
      </c>
      <c r="P1462" t="s">
        <v>63</v>
      </c>
      <c r="Q1462" t="s">
        <v>100</v>
      </c>
      <c r="R1462" t="s">
        <v>3183</v>
      </c>
      <c r="S1462" t="s">
        <v>500</v>
      </c>
    </row>
    <row r="1463" spans="1:19" hidden="1" x14ac:dyDescent="0.3">
      <c r="A1463" t="s">
        <v>94</v>
      </c>
      <c r="B1463" s="11">
        <v>45231</v>
      </c>
      <c r="C1463">
        <v>-16.5</v>
      </c>
      <c r="D1463">
        <v>42604</v>
      </c>
      <c r="E1463" t="s">
        <v>40</v>
      </c>
      <c r="F1463" t="s">
        <v>137</v>
      </c>
      <c r="G1463" t="s">
        <v>104</v>
      </c>
      <c r="H1463" t="s">
        <v>3184</v>
      </c>
      <c r="I1463" t="s">
        <v>138</v>
      </c>
      <c r="J1463">
        <v>20011</v>
      </c>
      <c r="K1463" t="s">
        <v>105</v>
      </c>
      <c r="L1463" t="s">
        <v>106</v>
      </c>
      <c r="M1463" t="s">
        <v>96</v>
      </c>
      <c r="N1463" t="s">
        <v>65</v>
      </c>
      <c r="O1463" t="s">
        <v>107</v>
      </c>
      <c r="P1463" t="s">
        <v>63</v>
      </c>
      <c r="Q1463" t="s">
        <v>100</v>
      </c>
      <c r="R1463" t="s">
        <v>3185</v>
      </c>
      <c r="S1463" t="s">
        <v>500</v>
      </c>
    </row>
    <row r="1464" spans="1:19" hidden="1" x14ac:dyDescent="0.3">
      <c r="A1464" t="s">
        <v>94</v>
      </c>
      <c r="B1464" s="11">
        <v>45231</v>
      </c>
      <c r="C1464">
        <v>-11</v>
      </c>
      <c r="D1464">
        <v>42604</v>
      </c>
      <c r="E1464" t="s">
        <v>40</v>
      </c>
      <c r="F1464" t="s">
        <v>137</v>
      </c>
      <c r="G1464" t="s">
        <v>104</v>
      </c>
      <c r="H1464" t="s">
        <v>3186</v>
      </c>
      <c r="I1464" t="s">
        <v>138</v>
      </c>
      <c r="J1464">
        <v>20011</v>
      </c>
      <c r="K1464" t="s">
        <v>105</v>
      </c>
      <c r="L1464" t="s">
        <v>106</v>
      </c>
      <c r="M1464" t="s">
        <v>96</v>
      </c>
      <c r="N1464" t="s">
        <v>65</v>
      </c>
      <c r="O1464" t="s">
        <v>107</v>
      </c>
      <c r="P1464" t="s">
        <v>63</v>
      </c>
      <c r="Q1464" t="s">
        <v>100</v>
      </c>
      <c r="R1464" t="s">
        <v>3187</v>
      </c>
      <c r="S1464" t="s">
        <v>500</v>
      </c>
    </row>
    <row r="1465" spans="1:19" hidden="1" x14ac:dyDescent="0.3">
      <c r="A1465" t="s">
        <v>94</v>
      </c>
      <c r="B1465" s="11">
        <v>45231</v>
      </c>
      <c r="C1465">
        <v>-11</v>
      </c>
      <c r="D1465">
        <v>42604</v>
      </c>
      <c r="E1465" t="s">
        <v>40</v>
      </c>
      <c r="F1465" t="s">
        <v>137</v>
      </c>
      <c r="G1465" t="s">
        <v>104</v>
      </c>
      <c r="H1465" t="s">
        <v>3188</v>
      </c>
      <c r="I1465" t="s">
        <v>138</v>
      </c>
      <c r="J1465">
        <v>20011</v>
      </c>
      <c r="K1465" t="s">
        <v>105</v>
      </c>
      <c r="L1465" t="s">
        <v>106</v>
      </c>
      <c r="M1465" t="s">
        <v>96</v>
      </c>
      <c r="N1465" t="s">
        <v>65</v>
      </c>
      <c r="O1465" t="s">
        <v>107</v>
      </c>
      <c r="P1465" t="s">
        <v>63</v>
      </c>
      <c r="Q1465" t="s">
        <v>100</v>
      </c>
      <c r="R1465" t="s">
        <v>3189</v>
      </c>
      <c r="S1465" t="s">
        <v>500</v>
      </c>
    </row>
    <row r="1466" spans="1:19" hidden="1" x14ac:dyDescent="0.3">
      <c r="A1466" t="s">
        <v>94</v>
      </c>
      <c r="B1466" s="11">
        <v>45231</v>
      </c>
      <c r="C1466">
        <v>-10.6</v>
      </c>
      <c r="D1466">
        <v>42604</v>
      </c>
      <c r="E1466" t="s">
        <v>40</v>
      </c>
      <c r="F1466" t="s">
        <v>137</v>
      </c>
      <c r="G1466" t="s">
        <v>104</v>
      </c>
      <c r="H1466" t="s">
        <v>3190</v>
      </c>
      <c r="I1466" t="s">
        <v>140</v>
      </c>
      <c r="J1466">
        <v>20011</v>
      </c>
      <c r="K1466" t="s">
        <v>105</v>
      </c>
      <c r="L1466" t="s">
        <v>106</v>
      </c>
      <c r="M1466" t="s">
        <v>96</v>
      </c>
      <c r="N1466" t="s">
        <v>65</v>
      </c>
      <c r="O1466" t="s">
        <v>107</v>
      </c>
      <c r="P1466" t="s">
        <v>63</v>
      </c>
      <c r="Q1466" t="s">
        <v>100</v>
      </c>
      <c r="R1466" t="s">
        <v>3191</v>
      </c>
      <c r="S1466" t="s">
        <v>500</v>
      </c>
    </row>
    <row r="1467" spans="1:19" hidden="1" x14ac:dyDescent="0.3">
      <c r="A1467" t="s">
        <v>94</v>
      </c>
      <c r="B1467" s="11">
        <v>45231</v>
      </c>
      <c r="C1467">
        <v>-10.6</v>
      </c>
      <c r="D1467">
        <v>42604</v>
      </c>
      <c r="E1467" t="s">
        <v>40</v>
      </c>
      <c r="F1467" t="s">
        <v>137</v>
      </c>
      <c r="G1467" t="s">
        <v>104</v>
      </c>
      <c r="H1467" t="s">
        <v>3192</v>
      </c>
      <c r="I1467" t="s">
        <v>140</v>
      </c>
      <c r="J1467">
        <v>20011</v>
      </c>
      <c r="K1467" t="s">
        <v>105</v>
      </c>
      <c r="L1467" t="s">
        <v>106</v>
      </c>
      <c r="M1467" t="s">
        <v>96</v>
      </c>
      <c r="N1467" t="s">
        <v>65</v>
      </c>
      <c r="O1467" t="s">
        <v>107</v>
      </c>
      <c r="P1467" t="s">
        <v>63</v>
      </c>
      <c r="Q1467" t="s">
        <v>100</v>
      </c>
      <c r="R1467" t="s">
        <v>3193</v>
      </c>
      <c r="S1467" t="s">
        <v>500</v>
      </c>
    </row>
    <row r="1468" spans="1:19" hidden="1" x14ac:dyDescent="0.3">
      <c r="A1468" t="s">
        <v>94</v>
      </c>
      <c r="B1468" s="11">
        <v>45231</v>
      </c>
      <c r="C1468">
        <v>-10.6</v>
      </c>
      <c r="D1468">
        <v>42604</v>
      </c>
      <c r="E1468" t="s">
        <v>40</v>
      </c>
      <c r="F1468" t="s">
        <v>137</v>
      </c>
      <c r="G1468" t="s">
        <v>104</v>
      </c>
      <c r="H1468" t="s">
        <v>3194</v>
      </c>
      <c r="I1468" t="s">
        <v>140</v>
      </c>
      <c r="J1468">
        <v>20011</v>
      </c>
      <c r="K1468" t="s">
        <v>105</v>
      </c>
      <c r="L1468" t="s">
        <v>106</v>
      </c>
      <c r="M1468" t="s">
        <v>96</v>
      </c>
      <c r="N1468" t="s">
        <v>65</v>
      </c>
      <c r="O1468" t="s">
        <v>107</v>
      </c>
      <c r="P1468" t="s">
        <v>63</v>
      </c>
      <c r="Q1468" t="s">
        <v>100</v>
      </c>
      <c r="R1468" t="s">
        <v>3195</v>
      </c>
      <c r="S1468" t="s">
        <v>500</v>
      </c>
    </row>
    <row r="1469" spans="1:19" hidden="1" x14ac:dyDescent="0.3">
      <c r="A1469" t="s">
        <v>94</v>
      </c>
      <c r="B1469" s="11">
        <v>45231</v>
      </c>
      <c r="C1469">
        <v>-10.6</v>
      </c>
      <c r="D1469">
        <v>42604</v>
      </c>
      <c r="E1469" t="s">
        <v>40</v>
      </c>
      <c r="F1469" t="s">
        <v>137</v>
      </c>
      <c r="G1469" t="s">
        <v>104</v>
      </c>
      <c r="H1469" t="s">
        <v>3196</v>
      </c>
      <c r="I1469" t="s">
        <v>140</v>
      </c>
      <c r="J1469">
        <v>20011</v>
      </c>
      <c r="K1469" t="s">
        <v>105</v>
      </c>
      <c r="L1469" t="s">
        <v>106</v>
      </c>
      <c r="M1469" t="s">
        <v>96</v>
      </c>
      <c r="N1469" t="s">
        <v>65</v>
      </c>
      <c r="O1469" t="s">
        <v>107</v>
      </c>
      <c r="P1469" t="s">
        <v>63</v>
      </c>
      <c r="Q1469" t="s">
        <v>100</v>
      </c>
      <c r="R1469" t="s">
        <v>3197</v>
      </c>
      <c r="S1469" t="s">
        <v>500</v>
      </c>
    </row>
    <row r="1470" spans="1:19" hidden="1" x14ac:dyDescent="0.3">
      <c r="A1470" t="s">
        <v>94</v>
      </c>
      <c r="B1470" s="11">
        <v>45231</v>
      </c>
      <c r="C1470">
        <v>-5.5</v>
      </c>
      <c r="D1470">
        <v>42604</v>
      </c>
      <c r="E1470" t="s">
        <v>40</v>
      </c>
      <c r="F1470" t="s">
        <v>137</v>
      </c>
      <c r="G1470" t="s">
        <v>104</v>
      </c>
      <c r="H1470" t="s">
        <v>3198</v>
      </c>
      <c r="I1470" t="s">
        <v>138</v>
      </c>
      <c r="J1470">
        <v>20011</v>
      </c>
      <c r="K1470" t="s">
        <v>105</v>
      </c>
      <c r="L1470" t="s">
        <v>106</v>
      </c>
      <c r="M1470" t="s">
        <v>96</v>
      </c>
      <c r="N1470" t="s">
        <v>65</v>
      </c>
      <c r="O1470" t="s">
        <v>107</v>
      </c>
      <c r="P1470" t="s">
        <v>63</v>
      </c>
      <c r="Q1470" t="s">
        <v>100</v>
      </c>
      <c r="R1470" t="s">
        <v>3199</v>
      </c>
      <c r="S1470" t="s">
        <v>500</v>
      </c>
    </row>
    <row r="1471" spans="1:19" hidden="1" x14ac:dyDescent="0.3">
      <c r="A1471" t="s">
        <v>94</v>
      </c>
      <c r="B1471" s="11">
        <v>45231</v>
      </c>
      <c r="C1471">
        <v>-5.5</v>
      </c>
      <c r="D1471">
        <v>42604</v>
      </c>
      <c r="E1471" t="s">
        <v>40</v>
      </c>
      <c r="F1471" t="s">
        <v>137</v>
      </c>
      <c r="G1471" t="s">
        <v>104</v>
      </c>
      <c r="H1471" t="s">
        <v>3200</v>
      </c>
      <c r="I1471" t="s">
        <v>138</v>
      </c>
      <c r="J1471">
        <v>20011</v>
      </c>
      <c r="K1471" t="s">
        <v>105</v>
      </c>
      <c r="L1471" t="s">
        <v>106</v>
      </c>
      <c r="M1471" t="s">
        <v>96</v>
      </c>
      <c r="N1471" t="s">
        <v>65</v>
      </c>
      <c r="O1471" t="s">
        <v>107</v>
      </c>
      <c r="P1471" t="s">
        <v>63</v>
      </c>
      <c r="Q1471" t="s">
        <v>100</v>
      </c>
      <c r="R1471" t="s">
        <v>3201</v>
      </c>
      <c r="S1471" t="s">
        <v>500</v>
      </c>
    </row>
    <row r="1472" spans="1:19" hidden="1" x14ac:dyDescent="0.3">
      <c r="A1472" t="s">
        <v>94</v>
      </c>
      <c r="B1472" s="11">
        <v>45231</v>
      </c>
      <c r="C1472">
        <v>-2.8</v>
      </c>
      <c r="D1472">
        <v>42604</v>
      </c>
      <c r="E1472" t="s">
        <v>40</v>
      </c>
      <c r="F1472" t="s">
        <v>137</v>
      </c>
      <c r="G1472" t="s">
        <v>104</v>
      </c>
      <c r="H1472" t="s">
        <v>3202</v>
      </c>
      <c r="I1472" t="s">
        <v>207</v>
      </c>
      <c r="J1472">
        <v>20011</v>
      </c>
      <c r="K1472" t="s">
        <v>105</v>
      </c>
      <c r="L1472" t="s">
        <v>106</v>
      </c>
      <c r="M1472" t="s">
        <v>96</v>
      </c>
      <c r="N1472" t="s">
        <v>65</v>
      </c>
      <c r="O1472" t="s">
        <v>107</v>
      </c>
      <c r="P1472" t="s">
        <v>63</v>
      </c>
      <c r="Q1472" t="s">
        <v>100</v>
      </c>
      <c r="R1472" t="s">
        <v>3203</v>
      </c>
      <c r="S1472" t="s">
        <v>500</v>
      </c>
    </row>
    <row r="1473" spans="1:19" hidden="1" x14ac:dyDescent="0.3">
      <c r="A1473" t="s">
        <v>94</v>
      </c>
      <c r="B1473" s="11">
        <v>45231</v>
      </c>
      <c r="C1473">
        <v>-2.8</v>
      </c>
      <c r="D1473">
        <v>42604</v>
      </c>
      <c r="E1473" t="s">
        <v>40</v>
      </c>
      <c r="F1473" t="s">
        <v>137</v>
      </c>
      <c r="G1473" t="s">
        <v>104</v>
      </c>
      <c r="H1473" t="s">
        <v>3204</v>
      </c>
      <c r="I1473" t="s">
        <v>207</v>
      </c>
      <c r="J1473">
        <v>20011</v>
      </c>
      <c r="K1473" t="s">
        <v>105</v>
      </c>
      <c r="L1473" t="s">
        <v>106</v>
      </c>
      <c r="M1473" t="s">
        <v>96</v>
      </c>
      <c r="N1473" t="s">
        <v>65</v>
      </c>
      <c r="O1473" t="s">
        <v>107</v>
      </c>
      <c r="P1473" t="s">
        <v>63</v>
      </c>
      <c r="Q1473" t="s">
        <v>100</v>
      </c>
      <c r="R1473" t="s">
        <v>3205</v>
      </c>
      <c r="S1473" t="s">
        <v>500</v>
      </c>
    </row>
    <row r="1474" spans="1:19" hidden="1" x14ac:dyDescent="0.3">
      <c r="A1474" t="s">
        <v>94</v>
      </c>
      <c r="B1474" s="11">
        <v>45231</v>
      </c>
      <c r="C1474">
        <v>-2.8</v>
      </c>
      <c r="D1474">
        <v>42604</v>
      </c>
      <c r="E1474" t="s">
        <v>40</v>
      </c>
      <c r="F1474" t="s">
        <v>137</v>
      </c>
      <c r="G1474" t="s">
        <v>104</v>
      </c>
      <c r="H1474" t="s">
        <v>3206</v>
      </c>
      <c r="I1474" t="s">
        <v>207</v>
      </c>
      <c r="J1474">
        <v>20011</v>
      </c>
      <c r="K1474" t="s">
        <v>105</v>
      </c>
      <c r="L1474" t="s">
        <v>106</v>
      </c>
      <c r="M1474" t="s">
        <v>96</v>
      </c>
      <c r="N1474" t="s">
        <v>65</v>
      </c>
      <c r="O1474" t="s">
        <v>107</v>
      </c>
      <c r="P1474" t="s">
        <v>63</v>
      </c>
      <c r="Q1474" t="s">
        <v>100</v>
      </c>
      <c r="R1474" t="s">
        <v>3207</v>
      </c>
      <c r="S1474" t="s">
        <v>500</v>
      </c>
    </row>
    <row r="1475" spans="1:19" hidden="1" x14ac:dyDescent="0.3">
      <c r="A1475" t="s">
        <v>94</v>
      </c>
      <c r="B1475" s="11">
        <v>45231</v>
      </c>
      <c r="C1475">
        <v>-2.7</v>
      </c>
      <c r="D1475">
        <v>42604</v>
      </c>
      <c r="E1475" t="s">
        <v>40</v>
      </c>
      <c r="F1475" t="s">
        <v>137</v>
      </c>
      <c r="G1475" t="s">
        <v>104</v>
      </c>
      <c r="H1475" t="s">
        <v>3208</v>
      </c>
      <c r="I1475" t="s">
        <v>382</v>
      </c>
      <c r="J1475">
        <v>20011</v>
      </c>
      <c r="K1475" t="s">
        <v>105</v>
      </c>
      <c r="L1475" t="s">
        <v>106</v>
      </c>
      <c r="M1475" t="s">
        <v>96</v>
      </c>
      <c r="N1475" t="s">
        <v>65</v>
      </c>
      <c r="O1475" t="s">
        <v>107</v>
      </c>
      <c r="P1475" t="s">
        <v>63</v>
      </c>
      <c r="Q1475" t="s">
        <v>100</v>
      </c>
      <c r="R1475" t="s">
        <v>3209</v>
      </c>
      <c r="S1475" t="s">
        <v>500</v>
      </c>
    </row>
    <row r="1476" spans="1:19" hidden="1" x14ac:dyDescent="0.3">
      <c r="A1476" t="s">
        <v>94</v>
      </c>
      <c r="B1476" s="11">
        <v>45231</v>
      </c>
      <c r="C1476">
        <v>-1.8</v>
      </c>
      <c r="D1476">
        <v>42604</v>
      </c>
      <c r="E1476" t="s">
        <v>40</v>
      </c>
      <c r="F1476" t="s">
        <v>137</v>
      </c>
      <c r="G1476" t="s">
        <v>104</v>
      </c>
      <c r="H1476" t="s">
        <v>3210</v>
      </c>
      <c r="I1476" t="s">
        <v>382</v>
      </c>
      <c r="J1476">
        <v>20011</v>
      </c>
      <c r="K1476" t="s">
        <v>105</v>
      </c>
      <c r="L1476" t="s">
        <v>106</v>
      </c>
      <c r="M1476" t="s">
        <v>96</v>
      </c>
      <c r="N1476" t="s">
        <v>65</v>
      </c>
      <c r="O1476" t="s">
        <v>107</v>
      </c>
      <c r="P1476" t="s">
        <v>63</v>
      </c>
      <c r="Q1476" t="s">
        <v>100</v>
      </c>
      <c r="R1476" t="s">
        <v>3211</v>
      </c>
      <c r="S1476" t="s">
        <v>500</v>
      </c>
    </row>
    <row r="1477" spans="1:19" hidden="1" x14ac:dyDescent="0.3">
      <c r="A1477" t="s">
        <v>94</v>
      </c>
      <c r="B1477" s="11">
        <v>45231</v>
      </c>
      <c r="C1477">
        <v>-1.8</v>
      </c>
      <c r="D1477">
        <v>42604</v>
      </c>
      <c r="E1477" t="s">
        <v>40</v>
      </c>
      <c r="F1477" t="s">
        <v>137</v>
      </c>
      <c r="G1477" t="s">
        <v>104</v>
      </c>
      <c r="H1477" t="s">
        <v>3212</v>
      </c>
      <c r="I1477" t="s">
        <v>382</v>
      </c>
      <c r="J1477">
        <v>20011</v>
      </c>
      <c r="K1477" t="s">
        <v>105</v>
      </c>
      <c r="L1477" t="s">
        <v>106</v>
      </c>
      <c r="M1477" t="s">
        <v>96</v>
      </c>
      <c r="N1477" t="s">
        <v>65</v>
      </c>
      <c r="O1477" t="s">
        <v>107</v>
      </c>
      <c r="P1477" t="s">
        <v>63</v>
      </c>
      <c r="Q1477" t="s">
        <v>100</v>
      </c>
      <c r="R1477" t="s">
        <v>3213</v>
      </c>
      <c r="S1477" t="s">
        <v>500</v>
      </c>
    </row>
    <row r="1478" spans="1:19" hidden="1" x14ac:dyDescent="0.3">
      <c r="A1478" t="s">
        <v>94</v>
      </c>
      <c r="B1478" s="11">
        <v>45231</v>
      </c>
      <c r="C1478">
        <v>-1.8</v>
      </c>
      <c r="D1478">
        <v>42604</v>
      </c>
      <c r="E1478" t="s">
        <v>40</v>
      </c>
      <c r="F1478" t="s">
        <v>137</v>
      </c>
      <c r="G1478" t="s">
        <v>104</v>
      </c>
      <c r="H1478" t="s">
        <v>3214</v>
      </c>
      <c r="I1478" t="s">
        <v>382</v>
      </c>
      <c r="J1478">
        <v>20011</v>
      </c>
      <c r="K1478" t="s">
        <v>105</v>
      </c>
      <c r="L1478" t="s">
        <v>106</v>
      </c>
      <c r="M1478" t="s">
        <v>96</v>
      </c>
      <c r="N1478" t="s">
        <v>65</v>
      </c>
      <c r="O1478" t="s">
        <v>107</v>
      </c>
      <c r="P1478" t="s">
        <v>63</v>
      </c>
      <c r="Q1478" t="s">
        <v>100</v>
      </c>
      <c r="R1478" t="s">
        <v>3215</v>
      </c>
      <c r="S1478" t="s">
        <v>500</v>
      </c>
    </row>
    <row r="1479" spans="1:19" hidden="1" x14ac:dyDescent="0.3">
      <c r="A1479" t="s">
        <v>94</v>
      </c>
      <c r="B1479" s="11">
        <v>45231</v>
      </c>
      <c r="C1479">
        <v>-1.8</v>
      </c>
      <c r="D1479">
        <v>42604</v>
      </c>
      <c r="E1479" t="s">
        <v>40</v>
      </c>
      <c r="F1479" t="s">
        <v>137</v>
      </c>
      <c r="G1479" t="s">
        <v>104</v>
      </c>
      <c r="H1479" t="s">
        <v>3216</v>
      </c>
      <c r="I1479" t="s">
        <v>382</v>
      </c>
      <c r="J1479">
        <v>20011</v>
      </c>
      <c r="K1479" t="s">
        <v>105</v>
      </c>
      <c r="L1479" t="s">
        <v>106</v>
      </c>
      <c r="M1479" t="s">
        <v>96</v>
      </c>
      <c r="N1479" t="s">
        <v>65</v>
      </c>
      <c r="O1479" t="s">
        <v>107</v>
      </c>
      <c r="P1479" t="s">
        <v>63</v>
      </c>
      <c r="Q1479" t="s">
        <v>100</v>
      </c>
      <c r="R1479" t="s">
        <v>3217</v>
      </c>
      <c r="S1479" t="s">
        <v>500</v>
      </c>
    </row>
    <row r="1480" spans="1:19" hidden="1" x14ac:dyDescent="0.3">
      <c r="A1480" t="s">
        <v>94</v>
      </c>
      <c r="B1480" s="11">
        <v>45231</v>
      </c>
      <c r="C1480">
        <v>-1.8</v>
      </c>
      <c r="D1480">
        <v>42604</v>
      </c>
      <c r="E1480" t="s">
        <v>40</v>
      </c>
      <c r="F1480" t="s">
        <v>137</v>
      </c>
      <c r="G1480" t="s">
        <v>104</v>
      </c>
      <c r="H1480" t="s">
        <v>3218</v>
      </c>
      <c r="I1480" t="s">
        <v>382</v>
      </c>
      <c r="J1480">
        <v>20011</v>
      </c>
      <c r="K1480" t="s">
        <v>105</v>
      </c>
      <c r="L1480" t="s">
        <v>106</v>
      </c>
      <c r="M1480" t="s">
        <v>96</v>
      </c>
      <c r="N1480" t="s">
        <v>65</v>
      </c>
      <c r="O1480" t="s">
        <v>107</v>
      </c>
      <c r="P1480" t="s">
        <v>63</v>
      </c>
      <c r="Q1480" t="s">
        <v>100</v>
      </c>
      <c r="R1480" t="s">
        <v>3219</v>
      </c>
      <c r="S1480" t="s">
        <v>500</v>
      </c>
    </row>
    <row r="1481" spans="1:19" hidden="1" x14ac:dyDescent="0.3">
      <c r="A1481" t="s">
        <v>94</v>
      </c>
      <c r="B1481" s="11">
        <v>45231</v>
      </c>
      <c r="C1481">
        <v>-1.4</v>
      </c>
      <c r="D1481">
        <v>42604</v>
      </c>
      <c r="E1481" t="s">
        <v>40</v>
      </c>
      <c r="F1481" t="s">
        <v>137</v>
      </c>
      <c r="G1481" t="s">
        <v>104</v>
      </c>
      <c r="H1481" t="s">
        <v>3220</v>
      </c>
      <c r="I1481" t="s">
        <v>140</v>
      </c>
      <c r="J1481">
        <v>20011</v>
      </c>
      <c r="K1481" t="s">
        <v>105</v>
      </c>
      <c r="L1481" t="s">
        <v>106</v>
      </c>
      <c r="M1481" t="s">
        <v>96</v>
      </c>
      <c r="N1481" t="s">
        <v>65</v>
      </c>
      <c r="O1481" t="s">
        <v>107</v>
      </c>
      <c r="P1481" t="s">
        <v>63</v>
      </c>
      <c r="Q1481" t="s">
        <v>100</v>
      </c>
      <c r="R1481" t="s">
        <v>3221</v>
      </c>
      <c r="S1481" t="s">
        <v>500</v>
      </c>
    </row>
    <row r="1482" spans="1:19" hidden="1" x14ac:dyDescent="0.3">
      <c r="A1482" t="s">
        <v>94</v>
      </c>
      <c r="B1482" s="11">
        <v>45231</v>
      </c>
      <c r="C1482">
        <v>-1.4</v>
      </c>
      <c r="D1482">
        <v>42604</v>
      </c>
      <c r="E1482" t="s">
        <v>40</v>
      </c>
      <c r="F1482" t="s">
        <v>137</v>
      </c>
      <c r="G1482" t="s">
        <v>104</v>
      </c>
      <c r="H1482" t="s">
        <v>3222</v>
      </c>
      <c r="I1482" t="s">
        <v>207</v>
      </c>
      <c r="J1482">
        <v>20011</v>
      </c>
      <c r="K1482" t="s">
        <v>105</v>
      </c>
      <c r="L1482" t="s">
        <v>106</v>
      </c>
      <c r="M1482" t="s">
        <v>96</v>
      </c>
      <c r="N1482" t="s">
        <v>65</v>
      </c>
      <c r="O1482" t="s">
        <v>107</v>
      </c>
      <c r="P1482" t="s">
        <v>63</v>
      </c>
      <c r="Q1482" t="s">
        <v>100</v>
      </c>
      <c r="R1482" t="s">
        <v>3223</v>
      </c>
      <c r="S1482" t="s">
        <v>500</v>
      </c>
    </row>
    <row r="1483" spans="1:19" hidden="1" x14ac:dyDescent="0.3">
      <c r="A1483" t="s">
        <v>94</v>
      </c>
      <c r="B1483" s="11">
        <v>45231</v>
      </c>
      <c r="C1483">
        <v>-1.4</v>
      </c>
      <c r="D1483">
        <v>42604</v>
      </c>
      <c r="E1483" t="s">
        <v>40</v>
      </c>
      <c r="F1483" t="s">
        <v>137</v>
      </c>
      <c r="G1483" t="s">
        <v>104</v>
      </c>
      <c r="H1483" t="s">
        <v>3224</v>
      </c>
      <c r="I1483" t="s">
        <v>207</v>
      </c>
      <c r="J1483">
        <v>20011</v>
      </c>
      <c r="K1483" t="s">
        <v>105</v>
      </c>
      <c r="L1483" t="s">
        <v>106</v>
      </c>
      <c r="M1483" t="s">
        <v>96</v>
      </c>
      <c r="N1483" t="s">
        <v>65</v>
      </c>
      <c r="O1483" t="s">
        <v>107</v>
      </c>
      <c r="P1483" t="s">
        <v>63</v>
      </c>
      <c r="Q1483" t="s">
        <v>100</v>
      </c>
      <c r="R1483" t="s">
        <v>3225</v>
      </c>
      <c r="S1483" t="s">
        <v>500</v>
      </c>
    </row>
    <row r="1484" spans="1:19" hidden="1" x14ac:dyDescent="0.3">
      <c r="A1484" t="s">
        <v>94</v>
      </c>
      <c r="B1484" s="11">
        <v>45231</v>
      </c>
      <c r="C1484">
        <v>-1.4</v>
      </c>
      <c r="D1484">
        <v>42604</v>
      </c>
      <c r="E1484" t="s">
        <v>40</v>
      </c>
      <c r="F1484" t="s">
        <v>137</v>
      </c>
      <c r="G1484" t="s">
        <v>104</v>
      </c>
      <c r="H1484" t="s">
        <v>3226</v>
      </c>
      <c r="I1484" t="s">
        <v>207</v>
      </c>
      <c r="J1484">
        <v>20011</v>
      </c>
      <c r="K1484" t="s">
        <v>105</v>
      </c>
      <c r="L1484" t="s">
        <v>106</v>
      </c>
      <c r="M1484" t="s">
        <v>96</v>
      </c>
      <c r="N1484" t="s">
        <v>65</v>
      </c>
      <c r="O1484" t="s">
        <v>107</v>
      </c>
      <c r="P1484" t="s">
        <v>63</v>
      </c>
      <c r="Q1484" t="s">
        <v>100</v>
      </c>
      <c r="R1484" t="s">
        <v>3227</v>
      </c>
      <c r="S1484" t="s">
        <v>500</v>
      </c>
    </row>
    <row r="1485" spans="1:19" hidden="1" x14ac:dyDescent="0.3">
      <c r="A1485" t="s">
        <v>94</v>
      </c>
      <c r="B1485" s="11">
        <v>45231</v>
      </c>
      <c r="C1485">
        <v>-1.4</v>
      </c>
      <c r="D1485">
        <v>42604</v>
      </c>
      <c r="E1485" t="s">
        <v>40</v>
      </c>
      <c r="F1485" t="s">
        <v>137</v>
      </c>
      <c r="G1485" t="s">
        <v>104</v>
      </c>
      <c r="H1485" t="s">
        <v>3228</v>
      </c>
      <c r="I1485" t="s">
        <v>207</v>
      </c>
      <c r="J1485">
        <v>20011</v>
      </c>
      <c r="K1485" t="s">
        <v>105</v>
      </c>
      <c r="L1485" t="s">
        <v>106</v>
      </c>
      <c r="M1485" t="s">
        <v>96</v>
      </c>
      <c r="N1485" t="s">
        <v>65</v>
      </c>
      <c r="O1485" t="s">
        <v>107</v>
      </c>
      <c r="P1485" t="s">
        <v>63</v>
      </c>
      <c r="Q1485" t="s">
        <v>100</v>
      </c>
      <c r="R1485" t="s">
        <v>3229</v>
      </c>
      <c r="S1485" t="s">
        <v>500</v>
      </c>
    </row>
    <row r="1486" spans="1:19" hidden="1" x14ac:dyDescent="0.3">
      <c r="A1486" t="s">
        <v>94</v>
      </c>
      <c r="B1486" s="11">
        <v>45231</v>
      </c>
      <c r="C1486">
        <v>-1.4</v>
      </c>
      <c r="D1486">
        <v>42604</v>
      </c>
      <c r="E1486" t="s">
        <v>40</v>
      </c>
      <c r="F1486" t="s">
        <v>137</v>
      </c>
      <c r="G1486" t="s">
        <v>104</v>
      </c>
      <c r="H1486" t="s">
        <v>3230</v>
      </c>
      <c r="I1486" t="s">
        <v>207</v>
      </c>
      <c r="J1486">
        <v>20011</v>
      </c>
      <c r="K1486" t="s">
        <v>105</v>
      </c>
      <c r="L1486" t="s">
        <v>106</v>
      </c>
      <c r="M1486" t="s">
        <v>96</v>
      </c>
      <c r="N1486" t="s">
        <v>65</v>
      </c>
      <c r="O1486" t="s">
        <v>107</v>
      </c>
      <c r="P1486" t="s">
        <v>63</v>
      </c>
      <c r="Q1486" t="s">
        <v>100</v>
      </c>
      <c r="R1486" t="s">
        <v>3231</v>
      </c>
      <c r="S1486" t="s">
        <v>500</v>
      </c>
    </row>
    <row r="1487" spans="1:19" hidden="1" x14ac:dyDescent="0.3">
      <c r="A1487" t="s">
        <v>94</v>
      </c>
      <c r="B1487" s="11">
        <v>45231</v>
      </c>
      <c r="C1487">
        <v>-0.9</v>
      </c>
      <c r="D1487">
        <v>42604</v>
      </c>
      <c r="E1487" t="s">
        <v>40</v>
      </c>
      <c r="F1487" t="s">
        <v>137</v>
      </c>
      <c r="G1487" t="s">
        <v>104</v>
      </c>
      <c r="H1487" t="s">
        <v>2972</v>
      </c>
      <c r="I1487" t="s">
        <v>387</v>
      </c>
      <c r="J1487">
        <v>20011</v>
      </c>
      <c r="K1487" t="s">
        <v>105</v>
      </c>
      <c r="L1487" t="s">
        <v>106</v>
      </c>
      <c r="M1487" t="s">
        <v>96</v>
      </c>
      <c r="N1487" t="s">
        <v>65</v>
      </c>
      <c r="O1487" t="s">
        <v>107</v>
      </c>
      <c r="P1487" t="s">
        <v>63</v>
      </c>
      <c r="Q1487" t="s">
        <v>100</v>
      </c>
      <c r="R1487" t="s">
        <v>2973</v>
      </c>
      <c r="S1487" t="s">
        <v>500</v>
      </c>
    </row>
    <row r="1488" spans="1:19" hidden="1" x14ac:dyDescent="0.3">
      <c r="A1488" t="s">
        <v>94</v>
      </c>
      <c r="B1488" s="11">
        <v>45231</v>
      </c>
      <c r="C1488">
        <v>-0.9</v>
      </c>
      <c r="D1488">
        <v>42604</v>
      </c>
      <c r="E1488" t="s">
        <v>40</v>
      </c>
      <c r="F1488" t="s">
        <v>137</v>
      </c>
      <c r="G1488" t="s">
        <v>104</v>
      </c>
      <c r="H1488" t="s">
        <v>2974</v>
      </c>
      <c r="I1488" t="s">
        <v>382</v>
      </c>
      <c r="J1488">
        <v>20011</v>
      </c>
      <c r="K1488" t="s">
        <v>105</v>
      </c>
      <c r="L1488" t="s">
        <v>106</v>
      </c>
      <c r="M1488" t="s">
        <v>96</v>
      </c>
      <c r="N1488" t="s">
        <v>65</v>
      </c>
      <c r="O1488" t="s">
        <v>107</v>
      </c>
      <c r="P1488" t="s">
        <v>63</v>
      </c>
      <c r="Q1488" t="s">
        <v>100</v>
      </c>
      <c r="R1488" t="s">
        <v>2975</v>
      </c>
      <c r="S1488" t="s">
        <v>500</v>
      </c>
    </row>
    <row r="1489" spans="1:19" hidden="1" x14ac:dyDescent="0.3">
      <c r="A1489" t="s">
        <v>94</v>
      </c>
      <c r="B1489" s="11">
        <v>45231</v>
      </c>
      <c r="C1489">
        <v>-0.9</v>
      </c>
      <c r="D1489">
        <v>42604</v>
      </c>
      <c r="E1489" t="s">
        <v>40</v>
      </c>
      <c r="F1489" t="s">
        <v>137</v>
      </c>
      <c r="G1489" t="s">
        <v>104</v>
      </c>
      <c r="H1489" t="s">
        <v>3232</v>
      </c>
      <c r="I1489" t="s">
        <v>387</v>
      </c>
      <c r="J1489">
        <v>20011</v>
      </c>
      <c r="K1489" t="s">
        <v>105</v>
      </c>
      <c r="L1489" t="s">
        <v>106</v>
      </c>
      <c r="M1489" t="s">
        <v>96</v>
      </c>
      <c r="N1489" t="s">
        <v>65</v>
      </c>
      <c r="O1489" t="s">
        <v>107</v>
      </c>
      <c r="P1489" t="s">
        <v>63</v>
      </c>
      <c r="Q1489" t="s">
        <v>100</v>
      </c>
      <c r="R1489" t="s">
        <v>3233</v>
      </c>
      <c r="S1489" t="s">
        <v>500</v>
      </c>
    </row>
    <row r="1490" spans="1:19" hidden="1" x14ac:dyDescent="0.3">
      <c r="A1490" t="s">
        <v>94</v>
      </c>
      <c r="B1490" s="11">
        <v>45231</v>
      </c>
      <c r="C1490">
        <v>-0.9</v>
      </c>
      <c r="D1490">
        <v>42604</v>
      </c>
      <c r="E1490" t="s">
        <v>40</v>
      </c>
      <c r="F1490" t="s">
        <v>137</v>
      </c>
      <c r="G1490" t="s">
        <v>104</v>
      </c>
      <c r="H1490" t="s">
        <v>3234</v>
      </c>
      <c r="I1490" t="s">
        <v>141</v>
      </c>
      <c r="J1490">
        <v>20011</v>
      </c>
      <c r="K1490" t="s">
        <v>105</v>
      </c>
      <c r="L1490" t="s">
        <v>106</v>
      </c>
      <c r="M1490" t="s">
        <v>96</v>
      </c>
      <c r="N1490" t="s">
        <v>65</v>
      </c>
      <c r="O1490" t="s">
        <v>107</v>
      </c>
      <c r="P1490" t="s">
        <v>63</v>
      </c>
      <c r="Q1490" t="s">
        <v>100</v>
      </c>
      <c r="R1490" t="s">
        <v>3235</v>
      </c>
      <c r="S1490" t="s">
        <v>500</v>
      </c>
    </row>
    <row r="1491" spans="1:19" hidden="1" x14ac:dyDescent="0.3">
      <c r="A1491" t="s">
        <v>94</v>
      </c>
      <c r="B1491" s="11">
        <v>45231</v>
      </c>
      <c r="C1491">
        <v>-0.9</v>
      </c>
      <c r="D1491">
        <v>42604</v>
      </c>
      <c r="E1491" t="s">
        <v>40</v>
      </c>
      <c r="F1491" t="s">
        <v>137</v>
      </c>
      <c r="G1491" t="s">
        <v>104</v>
      </c>
      <c r="H1491" t="s">
        <v>3236</v>
      </c>
      <c r="I1491" t="s">
        <v>382</v>
      </c>
      <c r="J1491">
        <v>20011</v>
      </c>
      <c r="K1491" t="s">
        <v>105</v>
      </c>
      <c r="L1491" t="s">
        <v>106</v>
      </c>
      <c r="M1491" t="s">
        <v>96</v>
      </c>
      <c r="N1491" t="s">
        <v>65</v>
      </c>
      <c r="O1491" t="s">
        <v>107</v>
      </c>
      <c r="P1491" t="s">
        <v>63</v>
      </c>
      <c r="Q1491" t="s">
        <v>100</v>
      </c>
      <c r="R1491" t="s">
        <v>3237</v>
      </c>
      <c r="S1491" t="s">
        <v>500</v>
      </c>
    </row>
    <row r="1492" spans="1:19" hidden="1" x14ac:dyDescent="0.3">
      <c r="A1492" t="s">
        <v>94</v>
      </c>
      <c r="B1492" s="11">
        <v>45231</v>
      </c>
      <c r="C1492">
        <v>-0.9</v>
      </c>
      <c r="D1492">
        <v>42604</v>
      </c>
      <c r="E1492" t="s">
        <v>40</v>
      </c>
      <c r="F1492" t="s">
        <v>137</v>
      </c>
      <c r="G1492" t="s">
        <v>104</v>
      </c>
      <c r="H1492" t="s">
        <v>3238</v>
      </c>
      <c r="I1492" t="s">
        <v>141</v>
      </c>
      <c r="J1492">
        <v>20011</v>
      </c>
      <c r="K1492" t="s">
        <v>105</v>
      </c>
      <c r="L1492" t="s">
        <v>106</v>
      </c>
      <c r="M1492" t="s">
        <v>96</v>
      </c>
      <c r="N1492" t="s">
        <v>65</v>
      </c>
      <c r="O1492" t="s">
        <v>107</v>
      </c>
      <c r="P1492" t="s">
        <v>63</v>
      </c>
      <c r="Q1492" t="s">
        <v>100</v>
      </c>
      <c r="R1492" t="s">
        <v>3239</v>
      </c>
      <c r="S1492" t="s">
        <v>500</v>
      </c>
    </row>
    <row r="1493" spans="1:19" hidden="1" x14ac:dyDescent="0.3">
      <c r="A1493" t="s">
        <v>94</v>
      </c>
      <c r="B1493" s="11">
        <v>45231</v>
      </c>
      <c r="C1493">
        <v>-0.9</v>
      </c>
      <c r="D1493">
        <v>42604</v>
      </c>
      <c r="E1493" t="s">
        <v>40</v>
      </c>
      <c r="F1493" t="s">
        <v>137</v>
      </c>
      <c r="G1493" t="s">
        <v>104</v>
      </c>
      <c r="H1493" t="s">
        <v>3240</v>
      </c>
      <c r="I1493" t="s">
        <v>141</v>
      </c>
      <c r="J1493">
        <v>20011</v>
      </c>
      <c r="K1493" t="s">
        <v>105</v>
      </c>
      <c r="L1493" t="s">
        <v>106</v>
      </c>
      <c r="M1493" t="s">
        <v>96</v>
      </c>
      <c r="N1493" t="s">
        <v>65</v>
      </c>
      <c r="O1493" t="s">
        <v>107</v>
      </c>
      <c r="P1493" t="s">
        <v>63</v>
      </c>
      <c r="Q1493" t="s">
        <v>100</v>
      </c>
      <c r="R1493" t="s">
        <v>3241</v>
      </c>
      <c r="S1493" t="s">
        <v>500</v>
      </c>
    </row>
    <row r="1494" spans="1:19" hidden="1" x14ac:dyDescent="0.3">
      <c r="A1494" t="s">
        <v>94</v>
      </c>
      <c r="B1494" s="11">
        <v>45231</v>
      </c>
      <c r="C1494">
        <v>-0.9</v>
      </c>
      <c r="D1494">
        <v>42604</v>
      </c>
      <c r="E1494" t="s">
        <v>40</v>
      </c>
      <c r="F1494" t="s">
        <v>137</v>
      </c>
      <c r="G1494" t="s">
        <v>104</v>
      </c>
      <c r="H1494" t="s">
        <v>3242</v>
      </c>
      <c r="I1494" t="s">
        <v>382</v>
      </c>
      <c r="J1494">
        <v>20011</v>
      </c>
      <c r="K1494" t="s">
        <v>105</v>
      </c>
      <c r="L1494" t="s">
        <v>106</v>
      </c>
      <c r="M1494" t="s">
        <v>96</v>
      </c>
      <c r="N1494" t="s">
        <v>65</v>
      </c>
      <c r="O1494" t="s">
        <v>107</v>
      </c>
      <c r="P1494" t="s">
        <v>63</v>
      </c>
      <c r="Q1494" t="s">
        <v>100</v>
      </c>
      <c r="R1494" t="s">
        <v>3243</v>
      </c>
      <c r="S1494" t="s">
        <v>500</v>
      </c>
    </row>
    <row r="1495" spans="1:19" hidden="1" x14ac:dyDescent="0.3">
      <c r="A1495" t="s">
        <v>94</v>
      </c>
      <c r="B1495" s="11">
        <v>45231</v>
      </c>
      <c r="C1495">
        <v>-0.9</v>
      </c>
      <c r="D1495">
        <v>42604</v>
      </c>
      <c r="E1495" t="s">
        <v>40</v>
      </c>
      <c r="F1495" t="s">
        <v>137</v>
      </c>
      <c r="G1495" t="s">
        <v>104</v>
      </c>
      <c r="H1495" t="s">
        <v>3244</v>
      </c>
      <c r="I1495" t="s">
        <v>141</v>
      </c>
      <c r="J1495">
        <v>20011</v>
      </c>
      <c r="K1495" t="s">
        <v>105</v>
      </c>
      <c r="L1495" t="s">
        <v>106</v>
      </c>
      <c r="M1495" t="s">
        <v>96</v>
      </c>
      <c r="N1495" t="s">
        <v>65</v>
      </c>
      <c r="O1495" t="s">
        <v>107</v>
      </c>
      <c r="P1495" t="s">
        <v>63</v>
      </c>
      <c r="Q1495" t="s">
        <v>100</v>
      </c>
      <c r="R1495" t="s">
        <v>3245</v>
      </c>
      <c r="S1495" t="s">
        <v>500</v>
      </c>
    </row>
    <row r="1496" spans="1:19" hidden="1" x14ac:dyDescent="0.3">
      <c r="A1496" t="s">
        <v>94</v>
      </c>
      <c r="B1496" s="11">
        <v>45231</v>
      </c>
      <c r="C1496">
        <v>-0.9</v>
      </c>
      <c r="D1496">
        <v>42604</v>
      </c>
      <c r="E1496" t="s">
        <v>40</v>
      </c>
      <c r="F1496" t="s">
        <v>137</v>
      </c>
      <c r="G1496" t="s">
        <v>104</v>
      </c>
      <c r="H1496" t="s">
        <v>3246</v>
      </c>
      <c r="I1496" t="s">
        <v>141</v>
      </c>
      <c r="J1496">
        <v>20011</v>
      </c>
      <c r="K1496" t="s">
        <v>105</v>
      </c>
      <c r="L1496" t="s">
        <v>106</v>
      </c>
      <c r="M1496" t="s">
        <v>96</v>
      </c>
      <c r="N1496" t="s">
        <v>65</v>
      </c>
      <c r="O1496" t="s">
        <v>107</v>
      </c>
      <c r="P1496" t="s">
        <v>63</v>
      </c>
      <c r="Q1496" t="s">
        <v>100</v>
      </c>
      <c r="R1496" t="s">
        <v>3247</v>
      </c>
      <c r="S1496" t="s">
        <v>500</v>
      </c>
    </row>
    <row r="1497" spans="1:19" hidden="1" x14ac:dyDescent="0.3">
      <c r="A1497" t="s">
        <v>94</v>
      </c>
      <c r="B1497" s="11">
        <v>45231</v>
      </c>
      <c r="C1497">
        <v>-0.9</v>
      </c>
      <c r="D1497">
        <v>42604</v>
      </c>
      <c r="E1497" t="s">
        <v>40</v>
      </c>
      <c r="F1497" t="s">
        <v>137</v>
      </c>
      <c r="G1497" t="s">
        <v>104</v>
      </c>
      <c r="H1497" t="s">
        <v>3248</v>
      </c>
      <c r="I1497" t="s">
        <v>382</v>
      </c>
      <c r="J1497">
        <v>20011</v>
      </c>
      <c r="K1497" t="s">
        <v>105</v>
      </c>
      <c r="L1497" t="s">
        <v>106</v>
      </c>
      <c r="M1497" t="s">
        <v>96</v>
      </c>
      <c r="N1497" t="s">
        <v>65</v>
      </c>
      <c r="O1497" t="s">
        <v>107</v>
      </c>
      <c r="P1497" t="s">
        <v>63</v>
      </c>
      <c r="Q1497" t="s">
        <v>100</v>
      </c>
      <c r="R1497" t="s">
        <v>3249</v>
      </c>
      <c r="S1497" t="s">
        <v>500</v>
      </c>
    </row>
    <row r="1498" spans="1:19" hidden="1" x14ac:dyDescent="0.3">
      <c r="A1498" t="s">
        <v>94</v>
      </c>
      <c r="B1498" s="11">
        <v>45231</v>
      </c>
      <c r="C1498">
        <v>-0.9</v>
      </c>
      <c r="D1498">
        <v>42604</v>
      </c>
      <c r="E1498" t="s">
        <v>40</v>
      </c>
      <c r="F1498" t="s">
        <v>137</v>
      </c>
      <c r="G1498" t="s">
        <v>104</v>
      </c>
      <c r="H1498" t="s">
        <v>3250</v>
      </c>
      <c r="I1498" t="s">
        <v>382</v>
      </c>
      <c r="J1498">
        <v>20011</v>
      </c>
      <c r="K1498" t="s">
        <v>105</v>
      </c>
      <c r="L1498" t="s">
        <v>106</v>
      </c>
      <c r="M1498" t="s">
        <v>96</v>
      </c>
      <c r="N1498" t="s">
        <v>65</v>
      </c>
      <c r="O1498" t="s">
        <v>107</v>
      </c>
      <c r="P1498" t="s">
        <v>63</v>
      </c>
      <c r="Q1498" t="s">
        <v>100</v>
      </c>
      <c r="R1498" t="s">
        <v>3251</v>
      </c>
      <c r="S1498" t="s">
        <v>500</v>
      </c>
    </row>
    <row r="1499" spans="1:19" hidden="1" x14ac:dyDescent="0.3">
      <c r="A1499" t="s">
        <v>94</v>
      </c>
      <c r="B1499" s="11">
        <v>45231</v>
      </c>
      <c r="C1499">
        <v>-0.9</v>
      </c>
      <c r="D1499">
        <v>42604</v>
      </c>
      <c r="E1499" t="s">
        <v>40</v>
      </c>
      <c r="F1499" t="s">
        <v>137</v>
      </c>
      <c r="G1499" t="s">
        <v>104</v>
      </c>
      <c r="H1499" t="s">
        <v>3252</v>
      </c>
      <c r="I1499" t="s">
        <v>387</v>
      </c>
      <c r="J1499">
        <v>20011</v>
      </c>
      <c r="K1499" t="s">
        <v>105</v>
      </c>
      <c r="L1499" t="s">
        <v>106</v>
      </c>
      <c r="M1499" t="s">
        <v>96</v>
      </c>
      <c r="N1499" t="s">
        <v>65</v>
      </c>
      <c r="O1499" t="s">
        <v>107</v>
      </c>
      <c r="P1499" t="s">
        <v>63</v>
      </c>
      <c r="Q1499" t="s">
        <v>100</v>
      </c>
      <c r="R1499" t="s">
        <v>3253</v>
      </c>
      <c r="S1499" t="s">
        <v>500</v>
      </c>
    </row>
    <row r="1500" spans="1:19" hidden="1" x14ac:dyDescent="0.3">
      <c r="A1500" t="s">
        <v>94</v>
      </c>
      <c r="B1500" s="11">
        <v>45231</v>
      </c>
      <c r="C1500">
        <v>0.01</v>
      </c>
      <c r="D1500">
        <v>42603</v>
      </c>
      <c r="E1500" t="s">
        <v>39</v>
      </c>
      <c r="F1500" t="s">
        <v>493</v>
      </c>
      <c r="G1500" t="s">
        <v>434</v>
      </c>
      <c r="H1500" t="s">
        <v>2976</v>
      </c>
      <c r="I1500" t="s">
        <v>436</v>
      </c>
      <c r="J1500">
        <v>9002</v>
      </c>
      <c r="K1500" t="s">
        <v>150</v>
      </c>
      <c r="L1500" t="s">
        <v>106</v>
      </c>
      <c r="M1500" t="s">
        <v>96</v>
      </c>
      <c r="N1500" t="s">
        <v>65</v>
      </c>
      <c r="O1500" t="s">
        <v>107</v>
      </c>
      <c r="P1500" t="s">
        <v>63</v>
      </c>
      <c r="Q1500" t="s">
        <v>100</v>
      </c>
      <c r="R1500" t="s">
        <v>2977</v>
      </c>
    </row>
    <row r="1501" spans="1:19" hidden="1" x14ac:dyDescent="0.3">
      <c r="A1501" t="s">
        <v>94</v>
      </c>
      <c r="B1501" s="11">
        <v>45231</v>
      </c>
      <c r="C1501">
        <v>0.01</v>
      </c>
      <c r="D1501">
        <v>42603</v>
      </c>
      <c r="E1501" t="s">
        <v>39</v>
      </c>
      <c r="F1501" t="s">
        <v>493</v>
      </c>
      <c r="G1501" t="s">
        <v>434</v>
      </c>
      <c r="H1501" t="s">
        <v>2978</v>
      </c>
      <c r="I1501" t="s">
        <v>435</v>
      </c>
      <c r="J1501">
        <v>9002</v>
      </c>
      <c r="K1501" t="s">
        <v>150</v>
      </c>
      <c r="L1501" t="s">
        <v>106</v>
      </c>
      <c r="M1501" t="s">
        <v>96</v>
      </c>
      <c r="N1501" t="s">
        <v>65</v>
      </c>
      <c r="O1501" t="s">
        <v>107</v>
      </c>
      <c r="P1501" t="s">
        <v>63</v>
      </c>
      <c r="Q1501" t="s">
        <v>100</v>
      </c>
      <c r="R1501" t="s">
        <v>2979</v>
      </c>
    </row>
    <row r="1502" spans="1:19" hidden="1" x14ac:dyDescent="0.3">
      <c r="A1502" t="s">
        <v>94</v>
      </c>
      <c r="B1502" s="11">
        <v>45231</v>
      </c>
      <c r="C1502">
        <v>0.02</v>
      </c>
      <c r="D1502">
        <v>42603</v>
      </c>
      <c r="E1502" t="s">
        <v>39</v>
      </c>
      <c r="F1502" t="s">
        <v>493</v>
      </c>
      <c r="G1502" t="s">
        <v>434</v>
      </c>
      <c r="H1502" t="s">
        <v>3254</v>
      </c>
      <c r="I1502" t="s">
        <v>435</v>
      </c>
      <c r="J1502">
        <v>9002</v>
      </c>
      <c r="K1502" t="s">
        <v>150</v>
      </c>
      <c r="L1502" t="s">
        <v>106</v>
      </c>
      <c r="M1502" t="s">
        <v>96</v>
      </c>
      <c r="N1502" t="s">
        <v>65</v>
      </c>
      <c r="O1502" t="s">
        <v>107</v>
      </c>
      <c r="P1502" t="s">
        <v>63</v>
      </c>
      <c r="Q1502" t="s">
        <v>100</v>
      </c>
      <c r="R1502" t="s">
        <v>3255</v>
      </c>
    </row>
    <row r="1503" spans="1:19" hidden="1" x14ac:dyDescent="0.3">
      <c r="A1503" t="s">
        <v>94</v>
      </c>
      <c r="B1503" s="11">
        <v>45231</v>
      </c>
      <c r="C1503">
        <v>0.02</v>
      </c>
      <c r="D1503">
        <v>42603</v>
      </c>
      <c r="E1503" t="s">
        <v>39</v>
      </c>
      <c r="F1503" t="s">
        <v>493</v>
      </c>
      <c r="G1503" t="s">
        <v>434</v>
      </c>
      <c r="H1503" t="s">
        <v>3256</v>
      </c>
      <c r="I1503" t="s">
        <v>435</v>
      </c>
      <c r="J1503">
        <v>9002</v>
      </c>
      <c r="K1503" t="s">
        <v>150</v>
      </c>
      <c r="L1503" t="s">
        <v>106</v>
      </c>
      <c r="M1503" t="s">
        <v>96</v>
      </c>
      <c r="N1503" t="s">
        <v>65</v>
      </c>
      <c r="O1503" t="s">
        <v>107</v>
      </c>
      <c r="P1503" t="s">
        <v>63</v>
      </c>
      <c r="Q1503" t="s">
        <v>100</v>
      </c>
      <c r="R1503" t="s">
        <v>3257</v>
      </c>
    </row>
    <row r="1504" spans="1:19" hidden="1" x14ac:dyDescent="0.3">
      <c r="A1504" t="s">
        <v>94</v>
      </c>
      <c r="B1504" s="11">
        <v>45231</v>
      </c>
      <c r="C1504">
        <v>0.1</v>
      </c>
      <c r="D1504">
        <v>42603</v>
      </c>
      <c r="E1504" t="s">
        <v>39</v>
      </c>
      <c r="F1504" t="s">
        <v>493</v>
      </c>
      <c r="G1504" t="s">
        <v>434</v>
      </c>
      <c r="H1504" t="s">
        <v>3258</v>
      </c>
      <c r="I1504" t="s">
        <v>435</v>
      </c>
      <c r="J1504">
        <v>9002</v>
      </c>
      <c r="K1504" t="s">
        <v>150</v>
      </c>
      <c r="L1504" t="s">
        <v>106</v>
      </c>
      <c r="M1504" t="s">
        <v>96</v>
      </c>
      <c r="N1504" t="s">
        <v>65</v>
      </c>
      <c r="O1504" t="s">
        <v>107</v>
      </c>
      <c r="P1504" t="s">
        <v>63</v>
      </c>
      <c r="Q1504" t="s">
        <v>100</v>
      </c>
      <c r="R1504" t="s">
        <v>3259</v>
      </c>
    </row>
    <row r="1505" spans="1:19" hidden="1" x14ac:dyDescent="0.3">
      <c r="A1505" t="s">
        <v>94</v>
      </c>
      <c r="B1505" s="11">
        <v>45231</v>
      </c>
      <c r="C1505">
        <v>0.1</v>
      </c>
      <c r="D1505">
        <v>42603</v>
      </c>
      <c r="E1505" t="s">
        <v>39</v>
      </c>
      <c r="F1505" t="s">
        <v>493</v>
      </c>
      <c r="G1505" t="s">
        <v>434</v>
      </c>
      <c r="H1505" t="s">
        <v>3260</v>
      </c>
      <c r="I1505" t="s">
        <v>435</v>
      </c>
      <c r="J1505">
        <v>9002</v>
      </c>
      <c r="K1505" t="s">
        <v>150</v>
      </c>
      <c r="L1505" t="s">
        <v>106</v>
      </c>
      <c r="M1505" t="s">
        <v>96</v>
      </c>
      <c r="N1505" t="s">
        <v>65</v>
      </c>
      <c r="O1505" t="s">
        <v>107</v>
      </c>
      <c r="P1505" t="s">
        <v>63</v>
      </c>
      <c r="Q1505" t="s">
        <v>100</v>
      </c>
      <c r="R1505" t="s">
        <v>3261</v>
      </c>
    </row>
    <row r="1506" spans="1:19" hidden="1" x14ac:dyDescent="0.3">
      <c r="A1506" t="s">
        <v>94</v>
      </c>
      <c r="B1506" s="11">
        <v>45231</v>
      </c>
      <c r="C1506">
        <v>0.12</v>
      </c>
      <c r="D1506">
        <v>42603</v>
      </c>
      <c r="E1506" t="s">
        <v>39</v>
      </c>
      <c r="F1506" t="s">
        <v>493</v>
      </c>
      <c r="G1506" t="s">
        <v>434</v>
      </c>
      <c r="H1506" t="s">
        <v>3262</v>
      </c>
      <c r="I1506" t="s">
        <v>435</v>
      </c>
      <c r="J1506">
        <v>9002</v>
      </c>
      <c r="K1506" t="s">
        <v>150</v>
      </c>
      <c r="L1506" t="s">
        <v>106</v>
      </c>
      <c r="M1506" t="s">
        <v>96</v>
      </c>
      <c r="N1506" t="s">
        <v>65</v>
      </c>
      <c r="O1506" t="s">
        <v>107</v>
      </c>
      <c r="P1506" t="s">
        <v>63</v>
      </c>
      <c r="Q1506" t="s">
        <v>100</v>
      </c>
      <c r="R1506" t="s">
        <v>3263</v>
      </c>
    </row>
    <row r="1507" spans="1:19" hidden="1" x14ac:dyDescent="0.3">
      <c r="A1507" t="s">
        <v>94</v>
      </c>
      <c r="B1507" s="11">
        <v>45231</v>
      </c>
      <c r="C1507">
        <v>0.15</v>
      </c>
      <c r="D1507">
        <v>42603</v>
      </c>
      <c r="E1507" t="s">
        <v>39</v>
      </c>
      <c r="F1507" t="s">
        <v>493</v>
      </c>
      <c r="G1507" t="s">
        <v>434</v>
      </c>
      <c r="H1507" t="s">
        <v>3264</v>
      </c>
      <c r="I1507" t="s">
        <v>435</v>
      </c>
      <c r="J1507">
        <v>9002</v>
      </c>
      <c r="K1507" t="s">
        <v>150</v>
      </c>
      <c r="L1507" t="s">
        <v>106</v>
      </c>
      <c r="M1507" t="s">
        <v>96</v>
      </c>
      <c r="N1507" t="s">
        <v>65</v>
      </c>
      <c r="O1507" t="s">
        <v>107</v>
      </c>
      <c r="P1507" t="s">
        <v>63</v>
      </c>
      <c r="Q1507" t="s">
        <v>100</v>
      </c>
      <c r="R1507" t="s">
        <v>3265</v>
      </c>
    </row>
    <row r="1508" spans="1:19" hidden="1" x14ac:dyDescent="0.3">
      <c r="A1508" t="s">
        <v>94</v>
      </c>
      <c r="B1508" s="11">
        <v>45231</v>
      </c>
      <c r="C1508">
        <v>0.43</v>
      </c>
      <c r="D1508">
        <v>42603</v>
      </c>
      <c r="E1508" t="s">
        <v>39</v>
      </c>
      <c r="F1508" t="s">
        <v>493</v>
      </c>
      <c r="G1508" t="s">
        <v>434</v>
      </c>
      <c r="H1508" t="s">
        <v>3266</v>
      </c>
      <c r="I1508" t="s">
        <v>435</v>
      </c>
      <c r="J1508">
        <v>9002</v>
      </c>
      <c r="K1508" t="s">
        <v>150</v>
      </c>
      <c r="L1508" t="s">
        <v>106</v>
      </c>
      <c r="M1508" t="s">
        <v>96</v>
      </c>
      <c r="N1508" t="s">
        <v>65</v>
      </c>
      <c r="O1508" t="s">
        <v>107</v>
      </c>
      <c r="P1508" t="s">
        <v>63</v>
      </c>
      <c r="Q1508" t="s">
        <v>100</v>
      </c>
      <c r="R1508" t="s">
        <v>3267</v>
      </c>
    </row>
    <row r="1509" spans="1:19" hidden="1" x14ac:dyDescent="0.3">
      <c r="A1509" t="s">
        <v>94</v>
      </c>
      <c r="B1509" s="11">
        <v>45231</v>
      </c>
      <c r="C1509">
        <v>0.48</v>
      </c>
      <c r="D1509">
        <v>42603</v>
      </c>
      <c r="E1509" t="s">
        <v>39</v>
      </c>
      <c r="F1509" t="s">
        <v>493</v>
      </c>
      <c r="G1509" t="s">
        <v>434</v>
      </c>
      <c r="H1509" t="s">
        <v>3268</v>
      </c>
      <c r="I1509" t="s">
        <v>435</v>
      </c>
      <c r="J1509">
        <v>9002</v>
      </c>
      <c r="K1509" t="s">
        <v>150</v>
      </c>
      <c r="L1509" t="s">
        <v>106</v>
      </c>
      <c r="M1509" t="s">
        <v>96</v>
      </c>
      <c r="N1509" t="s">
        <v>65</v>
      </c>
      <c r="O1509" t="s">
        <v>107</v>
      </c>
      <c r="P1509" t="s">
        <v>63</v>
      </c>
      <c r="Q1509" t="s">
        <v>100</v>
      </c>
      <c r="R1509" t="s">
        <v>3269</v>
      </c>
    </row>
    <row r="1510" spans="1:19" hidden="1" x14ac:dyDescent="0.3">
      <c r="A1510" t="s">
        <v>94</v>
      </c>
      <c r="B1510" s="11">
        <v>45231</v>
      </c>
      <c r="C1510">
        <v>0.56000000000000005</v>
      </c>
      <c r="D1510">
        <v>42603</v>
      </c>
      <c r="E1510" t="s">
        <v>39</v>
      </c>
      <c r="F1510" t="s">
        <v>493</v>
      </c>
      <c r="G1510" t="s">
        <v>434</v>
      </c>
      <c r="H1510" t="s">
        <v>3270</v>
      </c>
      <c r="I1510" t="s">
        <v>436</v>
      </c>
      <c r="J1510">
        <v>9002</v>
      </c>
      <c r="K1510" t="s">
        <v>150</v>
      </c>
      <c r="L1510" t="s">
        <v>106</v>
      </c>
      <c r="M1510" t="s">
        <v>96</v>
      </c>
      <c r="N1510" t="s">
        <v>65</v>
      </c>
      <c r="O1510" t="s">
        <v>107</v>
      </c>
      <c r="P1510" t="s">
        <v>63</v>
      </c>
      <c r="Q1510" t="s">
        <v>100</v>
      </c>
      <c r="R1510" t="s">
        <v>3271</v>
      </c>
    </row>
    <row r="1511" spans="1:19" hidden="1" x14ac:dyDescent="0.3">
      <c r="A1511" t="s">
        <v>94</v>
      </c>
      <c r="B1511" s="11">
        <v>45231</v>
      </c>
      <c r="C1511">
        <v>0.75</v>
      </c>
      <c r="D1511">
        <v>42603</v>
      </c>
      <c r="E1511" t="s">
        <v>39</v>
      </c>
      <c r="F1511" t="s">
        <v>493</v>
      </c>
      <c r="G1511" t="s">
        <v>434</v>
      </c>
      <c r="H1511" t="s">
        <v>3272</v>
      </c>
      <c r="I1511" t="s">
        <v>435</v>
      </c>
      <c r="J1511">
        <v>9002</v>
      </c>
      <c r="K1511" t="s">
        <v>150</v>
      </c>
      <c r="L1511" t="s">
        <v>106</v>
      </c>
      <c r="M1511" t="s">
        <v>96</v>
      </c>
      <c r="N1511" t="s">
        <v>65</v>
      </c>
      <c r="O1511" t="s">
        <v>107</v>
      </c>
      <c r="P1511" t="s">
        <v>63</v>
      </c>
      <c r="Q1511" t="s">
        <v>100</v>
      </c>
      <c r="R1511" t="s">
        <v>3273</v>
      </c>
    </row>
    <row r="1512" spans="1:19" hidden="1" x14ac:dyDescent="0.3">
      <c r="A1512" t="s">
        <v>94</v>
      </c>
      <c r="B1512" s="11">
        <v>45231</v>
      </c>
      <c r="C1512">
        <v>2.99</v>
      </c>
      <c r="D1512">
        <v>41620</v>
      </c>
      <c r="E1512" t="s">
        <v>28</v>
      </c>
      <c r="F1512" t="s">
        <v>125</v>
      </c>
      <c r="G1512" t="s">
        <v>124</v>
      </c>
      <c r="H1512" t="s">
        <v>599</v>
      </c>
      <c r="I1512" t="s">
        <v>600</v>
      </c>
      <c r="J1512">
        <v>9002</v>
      </c>
      <c r="K1512" t="s">
        <v>150</v>
      </c>
      <c r="L1512" t="s">
        <v>106</v>
      </c>
      <c r="M1512" t="s">
        <v>103</v>
      </c>
      <c r="N1512" t="s">
        <v>56</v>
      </c>
      <c r="O1512" t="s">
        <v>119</v>
      </c>
      <c r="P1512" t="s">
        <v>64</v>
      </c>
      <c r="Q1512" t="s">
        <v>2692</v>
      </c>
      <c r="R1512" t="s">
        <v>2693</v>
      </c>
      <c r="S1512" t="s">
        <v>500</v>
      </c>
    </row>
    <row r="1513" spans="1:19" hidden="1" x14ac:dyDescent="0.3">
      <c r="A1513" t="s">
        <v>94</v>
      </c>
      <c r="B1513" s="11">
        <v>45231</v>
      </c>
      <c r="C1513">
        <v>2.99</v>
      </c>
      <c r="D1513">
        <v>41620</v>
      </c>
      <c r="E1513" t="s">
        <v>28</v>
      </c>
      <c r="F1513" t="s">
        <v>125</v>
      </c>
      <c r="G1513" t="s">
        <v>124</v>
      </c>
      <c r="H1513" t="s">
        <v>599</v>
      </c>
      <c r="I1513" t="s">
        <v>600</v>
      </c>
      <c r="J1513">
        <v>2001</v>
      </c>
      <c r="K1513" t="s">
        <v>105</v>
      </c>
      <c r="L1513" t="s">
        <v>106</v>
      </c>
      <c r="M1513" t="s">
        <v>103</v>
      </c>
      <c r="N1513" t="s">
        <v>56</v>
      </c>
      <c r="O1513" t="s">
        <v>119</v>
      </c>
      <c r="P1513" t="s">
        <v>64</v>
      </c>
      <c r="Q1513" t="s">
        <v>2692</v>
      </c>
      <c r="R1513" t="s">
        <v>2693</v>
      </c>
      <c r="S1513" t="s">
        <v>500</v>
      </c>
    </row>
    <row r="1514" spans="1:19" hidden="1" x14ac:dyDescent="0.3">
      <c r="A1514" t="s">
        <v>94</v>
      </c>
      <c r="B1514" s="11">
        <v>45231</v>
      </c>
      <c r="C1514">
        <v>2.99</v>
      </c>
      <c r="D1514">
        <v>41620</v>
      </c>
      <c r="E1514" t="s">
        <v>28</v>
      </c>
      <c r="F1514" t="s">
        <v>125</v>
      </c>
      <c r="G1514" t="s">
        <v>124</v>
      </c>
      <c r="H1514" t="s">
        <v>599</v>
      </c>
      <c r="I1514" t="s">
        <v>600</v>
      </c>
      <c r="J1514">
        <v>5001</v>
      </c>
      <c r="K1514" t="s">
        <v>126</v>
      </c>
      <c r="L1514" t="s">
        <v>115</v>
      </c>
      <c r="M1514" t="s">
        <v>103</v>
      </c>
      <c r="N1514" t="s">
        <v>56</v>
      </c>
      <c r="O1514" t="s">
        <v>119</v>
      </c>
      <c r="P1514" t="s">
        <v>64</v>
      </c>
      <c r="Q1514" t="s">
        <v>2692</v>
      </c>
      <c r="R1514" t="s">
        <v>2693</v>
      </c>
      <c r="S1514" t="s">
        <v>500</v>
      </c>
    </row>
    <row r="1515" spans="1:19" hidden="1" x14ac:dyDescent="0.3">
      <c r="A1515" t="s">
        <v>94</v>
      </c>
      <c r="B1515" s="11">
        <v>45231</v>
      </c>
      <c r="C1515">
        <v>2.99</v>
      </c>
      <c r="D1515">
        <v>41620</v>
      </c>
      <c r="E1515" t="s">
        <v>28</v>
      </c>
      <c r="F1515" t="s">
        <v>125</v>
      </c>
      <c r="G1515" t="s">
        <v>124</v>
      </c>
      <c r="H1515" t="s">
        <v>599</v>
      </c>
      <c r="I1515" t="s">
        <v>600</v>
      </c>
      <c r="J1515">
        <v>50016</v>
      </c>
      <c r="K1515" t="s">
        <v>126</v>
      </c>
      <c r="L1515" t="s">
        <v>115</v>
      </c>
      <c r="M1515" t="s">
        <v>103</v>
      </c>
      <c r="N1515" t="s">
        <v>56</v>
      </c>
      <c r="O1515" t="s">
        <v>119</v>
      </c>
      <c r="P1515" t="s">
        <v>64</v>
      </c>
      <c r="Q1515" t="s">
        <v>2692</v>
      </c>
      <c r="R1515" t="s">
        <v>2693</v>
      </c>
      <c r="S1515" t="s">
        <v>500</v>
      </c>
    </row>
    <row r="1516" spans="1:19" hidden="1" x14ac:dyDescent="0.3">
      <c r="A1516" t="s">
        <v>94</v>
      </c>
      <c r="B1516" s="11">
        <v>45231</v>
      </c>
      <c r="C1516">
        <v>2.99</v>
      </c>
      <c r="D1516">
        <v>41620</v>
      </c>
      <c r="E1516" t="s">
        <v>28</v>
      </c>
      <c r="F1516" t="s">
        <v>125</v>
      </c>
      <c r="G1516" t="s">
        <v>124</v>
      </c>
      <c r="H1516" t="s">
        <v>599</v>
      </c>
      <c r="I1516" t="s">
        <v>600</v>
      </c>
      <c r="J1516">
        <v>4004</v>
      </c>
      <c r="K1516" t="s">
        <v>114</v>
      </c>
      <c r="L1516" t="s">
        <v>2391</v>
      </c>
      <c r="M1516" t="s">
        <v>103</v>
      </c>
      <c r="N1516" t="s">
        <v>56</v>
      </c>
      <c r="O1516" t="s">
        <v>119</v>
      </c>
      <c r="P1516" t="s">
        <v>64</v>
      </c>
      <c r="Q1516" t="s">
        <v>2692</v>
      </c>
      <c r="R1516" t="s">
        <v>2693</v>
      </c>
      <c r="S1516" t="s">
        <v>500</v>
      </c>
    </row>
    <row r="1517" spans="1:19" hidden="1" x14ac:dyDescent="0.3">
      <c r="A1517" t="s">
        <v>94</v>
      </c>
      <c r="B1517" s="11">
        <v>45231</v>
      </c>
      <c r="C1517">
        <v>500</v>
      </c>
      <c r="D1517">
        <v>42701</v>
      </c>
      <c r="E1517" t="s">
        <v>3127</v>
      </c>
      <c r="F1517" t="s">
        <v>2322</v>
      </c>
      <c r="G1517" t="s">
        <v>172</v>
      </c>
      <c r="I1517" t="s">
        <v>3127</v>
      </c>
      <c r="J1517">
        <v>9002</v>
      </c>
      <c r="K1517" t="s">
        <v>150</v>
      </c>
      <c r="L1517" t="s">
        <v>106</v>
      </c>
      <c r="M1517" t="s">
        <v>96</v>
      </c>
      <c r="N1517" t="s">
        <v>65</v>
      </c>
      <c r="O1517" t="s">
        <v>121</v>
      </c>
      <c r="P1517" t="s">
        <v>66</v>
      </c>
    </row>
    <row r="1518" spans="1:19" hidden="1" x14ac:dyDescent="0.3">
      <c r="A1518" t="s">
        <v>94</v>
      </c>
      <c r="B1518" s="11">
        <v>45231</v>
      </c>
      <c r="C1518">
        <v>1103</v>
      </c>
      <c r="D1518">
        <v>421011</v>
      </c>
      <c r="E1518" t="s">
        <v>75</v>
      </c>
      <c r="F1518" t="s">
        <v>2322</v>
      </c>
      <c r="G1518" t="s">
        <v>172</v>
      </c>
      <c r="I1518" t="s">
        <v>3127</v>
      </c>
      <c r="J1518">
        <v>9002</v>
      </c>
      <c r="K1518" t="s">
        <v>150</v>
      </c>
      <c r="L1518" t="s">
        <v>106</v>
      </c>
      <c r="M1518" t="s">
        <v>96</v>
      </c>
      <c r="N1518" t="s">
        <v>65</v>
      </c>
      <c r="O1518" t="s">
        <v>128</v>
      </c>
      <c r="P1518" t="s">
        <v>57</v>
      </c>
    </row>
    <row r="1519" spans="1:19" hidden="1" x14ac:dyDescent="0.3">
      <c r="A1519" t="s">
        <v>94</v>
      </c>
      <c r="B1519" s="11">
        <v>45231</v>
      </c>
      <c r="C1519">
        <v>2143</v>
      </c>
      <c r="F1519" t="s">
        <v>493</v>
      </c>
      <c r="G1519" t="s">
        <v>433</v>
      </c>
      <c r="H1519" t="s">
        <v>3074</v>
      </c>
      <c r="Q1519" t="s">
        <v>100</v>
      </c>
      <c r="R1519" t="s">
        <v>3274</v>
      </c>
    </row>
    <row r="1520" spans="1:19" hidden="1" x14ac:dyDescent="0.3">
      <c r="A1520" t="s">
        <v>94</v>
      </c>
      <c r="B1520" s="11">
        <v>45231</v>
      </c>
      <c r="C1520">
        <v>2143</v>
      </c>
      <c r="F1520" t="s">
        <v>493</v>
      </c>
      <c r="G1520" t="s">
        <v>433</v>
      </c>
      <c r="H1520" t="s">
        <v>3076</v>
      </c>
      <c r="Q1520" t="s">
        <v>100</v>
      </c>
      <c r="R1520" t="s">
        <v>3275</v>
      </c>
    </row>
    <row r="1521" spans="1:18" hidden="1" x14ac:dyDescent="0.3">
      <c r="A1521" t="s">
        <v>94</v>
      </c>
      <c r="B1521" s="11">
        <v>45231</v>
      </c>
      <c r="C1521">
        <v>2143</v>
      </c>
      <c r="F1521" t="s">
        <v>493</v>
      </c>
      <c r="G1521" t="s">
        <v>433</v>
      </c>
      <c r="H1521" t="s">
        <v>3078</v>
      </c>
      <c r="Q1521" t="s">
        <v>100</v>
      </c>
      <c r="R1521" t="s">
        <v>3276</v>
      </c>
    </row>
    <row r="1522" spans="1:18" hidden="1" x14ac:dyDescent="0.3">
      <c r="A1522" t="s">
        <v>94</v>
      </c>
      <c r="B1522" s="11">
        <v>45231</v>
      </c>
      <c r="C1522">
        <v>2143</v>
      </c>
      <c r="F1522" t="s">
        <v>493</v>
      </c>
      <c r="G1522" t="s">
        <v>433</v>
      </c>
      <c r="H1522" t="s">
        <v>3080</v>
      </c>
      <c r="Q1522" t="s">
        <v>100</v>
      </c>
      <c r="R1522" t="s">
        <v>3277</v>
      </c>
    </row>
    <row r="1523" spans="1:18" hidden="1" x14ac:dyDescent="0.3">
      <c r="A1523" t="s">
        <v>94</v>
      </c>
      <c r="B1523" s="11">
        <v>45231</v>
      </c>
      <c r="C1523">
        <v>2144</v>
      </c>
      <c r="F1523" t="s">
        <v>493</v>
      </c>
      <c r="G1523" t="s">
        <v>433</v>
      </c>
      <c r="H1523" t="s">
        <v>3072</v>
      </c>
      <c r="Q1523" t="s">
        <v>100</v>
      </c>
      <c r="R1523" t="s">
        <v>3278</v>
      </c>
    </row>
    <row r="1524" spans="1:18" hidden="1" x14ac:dyDescent="0.3">
      <c r="A1524" t="s">
        <v>94</v>
      </c>
      <c r="B1524" s="11">
        <v>45231</v>
      </c>
      <c r="C1524">
        <v>2668.46</v>
      </c>
      <c r="D1524">
        <v>42602</v>
      </c>
      <c r="E1524" t="s">
        <v>38</v>
      </c>
      <c r="F1524" t="s">
        <v>2322</v>
      </c>
      <c r="G1524" t="s">
        <v>172</v>
      </c>
      <c r="I1524" t="s">
        <v>3127</v>
      </c>
      <c r="J1524">
        <v>9002</v>
      </c>
      <c r="K1524" t="s">
        <v>150</v>
      </c>
      <c r="L1524" t="s">
        <v>106</v>
      </c>
      <c r="M1524" t="s">
        <v>96</v>
      </c>
      <c r="N1524" t="s">
        <v>65</v>
      </c>
      <c r="O1524" t="s">
        <v>107</v>
      </c>
      <c r="P1524" t="s">
        <v>63</v>
      </c>
    </row>
    <row r="1525" spans="1:18" hidden="1" x14ac:dyDescent="0.3">
      <c r="A1525" t="s">
        <v>94</v>
      </c>
      <c r="B1525" s="11">
        <v>45231</v>
      </c>
      <c r="C1525">
        <v>3000</v>
      </c>
      <c r="D1525">
        <v>42718</v>
      </c>
      <c r="E1525" t="s">
        <v>42</v>
      </c>
      <c r="F1525" t="s">
        <v>2322</v>
      </c>
      <c r="G1525" t="s">
        <v>172</v>
      </c>
      <c r="I1525" t="s">
        <v>3609</v>
      </c>
      <c r="J1525">
        <v>9002</v>
      </c>
      <c r="K1525" t="s">
        <v>150</v>
      </c>
      <c r="L1525" t="s">
        <v>106</v>
      </c>
      <c r="M1525" t="s">
        <v>96</v>
      </c>
      <c r="N1525" t="s">
        <v>65</v>
      </c>
      <c r="O1525" t="s">
        <v>97</v>
      </c>
      <c r="P1525" t="s">
        <v>67</v>
      </c>
    </row>
    <row r="1526" spans="1:18" hidden="1" x14ac:dyDescent="0.3">
      <c r="A1526" t="s">
        <v>94</v>
      </c>
      <c r="B1526" s="11">
        <v>45231</v>
      </c>
      <c r="C1526">
        <v>4878.6400000000003</v>
      </c>
      <c r="D1526">
        <v>41107</v>
      </c>
      <c r="E1526" t="s">
        <v>7</v>
      </c>
      <c r="F1526" t="s">
        <v>2322</v>
      </c>
      <c r="G1526" t="s">
        <v>172</v>
      </c>
      <c r="I1526" t="s">
        <v>150</v>
      </c>
      <c r="J1526">
        <v>9002</v>
      </c>
      <c r="K1526" t="s">
        <v>150</v>
      </c>
      <c r="L1526" t="s">
        <v>106</v>
      </c>
      <c r="M1526" t="s">
        <v>103</v>
      </c>
      <c r="N1526" t="s">
        <v>56</v>
      </c>
      <c r="O1526" t="s">
        <v>103</v>
      </c>
      <c r="P1526" t="s">
        <v>57</v>
      </c>
    </row>
    <row r="1527" spans="1:18" hidden="1" x14ac:dyDescent="0.3">
      <c r="A1527" t="s">
        <v>94</v>
      </c>
      <c r="B1527" s="11">
        <v>45231</v>
      </c>
      <c r="C1527">
        <v>5000</v>
      </c>
      <c r="F1527" t="s">
        <v>493</v>
      </c>
      <c r="G1527" t="s">
        <v>433</v>
      </c>
      <c r="H1527" t="s">
        <v>3042</v>
      </c>
      <c r="Q1527" t="s">
        <v>100</v>
      </c>
      <c r="R1527" t="s">
        <v>3279</v>
      </c>
    </row>
    <row r="1528" spans="1:18" hidden="1" x14ac:dyDescent="0.3">
      <c r="A1528" t="s">
        <v>94</v>
      </c>
      <c r="B1528" s="11">
        <v>45231</v>
      </c>
      <c r="C1528">
        <v>5000</v>
      </c>
      <c r="F1528" t="s">
        <v>493</v>
      </c>
      <c r="G1528" t="s">
        <v>433</v>
      </c>
      <c r="H1528" t="s">
        <v>3044</v>
      </c>
      <c r="Q1528" t="s">
        <v>100</v>
      </c>
      <c r="R1528" t="s">
        <v>3280</v>
      </c>
    </row>
    <row r="1529" spans="1:18" hidden="1" x14ac:dyDescent="0.3">
      <c r="A1529" t="s">
        <v>94</v>
      </c>
      <c r="B1529" s="11">
        <v>45231</v>
      </c>
      <c r="C1529">
        <v>8308.1</v>
      </c>
      <c r="F1529" t="s">
        <v>493</v>
      </c>
      <c r="G1529" t="s">
        <v>433</v>
      </c>
      <c r="H1529" t="s">
        <v>3033</v>
      </c>
      <c r="Q1529" t="s">
        <v>100</v>
      </c>
      <c r="R1529" t="s">
        <v>3281</v>
      </c>
    </row>
    <row r="1530" spans="1:18" hidden="1" x14ac:dyDescent="0.3">
      <c r="A1530" t="s">
        <v>94</v>
      </c>
      <c r="B1530" s="11">
        <v>45231</v>
      </c>
      <c r="C1530">
        <v>12016.2</v>
      </c>
      <c r="F1530" t="s">
        <v>493</v>
      </c>
      <c r="G1530" t="s">
        <v>433</v>
      </c>
      <c r="H1530" t="s">
        <v>3025</v>
      </c>
      <c r="Q1530" t="s">
        <v>100</v>
      </c>
      <c r="R1530" t="s">
        <v>3282</v>
      </c>
    </row>
    <row r="1531" spans="1:18" hidden="1" x14ac:dyDescent="0.3">
      <c r="A1531" t="s">
        <v>94</v>
      </c>
      <c r="B1531" s="11">
        <v>45231</v>
      </c>
      <c r="C1531">
        <v>12858.9</v>
      </c>
      <c r="F1531" t="s">
        <v>493</v>
      </c>
      <c r="G1531" t="s">
        <v>433</v>
      </c>
      <c r="H1531" t="s">
        <v>3023</v>
      </c>
      <c r="Q1531" t="s">
        <v>100</v>
      </c>
      <c r="R1531" t="s">
        <v>3283</v>
      </c>
    </row>
    <row r="1532" spans="1:18" hidden="1" x14ac:dyDescent="0.3">
      <c r="A1532" t="s">
        <v>94</v>
      </c>
      <c r="B1532" s="11">
        <v>45231</v>
      </c>
      <c r="C1532">
        <v>13517.98</v>
      </c>
      <c r="F1532" t="s">
        <v>493</v>
      </c>
      <c r="G1532" t="s">
        <v>433</v>
      </c>
      <c r="H1532" t="s">
        <v>3021</v>
      </c>
      <c r="Q1532" t="s">
        <v>100</v>
      </c>
      <c r="R1532" t="s">
        <v>3284</v>
      </c>
    </row>
    <row r="1533" spans="1:18" hidden="1" x14ac:dyDescent="0.3">
      <c r="A1533" t="s">
        <v>94</v>
      </c>
      <c r="B1533" s="11">
        <v>45231</v>
      </c>
      <c r="C1533">
        <v>14511.9</v>
      </c>
      <c r="F1533" t="s">
        <v>493</v>
      </c>
      <c r="G1533" t="s">
        <v>433</v>
      </c>
      <c r="H1533" t="s">
        <v>3019</v>
      </c>
      <c r="Q1533" t="s">
        <v>100</v>
      </c>
      <c r="R1533" t="s">
        <v>3285</v>
      </c>
    </row>
    <row r="1534" spans="1:18" hidden="1" x14ac:dyDescent="0.3">
      <c r="A1534" t="s">
        <v>94</v>
      </c>
      <c r="B1534" s="11">
        <v>45231</v>
      </c>
      <c r="C1534">
        <v>31861.200000000001</v>
      </c>
      <c r="F1534" t="s">
        <v>493</v>
      </c>
      <c r="G1534" t="s">
        <v>433</v>
      </c>
      <c r="H1534" t="s">
        <v>3011</v>
      </c>
      <c r="Q1534" t="s">
        <v>100</v>
      </c>
      <c r="R1534" t="s">
        <v>3286</v>
      </c>
    </row>
    <row r="1535" spans="1:18" hidden="1" x14ac:dyDescent="0.3">
      <c r="A1535" t="s">
        <v>94</v>
      </c>
      <c r="B1535" s="11">
        <v>45231</v>
      </c>
      <c r="C1535">
        <v>57422.720000000001</v>
      </c>
      <c r="D1535">
        <v>50101</v>
      </c>
      <c r="E1535" t="s">
        <v>2321</v>
      </c>
      <c r="F1535" t="s">
        <v>2322</v>
      </c>
      <c r="G1535" t="s">
        <v>172</v>
      </c>
      <c r="I1535" t="s">
        <v>2327</v>
      </c>
      <c r="J1535">
        <v>9002</v>
      </c>
      <c r="K1535" t="s">
        <v>150</v>
      </c>
      <c r="L1535" t="s">
        <v>106</v>
      </c>
      <c r="M1535" t="s">
        <v>2323</v>
      </c>
      <c r="N1535" t="s">
        <v>52</v>
      </c>
      <c r="O1535" t="s">
        <v>2323</v>
      </c>
      <c r="P1535" t="s">
        <v>53</v>
      </c>
    </row>
    <row r="1536" spans="1:18" hidden="1" x14ac:dyDescent="0.3">
      <c r="A1536" t="s">
        <v>94</v>
      </c>
      <c r="B1536" s="11">
        <v>45231</v>
      </c>
      <c r="C1536">
        <v>67909</v>
      </c>
      <c r="F1536" t="s">
        <v>493</v>
      </c>
      <c r="G1536" t="s">
        <v>433</v>
      </c>
      <c r="H1536" t="s">
        <v>3009</v>
      </c>
      <c r="Q1536" t="s">
        <v>100</v>
      </c>
      <c r="R1536" t="s">
        <v>3287</v>
      </c>
    </row>
    <row r="1537" spans="1:19" hidden="1" x14ac:dyDescent="0.3">
      <c r="A1537" t="s">
        <v>94</v>
      </c>
      <c r="B1537" s="11">
        <v>45231</v>
      </c>
      <c r="C1537">
        <v>193659.78</v>
      </c>
      <c r="D1537">
        <v>50101</v>
      </c>
      <c r="E1537" t="s">
        <v>2321</v>
      </c>
      <c r="F1537" t="s">
        <v>2322</v>
      </c>
      <c r="G1537" t="s">
        <v>172</v>
      </c>
      <c r="I1537" t="s">
        <v>150</v>
      </c>
      <c r="J1537">
        <v>9002</v>
      </c>
      <c r="K1537" t="s">
        <v>150</v>
      </c>
      <c r="L1537" t="s">
        <v>106</v>
      </c>
      <c r="M1537" t="s">
        <v>2323</v>
      </c>
      <c r="N1537" t="s">
        <v>52</v>
      </c>
      <c r="O1537" t="s">
        <v>2323</v>
      </c>
      <c r="P1537" t="s">
        <v>53</v>
      </c>
    </row>
    <row r="1538" spans="1:19" hidden="1" x14ac:dyDescent="0.3">
      <c r="A1538" t="s">
        <v>94</v>
      </c>
      <c r="B1538" s="11">
        <v>45261</v>
      </c>
      <c r="C1538"/>
      <c r="D1538">
        <v>41620</v>
      </c>
      <c r="E1538" t="s">
        <v>28</v>
      </c>
      <c r="F1538" t="s">
        <v>2322</v>
      </c>
      <c r="G1538" t="s">
        <v>172</v>
      </c>
      <c r="I1538" t="s">
        <v>150</v>
      </c>
      <c r="J1538">
        <v>9002</v>
      </c>
      <c r="K1538" t="s">
        <v>150</v>
      </c>
      <c r="L1538" t="s">
        <v>106</v>
      </c>
      <c r="M1538" t="s">
        <v>103</v>
      </c>
      <c r="N1538" t="s">
        <v>56</v>
      </c>
      <c r="O1538" t="s">
        <v>119</v>
      </c>
      <c r="P1538" t="s">
        <v>64</v>
      </c>
    </row>
    <row r="1539" spans="1:19" hidden="1" x14ac:dyDescent="0.3">
      <c r="A1539" t="s">
        <v>94</v>
      </c>
      <c r="B1539" s="11">
        <v>45261</v>
      </c>
      <c r="C1539">
        <v>-44000</v>
      </c>
      <c r="D1539">
        <v>41412</v>
      </c>
      <c r="E1539" t="s">
        <v>2324</v>
      </c>
      <c r="F1539" t="s">
        <v>2322</v>
      </c>
      <c r="G1539" t="s">
        <v>172</v>
      </c>
      <c r="I1539" t="s">
        <v>2325</v>
      </c>
      <c r="J1539">
        <v>9002</v>
      </c>
      <c r="K1539" t="s">
        <v>150</v>
      </c>
      <c r="L1539" t="s">
        <v>106</v>
      </c>
      <c r="M1539" t="s">
        <v>103</v>
      </c>
      <c r="N1539" t="s">
        <v>56</v>
      </c>
      <c r="O1539" t="s">
        <v>111</v>
      </c>
      <c r="P1539" t="s">
        <v>60</v>
      </c>
    </row>
    <row r="1540" spans="1:19" hidden="1" x14ac:dyDescent="0.3">
      <c r="A1540" t="s">
        <v>94</v>
      </c>
      <c r="B1540" s="11">
        <v>45261</v>
      </c>
      <c r="C1540">
        <v>-39878.1</v>
      </c>
      <c r="F1540" t="s">
        <v>493</v>
      </c>
      <c r="G1540" t="s">
        <v>433</v>
      </c>
      <c r="H1540" t="s">
        <v>3288</v>
      </c>
      <c r="Q1540" t="s">
        <v>100</v>
      </c>
      <c r="R1540" t="s">
        <v>3289</v>
      </c>
    </row>
    <row r="1541" spans="1:19" hidden="1" x14ac:dyDescent="0.3">
      <c r="A1541" t="s">
        <v>94</v>
      </c>
      <c r="B1541" s="11">
        <v>45261</v>
      </c>
      <c r="C1541">
        <v>-26000</v>
      </c>
      <c r="D1541">
        <v>41501</v>
      </c>
      <c r="E1541" t="s">
        <v>21</v>
      </c>
      <c r="F1541" t="s">
        <v>2322</v>
      </c>
      <c r="G1541" t="s">
        <v>172</v>
      </c>
      <c r="I1541" t="s">
        <v>3607</v>
      </c>
      <c r="J1541">
        <v>9002</v>
      </c>
      <c r="K1541" t="s">
        <v>150</v>
      </c>
      <c r="L1541" t="s">
        <v>106</v>
      </c>
      <c r="M1541" t="s">
        <v>103</v>
      </c>
      <c r="N1541" t="s">
        <v>56</v>
      </c>
      <c r="O1541" t="s">
        <v>108</v>
      </c>
      <c r="P1541" t="s">
        <v>61</v>
      </c>
    </row>
    <row r="1542" spans="1:19" hidden="1" x14ac:dyDescent="0.3">
      <c r="A1542" t="s">
        <v>94</v>
      </c>
      <c r="B1542" s="11">
        <v>45261</v>
      </c>
      <c r="C1542">
        <v>-23441.02</v>
      </c>
      <c r="D1542">
        <v>31102</v>
      </c>
      <c r="E1542" t="s">
        <v>0</v>
      </c>
      <c r="F1542" t="s">
        <v>144</v>
      </c>
      <c r="G1542" t="s">
        <v>110</v>
      </c>
      <c r="H1542" t="s">
        <v>3388</v>
      </c>
      <c r="I1542" t="s">
        <v>3389</v>
      </c>
      <c r="J1542">
        <v>9002</v>
      </c>
      <c r="K1542" t="s">
        <v>150</v>
      </c>
      <c r="L1542" t="s">
        <v>106</v>
      </c>
      <c r="M1542" t="s">
        <v>173</v>
      </c>
      <c r="N1542" t="s">
        <v>54</v>
      </c>
      <c r="O1542" t="s">
        <v>173</v>
      </c>
      <c r="P1542" t="s">
        <v>55</v>
      </c>
      <c r="Q1542" t="s">
        <v>100</v>
      </c>
      <c r="R1542" t="s">
        <v>3390</v>
      </c>
      <c r="S1542" t="s">
        <v>500</v>
      </c>
    </row>
    <row r="1543" spans="1:19" hidden="1" x14ac:dyDescent="0.3">
      <c r="A1543" t="s">
        <v>94</v>
      </c>
      <c r="B1543" s="11">
        <v>45261</v>
      </c>
      <c r="C1543">
        <v>-21236</v>
      </c>
      <c r="F1543" t="s">
        <v>493</v>
      </c>
      <c r="G1543" t="s">
        <v>433</v>
      </c>
      <c r="H1543" t="s">
        <v>3391</v>
      </c>
      <c r="Q1543" t="s">
        <v>100</v>
      </c>
      <c r="R1543" t="s">
        <v>3392</v>
      </c>
    </row>
    <row r="1544" spans="1:19" hidden="1" x14ac:dyDescent="0.3">
      <c r="A1544" t="s">
        <v>94</v>
      </c>
      <c r="B1544" s="11">
        <v>45261</v>
      </c>
      <c r="C1544">
        <v>-20571.580000000002</v>
      </c>
      <c r="F1544" t="s">
        <v>493</v>
      </c>
      <c r="G1544" t="s">
        <v>433</v>
      </c>
      <c r="H1544" t="s">
        <v>3393</v>
      </c>
      <c r="I1544" t="s">
        <v>3394</v>
      </c>
      <c r="Q1544" t="s">
        <v>100</v>
      </c>
      <c r="R1544" t="s">
        <v>3395</v>
      </c>
    </row>
    <row r="1545" spans="1:19" hidden="1" x14ac:dyDescent="0.3">
      <c r="A1545" t="s">
        <v>94</v>
      </c>
      <c r="B1545" s="11">
        <v>45261</v>
      </c>
      <c r="C1545">
        <v>-13514.54</v>
      </c>
      <c r="D1545">
        <v>41101</v>
      </c>
      <c r="E1545" t="s">
        <v>2</v>
      </c>
      <c r="F1545" t="s">
        <v>98</v>
      </c>
      <c r="G1545" t="s">
        <v>102</v>
      </c>
      <c r="H1545" t="s">
        <v>3396</v>
      </c>
      <c r="I1545" t="s">
        <v>3397</v>
      </c>
      <c r="J1545">
        <v>9002</v>
      </c>
      <c r="K1545" t="s">
        <v>150</v>
      </c>
      <c r="L1545" t="s">
        <v>106</v>
      </c>
      <c r="M1545" t="s">
        <v>103</v>
      </c>
      <c r="N1545" t="s">
        <v>56</v>
      </c>
      <c r="O1545" t="s">
        <v>103</v>
      </c>
      <c r="P1545" t="s">
        <v>57</v>
      </c>
      <c r="Q1545" t="s">
        <v>100</v>
      </c>
      <c r="R1545" t="s">
        <v>3398</v>
      </c>
      <c r="S1545" t="s">
        <v>500</v>
      </c>
    </row>
    <row r="1546" spans="1:19" hidden="1" x14ac:dyDescent="0.3">
      <c r="A1546" t="s">
        <v>94</v>
      </c>
      <c r="B1546" s="11">
        <v>45261</v>
      </c>
      <c r="C1546">
        <v>-13158.1</v>
      </c>
      <c r="F1546" t="s">
        <v>493</v>
      </c>
      <c r="G1546" t="s">
        <v>433</v>
      </c>
      <c r="H1546" t="s">
        <v>3399</v>
      </c>
      <c r="I1546" t="s">
        <v>3394</v>
      </c>
      <c r="Q1546" t="s">
        <v>100</v>
      </c>
      <c r="R1546" t="s">
        <v>3400</v>
      </c>
    </row>
    <row r="1547" spans="1:19" hidden="1" x14ac:dyDescent="0.3">
      <c r="A1547" t="s">
        <v>94</v>
      </c>
      <c r="B1547" s="11">
        <v>45261</v>
      </c>
      <c r="C1547">
        <v>-10520</v>
      </c>
      <c r="D1547">
        <v>42401</v>
      </c>
      <c r="E1547" t="s">
        <v>30</v>
      </c>
      <c r="F1547" t="s">
        <v>159</v>
      </c>
      <c r="G1547" t="s">
        <v>113</v>
      </c>
      <c r="H1547" t="s">
        <v>3030</v>
      </c>
      <c r="I1547" t="s">
        <v>511</v>
      </c>
      <c r="J1547">
        <v>9002</v>
      </c>
      <c r="K1547" t="s">
        <v>150</v>
      </c>
      <c r="L1547" t="s">
        <v>106</v>
      </c>
      <c r="M1547" t="s">
        <v>96</v>
      </c>
      <c r="N1547" t="s">
        <v>65</v>
      </c>
      <c r="O1547" t="s">
        <v>116</v>
      </c>
      <c r="P1547" t="s">
        <v>62</v>
      </c>
      <c r="Q1547" t="s">
        <v>3290</v>
      </c>
      <c r="R1547" t="s">
        <v>3291</v>
      </c>
      <c r="S1547" t="s">
        <v>500</v>
      </c>
    </row>
    <row r="1548" spans="1:19" hidden="1" x14ac:dyDescent="0.3">
      <c r="A1548" t="s">
        <v>94</v>
      </c>
      <c r="B1548" s="11">
        <v>45261</v>
      </c>
      <c r="C1548">
        <v>-9000</v>
      </c>
      <c r="D1548">
        <v>42718</v>
      </c>
      <c r="E1548" t="s">
        <v>42</v>
      </c>
      <c r="F1548" t="s">
        <v>3401</v>
      </c>
      <c r="G1548" t="s">
        <v>95</v>
      </c>
      <c r="H1548" t="s">
        <v>3402</v>
      </c>
      <c r="I1548" t="s">
        <v>3403</v>
      </c>
      <c r="J1548">
        <v>9002</v>
      </c>
      <c r="K1548" t="s">
        <v>150</v>
      </c>
      <c r="L1548" t="s">
        <v>106</v>
      </c>
      <c r="M1548" t="s">
        <v>96</v>
      </c>
      <c r="N1548" t="s">
        <v>65</v>
      </c>
      <c r="O1548" t="s">
        <v>97</v>
      </c>
      <c r="P1548" t="s">
        <v>67</v>
      </c>
      <c r="Q1548" t="s">
        <v>100</v>
      </c>
      <c r="R1548" t="s">
        <v>3404</v>
      </c>
      <c r="S1548" t="s">
        <v>500</v>
      </c>
    </row>
    <row r="1549" spans="1:19" hidden="1" x14ac:dyDescent="0.3">
      <c r="A1549" t="s">
        <v>94</v>
      </c>
      <c r="B1549" s="11">
        <v>45261</v>
      </c>
      <c r="C1549">
        <v>-7658.6</v>
      </c>
      <c r="F1549" t="s">
        <v>493</v>
      </c>
      <c r="G1549" t="s">
        <v>433</v>
      </c>
      <c r="H1549" t="s">
        <v>3405</v>
      </c>
      <c r="I1549" t="s">
        <v>3394</v>
      </c>
      <c r="Q1549" t="s">
        <v>100</v>
      </c>
      <c r="R1549" t="s">
        <v>3406</v>
      </c>
    </row>
    <row r="1550" spans="1:19" hidden="1" x14ac:dyDescent="0.3">
      <c r="A1550" t="s">
        <v>94</v>
      </c>
      <c r="B1550" s="11">
        <v>45261</v>
      </c>
      <c r="C1550">
        <v>-7016.2</v>
      </c>
      <c r="F1550" t="s">
        <v>493</v>
      </c>
      <c r="G1550" t="s">
        <v>433</v>
      </c>
      <c r="H1550" t="s">
        <v>3292</v>
      </c>
      <c r="Q1550" t="s">
        <v>100</v>
      </c>
      <c r="R1550" t="s">
        <v>3293</v>
      </c>
    </row>
    <row r="1551" spans="1:19" hidden="1" x14ac:dyDescent="0.3">
      <c r="A1551" t="s">
        <v>94</v>
      </c>
      <c r="B1551" s="11">
        <v>45261</v>
      </c>
      <c r="C1551">
        <v>-6000</v>
      </c>
      <c r="D1551">
        <v>421011</v>
      </c>
      <c r="E1551" t="s">
        <v>75</v>
      </c>
      <c r="F1551" t="s">
        <v>515</v>
      </c>
      <c r="G1551" t="s">
        <v>120</v>
      </c>
      <c r="H1551" t="s">
        <v>3596</v>
      </c>
      <c r="I1551" t="s">
        <v>3597</v>
      </c>
      <c r="J1551">
        <v>9002</v>
      </c>
      <c r="K1551" t="s">
        <v>150</v>
      </c>
      <c r="L1551" t="s">
        <v>106</v>
      </c>
      <c r="M1551" t="s">
        <v>96</v>
      </c>
      <c r="N1551" t="s">
        <v>65</v>
      </c>
      <c r="O1551" t="s">
        <v>128</v>
      </c>
      <c r="P1551" t="s">
        <v>57</v>
      </c>
      <c r="Q1551" t="s">
        <v>100</v>
      </c>
      <c r="R1551" t="s">
        <v>3598</v>
      </c>
      <c r="S1551" t="s">
        <v>500</v>
      </c>
    </row>
    <row r="1552" spans="1:19" hidden="1" x14ac:dyDescent="0.3">
      <c r="A1552" t="s">
        <v>94</v>
      </c>
      <c r="B1552" s="11">
        <v>45261</v>
      </c>
      <c r="C1552">
        <v>-5603.14</v>
      </c>
      <c r="F1552" t="s">
        <v>493</v>
      </c>
      <c r="G1552" t="s">
        <v>433</v>
      </c>
      <c r="H1552" t="s">
        <v>3407</v>
      </c>
      <c r="Q1552" t="s">
        <v>100</v>
      </c>
      <c r="R1552" t="s">
        <v>3408</v>
      </c>
    </row>
    <row r="1553" spans="1:19" hidden="1" x14ac:dyDescent="0.3">
      <c r="A1553" t="s">
        <v>94</v>
      </c>
      <c r="B1553" s="11">
        <v>45261</v>
      </c>
      <c r="C1553">
        <v>-5000</v>
      </c>
      <c r="F1553" t="s">
        <v>493</v>
      </c>
      <c r="G1553" t="s">
        <v>433</v>
      </c>
      <c r="H1553" t="s">
        <v>3294</v>
      </c>
      <c r="Q1553" t="s">
        <v>100</v>
      </c>
      <c r="R1553" t="s">
        <v>3295</v>
      </c>
    </row>
    <row r="1554" spans="1:19" hidden="1" x14ac:dyDescent="0.3">
      <c r="A1554" t="s">
        <v>94</v>
      </c>
      <c r="B1554" s="11">
        <v>45261</v>
      </c>
      <c r="C1554">
        <v>-5000</v>
      </c>
      <c r="F1554" t="s">
        <v>493</v>
      </c>
      <c r="G1554" t="s">
        <v>433</v>
      </c>
      <c r="H1554" t="s">
        <v>3409</v>
      </c>
      <c r="Q1554" t="s">
        <v>100</v>
      </c>
      <c r="R1554" t="s">
        <v>3410</v>
      </c>
    </row>
    <row r="1555" spans="1:19" hidden="1" x14ac:dyDescent="0.3">
      <c r="A1555" t="s">
        <v>94</v>
      </c>
      <c r="B1555" s="11">
        <v>45261</v>
      </c>
      <c r="C1555">
        <v>-4657.5</v>
      </c>
      <c r="D1555">
        <v>41302</v>
      </c>
      <c r="E1555" t="s">
        <v>14</v>
      </c>
      <c r="F1555" t="s">
        <v>143</v>
      </c>
      <c r="G1555" t="s">
        <v>156</v>
      </c>
      <c r="H1555" t="s">
        <v>3296</v>
      </c>
      <c r="I1555" t="s">
        <v>3297</v>
      </c>
      <c r="J1555">
        <v>9002</v>
      </c>
      <c r="K1555" t="s">
        <v>150</v>
      </c>
      <c r="L1555" t="s">
        <v>106</v>
      </c>
      <c r="M1555" t="s">
        <v>103</v>
      </c>
      <c r="N1555" t="s">
        <v>56</v>
      </c>
      <c r="O1555" t="s">
        <v>123</v>
      </c>
      <c r="P1555" t="s">
        <v>59</v>
      </c>
      <c r="Q1555" t="s">
        <v>100</v>
      </c>
      <c r="R1555" t="s">
        <v>3298</v>
      </c>
      <c r="S1555" t="s">
        <v>500</v>
      </c>
    </row>
    <row r="1556" spans="1:19" hidden="1" x14ac:dyDescent="0.3">
      <c r="A1556" t="s">
        <v>94</v>
      </c>
      <c r="B1556" s="11">
        <v>45261</v>
      </c>
      <c r="C1556">
        <v>-4584.1000000000004</v>
      </c>
      <c r="D1556">
        <v>41107</v>
      </c>
      <c r="E1556" t="s">
        <v>7</v>
      </c>
      <c r="F1556" t="s">
        <v>3046</v>
      </c>
      <c r="G1556" t="s">
        <v>102</v>
      </c>
      <c r="H1556" t="s">
        <v>3411</v>
      </c>
      <c r="I1556" t="s">
        <v>3412</v>
      </c>
      <c r="J1556">
        <v>9002</v>
      </c>
      <c r="K1556" t="s">
        <v>150</v>
      </c>
      <c r="L1556" t="s">
        <v>106</v>
      </c>
      <c r="M1556" t="s">
        <v>103</v>
      </c>
      <c r="N1556" t="s">
        <v>56</v>
      </c>
      <c r="O1556" t="s">
        <v>103</v>
      </c>
      <c r="P1556" t="s">
        <v>57</v>
      </c>
      <c r="Q1556" t="s">
        <v>100</v>
      </c>
      <c r="R1556" t="s">
        <v>3413</v>
      </c>
      <c r="S1556" t="s">
        <v>500</v>
      </c>
    </row>
    <row r="1557" spans="1:19" hidden="1" x14ac:dyDescent="0.3">
      <c r="A1557" t="s">
        <v>94</v>
      </c>
      <c r="B1557" s="11">
        <v>45261</v>
      </c>
      <c r="C1557">
        <v>-4043.44</v>
      </c>
      <c r="D1557">
        <v>42405</v>
      </c>
      <c r="E1557" t="s">
        <v>33</v>
      </c>
      <c r="F1557" t="s">
        <v>136</v>
      </c>
      <c r="G1557" t="s">
        <v>124</v>
      </c>
      <c r="H1557" t="s">
        <v>3414</v>
      </c>
      <c r="I1557" t="s">
        <v>3415</v>
      </c>
      <c r="J1557">
        <v>9002</v>
      </c>
      <c r="K1557" t="s">
        <v>150</v>
      </c>
      <c r="L1557" t="s">
        <v>106</v>
      </c>
      <c r="M1557" t="s">
        <v>96</v>
      </c>
      <c r="N1557" t="s">
        <v>65</v>
      </c>
      <c r="O1557" t="s">
        <v>116</v>
      </c>
      <c r="P1557" t="s">
        <v>62</v>
      </c>
      <c r="Q1557" t="s">
        <v>100</v>
      </c>
      <c r="R1557" t="s">
        <v>3416</v>
      </c>
      <c r="S1557" t="s">
        <v>500</v>
      </c>
    </row>
    <row r="1558" spans="1:19" hidden="1" x14ac:dyDescent="0.3">
      <c r="A1558" t="s">
        <v>94</v>
      </c>
      <c r="B1558" s="11">
        <v>45261</v>
      </c>
      <c r="C1558">
        <v>-3950</v>
      </c>
      <c r="D1558">
        <v>42505</v>
      </c>
      <c r="E1558" t="s">
        <v>37</v>
      </c>
      <c r="F1558" t="s">
        <v>2322</v>
      </c>
      <c r="G1558" t="s">
        <v>172</v>
      </c>
      <c r="I1558" t="s">
        <v>3608</v>
      </c>
      <c r="J1558">
        <v>9002</v>
      </c>
      <c r="K1558" t="s">
        <v>150</v>
      </c>
      <c r="L1558" t="s">
        <v>106</v>
      </c>
      <c r="M1558" t="s">
        <v>96</v>
      </c>
      <c r="N1558" t="s">
        <v>65</v>
      </c>
      <c r="O1558" t="s">
        <v>121</v>
      </c>
      <c r="P1558" t="s">
        <v>66</v>
      </c>
    </row>
    <row r="1559" spans="1:19" hidden="1" x14ac:dyDescent="0.3">
      <c r="A1559" t="s">
        <v>94</v>
      </c>
      <c r="B1559" s="11">
        <v>45261</v>
      </c>
      <c r="C1559">
        <v>-3750</v>
      </c>
      <c r="D1559">
        <v>42718</v>
      </c>
      <c r="E1559" t="s">
        <v>42</v>
      </c>
      <c r="F1559" t="s">
        <v>3417</v>
      </c>
      <c r="G1559" t="s">
        <v>95</v>
      </c>
      <c r="H1559" t="s">
        <v>3418</v>
      </c>
      <c r="I1559" t="s">
        <v>3403</v>
      </c>
      <c r="J1559">
        <v>9002</v>
      </c>
      <c r="K1559" t="s">
        <v>150</v>
      </c>
      <c r="L1559" t="s">
        <v>106</v>
      </c>
      <c r="M1559" t="s">
        <v>96</v>
      </c>
      <c r="N1559" t="s">
        <v>65</v>
      </c>
      <c r="O1559" t="s">
        <v>97</v>
      </c>
      <c r="P1559" t="s">
        <v>67</v>
      </c>
      <c r="Q1559" t="s">
        <v>100</v>
      </c>
      <c r="R1559" t="s">
        <v>3419</v>
      </c>
      <c r="S1559" t="s">
        <v>500</v>
      </c>
    </row>
    <row r="1560" spans="1:19" hidden="1" x14ac:dyDescent="0.3">
      <c r="A1560" t="s">
        <v>94</v>
      </c>
      <c r="B1560" s="11">
        <v>45261</v>
      </c>
      <c r="C1560">
        <v>-3625</v>
      </c>
      <c r="D1560">
        <v>41617</v>
      </c>
      <c r="E1560" t="s">
        <v>27</v>
      </c>
      <c r="F1560" t="s">
        <v>1288</v>
      </c>
      <c r="G1560" t="s">
        <v>124</v>
      </c>
      <c r="H1560" t="s">
        <v>3299</v>
      </c>
      <c r="I1560" t="s">
        <v>1290</v>
      </c>
      <c r="J1560">
        <v>9002</v>
      </c>
      <c r="K1560" t="s">
        <v>150</v>
      </c>
      <c r="L1560" t="s">
        <v>106</v>
      </c>
      <c r="M1560" t="s">
        <v>103</v>
      </c>
      <c r="N1560" t="s">
        <v>56</v>
      </c>
      <c r="O1560" t="s">
        <v>119</v>
      </c>
      <c r="P1560" t="s">
        <v>64</v>
      </c>
      <c r="Q1560" t="s">
        <v>153</v>
      </c>
      <c r="R1560" t="s">
        <v>3300</v>
      </c>
      <c r="S1560" t="s">
        <v>500</v>
      </c>
    </row>
    <row r="1561" spans="1:19" hidden="1" x14ac:dyDescent="0.3">
      <c r="A1561" t="s">
        <v>94</v>
      </c>
      <c r="B1561" s="11">
        <v>45261</v>
      </c>
      <c r="C1561">
        <v>-3625</v>
      </c>
      <c r="D1561">
        <v>41617</v>
      </c>
      <c r="E1561" t="s">
        <v>27</v>
      </c>
      <c r="F1561" t="s">
        <v>1288</v>
      </c>
      <c r="G1561" t="s">
        <v>124</v>
      </c>
      <c r="H1561" t="s">
        <v>3299</v>
      </c>
      <c r="I1561" t="s">
        <v>1290</v>
      </c>
      <c r="J1561">
        <v>9002</v>
      </c>
      <c r="K1561" t="s">
        <v>150</v>
      </c>
      <c r="L1561" t="s">
        <v>106</v>
      </c>
      <c r="M1561" t="s">
        <v>103</v>
      </c>
      <c r="N1561" t="s">
        <v>56</v>
      </c>
      <c r="O1561" t="s">
        <v>119</v>
      </c>
      <c r="P1561" t="s">
        <v>64</v>
      </c>
      <c r="Q1561" t="s">
        <v>154</v>
      </c>
      <c r="R1561" t="s">
        <v>3301</v>
      </c>
      <c r="S1561" t="s">
        <v>500</v>
      </c>
    </row>
    <row r="1562" spans="1:19" hidden="1" x14ac:dyDescent="0.3">
      <c r="A1562" t="s">
        <v>94</v>
      </c>
      <c r="B1562" s="11">
        <v>45261</v>
      </c>
      <c r="C1562">
        <v>-3625</v>
      </c>
      <c r="D1562">
        <v>41617</v>
      </c>
      <c r="E1562" t="s">
        <v>27</v>
      </c>
      <c r="F1562" t="s">
        <v>1288</v>
      </c>
      <c r="G1562" t="s">
        <v>124</v>
      </c>
      <c r="H1562" t="s">
        <v>3420</v>
      </c>
      <c r="I1562" t="s">
        <v>1290</v>
      </c>
      <c r="J1562">
        <v>9002</v>
      </c>
      <c r="K1562" t="s">
        <v>150</v>
      </c>
      <c r="L1562" t="s">
        <v>106</v>
      </c>
      <c r="M1562" t="s">
        <v>103</v>
      </c>
      <c r="N1562" t="s">
        <v>56</v>
      </c>
      <c r="O1562" t="s">
        <v>119</v>
      </c>
      <c r="P1562" t="s">
        <v>64</v>
      </c>
      <c r="Q1562" t="s">
        <v>153</v>
      </c>
      <c r="R1562" t="s">
        <v>3421</v>
      </c>
      <c r="S1562" t="s">
        <v>500</v>
      </c>
    </row>
    <row r="1563" spans="1:19" hidden="1" x14ac:dyDescent="0.3">
      <c r="A1563" t="s">
        <v>94</v>
      </c>
      <c r="B1563" s="11">
        <v>45261</v>
      </c>
      <c r="C1563">
        <v>-3625</v>
      </c>
      <c r="D1563">
        <v>41617</v>
      </c>
      <c r="E1563" t="s">
        <v>27</v>
      </c>
      <c r="F1563" t="s">
        <v>1288</v>
      </c>
      <c r="G1563" t="s">
        <v>124</v>
      </c>
      <c r="H1563" t="s">
        <v>3420</v>
      </c>
      <c r="I1563" t="s">
        <v>1290</v>
      </c>
      <c r="J1563">
        <v>9002</v>
      </c>
      <c r="K1563" t="s">
        <v>150</v>
      </c>
      <c r="L1563" t="s">
        <v>106</v>
      </c>
      <c r="M1563" t="s">
        <v>103</v>
      </c>
      <c r="N1563" t="s">
        <v>56</v>
      </c>
      <c r="O1563" t="s">
        <v>119</v>
      </c>
      <c r="P1563" t="s">
        <v>64</v>
      </c>
      <c r="Q1563" t="s">
        <v>154</v>
      </c>
      <c r="R1563" t="s">
        <v>3422</v>
      </c>
      <c r="S1563" t="s">
        <v>500</v>
      </c>
    </row>
    <row r="1564" spans="1:19" hidden="1" x14ac:dyDescent="0.3">
      <c r="A1564" t="s">
        <v>94</v>
      </c>
      <c r="B1564" s="11">
        <v>45261</v>
      </c>
      <c r="C1564">
        <v>-3330</v>
      </c>
      <c r="D1564">
        <v>41615</v>
      </c>
      <c r="E1564" t="s">
        <v>26</v>
      </c>
      <c r="F1564" t="s">
        <v>787</v>
      </c>
      <c r="G1564" t="s">
        <v>120</v>
      </c>
      <c r="H1564" t="s">
        <v>3423</v>
      </c>
      <c r="I1564" t="s">
        <v>3424</v>
      </c>
      <c r="J1564">
        <v>9002</v>
      </c>
      <c r="K1564" t="s">
        <v>150</v>
      </c>
      <c r="L1564" t="s">
        <v>106</v>
      </c>
      <c r="M1564" t="s">
        <v>103</v>
      </c>
      <c r="N1564" t="s">
        <v>56</v>
      </c>
      <c r="O1564" t="s">
        <v>119</v>
      </c>
      <c r="P1564" t="s">
        <v>64</v>
      </c>
      <c r="Q1564" t="s">
        <v>100</v>
      </c>
      <c r="R1564" t="s">
        <v>3425</v>
      </c>
      <c r="S1564" t="s">
        <v>500</v>
      </c>
    </row>
    <row r="1565" spans="1:19" hidden="1" x14ac:dyDescent="0.3">
      <c r="A1565" t="s">
        <v>94</v>
      </c>
      <c r="B1565" s="11">
        <v>45261</v>
      </c>
      <c r="C1565">
        <v>-3041.5</v>
      </c>
      <c r="F1565" t="s">
        <v>493</v>
      </c>
      <c r="G1565" t="s">
        <v>433</v>
      </c>
      <c r="H1565" t="s">
        <v>3426</v>
      </c>
      <c r="I1565" t="s">
        <v>3394</v>
      </c>
      <c r="Q1565" t="s">
        <v>100</v>
      </c>
      <c r="R1565" t="s">
        <v>3427</v>
      </c>
    </row>
    <row r="1566" spans="1:19" hidden="1" x14ac:dyDescent="0.3">
      <c r="A1566" t="s">
        <v>94</v>
      </c>
      <c r="B1566" s="11">
        <v>45261</v>
      </c>
      <c r="C1566">
        <v>-3000</v>
      </c>
      <c r="D1566">
        <v>42718</v>
      </c>
      <c r="E1566" t="s">
        <v>42</v>
      </c>
      <c r="F1566" t="s">
        <v>515</v>
      </c>
      <c r="G1566" t="s">
        <v>120</v>
      </c>
      <c r="H1566" t="s">
        <v>3428</v>
      </c>
      <c r="I1566" t="s">
        <v>3429</v>
      </c>
      <c r="J1566">
        <v>9002</v>
      </c>
      <c r="K1566" t="s">
        <v>150</v>
      </c>
      <c r="L1566" t="s">
        <v>106</v>
      </c>
      <c r="M1566" t="s">
        <v>96</v>
      </c>
      <c r="N1566" t="s">
        <v>65</v>
      </c>
      <c r="O1566" t="s">
        <v>97</v>
      </c>
      <c r="P1566" t="s">
        <v>67</v>
      </c>
      <c r="Q1566" t="s">
        <v>100</v>
      </c>
      <c r="R1566" t="s">
        <v>3430</v>
      </c>
      <c r="S1566" t="s">
        <v>500</v>
      </c>
    </row>
    <row r="1567" spans="1:19" hidden="1" x14ac:dyDescent="0.3">
      <c r="A1567" t="s">
        <v>94</v>
      </c>
      <c r="B1567" s="11">
        <v>45261</v>
      </c>
      <c r="C1567">
        <v>-2972</v>
      </c>
      <c r="F1567" t="s">
        <v>493</v>
      </c>
      <c r="G1567" t="s">
        <v>433</v>
      </c>
      <c r="H1567" t="s">
        <v>3431</v>
      </c>
      <c r="I1567" t="s">
        <v>3394</v>
      </c>
      <c r="Q1567" t="s">
        <v>100</v>
      </c>
      <c r="R1567" t="s">
        <v>3432</v>
      </c>
    </row>
    <row r="1568" spans="1:19" hidden="1" x14ac:dyDescent="0.3">
      <c r="A1568" t="s">
        <v>94</v>
      </c>
      <c r="B1568" s="11">
        <v>45261</v>
      </c>
      <c r="C1568">
        <v>-2793</v>
      </c>
      <c r="D1568">
        <v>41619</v>
      </c>
      <c r="E1568" t="s">
        <v>3433</v>
      </c>
      <c r="F1568" t="s">
        <v>3434</v>
      </c>
      <c r="G1568" t="s">
        <v>120</v>
      </c>
      <c r="H1568" t="s">
        <v>3435</v>
      </c>
      <c r="I1568" t="s">
        <v>3436</v>
      </c>
      <c r="J1568">
        <v>50021</v>
      </c>
      <c r="K1568" t="s">
        <v>3437</v>
      </c>
      <c r="L1568" t="s">
        <v>3438</v>
      </c>
      <c r="M1568" t="s">
        <v>103</v>
      </c>
      <c r="N1568" t="s">
        <v>56</v>
      </c>
      <c r="O1568" t="s">
        <v>119</v>
      </c>
      <c r="P1568" t="s">
        <v>64</v>
      </c>
      <c r="Q1568" t="s">
        <v>100</v>
      </c>
      <c r="R1568" t="s">
        <v>3439</v>
      </c>
      <c r="S1568" t="s">
        <v>500</v>
      </c>
    </row>
    <row r="1569" spans="1:19" hidden="1" x14ac:dyDescent="0.3">
      <c r="A1569" t="s">
        <v>94</v>
      </c>
      <c r="B1569" s="11">
        <v>45261</v>
      </c>
      <c r="C1569">
        <v>-2378</v>
      </c>
      <c r="F1569" t="s">
        <v>493</v>
      </c>
      <c r="G1569" t="s">
        <v>433</v>
      </c>
      <c r="H1569" t="s">
        <v>3440</v>
      </c>
      <c r="Q1569" t="s">
        <v>100</v>
      </c>
      <c r="R1569" t="s">
        <v>3441</v>
      </c>
    </row>
    <row r="1570" spans="1:19" hidden="1" x14ac:dyDescent="0.3">
      <c r="A1570" t="s">
        <v>94</v>
      </c>
      <c r="B1570" s="11">
        <v>45261</v>
      </c>
      <c r="C1570">
        <v>-2378</v>
      </c>
      <c r="F1570" t="s">
        <v>493</v>
      </c>
      <c r="G1570" t="s">
        <v>433</v>
      </c>
      <c r="H1570" t="s">
        <v>3442</v>
      </c>
      <c r="I1570" t="s">
        <v>3443</v>
      </c>
      <c r="Q1570" t="s">
        <v>100</v>
      </c>
      <c r="R1570" t="s">
        <v>3444</v>
      </c>
    </row>
    <row r="1571" spans="1:19" hidden="1" x14ac:dyDescent="0.3">
      <c r="A1571" t="s">
        <v>94</v>
      </c>
      <c r="B1571" s="11">
        <v>45261</v>
      </c>
      <c r="C1571">
        <v>-2377</v>
      </c>
      <c r="F1571" t="s">
        <v>493</v>
      </c>
      <c r="G1571" t="s">
        <v>433</v>
      </c>
      <c r="H1571" t="s">
        <v>3445</v>
      </c>
      <c r="Q1571" t="s">
        <v>100</v>
      </c>
      <c r="R1571" t="s">
        <v>3446</v>
      </c>
    </row>
    <row r="1572" spans="1:19" hidden="1" x14ac:dyDescent="0.3">
      <c r="A1572" t="s">
        <v>94</v>
      </c>
      <c r="B1572" s="11">
        <v>45261</v>
      </c>
      <c r="C1572">
        <v>-2263.94</v>
      </c>
      <c r="D1572">
        <v>33204</v>
      </c>
      <c r="E1572" t="s">
        <v>43</v>
      </c>
      <c r="F1572" t="s">
        <v>144</v>
      </c>
      <c r="G1572" t="s">
        <v>110</v>
      </c>
      <c r="H1572" t="s">
        <v>3447</v>
      </c>
      <c r="I1572" t="s">
        <v>3448</v>
      </c>
      <c r="J1572">
        <v>20011</v>
      </c>
      <c r="K1572" t="s">
        <v>105</v>
      </c>
      <c r="L1572" t="s">
        <v>106</v>
      </c>
      <c r="M1572" t="s">
        <v>111</v>
      </c>
      <c r="N1572" t="s">
        <v>68</v>
      </c>
      <c r="O1572" t="s">
        <v>112</v>
      </c>
      <c r="P1572" t="s">
        <v>68</v>
      </c>
      <c r="Q1572" t="s">
        <v>100</v>
      </c>
      <c r="R1572" t="s">
        <v>3449</v>
      </c>
      <c r="S1572" t="s">
        <v>500</v>
      </c>
    </row>
    <row r="1573" spans="1:19" hidden="1" x14ac:dyDescent="0.3">
      <c r="A1573" t="s">
        <v>94</v>
      </c>
      <c r="B1573" s="11">
        <v>45261</v>
      </c>
      <c r="C1573">
        <v>-2250</v>
      </c>
      <c r="D1573">
        <v>42718</v>
      </c>
      <c r="E1573" t="s">
        <v>42</v>
      </c>
      <c r="F1573" t="s">
        <v>3450</v>
      </c>
      <c r="G1573" t="s">
        <v>95</v>
      </c>
      <c r="H1573" t="s">
        <v>3451</v>
      </c>
      <c r="I1573" t="s">
        <v>3403</v>
      </c>
      <c r="J1573">
        <v>9002</v>
      </c>
      <c r="K1573" t="s">
        <v>150</v>
      </c>
      <c r="L1573" t="s">
        <v>106</v>
      </c>
      <c r="M1573" t="s">
        <v>96</v>
      </c>
      <c r="N1573" t="s">
        <v>65</v>
      </c>
      <c r="O1573" t="s">
        <v>97</v>
      </c>
      <c r="P1573" t="s">
        <v>67</v>
      </c>
      <c r="Q1573" t="s">
        <v>100</v>
      </c>
      <c r="R1573" t="s">
        <v>3452</v>
      </c>
      <c r="S1573" t="s">
        <v>500</v>
      </c>
    </row>
    <row r="1574" spans="1:19" hidden="1" x14ac:dyDescent="0.3">
      <c r="A1574" t="s">
        <v>94</v>
      </c>
      <c r="B1574" s="11">
        <v>45261</v>
      </c>
      <c r="C1574">
        <v>-1975</v>
      </c>
      <c r="D1574">
        <v>42505</v>
      </c>
      <c r="E1574" t="s">
        <v>37</v>
      </c>
      <c r="F1574" t="s">
        <v>162</v>
      </c>
      <c r="G1574" t="s">
        <v>120</v>
      </c>
      <c r="H1574" t="s">
        <v>3302</v>
      </c>
      <c r="I1574" t="s">
        <v>3303</v>
      </c>
      <c r="J1574">
        <v>8005</v>
      </c>
      <c r="K1574" t="s">
        <v>149</v>
      </c>
      <c r="L1574" t="s">
        <v>99</v>
      </c>
      <c r="M1574" t="s">
        <v>96</v>
      </c>
      <c r="N1574" t="s">
        <v>65</v>
      </c>
      <c r="O1574" t="s">
        <v>121</v>
      </c>
      <c r="P1574" t="s">
        <v>66</v>
      </c>
      <c r="Q1574" t="s">
        <v>100</v>
      </c>
      <c r="R1574" t="s">
        <v>3304</v>
      </c>
      <c r="S1574" t="s">
        <v>500</v>
      </c>
    </row>
    <row r="1575" spans="1:19" hidden="1" x14ac:dyDescent="0.3">
      <c r="A1575" t="s">
        <v>94</v>
      </c>
      <c r="B1575" s="11">
        <v>45261</v>
      </c>
      <c r="C1575">
        <v>-1937.89</v>
      </c>
      <c r="D1575">
        <v>41202</v>
      </c>
      <c r="E1575" t="s">
        <v>10</v>
      </c>
      <c r="F1575" t="s">
        <v>152</v>
      </c>
      <c r="G1575" t="s">
        <v>102</v>
      </c>
      <c r="H1575" t="s">
        <v>3599</v>
      </c>
      <c r="I1575" t="s">
        <v>3600</v>
      </c>
      <c r="J1575">
        <v>9002</v>
      </c>
      <c r="K1575" t="s">
        <v>150</v>
      </c>
      <c r="L1575" t="s">
        <v>106</v>
      </c>
      <c r="M1575" t="s">
        <v>103</v>
      </c>
      <c r="N1575" t="s">
        <v>56</v>
      </c>
      <c r="O1575" t="s">
        <v>96</v>
      </c>
      <c r="P1575" t="s">
        <v>58</v>
      </c>
      <c r="Q1575" t="s">
        <v>100</v>
      </c>
      <c r="R1575" t="s">
        <v>3601</v>
      </c>
      <c r="S1575" t="s">
        <v>500</v>
      </c>
    </row>
    <row r="1576" spans="1:19" hidden="1" x14ac:dyDescent="0.3">
      <c r="A1576" t="s">
        <v>94</v>
      </c>
      <c r="B1576" s="11">
        <v>45261</v>
      </c>
      <c r="C1576">
        <v>-1846.32</v>
      </c>
      <c r="F1576" t="s">
        <v>493</v>
      </c>
      <c r="G1576" t="s">
        <v>433</v>
      </c>
      <c r="H1576" t="s">
        <v>3453</v>
      </c>
      <c r="Q1576" t="s">
        <v>100</v>
      </c>
      <c r="R1576" t="s">
        <v>3454</v>
      </c>
    </row>
    <row r="1577" spans="1:19" hidden="1" x14ac:dyDescent="0.3">
      <c r="A1577" t="s">
        <v>94</v>
      </c>
      <c r="B1577" s="11">
        <v>45261</v>
      </c>
      <c r="C1577">
        <v>-1789</v>
      </c>
      <c r="D1577">
        <v>41621</v>
      </c>
      <c r="E1577" t="s">
        <v>2290</v>
      </c>
      <c r="F1577" t="s">
        <v>2322</v>
      </c>
      <c r="G1577" t="s">
        <v>172</v>
      </c>
      <c r="I1577" t="s">
        <v>3610</v>
      </c>
      <c r="J1577">
        <v>9002</v>
      </c>
      <c r="K1577" t="s">
        <v>150</v>
      </c>
      <c r="L1577" t="s">
        <v>106</v>
      </c>
      <c r="M1577" t="s">
        <v>103</v>
      </c>
      <c r="N1577" t="s">
        <v>56</v>
      </c>
      <c r="O1577" t="s">
        <v>119</v>
      </c>
      <c r="P1577" t="s">
        <v>64</v>
      </c>
    </row>
    <row r="1578" spans="1:19" hidden="1" x14ac:dyDescent="0.3">
      <c r="A1578" t="s">
        <v>94</v>
      </c>
      <c r="B1578" s="11">
        <v>45261</v>
      </c>
      <c r="C1578">
        <v>-1780</v>
      </c>
      <c r="D1578">
        <v>42109</v>
      </c>
      <c r="E1578" t="s">
        <v>29</v>
      </c>
      <c r="F1578" t="s">
        <v>98</v>
      </c>
      <c r="G1578" t="s">
        <v>102</v>
      </c>
      <c r="H1578" t="s">
        <v>3455</v>
      </c>
      <c r="I1578" t="s">
        <v>3456</v>
      </c>
      <c r="J1578">
        <v>9002</v>
      </c>
      <c r="K1578" t="s">
        <v>150</v>
      </c>
      <c r="L1578" t="s">
        <v>106</v>
      </c>
      <c r="M1578" t="s">
        <v>96</v>
      </c>
      <c r="N1578" t="s">
        <v>65</v>
      </c>
      <c r="O1578" t="s">
        <v>128</v>
      </c>
      <c r="P1578" t="s">
        <v>57</v>
      </c>
      <c r="Q1578" t="s">
        <v>100</v>
      </c>
      <c r="R1578" t="s">
        <v>3457</v>
      </c>
      <c r="S1578" t="s">
        <v>500</v>
      </c>
    </row>
    <row r="1579" spans="1:19" hidden="1" x14ac:dyDescent="0.3">
      <c r="A1579" t="s">
        <v>94</v>
      </c>
      <c r="B1579" s="11">
        <v>45261</v>
      </c>
      <c r="C1579">
        <v>-1500</v>
      </c>
      <c r="D1579">
        <v>41615</v>
      </c>
      <c r="E1579" t="s">
        <v>26</v>
      </c>
      <c r="F1579" t="s">
        <v>787</v>
      </c>
      <c r="G1579" t="s">
        <v>120</v>
      </c>
      <c r="H1579" t="s">
        <v>3305</v>
      </c>
      <c r="I1579" t="s">
        <v>2779</v>
      </c>
      <c r="J1579">
        <v>9002</v>
      </c>
      <c r="K1579" t="s">
        <v>150</v>
      </c>
      <c r="L1579" t="s">
        <v>106</v>
      </c>
      <c r="M1579" t="s">
        <v>103</v>
      </c>
      <c r="N1579" t="s">
        <v>56</v>
      </c>
      <c r="O1579" t="s">
        <v>119</v>
      </c>
      <c r="P1579" t="s">
        <v>64</v>
      </c>
      <c r="Q1579" t="s">
        <v>100</v>
      </c>
      <c r="R1579" t="s">
        <v>3306</v>
      </c>
      <c r="S1579" t="s">
        <v>500</v>
      </c>
    </row>
    <row r="1580" spans="1:19" hidden="1" x14ac:dyDescent="0.3">
      <c r="A1580" t="s">
        <v>94</v>
      </c>
      <c r="B1580" s="11">
        <v>45261</v>
      </c>
      <c r="C1580">
        <v>-1422.72</v>
      </c>
      <c r="D1580">
        <v>9</v>
      </c>
      <c r="F1580" t="s">
        <v>2322</v>
      </c>
      <c r="G1580" t="s">
        <v>172</v>
      </c>
      <c r="I1580" t="s">
        <v>2326</v>
      </c>
      <c r="J1580">
        <v>9002</v>
      </c>
      <c r="K1580" t="s">
        <v>150</v>
      </c>
      <c r="L1580" t="s">
        <v>106</v>
      </c>
    </row>
    <row r="1581" spans="1:19" hidden="1" x14ac:dyDescent="0.3">
      <c r="A1581" t="s">
        <v>94</v>
      </c>
      <c r="B1581" s="11">
        <v>45261</v>
      </c>
      <c r="C1581">
        <v>-1420.9</v>
      </c>
      <c r="D1581">
        <v>41301</v>
      </c>
      <c r="E1581" t="s">
        <v>13</v>
      </c>
      <c r="F1581" t="s">
        <v>122</v>
      </c>
      <c r="G1581" t="s">
        <v>113</v>
      </c>
      <c r="H1581" t="s">
        <v>3307</v>
      </c>
      <c r="I1581" t="s">
        <v>3308</v>
      </c>
      <c r="J1581">
        <v>9002</v>
      </c>
      <c r="K1581" t="s">
        <v>150</v>
      </c>
      <c r="L1581" t="s">
        <v>106</v>
      </c>
      <c r="M1581" t="s">
        <v>103</v>
      </c>
      <c r="N1581" t="s">
        <v>56</v>
      </c>
      <c r="O1581" t="s">
        <v>123</v>
      </c>
      <c r="P1581" t="s">
        <v>59</v>
      </c>
      <c r="Q1581" t="s">
        <v>100</v>
      </c>
      <c r="R1581" t="s">
        <v>3309</v>
      </c>
      <c r="S1581" t="s">
        <v>500</v>
      </c>
    </row>
    <row r="1582" spans="1:19" hidden="1" x14ac:dyDescent="0.3">
      <c r="A1582" t="s">
        <v>94</v>
      </c>
      <c r="B1582" s="11">
        <v>45261</v>
      </c>
      <c r="C1582">
        <v>-1387.06</v>
      </c>
      <c r="D1582">
        <v>41614</v>
      </c>
      <c r="E1582" t="s">
        <v>25</v>
      </c>
      <c r="F1582" t="s">
        <v>556</v>
      </c>
      <c r="G1582" t="s">
        <v>95</v>
      </c>
      <c r="H1582" t="s">
        <v>3602</v>
      </c>
      <c r="I1582" t="s">
        <v>3603</v>
      </c>
      <c r="J1582">
        <v>9002</v>
      </c>
      <c r="K1582" t="s">
        <v>150</v>
      </c>
      <c r="L1582" t="s">
        <v>106</v>
      </c>
      <c r="M1582" t="s">
        <v>103</v>
      </c>
      <c r="N1582" t="s">
        <v>56</v>
      </c>
      <c r="O1582" t="s">
        <v>119</v>
      </c>
      <c r="P1582" t="s">
        <v>64</v>
      </c>
      <c r="Q1582" t="s">
        <v>100</v>
      </c>
      <c r="R1582" t="s">
        <v>3604</v>
      </c>
      <c r="S1582" t="s">
        <v>500</v>
      </c>
    </row>
    <row r="1583" spans="1:19" hidden="1" x14ac:dyDescent="0.3">
      <c r="A1583" t="s">
        <v>94</v>
      </c>
      <c r="B1583" s="11">
        <v>45261</v>
      </c>
      <c r="C1583">
        <v>-1206.98</v>
      </c>
      <c r="D1583">
        <v>41619</v>
      </c>
      <c r="E1583" t="s">
        <v>3433</v>
      </c>
      <c r="F1583" t="s">
        <v>3434</v>
      </c>
      <c r="G1583" t="s">
        <v>120</v>
      </c>
      <c r="H1583" t="s">
        <v>3458</v>
      </c>
      <c r="I1583" t="s">
        <v>3436</v>
      </c>
      <c r="J1583">
        <v>50021</v>
      </c>
      <c r="K1583" t="s">
        <v>3437</v>
      </c>
      <c r="L1583" t="s">
        <v>3438</v>
      </c>
      <c r="M1583" t="s">
        <v>103</v>
      </c>
      <c r="N1583" t="s">
        <v>56</v>
      </c>
      <c r="O1583" t="s">
        <v>119</v>
      </c>
      <c r="P1583" t="s">
        <v>64</v>
      </c>
      <c r="Q1583" t="s">
        <v>100</v>
      </c>
      <c r="R1583" t="s">
        <v>3459</v>
      </c>
      <c r="S1583" t="s">
        <v>500</v>
      </c>
    </row>
    <row r="1584" spans="1:19" hidden="1" x14ac:dyDescent="0.3">
      <c r="A1584" t="s">
        <v>94</v>
      </c>
      <c r="B1584" s="11">
        <v>45261</v>
      </c>
      <c r="C1584">
        <v>-1103</v>
      </c>
      <c r="D1584">
        <v>42706</v>
      </c>
      <c r="E1584" t="s">
        <v>41</v>
      </c>
      <c r="F1584" t="s">
        <v>2322</v>
      </c>
      <c r="G1584" t="s">
        <v>172</v>
      </c>
      <c r="I1584" t="s">
        <v>3611</v>
      </c>
      <c r="J1584">
        <v>9002</v>
      </c>
      <c r="K1584" t="s">
        <v>150</v>
      </c>
      <c r="L1584" t="s">
        <v>106</v>
      </c>
      <c r="M1584" t="s">
        <v>96</v>
      </c>
      <c r="N1584" t="s">
        <v>65</v>
      </c>
      <c r="O1584" t="s">
        <v>97</v>
      </c>
      <c r="P1584" t="s">
        <v>67</v>
      </c>
    </row>
    <row r="1585" spans="1:19" hidden="1" x14ac:dyDescent="0.3">
      <c r="A1585" t="s">
        <v>94</v>
      </c>
      <c r="B1585" s="11">
        <v>45261</v>
      </c>
      <c r="C1585">
        <v>-964.96</v>
      </c>
      <c r="D1585">
        <v>33204</v>
      </c>
      <c r="E1585" t="s">
        <v>43</v>
      </c>
      <c r="F1585" t="s">
        <v>144</v>
      </c>
      <c r="G1585" t="s">
        <v>110</v>
      </c>
      <c r="H1585" t="s">
        <v>3460</v>
      </c>
      <c r="I1585" t="s">
        <v>3461</v>
      </c>
      <c r="J1585">
        <v>20011</v>
      </c>
      <c r="K1585" t="s">
        <v>105</v>
      </c>
      <c r="L1585" t="s">
        <v>106</v>
      </c>
      <c r="M1585" t="s">
        <v>111</v>
      </c>
      <c r="N1585" t="s">
        <v>68</v>
      </c>
      <c r="O1585" t="s">
        <v>112</v>
      </c>
      <c r="P1585" t="s">
        <v>68</v>
      </c>
      <c r="Q1585" t="s">
        <v>100</v>
      </c>
      <c r="R1585" t="s">
        <v>3462</v>
      </c>
      <c r="S1585" t="s">
        <v>500</v>
      </c>
    </row>
    <row r="1586" spans="1:19" hidden="1" x14ac:dyDescent="0.3">
      <c r="A1586" t="s">
        <v>94</v>
      </c>
      <c r="B1586" s="11">
        <v>45261</v>
      </c>
      <c r="C1586">
        <v>-944.36</v>
      </c>
      <c r="D1586">
        <v>41620</v>
      </c>
      <c r="E1586" t="s">
        <v>28</v>
      </c>
      <c r="F1586" t="s">
        <v>553</v>
      </c>
      <c r="G1586" t="s">
        <v>120</v>
      </c>
      <c r="H1586" t="s">
        <v>3463</v>
      </c>
      <c r="I1586" t="s">
        <v>3464</v>
      </c>
      <c r="J1586">
        <v>9002</v>
      </c>
      <c r="K1586" t="s">
        <v>150</v>
      </c>
      <c r="L1586" t="s">
        <v>106</v>
      </c>
      <c r="M1586" t="s">
        <v>103</v>
      </c>
      <c r="N1586" t="s">
        <v>56</v>
      </c>
      <c r="O1586" t="s">
        <v>119</v>
      </c>
      <c r="P1586" t="s">
        <v>64</v>
      </c>
      <c r="Q1586" t="s">
        <v>100</v>
      </c>
      <c r="R1586" t="s">
        <v>3465</v>
      </c>
      <c r="S1586" t="s">
        <v>500</v>
      </c>
    </row>
    <row r="1587" spans="1:19" hidden="1" x14ac:dyDescent="0.3">
      <c r="A1587" t="s">
        <v>94</v>
      </c>
      <c r="B1587" s="11">
        <v>45261</v>
      </c>
      <c r="C1587">
        <v>-865</v>
      </c>
      <c r="D1587">
        <v>42718</v>
      </c>
      <c r="E1587" t="s">
        <v>42</v>
      </c>
      <c r="F1587" t="s">
        <v>609</v>
      </c>
      <c r="G1587" t="s">
        <v>160</v>
      </c>
      <c r="H1587" t="s">
        <v>3466</v>
      </c>
      <c r="I1587" t="s">
        <v>3467</v>
      </c>
      <c r="J1587">
        <v>9002</v>
      </c>
      <c r="K1587" t="s">
        <v>150</v>
      </c>
      <c r="L1587" t="s">
        <v>106</v>
      </c>
      <c r="M1587" t="s">
        <v>96</v>
      </c>
      <c r="N1587" t="s">
        <v>65</v>
      </c>
      <c r="O1587" t="s">
        <v>97</v>
      </c>
      <c r="P1587" t="s">
        <v>67</v>
      </c>
      <c r="Q1587" t="s">
        <v>153</v>
      </c>
      <c r="R1587" t="s">
        <v>3468</v>
      </c>
      <c r="S1587" t="s">
        <v>500</v>
      </c>
    </row>
    <row r="1588" spans="1:19" hidden="1" x14ac:dyDescent="0.3">
      <c r="A1588" t="s">
        <v>94</v>
      </c>
      <c r="B1588" s="11">
        <v>45261</v>
      </c>
      <c r="C1588">
        <v>-865</v>
      </c>
      <c r="D1588">
        <v>42718</v>
      </c>
      <c r="E1588" t="s">
        <v>42</v>
      </c>
      <c r="F1588" t="s">
        <v>609</v>
      </c>
      <c r="G1588" t="s">
        <v>160</v>
      </c>
      <c r="H1588" t="s">
        <v>3466</v>
      </c>
      <c r="I1588" t="s">
        <v>3467</v>
      </c>
      <c r="J1588">
        <v>9002</v>
      </c>
      <c r="K1588" t="s">
        <v>150</v>
      </c>
      <c r="L1588" t="s">
        <v>106</v>
      </c>
      <c r="M1588" t="s">
        <v>96</v>
      </c>
      <c r="N1588" t="s">
        <v>65</v>
      </c>
      <c r="O1588" t="s">
        <v>97</v>
      </c>
      <c r="P1588" t="s">
        <v>67</v>
      </c>
      <c r="Q1588" t="s">
        <v>154</v>
      </c>
      <c r="R1588" t="s">
        <v>3469</v>
      </c>
      <c r="S1588" t="s">
        <v>500</v>
      </c>
    </row>
    <row r="1589" spans="1:19" hidden="1" x14ac:dyDescent="0.3">
      <c r="A1589" t="s">
        <v>94</v>
      </c>
      <c r="B1589" s="11">
        <v>45261</v>
      </c>
      <c r="C1589">
        <v>-860</v>
      </c>
      <c r="D1589">
        <v>41614</v>
      </c>
      <c r="E1589" t="s">
        <v>25</v>
      </c>
      <c r="F1589" t="s">
        <v>576</v>
      </c>
      <c r="G1589" t="s">
        <v>120</v>
      </c>
      <c r="H1589" t="s">
        <v>3470</v>
      </c>
      <c r="I1589" t="s">
        <v>3471</v>
      </c>
      <c r="J1589">
        <v>9002</v>
      </c>
      <c r="K1589" t="s">
        <v>150</v>
      </c>
      <c r="L1589" t="s">
        <v>106</v>
      </c>
      <c r="M1589" t="s">
        <v>103</v>
      </c>
      <c r="N1589" t="s">
        <v>56</v>
      </c>
      <c r="O1589" t="s">
        <v>119</v>
      </c>
      <c r="P1589" t="s">
        <v>64</v>
      </c>
      <c r="Q1589" t="s">
        <v>100</v>
      </c>
      <c r="R1589" t="s">
        <v>3472</v>
      </c>
      <c r="S1589" t="s">
        <v>500</v>
      </c>
    </row>
    <row r="1590" spans="1:19" hidden="1" x14ac:dyDescent="0.3">
      <c r="A1590" t="s">
        <v>94</v>
      </c>
      <c r="B1590" s="11">
        <v>45261</v>
      </c>
      <c r="C1590">
        <v>-846.95</v>
      </c>
      <c r="D1590">
        <v>42404</v>
      </c>
      <c r="E1590" t="s">
        <v>32</v>
      </c>
      <c r="F1590" t="s">
        <v>135</v>
      </c>
      <c r="G1590" t="s">
        <v>113</v>
      </c>
      <c r="H1590" t="s">
        <v>3473</v>
      </c>
      <c r="I1590" t="s">
        <v>3474</v>
      </c>
      <c r="J1590">
        <v>9002</v>
      </c>
      <c r="K1590" t="s">
        <v>150</v>
      </c>
      <c r="L1590" t="s">
        <v>106</v>
      </c>
      <c r="M1590" t="s">
        <v>96</v>
      </c>
      <c r="N1590" t="s">
        <v>65</v>
      </c>
      <c r="O1590" t="s">
        <v>116</v>
      </c>
      <c r="P1590" t="s">
        <v>62</v>
      </c>
      <c r="Q1590" t="s">
        <v>100</v>
      </c>
      <c r="R1590" t="s">
        <v>3475</v>
      </c>
      <c r="S1590" t="s">
        <v>500</v>
      </c>
    </row>
    <row r="1591" spans="1:19" hidden="1" x14ac:dyDescent="0.3">
      <c r="A1591" t="s">
        <v>94</v>
      </c>
      <c r="B1591" s="11">
        <v>45261</v>
      </c>
      <c r="C1591">
        <v>-817.85</v>
      </c>
      <c r="D1591">
        <v>41201</v>
      </c>
      <c r="E1591" t="s">
        <v>9</v>
      </c>
      <c r="F1591" t="s">
        <v>109</v>
      </c>
      <c r="G1591" t="s">
        <v>110</v>
      </c>
      <c r="H1591" t="s">
        <v>3476</v>
      </c>
      <c r="I1591" t="s">
        <v>3477</v>
      </c>
      <c r="J1591">
        <v>9002</v>
      </c>
      <c r="K1591" t="s">
        <v>150</v>
      </c>
      <c r="L1591" t="s">
        <v>106</v>
      </c>
      <c r="M1591" t="s">
        <v>103</v>
      </c>
      <c r="N1591" t="s">
        <v>56</v>
      </c>
      <c r="O1591" t="s">
        <v>96</v>
      </c>
      <c r="P1591" t="s">
        <v>58</v>
      </c>
      <c r="Q1591" t="s">
        <v>100</v>
      </c>
      <c r="R1591" t="s">
        <v>3478</v>
      </c>
      <c r="S1591" t="s">
        <v>500</v>
      </c>
    </row>
    <row r="1592" spans="1:19" hidden="1" x14ac:dyDescent="0.3">
      <c r="A1592" t="s">
        <v>94</v>
      </c>
      <c r="B1592" s="11">
        <v>45261</v>
      </c>
      <c r="C1592">
        <v>-690</v>
      </c>
      <c r="D1592">
        <v>41105</v>
      </c>
      <c r="E1592" t="s">
        <v>6</v>
      </c>
      <c r="F1592" t="s">
        <v>171</v>
      </c>
      <c r="G1592" t="s">
        <v>95</v>
      </c>
      <c r="H1592" t="s">
        <v>3479</v>
      </c>
      <c r="I1592" t="s">
        <v>3480</v>
      </c>
      <c r="J1592">
        <v>9002</v>
      </c>
      <c r="K1592" t="s">
        <v>150</v>
      </c>
      <c r="L1592" t="s">
        <v>106</v>
      </c>
      <c r="M1592" t="s">
        <v>103</v>
      </c>
      <c r="N1592" t="s">
        <v>56</v>
      </c>
      <c r="O1592" t="s">
        <v>103</v>
      </c>
      <c r="P1592" t="s">
        <v>57</v>
      </c>
      <c r="Q1592" t="s">
        <v>100</v>
      </c>
      <c r="R1592" t="s">
        <v>3481</v>
      </c>
      <c r="S1592" t="s">
        <v>500</v>
      </c>
    </row>
    <row r="1593" spans="1:19" hidden="1" x14ac:dyDescent="0.3">
      <c r="A1593" t="s">
        <v>94</v>
      </c>
      <c r="B1593" s="11">
        <v>45261</v>
      </c>
      <c r="C1593">
        <v>-644.6</v>
      </c>
      <c r="D1593">
        <v>42408</v>
      </c>
      <c r="E1593" t="s">
        <v>35</v>
      </c>
      <c r="F1593" t="s">
        <v>378</v>
      </c>
      <c r="G1593" t="s">
        <v>124</v>
      </c>
      <c r="H1593" t="s">
        <v>3310</v>
      </c>
      <c r="I1593" t="s">
        <v>3311</v>
      </c>
      <c r="J1593">
        <v>9002</v>
      </c>
      <c r="K1593" t="s">
        <v>150</v>
      </c>
      <c r="L1593" t="s">
        <v>106</v>
      </c>
      <c r="M1593" t="s">
        <v>96</v>
      </c>
      <c r="N1593" t="s">
        <v>65</v>
      </c>
      <c r="O1593" t="s">
        <v>116</v>
      </c>
      <c r="P1593" t="s">
        <v>62</v>
      </c>
      <c r="Q1593" t="s">
        <v>100</v>
      </c>
      <c r="R1593" t="s">
        <v>3312</v>
      </c>
      <c r="S1593" t="s">
        <v>500</v>
      </c>
    </row>
    <row r="1594" spans="1:19" hidden="1" x14ac:dyDescent="0.3">
      <c r="A1594" t="s">
        <v>94</v>
      </c>
      <c r="B1594" s="11">
        <v>45261</v>
      </c>
      <c r="C1594">
        <v>-620</v>
      </c>
      <c r="D1594">
        <v>41105</v>
      </c>
      <c r="E1594" t="s">
        <v>6</v>
      </c>
      <c r="F1594" t="s">
        <v>171</v>
      </c>
      <c r="G1594" t="s">
        <v>95</v>
      </c>
      <c r="H1594" t="s">
        <v>3313</v>
      </c>
      <c r="I1594" t="s">
        <v>3314</v>
      </c>
      <c r="J1594">
        <v>9002</v>
      </c>
      <c r="K1594" t="s">
        <v>150</v>
      </c>
      <c r="L1594" t="s">
        <v>106</v>
      </c>
      <c r="M1594" t="s">
        <v>103</v>
      </c>
      <c r="N1594" t="s">
        <v>56</v>
      </c>
      <c r="O1594" t="s">
        <v>103</v>
      </c>
      <c r="P1594" t="s">
        <v>57</v>
      </c>
      <c r="Q1594" t="s">
        <v>100</v>
      </c>
      <c r="R1594" t="s">
        <v>3315</v>
      </c>
      <c r="S1594" t="s">
        <v>500</v>
      </c>
    </row>
    <row r="1595" spans="1:19" hidden="1" x14ac:dyDescent="0.3">
      <c r="A1595" t="s">
        <v>94</v>
      </c>
      <c r="B1595" s="11">
        <v>45261</v>
      </c>
      <c r="C1595">
        <v>-550</v>
      </c>
      <c r="D1595">
        <v>41105</v>
      </c>
      <c r="E1595" t="s">
        <v>6</v>
      </c>
      <c r="F1595" t="s">
        <v>171</v>
      </c>
      <c r="G1595" t="s">
        <v>95</v>
      </c>
      <c r="H1595" t="s">
        <v>3316</v>
      </c>
      <c r="I1595" t="s">
        <v>3317</v>
      </c>
      <c r="J1595">
        <v>9002</v>
      </c>
      <c r="K1595" t="s">
        <v>150</v>
      </c>
      <c r="L1595" t="s">
        <v>106</v>
      </c>
      <c r="M1595" t="s">
        <v>103</v>
      </c>
      <c r="N1595" t="s">
        <v>56</v>
      </c>
      <c r="O1595" t="s">
        <v>103</v>
      </c>
      <c r="P1595" t="s">
        <v>57</v>
      </c>
      <c r="Q1595" t="s">
        <v>100</v>
      </c>
      <c r="R1595" t="s">
        <v>3318</v>
      </c>
      <c r="S1595" t="s">
        <v>500</v>
      </c>
    </row>
    <row r="1596" spans="1:19" hidden="1" x14ac:dyDescent="0.3">
      <c r="A1596" t="s">
        <v>94</v>
      </c>
      <c r="B1596" s="11">
        <v>45261</v>
      </c>
      <c r="C1596">
        <v>-545</v>
      </c>
      <c r="D1596">
        <v>42407</v>
      </c>
      <c r="E1596" t="s">
        <v>34</v>
      </c>
      <c r="F1596" t="s">
        <v>190</v>
      </c>
      <c r="G1596" t="s">
        <v>120</v>
      </c>
      <c r="H1596" t="s">
        <v>3319</v>
      </c>
      <c r="I1596" t="s">
        <v>3320</v>
      </c>
      <c r="J1596">
        <v>9002</v>
      </c>
      <c r="K1596" t="s">
        <v>150</v>
      </c>
      <c r="L1596" t="s">
        <v>106</v>
      </c>
      <c r="M1596" t="s">
        <v>96</v>
      </c>
      <c r="N1596" t="s">
        <v>65</v>
      </c>
      <c r="O1596" t="s">
        <v>116</v>
      </c>
      <c r="P1596" t="s">
        <v>62</v>
      </c>
      <c r="Q1596" t="s">
        <v>100</v>
      </c>
      <c r="R1596" t="s">
        <v>3321</v>
      </c>
      <c r="S1596" t="s">
        <v>500</v>
      </c>
    </row>
    <row r="1597" spans="1:19" hidden="1" x14ac:dyDescent="0.3">
      <c r="A1597" t="s">
        <v>94</v>
      </c>
      <c r="B1597" s="11">
        <v>45261</v>
      </c>
      <c r="C1597">
        <v>-480</v>
      </c>
      <c r="D1597">
        <v>41618</v>
      </c>
      <c r="E1597" t="s">
        <v>2376</v>
      </c>
      <c r="F1597" t="s">
        <v>582</v>
      </c>
      <c r="G1597" t="s">
        <v>120</v>
      </c>
      <c r="H1597" t="s">
        <v>3322</v>
      </c>
      <c r="I1597" t="s">
        <v>584</v>
      </c>
      <c r="J1597">
        <v>9002</v>
      </c>
      <c r="K1597" t="s">
        <v>150</v>
      </c>
      <c r="L1597" t="s">
        <v>106</v>
      </c>
      <c r="M1597" t="s">
        <v>103</v>
      </c>
      <c r="N1597" t="s">
        <v>56</v>
      </c>
      <c r="O1597" t="s">
        <v>119</v>
      </c>
      <c r="P1597" t="s">
        <v>64</v>
      </c>
      <c r="Q1597" t="s">
        <v>100</v>
      </c>
      <c r="R1597" t="s">
        <v>3323</v>
      </c>
      <c r="S1597" t="s">
        <v>500</v>
      </c>
    </row>
    <row r="1598" spans="1:19" hidden="1" x14ac:dyDescent="0.3">
      <c r="A1598" t="s">
        <v>94</v>
      </c>
      <c r="B1598" s="11">
        <v>45261</v>
      </c>
      <c r="C1598">
        <v>-468.7</v>
      </c>
      <c r="D1598">
        <v>41413</v>
      </c>
      <c r="E1598" t="s">
        <v>20</v>
      </c>
      <c r="F1598" t="s">
        <v>1793</v>
      </c>
      <c r="G1598" t="s">
        <v>124</v>
      </c>
      <c r="H1598" t="s">
        <v>1281</v>
      </c>
      <c r="I1598" t="s">
        <v>3482</v>
      </c>
      <c r="J1598">
        <v>9002</v>
      </c>
      <c r="K1598" t="s">
        <v>150</v>
      </c>
      <c r="L1598" t="s">
        <v>106</v>
      </c>
      <c r="M1598" t="s">
        <v>103</v>
      </c>
      <c r="N1598" t="s">
        <v>56</v>
      </c>
      <c r="O1598" t="s">
        <v>111</v>
      </c>
      <c r="P1598" t="s">
        <v>60</v>
      </c>
      <c r="Q1598" t="s">
        <v>100</v>
      </c>
      <c r="R1598" t="s">
        <v>3483</v>
      </c>
      <c r="S1598" t="s">
        <v>500</v>
      </c>
    </row>
    <row r="1599" spans="1:19" hidden="1" x14ac:dyDescent="0.3">
      <c r="A1599" t="s">
        <v>94</v>
      </c>
      <c r="B1599" s="11">
        <v>45261</v>
      </c>
      <c r="C1599">
        <v>-467.01</v>
      </c>
      <c r="D1599">
        <v>41304</v>
      </c>
      <c r="E1599" t="s">
        <v>16</v>
      </c>
      <c r="F1599" t="s">
        <v>134</v>
      </c>
      <c r="G1599" t="s">
        <v>120</v>
      </c>
      <c r="H1599" t="s">
        <v>3484</v>
      </c>
      <c r="I1599" t="s">
        <v>1564</v>
      </c>
      <c r="J1599">
        <v>9002</v>
      </c>
      <c r="K1599" t="s">
        <v>150</v>
      </c>
      <c r="L1599" t="s">
        <v>106</v>
      </c>
      <c r="M1599" t="s">
        <v>103</v>
      </c>
      <c r="N1599" t="s">
        <v>56</v>
      </c>
      <c r="O1599" t="s">
        <v>123</v>
      </c>
      <c r="P1599" t="s">
        <v>59</v>
      </c>
      <c r="Q1599" t="s">
        <v>100</v>
      </c>
      <c r="R1599" t="s">
        <v>3485</v>
      </c>
      <c r="S1599" t="s">
        <v>500</v>
      </c>
    </row>
    <row r="1600" spans="1:19" hidden="1" x14ac:dyDescent="0.3">
      <c r="A1600" t="s">
        <v>94</v>
      </c>
      <c r="B1600" s="11">
        <v>45261</v>
      </c>
      <c r="C1600">
        <v>-359.6</v>
      </c>
      <c r="D1600">
        <v>33204</v>
      </c>
      <c r="E1600" t="s">
        <v>43</v>
      </c>
      <c r="F1600" t="s">
        <v>144</v>
      </c>
      <c r="G1600" t="s">
        <v>110</v>
      </c>
      <c r="H1600" t="s">
        <v>3486</v>
      </c>
      <c r="I1600" t="s">
        <v>3487</v>
      </c>
      <c r="J1600">
        <v>20011</v>
      </c>
      <c r="K1600" t="s">
        <v>105</v>
      </c>
      <c r="L1600" t="s">
        <v>106</v>
      </c>
      <c r="M1600" t="s">
        <v>111</v>
      </c>
      <c r="N1600" t="s">
        <v>68</v>
      </c>
      <c r="O1600" t="s">
        <v>112</v>
      </c>
      <c r="P1600" t="s">
        <v>68</v>
      </c>
      <c r="Q1600" t="s">
        <v>100</v>
      </c>
      <c r="R1600" t="s">
        <v>3488</v>
      </c>
      <c r="S1600" t="s">
        <v>500</v>
      </c>
    </row>
    <row r="1601" spans="1:19" hidden="1" x14ac:dyDescent="0.3">
      <c r="A1601" t="s">
        <v>94</v>
      </c>
      <c r="B1601" s="11">
        <v>45261</v>
      </c>
      <c r="C1601">
        <v>-356.21</v>
      </c>
      <c r="D1601">
        <v>41620</v>
      </c>
      <c r="E1601" t="s">
        <v>28</v>
      </c>
      <c r="F1601" t="s">
        <v>2322</v>
      </c>
      <c r="G1601" t="s">
        <v>172</v>
      </c>
      <c r="I1601" t="s">
        <v>3499</v>
      </c>
      <c r="J1601">
        <v>9002</v>
      </c>
      <c r="K1601" t="s">
        <v>150</v>
      </c>
      <c r="L1601" t="s">
        <v>106</v>
      </c>
      <c r="M1601" t="s">
        <v>103</v>
      </c>
      <c r="N1601" t="s">
        <v>56</v>
      </c>
      <c r="O1601" t="s">
        <v>119</v>
      </c>
      <c r="P1601" t="s">
        <v>64</v>
      </c>
    </row>
    <row r="1602" spans="1:19" hidden="1" x14ac:dyDescent="0.3">
      <c r="A1602" t="s">
        <v>94</v>
      </c>
      <c r="B1602" s="11">
        <v>45261</v>
      </c>
      <c r="C1602">
        <v>-310</v>
      </c>
      <c r="D1602">
        <v>41105</v>
      </c>
      <c r="E1602" t="s">
        <v>6</v>
      </c>
      <c r="F1602" t="s">
        <v>171</v>
      </c>
      <c r="G1602" t="s">
        <v>95</v>
      </c>
      <c r="H1602" t="s">
        <v>3489</v>
      </c>
      <c r="I1602" t="s">
        <v>3490</v>
      </c>
      <c r="J1602">
        <v>9002</v>
      </c>
      <c r="K1602" t="s">
        <v>150</v>
      </c>
      <c r="L1602" t="s">
        <v>106</v>
      </c>
      <c r="M1602" t="s">
        <v>103</v>
      </c>
      <c r="N1602" t="s">
        <v>56</v>
      </c>
      <c r="O1602" t="s">
        <v>103</v>
      </c>
      <c r="P1602" t="s">
        <v>57</v>
      </c>
      <c r="Q1602" t="s">
        <v>100</v>
      </c>
      <c r="R1602" t="s">
        <v>3491</v>
      </c>
      <c r="S1602" t="s">
        <v>500</v>
      </c>
    </row>
    <row r="1603" spans="1:19" hidden="1" x14ac:dyDescent="0.3">
      <c r="A1603" t="s">
        <v>94</v>
      </c>
      <c r="B1603" s="11">
        <v>45261</v>
      </c>
      <c r="C1603">
        <v>-271.31</v>
      </c>
      <c r="D1603">
        <v>41614</v>
      </c>
      <c r="E1603" t="s">
        <v>25</v>
      </c>
      <c r="F1603" t="s">
        <v>2810</v>
      </c>
      <c r="G1603" t="s">
        <v>124</v>
      </c>
      <c r="H1603" t="s">
        <v>3324</v>
      </c>
      <c r="I1603" t="s">
        <v>3325</v>
      </c>
      <c r="J1603">
        <v>9002</v>
      </c>
      <c r="K1603" t="s">
        <v>150</v>
      </c>
      <c r="L1603" t="s">
        <v>106</v>
      </c>
      <c r="M1603" t="s">
        <v>103</v>
      </c>
      <c r="N1603" t="s">
        <v>56</v>
      </c>
      <c r="O1603" t="s">
        <v>119</v>
      </c>
      <c r="P1603" t="s">
        <v>64</v>
      </c>
      <c r="Q1603" t="s">
        <v>100</v>
      </c>
      <c r="R1603" t="s">
        <v>3326</v>
      </c>
      <c r="S1603" t="s">
        <v>500</v>
      </c>
    </row>
    <row r="1604" spans="1:19" hidden="1" x14ac:dyDescent="0.3">
      <c r="A1604" t="s">
        <v>94</v>
      </c>
      <c r="B1604" s="11">
        <v>45261</v>
      </c>
      <c r="C1604">
        <v>-270</v>
      </c>
      <c r="D1604">
        <v>41302</v>
      </c>
      <c r="E1604" t="s">
        <v>14</v>
      </c>
      <c r="F1604" t="s">
        <v>143</v>
      </c>
      <c r="G1604" t="s">
        <v>156</v>
      </c>
      <c r="H1604" t="s">
        <v>3327</v>
      </c>
      <c r="I1604" t="s">
        <v>3328</v>
      </c>
      <c r="J1604">
        <v>9002</v>
      </c>
      <c r="K1604" t="s">
        <v>150</v>
      </c>
      <c r="L1604" t="s">
        <v>106</v>
      </c>
      <c r="M1604" t="s">
        <v>103</v>
      </c>
      <c r="N1604" t="s">
        <v>56</v>
      </c>
      <c r="O1604" t="s">
        <v>123</v>
      </c>
      <c r="P1604" t="s">
        <v>59</v>
      </c>
      <c r="Q1604" t="s">
        <v>100</v>
      </c>
      <c r="R1604" t="s">
        <v>3329</v>
      </c>
      <c r="S1604" t="s">
        <v>500</v>
      </c>
    </row>
    <row r="1605" spans="1:19" hidden="1" x14ac:dyDescent="0.3">
      <c r="A1605" t="s">
        <v>94</v>
      </c>
      <c r="B1605" s="11">
        <v>45261</v>
      </c>
      <c r="C1605">
        <v>-251.81</v>
      </c>
      <c r="D1605">
        <v>41103</v>
      </c>
      <c r="E1605" t="s">
        <v>4</v>
      </c>
      <c r="F1605" t="s">
        <v>2564</v>
      </c>
      <c r="G1605" t="s">
        <v>102</v>
      </c>
      <c r="H1605" t="s">
        <v>3492</v>
      </c>
      <c r="I1605" t="s">
        <v>3493</v>
      </c>
      <c r="J1605">
        <v>9002</v>
      </c>
      <c r="K1605" t="s">
        <v>150</v>
      </c>
      <c r="L1605" t="s">
        <v>106</v>
      </c>
      <c r="M1605" t="s">
        <v>103</v>
      </c>
      <c r="N1605" t="s">
        <v>56</v>
      </c>
      <c r="O1605" t="s">
        <v>103</v>
      </c>
      <c r="P1605" t="s">
        <v>57</v>
      </c>
      <c r="Q1605" t="s">
        <v>100</v>
      </c>
      <c r="R1605" t="s">
        <v>3494</v>
      </c>
      <c r="S1605" t="s">
        <v>500</v>
      </c>
    </row>
    <row r="1606" spans="1:19" hidden="1" x14ac:dyDescent="0.3">
      <c r="A1606" t="s">
        <v>94</v>
      </c>
      <c r="B1606" s="11">
        <v>45261</v>
      </c>
      <c r="C1606">
        <v>-225.69</v>
      </c>
      <c r="D1606">
        <v>41301</v>
      </c>
      <c r="E1606" t="s">
        <v>13</v>
      </c>
      <c r="F1606" t="s">
        <v>122</v>
      </c>
      <c r="G1606" t="s">
        <v>113</v>
      </c>
      <c r="H1606" t="s">
        <v>3495</v>
      </c>
      <c r="I1606" t="s">
        <v>3496</v>
      </c>
      <c r="J1606">
        <v>9002</v>
      </c>
      <c r="K1606" t="s">
        <v>150</v>
      </c>
      <c r="L1606" t="s">
        <v>106</v>
      </c>
      <c r="M1606" t="s">
        <v>103</v>
      </c>
      <c r="N1606" t="s">
        <v>56</v>
      </c>
      <c r="O1606" t="s">
        <v>123</v>
      </c>
      <c r="P1606" t="s">
        <v>59</v>
      </c>
      <c r="Q1606" t="s">
        <v>100</v>
      </c>
      <c r="R1606" t="s">
        <v>3497</v>
      </c>
      <c r="S1606" t="s">
        <v>500</v>
      </c>
    </row>
    <row r="1607" spans="1:19" hidden="1" x14ac:dyDescent="0.3">
      <c r="A1607" t="s">
        <v>94</v>
      </c>
      <c r="B1607" s="11">
        <v>45261</v>
      </c>
      <c r="C1607">
        <v>-215</v>
      </c>
      <c r="D1607">
        <v>42604</v>
      </c>
      <c r="E1607" t="s">
        <v>40</v>
      </c>
      <c r="F1607" t="s">
        <v>137</v>
      </c>
      <c r="G1607" t="s">
        <v>104</v>
      </c>
      <c r="H1607" t="s">
        <v>3330</v>
      </c>
      <c r="I1607" t="s">
        <v>3331</v>
      </c>
      <c r="J1607">
        <v>20011</v>
      </c>
      <c r="K1607" t="s">
        <v>105</v>
      </c>
      <c r="L1607" t="s">
        <v>106</v>
      </c>
      <c r="M1607" t="s">
        <v>96</v>
      </c>
      <c r="N1607" t="s">
        <v>65</v>
      </c>
      <c r="O1607" t="s">
        <v>107</v>
      </c>
      <c r="P1607" t="s">
        <v>63</v>
      </c>
      <c r="Q1607" t="s">
        <v>100</v>
      </c>
      <c r="R1607" t="s">
        <v>3332</v>
      </c>
      <c r="S1607" t="s">
        <v>500</v>
      </c>
    </row>
    <row r="1608" spans="1:19" hidden="1" x14ac:dyDescent="0.3">
      <c r="A1608" t="s">
        <v>94</v>
      </c>
      <c r="B1608" s="11">
        <v>45261</v>
      </c>
      <c r="C1608">
        <v>-198</v>
      </c>
      <c r="D1608">
        <v>42718</v>
      </c>
      <c r="E1608" t="s">
        <v>42</v>
      </c>
      <c r="F1608" t="s">
        <v>2697</v>
      </c>
      <c r="G1608" t="s">
        <v>113</v>
      </c>
      <c r="H1608" t="s">
        <v>3333</v>
      </c>
      <c r="I1608" t="s">
        <v>3334</v>
      </c>
      <c r="J1608">
        <v>9002</v>
      </c>
      <c r="K1608" t="s">
        <v>150</v>
      </c>
      <c r="L1608" t="s">
        <v>106</v>
      </c>
      <c r="M1608" t="s">
        <v>96</v>
      </c>
      <c r="N1608" t="s">
        <v>65</v>
      </c>
      <c r="O1608" t="s">
        <v>97</v>
      </c>
      <c r="P1608" t="s">
        <v>67</v>
      </c>
      <c r="Q1608" t="s">
        <v>100</v>
      </c>
      <c r="R1608" t="s">
        <v>3335</v>
      </c>
      <c r="S1608" t="s">
        <v>500</v>
      </c>
    </row>
    <row r="1609" spans="1:19" x14ac:dyDescent="0.3">
      <c r="A1609" t="s">
        <v>94</v>
      </c>
      <c r="B1609" s="11">
        <v>45261</v>
      </c>
      <c r="C1609">
        <v>-168.75</v>
      </c>
      <c r="D1609">
        <v>42702</v>
      </c>
      <c r="E1609" t="s">
        <v>3498</v>
      </c>
      <c r="F1609" t="s">
        <v>3499</v>
      </c>
      <c r="G1609" t="s">
        <v>3500</v>
      </c>
      <c r="H1609" t="s">
        <v>3501</v>
      </c>
      <c r="I1609" t="s">
        <v>3502</v>
      </c>
      <c r="J1609">
        <v>9002</v>
      </c>
      <c r="K1609" t="s">
        <v>150</v>
      </c>
      <c r="L1609" t="s">
        <v>106</v>
      </c>
      <c r="M1609" t="s">
        <v>96</v>
      </c>
      <c r="N1609" t="s">
        <v>65</v>
      </c>
      <c r="O1609" t="s">
        <v>97</v>
      </c>
      <c r="P1609" t="s">
        <v>67</v>
      </c>
      <c r="Q1609" t="s">
        <v>100</v>
      </c>
      <c r="R1609" t="s">
        <v>3503</v>
      </c>
      <c r="S1609" t="s">
        <v>500</v>
      </c>
    </row>
    <row r="1610" spans="1:19" x14ac:dyDescent="0.3">
      <c r="A1610" t="s">
        <v>94</v>
      </c>
      <c r="B1610" s="11">
        <v>45261</v>
      </c>
      <c r="C1610">
        <v>-149.19999999999999</v>
      </c>
      <c r="D1610">
        <v>42702</v>
      </c>
      <c r="E1610" t="s">
        <v>3498</v>
      </c>
      <c r="F1610" t="s">
        <v>3499</v>
      </c>
      <c r="G1610" t="s">
        <v>3500</v>
      </c>
      <c r="H1610" t="s">
        <v>3504</v>
      </c>
      <c r="I1610" t="s">
        <v>3505</v>
      </c>
      <c r="J1610">
        <v>9002</v>
      </c>
      <c r="K1610" t="s">
        <v>150</v>
      </c>
      <c r="L1610" t="s">
        <v>106</v>
      </c>
      <c r="M1610" t="s">
        <v>96</v>
      </c>
      <c r="N1610" t="s">
        <v>65</v>
      </c>
      <c r="O1610" t="s">
        <v>97</v>
      </c>
      <c r="P1610" t="s">
        <v>67</v>
      </c>
      <c r="Q1610" t="s">
        <v>100</v>
      </c>
      <c r="R1610" t="s">
        <v>3506</v>
      </c>
      <c r="S1610" t="s">
        <v>500</v>
      </c>
    </row>
    <row r="1611" spans="1:19" hidden="1" x14ac:dyDescent="0.3">
      <c r="A1611" t="s">
        <v>94</v>
      </c>
      <c r="B1611" s="11">
        <v>45261</v>
      </c>
      <c r="C1611">
        <v>-119</v>
      </c>
      <c r="D1611">
        <v>41609</v>
      </c>
      <c r="E1611" t="s">
        <v>24</v>
      </c>
      <c r="F1611" t="s">
        <v>2322</v>
      </c>
      <c r="G1611" t="s">
        <v>172</v>
      </c>
      <c r="I1611" t="s">
        <v>2462</v>
      </c>
      <c r="J1611">
        <v>9002</v>
      </c>
      <c r="K1611" t="s">
        <v>150</v>
      </c>
      <c r="L1611" t="s">
        <v>106</v>
      </c>
      <c r="M1611" t="s">
        <v>103</v>
      </c>
      <c r="N1611" t="s">
        <v>56</v>
      </c>
      <c r="O1611" t="s">
        <v>119</v>
      </c>
      <c r="P1611" t="s">
        <v>64</v>
      </c>
    </row>
    <row r="1612" spans="1:19" hidden="1" x14ac:dyDescent="0.3">
      <c r="A1612" t="s">
        <v>94</v>
      </c>
      <c r="B1612" s="11">
        <v>45261</v>
      </c>
      <c r="C1612">
        <v>-84.32</v>
      </c>
      <c r="D1612">
        <v>41103</v>
      </c>
      <c r="E1612" t="s">
        <v>4</v>
      </c>
      <c r="F1612" t="s">
        <v>2564</v>
      </c>
      <c r="G1612" t="s">
        <v>102</v>
      </c>
      <c r="H1612" t="s">
        <v>3507</v>
      </c>
      <c r="I1612" t="s">
        <v>3508</v>
      </c>
      <c r="J1612">
        <v>9002</v>
      </c>
      <c r="K1612" t="s">
        <v>150</v>
      </c>
      <c r="L1612" t="s">
        <v>106</v>
      </c>
      <c r="M1612" t="s">
        <v>103</v>
      </c>
      <c r="N1612" t="s">
        <v>56</v>
      </c>
      <c r="O1612" t="s">
        <v>103</v>
      </c>
      <c r="P1612" t="s">
        <v>57</v>
      </c>
      <c r="Q1612" t="s">
        <v>100</v>
      </c>
      <c r="R1612" t="s">
        <v>3509</v>
      </c>
      <c r="S1612" t="s">
        <v>500</v>
      </c>
    </row>
    <row r="1613" spans="1:19" hidden="1" x14ac:dyDescent="0.3">
      <c r="A1613" t="s">
        <v>94</v>
      </c>
      <c r="B1613" s="11">
        <v>45261</v>
      </c>
      <c r="C1613">
        <v>-70.27</v>
      </c>
      <c r="D1613">
        <v>41306</v>
      </c>
      <c r="E1613" t="s">
        <v>17</v>
      </c>
      <c r="F1613" t="s">
        <v>134</v>
      </c>
      <c r="G1613" t="s">
        <v>120</v>
      </c>
      <c r="H1613" t="s">
        <v>3510</v>
      </c>
      <c r="I1613" t="s">
        <v>3164</v>
      </c>
      <c r="J1613">
        <v>9002</v>
      </c>
      <c r="K1613" t="s">
        <v>150</v>
      </c>
      <c r="L1613" t="s">
        <v>106</v>
      </c>
      <c r="M1613" t="s">
        <v>103</v>
      </c>
      <c r="N1613" t="s">
        <v>56</v>
      </c>
      <c r="O1613" t="s">
        <v>123</v>
      </c>
      <c r="P1613" t="s">
        <v>59</v>
      </c>
      <c r="Q1613" t="s">
        <v>100</v>
      </c>
      <c r="R1613" t="s">
        <v>3511</v>
      </c>
      <c r="S1613" t="s">
        <v>500</v>
      </c>
    </row>
    <row r="1614" spans="1:19" hidden="1" x14ac:dyDescent="0.3">
      <c r="A1614" t="s">
        <v>94</v>
      </c>
      <c r="B1614" s="11">
        <v>45261</v>
      </c>
      <c r="C1614">
        <v>-45</v>
      </c>
      <c r="D1614">
        <v>42718</v>
      </c>
      <c r="E1614" t="s">
        <v>42</v>
      </c>
      <c r="F1614" t="s">
        <v>609</v>
      </c>
      <c r="G1614" t="s">
        <v>160</v>
      </c>
      <c r="H1614" t="s">
        <v>3512</v>
      </c>
      <c r="I1614" t="s">
        <v>3513</v>
      </c>
      <c r="J1614">
        <v>9002</v>
      </c>
      <c r="K1614" t="s">
        <v>150</v>
      </c>
      <c r="L1614" t="s">
        <v>106</v>
      </c>
      <c r="M1614" t="s">
        <v>96</v>
      </c>
      <c r="N1614" t="s">
        <v>65</v>
      </c>
      <c r="O1614" t="s">
        <v>97</v>
      </c>
      <c r="P1614" t="s">
        <v>67</v>
      </c>
      <c r="Q1614" t="s">
        <v>100</v>
      </c>
      <c r="R1614" t="s">
        <v>3514</v>
      </c>
      <c r="S1614" t="s">
        <v>500</v>
      </c>
    </row>
    <row r="1615" spans="1:19" hidden="1" x14ac:dyDescent="0.3">
      <c r="A1615" t="s">
        <v>94</v>
      </c>
      <c r="B1615" s="11">
        <v>45261</v>
      </c>
      <c r="C1615">
        <v>-42.18</v>
      </c>
      <c r="D1615">
        <v>42602</v>
      </c>
      <c r="E1615" t="s">
        <v>38</v>
      </c>
      <c r="F1615" t="s">
        <v>787</v>
      </c>
      <c r="G1615" t="s">
        <v>120</v>
      </c>
      <c r="H1615" t="s">
        <v>3515</v>
      </c>
      <c r="I1615" t="s">
        <v>127</v>
      </c>
      <c r="J1615">
        <v>9002</v>
      </c>
      <c r="K1615" t="s">
        <v>150</v>
      </c>
      <c r="L1615" t="s">
        <v>106</v>
      </c>
      <c r="M1615" t="s">
        <v>96</v>
      </c>
      <c r="N1615" t="s">
        <v>65</v>
      </c>
      <c r="O1615" t="s">
        <v>107</v>
      </c>
      <c r="P1615" t="s">
        <v>63</v>
      </c>
      <c r="Q1615" t="s">
        <v>100</v>
      </c>
      <c r="R1615" t="s">
        <v>3516</v>
      </c>
      <c r="S1615" t="s">
        <v>500</v>
      </c>
    </row>
    <row r="1616" spans="1:19" hidden="1" x14ac:dyDescent="0.3">
      <c r="A1616" t="s">
        <v>94</v>
      </c>
      <c r="B1616" s="11">
        <v>45261</v>
      </c>
      <c r="C1616">
        <v>-38.880000000000003</v>
      </c>
      <c r="D1616">
        <v>42602</v>
      </c>
      <c r="E1616" t="s">
        <v>38</v>
      </c>
      <c r="F1616" t="s">
        <v>2795</v>
      </c>
      <c r="G1616" t="s">
        <v>124</v>
      </c>
      <c r="H1616" t="s">
        <v>3336</v>
      </c>
      <c r="I1616" t="s">
        <v>127</v>
      </c>
      <c r="J1616">
        <v>9002</v>
      </c>
      <c r="K1616" t="s">
        <v>150</v>
      </c>
      <c r="L1616" t="s">
        <v>106</v>
      </c>
      <c r="M1616" t="s">
        <v>96</v>
      </c>
      <c r="N1616" t="s">
        <v>65</v>
      </c>
      <c r="O1616" t="s">
        <v>107</v>
      </c>
      <c r="P1616" t="s">
        <v>63</v>
      </c>
      <c r="Q1616" t="s">
        <v>100</v>
      </c>
      <c r="R1616" t="s">
        <v>3337</v>
      </c>
      <c r="S1616" t="s">
        <v>500</v>
      </c>
    </row>
    <row r="1617" spans="1:19" hidden="1" x14ac:dyDescent="0.3">
      <c r="A1617" t="s">
        <v>94</v>
      </c>
      <c r="B1617" s="11">
        <v>45261</v>
      </c>
      <c r="C1617">
        <v>-32.4</v>
      </c>
      <c r="D1617">
        <v>42604</v>
      </c>
      <c r="E1617" t="s">
        <v>40</v>
      </c>
      <c r="F1617" t="s">
        <v>137</v>
      </c>
      <c r="G1617" t="s">
        <v>104</v>
      </c>
      <c r="H1617" t="s">
        <v>3517</v>
      </c>
      <c r="I1617" t="s">
        <v>141</v>
      </c>
      <c r="J1617">
        <v>20011</v>
      </c>
      <c r="K1617" t="s">
        <v>105</v>
      </c>
      <c r="L1617" t="s">
        <v>106</v>
      </c>
      <c r="M1617" t="s">
        <v>96</v>
      </c>
      <c r="N1617" t="s">
        <v>65</v>
      </c>
      <c r="O1617" t="s">
        <v>107</v>
      </c>
      <c r="P1617" t="s">
        <v>63</v>
      </c>
      <c r="Q1617" t="s">
        <v>100</v>
      </c>
      <c r="R1617" t="s">
        <v>3518</v>
      </c>
      <c r="S1617" t="s">
        <v>500</v>
      </c>
    </row>
    <row r="1618" spans="1:19" hidden="1" x14ac:dyDescent="0.3">
      <c r="A1618" t="s">
        <v>94</v>
      </c>
      <c r="B1618" s="11">
        <v>45261</v>
      </c>
      <c r="C1618">
        <v>-30.1</v>
      </c>
      <c r="D1618">
        <v>41301</v>
      </c>
      <c r="E1618" t="s">
        <v>13</v>
      </c>
      <c r="F1618" t="s">
        <v>122</v>
      </c>
      <c r="G1618" t="s">
        <v>113</v>
      </c>
      <c r="H1618" t="s">
        <v>3519</v>
      </c>
      <c r="I1618" t="s">
        <v>3496</v>
      </c>
      <c r="J1618">
        <v>9002</v>
      </c>
      <c r="K1618" t="s">
        <v>150</v>
      </c>
      <c r="L1618" t="s">
        <v>106</v>
      </c>
      <c r="M1618" t="s">
        <v>103</v>
      </c>
      <c r="N1618" t="s">
        <v>56</v>
      </c>
      <c r="O1618" t="s">
        <v>123</v>
      </c>
      <c r="P1618" t="s">
        <v>59</v>
      </c>
      <c r="Q1618" t="s">
        <v>100</v>
      </c>
      <c r="R1618" t="s">
        <v>3520</v>
      </c>
      <c r="S1618" t="s">
        <v>500</v>
      </c>
    </row>
    <row r="1619" spans="1:19" hidden="1" x14ac:dyDescent="0.3">
      <c r="A1619" t="s">
        <v>94</v>
      </c>
      <c r="B1619" s="11">
        <v>45261</v>
      </c>
      <c r="C1619">
        <v>-30.1</v>
      </c>
      <c r="D1619">
        <v>41301</v>
      </c>
      <c r="E1619" t="s">
        <v>13</v>
      </c>
      <c r="F1619" t="s">
        <v>122</v>
      </c>
      <c r="G1619" t="s">
        <v>113</v>
      </c>
      <c r="H1619" t="s">
        <v>3521</v>
      </c>
      <c r="I1619" t="s">
        <v>3522</v>
      </c>
      <c r="J1619">
        <v>9002</v>
      </c>
      <c r="K1619" t="s">
        <v>150</v>
      </c>
      <c r="L1619" t="s">
        <v>106</v>
      </c>
      <c r="M1619" t="s">
        <v>103</v>
      </c>
      <c r="N1619" t="s">
        <v>56</v>
      </c>
      <c r="O1619" t="s">
        <v>123</v>
      </c>
      <c r="P1619" t="s">
        <v>59</v>
      </c>
      <c r="Q1619" t="s">
        <v>100</v>
      </c>
      <c r="R1619" t="s">
        <v>3523</v>
      </c>
      <c r="S1619" t="s">
        <v>500</v>
      </c>
    </row>
    <row r="1620" spans="1:19" hidden="1" x14ac:dyDescent="0.3">
      <c r="A1620" t="s">
        <v>94</v>
      </c>
      <c r="B1620" s="11">
        <v>45261</v>
      </c>
      <c r="C1620">
        <v>-29.4</v>
      </c>
      <c r="D1620">
        <v>42604</v>
      </c>
      <c r="E1620" t="s">
        <v>40</v>
      </c>
      <c r="F1620" t="s">
        <v>137</v>
      </c>
      <c r="G1620" t="s">
        <v>95</v>
      </c>
      <c r="H1620" t="s">
        <v>3524</v>
      </c>
      <c r="I1620" t="s">
        <v>3525</v>
      </c>
      <c r="J1620">
        <v>20011</v>
      </c>
      <c r="K1620" t="s">
        <v>105</v>
      </c>
      <c r="L1620" t="s">
        <v>106</v>
      </c>
      <c r="M1620" t="s">
        <v>96</v>
      </c>
      <c r="N1620" t="s">
        <v>65</v>
      </c>
      <c r="O1620" t="s">
        <v>107</v>
      </c>
      <c r="P1620" t="s">
        <v>63</v>
      </c>
      <c r="Q1620" t="s">
        <v>100</v>
      </c>
      <c r="R1620" t="s">
        <v>3526</v>
      </c>
      <c r="S1620" t="s">
        <v>500</v>
      </c>
    </row>
    <row r="1621" spans="1:19" hidden="1" x14ac:dyDescent="0.3">
      <c r="A1621" t="s">
        <v>94</v>
      </c>
      <c r="B1621" s="11">
        <v>45261</v>
      </c>
      <c r="C1621">
        <v>-28.35</v>
      </c>
      <c r="D1621">
        <v>42604</v>
      </c>
      <c r="E1621" t="s">
        <v>40</v>
      </c>
      <c r="F1621" t="s">
        <v>137</v>
      </c>
      <c r="G1621" t="s">
        <v>104</v>
      </c>
      <c r="H1621" t="s">
        <v>3338</v>
      </c>
      <c r="I1621" t="s">
        <v>141</v>
      </c>
      <c r="J1621">
        <v>20011</v>
      </c>
      <c r="K1621" t="s">
        <v>105</v>
      </c>
      <c r="L1621" t="s">
        <v>106</v>
      </c>
      <c r="M1621" t="s">
        <v>96</v>
      </c>
      <c r="N1621" t="s">
        <v>65</v>
      </c>
      <c r="O1621" t="s">
        <v>107</v>
      </c>
      <c r="P1621" t="s">
        <v>63</v>
      </c>
      <c r="Q1621" t="s">
        <v>100</v>
      </c>
      <c r="R1621" t="s">
        <v>3339</v>
      </c>
      <c r="S1621" t="s">
        <v>500</v>
      </c>
    </row>
    <row r="1622" spans="1:19" hidden="1" x14ac:dyDescent="0.3">
      <c r="A1622" t="s">
        <v>94</v>
      </c>
      <c r="B1622" s="11">
        <v>45261</v>
      </c>
      <c r="C1622">
        <v>-20.49</v>
      </c>
      <c r="D1622">
        <v>41301</v>
      </c>
      <c r="E1622" t="s">
        <v>13</v>
      </c>
      <c r="F1622" t="s">
        <v>122</v>
      </c>
      <c r="G1622" t="s">
        <v>113</v>
      </c>
      <c r="H1622" t="s">
        <v>3527</v>
      </c>
      <c r="I1622" t="s">
        <v>3522</v>
      </c>
      <c r="J1622">
        <v>9002</v>
      </c>
      <c r="K1622" t="s">
        <v>150</v>
      </c>
      <c r="L1622" t="s">
        <v>106</v>
      </c>
      <c r="M1622" t="s">
        <v>103</v>
      </c>
      <c r="N1622" t="s">
        <v>56</v>
      </c>
      <c r="O1622" t="s">
        <v>123</v>
      </c>
      <c r="P1622" t="s">
        <v>59</v>
      </c>
      <c r="Q1622" t="s">
        <v>100</v>
      </c>
      <c r="R1622" t="s">
        <v>3528</v>
      </c>
      <c r="S1622" t="s">
        <v>500</v>
      </c>
    </row>
    <row r="1623" spans="1:19" x14ac:dyDescent="0.3">
      <c r="A1623" t="s">
        <v>94</v>
      </c>
      <c r="B1623" s="11">
        <v>45261</v>
      </c>
      <c r="C1623">
        <v>-19.48</v>
      </c>
      <c r="D1623">
        <v>42702</v>
      </c>
      <c r="E1623" t="s">
        <v>3498</v>
      </c>
      <c r="F1623" t="s">
        <v>3499</v>
      </c>
      <c r="G1623" t="s">
        <v>3500</v>
      </c>
      <c r="H1623" t="s">
        <v>3529</v>
      </c>
      <c r="I1623" t="s">
        <v>3502</v>
      </c>
      <c r="J1623">
        <v>9002</v>
      </c>
      <c r="K1623" t="s">
        <v>150</v>
      </c>
      <c r="L1623" t="s">
        <v>106</v>
      </c>
      <c r="M1623" t="s">
        <v>96</v>
      </c>
      <c r="N1623" t="s">
        <v>65</v>
      </c>
      <c r="O1623" t="s">
        <v>97</v>
      </c>
      <c r="P1623" t="s">
        <v>67</v>
      </c>
      <c r="Q1623" t="s">
        <v>100</v>
      </c>
      <c r="R1623" t="s">
        <v>3530</v>
      </c>
      <c r="S1623" t="s">
        <v>500</v>
      </c>
    </row>
    <row r="1624" spans="1:19" hidden="1" x14ac:dyDescent="0.3">
      <c r="A1624" t="s">
        <v>94</v>
      </c>
      <c r="B1624" s="11">
        <v>45261</v>
      </c>
      <c r="C1624">
        <v>-19.3</v>
      </c>
      <c r="D1624">
        <v>42604</v>
      </c>
      <c r="E1624" t="s">
        <v>40</v>
      </c>
      <c r="F1624" t="s">
        <v>137</v>
      </c>
      <c r="G1624" t="s">
        <v>95</v>
      </c>
      <c r="H1624" t="s">
        <v>3531</v>
      </c>
      <c r="I1624" t="s">
        <v>3525</v>
      </c>
      <c r="J1624">
        <v>20011</v>
      </c>
      <c r="K1624" t="s">
        <v>105</v>
      </c>
      <c r="L1624" t="s">
        <v>106</v>
      </c>
      <c r="M1624" t="s">
        <v>96</v>
      </c>
      <c r="N1624" t="s">
        <v>65</v>
      </c>
      <c r="O1624" t="s">
        <v>107</v>
      </c>
      <c r="P1624" t="s">
        <v>63</v>
      </c>
      <c r="Q1624" t="s">
        <v>100</v>
      </c>
      <c r="R1624" t="s">
        <v>3532</v>
      </c>
      <c r="S1624" t="s">
        <v>500</v>
      </c>
    </row>
    <row r="1625" spans="1:19" x14ac:dyDescent="0.3">
      <c r="A1625" t="s">
        <v>94</v>
      </c>
      <c r="B1625" s="11">
        <v>45261</v>
      </c>
      <c r="C1625">
        <v>-18.78</v>
      </c>
      <c r="D1625">
        <v>42702</v>
      </c>
      <c r="E1625" t="s">
        <v>3498</v>
      </c>
      <c r="F1625" t="s">
        <v>3499</v>
      </c>
      <c r="G1625" t="s">
        <v>3500</v>
      </c>
      <c r="H1625" t="s">
        <v>3533</v>
      </c>
      <c r="I1625" t="s">
        <v>3502</v>
      </c>
      <c r="J1625">
        <v>9002</v>
      </c>
      <c r="K1625" t="s">
        <v>150</v>
      </c>
      <c r="L1625" t="s">
        <v>106</v>
      </c>
      <c r="M1625" t="s">
        <v>96</v>
      </c>
      <c r="N1625" t="s">
        <v>65</v>
      </c>
      <c r="O1625" t="s">
        <v>97</v>
      </c>
      <c r="P1625" t="s">
        <v>67</v>
      </c>
      <c r="Q1625" t="s">
        <v>100</v>
      </c>
      <c r="R1625" t="s">
        <v>3534</v>
      </c>
      <c r="S1625" t="s">
        <v>500</v>
      </c>
    </row>
    <row r="1626" spans="1:19" hidden="1" x14ac:dyDescent="0.3">
      <c r="A1626" t="s">
        <v>94</v>
      </c>
      <c r="B1626" s="11">
        <v>45261</v>
      </c>
      <c r="C1626">
        <v>-14.94</v>
      </c>
      <c r="D1626">
        <v>42602</v>
      </c>
      <c r="E1626" t="s">
        <v>38</v>
      </c>
      <c r="F1626" t="s">
        <v>2795</v>
      </c>
      <c r="G1626" t="s">
        <v>124</v>
      </c>
      <c r="H1626" t="s">
        <v>3336</v>
      </c>
      <c r="I1626" t="s">
        <v>127</v>
      </c>
      <c r="J1626">
        <v>9002</v>
      </c>
      <c r="K1626" t="s">
        <v>150</v>
      </c>
      <c r="L1626" t="s">
        <v>106</v>
      </c>
      <c r="M1626" t="s">
        <v>96</v>
      </c>
      <c r="N1626" t="s">
        <v>65</v>
      </c>
      <c r="O1626" t="s">
        <v>107</v>
      </c>
      <c r="P1626" t="s">
        <v>63</v>
      </c>
      <c r="Q1626" t="s">
        <v>100</v>
      </c>
      <c r="R1626" t="s">
        <v>3340</v>
      </c>
      <c r="S1626" t="s">
        <v>500</v>
      </c>
    </row>
    <row r="1627" spans="1:19" hidden="1" x14ac:dyDescent="0.3">
      <c r="A1627" t="s">
        <v>94</v>
      </c>
      <c r="B1627" s="11">
        <v>45261</v>
      </c>
      <c r="C1627">
        <v>-12.9</v>
      </c>
      <c r="D1627">
        <v>42604</v>
      </c>
      <c r="E1627" t="s">
        <v>40</v>
      </c>
      <c r="F1627" t="s">
        <v>137</v>
      </c>
      <c r="G1627" t="s">
        <v>95</v>
      </c>
      <c r="H1627" t="s">
        <v>3535</v>
      </c>
      <c r="I1627" t="s">
        <v>3525</v>
      </c>
      <c r="J1627">
        <v>20011</v>
      </c>
      <c r="K1627" t="s">
        <v>105</v>
      </c>
      <c r="L1627" t="s">
        <v>106</v>
      </c>
      <c r="M1627" t="s">
        <v>96</v>
      </c>
      <c r="N1627" t="s">
        <v>65</v>
      </c>
      <c r="O1627" t="s">
        <v>107</v>
      </c>
      <c r="P1627" t="s">
        <v>63</v>
      </c>
      <c r="Q1627" t="s">
        <v>100</v>
      </c>
      <c r="R1627" t="s">
        <v>3536</v>
      </c>
      <c r="S1627" t="s">
        <v>500</v>
      </c>
    </row>
    <row r="1628" spans="1:19" hidden="1" x14ac:dyDescent="0.3">
      <c r="A1628" t="s">
        <v>94</v>
      </c>
      <c r="B1628" s="11">
        <v>45261</v>
      </c>
      <c r="C1628">
        <v>-12.4</v>
      </c>
      <c r="D1628">
        <v>42604</v>
      </c>
      <c r="E1628" t="s">
        <v>40</v>
      </c>
      <c r="F1628" t="s">
        <v>137</v>
      </c>
      <c r="G1628" t="s">
        <v>95</v>
      </c>
      <c r="H1628" t="s">
        <v>3537</v>
      </c>
      <c r="I1628" t="s">
        <v>3525</v>
      </c>
      <c r="J1628">
        <v>20011</v>
      </c>
      <c r="K1628" t="s">
        <v>105</v>
      </c>
      <c r="L1628" t="s">
        <v>106</v>
      </c>
      <c r="M1628" t="s">
        <v>96</v>
      </c>
      <c r="N1628" t="s">
        <v>65</v>
      </c>
      <c r="O1628" t="s">
        <v>107</v>
      </c>
      <c r="P1628" t="s">
        <v>63</v>
      </c>
      <c r="Q1628" t="s">
        <v>100</v>
      </c>
      <c r="R1628" t="s">
        <v>3538</v>
      </c>
      <c r="S1628" t="s">
        <v>500</v>
      </c>
    </row>
    <row r="1629" spans="1:19" hidden="1" x14ac:dyDescent="0.3">
      <c r="A1629" t="s">
        <v>94</v>
      </c>
      <c r="B1629" s="11">
        <v>45261</v>
      </c>
      <c r="C1629">
        <v>-12</v>
      </c>
      <c r="D1629">
        <v>42604</v>
      </c>
      <c r="E1629" t="s">
        <v>40</v>
      </c>
      <c r="F1629" t="s">
        <v>137</v>
      </c>
      <c r="G1629" t="s">
        <v>95</v>
      </c>
      <c r="H1629" t="s">
        <v>3539</v>
      </c>
      <c r="I1629" t="s">
        <v>3525</v>
      </c>
      <c r="J1629">
        <v>20011</v>
      </c>
      <c r="K1629" t="s">
        <v>105</v>
      </c>
      <c r="L1629" t="s">
        <v>106</v>
      </c>
      <c r="M1629" t="s">
        <v>96</v>
      </c>
      <c r="N1629" t="s">
        <v>65</v>
      </c>
      <c r="O1629" t="s">
        <v>107</v>
      </c>
      <c r="P1629" t="s">
        <v>63</v>
      </c>
      <c r="Q1629" t="s">
        <v>100</v>
      </c>
      <c r="R1629" t="s">
        <v>3540</v>
      </c>
      <c r="S1629" t="s">
        <v>500</v>
      </c>
    </row>
    <row r="1630" spans="1:19" hidden="1" x14ac:dyDescent="0.3">
      <c r="A1630" t="s">
        <v>94</v>
      </c>
      <c r="B1630" s="11">
        <v>45261</v>
      </c>
      <c r="C1630">
        <v>-11</v>
      </c>
      <c r="D1630">
        <v>42604</v>
      </c>
      <c r="E1630" t="s">
        <v>40</v>
      </c>
      <c r="F1630" t="s">
        <v>137</v>
      </c>
      <c r="G1630" t="s">
        <v>95</v>
      </c>
      <c r="H1630" t="s">
        <v>3541</v>
      </c>
      <c r="I1630" t="s">
        <v>3525</v>
      </c>
      <c r="J1630">
        <v>20011</v>
      </c>
      <c r="K1630" t="s">
        <v>105</v>
      </c>
      <c r="L1630" t="s">
        <v>106</v>
      </c>
      <c r="M1630" t="s">
        <v>96</v>
      </c>
      <c r="N1630" t="s">
        <v>65</v>
      </c>
      <c r="O1630" t="s">
        <v>107</v>
      </c>
      <c r="P1630" t="s">
        <v>63</v>
      </c>
      <c r="Q1630" t="s">
        <v>100</v>
      </c>
      <c r="R1630" t="s">
        <v>3542</v>
      </c>
      <c r="S1630" t="s">
        <v>500</v>
      </c>
    </row>
    <row r="1631" spans="1:19" hidden="1" x14ac:dyDescent="0.3">
      <c r="A1631" t="s">
        <v>94</v>
      </c>
      <c r="B1631" s="11">
        <v>45261</v>
      </c>
      <c r="C1631">
        <v>-11</v>
      </c>
      <c r="D1631">
        <v>42604</v>
      </c>
      <c r="E1631" t="s">
        <v>40</v>
      </c>
      <c r="F1631" t="s">
        <v>137</v>
      </c>
      <c r="G1631" t="s">
        <v>104</v>
      </c>
      <c r="H1631" t="s">
        <v>3543</v>
      </c>
      <c r="I1631" t="s">
        <v>138</v>
      </c>
      <c r="J1631">
        <v>20011</v>
      </c>
      <c r="K1631" t="s">
        <v>105</v>
      </c>
      <c r="L1631" t="s">
        <v>106</v>
      </c>
      <c r="M1631" t="s">
        <v>96</v>
      </c>
      <c r="N1631" t="s">
        <v>65</v>
      </c>
      <c r="O1631" t="s">
        <v>107</v>
      </c>
      <c r="P1631" t="s">
        <v>63</v>
      </c>
      <c r="Q1631" t="s">
        <v>100</v>
      </c>
      <c r="R1631" t="s">
        <v>3544</v>
      </c>
      <c r="S1631" t="s">
        <v>500</v>
      </c>
    </row>
    <row r="1632" spans="1:19" hidden="1" x14ac:dyDescent="0.3">
      <c r="A1632" t="s">
        <v>94</v>
      </c>
      <c r="B1632" s="11">
        <v>45261</v>
      </c>
      <c r="C1632">
        <v>-10.6</v>
      </c>
      <c r="D1632">
        <v>42604</v>
      </c>
      <c r="E1632" t="s">
        <v>40</v>
      </c>
      <c r="F1632" t="s">
        <v>137</v>
      </c>
      <c r="G1632" t="s">
        <v>104</v>
      </c>
      <c r="H1632" t="s">
        <v>3341</v>
      </c>
      <c r="I1632" t="s">
        <v>140</v>
      </c>
      <c r="J1632">
        <v>20011</v>
      </c>
      <c r="K1632" t="s">
        <v>105</v>
      </c>
      <c r="L1632" t="s">
        <v>106</v>
      </c>
      <c r="M1632" t="s">
        <v>96</v>
      </c>
      <c r="N1632" t="s">
        <v>65</v>
      </c>
      <c r="O1632" t="s">
        <v>107</v>
      </c>
      <c r="P1632" t="s">
        <v>63</v>
      </c>
      <c r="Q1632" t="s">
        <v>100</v>
      </c>
      <c r="R1632" t="s">
        <v>3342</v>
      </c>
      <c r="S1632" t="s">
        <v>500</v>
      </c>
    </row>
    <row r="1633" spans="1:19" hidden="1" x14ac:dyDescent="0.3">
      <c r="A1633" t="s">
        <v>94</v>
      </c>
      <c r="B1633" s="11">
        <v>45261</v>
      </c>
      <c r="C1633">
        <v>-10.6</v>
      </c>
      <c r="D1633">
        <v>42604</v>
      </c>
      <c r="E1633" t="s">
        <v>40</v>
      </c>
      <c r="F1633" t="s">
        <v>137</v>
      </c>
      <c r="G1633" t="s">
        <v>104</v>
      </c>
      <c r="H1633" t="s">
        <v>3343</v>
      </c>
      <c r="I1633" t="s">
        <v>140</v>
      </c>
      <c r="J1633">
        <v>20011</v>
      </c>
      <c r="K1633" t="s">
        <v>105</v>
      </c>
      <c r="L1633" t="s">
        <v>106</v>
      </c>
      <c r="M1633" t="s">
        <v>96</v>
      </c>
      <c r="N1633" t="s">
        <v>65</v>
      </c>
      <c r="O1633" t="s">
        <v>107</v>
      </c>
      <c r="P1633" t="s">
        <v>63</v>
      </c>
      <c r="Q1633" t="s">
        <v>100</v>
      </c>
      <c r="R1633" t="s">
        <v>3344</v>
      </c>
      <c r="S1633" t="s">
        <v>500</v>
      </c>
    </row>
    <row r="1634" spans="1:19" hidden="1" x14ac:dyDescent="0.3">
      <c r="A1634" t="s">
        <v>94</v>
      </c>
      <c r="B1634" s="11">
        <v>45261</v>
      </c>
      <c r="C1634">
        <v>-10.6</v>
      </c>
      <c r="D1634">
        <v>42604</v>
      </c>
      <c r="E1634" t="s">
        <v>40</v>
      </c>
      <c r="F1634" t="s">
        <v>137</v>
      </c>
      <c r="G1634" t="s">
        <v>104</v>
      </c>
      <c r="H1634" t="s">
        <v>3545</v>
      </c>
      <c r="I1634" t="s">
        <v>140</v>
      </c>
      <c r="J1634">
        <v>20011</v>
      </c>
      <c r="K1634" t="s">
        <v>105</v>
      </c>
      <c r="L1634" t="s">
        <v>106</v>
      </c>
      <c r="M1634" t="s">
        <v>96</v>
      </c>
      <c r="N1634" t="s">
        <v>65</v>
      </c>
      <c r="O1634" t="s">
        <v>107</v>
      </c>
      <c r="P1634" t="s">
        <v>63</v>
      </c>
      <c r="Q1634" t="s">
        <v>100</v>
      </c>
      <c r="R1634" t="s">
        <v>3546</v>
      </c>
      <c r="S1634" t="s">
        <v>500</v>
      </c>
    </row>
    <row r="1635" spans="1:19" hidden="1" x14ac:dyDescent="0.3">
      <c r="A1635" t="s">
        <v>94</v>
      </c>
      <c r="B1635" s="11">
        <v>45261</v>
      </c>
      <c r="C1635">
        <v>-5.5</v>
      </c>
      <c r="D1635">
        <v>42604</v>
      </c>
      <c r="E1635" t="s">
        <v>40</v>
      </c>
      <c r="F1635" t="s">
        <v>137</v>
      </c>
      <c r="G1635" t="s">
        <v>104</v>
      </c>
      <c r="H1635" t="s">
        <v>3345</v>
      </c>
      <c r="I1635" t="s">
        <v>138</v>
      </c>
      <c r="J1635">
        <v>20011</v>
      </c>
      <c r="K1635" t="s">
        <v>105</v>
      </c>
      <c r="L1635" t="s">
        <v>106</v>
      </c>
      <c r="M1635" t="s">
        <v>96</v>
      </c>
      <c r="N1635" t="s">
        <v>65</v>
      </c>
      <c r="O1635" t="s">
        <v>107</v>
      </c>
      <c r="P1635" t="s">
        <v>63</v>
      </c>
      <c r="Q1635" t="s">
        <v>100</v>
      </c>
      <c r="R1635" t="s">
        <v>3346</v>
      </c>
      <c r="S1635" t="s">
        <v>500</v>
      </c>
    </row>
    <row r="1636" spans="1:19" hidden="1" x14ac:dyDescent="0.3">
      <c r="A1636" t="s">
        <v>94</v>
      </c>
      <c r="B1636" s="11">
        <v>45261</v>
      </c>
      <c r="C1636">
        <v>-4.5999999999999996</v>
      </c>
      <c r="D1636">
        <v>42604</v>
      </c>
      <c r="E1636" t="s">
        <v>40</v>
      </c>
      <c r="F1636" t="s">
        <v>137</v>
      </c>
      <c r="G1636" t="s">
        <v>95</v>
      </c>
      <c r="H1636" t="s">
        <v>3547</v>
      </c>
      <c r="I1636" t="s">
        <v>3525</v>
      </c>
      <c r="J1636">
        <v>20011</v>
      </c>
      <c r="K1636" t="s">
        <v>105</v>
      </c>
      <c r="L1636" t="s">
        <v>106</v>
      </c>
      <c r="M1636" t="s">
        <v>96</v>
      </c>
      <c r="N1636" t="s">
        <v>65</v>
      </c>
      <c r="O1636" t="s">
        <v>107</v>
      </c>
      <c r="P1636" t="s">
        <v>63</v>
      </c>
      <c r="Q1636" t="s">
        <v>100</v>
      </c>
      <c r="R1636" t="s">
        <v>3548</v>
      </c>
      <c r="S1636" t="s">
        <v>500</v>
      </c>
    </row>
    <row r="1637" spans="1:19" hidden="1" x14ac:dyDescent="0.3">
      <c r="A1637" t="s">
        <v>94</v>
      </c>
      <c r="B1637" s="11">
        <v>45261</v>
      </c>
      <c r="C1637">
        <v>-4.05</v>
      </c>
      <c r="D1637">
        <v>42604</v>
      </c>
      <c r="E1637" t="s">
        <v>40</v>
      </c>
      <c r="F1637" t="s">
        <v>137</v>
      </c>
      <c r="G1637" t="s">
        <v>104</v>
      </c>
      <c r="H1637" t="s">
        <v>3347</v>
      </c>
      <c r="I1637" t="s">
        <v>3348</v>
      </c>
      <c r="J1637">
        <v>20011</v>
      </c>
      <c r="K1637" t="s">
        <v>105</v>
      </c>
      <c r="L1637" t="s">
        <v>106</v>
      </c>
      <c r="M1637" t="s">
        <v>96</v>
      </c>
      <c r="N1637" t="s">
        <v>65</v>
      </c>
      <c r="O1637" t="s">
        <v>107</v>
      </c>
      <c r="P1637" t="s">
        <v>63</v>
      </c>
      <c r="Q1637" t="s">
        <v>100</v>
      </c>
      <c r="R1637" t="s">
        <v>3349</v>
      </c>
      <c r="S1637" t="s">
        <v>500</v>
      </c>
    </row>
    <row r="1638" spans="1:19" hidden="1" x14ac:dyDescent="0.3">
      <c r="A1638" t="s">
        <v>94</v>
      </c>
      <c r="B1638" s="11">
        <v>45261</v>
      </c>
      <c r="C1638">
        <v>-4.05</v>
      </c>
      <c r="D1638">
        <v>42604</v>
      </c>
      <c r="E1638" t="s">
        <v>40</v>
      </c>
      <c r="F1638" t="s">
        <v>137</v>
      </c>
      <c r="G1638" t="s">
        <v>104</v>
      </c>
      <c r="H1638" t="s">
        <v>3549</v>
      </c>
      <c r="I1638" t="s">
        <v>3348</v>
      </c>
      <c r="J1638">
        <v>20011</v>
      </c>
      <c r="K1638" t="s">
        <v>105</v>
      </c>
      <c r="L1638" t="s">
        <v>106</v>
      </c>
      <c r="M1638" t="s">
        <v>96</v>
      </c>
      <c r="N1638" t="s">
        <v>65</v>
      </c>
      <c r="O1638" t="s">
        <v>107</v>
      </c>
      <c r="P1638" t="s">
        <v>63</v>
      </c>
      <c r="Q1638" t="s">
        <v>100</v>
      </c>
      <c r="R1638" t="s">
        <v>3550</v>
      </c>
      <c r="S1638" t="s">
        <v>500</v>
      </c>
    </row>
    <row r="1639" spans="1:19" hidden="1" x14ac:dyDescent="0.3">
      <c r="A1639" t="s">
        <v>94</v>
      </c>
      <c r="B1639" s="11">
        <v>45261</v>
      </c>
      <c r="C1639">
        <v>-3.63</v>
      </c>
      <c r="D1639">
        <v>41301</v>
      </c>
      <c r="E1639" t="s">
        <v>13</v>
      </c>
      <c r="F1639" t="s">
        <v>353</v>
      </c>
      <c r="G1639" t="s">
        <v>120</v>
      </c>
      <c r="H1639" t="s">
        <v>3350</v>
      </c>
      <c r="I1639" t="s">
        <v>3351</v>
      </c>
      <c r="J1639">
        <v>9002</v>
      </c>
      <c r="K1639" t="s">
        <v>150</v>
      </c>
      <c r="L1639" t="s">
        <v>106</v>
      </c>
      <c r="M1639" t="s">
        <v>103</v>
      </c>
      <c r="N1639" t="s">
        <v>56</v>
      </c>
      <c r="O1639" t="s">
        <v>123</v>
      </c>
      <c r="P1639" t="s">
        <v>59</v>
      </c>
      <c r="Q1639" t="s">
        <v>100</v>
      </c>
      <c r="R1639" t="s">
        <v>3352</v>
      </c>
      <c r="S1639" t="s">
        <v>500</v>
      </c>
    </row>
    <row r="1640" spans="1:19" hidden="1" x14ac:dyDescent="0.3">
      <c r="A1640" t="s">
        <v>94</v>
      </c>
      <c r="B1640" s="11">
        <v>45261</v>
      </c>
      <c r="C1640">
        <v>-2.8</v>
      </c>
      <c r="D1640">
        <v>42604</v>
      </c>
      <c r="E1640" t="s">
        <v>40</v>
      </c>
      <c r="F1640" t="s">
        <v>137</v>
      </c>
      <c r="G1640" t="s">
        <v>104</v>
      </c>
      <c r="H1640" t="s">
        <v>3353</v>
      </c>
      <c r="I1640" t="s">
        <v>207</v>
      </c>
      <c r="J1640">
        <v>20011</v>
      </c>
      <c r="K1640" t="s">
        <v>105</v>
      </c>
      <c r="L1640" t="s">
        <v>106</v>
      </c>
      <c r="M1640" t="s">
        <v>96</v>
      </c>
      <c r="N1640" t="s">
        <v>65</v>
      </c>
      <c r="O1640" t="s">
        <v>107</v>
      </c>
      <c r="P1640" t="s">
        <v>63</v>
      </c>
      <c r="Q1640" t="s">
        <v>100</v>
      </c>
      <c r="R1640" t="s">
        <v>3354</v>
      </c>
      <c r="S1640" t="s">
        <v>500</v>
      </c>
    </row>
    <row r="1641" spans="1:19" hidden="1" x14ac:dyDescent="0.3">
      <c r="A1641" t="s">
        <v>94</v>
      </c>
      <c r="B1641" s="11">
        <v>45261</v>
      </c>
      <c r="C1641">
        <v>-2.8</v>
      </c>
      <c r="D1641">
        <v>42604</v>
      </c>
      <c r="E1641" t="s">
        <v>40</v>
      </c>
      <c r="F1641" t="s">
        <v>137</v>
      </c>
      <c r="G1641" t="s">
        <v>104</v>
      </c>
      <c r="H1641" t="s">
        <v>3551</v>
      </c>
      <c r="I1641" t="s">
        <v>207</v>
      </c>
      <c r="J1641">
        <v>20011</v>
      </c>
      <c r="K1641" t="s">
        <v>105</v>
      </c>
      <c r="L1641" t="s">
        <v>106</v>
      </c>
      <c r="M1641" t="s">
        <v>96</v>
      </c>
      <c r="N1641" t="s">
        <v>65</v>
      </c>
      <c r="O1641" t="s">
        <v>107</v>
      </c>
      <c r="P1641" t="s">
        <v>63</v>
      </c>
      <c r="Q1641" t="s">
        <v>100</v>
      </c>
      <c r="R1641" t="s">
        <v>3552</v>
      </c>
      <c r="S1641" t="s">
        <v>500</v>
      </c>
    </row>
    <row r="1642" spans="1:19" hidden="1" x14ac:dyDescent="0.3">
      <c r="A1642" t="s">
        <v>94</v>
      </c>
      <c r="B1642" s="11">
        <v>45261</v>
      </c>
      <c r="C1642">
        <v>-2.8</v>
      </c>
      <c r="D1642">
        <v>42604</v>
      </c>
      <c r="E1642" t="s">
        <v>40</v>
      </c>
      <c r="F1642" t="s">
        <v>137</v>
      </c>
      <c r="G1642" t="s">
        <v>104</v>
      </c>
      <c r="H1642" t="s">
        <v>3553</v>
      </c>
      <c r="I1642" t="s">
        <v>207</v>
      </c>
      <c r="J1642">
        <v>20011</v>
      </c>
      <c r="K1642" t="s">
        <v>105</v>
      </c>
      <c r="L1642" t="s">
        <v>106</v>
      </c>
      <c r="M1642" t="s">
        <v>96</v>
      </c>
      <c r="N1642" t="s">
        <v>65</v>
      </c>
      <c r="O1642" t="s">
        <v>107</v>
      </c>
      <c r="P1642" t="s">
        <v>63</v>
      </c>
      <c r="Q1642" t="s">
        <v>100</v>
      </c>
      <c r="R1642" t="s">
        <v>3554</v>
      </c>
      <c r="S1642" t="s">
        <v>500</v>
      </c>
    </row>
    <row r="1643" spans="1:19" hidden="1" x14ac:dyDescent="0.3">
      <c r="A1643" t="s">
        <v>94</v>
      </c>
      <c r="B1643" s="11">
        <v>45261</v>
      </c>
      <c r="C1643">
        <v>-1.8</v>
      </c>
      <c r="D1643">
        <v>42604</v>
      </c>
      <c r="E1643" t="s">
        <v>40</v>
      </c>
      <c r="F1643" t="s">
        <v>137</v>
      </c>
      <c r="G1643" t="s">
        <v>104</v>
      </c>
      <c r="H1643" t="s">
        <v>3355</v>
      </c>
      <c r="I1643" t="s">
        <v>141</v>
      </c>
      <c r="J1643">
        <v>20011</v>
      </c>
      <c r="K1643" t="s">
        <v>105</v>
      </c>
      <c r="L1643" t="s">
        <v>106</v>
      </c>
      <c r="M1643" t="s">
        <v>96</v>
      </c>
      <c r="N1643" t="s">
        <v>65</v>
      </c>
      <c r="O1643" t="s">
        <v>107</v>
      </c>
      <c r="P1643" t="s">
        <v>63</v>
      </c>
      <c r="Q1643" t="s">
        <v>100</v>
      </c>
      <c r="R1643" t="s">
        <v>3356</v>
      </c>
      <c r="S1643" t="s">
        <v>500</v>
      </c>
    </row>
    <row r="1644" spans="1:19" hidden="1" x14ac:dyDescent="0.3">
      <c r="A1644" t="s">
        <v>94</v>
      </c>
      <c r="B1644" s="11">
        <v>45261</v>
      </c>
      <c r="C1644">
        <v>-1.8</v>
      </c>
      <c r="D1644">
        <v>42604</v>
      </c>
      <c r="E1644" t="s">
        <v>40</v>
      </c>
      <c r="F1644" t="s">
        <v>137</v>
      </c>
      <c r="G1644" t="s">
        <v>104</v>
      </c>
      <c r="H1644" t="s">
        <v>3555</v>
      </c>
      <c r="I1644" t="s">
        <v>382</v>
      </c>
      <c r="J1644">
        <v>20011</v>
      </c>
      <c r="K1644" t="s">
        <v>105</v>
      </c>
      <c r="L1644" t="s">
        <v>106</v>
      </c>
      <c r="M1644" t="s">
        <v>96</v>
      </c>
      <c r="N1644" t="s">
        <v>65</v>
      </c>
      <c r="O1644" t="s">
        <v>107</v>
      </c>
      <c r="P1644" t="s">
        <v>63</v>
      </c>
      <c r="Q1644" t="s">
        <v>100</v>
      </c>
      <c r="R1644" t="s">
        <v>3556</v>
      </c>
      <c r="S1644" t="s">
        <v>500</v>
      </c>
    </row>
    <row r="1645" spans="1:19" hidden="1" x14ac:dyDescent="0.3">
      <c r="A1645" t="s">
        <v>94</v>
      </c>
      <c r="B1645" s="11">
        <v>45261</v>
      </c>
      <c r="C1645">
        <v>-1.4</v>
      </c>
      <c r="D1645">
        <v>42604</v>
      </c>
      <c r="E1645" t="s">
        <v>40</v>
      </c>
      <c r="F1645" t="s">
        <v>137</v>
      </c>
      <c r="G1645" t="s">
        <v>104</v>
      </c>
      <c r="H1645" t="s">
        <v>3557</v>
      </c>
      <c r="I1645" t="s">
        <v>207</v>
      </c>
      <c r="J1645">
        <v>20011</v>
      </c>
      <c r="K1645" t="s">
        <v>105</v>
      </c>
      <c r="L1645" t="s">
        <v>106</v>
      </c>
      <c r="M1645" t="s">
        <v>96</v>
      </c>
      <c r="N1645" t="s">
        <v>65</v>
      </c>
      <c r="O1645" t="s">
        <v>107</v>
      </c>
      <c r="P1645" t="s">
        <v>63</v>
      </c>
      <c r="Q1645" t="s">
        <v>100</v>
      </c>
      <c r="R1645" t="s">
        <v>3558</v>
      </c>
      <c r="S1645" t="s">
        <v>500</v>
      </c>
    </row>
    <row r="1646" spans="1:19" hidden="1" x14ac:dyDescent="0.3">
      <c r="A1646" t="s">
        <v>94</v>
      </c>
      <c r="B1646" s="11">
        <v>45261</v>
      </c>
      <c r="C1646">
        <v>-1.4</v>
      </c>
      <c r="D1646">
        <v>42604</v>
      </c>
      <c r="E1646" t="s">
        <v>40</v>
      </c>
      <c r="F1646" t="s">
        <v>137</v>
      </c>
      <c r="G1646" t="s">
        <v>104</v>
      </c>
      <c r="H1646" t="s">
        <v>3559</v>
      </c>
      <c r="I1646" t="s">
        <v>207</v>
      </c>
      <c r="J1646">
        <v>20011</v>
      </c>
      <c r="K1646" t="s">
        <v>105</v>
      </c>
      <c r="L1646" t="s">
        <v>106</v>
      </c>
      <c r="M1646" t="s">
        <v>96</v>
      </c>
      <c r="N1646" t="s">
        <v>65</v>
      </c>
      <c r="O1646" t="s">
        <v>107</v>
      </c>
      <c r="P1646" t="s">
        <v>63</v>
      </c>
      <c r="Q1646" t="s">
        <v>100</v>
      </c>
      <c r="R1646" t="s">
        <v>3560</v>
      </c>
      <c r="S1646" t="s">
        <v>500</v>
      </c>
    </row>
    <row r="1647" spans="1:19" hidden="1" x14ac:dyDescent="0.3">
      <c r="A1647" t="s">
        <v>94</v>
      </c>
      <c r="B1647" s="11">
        <v>45261</v>
      </c>
      <c r="C1647">
        <v>-0.9</v>
      </c>
      <c r="D1647">
        <v>42604</v>
      </c>
      <c r="E1647" t="s">
        <v>40</v>
      </c>
      <c r="F1647" t="s">
        <v>137</v>
      </c>
      <c r="G1647" t="s">
        <v>104</v>
      </c>
      <c r="H1647" t="s">
        <v>3357</v>
      </c>
      <c r="I1647" t="s">
        <v>387</v>
      </c>
      <c r="J1647">
        <v>20011</v>
      </c>
      <c r="K1647" t="s">
        <v>105</v>
      </c>
      <c r="L1647" t="s">
        <v>106</v>
      </c>
      <c r="M1647" t="s">
        <v>96</v>
      </c>
      <c r="N1647" t="s">
        <v>65</v>
      </c>
      <c r="O1647" t="s">
        <v>107</v>
      </c>
      <c r="P1647" t="s">
        <v>63</v>
      </c>
      <c r="Q1647" t="s">
        <v>100</v>
      </c>
      <c r="R1647" t="s">
        <v>3358</v>
      </c>
      <c r="S1647" t="s">
        <v>500</v>
      </c>
    </row>
    <row r="1648" spans="1:19" hidden="1" x14ac:dyDescent="0.3">
      <c r="A1648" t="s">
        <v>94</v>
      </c>
      <c r="B1648" s="11">
        <v>45261</v>
      </c>
      <c r="C1648">
        <v>-0.9</v>
      </c>
      <c r="D1648">
        <v>42604</v>
      </c>
      <c r="E1648" t="s">
        <v>40</v>
      </c>
      <c r="F1648" t="s">
        <v>137</v>
      </c>
      <c r="G1648" t="s">
        <v>104</v>
      </c>
      <c r="H1648" t="s">
        <v>3359</v>
      </c>
      <c r="I1648" t="s">
        <v>382</v>
      </c>
      <c r="J1648">
        <v>20011</v>
      </c>
      <c r="K1648" t="s">
        <v>105</v>
      </c>
      <c r="L1648" t="s">
        <v>106</v>
      </c>
      <c r="M1648" t="s">
        <v>96</v>
      </c>
      <c r="N1648" t="s">
        <v>65</v>
      </c>
      <c r="O1648" t="s">
        <v>107</v>
      </c>
      <c r="P1648" t="s">
        <v>63</v>
      </c>
      <c r="Q1648" t="s">
        <v>100</v>
      </c>
      <c r="R1648" t="s">
        <v>3360</v>
      </c>
      <c r="S1648" t="s">
        <v>500</v>
      </c>
    </row>
    <row r="1649" spans="1:19" hidden="1" x14ac:dyDescent="0.3">
      <c r="A1649" t="s">
        <v>94</v>
      </c>
      <c r="B1649" s="11">
        <v>45261</v>
      </c>
      <c r="C1649">
        <v>-0.9</v>
      </c>
      <c r="D1649">
        <v>42604</v>
      </c>
      <c r="E1649" t="s">
        <v>40</v>
      </c>
      <c r="F1649" t="s">
        <v>137</v>
      </c>
      <c r="G1649" t="s">
        <v>104</v>
      </c>
      <c r="H1649" t="s">
        <v>3361</v>
      </c>
      <c r="I1649" t="s">
        <v>382</v>
      </c>
      <c r="J1649">
        <v>20011</v>
      </c>
      <c r="K1649" t="s">
        <v>105</v>
      </c>
      <c r="L1649" t="s">
        <v>106</v>
      </c>
      <c r="M1649" t="s">
        <v>96</v>
      </c>
      <c r="N1649" t="s">
        <v>65</v>
      </c>
      <c r="O1649" t="s">
        <v>107</v>
      </c>
      <c r="P1649" t="s">
        <v>63</v>
      </c>
      <c r="Q1649" t="s">
        <v>100</v>
      </c>
      <c r="R1649" t="s">
        <v>3362</v>
      </c>
      <c r="S1649" t="s">
        <v>500</v>
      </c>
    </row>
    <row r="1650" spans="1:19" hidden="1" x14ac:dyDescent="0.3">
      <c r="A1650" t="s">
        <v>94</v>
      </c>
      <c r="B1650" s="11">
        <v>45261</v>
      </c>
      <c r="C1650">
        <v>-0.9</v>
      </c>
      <c r="D1650">
        <v>42604</v>
      </c>
      <c r="E1650" t="s">
        <v>40</v>
      </c>
      <c r="F1650" t="s">
        <v>137</v>
      </c>
      <c r="G1650" t="s">
        <v>104</v>
      </c>
      <c r="H1650" t="s">
        <v>3363</v>
      </c>
      <c r="I1650" t="s">
        <v>382</v>
      </c>
      <c r="J1650">
        <v>20011</v>
      </c>
      <c r="K1650" t="s">
        <v>105</v>
      </c>
      <c r="L1650" t="s">
        <v>106</v>
      </c>
      <c r="M1650" t="s">
        <v>96</v>
      </c>
      <c r="N1650" t="s">
        <v>65</v>
      </c>
      <c r="O1650" t="s">
        <v>107</v>
      </c>
      <c r="P1650" t="s">
        <v>63</v>
      </c>
      <c r="Q1650" t="s">
        <v>100</v>
      </c>
      <c r="R1650" t="s">
        <v>3364</v>
      </c>
      <c r="S1650" t="s">
        <v>500</v>
      </c>
    </row>
    <row r="1651" spans="1:19" hidden="1" x14ac:dyDescent="0.3">
      <c r="A1651" t="s">
        <v>94</v>
      </c>
      <c r="B1651" s="11">
        <v>45261</v>
      </c>
      <c r="C1651">
        <v>-0.9</v>
      </c>
      <c r="D1651">
        <v>42604</v>
      </c>
      <c r="E1651" t="s">
        <v>40</v>
      </c>
      <c r="F1651" t="s">
        <v>137</v>
      </c>
      <c r="G1651" t="s">
        <v>104</v>
      </c>
      <c r="H1651" t="s">
        <v>3365</v>
      </c>
      <c r="I1651" t="s">
        <v>382</v>
      </c>
      <c r="J1651">
        <v>20011</v>
      </c>
      <c r="K1651" t="s">
        <v>105</v>
      </c>
      <c r="L1651" t="s">
        <v>106</v>
      </c>
      <c r="M1651" t="s">
        <v>96</v>
      </c>
      <c r="N1651" t="s">
        <v>65</v>
      </c>
      <c r="O1651" t="s">
        <v>107</v>
      </c>
      <c r="P1651" t="s">
        <v>63</v>
      </c>
      <c r="Q1651" t="s">
        <v>100</v>
      </c>
      <c r="R1651" t="s">
        <v>3366</v>
      </c>
      <c r="S1651" t="s">
        <v>500</v>
      </c>
    </row>
    <row r="1652" spans="1:19" hidden="1" x14ac:dyDescent="0.3">
      <c r="A1652" t="s">
        <v>94</v>
      </c>
      <c r="B1652" s="11">
        <v>45261</v>
      </c>
      <c r="C1652">
        <v>-0.9</v>
      </c>
      <c r="D1652">
        <v>42604</v>
      </c>
      <c r="E1652" t="s">
        <v>40</v>
      </c>
      <c r="F1652" t="s">
        <v>137</v>
      </c>
      <c r="G1652" t="s">
        <v>104</v>
      </c>
      <c r="H1652" t="s">
        <v>3367</v>
      </c>
      <c r="I1652" t="s">
        <v>387</v>
      </c>
      <c r="J1652">
        <v>20011</v>
      </c>
      <c r="K1652" t="s">
        <v>105</v>
      </c>
      <c r="L1652" t="s">
        <v>106</v>
      </c>
      <c r="M1652" t="s">
        <v>96</v>
      </c>
      <c r="N1652" t="s">
        <v>65</v>
      </c>
      <c r="O1652" t="s">
        <v>107</v>
      </c>
      <c r="P1652" t="s">
        <v>63</v>
      </c>
      <c r="Q1652" t="s">
        <v>100</v>
      </c>
      <c r="R1652" t="s">
        <v>3368</v>
      </c>
      <c r="S1652" t="s">
        <v>500</v>
      </c>
    </row>
    <row r="1653" spans="1:19" hidden="1" x14ac:dyDescent="0.3">
      <c r="A1653" t="s">
        <v>94</v>
      </c>
      <c r="B1653" s="11">
        <v>45261</v>
      </c>
      <c r="C1653">
        <v>-0.9</v>
      </c>
      <c r="D1653">
        <v>42604</v>
      </c>
      <c r="E1653" t="s">
        <v>40</v>
      </c>
      <c r="F1653" t="s">
        <v>137</v>
      </c>
      <c r="G1653" t="s">
        <v>104</v>
      </c>
      <c r="H1653" t="s">
        <v>3369</v>
      </c>
      <c r="I1653" t="s">
        <v>141</v>
      </c>
      <c r="J1653">
        <v>20011</v>
      </c>
      <c r="K1653" t="s">
        <v>105</v>
      </c>
      <c r="L1653" t="s">
        <v>106</v>
      </c>
      <c r="M1653" t="s">
        <v>96</v>
      </c>
      <c r="N1653" t="s">
        <v>65</v>
      </c>
      <c r="O1653" t="s">
        <v>107</v>
      </c>
      <c r="P1653" t="s">
        <v>63</v>
      </c>
      <c r="Q1653" t="s">
        <v>100</v>
      </c>
      <c r="R1653" t="s">
        <v>3370</v>
      </c>
      <c r="S1653" t="s">
        <v>500</v>
      </c>
    </row>
    <row r="1654" spans="1:19" hidden="1" x14ac:dyDescent="0.3">
      <c r="A1654" t="s">
        <v>94</v>
      </c>
      <c r="B1654" s="11">
        <v>45261</v>
      </c>
      <c r="C1654">
        <v>-0.9</v>
      </c>
      <c r="D1654">
        <v>42604</v>
      </c>
      <c r="E1654" t="s">
        <v>40</v>
      </c>
      <c r="F1654" t="s">
        <v>137</v>
      </c>
      <c r="G1654" t="s">
        <v>104</v>
      </c>
      <c r="H1654" t="s">
        <v>3561</v>
      </c>
      <c r="I1654" t="s">
        <v>141</v>
      </c>
      <c r="J1654">
        <v>20011</v>
      </c>
      <c r="K1654" t="s">
        <v>105</v>
      </c>
      <c r="L1654" t="s">
        <v>106</v>
      </c>
      <c r="M1654" t="s">
        <v>96</v>
      </c>
      <c r="N1654" t="s">
        <v>65</v>
      </c>
      <c r="O1654" t="s">
        <v>107</v>
      </c>
      <c r="P1654" t="s">
        <v>63</v>
      </c>
      <c r="Q1654" t="s">
        <v>100</v>
      </c>
      <c r="R1654" t="s">
        <v>3562</v>
      </c>
      <c r="S1654" t="s">
        <v>500</v>
      </c>
    </row>
    <row r="1655" spans="1:19" hidden="1" x14ac:dyDescent="0.3">
      <c r="A1655" t="s">
        <v>94</v>
      </c>
      <c r="B1655" s="11">
        <v>45261</v>
      </c>
      <c r="C1655">
        <v>-0.9</v>
      </c>
      <c r="D1655">
        <v>42604</v>
      </c>
      <c r="E1655" t="s">
        <v>40</v>
      </c>
      <c r="F1655" t="s">
        <v>137</v>
      </c>
      <c r="G1655" t="s">
        <v>104</v>
      </c>
      <c r="H1655" t="s">
        <v>3563</v>
      </c>
      <c r="I1655" t="s">
        <v>382</v>
      </c>
      <c r="J1655">
        <v>20011</v>
      </c>
      <c r="K1655" t="s">
        <v>105</v>
      </c>
      <c r="L1655" t="s">
        <v>106</v>
      </c>
      <c r="M1655" t="s">
        <v>96</v>
      </c>
      <c r="N1655" t="s">
        <v>65</v>
      </c>
      <c r="O1655" t="s">
        <v>107</v>
      </c>
      <c r="P1655" t="s">
        <v>63</v>
      </c>
      <c r="Q1655" t="s">
        <v>100</v>
      </c>
      <c r="R1655" t="s">
        <v>3564</v>
      </c>
      <c r="S1655" t="s">
        <v>500</v>
      </c>
    </row>
    <row r="1656" spans="1:19" hidden="1" x14ac:dyDescent="0.3">
      <c r="A1656" t="s">
        <v>94</v>
      </c>
      <c r="B1656" s="11">
        <v>45261</v>
      </c>
      <c r="C1656">
        <v>-0.9</v>
      </c>
      <c r="D1656">
        <v>42604</v>
      </c>
      <c r="E1656" t="s">
        <v>40</v>
      </c>
      <c r="F1656" t="s">
        <v>137</v>
      </c>
      <c r="G1656" t="s">
        <v>104</v>
      </c>
      <c r="H1656" t="s">
        <v>3565</v>
      </c>
      <c r="I1656" t="s">
        <v>382</v>
      </c>
      <c r="J1656">
        <v>20011</v>
      </c>
      <c r="K1656" t="s">
        <v>105</v>
      </c>
      <c r="L1656" t="s">
        <v>106</v>
      </c>
      <c r="M1656" t="s">
        <v>96</v>
      </c>
      <c r="N1656" t="s">
        <v>65</v>
      </c>
      <c r="O1656" t="s">
        <v>107</v>
      </c>
      <c r="P1656" t="s">
        <v>63</v>
      </c>
      <c r="Q1656" t="s">
        <v>100</v>
      </c>
      <c r="R1656" t="s">
        <v>3566</v>
      </c>
      <c r="S1656" t="s">
        <v>500</v>
      </c>
    </row>
    <row r="1657" spans="1:19" hidden="1" x14ac:dyDescent="0.3">
      <c r="A1657" t="s">
        <v>94</v>
      </c>
      <c r="B1657" s="11">
        <v>45261</v>
      </c>
      <c r="C1657">
        <v>0</v>
      </c>
      <c r="D1657">
        <v>99</v>
      </c>
      <c r="F1657" t="s">
        <v>2322</v>
      </c>
      <c r="G1657" t="s">
        <v>172</v>
      </c>
      <c r="I1657" t="s">
        <v>2344</v>
      </c>
      <c r="J1657">
        <v>9002</v>
      </c>
      <c r="K1657" t="s">
        <v>150</v>
      </c>
      <c r="L1657" t="s">
        <v>106</v>
      </c>
    </row>
    <row r="1658" spans="1:19" hidden="1" x14ac:dyDescent="0.3">
      <c r="A1658" t="s">
        <v>94</v>
      </c>
      <c r="B1658" s="11">
        <v>45261</v>
      </c>
      <c r="C1658">
        <v>0.02</v>
      </c>
      <c r="D1658">
        <v>42603</v>
      </c>
      <c r="E1658" t="s">
        <v>39</v>
      </c>
      <c r="F1658" t="s">
        <v>493</v>
      </c>
      <c r="G1658" t="s">
        <v>434</v>
      </c>
      <c r="H1658" t="s">
        <v>3567</v>
      </c>
      <c r="I1658" t="s">
        <v>2613</v>
      </c>
      <c r="J1658">
        <v>2001</v>
      </c>
      <c r="K1658" t="s">
        <v>105</v>
      </c>
      <c r="L1658" t="s">
        <v>106</v>
      </c>
      <c r="M1658" t="s">
        <v>96</v>
      </c>
      <c r="N1658" t="s">
        <v>65</v>
      </c>
      <c r="O1658" t="s">
        <v>107</v>
      </c>
      <c r="P1658" t="s">
        <v>63</v>
      </c>
      <c r="Q1658" t="s">
        <v>100</v>
      </c>
      <c r="R1658" t="s">
        <v>3568</v>
      </c>
    </row>
    <row r="1659" spans="1:19" hidden="1" x14ac:dyDescent="0.3">
      <c r="A1659" t="s">
        <v>94</v>
      </c>
      <c r="B1659" s="11">
        <v>45261</v>
      </c>
      <c r="C1659">
        <v>0.03</v>
      </c>
      <c r="D1659">
        <v>42603</v>
      </c>
      <c r="E1659" t="s">
        <v>39</v>
      </c>
      <c r="F1659" t="s">
        <v>493</v>
      </c>
      <c r="G1659" t="s">
        <v>434</v>
      </c>
      <c r="H1659" t="s">
        <v>3371</v>
      </c>
      <c r="I1659" t="s">
        <v>435</v>
      </c>
      <c r="J1659">
        <v>9002</v>
      </c>
      <c r="K1659" t="s">
        <v>150</v>
      </c>
      <c r="L1659" t="s">
        <v>106</v>
      </c>
      <c r="M1659" t="s">
        <v>96</v>
      </c>
      <c r="N1659" t="s">
        <v>65</v>
      </c>
      <c r="O1659" t="s">
        <v>107</v>
      </c>
      <c r="P1659" t="s">
        <v>63</v>
      </c>
      <c r="Q1659" t="s">
        <v>100</v>
      </c>
      <c r="R1659" t="s">
        <v>3372</v>
      </c>
    </row>
    <row r="1660" spans="1:19" hidden="1" x14ac:dyDescent="0.3">
      <c r="A1660" t="s">
        <v>94</v>
      </c>
      <c r="B1660" s="11">
        <v>45261</v>
      </c>
      <c r="C1660">
        <v>0.04</v>
      </c>
      <c r="D1660">
        <v>42603</v>
      </c>
      <c r="E1660" t="s">
        <v>39</v>
      </c>
      <c r="F1660" t="s">
        <v>493</v>
      </c>
      <c r="G1660" t="s">
        <v>434</v>
      </c>
      <c r="H1660" t="s">
        <v>3373</v>
      </c>
      <c r="I1660" t="s">
        <v>435</v>
      </c>
      <c r="J1660">
        <v>9002</v>
      </c>
      <c r="K1660" t="s">
        <v>150</v>
      </c>
      <c r="L1660" t="s">
        <v>106</v>
      </c>
      <c r="M1660" t="s">
        <v>96</v>
      </c>
      <c r="N1660" t="s">
        <v>65</v>
      </c>
      <c r="O1660" t="s">
        <v>107</v>
      </c>
      <c r="P1660" t="s">
        <v>63</v>
      </c>
      <c r="Q1660" t="s">
        <v>100</v>
      </c>
      <c r="R1660" t="s">
        <v>3374</v>
      </c>
    </row>
    <row r="1661" spans="1:19" hidden="1" x14ac:dyDescent="0.3">
      <c r="A1661" t="s">
        <v>94</v>
      </c>
      <c r="B1661" s="11">
        <v>45261</v>
      </c>
      <c r="C1661">
        <v>0.04</v>
      </c>
      <c r="D1661">
        <v>42603</v>
      </c>
      <c r="E1661" t="s">
        <v>39</v>
      </c>
      <c r="F1661" t="s">
        <v>493</v>
      </c>
      <c r="G1661" t="s">
        <v>434</v>
      </c>
      <c r="H1661" t="s">
        <v>3375</v>
      </c>
      <c r="I1661" t="s">
        <v>436</v>
      </c>
      <c r="J1661">
        <v>9002</v>
      </c>
      <c r="K1661" t="s">
        <v>150</v>
      </c>
      <c r="L1661" t="s">
        <v>106</v>
      </c>
      <c r="M1661" t="s">
        <v>96</v>
      </c>
      <c r="N1661" t="s">
        <v>65</v>
      </c>
      <c r="O1661" t="s">
        <v>107</v>
      </c>
      <c r="P1661" t="s">
        <v>63</v>
      </c>
      <c r="Q1661" t="s">
        <v>100</v>
      </c>
      <c r="R1661" t="s">
        <v>3376</v>
      </c>
    </row>
    <row r="1662" spans="1:19" hidden="1" x14ac:dyDescent="0.3">
      <c r="A1662" t="s">
        <v>94</v>
      </c>
      <c r="B1662" s="11">
        <v>45261</v>
      </c>
      <c r="C1662">
        <v>0.09</v>
      </c>
      <c r="D1662">
        <v>42603</v>
      </c>
      <c r="E1662" t="s">
        <v>39</v>
      </c>
      <c r="F1662" t="s">
        <v>493</v>
      </c>
      <c r="G1662" t="s">
        <v>434</v>
      </c>
      <c r="H1662" t="s">
        <v>3569</v>
      </c>
      <c r="I1662" t="s">
        <v>435</v>
      </c>
      <c r="J1662">
        <v>9002</v>
      </c>
      <c r="K1662" t="s">
        <v>150</v>
      </c>
      <c r="L1662" t="s">
        <v>106</v>
      </c>
      <c r="M1662" t="s">
        <v>96</v>
      </c>
      <c r="N1662" t="s">
        <v>65</v>
      </c>
      <c r="O1662" t="s">
        <v>107</v>
      </c>
      <c r="P1662" t="s">
        <v>63</v>
      </c>
      <c r="Q1662" t="s">
        <v>100</v>
      </c>
      <c r="R1662" t="s">
        <v>3570</v>
      </c>
    </row>
    <row r="1663" spans="1:19" hidden="1" x14ac:dyDescent="0.3">
      <c r="A1663" t="s">
        <v>94</v>
      </c>
      <c r="B1663" s="11">
        <v>45261</v>
      </c>
      <c r="C1663">
        <v>0.23</v>
      </c>
      <c r="D1663">
        <v>42603</v>
      </c>
      <c r="E1663" t="s">
        <v>39</v>
      </c>
      <c r="F1663" t="s">
        <v>493</v>
      </c>
      <c r="G1663" t="s">
        <v>434</v>
      </c>
      <c r="H1663" t="s">
        <v>3571</v>
      </c>
      <c r="I1663" t="s">
        <v>435</v>
      </c>
      <c r="J1663">
        <v>9002</v>
      </c>
      <c r="K1663" t="s">
        <v>150</v>
      </c>
      <c r="L1663" t="s">
        <v>106</v>
      </c>
      <c r="M1663" t="s">
        <v>96</v>
      </c>
      <c r="N1663" t="s">
        <v>65</v>
      </c>
      <c r="O1663" t="s">
        <v>107</v>
      </c>
      <c r="P1663" t="s">
        <v>63</v>
      </c>
      <c r="Q1663" t="s">
        <v>100</v>
      </c>
      <c r="R1663" t="s">
        <v>3572</v>
      </c>
    </row>
    <row r="1664" spans="1:19" hidden="1" x14ac:dyDescent="0.3">
      <c r="A1664" t="s">
        <v>94</v>
      </c>
      <c r="B1664" s="11">
        <v>45261</v>
      </c>
      <c r="C1664">
        <v>0.24</v>
      </c>
      <c r="D1664">
        <v>42603</v>
      </c>
      <c r="E1664" t="s">
        <v>39</v>
      </c>
      <c r="F1664" t="s">
        <v>493</v>
      </c>
      <c r="G1664" t="s">
        <v>434</v>
      </c>
      <c r="H1664" t="s">
        <v>3573</v>
      </c>
      <c r="I1664" t="s">
        <v>2613</v>
      </c>
      <c r="J1664">
        <v>2001</v>
      </c>
      <c r="K1664" t="s">
        <v>105</v>
      </c>
      <c r="L1664" t="s">
        <v>106</v>
      </c>
      <c r="M1664" t="s">
        <v>96</v>
      </c>
      <c r="N1664" t="s">
        <v>65</v>
      </c>
      <c r="O1664" t="s">
        <v>107</v>
      </c>
      <c r="P1664" t="s">
        <v>63</v>
      </c>
      <c r="Q1664" t="s">
        <v>100</v>
      </c>
      <c r="R1664" t="s">
        <v>3574</v>
      </c>
    </row>
    <row r="1665" spans="1:18" hidden="1" x14ac:dyDescent="0.3">
      <c r="A1665" t="s">
        <v>94</v>
      </c>
      <c r="B1665" s="11">
        <v>45261</v>
      </c>
      <c r="C1665">
        <v>0.25</v>
      </c>
      <c r="D1665">
        <v>42603</v>
      </c>
      <c r="E1665" t="s">
        <v>39</v>
      </c>
      <c r="F1665" t="s">
        <v>493</v>
      </c>
      <c r="G1665" t="s">
        <v>434</v>
      </c>
      <c r="H1665" t="s">
        <v>3575</v>
      </c>
      <c r="I1665" t="s">
        <v>2613</v>
      </c>
      <c r="J1665">
        <v>2001</v>
      </c>
      <c r="K1665" t="s">
        <v>105</v>
      </c>
      <c r="L1665" t="s">
        <v>106</v>
      </c>
      <c r="M1665" t="s">
        <v>96</v>
      </c>
      <c r="N1665" t="s">
        <v>65</v>
      </c>
      <c r="O1665" t="s">
        <v>107</v>
      </c>
      <c r="P1665" t="s">
        <v>63</v>
      </c>
      <c r="Q1665" t="s">
        <v>100</v>
      </c>
      <c r="R1665" t="s">
        <v>3576</v>
      </c>
    </row>
    <row r="1666" spans="1:18" hidden="1" x14ac:dyDescent="0.3">
      <c r="A1666" t="s">
        <v>94</v>
      </c>
      <c r="B1666" s="11">
        <v>45261</v>
      </c>
      <c r="C1666">
        <v>0.3</v>
      </c>
      <c r="D1666">
        <v>42603</v>
      </c>
      <c r="E1666" t="s">
        <v>39</v>
      </c>
      <c r="F1666" t="s">
        <v>493</v>
      </c>
      <c r="G1666" t="s">
        <v>434</v>
      </c>
      <c r="H1666" t="s">
        <v>3377</v>
      </c>
      <c r="I1666" t="s">
        <v>436</v>
      </c>
      <c r="J1666">
        <v>9002</v>
      </c>
      <c r="K1666" t="s">
        <v>150</v>
      </c>
      <c r="L1666" t="s">
        <v>106</v>
      </c>
      <c r="M1666" t="s">
        <v>96</v>
      </c>
      <c r="N1666" t="s">
        <v>65</v>
      </c>
      <c r="O1666" t="s">
        <v>107</v>
      </c>
      <c r="P1666" t="s">
        <v>63</v>
      </c>
      <c r="Q1666" t="s">
        <v>100</v>
      </c>
      <c r="R1666" t="s">
        <v>3378</v>
      </c>
    </row>
    <row r="1667" spans="1:18" hidden="1" x14ac:dyDescent="0.3">
      <c r="A1667" t="s">
        <v>94</v>
      </c>
      <c r="B1667" s="11">
        <v>45261</v>
      </c>
      <c r="C1667">
        <v>0.49</v>
      </c>
      <c r="D1667">
        <v>42603</v>
      </c>
      <c r="E1667" t="s">
        <v>39</v>
      </c>
      <c r="F1667" t="s">
        <v>493</v>
      </c>
      <c r="G1667" t="s">
        <v>434</v>
      </c>
      <c r="H1667" t="s">
        <v>3577</v>
      </c>
      <c r="I1667" t="s">
        <v>2613</v>
      </c>
      <c r="J1667">
        <v>2001</v>
      </c>
      <c r="K1667" t="s">
        <v>105</v>
      </c>
      <c r="L1667" t="s">
        <v>106</v>
      </c>
      <c r="M1667" t="s">
        <v>96</v>
      </c>
      <c r="N1667" t="s">
        <v>65</v>
      </c>
      <c r="O1667" t="s">
        <v>107</v>
      </c>
      <c r="P1667" t="s">
        <v>63</v>
      </c>
      <c r="Q1667" t="s">
        <v>100</v>
      </c>
      <c r="R1667" t="s">
        <v>3578</v>
      </c>
    </row>
    <row r="1668" spans="1:18" hidden="1" x14ac:dyDescent="0.3">
      <c r="A1668" t="s">
        <v>94</v>
      </c>
      <c r="B1668" s="11">
        <v>45261</v>
      </c>
      <c r="C1668">
        <v>0.49</v>
      </c>
      <c r="D1668">
        <v>42603</v>
      </c>
      <c r="E1668" t="s">
        <v>39</v>
      </c>
      <c r="F1668" t="s">
        <v>493</v>
      </c>
      <c r="G1668" t="s">
        <v>434</v>
      </c>
      <c r="H1668" t="s">
        <v>3579</v>
      </c>
      <c r="I1668" t="s">
        <v>2613</v>
      </c>
      <c r="J1668">
        <v>2001</v>
      </c>
      <c r="K1668" t="s">
        <v>105</v>
      </c>
      <c r="L1668" t="s">
        <v>106</v>
      </c>
      <c r="M1668" t="s">
        <v>96</v>
      </c>
      <c r="N1668" t="s">
        <v>65</v>
      </c>
      <c r="O1668" t="s">
        <v>107</v>
      </c>
      <c r="P1668" t="s">
        <v>63</v>
      </c>
      <c r="Q1668" t="s">
        <v>100</v>
      </c>
      <c r="R1668" t="s">
        <v>3580</v>
      </c>
    </row>
    <row r="1669" spans="1:18" hidden="1" x14ac:dyDescent="0.3">
      <c r="A1669" t="s">
        <v>94</v>
      </c>
      <c r="B1669" s="11">
        <v>45261</v>
      </c>
      <c r="C1669">
        <v>0.62</v>
      </c>
      <c r="D1669">
        <v>42603</v>
      </c>
      <c r="E1669" t="s">
        <v>39</v>
      </c>
      <c r="F1669" t="s">
        <v>493</v>
      </c>
      <c r="G1669" t="s">
        <v>434</v>
      </c>
      <c r="H1669" t="s">
        <v>3581</v>
      </c>
      <c r="I1669" t="s">
        <v>3582</v>
      </c>
      <c r="J1669">
        <v>2001</v>
      </c>
      <c r="K1669" t="s">
        <v>105</v>
      </c>
      <c r="L1669" t="s">
        <v>106</v>
      </c>
      <c r="M1669" t="s">
        <v>96</v>
      </c>
      <c r="N1669" t="s">
        <v>65</v>
      </c>
      <c r="O1669" t="s">
        <v>107</v>
      </c>
      <c r="P1669" t="s">
        <v>63</v>
      </c>
      <c r="Q1669" t="s">
        <v>100</v>
      </c>
      <c r="R1669" t="s">
        <v>3583</v>
      </c>
    </row>
    <row r="1670" spans="1:18" hidden="1" x14ac:dyDescent="0.3">
      <c r="A1670" t="s">
        <v>94</v>
      </c>
      <c r="B1670" s="11">
        <v>45261</v>
      </c>
      <c r="C1670">
        <v>1846.32</v>
      </c>
      <c r="F1670" t="s">
        <v>493</v>
      </c>
      <c r="G1670" t="s">
        <v>433</v>
      </c>
      <c r="H1670" t="s">
        <v>3453</v>
      </c>
      <c r="Q1670" t="s">
        <v>100</v>
      </c>
      <c r="R1670" t="s">
        <v>3584</v>
      </c>
    </row>
    <row r="1671" spans="1:18" hidden="1" x14ac:dyDescent="0.3">
      <c r="A1671" t="s">
        <v>94</v>
      </c>
      <c r="B1671" s="11">
        <v>45261</v>
      </c>
      <c r="C1671">
        <v>2377</v>
      </c>
      <c r="F1671" t="s">
        <v>493</v>
      </c>
      <c r="G1671" t="s">
        <v>433</v>
      </c>
      <c r="H1671" t="s">
        <v>3445</v>
      </c>
      <c r="Q1671" t="s">
        <v>100</v>
      </c>
      <c r="R1671" t="s">
        <v>3585</v>
      </c>
    </row>
    <row r="1672" spans="1:18" hidden="1" x14ac:dyDescent="0.3">
      <c r="A1672" t="s">
        <v>94</v>
      </c>
      <c r="B1672" s="11">
        <v>45261</v>
      </c>
      <c r="C1672">
        <v>2378</v>
      </c>
      <c r="F1672" t="s">
        <v>493</v>
      </c>
      <c r="G1672" t="s">
        <v>433</v>
      </c>
      <c r="H1672" t="s">
        <v>3440</v>
      </c>
      <c r="Q1672" t="s">
        <v>100</v>
      </c>
      <c r="R1672" t="s">
        <v>3586</v>
      </c>
    </row>
    <row r="1673" spans="1:18" hidden="1" x14ac:dyDescent="0.3">
      <c r="A1673" t="s">
        <v>94</v>
      </c>
      <c r="B1673" s="11">
        <v>45261</v>
      </c>
      <c r="C1673">
        <v>2378</v>
      </c>
      <c r="F1673" t="s">
        <v>493</v>
      </c>
      <c r="G1673" t="s">
        <v>433</v>
      </c>
      <c r="H1673" t="s">
        <v>3442</v>
      </c>
      <c r="I1673" t="s">
        <v>3443</v>
      </c>
      <c r="Q1673" t="s">
        <v>100</v>
      </c>
      <c r="R1673" t="s">
        <v>3587</v>
      </c>
    </row>
    <row r="1674" spans="1:18" hidden="1" x14ac:dyDescent="0.3">
      <c r="A1674" t="s">
        <v>94</v>
      </c>
      <c r="B1674" s="11">
        <v>45261</v>
      </c>
      <c r="C1674">
        <v>2972</v>
      </c>
      <c r="F1674" t="s">
        <v>493</v>
      </c>
      <c r="G1674" t="s">
        <v>433</v>
      </c>
      <c r="H1674" t="s">
        <v>3431</v>
      </c>
      <c r="I1674" t="s">
        <v>3394</v>
      </c>
      <c r="Q1674" t="s">
        <v>100</v>
      </c>
      <c r="R1674" t="s">
        <v>3588</v>
      </c>
    </row>
    <row r="1675" spans="1:18" hidden="1" x14ac:dyDescent="0.3">
      <c r="A1675" t="s">
        <v>94</v>
      </c>
      <c r="B1675" s="11">
        <v>45261</v>
      </c>
      <c r="C1675">
        <v>3000</v>
      </c>
      <c r="D1675">
        <v>42718</v>
      </c>
      <c r="E1675" t="s">
        <v>42</v>
      </c>
      <c r="F1675" t="s">
        <v>2322</v>
      </c>
      <c r="G1675" t="s">
        <v>172</v>
      </c>
      <c r="I1675" t="s">
        <v>3609</v>
      </c>
      <c r="J1675">
        <v>9002</v>
      </c>
      <c r="K1675" t="s">
        <v>150</v>
      </c>
      <c r="L1675" t="s">
        <v>106</v>
      </c>
      <c r="M1675" t="s">
        <v>96</v>
      </c>
      <c r="N1675" t="s">
        <v>65</v>
      </c>
      <c r="O1675" t="s">
        <v>97</v>
      </c>
      <c r="P1675" t="s">
        <v>67</v>
      </c>
    </row>
    <row r="1676" spans="1:18" hidden="1" x14ac:dyDescent="0.3">
      <c r="A1676" t="s">
        <v>94</v>
      </c>
      <c r="B1676" s="11">
        <v>45261</v>
      </c>
      <c r="C1676">
        <v>3041.5</v>
      </c>
      <c r="F1676" t="s">
        <v>493</v>
      </c>
      <c r="G1676" t="s">
        <v>433</v>
      </c>
      <c r="H1676" t="s">
        <v>3426</v>
      </c>
      <c r="I1676" t="s">
        <v>3394</v>
      </c>
      <c r="Q1676" t="s">
        <v>100</v>
      </c>
      <c r="R1676" t="s">
        <v>3589</v>
      </c>
    </row>
    <row r="1677" spans="1:18" hidden="1" x14ac:dyDescent="0.3">
      <c r="A1677" t="s">
        <v>94</v>
      </c>
      <c r="B1677" s="11">
        <v>45261</v>
      </c>
      <c r="C1677">
        <v>4123</v>
      </c>
      <c r="D1677">
        <v>41107</v>
      </c>
      <c r="E1677" t="s">
        <v>7</v>
      </c>
      <c r="F1677" t="s">
        <v>2322</v>
      </c>
      <c r="G1677" t="s">
        <v>172</v>
      </c>
      <c r="I1677" t="s">
        <v>150</v>
      </c>
      <c r="J1677">
        <v>9002</v>
      </c>
      <c r="K1677" t="s">
        <v>150</v>
      </c>
      <c r="L1677" t="s">
        <v>106</v>
      </c>
      <c r="M1677" t="s">
        <v>103</v>
      </c>
      <c r="N1677" t="s">
        <v>56</v>
      </c>
      <c r="O1677" t="s">
        <v>103</v>
      </c>
      <c r="P1677" t="s">
        <v>57</v>
      </c>
    </row>
    <row r="1678" spans="1:18" hidden="1" x14ac:dyDescent="0.3">
      <c r="A1678" t="s">
        <v>94</v>
      </c>
      <c r="B1678" s="11">
        <v>45261</v>
      </c>
      <c r="C1678">
        <v>4584.1000000000004</v>
      </c>
      <c r="D1678">
        <v>41107</v>
      </c>
      <c r="E1678" t="s">
        <v>7</v>
      </c>
      <c r="F1678" t="s">
        <v>2322</v>
      </c>
      <c r="G1678" t="s">
        <v>172</v>
      </c>
      <c r="I1678" t="s">
        <v>150</v>
      </c>
      <c r="J1678">
        <v>9002</v>
      </c>
      <c r="K1678" t="s">
        <v>150</v>
      </c>
      <c r="L1678" t="s">
        <v>106</v>
      </c>
      <c r="M1678" t="s">
        <v>103</v>
      </c>
      <c r="N1678" t="s">
        <v>56</v>
      </c>
      <c r="O1678" t="s">
        <v>103</v>
      </c>
      <c r="P1678" t="s">
        <v>57</v>
      </c>
    </row>
    <row r="1679" spans="1:18" hidden="1" x14ac:dyDescent="0.3">
      <c r="A1679" t="s">
        <v>94</v>
      </c>
      <c r="B1679" s="11">
        <v>45261</v>
      </c>
      <c r="C1679">
        <v>5000</v>
      </c>
      <c r="F1679" t="s">
        <v>493</v>
      </c>
      <c r="G1679" t="s">
        <v>433</v>
      </c>
      <c r="H1679" t="s">
        <v>3294</v>
      </c>
      <c r="Q1679" t="s">
        <v>100</v>
      </c>
      <c r="R1679" t="s">
        <v>3379</v>
      </c>
    </row>
    <row r="1680" spans="1:18" hidden="1" x14ac:dyDescent="0.3">
      <c r="A1680" t="s">
        <v>94</v>
      </c>
      <c r="B1680" s="11">
        <v>45261</v>
      </c>
      <c r="C1680">
        <v>5000</v>
      </c>
      <c r="F1680" t="s">
        <v>493</v>
      </c>
      <c r="G1680" t="s">
        <v>433</v>
      </c>
      <c r="H1680" t="s">
        <v>3409</v>
      </c>
      <c r="Q1680" t="s">
        <v>100</v>
      </c>
      <c r="R1680" t="s">
        <v>3590</v>
      </c>
    </row>
    <row r="1681" spans="1:18" hidden="1" x14ac:dyDescent="0.3">
      <c r="A1681" t="s">
        <v>94</v>
      </c>
      <c r="B1681" s="11">
        <v>45261</v>
      </c>
      <c r="C1681">
        <v>5603.14</v>
      </c>
      <c r="F1681" t="s">
        <v>493</v>
      </c>
      <c r="G1681" t="s">
        <v>433</v>
      </c>
      <c r="H1681" t="s">
        <v>3407</v>
      </c>
      <c r="Q1681" t="s">
        <v>100</v>
      </c>
      <c r="R1681" t="s">
        <v>3591</v>
      </c>
    </row>
    <row r="1682" spans="1:18" hidden="1" x14ac:dyDescent="0.3">
      <c r="A1682" t="s">
        <v>94</v>
      </c>
      <c r="B1682" s="11">
        <v>45261</v>
      </c>
      <c r="C1682">
        <v>7016.2</v>
      </c>
      <c r="F1682" t="s">
        <v>493</v>
      </c>
      <c r="G1682" t="s">
        <v>433</v>
      </c>
      <c r="H1682" t="s">
        <v>3292</v>
      </c>
      <c r="Q1682" t="s">
        <v>100</v>
      </c>
      <c r="R1682" t="s">
        <v>3380</v>
      </c>
    </row>
    <row r="1683" spans="1:18" hidden="1" x14ac:dyDescent="0.3">
      <c r="A1683" t="s">
        <v>94</v>
      </c>
      <c r="B1683" s="11">
        <v>45261</v>
      </c>
      <c r="C1683">
        <v>7658.6</v>
      </c>
      <c r="F1683" t="s">
        <v>493</v>
      </c>
      <c r="G1683" t="s">
        <v>433</v>
      </c>
      <c r="H1683" t="s">
        <v>3405</v>
      </c>
      <c r="I1683" t="s">
        <v>3394</v>
      </c>
      <c r="Q1683" t="s">
        <v>100</v>
      </c>
      <c r="R1683" t="s">
        <v>3592</v>
      </c>
    </row>
    <row r="1684" spans="1:18" hidden="1" x14ac:dyDescent="0.3">
      <c r="A1684" t="s">
        <v>94</v>
      </c>
      <c r="B1684" s="11">
        <v>45261</v>
      </c>
      <c r="C1684">
        <v>13158.1</v>
      </c>
      <c r="F1684" t="s">
        <v>493</v>
      </c>
      <c r="G1684" t="s">
        <v>433</v>
      </c>
      <c r="H1684" t="s">
        <v>3399</v>
      </c>
      <c r="I1684" t="s">
        <v>3394</v>
      </c>
      <c r="Q1684" t="s">
        <v>100</v>
      </c>
      <c r="R1684" t="s">
        <v>3593</v>
      </c>
    </row>
    <row r="1685" spans="1:18" hidden="1" x14ac:dyDescent="0.3">
      <c r="A1685" t="s">
        <v>94</v>
      </c>
      <c r="B1685" s="11">
        <v>45261</v>
      </c>
      <c r="C1685">
        <v>15000</v>
      </c>
      <c r="D1685">
        <v>42718</v>
      </c>
      <c r="E1685" t="s">
        <v>42</v>
      </c>
      <c r="F1685" t="s">
        <v>2322</v>
      </c>
      <c r="G1685" t="s">
        <v>172</v>
      </c>
      <c r="I1685" t="s">
        <v>3606</v>
      </c>
      <c r="J1685">
        <v>9002</v>
      </c>
      <c r="K1685" t="s">
        <v>150</v>
      </c>
      <c r="L1685" t="s">
        <v>106</v>
      </c>
      <c r="M1685" t="s">
        <v>96</v>
      </c>
      <c r="N1685" t="s">
        <v>65</v>
      </c>
      <c r="O1685" t="s">
        <v>97</v>
      </c>
      <c r="P1685" t="s">
        <v>67</v>
      </c>
    </row>
    <row r="1686" spans="1:18" hidden="1" x14ac:dyDescent="0.3">
      <c r="A1686" t="s">
        <v>94</v>
      </c>
      <c r="B1686" s="11">
        <v>45261</v>
      </c>
      <c r="C1686">
        <v>20571.580000000002</v>
      </c>
      <c r="F1686" t="s">
        <v>493</v>
      </c>
      <c r="G1686" t="s">
        <v>433</v>
      </c>
      <c r="H1686" t="s">
        <v>3393</v>
      </c>
      <c r="I1686" t="s">
        <v>3394</v>
      </c>
      <c r="Q1686" t="s">
        <v>100</v>
      </c>
      <c r="R1686" t="s">
        <v>3594</v>
      </c>
    </row>
    <row r="1687" spans="1:18" hidden="1" x14ac:dyDescent="0.3">
      <c r="A1687" t="s">
        <v>94</v>
      </c>
      <c r="B1687" s="11">
        <v>45261</v>
      </c>
      <c r="C1687">
        <v>21236</v>
      </c>
      <c r="F1687" t="s">
        <v>493</v>
      </c>
      <c r="G1687" t="s">
        <v>433</v>
      </c>
      <c r="H1687" t="s">
        <v>3391</v>
      </c>
      <c r="Q1687" t="s">
        <v>100</v>
      </c>
      <c r="R1687" t="s">
        <v>3595</v>
      </c>
    </row>
    <row r="1688" spans="1:18" hidden="1" x14ac:dyDescent="0.3">
      <c r="A1688" t="s">
        <v>94</v>
      </c>
      <c r="B1688" s="11">
        <v>45261</v>
      </c>
      <c r="C1688">
        <v>39878.1</v>
      </c>
      <c r="F1688" t="s">
        <v>493</v>
      </c>
      <c r="G1688" t="s">
        <v>433</v>
      </c>
      <c r="H1688" t="s">
        <v>3288</v>
      </c>
      <c r="Q1688" t="s">
        <v>100</v>
      </c>
      <c r="R1688" t="s">
        <v>3381</v>
      </c>
    </row>
    <row r="1689" spans="1:18" hidden="1" x14ac:dyDescent="0.3">
      <c r="A1689" t="s">
        <v>94</v>
      </c>
      <c r="B1689" s="11">
        <v>45261</v>
      </c>
      <c r="C1689">
        <v>45422.720000000001</v>
      </c>
      <c r="D1689">
        <v>50101</v>
      </c>
      <c r="E1689" t="s">
        <v>2321</v>
      </c>
      <c r="F1689" t="s">
        <v>2322</v>
      </c>
      <c r="G1689" t="s">
        <v>172</v>
      </c>
      <c r="I1689" t="s">
        <v>2327</v>
      </c>
      <c r="J1689">
        <v>9002</v>
      </c>
      <c r="K1689" t="s">
        <v>150</v>
      </c>
      <c r="L1689" t="s">
        <v>106</v>
      </c>
      <c r="M1689" t="s">
        <v>2323</v>
      </c>
      <c r="N1689" t="s">
        <v>52</v>
      </c>
      <c r="O1689" t="s">
        <v>2323</v>
      </c>
      <c r="P1689" t="s">
        <v>53</v>
      </c>
    </row>
    <row r="1690" spans="1:18" hidden="1" x14ac:dyDescent="0.3">
      <c r="A1690" t="s">
        <v>94</v>
      </c>
      <c r="B1690" s="11">
        <v>45261</v>
      </c>
      <c r="C1690">
        <v>174309.6</v>
      </c>
      <c r="D1690">
        <v>50101</v>
      </c>
      <c r="E1690" t="s">
        <v>2321</v>
      </c>
      <c r="F1690" t="s">
        <v>2322</v>
      </c>
      <c r="G1690" t="s">
        <v>172</v>
      </c>
      <c r="I1690" t="s">
        <v>150</v>
      </c>
      <c r="J1690">
        <v>9002</v>
      </c>
      <c r="K1690" t="s">
        <v>150</v>
      </c>
      <c r="L1690" t="s">
        <v>106</v>
      </c>
      <c r="M1690" t="s">
        <v>2323</v>
      </c>
      <c r="N1690" t="s">
        <v>52</v>
      </c>
      <c r="O1690" t="s">
        <v>2323</v>
      </c>
      <c r="P1690" t="s">
        <v>53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A614-EA34-419D-8A69-38740163640D}">
  <sheetPr>
    <tabColor theme="1"/>
  </sheetPr>
  <dimension ref="A1:F57"/>
  <sheetViews>
    <sheetView topLeftCell="A19" workbookViewId="0">
      <selection activeCell="C39" sqref="C39"/>
    </sheetView>
  </sheetViews>
  <sheetFormatPr defaultRowHeight="14.4" x14ac:dyDescent="0.3"/>
  <cols>
    <col min="2" max="2" width="15.77734375" bestFit="1" customWidth="1"/>
    <col min="6" max="6" width="11.44140625" bestFit="1" customWidth="1"/>
  </cols>
  <sheetData>
    <row r="1" spans="1:6" x14ac:dyDescent="0.3">
      <c r="A1" t="s">
        <v>3613</v>
      </c>
      <c r="B1" t="s">
        <v>3614</v>
      </c>
      <c r="E1" t="s">
        <v>3612</v>
      </c>
      <c r="F1" t="s">
        <v>3615</v>
      </c>
    </row>
    <row r="2" spans="1:6" x14ac:dyDescent="0.3">
      <c r="A2">
        <v>41105</v>
      </c>
      <c r="B2">
        <f>VLOOKUP(A2,E:E,1,FALSE)</f>
        <v>41105</v>
      </c>
      <c r="E2">
        <v>50101</v>
      </c>
      <c r="F2" t="e">
        <f>VLOOKUP(E2,A:A,1,FALSE)</f>
        <v>#N/A</v>
      </c>
    </row>
    <row r="3" spans="1:6" x14ac:dyDescent="0.3">
      <c r="A3">
        <v>42718</v>
      </c>
      <c r="B3">
        <f t="shared" ref="B3:B40" si="0">VLOOKUP(A3,E:E,1,FALSE)</f>
        <v>42718</v>
      </c>
      <c r="E3">
        <v>31102</v>
      </c>
      <c r="F3">
        <f t="shared" ref="F3:F57" si="1">VLOOKUP(E3,A:A,1,FALSE)</f>
        <v>31102</v>
      </c>
    </row>
    <row r="4" spans="1:6" x14ac:dyDescent="0.3">
      <c r="A4">
        <v>42604</v>
      </c>
      <c r="B4">
        <f t="shared" si="0"/>
        <v>42604</v>
      </c>
      <c r="E4">
        <v>41101</v>
      </c>
      <c r="F4">
        <f t="shared" si="1"/>
        <v>41101</v>
      </c>
    </row>
    <row r="5" spans="1:6" x14ac:dyDescent="0.3">
      <c r="A5">
        <v>41302</v>
      </c>
      <c r="B5">
        <f t="shared" si="0"/>
        <v>41302</v>
      </c>
      <c r="E5">
        <v>421011</v>
      </c>
      <c r="F5">
        <f t="shared" si="1"/>
        <v>421011</v>
      </c>
    </row>
    <row r="6" spans="1:6" x14ac:dyDescent="0.3">
      <c r="A6">
        <v>41615</v>
      </c>
      <c r="B6">
        <f t="shared" si="0"/>
        <v>41615</v>
      </c>
      <c r="E6">
        <v>42109</v>
      </c>
      <c r="F6">
        <f t="shared" si="1"/>
        <v>42109</v>
      </c>
    </row>
    <row r="7" spans="1:6" x14ac:dyDescent="0.3">
      <c r="A7">
        <v>41301</v>
      </c>
      <c r="B7">
        <f t="shared" si="0"/>
        <v>41301</v>
      </c>
      <c r="E7">
        <v>41102</v>
      </c>
      <c r="F7" t="e">
        <f t="shared" si="1"/>
        <v>#N/A</v>
      </c>
    </row>
    <row r="8" spans="1:6" x14ac:dyDescent="0.3">
      <c r="A8">
        <v>41617</v>
      </c>
      <c r="B8">
        <f t="shared" si="0"/>
        <v>41617</v>
      </c>
      <c r="E8">
        <v>41103</v>
      </c>
      <c r="F8">
        <f t="shared" si="1"/>
        <v>41103</v>
      </c>
    </row>
    <row r="9" spans="1:6" x14ac:dyDescent="0.3">
      <c r="A9">
        <v>33204</v>
      </c>
      <c r="B9">
        <f t="shared" si="0"/>
        <v>33204</v>
      </c>
      <c r="E9">
        <v>41104</v>
      </c>
      <c r="F9">
        <f t="shared" si="1"/>
        <v>41104</v>
      </c>
    </row>
    <row r="10" spans="1:6" x14ac:dyDescent="0.3">
      <c r="A10">
        <v>42701</v>
      </c>
      <c r="B10" t="e">
        <f t="shared" si="0"/>
        <v>#N/A</v>
      </c>
      <c r="C10" t="s">
        <v>3605</v>
      </c>
      <c r="E10">
        <v>41105</v>
      </c>
      <c r="F10">
        <f t="shared" si="1"/>
        <v>41105</v>
      </c>
    </row>
    <row r="11" spans="1:6" x14ac:dyDescent="0.3">
      <c r="A11">
        <v>41107</v>
      </c>
      <c r="B11">
        <f t="shared" si="0"/>
        <v>41107</v>
      </c>
      <c r="E11">
        <v>41107</v>
      </c>
      <c r="F11">
        <f t="shared" si="1"/>
        <v>41107</v>
      </c>
    </row>
    <row r="12" spans="1:6" x14ac:dyDescent="0.3">
      <c r="A12">
        <v>41104</v>
      </c>
      <c r="B12">
        <f t="shared" si="0"/>
        <v>41104</v>
      </c>
      <c r="E12">
        <v>41108</v>
      </c>
      <c r="F12" t="e">
        <f t="shared" si="1"/>
        <v>#N/A</v>
      </c>
    </row>
    <row r="13" spans="1:6" x14ac:dyDescent="0.3">
      <c r="A13">
        <v>42602</v>
      </c>
      <c r="B13">
        <f t="shared" si="0"/>
        <v>42602</v>
      </c>
      <c r="E13">
        <v>41201</v>
      </c>
      <c r="F13">
        <f t="shared" si="1"/>
        <v>41201</v>
      </c>
    </row>
    <row r="14" spans="1:6" x14ac:dyDescent="0.3">
      <c r="A14">
        <v>42407</v>
      </c>
      <c r="B14">
        <f t="shared" si="0"/>
        <v>42407</v>
      </c>
      <c r="E14">
        <v>41202</v>
      </c>
      <c r="F14">
        <f t="shared" si="1"/>
        <v>41202</v>
      </c>
    </row>
    <row r="15" spans="1:6" x14ac:dyDescent="0.3">
      <c r="A15">
        <v>42505</v>
      </c>
      <c r="B15">
        <f t="shared" si="0"/>
        <v>42505</v>
      </c>
      <c r="E15">
        <v>41203</v>
      </c>
      <c r="F15" t="e">
        <f t="shared" si="1"/>
        <v>#N/A</v>
      </c>
    </row>
    <row r="16" spans="1:6" x14ac:dyDescent="0.3">
      <c r="A16">
        <v>421011</v>
      </c>
      <c r="B16">
        <f t="shared" si="0"/>
        <v>421011</v>
      </c>
      <c r="E16">
        <v>41204</v>
      </c>
      <c r="F16" t="e">
        <f t="shared" si="1"/>
        <v>#N/A</v>
      </c>
    </row>
    <row r="17" spans="1:6" x14ac:dyDescent="0.3">
      <c r="A17">
        <v>31102</v>
      </c>
      <c r="B17">
        <f t="shared" si="0"/>
        <v>31102</v>
      </c>
      <c r="E17">
        <v>41301</v>
      </c>
      <c r="F17">
        <f t="shared" si="1"/>
        <v>41301</v>
      </c>
    </row>
    <row r="18" spans="1:6" x14ac:dyDescent="0.3">
      <c r="A18">
        <v>41101</v>
      </c>
      <c r="B18">
        <f t="shared" si="0"/>
        <v>41101</v>
      </c>
      <c r="E18">
        <v>41302</v>
      </c>
      <c r="F18">
        <f t="shared" si="1"/>
        <v>41302</v>
      </c>
    </row>
    <row r="19" spans="1:6" x14ac:dyDescent="0.3">
      <c r="A19">
        <v>42109</v>
      </c>
      <c r="B19">
        <f t="shared" si="0"/>
        <v>42109</v>
      </c>
      <c r="E19">
        <v>41304</v>
      </c>
      <c r="F19">
        <f t="shared" si="1"/>
        <v>41304</v>
      </c>
    </row>
    <row r="20" spans="1:6" x14ac:dyDescent="0.3">
      <c r="A20">
        <v>41103</v>
      </c>
      <c r="B20">
        <f t="shared" si="0"/>
        <v>41103</v>
      </c>
      <c r="E20">
        <v>41306</v>
      </c>
      <c r="F20">
        <f t="shared" si="1"/>
        <v>41306</v>
      </c>
    </row>
    <row r="21" spans="1:6" x14ac:dyDescent="0.3">
      <c r="A21">
        <v>41621</v>
      </c>
      <c r="B21">
        <f t="shared" si="0"/>
        <v>41621</v>
      </c>
      <c r="E21">
        <v>41303</v>
      </c>
      <c r="F21">
        <f t="shared" si="1"/>
        <v>41303</v>
      </c>
    </row>
    <row r="22" spans="1:6" x14ac:dyDescent="0.3">
      <c r="A22">
        <v>41620</v>
      </c>
      <c r="B22">
        <f t="shared" si="0"/>
        <v>41620</v>
      </c>
      <c r="E22">
        <v>41308</v>
      </c>
      <c r="F22" t="e">
        <f t="shared" si="1"/>
        <v>#N/A</v>
      </c>
    </row>
    <row r="23" spans="1:6" x14ac:dyDescent="0.3">
      <c r="A23">
        <v>41614</v>
      </c>
      <c r="B23">
        <f t="shared" si="0"/>
        <v>41614</v>
      </c>
      <c r="E23">
        <v>41309</v>
      </c>
      <c r="F23" t="e">
        <f t="shared" si="1"/>
        <v>#N/A</v>
      </c>
    </row>
    <row r="24" spans="1:6" x14ac:dyDescent="0.3">
      <c r="A24">
        <v>41202</v>
      </c>
      <c r="B24">
        <f t="shared" si="0"/>
        <v>41202</v>
      </c>
      <c r="E24">
        <v>42505</v>
      </c>
      <c r="F24">
        <f t="shared" si="1"/>
        <v>42505</v>
      </c>
    </row>
    <row r="25" spans="1:6" x14ac:dyDescent="0.3">
      <c r="A25">
        <v>42410</v>
      </c>
      <c r="B25">
        <f t="shared" si="0"/>
        <v>42410</v>
      </c>
      <c r="E25">
        <v>9</v>
      </c>
      <c r="F25" t="e">
        <f t="shared" si="1"/>
        <v>#N/A</v>
      </c>
    </row>
    <row r="26" spans="1:6" x14ac:dyDescent="0.3">
      <c r="A26">
        <v>41501</v>
      </c>
      <c r="B26">
        <f t="shared" si="0"/>
        <v>41501</v>
      </c>
      <c r="E26">
        <v>41621</v>
      </c>
      <c r="F26">
        <f t="shared" si="1"/>
        <v>41621</v>
      </c>
    </row>
    <row r="27" spans="1:6" x14ac:dyDescent="0.3">
      <c r="A27">
        <v>41201</v>
      </c>
      <c r="B27">
        <f t="shared" si="0"/>
        <v>41201</v>
      </c>
      <c r="E27">
        <v>42706</v>
      </c>
      <c r="F27" t="e">
        <f t="shared" si="1"/>
        <v>#N/A</v>
      </c>
    </row>
    <row r="28" spans="1:6" x14ac:dyDescent="0.3">
      <c r="A28">
        <v>41303</v>
      </c>
      <c r="B28">
        <f t="shared" si="0"/>
        <v>41303</v>
      </c>
      <c r="E28">
        <v>42718</v>
      </c>
      <c r="F28">
        <f t="shared" si="1"/>
        <v>42718</v>
      </c>
    </row>
    <row r="29" spans="1:6" x14ac:dyDescent="0.3">
      <c r="A29">
        <v>42402</v>
      </c>
      <c r="B29">
        <f t="shared" si="0"/>
        <v>42402</v>
      </c>
      <c r="E29">
        <v>42401</v>
      </c>
      <c r="F29">
        <f t="shared" si="1"/>
        <v>42401</v>
      </c>
    </row>
    <row r="30" spans="1:6" x14ac:dyDescent="0.3">
      <c r="A30">
        <v>41618</v>
      </c>
      <c r="B30">
        <f t="shared" si="0"/>
        <v>41618</v>
      </c>
      <c r="E30">
        <v>42402</v>
      </c>
      <c r="F30">
        <f t="shared" si="1"/>
        <v>42402</v>
      </c>
    </row>
    <row r="31" spans="1:6" x14ac:dyDescent="0.3">
      <c r="A31">
        <v>42408</v>
      </c>
      <c r="B31">
        <f t="shared" si="0"/>
        <v>42408</v>
      </c>
      <c r="E31">
        <v>42404</v>
      </c>
      <c r="F31">
        <f t="shared" si="1"/>
        <v>42404</v>
      </c>
    </row>
    <row r="32" spans="1:6" x14ac:dyDescent="0.3">
      <c r="A32">
        <v>42401</v>
      </c>
      <c r="B32">
        <f t="shared" si="0"/>
        <v>42401</v>
      </c>
      <c r="E32">
        <v>42405</v>
      </c>
      <c r="F32">
        <f t="shared" si="1"/>
        <v>42405</v>
      </c>
    </row>
    <row r="33" spans="1:6" x14ac:dyDescent="0.3">
      <c r="A33">
        <v>41304</v>
      </c>
      <c r="B33">
        <f t="shared" si="0"/>
        <v>41304</v>
      </c>
      <c r="E33">
        <v>41609</v>
      </c>
      <c r="F33" t="e">
        <f t="shared" si="1"/>
        <v>#N/A</v>
      </c>
    </row>
    <row r="34" spans="1:6" x14ac:dyDescent="0.3">
      <c r="A34">
        <v>41306</v>
      </c>
      <c r="B34">
        <f t="shared" si="0"/>
        <v>41306</v>
      </c>
      <c r="E34">
        <v>42407</v>
      </c>
      <c r="F34">
        <f t="shared" si="1"/>
        <v>42407</v>
      </c>
    </row>
    <row r="35" spans="1:6" x14ac:dyDescent="0.3">
      <c r="A35">
        <v>42405</v>
      </c>
      <c r="B35">
        <f t="shared" si="0"/>
        <v>42405</v>
      </c>
      <c r="E35">
        <v>42408</v>
      </c>
      <c r="F35">
        <f t="shared" si="1"/>
        <v>42408</v>
      </c>
    </row>
    <row r="36" spans="1:6" x14ac:dyDescent="0.3">
      <c r="A36">
        <v>42404</v>
      </c>
      <c r="B36">
        <f t="shared" si="0"/>
        <v>42404</v>
      </c>
      <c r="E36">
        <v>42410</v>
      </c>
      <c r="F36">
        <f t="shared" si="1"/>
        <v>42410</v>
      </c>
    </row>
    <row r="37" spans="1:6" x14ac:dyDescent="0.3">
      <c r="A37">
        <v>41413</v>
      </c>
      <c r="B37">
        <f t="shared" si="0"/>
        <v>41413</v>
      </c>
      <c r="E37">
        <v>42602</v>
      </c>
      <c r="F37">
        <f t="shared" si="1"/>
        <v>42602</v>
      </c>
    </row>
    <row r="38" spans="1:6" x14ac:dyDescent="0.3">
      <c r="A38">
        <v>41619</v>
      </c>
      <c r="B38">
        <f t="shared" si="0"/>
        <v>41619</v>
      </c>
      <c r="E38">
        <v>42603</v>
      </c>
      <c r="F38">
        <f t="shared" si="1"/>
        <v>42603</v>
      </c>
    </row>
    <row r="39" spans="1:6" x14ac:dyDescent="0.3">
      <c r="A39">
        <v>42702</v>
      </c>
      <c r="B39" t="e">
        <f t="shared" si="0"/>
        <v>#N/A</v>
      </c>
      <c r="E39">
        <v>42604</v>
      </c>
      <c r="F39">
        <f t="shared" si="1"/>
        <v>42604</v>
      </c>
    </row>
    <row r="40" spans="1:6" x14ac:dyDescent="0.3">
      <c r="A40">
        <v>42603</v>
      </c>
      <c r="B40">
        <f t="shared" si="0"/>
        <v>42603</v>
      </c>
      <c r="E40">
        <v>41501</v>
      </c>
      <c r="F40">
        <f t="shared" si="1"/>
        <v>41501</v>
      </c>
    </row>
    <row r="41" spans="1:6" x14ac:dyDescent="0.3">
      <c r="E41">
        <v>41412</v>
      </c>
      <c r="F41" t="e">
        <f t="shared" si="1"/>
        <v>#N/A</v>
      </c>
    </row>
    <row r="42" spans="1:6" x14ac:dyDescent="0.3">
      <c r="E42">
        <v>41413</v>
      </c>
      <c r="F42">
        <f t="shared" si="1"/>
        <v>41413</v>
      </c>
    </row>
    <row r="43" spans="1:6" x14ac:dyDescent="0.3">
      <c r="E43">
        <v>41618</v>
      </c>
      <c r="F43">
        <f t="shared" si="1"/>
        <v>41618</v>
      </c>
    </row>
    <row r="44" spans="1:6" x14ac:dyDescent="0.3">
      <c r="E44">
        <v>41607</v>
      </c>
      <c r="F44" t="e">
        <f t="shared" si="1"/>
        <v>#N/A</v>
      </c>
    </row>
    <row r="45" spans="1:6" x14ac:dyDescent="0.3">
      <c r="E45">
        <v>41619</v>
      </c>
      <c r="F45">
        <f t="shared" si="1"/>
        <v>41619</v>
      </c>
    </row>
    <row r="46" spans="1:6" x14ac:dyDescent="0.3">
      <c r="E46">
        <v>41620</v>
      </c>
      <c r="F46">
        <f t="shared" si="1"/>
        <v>41620</v>
      </c>
    </row>
    <row r="47" spans="1:6" x14ac:dyDescent="0.3">
      <c r="E47">
        <v>41614</v>
      </c>
      <c r="F47">
        <f t="shared" si="1"/>
        <v>41614</v>
      </c>
    </row>
    <row r="48" spans="1:6" x14ac:dyDescent="0.3">
      <c r="E48">
        <v>41615</v>
      </c>
      <c r="F48">
        <f t="shared" si="1"/>
        <v>41615</v>
      </c>
    </row>
    <row r="49" spans="5:6" x14ac:dyDescent="0.3">
      <c r="E49">
        <v>41617</v>
      </c>
      <c r="F49">
        <f t="shared" si="1"/>
        <v>41617</v>
      </c>
    </row>
    <row r="50" spans="5:6" x14ac:dyDescent="0.3">
      <c r="E50">
        <v>99</v>
      </c>
      <c r="F50" t="e">
        <f t="shared" si="1"/>
        <v>#N/A</v>
      </c>
    </row>
    <row r="51" spans="5:6" x14ac:dyDescent="0.3">
      <c r="E51">
        <v>33204</v>
      </c>
      <c r="F51">
        <f t="shared" si="1"/>
        <v>33204</v>
      </c>
    </row>
    <row r="52" spans="5:6" x14ac:dyDescent="0.3">
      <c r="E52">
        <v>21104</v>
      </c>
      <c r="F52" t="e">
        <f t="shared" si="1"/>
        <v>#N/A</v>
      </c>
    </row>
    <row r="53" spans="5:6" x14ac:dyDescent="0.3">
      <c r="E53">
        <v>23101</v>
      </c>
      <c r="F53" t="e">
        <f t="shared" si="1"/>
        <v>#N/A</v>
      </c>
    </row>
    <row r="54" spans="5:6" x14ac:dyDescent="0.3">
      <c r="E54">
        <v>23103</v>
      </c>
      <c r="F54" t="e">
        <f t="shared" si="1"/>
        <v>#N/A</v>
      </c>
    </row>
    <row r="55" spans="5:6" x14ac:dyDescent="0.3">
      <c r="E55">
        <v>23105</v>
      </c>
      <c r="F55" t="e">
        <f t="shared" si="1"/>
        <v>#N/A</v>
      </c>
    </row>
    <row r="56" spans="5:6" x14ac:dyDescent="0.3">
      <c r="E56">
        <v>23106</v>
      </c>
      <c r="F56" t="e">
        <f t="shared" si="1"/>
        <v>#N/A</v>
      </c>
    </row>
    <row r="57" spans="5:6" x14ac:dyDescent="0.3">
      <c r="E57">
        <v>999999</v>
      </c>
      <c r="F57" t="e">
        <f t="shared" si="1"/>
        <v>#N/A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1E6C4-BFCE-4E3C-A7D9-B1A66EA59EB1}">
  <dimension ref="A1:C14"/>
  <sheetViews>
    <sheetView showGridLines="0" workbookViewId="0">
      <selection activeCell="B8" sqref="B8"/>
    </sheetView>
  </sheetViews>
  <sheetFormatPr defaultRowHeight="15.6" x14ac:dyDescent="0.3"/>
  <cols>
    <col min="1" max="1" width="5.77734375" style="57" customWidth="1"/>
    <col min="2" max="2" width="4.88671875" style="1" customWidth="1"/>
    <col min="3" max="3" width="21.109375" style="56" bestFit="1" customWidth="1"/>
  </cols>
  <sheetData>
    <row r="1" spans="1:3" x14ac:dyDescent="0.3">
      <c r="A1" s="57" t="s">
        <v>2432</v>
      </c>
    </row>
    <row r="2" spans="1:3" x14ac:dyDescent="0.3">
      <c r="B2" s="1" t="s">
        <v>2422</v>
      </c>
    </row>
    <row r="3" spans="1:3" x14ac:dyDescent="0.3">
      <c r="B3" s="1" t="s">
        <v>2423</v>
      </c>
    </row>
    <row r="4" spans="1:3" x14ac:dyDescent="0.3">
      <c r="C4" s="56" t="s">
        <v>2425</v>
      </c>
    </row>
    <row r="5" spans="1:3" x14ac:dyDescent="0.3">
      <c r="B5" s="1" t="s">
        <v>2424</v>
      </c>
    </row>
    <row r="6" spans="1:3" x14ac:dyDescent="0.3">
      <c r="C6" s="56" t="s">
        <v>2426</v>
      </c>
    </row>
    <row r="7" spans="1:3" x14ac:dyDescent="0.3">
      <c r="B7" s="1" t="s">
        <v>2427</v>
      </c>
    </row>
    <row r="8" spans="1:3" x14ac:dyDescent="0.3">
      <c r="B8" s="1" t="s">
        <v>2428</v>
      </c>
    </row>
    <row r="9" spans="1:3" x14ac:dyDescent="0.3">
      <c r="C9" s="56" t="s">
        <v>2425</v>
      </c>
    </row>
    <row r="11" spans="1:3" x14ac:dyDescent="0.3">
      <c r="A11" s="57" t="s">
        <v>2433</v>
      </c>
    </row>
    <row r="12" spans="1:3" x14ac:dyDescent="0.3">
      <c r="B12" s="1" t="s">
        <v>2429</v>
      </c>
    </row>
    <row r="13" spans="1:3" x14ac:dyDescent="0.3">
      <c r="B13" s="1" t="s">
        <v>2430</v>
      </c>
    </row>
    <row r="14" spans="1:3" x14ac:dyDescent="0.3">
      <c r="B14" s="1" t="s">
        <v>2431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Q c V y d f Z B y k A A A A 9 g A A A B I A H A B D b 2 5 m a W c v U G F j a 2 F n Z S 5 4 b W w g o h g A K K A U A A A A A A A A A A A A A A A A A A A A A A A A A A A A h Y 9 N D o I w G E S v Q r q n P 8 h C y U d J d C u J 0 c S 4 b W q F R i i E F s v d X H g k r y B G U X c u 5 8 1 b z N y v N 8 i G u g o u q r O 6 M S l i m K J A G d k c t S l S 1 L t T O E c Z h 4 2 Q Z 1 G o Y J S N T Q Z 7 T F H p X J s Q 4 r 3 H f o a b r i A R p Y w c 8 v V O l q o W 6 C P r / 3 K o j X X C S I U 4 7 F 9 j e I Q Z W + C Y x p g C m S D k 2 n y F a N z 7 b H 8 g r P r K 9 Z 3 i r Q u X W y B T B P L + w B 9 Q S w M E F A A C A A g A F 3 Q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0 H F c o i k e 4 D g A A A B E A A A A T A B w A R m 9 y b X V s Y X M v U 2 V j d G l v b j E u b S C i G A A o o B Q A A A A A A A A A A A A A A A A A A A A A A A A A A A A r T k 0 u y c z P U w i G 0 I b W A F B L A Q I t A B Q A A g A I A B d 0 H F c n X 2 Q c p A A A A P Y A A A A S A A A A A A A A A A A A A A A A A A A A A A B D b 2 5 m a W c v U G F j a 2 F n Z S 5 4 b W x Q S w E C L Q A U A A I A C A A X d B x X D 8 r p q 6 Q A A A D p A A A A E w A A A A A A A A A A A A A A A A D w A A A A W 0 N v b n R l b n R f V H l w Z X N d L n h t b F B L A Q I t A B Q A A g A I A B d 0 H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W L 0 X t H M 8 g S 7 w w 5 r K a Y q R n A A A A A A I A A A A A A B B m A A A A A Q A A I A A A A J V 5 Y 9 S i / 0 l 6 d i J Z F o z w p 2 / R + u V O S H 1 t + + j 2 C Y j j P I F R A A A A A A 6 A A A A A A g A A I A A A A C Y Q P A w X D Z k / i K n K 8 + o Y 4 B m H 9 U g p J p f F t 8 l w V P Q J B w R G U A A A A D 4 6 + 5 D / B u i L c N 0 p W p 6 h c V 6 Y n O X b 9 o x y C + k E l 3 m q k M 7 t C A Q l P r K o M n 7 n j Z v R O 7 l q h 8 e c D T / u O Z I N 1 n Z s g d d h U e 9 + k 2 i G l c u g F H E W B k I Z 8 n z k Q A A A A H b n X c y Y 7 H u 8 Q p w 2 M p B 4 g O L j s j E d c / Q 3 L Y A B a 8 k X 8 o 3 H n 9 T H i V G j O N a b J P I b g S N V P 4 p e T 6 e 9 j 4 P m 9 o V W D y 9 C 6 v w = < / D a t a M a s h u p > 
</file>

<file path=customXml/itemProps1.xml><?xml version="1.0" encoding="utf-8"?>
<ds:datastoreItem xmlns:ds="http://schemas.openxmlformats.org/officeDocument/2006/customXml" ds:itemID="{0D8A6458-F4D6-47F5-9C56-EC832E47BB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Orçamento</vt:lpstr>
      <vt:lpstr>Resulltado Gerencial</vt:lpstr>
      <vt:lpstr>Orç x Real</vt:lpstr>
      <vt:lpstr>Comparativo Lançamento</vt:lpstr>
      <vt:lpstr>Dados</vt:lpstr>
      <vt:lpstr>DadosXreal</vt:lpstr>
      <vt:lpstr>Apresentação Bioclean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2022-12-30T17:06:49Z</cp:lastPrinted>
  <dcterms:created xsi:type="dcterms:W3CDTF">2022-05-11T13:32:15Z</dcterms:created>
  <dcterms:modified xsi:type="dcterms:W3CDTF">2024-01-09T11:43:22Z</dcterms:modified>
</cp:coreProperties>
</file>