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FEBF8109-6A87-4753-92F0-F5C267B6A09C}" xr6:coauthVersionLast="47" xr6:coauthVersionMax="47" xr10:uidLastSave="{00000000-0000-0000-0000-000000000000}"/>
  <bookViews>
    <workbookView xWindow="-108" yWindow="-108" windowWidth="23256" windowHeight="12456" xr2:uid="{8ECC1808-D55E-4B97-B063-74DF195AC97C}"/>
  </bookViews>
  <sheets>
    <sheet name="Meta 2025" sheetId="1" r:id="rId1"/>
    <sheet name="Bônus Ju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D54" i="1"/>
  <c r="D48" i="1"/>
  <c r="H54" i="1"/>
  <c r="K49" i="1" l="1"/>
  <c r="G54" i="1"/>
  <c r="K55" i="1" s="1"/>
  <c r="H49" i="1"/>
  <c r="H48" i="1"/>
  <c r="G48" i="1"/>
  <c r="D43" i="1"/>
  <c r="D15" i="2"/>
  <c r="C18" i="2"/>
  <c r="C17" i="2"/>
  <c r="E8" i="2"/>
  <c r="D8" i="2"/>
  <c r="C8" i="2"/>
  <c r="G6" i="2"/>
  <c r="F6" i="2" s="1"/>
  <c r="G5" i="2"/>
  <c r="F5" i="2"/>
  <c r="G4" i="2"/>
  <c r="F4" i="2" s="1"/>
  <c r="G3" i="2"/>
  <c r="F3" i="2"/>
  <c r="G8" i="2" l="1"/>
  <c r="F8" i="2" s="1"/>
  <c r="O19" i="1" l="1"/>
  <c r="N19" i="1"/>
  <c r="L3" i="1"/>
  <c r="F3" i="1"/>
  <c r="P19" i="1" l="1"/>
  <c r="Q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tc={5DBDEBF4-FD3F-446D-89D7-3DD807FEE5E6}</author>
  </authors>
  <commentList>
    <comment ref="K8" authorId="0" shapeId="0" xr:uid="{5DBDEBF4-FD3F-446D-89D7-3DD807FEE5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Fornecemos duas funcionárias para o setor de atendimento.</t>
      </text>
    </comment>
  </commentList>
</comments>
</file>

<file path=xl/sharedStrings.xml><?xml version="1.0" encoding="utf-8"?>
<sst xmlns="http://schemas.openxmlformats.org/spreadsheetml/2006/main" count="99" uniqueCount="61">
  <si>
    <t>Meta</t>
  </si>
  <si>
    <t>30dias</t>
  </si>
  <si>
    <t>90dias</t>
  </si>
  <si>
    <t>Realizado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</si>
  <si>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</si>
  <si>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</si>
  <si>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</si>
  <si>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</si>
  <si>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</si>
  <si>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</si>
  <si>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</si>
  <si>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</si>
  <si>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</si>
  <si>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</si>
  <si>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Premiação</t>
  </si>
  <si>
    <t>nov</t>
  </si>
  <si>
    <t>dez</t>
  </si>
  <si>
    <t xml:space="preserve">Entradas em cobrança </t>
  </si>
  <si>
    <t xml:space="preserve">ANO </t>
  </si>
  <si>
    <t>Média</t>
  </si>
  <si>
    <t xml:space="preserve">Aumento Média! </t>
  </si>
  <si>
    <t>Nova meta</t>
  </si>
  <si>
    <t>Mês</t>
  </si>
  <si>
    <t>PG Antecipado</t>
  </si>
  <si>
    <t>PG em dia</t>
  </si>
  <si>
    <t>PG  em atraso</t>
  </si>
  <si>
    <t xml:space="preserve">% </t>
  </si>
  <si>
    <t xml:space="preserve">Total </t>
  </si>
  <si>
    <t>Julho</t>
  </si>
  <si>
    <t>Agosto</t>
  </si>
  <si>
    <t xml:space="preserve">Setembro </t>
  </si>
  <si>
    <t xml:space="preserve">Outubro </t>
  </si>
  <si>
    <t>Total</t>
  </si>
  <si>
    <t>Juros</t>
  </si>
  <si>
    <t xml:space="preserve">Média </t>
  </si>
  <si>
    <t>Proposta bônus</t>
  </si>
  <si>
    <t>50% do valor que for recebido acima dá média dos últimos 4 meses.</t>
  </si>
  <si>
    <r>
      <t>Ex  : Recebendo R$ 20.000,00 de juros,  (20.000,00 - 14.500,00 =</t>
    </r>
    <r>
      <rPr>
        <sz val="9.5"/>
        <rFont val="Aptos Narrow"/>
        <family val="2"/>
        <scheme val="minor"/>
      </rPr>
      <t xml:space="preserve"> </t>
    </r>
    <r>
      <rPr>
        <b/>
        <sz val="9.5"/>
        <rFont val="Aptos Narrow"/>
        <family val="2"/>
        <scheme val="minor"/>
      </rPr>
      <t>5.500,00</t>
    </r>
    <r>
      <rPr>
        <sz val="9.5"/>
        <color theme="1"/>
        <rFont val="Aptos Narrow"/>
        <family val="2"/>
        <scheme val="minor"/>
      </rPr>
      <t>)</t>
    </r>
  </si>
  <si>
    <r>
      <t xml:space="preserve">Valor e ser dividido para equipe  </t>
    </r>
    <r>
      <rPr>
        <b/>
        <sz val="9.5"/>
        <color theme="1"/>
        <rFont val="Aptos Narrow"/>
        <family val="2"/>
        <scheme val="minor"/>
      </rPr>
      <t>2.750,00</t>
    </r>
    <r>
      <rPr>
        <sz val="9.5"/>
        <color theme="1"/>
        <rFont val="Aptos Narrow"/>
        <family val="2"/>
        <scheme val="minor"/>
      </rPr>
      <t xml:space="preserve"> (50% do valor do aumento de recebimento de juros)</t>
    </r>
  </si>
  <si>
    <t>M1</t>
  </si>
  <si>
    <t>M2</t>
  </si>
  <si>
    <t>M3</t>
  </si>
  <si>
    <t>M4</t>
  </si>
  <si>
    <t>90 DIAS</t>
  </si>
  <si>
    <t>30 DIAS</t>
  </si>
  <si>
    <t>[*] Habilitado para recebimento bônus referente a juros</t>
  </si>
  <si>
    <t xml:space="preserve">CENÁRIOS </t>
  </si>
  <si>
    <t>Antes</t>
  </si>
  <si>
    <t>Por mês</t>
  </si>
  <si>
    <t xml:space="preserve">No ano </t>
  </si>
  <si>
    <t xml:space="preserve">Empresa </t>
  </si>
  <si>
    <t>Multa 3%</t>
  </si>
  <si>
    <t>Agora (2%)</t>
  </si>
  <si>
    <t>Pedágio</t>
  </si>
  <si>
    <t>Base bônus</t>
  </si>
  <si>
    <t>empresa</t>
  </si>
  <si>
    <t>cobrança</t>
  </si>
  <si>
    <t>6 func</t>
  </si>
  <si>
    <t>p/ func</t>
  </si>
  <si>
    <t>50 / 50</t>
  </si>
  <si>
    <t>80 /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</si>
</sst>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.5"/>
      <color theme="1"/>
      <name val="Aptos Narrow"/>
      <family val="2"/>
      <scheme val="minor"/>
    </font>
    <font>
      <b/>
      <sz val="9.5"/>
      <color theme="1"/>
      <name val="Aptos Narrow"/>
      <family val="2"/>
      <scheme val="minor"/>
    </font>
    <font>
      <sz val="9.5"/>
      <color rgb="FFFF0000"/>
      <name val="Aptos Narrow"/>
      <family val="2"/>
      <scheme val="minor"/>
    </font>
    <font>
      <b/>
      <sz val="9.5"/>
      <color rgb="FFFFFFFF"/>
      <name val="Aptos Narrow"/>
      <family val="2"/>
      <scheme val="minor"/>
    </font>
    <font>
      <sz val="9.5"/>
      <name val="Aptos Narrow"/>
      <family val="2"/>
      <scheme val="minor"/>
    </font>
    <font>
      <b/>
      <sz val="9.5"/>
      <name val="Aptos Narrow"/>
      <family val="2"/>
      <scheme val="minor"/>
    </font>
    <font>
      <b/>
      <sz val="9.5"/>
      <color theme="0"/>
      <name val="Aptos Narrow"/>
      <family val="2"/>
      <scheme val="minor"/>
    </font>
    <font>
      <b/>
      <sz val="9.5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10" fontId="3" fillId="2" borderId="5" xfId="2" applyNumberFormat="1" applyFont="1" applyFill="1" applyBorder="1" applyAlignment="1">
      <alignment horizontal="center"/>
    </xf>
    <xf numFmtId="10" fontId="3" fillId="2" borderId="6" xfId="2" applyNumberFormat="1" applyFont="1" applyFill="1" applyBorder="1" applyAlignment="1">
      <alignment horizontal="center"/>
    </xf>
    <xf numFmtId="10" fontId="3" fillId="2" borderId="7" xfId="2" applyNumberFormat="1" applyFont="1" applyFill="1" applyBorder="1" applyAlignment="1">
      <alignment horizontal="center"/>
    </xf>
    <xf numFmtId="10" fontId="3" fillId="0" borderId="6" xfId="2" applyNumberFormat="1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0" fontId="3" fillId="0" borderId="1" xfId="0" applyFont="1" applyBorder="1"/>
    <xf numFmtId="10" fontId="3" fillId="0" borderId="1" xfId="2" applyNumberFormat="1" applyFont="1" applyBorder="1" applyAlignment="1">
      <alignment horizontal="center"/>
    </xf>
    <xf numFmtId="44" fontId="3" fillId="0" borderId="0" xfId="3" applyFont="1"/>
    <xf numFmtId="10" fontId="3" fillId="0" borderId="0" xfId="2" applyNumberFormat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center"/>
    </xf>
    <xf numFmtId="0" fontId="3" fillId="2" borderId="0" xfId="0" applyFont="1" applyFill="1"/>
    <xf numFmtId="44" fontId="3" fillId="2" borderId="0" xfId="0" applyNumberFormat="1" applyFont="1" applyFill="1"/>
    <xf numFmtId="44" fontId="3" fillId="3" borderId="10" xfId="0" applyNumberFormat="1" applyFont="1" applyFill="1" applyBorder="1" applyAlignment="1">
      <alignment horizontal="center"/>
    </xf>
    <xf numFmtId="10" fontId="3" fillId="3" borderId="11" xfId="0" applyNumberFormat="1" applyFont="1" applyFill="1" applyBorder="1"/>
    <xf numFmtId="0" fontId="4" fillId="3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 wrapText="1" readingOrder="1"/>
    </xf>
    <xf numFmtId="0" fontId="3" fillId="5" borderId="0" xfId="0" applyFont="1" applyFill="1" applyAlignment="1">
      <alignment horizontal="center"/>
    </xf>
    <xf numFmtId="44" fontId="3" fillId="0" borderId="0" xfId="3" applyFont="1" applyAlignment="1">
      <alignment horizontal="center"/>
    </xf>
    <xf numFmtId="44" fontId="5" fillId="0" borderId="0" xfId="3" applyFont="1" applyAlignment="1">
      <alignment horizontal="center"/>
    </xf>
    <xf numFmtId="9" fontId="5" fillId="0" borderId="0" xfId="2" applyFont="1" applyAlignment="1">
      <alignment horizontal="center"/>
    </xf>
    <xf numFmtId="44" fontId="3" fillId="5" borderId="0" xfId="0" applyNumberFormat="1" applyFont="1" applyFill="1"/>
    <xf numFmtId="0" fontId="3" fillId="3" borderId="0" xfId="0" applyFont="1" applyFill="1" applyAlignment="1">
      <alignment horizontal="center"/>
    </xf>
    <xf numFmtId="44" fontId="3" fillId="3" borderId="0" xfId="3" applyFont="1" applyFill="1" applyAlignment="1">
      <alignment horizontal="center"/>
    </xf>
    <xf numFmtId="44" fontId="5" fillId="3" borderId="0" xfId="3" applyFont="1" applyFill="1" applyAlignment="1">
      <alignment horizontal="center"/>
    </xf>
    <xf numFmtId="9" fontId="5" fillId="3" borderId="0" xfId="2" applyFont="1" applyFill="1" applyAlignment="1">
      <alignment horizontal="center"/>
    </xf>
    <xf numFmtId="44" fontId="3" fillId="3" borderId="0" xfId="0" applyNumberFormat="1" applyFont="1" applyFill="1"/>
    <xf numFmtId="44" fontId="3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9" fontId="3" fillId="0" borderId="0" xfId="2" applyFont="1"/>
    <xf numFmtId="44" fontId="3" fillId="0" borderId="0" xfId="0" applyNumberFormat="1" applyFont="1"/>
    <xf numFmtId="44" fontId="4" fillId="0" borderId="0" xfId="0" applyNumberFormat="1" applyFont="1"/>
    <xf numFmtId="10" fontId="5" fillId="0" borderId="1" xfId="2" applyNumberFormat="1" applyFont="1" applyBorder="1" applyAlignment="1">
      <alignment horizontal="center"/>
    </xf>
    <xf numFmtId="10" fontId="3" fillId="0" borderId="0" xfId="2" applyNumberFormat="1" applyFont="1"/>
    <xf numFmtId="10" fontId="3" fillId="0" borderId="13" xfId="2" applyNumberFormat="1" applyFont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44" fontId="4" fillId="7" borderId="0" xfId="3" applyFont="1" applyFill="1" applyAlignment="1">
      <alignment horizontal="center"/>
    </xf>
    <xf numFmtId="44" fontId="4" fillId="0" borderId="0" xfId="3" applyFont="1" applyAlignment="1">
      <alignment horizontal="center"/>
    </xf>
    <xf numFmtId="44" fontId="4" fillId="0" borderId="0" xfId="0" applyNumberFormat="1" applyFont="1" applyAlignment="1">
      <alignment horizontal="center"/>
    </xf>
    <xf numFmtId="10" fontId="10" fillId="0" borderId="13" xfId="2" applyNumberFormat="1" applyFont="1" applyBorder="1" applyAlignment="1">
      <alignment horizontal="center"/>
    </xf>
    <xf numFmtId="44" fontId="10" fillId="7" borderId="0" xfId="3" applyFont="1" applyFill="1" applyAlignment="1">
      <alignment horizontal="center"/>
    </xf>
    <xf numFmtId="43" fontId="3" fillId="0" borderId="0" xfId="1" applyFont="1"/>
    <xf numFmtId="44" fontId="4" fillId="7" borderId="0" xfId="3" applyFont="1" applyFill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ILHERME C ALMEIDA" id="{4C549137-719A-4DE3-A406-8672D2A2D024}" userId="76fd9e3041d0c9b4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4-11-01T17:32:03.73" personId="{4C549137-719A-4DE3-A406-8672D2A2D024}" id="{5DBDEBF4-FD3F-446D-89D7-3DD807FEE5E6}">
    <text>Fornecemos duas funcionárias para o setor de atendimento.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7544-984C-46D5-83DE-1E1E63C03752}">
  <dimension ref="A1:Q55"/>
  <sheetViews>
    <sheetView showGridLines="0" tabSelected="1" topLeftCell="A30" workbookViewId="0">
      <selection activeCell="F38" sqref="F38"/>
    </sheetView>
  </sheetViews>
  <sheetFormatPr defaultRowHeight="12.6" x14ac:dyDescent="0.25"/>
  <cols>
    <col min="1" max="1" width="11" style="1" customWidth="1"/>
    <col min="2" max="2" width="9.109375" style="1" customWidth="1"/>
    <col min="3" max="3" width="11.21875" style="1" bestFit="1" customWidth="1"/>
    <col min="4" max="4" width="12.109375" style="1" bestFit="1" customWidth="1"/>
    <col min="5" max="10" width="9.109375" style="1" customWidth="1"/>
    <col min="11" max="11" width="8.5546875" style="1" customWidth="1"/>
    <col min="12" max="12" width="8.88671875" style="1"/>
    <col min="13" max="13" width="14.77734375" style="1" hidden="1" customWidth="1"/>
    <col min="14" max="14" width="17.109375" style="1" hidden="1" customWidth="1"/>
    <col min="15" max="15" width="19.6640625" style="1" hidden="1" customWidth="1"/>
    <col min="16" max="16" width="17" style="17" hidden="1" customWidth="1"/>
    <col min="17" max="17" width="0" style="1" hidden="1" customWidth="1"/>
    <col min="18" max="16384" width="8.88671875" style="1"/>
  </cols>
  <sheetData>
    <row r="1" spans="1:15" x14ac:dyDescent="0.25">
      <c r="B1" s="53" t="s">
        <v>2</v>
      </c>
      <c r="C1" s="54"/>
      <c r="D1" s="54"/>
      <c r="E1" s="55"/>
      <c r="F1" s="2"/>
      <c r="G1" s="3"/>
      <c r="H1" s="53" t="s">
        <v>1</v>
      </c>
      <c r="I1" s="54"/>
      <c r="J1" s="54"/>
      <c r="K1" s="55"/>
      <c r="L1" s="2"/>
    </row>
    <row r="2" spans="1:15" x14ac:dyDescent="0.25">
      <c r="A2" s="4" t="s">
        <v>0</v>
      </c>
      <c r="B2" s="5">
        <v>5.4999999999999997E-3</v>
      </c>
      <c r="C2" s="6">
        <v>5.0000000000000001E-3</v>
      </c>
      <c r="D2" s="6">
        <v>4.7000000000000002E-3</v>
      </c>
      <c r="E2" s="7">
        <v>4.4999999999999997E-3</v>
      </c>
      <c r="F2" s="6"/>
      <c r="G2" s="8"/>
      <c r="H2" s="5">
        <v>5.5E-2</v>
      </c>
      <c r="I2" s="6">
        <v>0.05</v>
      </c>
      <c r="J2" s="6">
        <v>4.4999999999999998E-2</v>
      </c>
      <c r="K2" s="7">
        <v>0.04</v>
      </c>
      <c r="L2" s="6"/>
    </row>
    <row r="3" spans="1:15" x14ac:dyDescent="0.25">
      <c r="A3" s="4" t="s">
        <v>14</v>
      </c>
      <c r="B3" s="9"/>
      <c r="C3" s="9"/>
      <c r="D3" s="9"/>
      <c r="E3" s="9"/>
      <c r="F3" s="9">
        <f>SUM(B3:E3)</f>
        <v>0</v>
      </c>
      <c r="G3" s="10"/>
      <c r="H3" s="9"/>
      <c r="I3" s="9"/>
      <c r="J3" s="9"/>
      <c r="K3" s="9"/>
      <c r="L3" s="9">
        <f>SUM(H3:K3)</f>
        <v>0</v>
      </c>
    </row>
    <row r="4" spans="1:15" x14ac:dyDescent="0.25">
      <c r="A4" s="4"/>
      <c r="B4" s="18"/>
      <c r="C4" s="18"/>
      <c r="D4" s="18"/>
      <c r="E4" s="18"/>
      <c r="F4" s="18"/>
      <c r="G4" s="19"/>
      <c r="H4" s="18"/>
      <c r="I4" s="18"/>
      <c r="J4" s="18"/>
      <c r="K4" s="18"/>
      <c r="L4" s="18"/>
    </row>
    <row r="5" spans="1:15" x14ac:dyDescent="0.25">
      <c r="H5" s="11"/>
      <c r="M5" s="56" t="s">
        <v>17</v>
      </c>
      <c r="N5" s="56"/>
      <c r="O5" s="56"/>
    </row>
    <row r="6" spans="1:15" ht="14.4" customHeight="1" x14ac:dyDescent="0.25">
      <c r="A6" s="4" t="s">
        <v>3</v>
      </c>
      <c r="B6" s="4"/>
      <c r="C6" s="4"/>
      <c r="D6" s="4"/>
      <c r="E6" s="4"/>
      <c r="F6" s="4"/>
      <c r="G6" s="4"/>
      <c r="H6" s="11"/>
      <c r="M6" s="16" t="s">
        <v>18</v>
      </c>
      <c r="N6" s="16">
        <v>2023</v>
      </c>
      <c r="O6" s="17">
        <v>2024</v>
      </c>
    </row>
    <row r="7" spans="1:15" x14ac:dyDescent="0.25">
      <c r="A7" s="1" t="s">
        <v>4</v>
      </c>
      <c r="B7" s="12"/>
      <c r="C7" s="12"/>
      <c r="D7" s="12"/>
      <c r="E7" s="13">
        <v>4.0000000000000001E-3</v>
      </c>
      <c r="H7" s="13"/>
      <c r="I7" s="12"/>
      <c r="J7" s="12"/>
      <c r="K7" s="13">
        <v>3.78E-2</v>
      </c>
      <c r="M7" s="1" t="s">
        <v>4</v>
      </c>
      <c r="N7" s="14">
        <v>1428000</v>
      </c>
      <c r="O7" s="14">
        <v>2383000</v>
      </c>
    </row>
    <row r="8" spans="1:15" x14ac:dyDescent="0.25">
      <c r="A8" s="1" t="s">
        <v>5</v>
      </c>
      <c r="B8" s="12"/>
      <c r="C8" s="12"/>
      <c r="D8" s="12"/>
      <c r="E8" s="13">
        <v>4.4999999999999997E-3</v>
      </c>
      <c r="H8" s="13"/>
      <c r="I8" s="12"/>
      <c r="J8" s="12"/>
      <c r="K8" s="41">
        <v>4.6199999999999998E-2</v>
      </c>
      <c r="M8" s="1" t="s">
        <v>5</v>
      </c>
      <c r="N8" s="14">
        <v>1288000</v>
      </c>
      <c r="O8" s="14">
        <v>1946000</v>
      </c>
    </row>
    <row r="9" spans="1:15" x14ac:dyDescent="0.25">
      <c r="A9" s="1" t="s">
        <v>6</v>
      </c>
      <c r="B9" s="12"/>
      <c r="C9" s="12"/>
      <c r="D9" s="12"/>
      <c r="E9" s="13">
        <v>4.4000000000000003E-3</v>
      </c>
      <c r="H9" s="13"/>
      <c r="I9" s="12"/>
      <c r="J9" s="12"/>
      <c r="K9" s="41">
        <v>4.19E-2</v>
      </c>
      <c r="M9" s="1" t="s">
        <v>6</v>
      </c>
      <c r="N9" s="14">
        <v>1795000</v>
      </c>
      <c r="O9" s="14">
        <v>2274000</v>
      </c>
    </row>
    <row r="10" spans="1:15" x14ac:dyDescent="0.25">
      <c r="A10" s="1" t="s">
        <v>7</v>
      </c>
      <c r="B10" s="12"/>
      <c r="C10" s="12"/>
      <c r="D10" s="12"/>
      <c r="E10" s="13">
        <v>4.0000000000000001E-3</v>
      </c>
      <c r="H10" s="13"/>
      <c r="I10" s="12"/>
      <c r="J10" s="12"/>
      <c r="K10" s="13">
        <v>2.8400000000000002E-2</v>
      </c>
      <c r="M10" s="1" t="s">
        <v>7</v>
      </c>
      <c r="N10" s="14">
        <v>1669000</v>
      </c>
      <c r="O10" s="14">
        <v>2243000</v>
      </c>
    </row>
    <row r="11" spans="1:15" x14ac:dyDescent="0.25">
      <c r="A11" s="1" t="s">
        <v>8</v>
      </c>
      <c r="B11" s="12"/>
      <c r="C11" s="12"/>
      <c r="D11" s="12"/>
      <c r="E11" s="13">
        <v>4.4000000000000003E-3</v>
      </c>
      <c r="H11" s="13"/>
      <c r="I11" s="12"/>
      <c r="J11" s="12"/>
      <c r="K11" s="13">
        <v>2.6700000000000002E-2</v>
      </c>
      <c r="M11" s="1" t="s">
        <v>8</v>
      </c>
      <c r="N11" s="14">
        <v>1434000</v>
      </c>
      <c r="O11" s="14">
        <v>2326000</v>
      </c>
    </row>
    <row r="12" spans="1:15" x14ac:dyDescent="0.25">
      <c r="A12" s="1" t="s">
        <v>9</v>
      </c>
      <c r="B12" s="12"/>
      <c r="C12" s="12"/>
      <c r="D12" s="12"/>
      <c r="E12" s="13">
        <v>3.3999999999999998E-3</v>
      </c>
      <c r="H12" s="13"/>
      <c r="I12" s="12"/>
      <c r="J12" s="12"/>
      <c r="K12" s="13">
        <v>2.47E-2</v>
      </c>
      <c r="M12" s="1" t="s">
        <v>9</v>
      </c>
      <c r="N12" s="14">
        <v>1627000</v>
      </c>
      <c r="O12" s="14">
        <v>2246000</v>
      </c>
    </row>
    <row r="13" spans="1:15" x14ac:dyDescent="0.25">
      <c r="A13" s="1" t="s">
        <v>10</v>
      </c>
      <c r="B13" s="12"/>
      <c r="C13" s="12"/>
      <c r="D13" s="12"/>
      <c r="E13" s="13">
        <v>3.0999999999999999E-3</v>
      </c>
      <c r="H13" s="13"/>
      <c r="I13" s="12"/>
      <c r="J13" s="12"/>
      <c r="K13" s="13">
        <v>1.8599999999999998E-2</v>
      </c>
      <c r="M13" s="1" t="s">
        <v>10</v>
      </c>
      <c r="N13" s="14">
        <v>1773000</v>
      </c>
      <c r="O13" s="14">
        <v>2824000</v>
      </c>
    </row>
    <row r="14" spans="1:15" x14ac:dyDescent="0.25">
      <c r="A14" s="1" t="s">
        <v>11</v>
      </c>
      <c r="B14" s="12"/>
      <c r="C14" s="12"/>
      <c r="D14" s="12"/>
      <c r="E14" s="13">
        <v>3.5000000000000001E-3</v>
      </c>
      <c r="H14" s="13"/>
      <c r="I14" s="12"/>
      <c r="J14" s="12"/>
      <c r="K14" s="13">
        <v>1.6899999999999998E-2</v>
      </c>
      <c r="M14" s="1" t="s">
        <v>11</v>
      </c>
      <c r="N14" s="14">
        <v>1395000</v>
      </c>
      <c r="O14" s="14">
        <v>2086000</v>
      </c>
    </row>
    <row r="15" spans="1:15" x14ac:dyDescent="0.25">
      <c r="A15" s="1" t="s">
        <v>12</v>
      </c>
      <c r="B15" s="12"/>
      <c r="C15" s="12"/>
      <c r="D15" s="12"/>
      <c r="E15" s="13">
        <v>2.0999999999999999E-3</v>
      </c>
      <c r="H15" s="13"/>
      <c r="I15" s="12"/>
      <c r="J15" s="12"/>
      <c r="K15" s="13">
        <v>2.46E-2</v>
      </c>
      <c r="M15" s="1" t="s">
        <v>12</v>
      </c>
      <c r="N15" s="14">
        <v>1547000</v>
      </c>
      <c r="O15" s="14">
        <v>2399000</v>
      </c>
    </row>
    <row r="16" spans="1:15" x14ac:dyDescent="0.25">
      <c r="A16" s="1" t="s">
        <v>13</v>
      </c>
      <c r="B16" s="12"/>
      <c r="C16" s="12"/>
      <c r="D16" s="12"/>
      <c r="E16" s="13">
        <v>3.3999999999999998E-3</v>
      </c>
      <c r="F16" s="11"/>
      <c r="G16" s="15"/>
      <c r="H16" s="12"/>
      <c r="I16" s="12"/>
      <c r="J16" s="12"/>
      <c r="K16" s="13">
        <v>1.61E-2</v>
      </c>
      <c r="M16" s="1" t="s">
        <v>13</v>
      </c>
      <c r="N16" s="14">
        <v>1736000</v>
      </c>
      <c r="O16" s="14">
        <v>2309000</v>
      </c>
    </row>
    <row r="17" spans="1:17" ht="13.2" thickBot="1" x14ac:dyDescent="0.3">
      <c r="A17" s="1" t="s">
        <v>15</v>
      </c>
      <c r="B17" s="12"/>
      <c r="C17" s="12"/>
      <c r="D17" s="12"/>
      <c r="E17" s="13">
        <v>3.5000000000000001E-3</v>
      </c>
      <c r="H17" s="12"/>
      <c r="I17" s="12"/>
      <c r="J17" s="12"/>
      <c r="K17" s="13">
        <v>2.4199999999999999E-2</v>
      </c>
      <c r="M17" s="1" t="s">
        <v>15</v>
      </c>
      <c r="N17" s="14">
        <v>1746000</v>
      </c>
      <c r="O17" s="14"/>
    </row>
    <row r="18" spans="1:17" x14ac:dyDescent="0.25">
      <c r="A18" s="1" t="s">
        <v>16</v>
      </c>
      <c r="B18" s="12"/>
      <c r="C18" s="12"/>
      <c r="D18" s="12"/>
      <c r="E18" s="13">
        <v>3.7000000000000002E-3</v>
      </c>
      <c r="H18" s="12"/>
      <c r="I18" s="12"/>
      <c r="J18" s="12"/>
      <c r="K18" s="13">
        <v>2.4500000000000001E-2</v>
      </c>
      <c r="M18" s="1" t="s">
        <v>16</v>
      </c>
      <c r="N18" s="14">
        <v>1676000</v>
      </c>
      <c r="O18" s="14"/>
      <c r="P18" s="57" t="s">
        <v>20</v>
      </c>
      <c r="Q18" s="58"/>
    </row>
    <row r="19" spans="1:17" ht="13.2" thickBot="1" x14ac:dyDescent="0.3">
      <c r="M19" s="20" t="s">
        <v>19</v>
      </c>
      <c r="N19" s="21">
        <f>AVERAGE(N7:N18)</f>
        <v>1592833.3333333333</v>
      </c>
      <c r="O19" s="21">
        <f>AVERAGE(O7:O18)</f>
        <v>2303600</v>
      </c>
      <c r="P19" s="22">
        <f>O19-N19</f>
        <v>710766.66666666674</v>
      </c>
      <c r="Q19" s="23">
        <f>P19/N19</f>
        <v>0.44622789578319566</v>
      </c>
    </row>
    <row r="25" spans="1:17" x14ac:dyDescent="0.25">
      <c r="B25" s="53" t="s">
        <v>2</v>
      </c>
      <c r="C25" s="54"/>
      <c r="D25" s="54"/>
      <c r="E25" s="55"/>
      <c r="F25" s="24"/>
      <c r="G25" s="53" t="s">
        <v>1</v>
      </c>
      <c r="H25" s="54"/>
      <c r="I25" s="54"/>
      <c r="J25" s="55"/>
      <c r="K25" s="24"/>
      <c r="L25" s="24"/>
    </row>
    <row r="26" spans="1:17" x14ac:dyDescent="0.25">
      <c r="A26" s="4" t="s">
        <v>0</v>
      </c>
      <c r="B26" s="5">
        <v>5.4999999999999997E-3</v>
      </c>
      <c r="C26" s="6">
        <v>5.0000000000000001E-3</v>
      </c>
      <c r="D26" s="6">
        <v>4.7000000000000002E-3</v>
      </c>
      <c r="E26" s="7">
        <v>4.4999999999999997E-3</v>
      </c>
      <c r="F26" s="19"/>
      <c r="G26" s="5">
        <v>5.5E-2</v>
      </c>
      <c r="H26" s="6">
        <v>0.05</v>
      </c>
      <c r="I26" s="6">
        <v>4.4999999999999998E-2</v>
      </c>
      <c r="J26" s="7">
        <v>0.04</v>
      </c>
      <c r="K26" s="19"/>
      <c r="L26" s="19"/>
    </row>
    <row r="27" spans="1:17" x14ac:dyDescent="0.25">
      <c r="A27" s="4" t="s">
        <v>21</v>
      </c>
      <c r="B27" s="5">
        <v>5.0000000000000001E-3</v>
      </c>
      <c r="C27" s="6">
        <v>4.7000000000000002E-3</v>
      </c>
      <c r="D27" s="6">
        <v>4.3E-3</v>
      </c>
      <c r="E27" s="7">
        <v>4.0000000000000001E-3</v>
      </c>
      <c r="F27" s="19"/>
      <c r="G27" s="5">
        <v>0.05</v>
      </c>
      <c r="H27" s="6">
        <v>0.04</v>
      </c>
      <c r="I27" s="6">
        <v>3.5000000000000003E-2</v>
      </c>
      <c r="J27" s="7">
        <v>0.03</v>
      </c>
      <c r="K27" s="19"/>
      <c r="L27" s="19"/>
    </row>
    <row r="31" spans="1:17" x14ac:dyDescent="0.25">
      <c r="B31" s="52" t="s">
        <v>43</v>
      </c>
      <c r="C31" s="52"/>
      <c r="D31" s="52"/>
      <c r="E31" s="52"/>
      <c r="G31" s="52" t="s">
        <v>44</v>
      </c>
      <c r="H31" s="52"/>
      <c r="I31" s="52"/>
      <c r="J31" s="52"/>
    </row>
    <row r="32" spans="1:17" x14ac:dyDescent="0.25">
      <c r="B32" s="44" t="s">
        <v>39</v>
      </c>
      <c r="C32" s="44" t="s">
        <v>40</v>
      </c>
      <c r="D32" s="44" t="s">
        <v>41</v>
      </c>
      <c r="E32" s="44" t="s">
        <v>42</v>
      </c>
      <c r="F32" s="17"/>
      <c r="G32" s="44" t="s">
        <v>39</v>
      </c>
      <c r="H32" s="44" t="s">
        <v>40</v>
      </c>
      <c r="I32" s="44" t="s">
        <v>41</v>
      </c>
      <c r="J32" s="44" t="s">
        <v>42</v>
      </c>
    </row>
    <row r="33" spans="2:10" x14ac:dyDescent="0.25">
      <c r="B33" s="43">
        <v>4.4999999999999997E-3</v>
      </c>
      <c r="C33" s="43">
        <v>4.1999999999999997E-3</v>
      </c>
      <c r="D33" s="43">
        <v>4.0000000000000001E-3</v>
      </c>
      <c r="E33" s="48">
        <v>3.5000000000000001E-3</v>
      </c>
      <c r="F33" s="42"/>
      <c r="G33" s="43">
        <v>0.04</v>
      </c>
      <c r="H33" s="43">
        <v>3.5000000000000003E-2</v>
      </c>
      <c r="I33" s="43">
        <v>0.03</v>
      </c>
      <c r="J33" s="48">
        <v>2.5000000000000001E-2</v>
      </c>
    </row>
    <row r="34" spans="2:10" x14ac:dyDescent="0.25">
      <c r="D34" s="17" t="s">
        <v>60</v>
      </c>
      <c r="E34" s="17" t="s">
        <v>59</v>
      </c>
      <c r="I34" s="17" t="s">
        <v>60</v>
      </c>
      <c r="J34" s="17" t="s">
        <v>59</v>
      </c>
    </row>
    <row r="36" spans="2:10" x14ac:dyDescent="0.25">
      <c r="B36" s="1" t="s">
        <v>45</v>
      </c>
    </row>
    <row r="39" spans="2:10" x14ac:dyDescent="0.25">
      <c r="B39" s="51" t="s">
        <v>46</v>
      </c>
      <c r="C39" s="51"/>
      <c r="D39" s="51"/>
    </row>
    <row r="40" spans="2:10" x14ac:dyDescent="0.25">
      <c r="B40" s="27"/>
      <c r="C40" s="27"/>
      <c r="D40" s="17"/>
    </row>
    <row r="41" spans="2:10" x14ac:dyDescent="0.25">
      <c r="B41" s="45" t="s">
        <v>47</v>
      </c>
      <c r="C41" s="45" t="s">
        <v>48</v>
      </c>
      <c r="D41" s="45" t="s">
        <v>49</v>
      </c>
    </row>
    <row r="42" spans="2:10" x14ac:dyDescent="0.25">
      <c r="B42" s="27" t="s">
        <v>32</v>
      </c>
      <c r="C42" s="27">
        <v>15000</v>
      </c>
      <c r="D42" s="36"/>
    </row>
    <row r="43" spans="2:10" x14ac:dyDescent="0.25">
      <c r="B43" s="46" t="s">
        <v>50</v>
      </c>
      <c r="C43" s="46">
        <v>15000</v>
      </c>
      <c r="D43" s="47">
        <f>C43*12</f>
        <v>180000</v>
      </c>
    </row>
    <row r="44" spans="2:10" x14ac:dyDescent="0.25">
      <c r="B44" s="27"/>
      <c r="C44" s="27"/>
      <c r="D44" s="17"/>
    </row>
    <row r="45" spans="2:10" x14ac:dyDescent="0.25">
      <c r="B45" s="27"/>
      <c r="C45" s="27"/>
      <c r="D45" s="17"/>
    </row>
    <row r="46" spans="2:10" x14ac:dyDescent="0.25">
      <c r="B46" s="27"/>
      <c r="C46" s="27"/>
      <c r="D46" s="17"/>
      <c r="G46" s="1">
        <v>45000</v>
      </c>
    </row>
    <row r="47" spans="2:10" x14ac:dyDescent="0.25">
      <c r="B47" s="45" t="s">
        <v>52</v>
      </c>
      <c r="C47" s="45" t="s">
        <v>48</v>
      </c>
      <c r="D47" s="45" t="s">
        <v>49</v>
      </c>
      <c r="F47" s="1" t="s">
        <v>53</v>
      </c>
      <c r="G47" s="1">
        <v>15000</v>
      </c>
    </row>
    <row r="48" spans="2:10" x14ac:dyDescent="0.25">
      <c r="B48" s="27"/>
      <c r="C48" s="27">
        <v>30000</v>
      </c>
      <c r="D48" s="36">
        <f>C48*12</f>
        <v>360000</v>
      </c>
      <c r="F48" s="1" t="s">
        <v>54</v>
      </c>
      <c r="G48" s="1">
        <f>G46-G47</f>
        <v>30000</v>
      </c>
      <c r="H48" s="1">
        <f>G48/2</f>
        <v>15000</v>
      </c>
      <c r="I48" s="1" t="s">
        <v>55</v>
      </c>
    </row>
    <row r="49" spans="2:12" x14ac:dyDescent="0.25">
      <c r="B49" s="46"/>
      <c r="C49" s="46"/>
      <c r="D49" s="47"/>
      <c r="H49" s="1">
        <f>H48</f>
        <v>15000</v>
      </c>
      <c r="I49" s="1" t="s">
        <v>56</v>
      </c>
      <c r="J49" s="1" t="s">
        <v>57</v>
      </c>
      <c r="K49" s="50">
        <f>H49/6</f>
        <v>2500</v>
      </c>
      <c r="L49" s="1" t="s">
        <v>58</v>
      </c>
    </row>
    <row r="50" spans="2:12" x14ac:dyDescent="0.25">
      <c r="B50" s="27"/>
      <c r="C50" s="27"/>
      <c r="D50" s="36"/>
    </row>
    <row r="51" spans="2:12" x14ac:dyDescent="0.25">
      <c r="B51" s="27"/>
      <c r="C51" s="27"/>
      <c r="D51" s="36"/>
    </row>
    <row r="52" spans="2:12" x14ac:dyDescent="0.25">
      <c r="B52" s="27"/>
      <c r="C52" s="27"/>
      <c r="D52" s="17"/>
      <c r="G52" s="1">
        <v>65000</v>
      </c>
    </row>
    <row r="53" spans="2:12" x14ac:dyDescent="0.25">
      <c r="B53" s="49" t="s">
        <v>51</v>
      </c>
      <c r="C53" s="45" t="s">
        <v>48</v>
      </c>
      <c r="D53" s="45" t="s">
        <v>49</v>
      </c>
      <c r="F53" s="1" t="s">
        <v>53</v>
      </c>
      <c r="G53" s="1">
        <v>25000</v>
      </c>
    </row>
    <row r="54" spans="2:12" x14ac:dyDescent="0.25">
      <c r="B54" s="27"/>
      <c r="C54" s="27">
        <v>45000</v>
      </c>
      <c r="D54" s="36">
        <f>C54*12</f>
        <v>540000</v>
      </c>
      <c r="F54" s="1" t="s">
        <v>54</v>
      </c>
      <c r="G54" s="1">
        <f>G52-G53</f>
        <v>40000</v>
      </c>
      <c r="H54" s="1">
        <f>G54*50%</f>
        <v>20000</v>
      </c>
      <c r="I54" s="1" t="s">
        <v>55</v>
      </c>
    </row>
    <row r="55" spans="2:12" x14ac:dyDescent="0.25">
      <c r="B55" s="46"/>
      <c r="C55" s="46"/>
      <c r="D55" s="47"/>
      <c r="H55" s="1">
        <f>G54*50%</f>
        <v>20000</v>
      </c>
      <c r="I55" s="1" t="s">
        <v>56</v>
      </c>
      <c r="J55" s="1" t="s">
        <v>57</v>
      </c>
      <c r="K55" s="50">
        <f>H55/6</f>
        <v>3333.3333333333335</v>
      </c>
      <c r="L55" s="1" t="s">
        <v>58</v>
      </c>
    </row>
  </sheetData>
  <mergeCells count="9">
    <mergeCell ref="M5:O5"/>
    <mergeCell ref="P18:Q18"/>
    <mergeCell ref="B25:E25"/>
    <mergeCell ref="G25:J25"/>
    <mergeCell ref="B39:D39"/>
    <mergeCell ref="B31:E31"/>
    <mergeCell ref="G31:J31"/>
    <mergeCell ref="B1:E1"/>
    <mergeCell ref="H1:K1"/>
  </mergeCells>
  <phoneticPr fontId="2" type="noConversion"/>
  <pageMargins left="0.511811024" right="0.511811024" top="0.78740157499999996" bottom="0.78740157499999996" header="0.31496062000000002" footer="0.31496062000000002"/>
  <ignoredErrors>
    <ignoredError sqref="N19:O19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DCC7-7BA5-4843-9DCE-B8420AF76061}">
  <dimension ref="B2:G24"/>
  <sheetViews>
    <sheetView showGridLines="0" workbookViewId="0">
      <selection activeCell="F15" sqref="F15"/>
    </sheetView>
  </sheetViews>
  <sheetFormatPr defaultRowHeight="12.6" x14ac:dyDescent="0.25"/>
  <cols>
    <col min="1" max="1" width="3.6640625" style="1" customWidth="1"/>
    <col min="2" max="2" width="22.88671875" style="1" customWidth="1"/>
    <col min="3" max="3" width="22.5546875" style="1" customWidth="1"/>
    <col min="4" max="4" width="17.77734375" style="1" customWidth="1"/>
    <col min="5" max="5" width="19.6640625" style="1" customWidth="1"/>
    <col min="6" max="6" width="11.33203125" style="1" customWidth="1"/>
    <col min="7" max="7" width="19.5546875" style="1" customWidth="1"/>
    <col min="8" max="16384" width="8.88671875" style="1"/>
  </cols>
  <sheetData>
    <row r="2" spans="2:7" x14ac:dyDescent="0.25">
      <c r="B2" s="25" t="s">
        <v>22</v>
      </c>
      <c r="C2" s="25" t="s">
        <v>23</v>
      </c>
      <c r="D2" s="25" t="s">
        <v>24</v>
      </c>
      <c r="E2" s="25" t="s">
        <v>25</v>
      </c>
      <c r="F2" s="25" t="s">
        <v>26</v>
      </c>
      <c r="G2" s="25" t="s">
        <v>27</v>
      </c>
    </row>
    <row r="3" spans="2:7" x14ac:dyDescent="0.25">
      <c r="B3" s="26" t="s">
        <v>28</v>
      </c>
      <c r="C3" s="27">
        <v>3164316.16</v>
      </c>
      <c r="D3" s="27">
        <v>6757491.5099999998</v>
      </c>
      <c r="E3" s="28">
        <v>3342684.54</v>
      </c>
      <c r="F3" s="29">
        <f>E3/G3</f>
        <v>0.25200245038253144</v>
      </c>
      <c r="G3" s="30">
        <f>SUM(C3:E3)</f>
        <v>13264492.210000001</v>
      </c>
    </row>
    <row r="4" spans="2:7" x14ac:dyDescent="0.25">
      <c r="B4" s="26" t="s">
        <v>29</v>
      </c>
      <c r="C4" s="27">
        <v>2715486.71</v>
      </c>
      <c r="D4" s="27">
        <v>6805514.6100000003</v>
      </c>
      <c r="E4" s="28">
        <v>2183161.38</v>
      </c>
      <c r="F4" s="29">
        <f>E4/G4</f>
        <v>0.18652862540948786</v>
      </c>
      <c r="G4" s="30">
        <f>SUM(C4:E4)</f>
        <v>11704162.699999999</v>
      </c>
    </row>
    <row r="5" spans="2:7" x14ac:dyDescent="0.25">
      <c r="B5" s="26" t="s">
        <v>30</v>
      </c>
      <c r="C5" s="27">
        <v>3212439.11</v>
      </c>
      <c r="D5" s="27">
        <v>7321922.8499999996</v>
      </c>
      <c r="E5" s="28">
        <v>2512247.85</v>
      </c>
      <c r="F5" s="29">
        <f>E5/G5</f>
        <v>0.19255943778393725</v>
      </c>
      <c r="G5" s="30">
        <f>SUM(C5:E5)</f>
        <v>13046609.809999999</v>
      </c>
    </row>
    <row r="6" spans="2:7" x14ac:dyDescent="0.25">
      <c r="B6" s="26" t="s">
        <v>31</v>
      </c>
      <c r="C6" s="27">
        <v>3161085.33</v>
      </c>
      <c r="D6" s="27">
        <v>7269110.1500000004</v>
      </c>
      <c r="E6" s="28">
        <v>2560375.89</v>
      </c>
      <c r="F6" s="29">
        <f>E6/G6</f>
        <v>0.19709494040522715</v>
      </c>
      <c r="G6" s="30">
        <f>SUM(C6:E6)</f>
        <v>12990571.370000001</v>
      </c>
    </row>
    <row r="7" spans="2:7" x14ac:dyDescent="0.25">
      <c r="B7" s="31"/>
      <c r="C7" s="32"/>
      <c r="D7" s="32"/>
      <c r="E7" s="33"/>
      <c r="F7" s="34"/>
      <c r="G7" s="35"/>
    </row>
    <row r="8" spans="2:7" x14ac:dyDescent="0.25">
      <c r="B8" s="26" t="s">
        <v>32</v>
      </c>
      <c r="C8" s="36">
        <f>SUM(C3:C7)</f>
        <v>12253327.310000001</v>
      </c>
      <c r="D8" s="36">
        <f>SUM(D3:D7)</f>
        <v>28154039.119999997</v>
      </c>
      <c r="E8" s="37">
        <f>SUM(E3:E6)</f>
        <v>10598469.66</v>
      </c>
      <c r="F8" s="29">
        <f>E8/G8</f>
        <v>0.207789352600729</v>
      </c>
      <c r="G8" s="30">
        <f>SUM(G3:G6)</f>
        <v>51005836.090000004</v>
      </c>
    </row>
    <row r="11" spans="2:7" x14ac:dyDescent="0.25">
      <c r="B11" s="25" t="s">
        <v>22</v>
      </c>
      <c r="C11" s="25" t="s">
        <v>33</v>
      </c>
    </row>
    <row r="12" spans="2:7" x14ac:dyDescent="0.25">
      <c r="B12" s="26" t="s">
        <v>28</v>
      </c>
      <c r="C12" s="32">
        <v>14250.72</v>
      </c>
      <c r="D12" s="38"/>
    </row>
    <row r="13" spans="2:7" x14ac:dyDescent="0.25">
      <c r="B13" s="26" t="s">
        <v>29</v>
      </c>
      <c r="C13" s="32">
        <v>11311.41</v>
      </c>
      <c r="D13" s="38"/>
    </row>
    <row r="14" spans="2:7" x14ac:dyDescent="0.25">
      <c r="B14" s="26" t="s">
        <v>30</v>
      </c>
      <c r="C14" s="32">
        <v>11903.37</v>
      </c>
      <c r="D14" s="38"/>
    </row>
    <row r="15" spans="2:7" x14ac:dyDescent="0.25">
      <c r="B15" s="26" t="s">
        <v>31</v>
      </c>
      <c r="C15" s="32">
        <v>20237.75</v>
      </c>
      <c r="D15" s="38">
        <f>C15/E6</f>
        <v>7.9042105024664955E-3</v>
      </c>
    </row>
    <row r="16" spans="2:7" x14ac:dyDescent="0.25">
      <c r="B16" s="17"/>
      <c r="C16" s="35"/>
    </row>
    <row r="17" spans="2:5" x14ac:dyDescent="0.25">
      <c r="B17" s="26" t="s">
        <v>32</v>
      </c>
      <c r="C17" s="39">
        <f>SUM(C12:C16)</f>
        <v>57703.25</v>
      </c>
    </row>
    <row r="18" spans="2:5" x14ac:dyDescent="0.25">
      <c r="B18" s="26" t="s">
        <v>34</v>
      </c>
      <c r="C18" s="40">
        <f>C17/4</f>
        <v>14425.8125</v>
      </c>
      <c r="D18" s="1">
        <v>14500</v>
      </c>
      <c r="E18" s="39"/>
    </row>
    <row r="20" spans="2:5" x14ac:dyDescent="0.25">
      <c r="B20" s="59" t="s">
        <v>35</v>
      </c>
      <c r="C20" s="59"/>
      <c r="D20" s="59"/>
    </row>
    <row r="21" spans="2:5" x14ac:dyDescent="0.25">
      <c r="B21" s="1" t="s">
        <v>36</v>
      </c>
    </row>
    <row r="22" spans="2:5" x14ac:dyDescent="0.25">
      <c r="B22" s="1" t="s">
        <v>37</v>
      </c>
    </row>
    <row r="24" spans="2:5" x14ac:dyDescent="0.25">
      <c r="B24" s="1" t="s">
        <v>38</v>
      </c>
    </row>
  </sheetData>
  <mergeCells count="1">
    <mergeCell ref="B20:D20"/>
  </mergeCells>
  <pageMargins left="0.511811024" right="0.511811024" top="0.78740157499999996" bottom="0.78740157499999996" header="0.31496062000000002" footer="0.31496062000000002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Meta 2025</vt:lpstr>
      <vt:lpstr>Bônus Juros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Bernardo</dc:creator>
  <cp:lastModifiedBy>Antonio Bernardo</cp:lastModifiedBy>
  <dcterms:created xsi:type="dcterms:W3CDTF">2024-11-01T16:39:53Z</dcterms:created>
  <dcterms:modified xsi:type="dcterms:W3CDTF">2025-01-30T18:42:14Z</dcterms:modified>
</cp:coreProperties>
</file>