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36D8BF5D-D3EF-4711-969B-792E3FD50A89}" xr6:coauthVersionLast="47" xr6:coauthVersionMax="47" xr10:uidLastSave="{00000000-0000-0000-0000-000000000000}"/>
  <bookViews>
    <workbookView xWindow="-108" yWindow="-108" windowWidth="23256" windowHeight="12456" tabRatio="809" xr2:uid="{99801152-84CB-402B-8D81-A7C7CF9C8D35}"/>
  </bookViews>
  <sheets>
    <sheet name="Orçamento" sheetId="22" r:id="rId1"/>
    <sheet name="CCusto" sheetId="23" r:id="rId2"/>
  </sheets>
  <definedNames>
    <definedName name="_xlnm._FilterDatabase" localSheetId="1" hidden="1">CCusto!$A$1:$C$40</definedName>
    <definedName name="_xlnm._FilterDatabase" localSheetId="0" hidden="1">Orçamento!$A$2:$AG$1419</definedName>
    <definedName name="_xlnm.Print_Area" localSheetId="0">Orçamento!$B$1:$AG$1419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9" i="22" l="1"/>
  <c r="AE169" i="22"/>
  <c r="AD169" i="22"/>
  <c r="AC169" i="22"/>
  <c r="AB169" i="22"/>
  <c r="AA169" i="22"/>
  <c r="Z169" i="22"/>
  <c r="Y169" i="22"/>
  <c r="X169" i="22"/>
  <c r="W169" i="22"/>
  <c r="V169" i="22"/>
  <c r="U169" i="22"/>
  <c r="S175" i="22"/>
  <c r="R175" i="22"/>
  <c r="Q175" i="22"/>
  <c r="P175" i="22"/>
  <c r="O175" i="22"/>
  <c r="N175" i="22"/>
  <c r="M175" i="22"/>
  <c r="L175" i="22"/>
  <c r="K175" i="22"/>
  <c r="J175" i="22"/>
  <c r="A175" i="22"/>
  <c r="AG174" i="22"/>
  <c r="A174" i="22"/>
  <c r="AG173" i="22"/>
  <c r="A173" i="22" s="1"/>
  <c r="AG172" i="22"/>
  <c r="A172" i="22"/>
  <c r="AG171" i="22"/>
  <c r="A171" i="22"/>
  <c r="AG170" i="22"/>
  <c r="A170" i="22"/>
  <c r="S165" i="22"/>
  <c r="R165" i="22"/>
  <c r="Q165" i="22"/>
  <c r="P165" i="22"/>
  <c r="O165" i="22"/>
  <c r="N165" i="22"/>
  <c r="M165" i="22"/>
  <c r="L165" i="22"/>
  <c r="K165" i="22"/>
  <c r="J165" i="22"/>
  <c r="AF159" i="22"/>
  <c r="AE159" i="22"/>
  <c r="AE158" i="22" s="1"/>
  <c r="AD159" i="22"/>
  <c r="AD158" i="22" s="1"/>
  <c r="AC159" i="22"/>
  <c r="AC158" i="22" s="1"/>
  <c r="AB159" i="22"/>
  <c r="AB158" i="22" s="1"/>
  <c r="AA159" i="22"/>
  <c r="AA158" i="22" s="1"/>
  <c r="Z159" i="22"/>
  <c r="Z158" i="22" s="1"/>
  <c r="Y159" i="22"/>
  <c r="Y158" i="22" s="1"/>
  <c r="X159" i="22"/>
  <c r="W159" i="22"/>
  <c r="W158" i="22" s="1"/>
  <c r="V159" i="22"/>
  <c r="U159" i="22"/>
  <c r="U158" i="22" s="1"/>
  <c r="AF158" i="22"/>
  <c r="X158" i="22"/>
  <c r="A165" i="22"/>
  <c r="AG164" i="22"/>
  <c r="A164" i="22"/>
  <c r="AG163" i="22"/>
  <c r="A163" i="22" s="1"/>
  <c r="AG162" i="22"/>
  <c r="A162" i="22" s="1"/>
  <c r="AG161" i="22"/>
  <c r="A161" i="22" s="1"/>
  <c r="AG160" i="22"/>
  <c r="A160" i="22"/>
  <c r="V158" i="22"/>
  <c r="AA149" i="22"/>
  <c r="Z149" i="22"/>
  <c r="AF150" i="22"/>
  <c r="AF149" i="22" s="1"/>
  <c r="AE150" i="22"/>
  <c r="AE149" i="22" s="1"/>
  <c r="AD150" i="22"/>
  <c r="AD149" i="22" s="1"/>
  <c r="AC150" i="22"/>
  <c r="AC149" i="22" s="1"/>
  <c r="AB150" i="22"/>
  <c r="AB149" i="22" s="1"/>
  <c r="AA150" i="22"/>
  <c r="Z150" i="22"/>
  <c r="Y150" i="22"/>
  <c r="Y149" i="22" s="1"/>
  <c r="X150" i="22"/>
  <c r="X149" i="22" s="1"/>
  <c r="W150" i="22"/>
  <c r="W149" i="22" s="1"/>
  <c r="V150" i="22"/>
  <c r="V149" i="22" s="1"/>
  <c r="U150" i="22"/>
  <c r="U149" i="22" s="1"/>
  <c r="S156" i="22"/>
  <c r="R156" i="22"/>
  <c r="Q156" i="22"/>
  <c r="P156" i="22"/>
  <c r="O156" i="22"/>
  <c r="N156" i="22"/>
  <c r="M156" i="22"/>
  <c r="L156" i="22"/>
  <c r="K156" i="22"/>
  <c r="J156" i="22"/>
  <c r="AG157" i="22"/>
  <c r="A157" i="22" s="1"/>
  <c r="A156" i="22"/>
  <c r="AG155" i="22"/>
  <c r="A155" i="22" s="1"/>
  <c r="AG154" i="22"/>
  <c r="A154" i="22" s="1"/>
  <c r="AG153" i="22"/>
  <c r="A153" i="22" s="1"/>
  <c r="AG152" i="22"/>
  <c r="A152" i="22" s="1"/>
  <c r="AG151" i="22"/>
  <c r="A151" i="22" s="1"/>
  <c r="AB131" i="22"/>
  <c r="AA131" i="22"/>
  <c r="AF141" i="22"/>
  <c r="AF140" i="22" s="1"/>
  <c r="AE141" i="22"/>
  <c r="AE140" i="22" s="1"/>
  <c r="AD141" i="22"/>
  <c r="AD140" i="22" s="1"/>
  <c r="AC141" i="22"/>
  <c r="AC140" i="22" s="1"/>
  <c r="AB141" i="22"/>
  <c r="AB140" i="22" s="1"/>
  <c r="AA141" i="22"/>
  <c r="AA140" i="22" s="1"/>
  <c r="Z141" i="22"/>
  <c r="Z140" i="22" s="1"/>
  <c r="Y141" i="22"/>
  <c r="Y140" i="22" s="1"/>
  <c r="X141" i="22"/>
  <c r="X140" i="22" s="1"/>
  <c r="W141" i="22"/>
  <c r="W140" i="22" s="1"/>
  <c r="V141" i="22"/>
  <c r="V140" i="22" s="1"/>
  <c r="U141" i="22"/>
  <c r="U140" i="22" s="1"/>
  <c r="S147" i="22"/>
  <c r="R147" i="22"/>
  <c r="Q147" i="22"/>
  <c r="P147" i="22"/>
  <c r="O147" i="22"/>
  <c r="N147" i="22"/>
  <c r="M147" i="22"/>
  <c r="L147" i="22"/>
  <c r="K147" i="22"/>
  <c r="J147" i="22"/>
  <c r="A147" i="22"/>
  <c r="AG146" i="22"/>
  <c r="A146" i="22" s="1"/>
  <c r="AG145" i="22"/>
  <c r="A145" i="22" s="1"/>
  <c r="AG144" i="22"/>
  <c r="A144" i="22" s="1"/>
  <c r="AG143" i="22"/>
  <c r="A143" i="22" s="1"/>
  <c r="AG142" i="22"/>
  <c r="A142" i="22" s="1"/>
  <c r="AF132" i="22"/>
  <c r="AF131" i="22" s="1"/>
  <c r="AE132" i="22"/>
  <c r="AE131" i="22" s="1"/>
  <c r="AD132" i="22"/>
  <c r="AD131" i="22" s="1"/>
  <c r="AC132" i="22"/>
  <c r="AC131" i="22" s="1"/>
  <c r="AB132" i="22"/>
  <c r="AA132" i="22"/>
  <c r="Z132" i="22"/>
  <c r="Z131" i="22" s="1"/>
  <c r="Y132" i="22"/>
  <c r="Y131" i="22" s="1"/>
  <c r="X132" i="22"/>
  <c r="X131" i="22" s="1"/>
  <c r="W132" i="22"/>
  <c r="W131" i="22" s="1"/>
  <c r="V132" i="22"/>
  <c r="V131" i="22" s="1"/>
  <c r="U132" i="22"/>
  <c r="U131" i="22" s="1"/>
  <c r="S138" i="22"/>
  <c r="R138" i="22"/>
  <c r="Q138" i="22"/>
  <c r="P138" i="22"/>
  <c r="O138" i="22"/>
  <c r="N138" i="22"/>
  <c r="M138" i="22"/>
  <c r="L138" i="22"/>
  <c r="K138" i="22"/>
  <c r="J138" i="22"/>
  <c r="A138" i="22"/>
  <c r="AG137" i="22"/>
  <c r="A137" i="22" s="1"/>
  <c r="AG136" i="22"/>
  <c r="A136" i="22" s="1"/>
  <c r="AG135" i="22"/>
  <c r="A135" i="22"/>
  <c r="AG134" i="22"/>
  <c r="A134" i="22" s="1"/>
  <c r="AG133" i="22"/>
  <c r="A133" i="22" s="1"/>
  <c r="AF123" i="22"/>
  <c r="AE123" i="22"/>
  <c r="AD123" i="22"/>
  <c r="AC123" i="22"/>
  <c r="AB123" i="22"/>
  <c r="AA123" i="22"/>
  <c r="Z123" i="22"/>
  <c r="Y123" i="22"/>
  <c r="X123" i="22"/>
  <c r="W123" i="22"/>
  <c r="V123" i="22"/>
  <c r="U123" i="22"/>
  <c r="S129" i="22"/>
  <c r="R129" i="22"/>
  <c r="Q129" i="22"/>
  <c r="P129" i="22"/>
  <c r="O129" i="22"/>
  <c r="N129" i="22"/>
  <c r="M129" i="22"/>
  <c r="L129" i="22"/>
  <c r="K129" i="22"/>
  <c r="J129" i="22"/>
  <c r="A129" i="22"/>
  <c r="AG128" i="22"/>
  <c r="A128" i="22"/>
  <c r="AG127" i="22"/>
  <c r="A127" i="22" s="1"/>
  <c r="AG126" i="22"/>
  <c r="A126" i="22" s="1"/>
  <c r="AG125" i="22"/>
  <c r="A125" i="22" s="1"/>
  <c r="AG124" i="22"/>
  <c r="A124" i="22"/>
  <c r="AG115" i="22"/>
  <c r="A115" i="22" s="1"/>
  <c r="K97" i="22"/>
  <c r="L97" i="22"/>
  <c r="M97" i="22"/>
  <c r="N97" i="22"/>
  <c r="O97" i="22"/>
  <c r="P97" i="22"/>
  <c r="Q97" i="22"/>
  <c r="R97" i="22"/>
  <c r="S97" i="22"/>
  <c r="J97" i="22"/>
  <c r="A97" i="22"/>
  <c r="AG87" i="22"/>
  <c r="A87" i="22" s="1"/>
  <c r="AG86" i="22"/>
  <c r="A86" i="22" s="1"/>
  <c r="AG85" i="22"/>
  <c r="A85" i="22" s="1"/>
  <c r="S69" i="22"/>
  <c r="R69" i="22"/>
  <c r="Q69" i="22"/>
  <c r="P69" i="22"/>
  <c r="O69" i="22"/>
  <c r="N69" i="22"/>
  <c r="M69" i="22"/>
  <c r="L69" i="22"/>
  <c r="K69" i="22"/>
  <c r="J69" i="22"/>
  <c r="A69" i="22"/>
  <c r="K60" i="22"/>
  <c r="L60" i="22"/>
  <c r="M60" i="22"/>
  <c r="N60" i="22"/>
  <c r="O60" i="22"/>
  <c r="P60" i="22"/>
  <c r="Q60" i="22"/>
  <c r="R60" i="22"/>
  <c r="S60" i="22"/>
  <c r="J60" i="22"/>
  <c r="A60" i="22"/>
  <c r="U45" i="22"/>
  <c r="U44" i="22" s="1"/>
  <c r="U54" i="22" s="1"/>
  <c r="U53" i="22" s="1"/>
  <c r="A51" i="22"/>
  <c r="L1376" i="22"/>
  <c r="S1376" i="22"/>
  <c r="O1376" i="22"/>
  <c r="K1376" i="22"/>
  <c r="M1376" i="22"/>
  <c r="P1376" i="22"/>
  <c r="Q1376" i="22"/>
  <c r="R1376" i="22"/>
  <c r="M880" i="22"/>
  <c r="Q880" i="22"/>
  <c r="AG169" i="22" l="1"/>
  <c r="A169" i="22" s="1"/>
  <c r="AG159" i="22"/>
  <c r="AG150" i="22"/>
  <c r="AG141" i="22"/>
  <c r="A141" i="22" s="1"/>
  <c r="AG132" i="22"/>
  <c r="A132" i="22" s="1"/>
  <c r="AG123" i="22"/>
  <c r="A123" i="22" s="1"/>
  <c r="U91" i="22"/>
  <c r="U90" i="22" s="1"/>
  <c r="U67" i="22"/>
  <c r="U66" i="22" s="1"/>
  <c r="V45" i="22"/>
  <c r="N1376" i="22"/>
  <c r="J1376" i="22"/>
  <c r="O880" i="22"/>
  <c r="R880" i="22"/>
  <c r="L880" i="22"/>
  <c r="K880" i="22"/>
  <c r="S880" i="22"/>
  <c r="P880" i="22"/>
  <c r="N880" i="22"/>
  <c r="J880" i="22"/>
  <c r="Q1411" i="22"/>
  <c r="Q1410" i="22" s="1"/>
  <c r="K1411" i="22"/>
  <c r="K1410" i="22" s="1"/>
  <c r="S1411" i="22"/>
  <c r="S1410" i="22" s="1"/>
  <c r="R1411" i="22"/>
  <c r="R1410" i="22" s="1"/>
  <c r="N1400" i="22"/>
  <c r="N1399" i="22" s="1"/>
  <c r="N1298" i="22"/>
  <c r="N1297" i="22" s="1"/>
  <c r="M1298" i="22"/>
  <c r="M1297" i="22" s="1"/>
  <c r="L1275" i="22"/>
  <c r="L1274" i="22" s="1"/>
  <c r="S1204" i="22"/>
  <c r="S1203" i="22" s="1"/>
  <c r="Q342" i="22"/>
  <c r="N342" i="22"/>
  <c r="U1260" i="22"/>
  <c r="V1260" i="22" s="1"/>
  <c r="W1260" i="22" s="1"/>
  <c r="X1260" i="22" s="1"/>
  <c r="Y1260" i="22" s="1"/>
  <c r="Z1260" i="22" s="1"/>
  <c r="AA1260" i="22" s="1"/>
  <c r="AB1260" i="22" s="1"/>
  <c r="AC1260" i="22" s="1"/>
  <c r="AD1260" i="22" s="1"/>
  <c r="AE1260" i="22" s="1"/>
  <c r="AF1260" i="22" s="1"/>
  <c r="U1259" i="22"/>
  <c r="V1259" i="22" s="1"/>
  <c r="U1258" i="22"/>
  <c r="V1258" i="22" s="1"/>
  <c r="W1258" i="22" s="1"/>
  <c r="U1257" i="22"/>
  <c r="V1257" i="22" s="1"/>
  <c r="W1257" i="22" s="1"/>
  <c r="U1256" i="22"/>
  <c r="V1256" i="22" s="1"/>
  <c r="W1256" i="22" s="1"/>
  <c r="U1255" i="22"/>
  <c r="V1255" i="22" s="1"/>
  <c r="W1255" i="22" s="1"/>
  <c r="X1255" i="22" s="1"/>
  <c r="Y1255" i="22" s="1"/>
  <c r="Z1255" i="22" s="1"/>
  <c r="AA1255" i="22" s="1"/>
  <c r="AB1255" i="22" s="1"/>
  <c r="AC1255" i="22" s="1"/>
  <c r="AD1255" i="22" s="1"/>
  <c r="AE1255" i="22" s="1"/>
  <c r="AF1255" i="22" s="1"/>
  <c r="U1254" i="22"/>
  <c r="V1254" i="22" s="1"/>
  <c r="U1253" i="22"/>
  <c r="V1253" i="22" s="1"/>
  <c r="W1253" i="22" s="1"/>
  <c r="X1253" i="22" s="1"/>
  <c r="Y1253" i="22" s="1"/>
  <c r="Z1253" i="22" s="1"/>
  <c r="AA1253" i="22" s="1"/>
  <c r="AB1253" i="22" s="1"/>
  <c r="AC1253" i="22" s="1"/>
  <c r="AD1253" i="22" s="1"/>
  <c r="AE1253" i="22" s="1"/>
  <c r="AF1253" i="22" s="1"/>
  <c r="U1252" i="22"/>
  <c r="V1252" i="22" s="1"/>
  <c r="W1252" i="22" s="1"/>
  <c r="X1252" i="22" s="1"/>
  <c r="Y1252" i="22" s="1"/>
  <c r="Z1252" i="22" s="1"/>
  <c r="AA1252" i="22" s="1"/>
  <c r="AB1252" i="22" s="1"/>
  <c r="AC1252" i="22" s="1"/>
  <c r="AD1252" i="22" s="1"/>
  <c r="AE1252" i="22" s="1"/>
  <c r="AF1252" i="22" s="1"/>
  <c r="U1251" i="22"/>
  <c r="V1251" i="22" s="1"/>
  <c r="U1250" i="22"/>
  <c r="V1250" i="22" s="1"/>
  <c r="W1250" i="22" s="1"/>
  <c r="U1249" i="22"/>
  <c r="V1249" i="22" s="1"/>
  <c r="W1249" i="22" s="1"/>
  <c r="X1249" i="22" s="1"/>
  <c r="Y1249" i="22" s="1"/>
  <c r="Z1249" i="22" s="1"/>
  <c r="AA1249" i="22" s="1"/>
  <c r="AB1249" i="22" s="1"/>
  <c r="AC1249" i="22" s="1"/>
  <c r="AD1249" i="22" s="1"/>
  <c r="AE1249" i="22" s="1"/>
  <c r="AF1249" i="22" s="1"/>
  <c r="U1248" i="22"/>
  <c r="V1248" i="22" s="1"/>
  <c r="W1248" i="22" s="1"/>
  <c r="X1248" i="22" s="1"/>
  <c r="Y1248" i="22" s="1"/>
  <c r="Z1248" i="22" s="1"/>
  <c r="AA1248" i="22" s="1"/>
  <c r="AB1248" i="22" s="1"/>
  <c r="AC1248" i="22" s="1"/>
  <c r="AD1248" i="22" s="1"/>
  <c r="AE1248" i="22" s="1"/>
  <c r="AF1248" i="22" s="1"/>
  <c r="U1247" i="22"/>
  <c r="V1247" i="22" s="1"/>
  <c r="W1247" i="22" s="1"/>
  <c r="X1247" i="22" s="1"/>
  <c r="Y1247" i="22" s="1"/>
  <c r="Z1247" i="22" s="1"/>
  <c r="AA1247" i="22" s="1"/>
  <c r="AB1247" i="22" s="1"/>
  <c r="AC1247" i="22" s="1"/>
  <c r="AD1247" i="22" s="1"/>
  <c r="AE1247" i="22" s="1"/>
  <c r="AF1247" i="22" s="1"/>
  <c r="U1242" i="22"/>
  <c r="V1242" i="22" s="1"/>
  <c r="W1242" i="22" s="1"/>
  <c r="X1242" i="22" s="1"/>
  <c r="Y1242" i="22" s="1"/>
  <c r="Z1242" i="22" s="1"/>
  <c r="AA1242" i="22" s="1"/>
  <c r="AB1242" i="22" s="1"/>
  <c r="AC1242" i="22" s="1"/>
  <c r="AD1242" i="22" s="1"/>
  <c r="AE1242" i="22" s="1"/>
  <c r="AF1242" i="22" s="1"/>
  <c r="U1241" i="22"/>
  <c r="V1241" i="22" s="1"/>
  <c r="W1241" i="22" s="1"/>
  <c r="U1240" i="22"/>
  <c r="V1240" i="22" s="1"/>
  <c r="W1240" i="22" s="1"/>
  <c r="U1239" i="22"/>
  <c r="U1238" i="22"/>
  <c r="V1238" i="22" s="1"/>
  <c r="W1238" i="22" s="1"/>
  <c r="X1238" i="22" s="1"/>
  <c r="Y1238" i="22" s="1"/>
  <c r="Z1238" i="22" s="1"/>
  <c r="AA1238" i="22" s="1"/>
  <c r="AB1238" i="22" s="1"/>
  <c r="AC1238" i="22" s="1"/>
  <c r="AD1238" i="22" s="1"/>
  <c r="AE1238" i="22" s="1"/>
  <c r="AF1238" i="22" s="1"/>
  <c r="U1237" i="22"/>
  <c r="V1237" i="22" s="1"/>
  <c r="W1237" i="22" s="1"/>
  <c r="X1237" i="22" s="1"/>
  <c r="Y1237" i="22" s="1"/>
  <c r="Z1237" i="22" s="1"/>
  <c r="AA1237" i="22" s="1"/>
  <c r="AB1237" i="22" s="1"/>
  <c r="AC1237" i="22" s="1"/>
  <c r="AD1237" i="22" s="1"/>
  <c r="AE1237" i="22" s="1"/>
  <c r="AF1237" i="22" s="1"/>
  <c r="U1236" i="22"/>
  <c r="V1236" i="22" s="1"/>
  <c r="W1236" i="22" s="1"/>
  <c r="X1236" i="22" s="1"/>
  <c r="Y1236" i="22" s="1"/>
  <c r="Z1236" i="22" s="1"/>
  <c r="AA1236" i="22" s="1"/>
  <c r="AB1236" i="22" s="1"/>
  <c r="AC1236" i="22" s="1"/>
  <c r="AD1236" i="22" s="1"/>
  <c r="AE1236" i="22" s="1"/>
  <c r="AF1236" i="22" s="1"/>
  <c r="U1235" i="22"/>
  <c r="V1235" i="22" s="1"/>
  <c r="W1235" i="22" s="1"/>
  <c r="X1235" i="22" s="1"/>
  <c r="Y1235" i="22" s="1"/>
  <c r="Z1235" i="22" s="1"/>
  <c r="AA1235" i="22" s="1"/>
  <c r="AB1235" i="22" s="1"/>
  <c r="AC1235" i="22" s="1"/>
  <c r="AD1235" i="22" s="1"/>
  <c r="AE1235" i="22" s="1"/>
  <c r="AF1235" i="22" s="1"/>
  <c r="U1234" i="22"/>
  <c r="V1234" i="22" s="1"/>
  <c r="W1234" i="22" s="1"/>
  <c r="X1234" i="22" s="1"/>
  <c r="Y1234" i="22" s="1"/>
  <c r="Z1234" i="22" s="1"/>
  <c r="AA1234" i="22" s="1"/>
  <c r="AB1234" i="22" s="1"/>
  <c r="AC1234" i="22" s="1"/>
  <c r="AD1234" i="22" s="1"/>
  <c r="AE1234" i="22" s="1"/>
  <c r="AF1234" i="22" s="1"/>
  <c r="U1233" i="22"/>
  <c r="V1233" i="22" s="1"/>
  <c r="W1233" i="22" s="1"/>
  <c r="X1233" i="22" s="1"/>
  <c r="Y1233" i="22" s="1"/>
  <c r="Z1233" i="22" s="1"/>
  <c r="AA1233" i="22" s="1"/>
  <c r="AB1233" i="22" s="1"/>
  <c r="AC1233" i="22" s="1"/>
  <c r="AD1233" i="22" s="1"/>
  <c r="AE1233" i="22" s="1"/>
  <c r="AF1233" i="22" s="1"/>
  <c r="A1262" i="22"/>
  <c r="A1244" i="22"/>
  <c r="U1228" i="22"/>
  <c r="V1228" i="22" s="1"/>
  <c r="W1228" i="22" s="1"/>
  <c r="X1228" i="22" s="1"/>
  <c r="Y1228" i="22" s="1"/>
  <c r="Z1228" i="22" s="1"/>
  <c r="AA1228" i="22" s="1"/>
  <c r="AB1228" i="22" s="1"/>
  <c r="AC1228" i="22" s="1"/>
  <c r="AD1228" i="22" s="1"/>
  <c r="AE1228" i="22" s="1"/>
  <c r="AF1228" i="22" s="1"/>
  <c r="AG1243" i="22"/>
  <c r="A1243" i="22" s="1"/>
  <c r="AG1225" i="22"/>
  <c r="A1225" i="22" s="1"/>
  <c r="U1227" i="22"/>
  <c r="V1227" i="22" s="1"/>
  <c r="W1227" i="22" s="1"/>
  <c r="X1227" i="22" s="1"/>
  <c r="U1226" i="22"/>
  <c r="AG1226" i="22" s="1"/>
  <c r="A1226" i="22" s="1"/>
  <c r="U1223" i="22"/>
  <c r="V1223" i="22" s="1"/>
  <c r="W1223" i="22" s="1"/>
  <c r="U1222" i="22"/>
  <c r="V1222" i="22" s="1"/>
  <c r="W1222" i="22" s="1"/>
  <c r="X1222" i="22" s="1"/>
  <c r="Y1222" i="22" s="1"/>
  <c r="Z1222" i="22" s="1"/>
  <c r="AA1222" i="22" s="1"/>
  <c r="AB1222" i="22" s="1"/>
  <c r="U1221" i="22"/>
  <c r="V1221" i="22" s="1"/>
  <c r="W1221" i="22" s="1"/>
  <c r="X1221" i="22" s="1"/>
  <c r="Y1221" i="22" s="1"/>
  <c r="Z1221" i="22" s="1"/>
  <c r="AA1221" i="22" s="1"/>
  <c r="AB1221" i="22" s="1"/>
  <c r="U1220" i="22"/>
  <c r="V1220" i="22" s="1"/>
  <c r="W1220" i="22" s="1"/>
  <c r="X1220" i="22" s="1"/>
  <c r="Y1220" i="22" s="1"/>
  <c r="Z1220" i="22" s="1"/>
  <c r="AA1220" i="22" s="1"/>
  <c r="AB1220" i="22" s="1"/>
  <c r="U1217" i="22"/>
  <c r="V1217" i="22" s="1"/>
  <c r="W1217" i="22" s="1"/>
  <c r="X1217" i="22" s="1"/>
  <c r="Y1217" i="22" s="1"/>
  <c r="Z1217" i="22" s="1"/>
  <c r="AA1217" i="22" s="1"/>
  <c r="AB1217" i="22" s="1"/>
  <c r="U1216" i="22"/>
  <c r="V1216" i="22" s="1"/>
  <c r="W1216" i="22" s="1"/>
  <c r="X1216" i="22" s="1"/>
  <c r="Y1216" i="22" s="1"/>
  <c r="Z1216" i="22" s="1"/>
  <c r="AA1216" i="22" s="1"/>
  <c r="AB1216" i="22" s="1"/>
  <c r="AC1216" i="22" s="1"/>
  <c r="U1215" i="22"/>
  <c r="V1215" i="22" s="1"/>
  <c r="W1215" i="22" s="1"/>
  <c r="X1215" i="22" s="1"/>
  <c r="Y1215" i="22" s="1"/>
  <c r="Z1215" i="22" s="1"/>
  <c r="AA1215" i="22" s="1"/>
  <c r="AB1215" i="22" s="1"/>
  <c r="AC1215" i="22" s="1"/>
  <c r="AD1215" i="22" s="1"/>
  <c r="AE1215" i="22" s="1"/>
  <c r="AF1215" i="22" s="1"/>
  <c r="A1230" i="22"/>
  <c r="AG1224" i="22"/>
  <c r="A1224" i="22" s="1"/>
  <c r="AG1219" i="22"/>
  <c r="A1219" i="22" s="1"/>
  <c r="AG1218" i="22"/>
  <c r="A1218" i="22" s="1"/>
  <c r="U1210" i="22"/>
  <c r="V1210" i="22" s="1"/>
  <c r="W1210" i="22" s="1"/>
  <c r="X1210" i="22" s="1"/>
  <c r="Y1210" i="22" s="1"/>
  <c r="Z1210" i="22" s="1"/>
  <c r="AA1210" i="22" s="1"/>
  <c r="AB1210" i="22" s="1"/>
  <c r="AC1210" i="22" s="1"/>
  <c r="AD1210" i="22" s="1"/>
  <c r="AE1210" i="22" s="1"/>
  <c r="AF1210" i="22" s="1"/>
  <c r="U1209" i="22"/>
  <c r="V1209" i="22" s="1"/>
  <c r="W1209" i="22" s="1"/>
  <c r="X1209" i="22" s="1"/>
  <c r="Y1209" i="22" s="1"/>
  <c r="Z1209" i="22" s="1"/>
  <c r="AA1209" i="22" s="1"/>
  <c r="AB1209" i="22" s="1"/>
  <c r="AC1209" i="22" s="1"/>
  <c r="AD1209" i="22" s="1"/>
  <c r="AE1209" i="22" s="1"/>
  <c r="AF1209" i="22" s="1"/>
  <c r="U1208" i="22"/>
  <c r="U1207" i="22"/>
  <c r="V1207" i="22" s="1"/>
  <c r="W1207" i="22" s="1"/>
  <c r="X1207" i="22" s="1"/>
  <c r="Y1207" i="22" s="1"/>
  <c r="Z1207" i="22" s="1"/>
  <c r="AA1207" i="22" s="1"/>
  <c r="AB1207" i="22" s="1"/>
  <c r="AC1207" i="22" s="1"/>
  <c r="AD1207" i="22" s="1"/>
  <c r="AE1207" i="22" s="1"/>
  <c r="AF1207" i="22" s="1"/>
  <c r="U1206" i="22"/>
  <c r="V1206" i="22" s="1"/>
  <c r="W1206" i="22" s="1"/>
  <c r="A1212" i="22"/>
  <c r="AF1393" i="22"/>
  <c r="AE1393" i="22"/>
  <c r="AD1393" i="22"/>
  <c r="AC1393" i="22"/>
  <c r="AB1393" i="22"/>
  <c r="AA1393" i="22"/>
  <c r="Z1393" i="22"/>
  <c r="Y1393" i="22"/>
  <c r="X1393" i="22"/>
  <c r="W1393" i="22"/>
  <c r="V1393" i="22"/>
  <c r="U1393" i="22"/>
  <c r="AF1387" i="22"/>
  <c r="AE1387" i="22"/>
  <c r="AD1387" i="22"/>
  <c r="AC1387" i="22"/>
  <c r="AB1387" i="22"/>
  <c r="AA1387" i="22"/>
  <c r="Z1387" i="22"/>
  <c r="Y1387" i="22"/>
  <c r="X1387" i="22"/>
  <c r="W1387" i="22"/>
  <c r="V1387" i="22"/>
  <c r="U1387" i="22"/>
  <c r="AG1386" i="22"/>
  <c r="A1386" i="22" s="1"/>
  <c r="AG1392" i="22"/>
  <c r="A1392" i="22" s="1"/>
  <c r="AG1391" i="22"/>
  <c r="A1391" i="22" s="1"/>
  <c r="AG1390" i="22"/>
  <c r="A1390" i="22" s="1"/>
  <c r="AG1389" i="22"/>
  <c r="A1389" i="22" s="1"/>
  <c r="AG1388" i="22"/>
  <c r="A1388" i="22" s="1"/>
  <c r="AG1385" i="22"/>
  <c r="A1385" i="22" s="1"/>
  <c r="AD1382" i="22"/>
  <c r="AE1382" i="22" s="1"/>
  <c r="AF1382" i="22" s="1"/>
  <c r="AD1381" i="22"/>
  <c r="AE1381" i="22" s="1"/>
  <c r="AF1381" i="22" s="1"/>
  <c r="AG1384" i="22"/>
  <c r="A1384" i="22" s="1"/>
  <c r="AG1383" i="22"/>
  <c r="A1383" i="22" s="1"/>
  <c r="AG1326" i="22"/>
  <c r="AG1325" i="22"/>
  <c r="A1325" i="22" s="1"/>
  <c r="AG1324" i="22"/>
  <c r="A1324" i="22" s="1"/>
  <c r="AG1323" i="22"/>
  <c r="A1323" i="22" s="1"/>
  <c r="AG1322" i="22"/>
  <c r="A1322" i="22" s="1"/>
  <c r="AG1321" i="22"/>
  <c r="A1321" i="22" s="1"/>
  <c r="AG1320" i="22"/>
  <c r="A1320" i="22" s="1"/>
  <c r="AG1319" i="22"/>
  <c r="A1319" i="22" s="1"/>
  <c r="AG1318" i="22"/>
  <c r="A1318" i="22" s="1"/>
  <c r="U1315" i="22"/>
  <c r="A150" i="22" l="1"/>
  <c r="AG149" i="22"/>
  <c r="A159" i="22"/>
  <c r="AG158" i="22"/>
  <c r="V44" i="22"/>
  <c r="W45" i="22"/>
  <c r="O1298" i="22"/>
  <c r="O1297" i="22" s="1"/>
  <c r="S1375" i="22"/>
  <c r="J1411" i="22"/>
  <c r="J1410" i="22" s="1"/>
  <c r="J1275" i="22"/>
  <c r="J1274" i="22" s="1"/>
  <c r="O361" i="22"/>
  <c r="J1375" i="22"/>
  <c r="K965" i="22"/>
  <c r="K1181" i="22"/>
  <c r="K1180" i="22" s="1"/>
  <c r="R4" i="22"/>
  <c r="R3" i="22" s="1"/>
  <c r="O1400" i="22"/>
  <c r="O1399" i="22" s="1"/>
  <c r="K4" i="22"/>
  <c r="K3" i="22" s="1"/>
  <c r="S4" i="22"/>
  <c r="S3" i="22" s="1"/>
  <c r="J1181" i="22"/>
  <c r="J1180" i="22" s="1"/>
  <c r="L342" i="22"/>
  <c r="L1375" i="22"/>
  <c r="M1400" i="22"/>
  <c r="M1399" i="22" s="1"/>
  <c r="Q167" i="22"/>
  <c r="R1375" i="22"/>
  <c r="P4" i="22"/>
  <c r="P3" i="22" s="1"/>
  <c r="J1329" i="22"/>
  <c r="J1328" i="22" s="1"/>
  <c r="Q1375" i="22"/>
  <c r="J4" i="22"/>
  <c r="J3" i="22" s="1"/>
  <c r="O4" i="22"/>
  <c r="O3" i="22" s="1"/>
  <c r="Q4" i="22"/>
  <c r="Q3" i="22" s="1"/>
  <c r="J342" i="22"/>
  <c r="Q1181" i="22"/>
  <c r="Q1180" i="22" s="1"/>
  <c r="O1411" i="22"/>
  <c r="O1410" i="22" s="1"/>
  <c r="K1375" i="22"/>
  <c r="P342" i="22"/>
  <c r="R1181" i="22"/>
  <c r="R1180" i="22" s="1"/>
  <c r="O1375" i="22"/>
  <c r="N1204" i="22"/>
  <c r="N1203" i="22" s="1"/>
  <c r="O1275" i="22"/>
  <c r="O1274" i="22" s="1"/>
  <c r="L1411" i="22"/>
  <c r="L1410" i="22" s="1"/>
  <c r="R342" i="22"/>
  <c r="K586" i="22"/>
  <c r="R586" i="22"/>
  <c r="P586" i="22"/>
  <c r="P1375" i="22"/>
  <c r="R1204" i="22"/>
  <c r="R1203" i="22" s="1"/>
  <c r="M342" i="22"/>
  <c r="L965" i="22"/>
  <c r="P1400" i="22"/>
  <c r="P1399" i="22" s="1"/>
  <c r="L1204" i="22"/>
  <c r="L1203" i="22" s="1"/>
  <c r="M1375" i="22"/>
  <c r="J43" i="22"/>
  <c r="S226" i="22"/>
  <c r="P121" i="22"/>
  <c r="P965" i="22"/>
  <c r="M965" i="22"/>
  <c r="S965" i="22"/>
  <c r="J852" i="22"/>
  <c r="Q965" i="22"/>
  <c r="N1275" i="22"/>
  <c r="N1274" i="22" s="1"/>
  <c r="N361" i="22"/>
  <c r="S632" i="22"/>
  <c r="Q121" i="22"/>
  <c r="O121" i="22"/>
  <c r="K1298" i="22"/>
  <c r="K1297" i="22" s="1"/>
  <c r="S1298" i="22"/>
  <c r="S1297" i="22" s="1"/>
  <c r="P1298" i="22"/>
  <c r="P1297" i="22" s="1"/>
  <c r="M1329" i="22"/>
  <c r="M1328" i="22" s="1"/>
  <c r="L1329" i="22"/>
  <c r="L1328" i="22" s="1"/>
  <c r="K1329" i="22"/>
  <c r="K1328" i="22" s="1"/>
  <c r="N1329" i="22"/>
  <c r="N1328" i="22" s="1"/>
  <c r="R121" i="22"/>
  <c r="L167" i="22"/>
  <c r="L1298" i="22"/>
  <c r="L1297" i="22" s="1"/>
  <c r="N43" i="22"/>
  <c r="K43" i="22"/>
  <c r="R752" i="22"/>
  <c r="J21" i="22"/>
  <c r="J20" i="22" s="1"/>
  <c r="O586" i="22"/>
  <c r="N586" i="22"/>
  <c r="L586" i="22"/>
  <c r="S586" i="22"/>
  <c r="O752" i="22"/>
  <c r="L852" i="22"/>
  <c r="Q1400" i="22"/>
  <c r="Q1399" i="22" s="1"/>
  <c r="P1411" i="22"/>
  <c r="P1410" i="22" s="1"/>
  <c r="R226" i="22"/>
  <c r="K226" i="22"/>
  <c r="K1204" i="22"/>
  <c r="K1203" i="22" s="1"/>
  <c r="J361" i="22"/>
  <c r="J965" i="22"/>
  <c r="N21" i="22"/>
  <c r="N20" i="22" s="1"/>
  <c r="O342" i="22"/>
  <c r="P513" i="22"/>
  <c r="N513" i="22"/>
  <c r="M513" i="22"/>
  <c r="L513" i="22"/>
  <c r="S513" i="22"/>
  <c r="Q513" i="22"/>
  <c r="M752" i="22"/>
  <c r="L752" i="22"/>
  <c r="M1275" i="22"/>
  <c r="M1274" i="22" s="1"/>
  <c r="R513" i="22"/>
  <c r="Q752" i="22"/>
  <c r="L4" i="22"/>
  <c r="L3" i="22" s="1"/>
  <c r="M4" i="22"/>
  <c r="M3" i="22" s="1"/>
  <c r="J226" i="22"/>
  <c r="J632" i="22"/>
  <c r="K342" i="22"/>
  <c r="S342" i="22"/>
  <c r="R632" i="22"/>
  <c r="M852" i="22"/>
  <c r="P1181" i="22"/>
  <c r="P1180" i="22" s="1"/>
  <c r="R1400" i="22"/>
  <c r="R1399" i="22" s="1"/>
  <c r="Q361" i="22"/>
  <c r="Q226" i="22"/>
  <c r="S1181" i="22"/>
  <c r="S1180" i="22" s="1"/>
  <c r="N1375" i="22"/>
  <c r="M21" i="22"/>
  <c r="M20" i="22" s="1"/>
  <c r="R965" i="22"/>
  <c r="N752" i="22"/>
  <c r="K752" i="22"/>
  <c r="L1181" i="22"/>
  <c r="L1180" i="22" s="1"/>
  <c r="M43" i="22"/>
  <c r="N4" i="22"/>
  <c r="N3" i="22" s="1"/>
  <c r="J167" i="22"/>
  <c r="J586" i="22"/>
  <c r="R21" i="22"/>
  <c r="R20" i="22" s="1"/>
  <c r="Q21" i="22"/>
  <c r="Q20" i="22" s="1"/>
  <c r="L121" i="22"/>
  <c r="P167" i="22"/>
  <c r="O167" i="22"/>
  <c r="N167" i="22"/>
  <c r="M167" i="22"/>
  <c r="S167" i="22"/>
  <c r="R167" i="22"/>
  <c r="P419" i="22"/>
  <c r="O419" i="22"/>
  <c r="N419" i="22"/>
  <c r="M419" i="22"/>
  <c r="L419" i="22"/>
  <c r="S419" i="22"/>
  <c r="R419" i="22"/>
  <c r="Q419" i="22"/>
  <c r="Q586" i="22"/>
  <c r="P752" i="22"/>
  <c r="M1204" i="22"/>
  <c r="M1203" i="22" s="1"/>
  <c r="M1411" i="22"/>
  <c r="M1410" i="22" s="1"/>
  <c r="K167" i="22"/>
  <c r="S43" i="22"/>
  <c r="J419" i="22"/>
  <c r="J1400" i="22"/>
  <c r="J1399" i="22" s="1"/>
  <c r="S752" i="22"/>
  <c r="N852" i="22"/>
  <c r="J752" i="22"/>
  <c r="L43" i="22"/>
  <c r="J121" i="22"/>
  <c r="J513" i="22"/>
  <c r="J1298" i="22"/>
  <c r="J1297" i="22" s="1"/>
  <c r="P226" i="22"/>
  <c r="O965" i="22"/>
  <c r="N965" i="22"/>
  <c r="R1298" i="22"/>
  <c r="R1297" i="22" s="1"/>
  <c r="Q1298" i="22"/>
  <c r="Q1297" i="22" s="1"/>
  <c r="L632" i="22"/>
  <c r="K419" i="22"/>
  <c r="O513" i="22"/>
  <c r="K632" i="22"/>
  <c r="K852" i="22"/>
  <c r="S852" i="22"/>
  <c r="S1329" i="22"/>
  <c r="S1328" i="22" s="1"/>
  <c r="K1400" i="22"/>
  <c r="K1399" i="22" s="1"/>
  <c r="S1400" i="22"/>
  <c r="S1399" i="22" s="1"/>
  <c r="P361" i="22"/>
  <c r="K513" i="22"/>
  <c r="Q632" i="22"/>
  <c r="P632" i="22"/>
  <c r="O632" i="22"/>
  <c r="N632" i="22"/>
  <c r="M632" i="22"/>
  <c r="L1400" i="22"/>
  <c r="L1399" i="22" s="1"/>
  <c r="R1275" i="22"/>
  <c r="R1274" i="22" s="1"/>
  <c r="Q1275" i="22"/>
  <c r="Q1274" i="22" s="1"/>
  <c r="Q1329" i="22"/>
  <c r="Q1328" i="22" s="1"/>
  <c r="P1329" i="22"/>
  <c r="P1328" i="22" s="1"/>
  <c r="K21" i="22"/>
  <c r="K20" i="22" s="1"/>
  <c r="S21" i="22"/>
  <c r="S20" i="22" s="1"/>
  <c r="R43" i="22"/>
  <c r="Q43" i="22"/>
  <c r="P43" i="22"/>
  <c r="O43" i="22"/>
  <c r="N121" i="22"/>
  <c r="M121" i="22"/>
  <c r="K121" i="22"/>
  <c r="S121" i="22"/>
  <c r="O226" i="22"/>
  <c r="N226" i="22"/>
  <c r="M226" i="22"/>
  <c r="L226" i="22"/>
  <c r="M586" i="22"/>
  <c r="O1204" i="22"/>
  <c r="O1203" i="22" s="1"/>
  <c r="K1275" i="22"/>
  <c r="K1274" i="22" s="1"/>
  <c r="S1275" i="22"/>
  <c r="S1274" i="22" s="1"/>
  <c r="P1275" i="22"/>
  <c r="P1274" i="22" s="1"/>
  <c r="R1329" i="22"/>
  <c r="R1328" i="22" s="1"/>
  <c r="O1329" i="22"/>
  <c r="O1328" i="22" s="1"/>
  <c r="N1411" i="22"/>
  <c r="N1410" i="22" s="1"/>
  <c r="L21" i="22"/>
  <c r="L20" i="22" s="1"/>
  <c r="M361" i="22"/>
  <c r="L361" i="22"/>
  <c r="S361" i="22"/>
  <c r="R361" i="22"/>
  <c r="Q852" i="22"/>
  <c r="P852" i="22"/>
  <c r="Q1204" i="22"/>
  <c r="Q1203" i="22" s="1"/>
  <c r="P1204" i="22"/>
  <c r="P1203" i="22" s="1"/>
  <c r="K361" i="22"/>
  <c r="R852" i="22"/>
  <c r="O852" i="22"/>
  <c r="J1204" i="22"/>
  <c r="J1203" i="22" s="1"/>
  <c r="V1246" i="22"/>
  <c r="U1246" i="22"/>
  <c r="X1256" i="22"/>
  <c r="Y1256" i="22" s="1"/>
  <c r="Z1256" i="22" s="1"/>
  <c r="AA1256" i="22" s="1"/>
  <c r="AB1256" i="22" s="1"/>
  <c r="AC1256" i="22" s="1"/>
  <c r="AD1256" i="22" s="1"/>
  <c r="AE1256" i="22" s="1"/>
  <c r="AF1256" i="22" s="1"/>
  <c r="X1257" i="22"/>
  <c r="Y1257" i="22" s="1"/>
  <c r="Z1257" i="22" s="1"/>
  <c r="AA1257" i="22" s="1"/>
  <c r="AB1257" i="22" s="1"/>
  <c r="AC1257" i="22" s="1"/>
  <c r="AD1257" i="22" s="1"/>
  <c r="AE1257" i="22" s="1"/>
  <c r="AF1257" i="22" s="1"/>
  <c r="X1250" i="22"/>
  <c r="Y1250" i="22" s="1"/>
  <c r="Z1250" i="22" s="1"/>
  <c r="X1258" i="22"/>
  <c r="Y1258" i="22" s="1"/>
  <c r="Z1258" i="22" s="1"/>
  <c r="AA1258" i="22" s="1"/>
  <c r="AB1258" i="22" s="1"/>
  <c r="AC1258" i="22" s="1"/>
  <c r="AD1258" i="22" s="1"/>
  <c r="AE1258" i="22" s="1"/>
  <c r="AF1258" i="22" s="1"/>
  <c r="W1251" i="22"/>
  <c r="X1251" i="22" s="1"/>
  <c r="Y1251" i="22" s="1"/>
  <c r="Z1251" i="22" s="1"/>
  <c r="AA1251" i="22" s="1"/>
  <c r="AB1251" i="22" s="1"/>
  <c r="AC1251" i="22" s="1"/>
  <c r="AD1251" i="22" s="1"/>
  <c r="AE1251" i="22" s="1"/>
  <c r="AF1251" i="22" s="1"/>
  <c r="W1259" i="22"/>
  <c r="X1259" i="22" s="1"/>
  <c r="Y1259" i="22" s="1"/>
  <c r="Z1259" i="22" s="1"/>
  <c r="AA1259" i="22" s="1"/>
  <c r="AB1259" i="22" s="1"/>
  <c r="AC1259" i="22" s="1"/>
  <c r="AD1259" i="22" s="1"/>
  <c r="AE1259" i="22" s="1"/>
  <c r="AF1259" i="22" s="1"/>
  <c r="W1254" i="22"/>
  <c r="X1254" i="22" s="1"/>
  <c r="Y1254" i="22" s="1"/>
  <c r="Z1254" i="22" s="1"/>
  <c r="AA1254" i="22" s="1"/>
  <c r="AB1254" i="22" s="1"/>
  <c r="AC1254" i="22" s="1"/>
  <c r="AD1254" i="22" s="1"/>
  <c r="AE1254" i="22" s="1"/>
  <c r="AF1254" i="22" s="1"/>
  <c r="AG1252" i="22"/>
  <c r="A1252" i="22" s="1"/>
  <c r="AG1260" i="22"/>
  <c r="A1260" i="22" s="1"/>
  <c r="AG1253" i="22"/>
  <c r="A1253" i="22" s="1"/>
  <c r="AG1255" i="22"/>
  <c r="A1255" i="22" s="1"/>
  <c r="X1241" i="22"/>
  <c r="Y1241" i="22" s="1"/>
  <c r="Z1241" i="22" s="1"/>
  <c r="AA1241" i="22" s="1"/>
  <c r="AB1241" i="22" s="1"/>
  <c r="AC1241" i="22" s="1"/>
  <c r="AD1241" i="22" s="1"/>
  <c r="AE1241" i="22" s="1"/>
  <c r="AF1241" i="22" s="1"/>
  <c r="AG1235" i="22"/>
  <c r="A1235" i="22" s="1"/>
  <c r="AG1242" i="22"/>
  <c r="A1242" i="22" s="1"/>
  <c r="AG1236" i="22"/>
  <c r="A1236" i="22" s="1"/>
  <c r="X1240" i="22"/>
  <c r="Y1240" i="22" s="1"/>
  <c r="Z1240" i="22" s="1"/>
  <c r="AA1240" i="22" s="1"/>
  <c r="AB1240" i="22" s="1"/>
  <c r="AC1240" i="22" s="1"/>
  <c r="AD1240" i="22" s="1"/>
  <c r="AE1240" i="22" s="1"/>
  <c r="AF1240" i="22" s="1"/>
  <c r="AG1239" i="22"/>
  <c r="A1239" i="22" s="1"/>
  <c r="AG1237" i="22"/>
  <c r="A1237" i="22" s="1"/>
  <c r="AG1238" i="22"/>
  <c r="A1238" i="22" s="1"/>
  <c r="U1232" i="22"/>
  <c r="U1214" i="22"/>
  <c r="V1214" i="22"/>
  <c r="W1214" i="22"/>
  <c r="X1214" i="22"/>
  <c r="AG1228" i="22"/>
  <c r="A1228" i="22" s="1"/>
  <c r="Y1227" i="22"/>
  <c r="Z1227" i="22" s="1"/>
  <c r="AA1227" i="22" s="1"/>
  <c r="AB1227" i="22" s="1"/>
  <c r="AC1227" i="22" s="1"/>
  <c r="AG1221" i="22"/>
  <c r="A1221" i="22" s="1"/>
  <c r="AG1222" i="22"/>
  <c r="A1222" i="22" s="1"/>
  <c r="AG1223" i="22"/>
  <c r="A1223" i="22" s="1"/>
  <c r="AG1220" i="22"/>
  <c r="A1220" i="22" s="1"/>
  <c r="U1205" i="22"/>
  <c r="V1208" i="22"/>
  <c r="X1206" i="22"/>
  <c r="AG1393" i="22"/>
  <c r="A1393" i="22" s="1"/>
  <c r="AG1387" i="22"/>
  <c r="A1387" i="22" s="1"/>
  <c r="A1190" i="22"/>
  <c r="A1185" i="22"/>
  <c r="V67" i="22" l="1"/>
  <c r="V66" i="22" s="1"/>
  <c r="V91" i="22"/>
  <c r="V90" i="22" s="1"/>
  <c r="V54" i="22"/>
  <c r="V53" i="22" s="1"/>
  <c r="X45" i="22"/>
  <c r="W44" i="22"/>
  <c r="AG1256" i="22"/>
  <c r="A1256" i="22" s="1"/>
  <c r="R40" i="22"/>
  <c r="N40" i="22"/>
  <c r="O1181" i="22"/>
  <c r="O1180" i="22" s="1"/>
  <c r="J42" i="22"/>
  <c r="N512" i="22"/>
  <c r="K40" i="22"/>
  <c r="L40" i="22"/>
  <c r="Q40" i="22"/>
  <c r="S40" i="22"/>
  <c r="J40" i="22"/>
  <c r="L512" i="22"/>
  <c r="M512" i="22"/>
  <c r="M40" i="22"/>
  <c r="R512" i="22"/>
  <c r="N42" i="22"/>
  <c r="M42" i="22"/>
  <c r="L42" i="22"/>
  <c r="K42" i="22"/>
  <c r="O21" i="22"/>
  <c r="O20" i="22" s="1"/>
  <c r="O40" i="22" s="1"/>
  <c r="P21" i="22"/>
  <c r="P20" i="22" s="1"/>
  <c r="P40" i="22" s="1"/>
  <c r="Q42" i="22"/>
  <c r="P512" i="22"/>
  <c r="J512" i="22"/>
  <c r="M1181" i="22"/>
  <c r="M1180" i="22" s="1"/>
  <c r="R42" i="22"/>
  <c r="Q512" i="22"/>
  <c r="S512" i="22"/>
  <c r="N1181" i="22"/>
  <c r="N1180" i="22" s="1"/>
  <c r="S42" i="22"/>
  <c r="O512" i="22"/>
  <c r="K512" i="22"/>
  <c r="O42" i="22"/>
  <c r="P42" i="22"/>
  <c r="AA1250" i="22"/>
  <c r="Z1246" i="22"/>
  <c r="W1246" i="22"/>
  <c r="X1246" i="22"/>
  <c r="Y1246" i="22"/>
  <c r="AG1254" i="22"/>
  <c r="A1254" i="22" s="1"/>
  <c r="AG1259" i="22"/>
  <c r="A1259" i="22" s="1"/>
  <c r="AG1258" i="22"/>
  <c r="A1258" i="22" s="1"/>
  <c r="AG1251" i="22"/>
  <c r="A1251" i="22" s="1"/>
  <c r="AG1257" i="22"/>
  <c r="A1257" i="22" s="1"/>
  <c r="AG1240" i="22"/>
  <c r="A1240" i="22" s="1"/>
  <c r="AG1241" i="22"/>
  <c r="A1241" i="22" s="1"/>
  <c r="Z1214" i="22"/>
  <c r="AD1227" i="22"/>
  <c r="AD1214" i="22" s="1"/>
  <c r="AC1214" i="22"/>
  <c r="AA1214" i="22"/>
  <c r="Y1214" i="22"/>
  <c r="AB1214" i="22"/>
  <c r="W1208" i="22"/>
  <c r="V1205" i="22"/>
  <c r="Y1206" i="22"/>
  <c r="W67" i="22" l="1"/>
  <c r="W66" i="22" s="1"/>
  <c r="W91" i="22"/>
  <c r="W90" i="22" s="1"/>
  <c r="W54" i="22"/>
  <c r="W53" i="22" s="1"/>
  <c r="Y45" i="22"/>
  <c r="X44" i="22"/>
  <c r="R509" i="22"/>
  <c r="R510" i="22" s="1"/>
  <c r="M1177" i="22"/>
  <c r="M1178" i="22" s="1"/>
  <c r="N1177" i="22"/>
  <c r="N1201" i="22" s="1"/>
  <c r="N1408" i="22" s="1"/>
  <c r="N1419" i="22" s="1"/>
  <c r="K509" i="22"/>
  <c r="K510" i="22" s="1"/>
  <c r="J509" i="22"/>
  <c r="J510" i="22" s="1"/>
  <c r="L509" i="22"/>
  <c r="L510" i="22" s="1"/>
  <c r="S509" i="22"/>
  <c r="S510" i="22" s="1"/>
  <c r="Q509" i="22"/>
  <c r="Q510" i="22" s="1"/>
  <c r="J1177" i="22"/>
  <c r="J1201" i="22" s="1"/>
  <c r="J1408" i="22" s="1"/>
  <c r="J1419" i="22" s="1"/>
  <c r="L1177" i="22"/>
  <c r="L1178" i="22" s="1"/>
  <c r="N509" i="22"/>
  <c r="N510" i="22" s="1"/>
  <c r="M509" i="22"/>
  <c r="M510" i="22" s="1"/>
  <c r="Q1177" i="22"/>
  <c r="Q1201" i="22" s="1"/>
  <c r="Q1408" i="22" s="1"/>
  <c r="Q1419" i="22" s="1"/>
  <c r="S1177" i="22"/>
  <c r="S1201" i="22" s="1"/>
  <c r="S1408" i="22" s="1"/>
  <c r="S1419" i="22" s="1"/>
  <c r="K1177" i="22"/>
  <c r="K1201" i="22" s="1"/>
  <c r="K1408" i="22" s="1"/>
  <c r="K1419" i="22" s="1"/>
  <c r="R1177" i="22"/>
  <c r="R1201" i="22" s="1"/>
  <c r="R1408" i="22" s="1"/>
  <c r="R1419" i="22" s="1"/>
  <c r="P509" i="22"/>
  <c r="P510" i="22" s="1"/>
  <c r="P1177" i="22"/>
  <c r="O1177" i="22"/>
  <c r="O509" i="22"/>
  <c r="O510" i="22" s="1"/>
  <c r="AB1250" i="22"/>
  <c r="AA1246" i="22"/>
  <c r="AE1227" i="22"/>
  <c r="AE1214" i="22" s="1"/>
  <c r="X1208" i="22"/>
  <c r="W1205" i="22"/>
  <c r="Z1206" i="22"/>
  <c r="X67" i="22" l="1"/>
  <c r="X66" i="22" s="1"/>
  <c r="X91" i="22"/>
  <c r="X90" i="22" s="1"/>
  <c r="X54" i="22"/>
  <c r="X53" i="22" s="1"/>
  <c r="Z45" i="22"/>
  <c r="Y44" i="22"/>
  <c r="M1201" i="22"/>
  <c r="M1408" i="22" s="1"/>
  <c r="M1419" i="22" s="1"/>
  <c r="J1178" i="22"/>
  <c r="N1178" i="22"/>
  <c r="S1178" i="22"/>
  <c r="L1201" i="22"/>
  <c r="L1408" i="22" s="1"/>
  <c r="L1419" i="22" s="1"/>
  <c r="Q1178" i="22"/>
  <c r="K1178" i="22"/>
  <c r="R1178" i="22"/>
  <c r="O1201" i="22"/>
  <c r="O1408" i="22" s="1"/>
  <c r="O1419" i="22" s="1"/>
  <c r="O1178" i="22"/>
  <c r="P1201" i="22"/>
  <c r="P1408" i="22" s="1"/>
  <c r="P1419" i="22" s="1"/>
  <c r="P1178" i="22"/>
  <c r="AC1250" i="22"/>
  <c r="AB1246" i="22"/>
  <c r="AF1227" i="22"/>
  <c r="AF1214" i="22" s="1"/>
  <c r="Y1208" i="22"/>
  <c r="X1205" i="22"/>
  <c r="AA1206" i="22"/>
  <c r="Y67" i="22" l="1"/>
  <c r="Y66" i="22" s="1"/>
  <c r="Y91" i="22"/>
  <c r="Y90" i="22" s="1"/>
  <c r="Y54" i="22"/>
  <c r="Y53" i="22" s="1"/>
  <c r="AA45" i="22"/>
  <c r="Z44" i="22"/>
  <c r="AG1227" i="22"/>
  <c r="A1227" i="22" s="1"/>
  <c r="AD1250" i="22"/>
  <c r="AC1246" i="22"/>
  <c r="Z1208" i="22"/>
  <c r="Y1205" i="22"/>
  <c r="AB1206" i="22"/>
  <c r="Z67" i="22" l="1"/>
  <c r="Z66" i="22" s="1"/>
  <c r="Z91" i="22"/>
  <c r="Z90" i="22" s="1"/>
  <c r="Z54" i="22"/>
  <c r="Z53" i="22" s="1"/>
  <c r="AB45" i="22"/>
  <c r="AA44" i="22"/>
  <c r="AE1250" i="22"/>
  <c r="AD1246" i="22"/>
  <c r="AA1208" i="22"/>
  <c r="Z1205" i="22"/>
  <c r="AC1206" i="22"/>
  <c r="AA67" i="22" l="1"/>
  <c r="AA66" i="22" s="1"/>
  <c r="AA91" i="22"/>
  <c r="AA90" i="22" s="1"/>
  <c r="AA54" i="22"/>
  <c r="AA53" i="22" s="1"/>
  <c r="AC45" i="22"/>
  <c r="AB44" i="22"/>
  <c r="AF1250" i="22"/>
  <c r="AF1246" i="22" s="1"/>
  <c r="AE1246" i="22"/>
  <c r="AB1208" i="22"/>
  <c r="AA1205" i="22"/>
  <c r="AD1206" i="22"/>
  <c r="AB67" i="22" l="1"/>
  <c r="AB66" i="22" s="1"/>
  <c r="AB91" i="22"/>
  <c r="AB90" i="22" s="1"/>
  <c r="AB54" i="22"/>
  <c r="AB53" i="22" s="1"/>
  <c r="AD45" i="22"/>
  <c r="AC44" i="22"/>
  <c r="AG1250" i="22"/>
  <c r="A1250" i="22" s="1"/>
  <c r="AC1208" i="22"/>
  <c r="AB1205" i="22"/>
  <c r="AE1206" i="22"/>
  <c r="AC67" i="22" l="1"/>
  <c r="AC66" i="22" s="1"/>
  <c r="AC91" i="22"/>
  <c r="AC90" i="22" s="1"/>
  <c r="AC54" i="22"/>
  <c r="AC53" i="22" s="1"/>
  <c r="AE45" i="22"/>
  <c r="AD44" i="22"/>
  <c r="AD1208" i="22"/>
  <c r="AC1205" i="22"/>
  <c r="AF1206" i="22"/>
  <c r="AD67" i="22" l="1"/>
  <c r="AD66" i="22" s="1"/>
  <c r="AD91" i="22"/>
  <c r="AD90" i="22" s="1"/>
  <c r="AD54" i="22"/>
  <c r="AD53" i="22" s="1"/>
  <c r="AF45" i="22"/>
  <c r="AF44" i="22" s="1"/>
  <c r="AE44" i="22"/>
  <c r="AE1208" i="22"/>
  <c r="AD1205" i="22"/>
  <c r="AF67" i="22" l="1"/>
  <c r="AF66" i="22" s="1"/>
  <c r="AF91" i="22"/>
  <c r="AF90" i="22" s="1"/>
  <c r="AE67" i="22"/>
  <c r="AE66" i="22" s="1"/>
  <c r="AE91" i="22"/>
  <c r="AE90" i="22" s="1"/>
  <c r="AE54" i="22"/>
  <c r="AE53" i="22" s="1"/>
  <c r="AF54" i="22"/>
  <c r="AF53" i="22" s="1"/>
  <c r="AF1208" i="22"/>
  <c r="AF1205" i="22" s="1"/>
  <c r="AE1205" i="22"/>
  <c r="AG84" i="22" l="1"/>
  <c r="A84" i="22" s="1"/>
  <c r="AG83" i="22"/>
  <c r="A83" i="22" s="1"/>
  <c r="AG82" i="22"/>
  <c r="A82" i="22" s="1"/>
  <c r="AF76" i="22"/>
  <c r="AE76" i="22"/>
  <c r="AD76" i="22"/>
  <c r="AC76" i="22"/>
  <c r="AB76" i="22"/>
  <c r="AA76" i="22"/>
  <c r="Z76" i="22"/>
  <c r="Y76" i="22"/>
  <c r="X76" i="22"/>
  <c r="W76" i="22"/>
  <c r="V76" i="22"/>
  <c r="U76" i="22"/>
  <c r="A37" i="22"/>
  <c r="A32" i="22"/>
  <c r="U6" i="22"/>
  <c r="U11" i="22" s="1"/>
  <c r="U5" i="22" s="1"/>
  <c r="U1188" i="22" s="1"/>
  <c r="U1187" i="22" s="1"/>
  <c r="A14" i="22"/>
  <c r="A13" i="22"/>
  <c r="AG12" i="22"/>
  <c r="A12" i="22" s="1"/>
  <c r="U23" i="22" l="1"/>
  <c r="U1183" i="22"/>
  <c r="U1182" i="22" s="1"/>
  <c r="U35" i="22"/>
  <c r="U34" i="22" s="1"/>
  <c r="U30" i="22"/>
  <c r="U29" i="22" s="1"/>
  <c r="AG1166" i="22" l="1"/>
  <c r="A1166" i="22" s="1"/>
  <c r="AG1165" i="22"/>
  <c r="A1165" i="22" s="1"/>
  <c r="AG1164" i="22"/>
  <c r="A1164" i="22" s="1"/>
  <c r="AG1163" i="22"/>
  <c r="A1163" i="22" s="1"/>
  <c r="AG485" i="22"/>
  <c r="A485" i="22" s="1"/>
  <c r="AG484" i="22"/>
  <c r="A484" i="22" s="1"/>
  <c r="AG890" i="22"/>
  <c r="A890" i="22" s="1"/>
  <c r="AG889" i="22"/>
  <c r="A889" i="22" s="1"/>
  <c r="AG888" i="22"/>
  <c r="A888" i="22" s="1"/>
  <c r="AF395" i="22" l="1"/>
  <c r="AE395" i="22"/>
  <c r="AD395" i="22"/>
  <c r="AC395" i="22"/>
  <c r="AB395" i="22"/>
  <c r="AA395" i="22"/>
  <c r="Z395" i="22"/>
  <c r="Y395" i="22"/>
  <c r="X395" i="22"/>
  <c r="W395" i="22"/>
  <c r="V395" i="22"/>
  <c r="U395" i="22"/>
  <c r="AG1350" i="22" l="1"/>
  <c r="A1350" i="22" s="1"/>
  <c r="AG1349" i="22"/>
  <c r="A1349" i="22" s="1"/>
  <c r="U470" i="22"/>
  <c r="AG483" i="22"/>
  <c r="A483" i="22" s="1"/>
  <c r="AG482" i="22"/>
  <c r="A482" i="22" s="1"/>
  <c r="AG481" i="22"/>
  <c r="A481" i="22" s="1"/>
  <c r="AG480" i="22"/>
  <c r="A480" i="22" s="1"/>
  <c r="AG479" i="22"/>
  <c r="A479" i="22" s="1"/>
  <c r="AG478" i="22"/>
  <c r="A478" i="22" s="1"/>
  <c r="AG217" i="22"/>
  <c r="A217" i="22" s="1"/>
  <c r="AG114" i="22" l="1"/>
  <c r="A114" i="22" s="1"/>
  <c r="AG113" i="22"/>
  <c r="A113" i="22" s="1"/>
  <c r="AG112" i="22"/>
  <c r="A112" i="22" s="1"/>
  <c r="AG111" i="22"/>
  <c r="A111" i="22" s="1"/>
  <c r="AG110" i="22"/>
  <c r="A110" i="22" s="1"/>
  <c r="AG109" i="22"/>
  <c r="A109" i="22" s="1"/>
  <c r="AG108" i="22"/>
  <c r="A108" i="22" s="1"/>
  <c r="AG107" i="22"/>
  <c r="A107" i="22" s="1"/>
  <c r="AG106" i="22"/>
  <c r="A106" i="22" s="1"/>
  <c r="AG105" i="22"/>
  <c r="A105" i="22" s="1"/>
  <c r="AG104" i="22"/>
  <c r="A104" i="22" s="1"/>
  <c r="AG1046" i="22" l="1"/>
  <c r="A1046" i="22" s="1"/>
  <c r="AG216" i="22"/>
  <c r="A216" i="22" s="1"/>
  <c r="U204" i="22"/>
  <c r="AG211" i="22"/>
  <c r="A211" i="22" s="1"/>
  <c r="AG210" i="22"/>
  <c r="A210" i="22" s="1"/>
  <c r="AG209" i="22"/>
  <c r="A209" i="22" s="1"/>
  <c r="AE72" i="22"/>
  <c r="AC72" i="22"/>
  <c r="AB72" i="22"/>
  <c r="Z72" i="22"/>
  <c r="Y72" i="22"/>
  <c r="W72" i="22"/>
  <c r="AF72" i="22"/>
  <c r="AD72" i="22"/>
  <c r="AA72" i="22"/>
  <c r="X72" i="22"/>
  <c r="V72" i="22"/>
  <c r="U72" i="22"/>
  <c r="AG1044" i="22" l="1"/>
  <c r="A1044" i="22" s="1"/>
  <c r="AG1043" i="22"/>
  <c r="A1043" i="22" s="1"/>
  <c r="AG1042" i="22"/>
  <c r="A1042" i="22" s="1"/>
  <c r="AG1041" i="22"/>
  <c r="A1041" i="22" s="1"/>
  <c r="AG1040" i="22"/>
  <c r="A1040" i="22" s="1"/>
  <c r="AG1039" i="22"/>
  <c r="A1039" i="22" s="1"/>
  <c r="AG1038" i="22"/>
  <c r="A1038" i="22" s="1"/>
  <c r="AG1016" i="22" l="1"/>
  <c r="A1016" i="22" s="1"/>
  <c r="AG1015" i="22"/>
  <c r="A1015" i="22" s="1"/>
  <c r="AG1014" i="22"/>
  <c r="A1014" i="22" s="1"/>
  <c r="AG1013" i="22"/>
  <c r="A1013" i="22" s="1"/>
  <c r="AG1012" i="22"/>
  <c r="A1012" i="22" s="1"/>
  <c r="AG1011" i="22"/>
  <c r="A1011" i="22" s="1"/>
  <c r="AG1010" i="22"/>
  <c r="A1010" i="22" s="1"/>
  <c r="AG1009" i="22"/>
  <c r="A1009" i="22" s="1"/>
  <c r="AG1008" i="22"/>
  <c r="A1008" i="22" s="1"/>
  <c r="AF1346" i="22" l="1"/>
  <c r="AE1346" i="22"/>
  <c r="AD1346" i="22"/>
  <c r="AC1346" i="22"/>
  <c r="AB1346" i="22"/>
  <c r="AA1346" i="22"/>
  <c r="Z1346" i="22"/>
  <c r="Y1346" i="22"/>
  <c r="X1346" i="22"/>
  <c r="W1346" i="22"/>
  <c r="V1346" i="22"/>
  <c r="AF1345" i="22"/>
  <c r="AE1345" i="22"/>
  <c r="AD1345" i="22"/>
  <c r="AC1345" i="22"/>
  <c r="AB1345" i="22"/>
  <c r="AA1345" i="22"/>
  <c r="Z1345" i="22"/>
  <c r="Y1345" i="22"/>
  <c r="X1345" i="22"/>
  <c r="W1345" i="22"/>
  <c r="V1345" i="22"/>
  <c r="AF1344" i="22"/>
  <c r="AE1344" i="22"/>
  <c r="AD1344" i="22"/>
  <c r="AC1344" i="22"/>
  <c r="AB1344" i="22"/>
  <c r="AA1344" i="22"/>
  <c r="Z1344" i="22"/>
  <c r="Y1344" i="22"/>
  <c r="X1344" i="22"/>
  <c r="W1344" i="22"/>
  <c r="V1344" i="22"/>
  <c r="AF1343" i="22"/>
  <c r="AE1343" i="22"/>
  <c r="AD1343" i="22"/>
  <c r="AC1343" i="22"/>
  <c r="AB1343" i="22"/>
  <c r="AA1343" i="22"/>
  <c r="Z1343" i="22"/>
  <c r="Y1343" i="22"/>
  <c r="X1343" i="22"/>
  <c r="W1343" i="22"/>
  <c r="V1343" i="22"/>
  <c r="U1346" i="22"/>
  <c r="U1345" i="22"/>
  <c r="U1344" i="22"/>
  <c r="U1343" i="22"/>
  <c r="AF1342" i="22"/>
  <c r="AE1342" i="22"/>
  <c r="AD1342" i="22"/>
  <c r="AC1342" i="22"/>
  <c r="AB1342" i="22"/>
  <c r="AA1342" i="22"/>
  <c r="Z1342" i="22"/>
  <c r="Y1342" i="22"/>
  <c r="X1342" i="22"/>
  <c r="W1342" i="22"/>
  <c r="V1342" i="22"/>
  <c r="AF1341" i="22"/>
  <c r="AE1341" i="22"/>
  <c r="AD1341" i="22"/>
  <c r="AC1341" i="22"/>
  <c r="AB1341" i="22"/>
  <c r="AA1341" i="22"/>
  <c r="Z1341" i="22"/>
  <c r="Y1341" i="22"/>
  <c r="X1341" i="22"/>
  <c r="W1341" i="22"/>
  <c r="V1341" i="22"/>
  <c r="U1342" i="22"/>
  <c r="U1341" i="22"/>
  <c r="AF1340" i="22"/>
  <c r="AE1340" i="22"/>
  <c r="AD1340" i="22"/>
  <c r="AC1340" i="22"/>
  <c r="AB1340" i="22"/>
  <c r="AA1340" i="22"/>
  <c r="Z1340" i="22"/>
  <c r="Y1340" i="22"/>
  <c r="X1340" i="22"/>
  <c r="W1340" i="22"/>
  <c r="V1340" i="22"/>
  <c r="AF1339" i="22"/>
  <c r="AE1339" i="22"/>
  <c r="AD1339" i="22"/>
  <c r="AC1339" i="22"/>
  <c r="AB1339" i="22"/>
  <c r="AA1339" i="22"/>
  <c r="Z1339" i="22"/>
  <c r="Y1339" i="22"/>
  <c r="X1339" i="22"/>
  <c r="W1339" i="22"/>
  <c r="V1339" i="22"/>
  <c r="U1340" i="22"/>
  <c r="U1339" i="22"/>
  <c r="AF1338" i="22"/>
  <c r="AE1338" i="22"/>
  <c r="AD1338" i="22"/>
  <c r="AC1338" i="22"/>
  <c r="AB1338" i="22"/>
  <c r="AA1338" i="22"/>
  <c r="Z1338" i="22"/>
  <c r="Y1338" i="22"/>
  <c r="X1338" i="22"/>
  <c r="W1338" i="22"/>
  <c r="V1338" i="22"/>
  <c r="U1338" i="22"/>
  <c r="AF1337" i="22"/>
  <c r="AE1337" i="22"/>
  <c r="AD1337" i="22"/>
  <c r="AC1337" i="22"/>
  <c r="AB1337" i="22"/>
  <c r="AA1337" i="22"/>
  <c r="Z1337" i="22"/>
  <c r="Y1337" i="22"/>
  <c r="X1337" i="22"/>
  <c r="W1337" i="22"/>
  <c r="V1337" i="22"/>
  <c r="U1337" i="22"/>
  <c r="AG1347" i="22" l="1"/>
  <c r="A1347" i="22" s="1"/>
  <c r="AG1346" i="22"/>
  <c r="A1346" i="22" s="1"/>
  <c r="AG1345" i="22"/>
  <c r="A1345" i="22" s="1"/>
  <c r="AG1344" i="22"/>
  <c r="A1344" i="22" s="1"/>
  <c r="AG1343" i="22"/>
  <c r="A1343" i="22" s="1"/>
  <c r="AG1342" i="22"/>
  <c r="A1342" i="22" s="1"/>
  <c r="AG1341" i="22"/>
  <c r="A1341" i="22" s="1"/>
  <c r="AG1340" i="22"/>
  <c r="A1340" i="22" s="1"/>
  <c r="AG1339" i="22"/>
  <c r="A1339" i="22" s="1"/>
  <c r="AG944" i="22" l="1"/>
  <c r="A944" i="22" s="1"/>
  <c r="U245" i="22"/>
  <c r="AG252" i="22"/>
  <c r="A252" i="22" s="1"/>
  <c r="AG251" i="22"/>
  <c r="A251" i="22" s="1"/>
  <c r="AG250" i="22"/>
  <c r="A250" i="22" s="1"/>
  <c r="AG708" i="22"/>
  <c r="A708" i="22" s="1"/>
  <c r="U1143" i="22" l="1"/>
  <c r="U1114" i="22"/>
  <c r="U1109" i="22"/>
  <c r="U1095" i="22"/>
  <c r="U1086" i="22"/>
  <c r="U1060" i="22"/>
  <c r="U1051" i="22"/>
  <c r="AF1019" i="22"/>
  <c r="AE1019" i="22"/>
  <c r="AD1019" i="22"/>
  <c r="AC1019" i="22"/>
  <c r="AB1019" i="22"/>
  <c r="AA1019" i="22"/>
  <c r="Z1019" i="22"/>
  <c r="Y1019" i="22"/>
  <c r="X1019" i="22"/>
  <c r="W1019" i="22"/>
  <c r="V1019" i="22"/>
  <c r="U1019" i="22"/>
  <c r="U1002" i="22"/>
  <c r="U993" i="22"/>
  <c r="U956" i="22"/>
  <c r="U937" i="22"/>
  <c r="U910" i="22"/>
  <c r="U678" i="22"/>
  <c r="U568" i="22"/>
  <c r="U514" i="22"/>
  <c r="U465" i="22"/>
  <c r="U432" i="22"/>
  <c r="U428" i="22"/>
  <c r="U424" i="22"/>
  <c r="U420" i="22"/>
  <c r="U281" i="22"/>
  <c r="U99" i="22"/>
  <c r="U75" i="22"/>
  <c r="U16" i="22"/>
  <c r="V6" i="22"/>
  <c r="AG1050" i="22"/>
  <c r="A1050" i="22" s="1"/>
  <c r="AG1049" i="22"/>
  <c r="A1049" i="22" s="1"/>
  <c r="AG1048" i="22"/>
  <c r="A1048" i="22" s="1"/>
  <c r="AG1047" i="22"/>
  <c r="A1047" i="22" s="1"/>
  <c r="AG1045" i="22"/>
  <c r="A1045" i="22" s="1"/>
  <c r="AG1037" i="22"/>
  <c r="A1037" i="22" s="1"/>
  <c r="AG1036" i="22"/>
  <c r="A1036" i="22" s="1"/>
  <c r="AG1035" i="22"/>
  <c r="A1035" i="22" s="1"/>
  <c r="AG1034" i="22"/>
  <c r="A1034" i="22" s="1"/>
  <c r="AG1033" i="22"/>
  <c r="A1033" i="22" s="1"/>
  <c r="AG1032" i="22"/>
  <c r="A1032" i="22" s="1"/>
  <c r="AG1031" i="22"/>
  <c r="A1031" i="22" s="1"/>
  <c r="AG1083" i="22"/>
  <c r="A1083" i="22" s="1"/>
  <c r="AG1084" i="22"/>
  <c r="A1084" i="22" s="1"/>
  <c r="AG1122" i="22"/>
  <c r="A1122" i="22" s="1"/>
  <c r="AG1121" i="22"/>
  <c r="A1121" i="22" s="1"/>
  <c r="AG1080" i="22"/>
  <c r="A1080" i="22" s="1"/>
  <c r="AG1079" i="22"/>
  <c r="A1079" i="22" s="1"/>
  <c r="AG1078" i="22"/>
  <c r="A1078" i="22" s="1"/>
  <c r="AG1077" i="22"/>
  <c r="A1077" i="22" s="1"/>
  <c r="AG1076" i="22"/>
  <c r="A1076" i="22" s="1"/>
  <c r="AG1075" i="22"/>
  <c r="A1075" i="22" s="1"/>
  <c r="AG1074" i="22"/>
  <c r="A1074" i="22" s="1"/>
  <c r="AG1073" i="22"/>
  <c r="A1073" i="22" s="1"/>
  <c r="AG1072" i="22"/>
  <c r="A1072" i="22" s="1"/>
  <c r="AG1071" i="22"/>
  <c r="A1071" i="22" s="1"/>
  <c r="AG1070" i="22"/>
  <c r="A1070" i="22" s="1"/>
  <c r="AG1069" i="22"/>
  <c r="A1069" i="22" s="1"/>
  <c r="AG1068" i="22"/>
  <c r="A1068" i="22" s="1"/>
  <c r="AG1067" i="22"/>
  <c r="A1067" i="22" s="1"/>
  <c r="AG1066" i="22"/>
  <c r="A1066" i="22" s="1"/>
  <c r="V11" i="22" l="1"/>
  <c r="V5" i="22" s="1"/>
  <c r="V1188" i="22" s="1"/>
  <c r="V1187" i="22" s="1"/>
  <c r="W10" i="22"/>
  <c r="AG1153" i="22"/>
  <c r="A1153" i="22" s="1"/>
  <c r="AG1154" i="22"/>
  <c r="A1154" i="22" s="1"/>
  <c r="AG1155" i="22"/>
  <c r="A1155" i="22" s="1"/>
  <c r="AG1156" i="22"/>
  <c r="A1156" i="22" s="1"/>
  <c r="AG1157" i="22"/>
  <c r="A1157" i="22" s="1"/>
  <c r="AG1158" i="22"/>
  <c r="A1158" i="22" s="1"/>
  <c r="AG1159" i="22"/>
  <c r="A1159" i="22" s="1"/>
  <c r="AG1160" i="22"/>
  <c r="A1160" i="22" s="1"/>
  <c r="AG1161" i="22"/>
  <c r="A1161" i="22" s="1"/>
  <c r="AG1151" i="22"/>
  <c r="A1151" i="22" s="1"/>
  <c r="AG1152" i="22"/>
  <c r="A1152" i="22" s="1"/>
  <c r="AG1028" i="22"/>
  <c r="A1028" i="22" s="1"/>
  <c r="AG1029" i="22"/>
  <c r="A1029" i="22" s="1"/>
  <c r="V35" i="22" l="1"/>
  <c r="V34" i="22" s="1"/>
  <c r="V1183" i="22"/>
  <c r="V1182" i="22" s="1"/>
  <c r="V23" i="22"/>
  <c r="V30" i="22"/>
  <c r="V29" i="22" s="1"/>
  <c r="AG1103" i="22"/>
  <c r="A1103" i="22" s="1"/>
  <c r="AG710" i="22"/>
  <c r="A710" i="22" s="1"/>
  <c r="AG709" i="22"/>
  <c r="A709" i="22" s="1"/>
  <c r="AG707" i="22"/>
  <c r="A707" i="22" s="1"/>
  <c r="AG706" i="22"/>
  <c r="A706" i="22" s="1"/>
  <c r="AG705" i="22"/>
  <c r="A705" i="22" s="1"/>
  <c r="AG704" i="22"/>
  <c r="A704" i="22" s="1"/>
  <c r="AG703" i="22"/>
  <c r="A703" i="22" s="1"/>
  <c r="AG702" i="22"/>
  <c r="A702" i="22" s="1"/>
  <c r="AG701" i="22"/>
  <c r="A701" i="22" s="1"/>
  <c r="AG700" i="22"/>
  <c r="A700" i="22" s="1"/>
  <c r="AG699" i="22"/>
  <c r="A699" i="22" s="1"/>
  <c r="AG698" i="22"/>
  <c r="A698" i="22" s="1"/>
  <c r="AG1106" i="22"/>
  <c r="A1106" i="22" s="1"/>
  <c r="AG1105" i="22"/>
  <c r="A1105" i="22" s="1"/>
  <c r="AG1104" i="22"/>
  <c r="A1104" i="22" s="1"/>
  <c r="AG1102" i="22"/>
  <c r="A1102" i="22" s="1"/>
  <c r="AG1101" i="22"/>
  <c r="A1101" i="22" s="1"/>
  <c r="AG1100" i="22"/>
  <c r="A1100" i="22" s="1"/>
  <c r="AG1099" i="22"/>
  <c r="A1099" i="22" s="1"/>
  <c r="AG1098" i="22"/>
  <c r="A1098" i="22" s="1"/>
  <c r="AG1027" i="22" l="1"/>
  <c r="A1027" i="22" s="1"/>
  <c r="AG714" i="22" l="1"/>
  <c r="A714" i="22" s="1"/>
  <c r="AG713" i="22"/>
  <c r="A713" i="22" s="1"/>
  <c r="AG712" i="22"/>
  <c r="A712" i="22" s="1"/>
  <c r="AG711" i="22"/>
  <c r="A711" i="22" s="1"/>
  <c r="AG697" i="22"/>
  <c r="A697" i="22" s="1"/>
  <c r="AG696" i="22"/>
  <c r="A696" i="22" s="1"/>
  <c r="AG695" i="22"/>
  <c r="A695" i="22" s="1"/>
  <c r="AG694" i="22"/>
  <c r="A694" i="22" s="1"/>
  <c r="AG693" i="22"/>
  <c r="A693" i="22" s="1"/>
  <c r="AG692" i="22"/>
  <c r="A692" i="22" s="1"/>
  <c r="AG691" i="22"/>
  <c r="A691" i="22" s="1"/>
  <c r="AG690" i="22"/>
  <c r="A690" i="22" s="1"/>
  <c r="AG689" i="22"/>
  <c r="A689" i="22" s="1"/>
  <c r="AG688" i="22"/>
  <c r="A688" i="22" s="1"/>
  <c r="AG687" i="22"/>
  <c r="A687" i="22" s="1"/>
  <c r="AG680" i="22" l="1"/>
  <c r="A680" i="22" s="1"/>
  <c r="AF907" i="22" l="1"/>
  <c r="AE907" i="22"/>
  <c r="AD907" i="22"/>
  <c r="AC907" i="22"/>
  <c r="AB907" i="22"/>
  <c r="AA907" i="22"/>
  <c r="Z907" i="22"/>
  <c r="Y907" i="22"/>
  <c r="X907" i="22"/>
  <c r="W907" i="22"/>
  <c r="V907" i="22"/>
  <c r="U907" i="22"/>
  <c r="AF1415" i="22" l="1"/>
  <c r="AE1415" i="22"/>
  <c r="AD1415" i="22"/>
  <c r="AC1415" i="22"/>
  <c r="AB1415" i="22"/>
  <c r="AA1415" i="22"/>
  <c r="Z1415" i="22"/>
  <c r="Y1415" i="22"/>
  <c r="X1415" i="22"/>
  <c r="W1415" i="22"/>
  <c r="V1415" i="22"/>
  <c r="U1415" i="22"/>
  <c r="AF1412" i="22"/>
  <c r="AE1412" i="22"/>
  <c r="AD1412" i="22"/>
  <c r="AC1412" i="22"/>
  <c r="AB1412" i="22"/>
  <c r="AA1412" i="22"/>
  <c r="Z1412" i="22"/>
  <c r="Y1412" i="22"/>
  <c r="X1412" i="22"/>
  <c r="W1412" i="22"/>
  <c r="V1412" i="22"/>
  <c r="U1412" i="22"/>
  <c r="AG1417" i="22"/>
  <c r="A1417" i="22" s="1"/>
  <c r="AG1416" i="22"/>
  <c r="A1416" i="22" s="1"/>
  <c r="AG1414" i="22"/>
  <c r="A1414" i="22" s="1"/>
  <c r="AG1413" i="22"/>
  <c r="A1413" i="22" s="1"/>
  <c r="AF1404" i="22"/>
  <c r="AE1404" i="22"/>
  <c r="AD1404" i="22"/>
  <c r="AC1404" i="22"/>
  <c r="AB1404" i="22"/>
  <c r="AA1404" i="22"/>
  <c r="Z1404" i="22"/>
  <c r="Y1404" i="22"/>
  <c r="X1404" i="22"/>
  <c r="W1404" i="22"/>
  <c r="V1404" i="22"/>
  <c r="U1404" i="22"/>
  <c r="AF1401" i="22"/>
  <c r="AE1401" i="22"/>
  <c r="AD1401" i="22"/>
  <c r="AC1401" i="22"/>
  <c r="AB1401" i="22"/>
  <c r="AA1401" i="22"/>
  <c r="Z1401" i="22"/>
  <c r="Y1401" i="22"/>
  <c r="X1401" i="22"/>
  <c r="W1401" i="22"/>
  <c r="V1401" i="22"/>
  <c r="U1401" i="22"/>
  <c r="AG1406" i="22"/>
  <c r="A1406" i="22" s="1"/>
  <c r="AG1405" i="22"/>
  <c r="A1405" i="22" s="1"/>
  <c r="AG1403" i="22"/>
  <c r="A1403" i="22" s="1"/>
  <c r="AG1402" i="22"/>
  <c r="A1402" i="22" s="1"/>
  <c r="AF1395" i="22"/>
  <c r="AE1395" i="22"/>
  <c r="AD1395" i="22"/>
  <c r="AC1395" i="22"/>
  <c r="AB1395" i="22"/>
  <c r="AA1395" i="22"/>
  <c r="Z1395" i="22"/>
  <c r="Y1395" i="22"/>
  <c r="X1395" i="22"/>
  <c r="W1395" i="22"/>
  <c r="V1395" i="22"/>
  <c r="U1395" i="22"/>
  <c r="AF1380" i="22"/>
  <c r="AE1380" i="22"/>
  <c r="AD1380" i="22"/>
  <c r="AC1380" i="22"/>
  <c r="AB1380" i="22"/>
  <c r="AA1380" i="22"/>
  <c r="Z1380" i="22"/>
  <c r="Y1380" i="22"/>
  <c r="X1380" i="22"/>
  <c r="W1380" i="22"/>
  <c r="V1380" i="22"/>
  <c r="U1380" i="22"/>
  <c r="AF1377" i="22"/>
  <c r="AE1377" i="22"/>
  <c r="AD1377" i="22"/>
  <c r="AC1377" i="22"/>
  <c r="AB1377" i="22"/>
  <c r="AA1377" i="22"/>
  <c r="Z1377" i="22"/>
  <c r="Y1377" i="22"/>
  <c r="X1377" i="22"/>
  <c r="W1377" i="22"/>
  <c r="V1377" i="22"/>
  <c r="U1377" i="22"/>
  <c r="AG1397" i="22"/>
  <c r="A1397" i="22" s="1"/>
  <c r="AG1396" i="22"/>
  <c r="A1396" i="22" s="1"/>
  <c r="AG1394" i="22"/>
  <c r="A1394" i="22" s="1"/>
  <c r="AG1382" i="22"/>
  <c r="A1382" i="22" s="1"/>
  <c r="AG1381" i="22"/>
  <c r="A1381" i="22" s="1"/>
  <c r="AG1379" i="22"/>
  <c r="A1379" i="22" s="1"/>
  <c r="AG1378" i="22"/>
  <c r="A1378" i="22" s="1"/>
  <c r="AF1367" i="22"/>
  <c r="AE1367" i="22"/>
  <c r="AD1367" i="22"/>
  <c r="AC1367" i="22"/>
  <c r="AB1367" i="22"/>
  <c r="AA1367" i="22"/>
  <c r="Z1367" i="22"/>
  <c r="Y1367" i="22"/>
  <c r="X1367" i="22"/>
  <c r="W1367" i="22"/>
  <c r="V1367" i="22"/>
  <c r="U1367" i="22"/>
  <c r="AF1364" i="22"/>
  <c r="AE1364" i="22"/>
  <c r="AD1364" i="22"/>
  <c r="AC1364" i="22"/>
  <c r="AB1364" i="22"/>
  <c r="AA1364" i="22"/>
  <c r="Z1364" i="22"/>
  <c r="Y1364" i="22"/>
  <c r="X1364" i="22"/>
  <c r="W1364" i="22"/>
  <c r="V1364" i="22"/>
  <c r="U1364" i="22"/>
  <c r="AF1361" i="22"/>
  <c r="AE1361" i="22"/>
  <c r="AD1361" i="22"/>
  <c r="AC1361" i="22"/>
  <c r="AB1361" i="22"/>
  <c r="AA1361" i="22"/>
  <c r="Z1361" i="22"/>
  <c r="Y1361" i="22"/>
  <c r="X1361" i="22"/>
  <c r="W1361" i="22"/>
  <c r="V1361" i="22"/>
  <c r="U1361" i="22"/>
  <c r="AF1352" i="22"/>
  <c r="AE1352" i="22"/>
  <c r="AD1352" i="22"/>
  <c r="AC1352" i="22"/>
  <c r="AB1352" i="22"/>
  <c r="AA1352" i="22"/>
  <c r="Z1352" i="22"/>
  <c r="Y1352" i="22"/>
  <c r="X1352" i="22"/>
  <c r="W1352" i="22"/>
  <c r="V1352" i="22"/>
  <c r="U1352" i="22"/>
  <c r="AF1336" i="22"/>
  <c r="AE1336" i="22"/>
  <c r="AD1336" i="22"/>
  <c r="AC1336" i="22"/>
  <c r="AB1336" i="22"/>
  <c r="AA1336" i="22"/>
  <c r="Z1336" i="22"/>
  <c r="Y1336" i="22"/>
  <c r="X1336" i="22"/>
  <c r="W1336" i="22"/>
  <c r="V1336" i="22"/>
  <c r="U1336" i="22"/>
  <c r="AF1330" i="22"/>
  <c r="AE1330" i="22"/>
  <c r="AD1330" i="22"/>
  <c r="AC1330" i="22"/>
  <c r="AB1330" i="22"/>
  <c r="AA1330" i="22"/>
  <c r="Z1330" i="22"/>
  <c r="Y1330" i="22"/>
  <c r="X1330" i="22"/>
  <c r="W1330" i="22"/>
  <c r="V1330" i="22"/>
  <c r="U1330" i="22"/>
  <c r="AG1373" i="22"/>
  <c r="A1373" i="22" s="1"/>
  <c r="AG1372" i="22"/>
  <c r="A1372" i="22" s="1"/>
  <c r="AG1371" i="22"/>
  <c r="A1371" i="22" s="1"/>
  <c r="AG1370" i="22"/>
  <c r="A1370" i="22" s="1"/>
  <c r="AG1369" i="22"/>
  <c r="A1369" i="22" s="1"/>
  <c r="AG1368" i="22"/>
  <c r="A1368" i="22" s="1"/>
  <c r="AG1366" i="22"/>
  <c r="A1366" i="22" s="1"/>
  <c r="AG1365" i="22"/>
  <c r="A1365" i="22" s="1"/>
  <c r="AG1363" i="22"/>
  <c r="A1363" i="22" s="1"/>
  <c r="AG1362" i="22"/>
  <c r="A1362" i="22" s="1"/>
  <c r="AG1360" i="22"/>
  <c r="A1360" i="22" s="1"/>
  <c r="AG1359" i="22"/>
  <c r="A1359" i="22" s="1"/>
  <c r="AG1358" i="22"/>
  <c r="A1358" i="22" s="1"/>
  <c r="AG1357" i="22"/>
  <c r="A1357" i="22" s="1"/>
  <c r="AG1356" i="22"/>
  <c r="A1356" i="22" s="1"/>
  <c r="AG1355" i="22"/>
  <c r="A1355" i="22" s="1"/>
  <c r="AG1354" i="22"/>
  <c r="A1354" i="22" s="1"/>
  <c r="AG1353" i="22"/>
  <c r="A1353" i="22" s="1"/>
  <c r="AG1351" i="22"/>
  <c r="A1351" i="22" s="1"/>
  <c r="AG1348" i="22"/>
  <c r="A1348" i="22" s="1"/>
  <c r="AG1338" i="22"/>
  <c r="A1338" i="22" s="1"/>
  <c r="AG1337" i="22"/>
  <c r="A1337" i="22" s="1"/>
  <c r="AG1335" i="22"/>
  <c r="A1335" i="22" s="1"/>
  <c r="AG1334" i="22"/>
  <c r="A1334" i="22" s="1"/>
  <c r="AG1333" i="22"/>
  <c r="A1333" i="22" s="1"/>
  <c r="AG1332" i="22"/>
  <c r="A1332" i="22" s="1"/>
  <c r="AG1331" i="22"/>
  <c r="A1331" i="22" s="1"/>
  <c r="AF1315" i="22"/>
  <c r="AE1315" i="22"/>
  <c r="AD1315" i="22"/>
  <c r="AC1315" i="22"/>
  <c r="AB1315" i="22"/>
  <c r="AA1315" i="22"/>
  <c r="Z1315" i="22"/>
  <c r="Y1315" i="22"/>
  <c r="X1315" i="22"/>
  <c r="W1315" i="22"/>
  <c r="V1315" i="22"/>
  <c r="AF1311" i="22"/>
  <c r="AE1311" i="22"/>
  <c r="AD1311" i="22"/>
  <c r="AC1311" i="22"/>
  <c r="AB1311" i="22"/>
  <c r="AA1311" i="22"/>
  <c r="Z1311" i="22"/>
  <c r="Y1311" i="22"/>
  <c r="X1311" i="22"/>
  <c r="W1311" i="22"/>
  <c r="V1311" i="22"/>
  <c r="U1311" i="22"/>
  <c r="AF1306" i="22"/>
  <c r="AE1306" i="22"/>
  <c r="AD1306" i="22"/>
  <c r="AC1306" i="22"/>
  <c r="AB1306" i="22"/>
  <c r="AA1306" i="22"/>
  <c r="Z1306" i="22"/>
  <c r="Y1306" i="22"/>
  <c r="X1306" i="22"/>
  <c r="W1306" i="22"/>
  <c r="V1306" i="22"/>
  <c r="U1306" i="22"/>
  <c r="AF1303" i="22"/>
  <c r="AE1303" i="22"/>
  <c r="AD1303" i="22"/>
  <c r="AC1303" i="22"/>
  <c r="AB1303" i="22"/>
  <c r="AA1303" i="22"/>
  <c r="Z1303" i="22"/>
  <c r="Y1303" i="22"/>
  <c r="X1303" i="22"/>
  <c r="W1303" i="22"/>
  <c r="V1303" i="22"/>
  <c r="U1303" i="22"/>
  <c r="AF1299" i="22"/>
  <c r="AE1299" i="22"/>
  <c r="AD1299" i="22"/>
  <c r="AC1299" i="22"/>
  <c r="AB1299" i="22"/>
  <c r="AA1299" i="22"/>
  <c r="Z1299" i="22"/>
  <c r="Y1299" i="22"/>
  <c r="X1299" i="22"/>
  <c r="W1299" i="22"/>
  <c r="V1299" i="22"/>
  <c r="U1299" i="22"/>
  <c r="A1326" i="22"/>
  <c r="AG1317" i="22"/>
  <c r="A1317" i="22" s="1"/>
  <c r="AG1316" i="22"/>
  <c r="A1316" i="22" s="1"/>
  <c r="AG1314" i="22"/>
  <c r="A1314" i="22" s="1"/>
  <c r="AG1313" i="22"/>
  <c r="A1313" i="22" s="1"/>
  <c r="AG1312" i="22"/>
  <c r="A1312" i="22" s="1"/>
  <c r="AG1310" i="22"/>
  <c r="A1310" i="22" s="1"/>
  <c r="AG1309" i="22"/>
  <c r="A1309" i="22" s="1"/>
  <c r="AG1308" i="22"/>
  <c r="A1308" i="22" s="1"/>
  <c r="AG1307" i="22"/>
  <c r="A1307" i="22" s="1"/>
  <c r="AG1305" i="22"/>
  <c r="A1305" i="22" s="1"/>
  <c r="AG1304" i="22"/>
  <c r="A1304" i="22" s="1"/>
  <c r="AG1302" i="22"/>
  <c r="A1302" i="22" s="1"/>
  <c r="AG1301" i="22"/>
  <c r="A1301" i="22" s="1"/>
  <c r="AG1300" i="22"/>
  <c r="A1300" i="22" s="1"/>
  <c r="AF1293" i="22"/>
  <c r="AE1293" i="22"/>
  <c r="AD1293" i="22"/>
  <c r="AC1293" i="22"/>
  <c r="AB1293" i="22"/>
  <c r="AA1293" i="22"/>
  <c r="Z1293" i="22"/>
  <c r="Y1293" i="22"/>
  <c r="X1293" i="22"/>
  <c r="W1293" i="22"/>
  <c r="V1293" i="22"/>
  <c r="U1293" i="22"/>
  <c r="AF1290" i="22"/>
  <c r="AE1290" i="22"/>
  <c r="AD1290" i="22"/>
  <c r="AC1290" i="22"/>
  <c r="AB1290" i="22"/>
  <c r="AA1290" i="22"/>
  <c r="Z1290" i="22"/>
  <c r="Y1290" i="22"/>
  <c r="X1290" i="22"/>
  <c r="W1290" i="22"/>
  <c r="V1290" i="22"/>
  <c r="U1290" i="22"/>
  <c r="AF1287" i="22"/>
  <c r="AE1287" i="22"/>
  <c r="AD1287" i="22"/>
  <c r="AC1287" i="22"/>
  <c r="AB1287" i="22"/>
  <c r="AA1287" i="22"/>
  <c r="Z1287" i="22"/>
  <c r="Y1287" i="22"/>
  <c r="X1287" i="22"/>
  <c r="W1287" i="22"/>
  <c r="V1287" i="22"/>
  <c r="U1287" i="22"/>
  <c r="AF1284" i="22"/>
  <c r="AE1284" i="22"/>
  <c r="AD1284" i="22"/>
  <c r="AC1284" i="22"/>
  <c r="AB1284" i="22"/>
  <c r="AA1284" i="22"/>
  <c r="Z1284" i="22"/>
  <c r="Y1284" i="22"/>
  <c r="X1284" i="22"/>
  <c r="W1284" i="22"/>
  <c r="V1284" i="22"/>
  <c r="U1284" i="22"/>
  <c r="AF1281" i="22"/>
  <c r="AE1281" i="22"/>
  <c r="AD1281" i="22"/>
  <c r="AC1281" i="22"/>
  <c r="AB1281" i="22"/>
  <c r="AA1281" i="22"/>
  <c r="Z1281" i="22"/>
  <c r="Y1281" i="22"/>
  <c r="X1281" i="22"/>
  <c r="W1281" i="22"/>
  <c r="V1281" i="22"/>
  <c r="U1281" i="22"/>
  <c r="AF1276" i="22"/>
  <c r="AE1276" i="22"/>
  <c r="AD1276" i="22"/>
  <c r="AC1276" i="22"/>
  <c r="AB1276" i="22"/>
  <c r="AA1276" i="22"/>
  <c r="Z1276" i="22"/>
  <c r="Y1276" i="22"/>
  <c r="X1276" i="22"/>
  <c r="W1276" i="22"/>
  <c r="V1276" i="22"/>
  <c r="U1276" i="22"/>
  <c r="AG1295" i="22"/>
  <c r="A1295" i="22" s="1"/>
  <c r="AG1294" i="22"/>
  <c r="A1294" i="22" s="1"/>
  <c r="AG1292" i="22"/>
  <c r="A1292" i="22" s="1"/>
  <c r="AG1291" i="22"/>
  <c r="A1291" i="22" s="1"/>
  <c r="AG1289" i="22"/>
  <c r="A1289" i="22" s="1"/>
  <c r="AG1288" i="22"/>
  <c r="A1288" i="22" s="1"/>
  <c r="AG1286" i="22"/>
  <c r="A1286" i="22" s="1"/>
  <c r="AG1285" i="22"/>
  <c r="A1285" i="22" s="1"/>
  <c r="AG1283" i="22"/>
  <c r="A1283" i="22" s="1"/>
  <c r="AG1282" i="22"/>
  <c r="A1282" i="22" s="1"/>
  <c r="AG1280" i="22"/>
  <c r="A1280" i="22" s="1"/>
  <c r="AG1279" i="22"/>
  <c r="A1279" i="22" s="1"/>
  <c r="AG1278" i="22"/>
  <c r="A1278" i="22" s="1"/>
  <c r="AG1277" i="22"/>
  <c r="A1277" i="22" s="1"/>
  <c r="AF1264" i="22"/>
  <c r="AE1264" i="22"/>
  <c r="AD1264" i="22"/>
  <c r="AC1264" i="22"/>
  <c r="AB1264" i="22"/>
  <c r="AA1264" i="22"/>
  <c r="Z1264" i="22"/>
  <c r="Y1264" i="22"/>
  <c r="X1264" i="22"/>
  <c r="W1264" i="22"/>
  <c r="V1264" i="22"/>
  <c r="U1264" i="22"/>
  <c r="AF1232" i="22"/>
  <c r="AE1232" i="22"/>
  <c r="AD1232" i="22"/>
  <c r="AC1232" i="22"/>
  <c r="AB1232" i="22"/>
  <c r="AA1232" i="22"/>
  <c r="Z1232" i="22"/>
  <c r="Y1232" i="22"/>
  <c r="X1232" i="22"/>
  <c r="W1232" i="22"/>
  <c r="V1232" i="22"/>
  <c r="AG1272" i="22"/>
  <c r="A1272" i="22" s="1"/>
  <c r="AG1271" i="22"/>
  <c r="A1271" i="22" s="1"/>
  <c r="AG1270" i="22"/>
  <c r="A1270" i="22" s="1"/>
  <c r="AG1269" i="22"/>
  <c r="A1269" i="22" s="1"/>
  <c r="AG1268" i="22"/>
  <c r="A1268" i="22" s="1"/>
  <c r="AG1267" i="22"/>
  <c r="A1267" i="22" s="1"/>
  <c r="AG1266" i="22"/>
  <c r="A1266" i="22" s="1"/>
  <c r="AG1265" i="22"/>
  <c r="A1265" i="22" s="1"/>
  <c r="AG1263" i="22"/>
  <c r="A1263" i="22" s="1"/>
  <c r="AG1261" i="22"/>
  <c r="A1261" i="22" s="1"/>
  <c r="AG1249" i="22"/>
  <c r="A1249" i="22" s="1"/>
  <c r="AG1248" i="22"/>
  <c r="A1248" i="22" s="1"/>
  <c r="AG1247" i="22"/>
  <c r="AG1245" i="22"/>
  <c r="A1245" i="22" s="1"/>
  <c r="AG1234" i="22"/>
  <c r="A1234" i="22" s="1"/>
  <c r="AG1233" i="22"/>
  <c r="A1233" i="22" s="1"/>
  <c r="AG1231" i="22"/>
  <c r="A1231" i="22" s="1"/>
  <c r="AG1229" i="22"/>
  <c r="A1229" i="22" s="1"/>
  <c r="AG1217" i="22"/>
  <c r="A1217" i="22" s="1"/>
  <c r="AG1216" i="22"/>
  <c r="A1216" i="22" s="1"/>
  <c r="AG1215" i="22"/>
  <c r="AG1213" i="22"/>
  <c r="A1213" i="22" s="1"/>
  <c r="AG1211" i="22"/>
  <c r="A1211" i="22" s="1"/>
  <c r="AG1210" i="22"/>
  <c r="A1210" i="22" s="1"/>
  <c r="AG1209" i="22"/>
  <c r="A1209" i="22" s="1"/>
  <c r="AG1208" i="22"/>
  <c r="A1208" i="22" s="1"/>
  <c r="AG1207" i="22"/>
  <c r="A1207" i="22" s="1"/>
  <c r="AG1206" i="22"/>
  <c r="AF1196" i="22"/>
  <c r="AE1196" i="22"/>
  <c r="AD1196" i="22"/>
  <c r="AC1196" i="22"/>
  <c r="AB1196" i="22"/>
  <c r="AA1196" i="22"/>
  <c r="Z1196" i="22"/>
  <c r="Y1196" i="22"/>
  <c r="X1196" i="22"/>
  <c r="W1196" i="22"/>
  <c r="V1196" i="22"/>
  <c r="U1196" i="22"/>
  <c r="AF1192" i="22"/>
  <c r="AE1192" i="22"/>
  <c r="AD1192" i="22"/>
  <c r="AC1192" i="22"/>
  <c r="AB1192" i="22"/>
  <c r="AA1192" i="22"/>
  <c r="Z1192" i="22"/>
  <c r="Y1192" i="22"/>
  <c r="X1192" i="22"/>
  <c r="W1192" i="22"/>
  <c r="V1192" i="22"/>
  <c r="U1192" i="22"/>
  <c r="AG1199" i="22"/>
  <c r="A1199" i="22" s="1"/>
  <c r="AG1198" i="22"/>
  <c r="A1198" i="22" s="1"/>
  <c r="AG1197" i="22"/>
  <c r="A1197" i="22" s="1"/>
  <c r="AG1195" i="22"/>
  <c r="A1195" i="22" s="1"/>
  <c r="AG1194" i="22"/>
  <c r="A1194" i="22" s="1"/>
  <c r="AG1193" i="22"/>
  <c r="A1193" i="22" s="1"/>
  <c r="AG1191" i="22"/>
  <c r="A1191" i="22" s="1"/>
  <c r="AG1189" i="22"/>
  <c r="A1189" i="22" s="1"/>
  <c r="AG1186" i="22"/>
  <c r="A1186" i="22" s="1"/>
  <c r="AG1184" i="22"/>
  <c r="A1184" i="22" s="1"/>
  <c r="AF1173" i="22"/>
  <c r="AE1173" i="22"/>
  <c r="AD1173" i="22"/>
  <c r="AC1173" i="22"/>
  <c r="AB1173" i="22"/>
  <c r="AA1173" i="22"/>
  <c r="Z1173" i="22"/>
  <c r="Y1173" i="22"/>
  <c r="X1173" i="22"/>
  <c r="W1173" i="22"/>
  <c r="V1173" i="22"/>
  <c r="U1173" i="22"/>
  <c r="AF1170" i="22"/>
  <c r="AE1170" i="22"/>
  <c r="AD1170" i="22"/>
  <c r="AC1170" i="22"/>
  <c r="AB1170" i="22"/>
  <c r="AA1170" i="22"/>
  <c r="Z1170" i="22"/>
  <c r="Y1170" i="22"/>
  <c r="X1170" i="22"/>
  <c r="W1170" i="22"/>
  <c r="V1170" i="22"/>
  <c r="U1170" i="22"/>
  <c r="AF1167" i="22"/>
  <c r="AE1167" i="22"/>
  <c r="AD1167" i="22"/>
  <c r="AC1167" i="22"/>
  <c r="AB1167" i="22"/>
  <c r="AA1167" i="22"/>
  <c r="Z1167" i="22"/>
  <c r="Y1167" i="22"/>
  <c r="X1167" i="22"/>
  <c r="W1167" i="22"/>
  <c r="V1167" i="22"/>
  <c r="U1167" i="22"/>
  <c r="AF1143" i="22"/>
  <c r="AE1143" i="22"/>
  <c r="AD1143" i="22"/>
  <c r="AC1143" i="22"/>
  <c r="AB1143" i="22"/>
  <c r="AA1143" i="22"/>
  <c r="Z1143" i="22"/>
  <c r="Y1143" i="22"/>
  <c r="X1143" i="22"/>
  <c r="W1143" i="22"/>
  <c r="V1143" i="22"/>
  <c r="AF1134" i="22"/>
  <c r="AE1134" i="22"/>
  <c r="AD1134" i="22"/>
  <c r="AC1134" i="22"/>
  <c r="AB1134" i="22"/>
  <c r="AA1134" i="22"/>
  <c r="Z1134" i="22"/>
  <c r="Y1134" i="22"/>
  <c r="X1134" i="22"/>
  <c r="W1134" i="22"/>
  <c r="V1134" i="22"/>
  <c r="U1134" i="22"/>
  <c r="AF1125" i="22"/>
  <c r="AE1125" i="22"/>
  <c r="AD1125" i="22"/>
  <c r="AC1125" i="22"/>
  <c r="AB1125" i="22"/>
  <c r="AA1125" i="22"/>
  <c r="Z1125" i="22"/>
  <c r="Y1125" i="22"/>
  <c r="X1125" i="22"/>
  <c r="W1125" i="22"/>
  <c r="V1125" i="22"/>
  <c r="U1125" i="22"/>
  <c r="AF1114" i="22"/>
  <c r="AE1114" i="22"/>
  <c r="AD1114" i="22"/>
  <c r="AC1114" i="22"/>
  <c r="AB1114" i="22"/>
  <c r="AA1114" i="22"/>
  <c r="Z1114" i="22"/>
  <c r="Y1114" i="22"/>
  <c r="X1114" i="22"/>
  <c r="W1114" i="22"/>
  <c r="V1114" i="22"/>
  <c r="AF1109" i="22"/>
  <c r="AE1109" i="22"/>
  <c r="AD1109" i="22"/>
  <c r="AC1109" i="22"/>
  <c r="AB1109" i="22"/>
  <c r="AA1109" i="22"/>
  <c r="Z1109" i="22"/>
  <c r="Y1109" i="22"/>
  <c r="X1109" i="22"/>
  <c r="W1109" i="22"/>
  <c r="V1109" i="22"/>
  <c r="AF1095" i="22"/>
  <c r="AE1095" i="22"/>
  <c r="AD1095" i="22"/>
  <c r="AC1095" i="22"/>
  <c r="AB1095" i="22"/>
  <c r="AA1095" i="22"/>
  <c r="Z1095" i="22"/>
  <c r="Y1095" i="22"/>
  <c r="X1095" i="22"/>
  <c r="W1095" i="22"/>
  <c r="V1095" i="22"/>
  <c r="AF1086" i="22"/>
  <c r="AE1086" i="22"/>
  <c r="AD1086" i="22"/>
  <c r="AC1086" i="22"/>
  <c r="AB1086" i="22"/>
  <c r="AA1086" i="22"/>
  <c r="Z1086" i="22"/>
  <c r="Y1086" i="22"/>
  <c r="X1086" i="22"/>
  <c r="W1086" i="22"/>
  <c r="V1086" i="22"/>
  <c r="AF1060" i="22"/>
  <c r="AE1060" i="22"/>
  <c r="AD1060" i="22"/>
  <c r="AC1060" i="22"/>
  <c r="AB1060" i="22"/>
  <c r="AA1060" i="22"/>
  <c r="Z1060" i="22"/>
  <c r="Y1060" i="22"/>
  <c r="X1060" i="22"/>
  <c r="W1060" i="22"/>
  <c r="V1060" i="22"/>
  <c r="AF1051" i="22"/>
  <c r="AE1051" i="22"/>
  <c r="AD1051" i="22"/>
  <c r="AC1051" i="22"/>
  <c r="AB1051" i="22"/>
  <c r="AA1051" i="22"/>
  <c r="Z1051" i="22"/>
  <c r="Y1051" i="22"/>
  <c r="X1051" i="22"/>
  <c r="W1051" i="22"/>
  <c r="V1051" i="22"/>
  <c r="AF1002" i="22"/>
  <c r="AE1002" i="22"/>
  <c r="AD1002" i="22"/>
  <c r="AC1002" i="22"/>
  <c r="AB1002" i="22"/>
  <c r="AA1002" i="22"/>
  <c r="Z1002" i="22"/>
  <c r="Y1002" i="22"/>
  <c r="X1002" i="22"/>
  <c r="W1002" i="22"/>
  <c r="V1002" i="22"/>
  <c r="AF993" i="22"/>
  <c r="AE993" i="22"/>
  <c r="AD993" i="22"/>
  <c r="AC993" i="22"/>
  <c r="AB993" i="22"/>
  <c r="AA993" i="22"/>
  <c r="Z993" i="22"/>
  <c r="Y993" i="22"/>
  <c r="X993" i="22"/>
  <c r="W993" i="22"/>
  <c r="V993" i="22"/>
  <c r="AF984" i="22"/>
  <c r="AE984" i="22"/>
  <c r="AD984" i="22"/>
  <c r="AC984" i="22"/>
  <c r="AB984" i="22"/>
  <c r="AA984" i="22"/>
  <c r="Z984" i="22"/>
  <c r="Y984" i="22"/>
  <c r="X984" i="22"/>
  <c r="W984" i="22"/>
  <c r="V984" i="22"/>
  <c r="U984" i="22"/>
  <c r="AF975" i="22"/>
  <c r="AE975" i="22"/>
  <c r="AD975" i="22"/>
  <c r="AC975" i="22"/>
  <c r="AB975" i="22"/>
  <c r="AA975" i="22"/>
  <c r="Z975" i="22"/>
  <c r="Y975" i="22"/>
  <c r="X975" i="22"/>
  <c r="W975" i="22"/>
  <c r="V975" i="22"/>
  <c r="U975" i="22"/>
  <c r="AF966" i="22"/>
  <c r="AE966" i="22"/>
  <c r="AD966" i="22"/>
  <c r="AC966" i="22"/>
  <c r="AB966" i="22"/>
  <c r="AA966" i="22"/>
  <c r="Z966" i="22"/>
  <c r="Y966" i="22"/>
  <c r="X966" i="22"/>
  <c r="W966" i="22"/>
  <c r="V966" i="22"/>
  <c r="U966" i="22"/>
  <c r="AG1175" i="22"/>
  <c r="A1175" i="22" s="1"/>
  <c r="AG1174" i="22"/>
  <c r="A1174" i="22" s="1"/>
  <c r="AG1172" i="22"/>
  <c r="A1172" i="22" s="1"/>
  <c r="AG1171" i="22"/>
  <c r="A1171" i="22" s="1"/>
  <c r="AG1169" i="22"/>
  <c r="A1169" i="22" s="1"/>
  <c r="AG1168" i="22"/>
  <c r="A1168" i="22" s="1"/>
  <c r="AG1162" i="22"/>
  <c r="A1162" i="22" s="1"/>
  <c r="AG1150" i="22"/>
  <c r="A1150" i="22" s="1"/>
  <c r="AG1149" i="22"/>
  <c r="A1149" i="22" s="1"/>
  <c r="AG1148" i="22"/>
  <c r="A1148" i="22" s="1"/>
  <c r="AG1147" i="22"/>
  <c r="A1147" i="22" s="1"/>
  <c r="AG1146" i="22"/>
  <c r="A1146" i="22" s="1"/>
  <c r="AG1145" i="22"/>
  <c r="A1145" i="22" s="1"/>
  <c r="AG1144" i="22"/>
  <c r="A1144" i="22" s="1"/>
  <c r="AG1142" i="22"/>
  <c r="A1142" i="22" s="1"/>
  <c r="AG1141" i="22"/>
  <c r="A1141" i="22" s="1"/>
  <c r="AG1140" i="22"/>
  <c r="A1140" i="22" s="1"/>
  <c r="AG1139" i="22"/>
  <c r="A1139" i="22" s="1"/>
  <c r="AG1138" i="22"/>
  <c r="A1138" i="22" s="1"/>
  <c r="AG1137" i="22"/>
  <c r="A1137" i="22" s="1"/>
  <c r="AG1136" i="22"/>
  <c r="A1136" i="22" s="1"/>
  <c r="AG1135" i="22"/>
  <c r="A1135" i="22" s="1"/>
  <c r="AG1133" i="22"/>
  <c r="A1133" i="22" s="1"/>
  <c r="AG1132" i="22"/>
  <c r="A1132" i="22" s="1"/>
  <c r="AG1131" i="22"/>
  <c r="A1131" i="22" s="1"/>
  <c r="AG1130" i="22"/>
  <c r="A1130" i="22" s="1"/>
  <c r="AG1129" i="22"/>
  <c r="A1129" i="22" s="1"/>
  <c r="AG1128" i="22"/>
  <c r="A1128" i="22" s="1"/>
  <c r="AG1127" i="22"/>
  <c r="A1127" i="22" s="1"/>
  <c r="AG1126" i="22"/>
  <c r="A1126" i="22" s="1"/>
  <c r="AG1124" i="22"/>
  <c r="A1124" i="22" s="1"/>
  <c r="AG1123" i="22"/>
  <c r="A1123" i="22" s="1"/>
  <c r="AG1120" i="22"/>
  <c r="A1120" i="22" s="1"/>
  <c r="AG1119" i="22"/>
  <c r="A1119" i="22" s="1"/>
  <c r="AG1118" i="22"/>
  <c r="A1118" i="22" s="1"/>
  <c r="AG1117" i="22"/>
  <c r="A1117" i="22" s="1"/>
  <c r="AG1116" i="22"/>
  <c r="A1116" i="22" s="1"/>
  <c r="AG1115" i="22"/>
  <c r="A1115" i="22" s="1"/>
  <c r="AG1113" i="22"/>
  <c r="A1113" i="22" s="1"/>
  <c r="AG1112" i="22"/>
  <c r="A1112" i="22" s="1"/>
  <c r="AG1111" i="22"/>
  <c r="A1111" i="22" s="1"/>
  <c r="AG1110" i="22"/>
  <c r="A1110" i="22" s="1"/>
  <c r="AG1108" i="22"/>
  <c r="A1108" i="22" s="1"/>
  <c r="AG1107" i="22"/>
  <c r="A1107" i="22" s="1"/>
  <c r="AG1097" i="22"/>
  <c r="A1097" i="22" s="1"/>
  <c r="AG1096" i="22"/>
  <c r="A1096" i="22" s="1"/>
  <c r="AG1094" i="22"/>
  <c r="A1094" i="22" s="1"/>
  <c r="AG1093" i="22"/>
  <c r="A1093" i="22" s="1"/>
  <c r="AG1092" i="22"/>
  <c r="A1092" i="22" s="1"/>
  <c r="AG1091" i="22"/>
  <c r="A1091" i="22" s="1"/>
  <c r="AG1090" i="22"/>
  <c r="A1090" i="22" s="1"/>
  <c r="AG1089" i="22"/>
  <c r="A1089" i="22" s="1"/>
  <c r="AG1088" i="22"/>
  <c r="A1088" i="22" s="1"/>
  <c r="AG1087" i="22"/>
  <c r="A1087" i="22" s="1"/>
  <c r="AG1085" i="22"/>
  <c r="A1085" i="22" s="1"/>
  <c r="AG1082" i="22"/>
  <c r="A1082" i="22" s="1"/>
  <c r="AG1081" i="22"/>
  <c r="A1081" i="22" s="1"/>
  <c r="AG1065" i="22"/>
  <c r="A1065" i="22" s="1"/>
  <c r="AG1064" i="22"/>
  <c r="A1064" i="22" s="1"/>
  <c r="AG1063" i="22"/>
  <c r="A1063" i="22" s="1"/>
  <c r="AG1062" i="22"/>
  <c r="A1062" i="22" s="1"/>
  <c r="AG1061" i="22"/>
  <c r="A1061" i="22" s="1"/>
  <c r="AG1059" i="22"/>
  <c r="A1059" i="22" s="1"/>
  <c r="AG1058" i="22"/>
  <c r="A1058" i="22" s="1"/>
  <c r="AG1057" i="22"/>
  <c r="A1057" i="22" s="1"/>
  <c r="AG1056" i="22"/>
  <c r="A1056" i="22" s="1"/>
  <c r="AG1055" i="22"/>
  <c r="A1055" i="22" s="1"/>
  <c r="AG1054" i="22"/>
  <c r="A1054" i="22" s="1"/>
  <c r="AG1053" i="22"/>
  <c r="A1053" i="22" s="1"/>
  <c r="AG1052" i="22"/>
  <c r="A1052" i="22" s="1"/>
  <c r="AG1030" i="22"/>
  <c r="A1030" i="22" s="1"/>
  <c r="AG1026" i="22"/>
  <c r="A1026" i="22" s="1"/>
  <c r="AG1025" i="22"/>
  <c r="A1025" i="22" s="1"/>
  <c r="AG1024" i="22"/>
  <c r="A1024" i="22" s="1"/>
  <c r="AG1023" i="22"/>
  <c r="A1023" i="22" s="1"/>
  <c r="AG1022" i="22"/>
  <c r="A1022" i="22" s="1"/>
  <c r="AG1021" i="22"/>
  <c r="AG1020" i="22"/>
  <c r="A1020" i="22" s="1"/>
  <c r="AG1018" i="22"/>
  <c r="A1018" i="22" s="1"/>
  <c r="AG1017" i="22"/>
  <c r="A1017" i="22" s="1"/>
  <c r="AG1007" i="22"/>
  <c r="A1007" i="22" s="1"/>
  <c r="AG1006" i="22"/>
  <c r="A1006" i="22" s="1"/>
  <c r="AG1005" i="22"/>
  <c r="A1005" i="22" s="1"/>
  <c r="AG1004" i="22"/>
  <c r="A1004" i="22" s="1"/>
  <c r="AG1003" i="22"/>
  <c r="A1003" i="22" s="1"/>
  <c r="AG1001" i="22"/>
  <c r="A1001" i="22" s="1"/>
  <c r="AG1000" i="22"/>
  <c r="A1000" i="22" s="1"/>
  <c r="AG999" i="22"/>
  <c r="A999" i="22" s="1"/>
  <c r="AG998" i="22"/>
  <c r="A998" i="22" s="1"/>
  <c r="AG997" i="22"/>
  <c r="A997" i="22" s="1"/>
  <c r="AG996" i="22"/>
  <c r="A996" i="22" s="1"/>
  <c r="AG995" i="22"/>
  <c r="A995" i="22" s="1"/>
  <c r="AG994" i="22"/>
  <c r="A994" i="22" s="1"/>
  <c r="AG992" i="22"/>
  <c r="A992" i="22" s="1"/>
  <c r="AG991" i="22"/>
  <c r="A991" i="22" s="1"/>
  <c r="AG990" i="22"/>
  <c r="A990" i="22" s="1"/>
  <c r="AG989" i="22"/>
  <c r="A989" i="22" s="1"/>
  <c r="AG988" i="22"/>
  <c r="A988" i="22" s="1"/>
  <c r="AG987" i="22"/>
  <c r="A987" i="22" s="1"/>
  <c r="AG986" i="22"/>
  <c r="A986" i="22" s="1"/>
  <c r="AG985" i="22"/>
  <c r="A985" i="22" s="1"/>
  <c r="AG983" i="22"/>
  <c r="A983" i="22" s="1"/>
  <c r="AG982" i="22"/>
  <c r="A982" i="22" s="1"/>
  <c r="AG981" i="22"/>
  <c r="A981" i="22" s="1"/>
  <c r="AG980" i="22"/>
  <c r="A980" i="22" s="1"/>
  <c r="AG979" i="22"/>
  <c r="A979" i="22" s="1"/>
  <c r="AG978" i="22"/>
  <c r="A978" i="22" s="1"/>
  <c r="AG977" i="22"/>
  <c r="A977" i="22" s="1"/>
  <c r="AG976" i="22"/>
  <c r="A976" i="22" s="1"/>
  <c r="AG974" i="22"/>
  <c r="A974" i="22" s="1"/>
  <c r="AG973" i="22"/>
  <c r="A973" i="22" s="1"/>
  <c r="AG972" i="22"/>
  <c r="A972" i="22" s="1"/>
  <c r="AG971" i="22"/>
  <c r="A971" i="22" s="1"/>
  <c r="AG970" i="22"/>
  <c r="A970" i="22" s="1"/>
  <c r="AG969" i="22"/>
  <c r="A969" i="22" s="1"/>
  <c r="AG968" i="22"/>
  <c r="A968" i="22" s="1"/>
  <c r="AG967" i="22"/>
  <c r="A967" i="22" s="1"/>
  <c r="AF956" i="22"/>
  <c r="AE956" i="22"/>
  <c r="AD956" i="22"/>
  <c r="AC956" i="22"/>
  <c r="AB956" i="22"/>
  <c r="AA956" i="22"/>
  <c r="Z956" i="22"/>
  <c r="Y956" i="22"/>
  <c r="X956" i="22"/>
  <c r="W956" i="22"/>
  <c r="V956" i="22"/>
  <c r="AF947" i="22"/>
  <c r="AE947" i="22"/>
  <c r="AD947" i="22"/>
  <c r="AC947" i="22"/>
  <c r="AB947" i="22"/>
  <c r="AA947" i="22"/>
  <c r="Z947" i="22"/>
  <c r="Y947" i="22"/>
  <c r="X947" i="22"/>
  <c r="W947" i="22"/>
  <c r="V947" i="22"/>
  <c r="U947" i="22"/>
  <c r="AF937" i="22"/>
  <c r="AE937" i="22"/>
  <c r="AD937" i="22"/>
  <c r="AC937" i="22"/>
  <c r="AB937" i="22"/>
  <c r="AA937" i="22"/>
  <c r="Z937" i="22"/>
  <c r="Y937" i="22"/>
  <c r="X937" i="22"/>
  <c r="W937" i="22"/>
  <c r="V937" i="22"/>
  <c r="AF928" i="22"/>
  <c r="AE928" i="22"/>
  <c r="AD928" i="22"/>
  <c r="AC928" i="22"/>
  <c r="AB928" i="22"/>
  <c r="AA928" i="22"/>
  <c r="Z928" i="22"/>
  <c r="Y928" i="22"/>
  <c r="X928" i="22"/>
  <c r="W928" i="22"/>
  <c r="V928" i="22"/>
  <c r="U928" i="22"/>
  <c r="AF919" i="22"/>
  <c r="AE919" i="22"/>
  <c r="AD919" i="22"/>
  <c r="AC919" i="22"/>
  <c r="AB919" i="22"/>
  <c r="AA919" i="22"/>
  <c r="Z919" i="22"/>
  <c r="Y919" i="22"/>
  <c r="X919" i="22"/>
  <c r="W919" i="22"/>
  <c r="V919" i="22"/>
  <c r="U919" i="22"/>
  <c r="AF910" i="22"/>
  <c r="AE910" i="22"/>
  <c r="AD910" i="22"/>
  <c r="AC910" i="22"/>
  <c r="AB910" i="22"/>
  <c r="AA910" i="22"/>
  <c r="Z910" i="22"/>
  <c r="Y910" i="22"/>
  <c r="X910" i="22"/>
  <c r="W910" i="22"/>
  <c r="V910" i="22"/>
  <c r="AF901" i="22"/>
  <c r="AE901" i="22"/>
  <c r="AD901" i="22"/>
  <c r="AC901" i="22"/>
  <c r="AB901" i="22"/>
  <c r="AA901" i="22"/>
  <c r="Z901" i="22"/>
  <c r="Y901" i="22"/>
  <c r="X901" i="22"/>
  <c r="W901" i="22"/>
  <c r="V901" i="22"/>
  <c r="U901" i="22"/>
  <c r="AF893" i="22"/>
  <c r="AE893" i="22"/>
  <c r="AD893" i="22"/>
  <c r="AC893" i="22"/>
  <c r="AB893" i="22"/>
  <c r="AA893" i="22"/>
  <c r="Z893" i="22"/>
  <c r="Y893" i="22"/>
  <c r="X893" i="22"/>
  <c r="W893" i="22"/>
  <c r="V893" i="22"/>
  <c r="U893" i="22"/>
  <c r="AF881" i="22"/>
  <c r="AE881" i="22"/>
  <c r="AD881" i="22"/>
  <c r="AC881" i="22"/>
  <c r="AB881" i="22"/>
  <c r="AA881" i="22"/>
  <c r="Z881" i="22"/>
  <c r="Y881" i="22"/>
  <c r="X881" i="22"/>
  <c r="W881" i="22"/>
  <c r="V881" i="22"/>
  <c r="U881" i="22"/>
  <c r="AG964" i="22"/>
  <c r="A964" i="22" s="1"/>
  <c r="AG963" i="22"/>
  <c r="A963" i="22" s="1"/>
  <c r="AG962" i="22"/>
  <c r="A962" i="22" s="1"/>
  <c r="AG961" i="22"/>
  <c r="A961" i="22" s="1"/>
  <c r="AG960" i="22"/>
  <c r="A960" i="22" s="1"/>
  <c r="AG959" i="22"/>
  <c r="A959" i="22" s="1"/>
  <c r="AG958" i="22"/>
  <c r="A958" i="22" s="1"/>
  <c r="AG957" i="22"/>
  <c r="A957" i="22" s="1"/>
  <c r="AG955" i="22"/>
  <c r="A955" i="22" s="1"/>
  <c r="AG954" i="22"/>
  <c r="A954" i="22" s="1"/>
  <c r="AG953" i="22"/>
  <c r="A953" i="22" s="1"/>
  <c r="AG952" i="22"/>
  <c r="A952" i="22" s="1"/>
  <c r="AG951" i="22"/>
  <c r="A951" i="22" s="1"/>
  <c r="AG950" i="22"/>
  <c r="A950" i="22" s="1"/>
  <c r="AG949" i="22"/>
  <c r="A949" i="22" s="1"/>
  <c r="AG948" i="22"/>
  <c r="A948" i="22" s="1"/>
  <c r="AG946" i="22"/>
  <c r="A946" i="22" s="1"/>
  <c r="AG945" i="22"/>
  <c r="A945" i="22" s="1"/>
  <c r="AG943" i="22"/>
  <c r="A943" i="22" s="1"/>
  <c r="AG942" i="22"/>
  <c r="A942" i="22" s="1"/>
  <c r="AG941" i="22"/>
  <c r="A941" i="22" s="1"/>
  <c r="AG940" i="22"/>
  <c r="A940" i="22" s="1"/>
  <c r="AG939" i="22"/>
  <c r="A939" i="22" s="1"/>
  <c r="AG938" i="22"/>
  <c r="A938" i="22" s="1"/>
  <c r="AG936" i="22"/>
  <c r="A936" i="22" s="1"/>
  <c r="AG935" i="22"/>
  <c r="A935" i="22" s="1"/>
  <c r="AG934" i="22"/>
  <c r="A934" i="22" s="1"/>
  <c r="AG933" i="22"/>
  <c r="A933" i="22" s="1"/>
  <c r="AG932" i="22"/>
  <c r="A932" i="22" s="1"/>
  <c r="AG931" i="22"/>
  <c r="A931" i="22" s="1"/>
  <c r="AG930" i="22"/>
  <c r="A930" i="22" s="1"/>
  <c r="AG929" i="22"/>
  <c r="A929" i="22" s="1"/>
  <c r="AG927" i="22"/>
  <c r="A927" i="22" s="1"/>
  <c r="AG926" i="22"/>
  <c r="A926" i="22" s="1"/>
  <c r="AG925" i="22"/>
  <c r="A925" i="22" s="1"/>
  <c r="AG924" i="22"/>
  <c r="A924" i="22" s="1"/>
  <c r="AG923" i="22"/>
  <c r="A923" i="22" s="1"/>
  <c r="AG922" i="22"/>
  <c r="A922" i="22" s="1"/>
  <c r="AG921" i="22"/>
  <c r="A921" i="22" s="1"/>
  <c r="AG920" i="22"/>
  <c r="A920" i="22" s="1"/>
  <c r="AG918" i="22"/>
  <c r="A918" i="22" s="1"/>
  <c r="AG917" i="22"/>
  <c r="A917" i="22" s="1"/>
  <c r="AG916" i="22"/>
  <c r="A916" i="22" s="1"/>
  <c r="AG915" i="22"/>
  <c r="A915" i="22" s="1"/>
  <c r="AG914" i="22"/>
  <c r="A914" i="22" s="1"/>
  <c r="AG913" i="22"/>
  <c r="A913" i="22" s="1"/>
  <c r="AG912" i="22"/>
  <c r="A912" i="22" s="1"/>
  <c r="AG911" i="22"/>
  <c r="A911" i="22" s="1"/>
  <c r="AG909" i="22"/>
  <c r="A909" i="22" s="1"/>
  <c r="AG908" i="22"/>
  <c r="A908" i="22" s="1"/>
  <c r="AG907" i="22"/>
  <c r="A907" i="22" s="1"/>
  <c r="AG906" i="22"/>
  <c r="A906" i="22" s="1"/>
  <c r="AG905" i="22"/>
  <c r="A905" i="22" s="1"/>
  <c r="AG904" i="22"/>
  <c r="A904" i="22" s="1"/>
  <c r="AG903" i="22"/>
  <c r="A903" i="22" s="1"/>
  <c r="AG902" i="22"/>
  <c r="A902" i="22" s="1"/>
  <c r="AG900" i="22"/>
  <c r="A900" i="22" s="1"/>
  <c r="AG899" i="22"/>
  <c r="A899" i="22" s="1"/>
  <c r="AG898" i="22"/>
  <c r="A898" i="22" s="1"/>
  <c r="AG897" i="22"/>
  <c r="A897" i="22" s="1"/>
  <c r="AG896" i="22"/>
  <c r="A896" i="22" s="1"/>
  <c r="AG895" i="22"/>
  <c r="A895" i="22" s="1"/>
  <c r="AG894" i="22"/>
  <c r="A894" i="22" s="1"/>
  <c r="AG892" i="22"/>
  <c r="A892" i="22" s="1"/>
  <c r="AG891" i="22"/>
  <c r="A891" i="22" s="1"/>
  <c r="AG887" i="22"/>
  <c r="A887" i="22" s="1"/>
  <c r="AG886" i="22"/>
  <c r="A886" i="22" s="1"/>
  <c r="AG885" i="22"/>
  <c r="A885" i="22" s="1"/>
  <c r="AG884" i="22"/>
  <c r="A884" i="22" s="1"/>
  <c r="AG883" i="22"/>
  <c r="A883" i="22" s="1"/>
  <c r="AG882" i="22"/>
  <c r="A882" i="22" s="1"/>
  <c r="AF877" i="22"/>
  <c r="AE877" i="22"/>
  <c r="AD877" i="22"/>
  <c r="AC877" i="22"/>
  <c r="AB877" i="22"/>
  <c r="AA877" i="22"/>
  <c r="Z877" i="22"/>
  <c r="Y877" i="22"/>
  <c r="X877" i="22"/>
  <c r="W877" i="22"/>
  <c r="V877" i="22"/>
  <c r="U877" i="22"/>
  <c r="AF873" i="22"/>
  <c r="AE873" i="22"/>
  <c r="AD873" i="22"/>
  <c r="AC873" i="22"/>
  <c r="AB873" i="22"/>
  <c r="AA873" i="22"/>
  <c r="Z873" i="22"/>
  <c r="Y873" i="22"/>
  <c r="X873" i="22"/>
  <c r="W873" i="22"/>
  <c r="V873" i="22"/>
  <c r="U873" i="22"/>
  <c r="AF870" i="22"/>
  <c r="AE870" i="22"/>
  <c r="AD870" i="22"/>
  <c r="AC870" i="22"/>
  <c r="AB870" i="22"/>
  <c r="AA870" i="22"/>
  <c r="Z870" i="22"/>
  <c r="Y870" i="22"/>
  <c r="X870" i="22"/>
  <c r="W870" i="22"/>
  <c r="V870" i="22"/>
  <c r="U870" i="22"/>
  <c r="AF866" i="22"/>
  <c r="AE866" i="22"/>
  <c r="AD866" i="22"/>
  <c r="AC866" i="22"/>
  <c r="AB866" i="22"/>
  <c r="AA866" i="22"/>
  <c r="Z866" i="22"/>
  <c r="Y866" i="22"/>
  <c r="X866" i="22"/>
  <c r="W866" i="22"/>
  <c r="V866" i="22"/>
  <c r="U866" i="22"/>
  <c r="AF862" i="22"/>
  <c r="AE862" i="22"/>
  <c r="AD862" i="22"/>
  <c r="AC862" i="22"/>
  <c r="AB862" i="22"/>
  <c r="AA862" i="22"/>
  <c r="Z862" i="22"/>
  <c r="Y862" i="22"/>
  <c r="X862" i="22"/>
  <c r="W862" i="22"/>
  <c r="V862" i="22"/>
  <c r="U862" i="22"/>
  <c r="AF853" i="22"/>
  <c r="AE853" i="22"/>
  <c r="AD853" i="22"/>
  <c r="AC853" i="22"/>
  <c r="AB853" i="22"/>
  <c r="AA853" i="22"/>
  <c r="Z853" i="22"/>
  <c r="Y853" i="22"/>
  <c r="X853" i="22"/>
  <c r="W853" i="22"/>
  <c r="V853" i="22"/>
  <c r="U853" i="22"/>
  <c r="AG879" i="22"/>
  <c r="A879" i="22" s="1"/>
  <c r="AG878" i="22"/>
  <c r="A878" i="22" s="1"/>
  <c r="AG876" i="22"/>
  <c r="A876" i="22" s="1"/>
  <c r="AG875" i="22"/>
  <c r="A875" i="22" s="1"/>
  <c r="AG874" i="22"/>
  <c r="A874" i="22" s="1"/>
  <c r="AG872" i="22"/>
  <c r="A872" i="22" s="1"/>
  <c r="AG871" i="22"/>
  <c r="A871" i="22" s="1"/>
  <c r="AG869" i="22"/>
  <c r="A869" i="22" s="1"/>
  <c r="AG868" i="22"/>
  <c r="A868" i="22" s="1"/>
  <c r="AG867" i="22"/>
  <c r="A867" i="22" s="1"/>
  <c r="AG865" i="22"/>
  <c r="A865" i="22" s="1"/>
  <c r="AG864" i="22"/>
  <c r="A864" i="22" s="1"/>
  <c r="AG863" i="22"/>
  <c r="A863" i="22" s="1"/>
  <c r="AG861" i="22"/>
  <c r="A861" i="22" s="1"/>
  <c r="AG860" i="22"/>
  <c r="A860" i="22" s="1"/>
  <c r="AG859" i="22"/>
  <c r="A859" i="22" s="1"/>
  <c r="AG858" i="22"/>
  <c r="A858" i="22" s="1"/>
  <c r="AG857" i="22"/>
  <c r="A857" i="22" s="1"/>
  <c r="AG856" i="22"/>
  <c r="A856" i="22" s="1"/>
  <c r="AG855" i="22"/>
  <c r="A855" i="22" s="1"/>
  <c r="AG854" i="22"/>
  <c r="A854" i="22" s="1"/>
  <c r="AF843" i="22"/>
  <c r="AE843" i="22"/>
  <c r="AD843" i="22"/>
  <c r="AC843" i="22"/>
  <c r="AB843" i="22"/>
  <c r="AA843" i="22"/>
  <c r="Z843" i="22"/>
  <c r="Y843" i="22"/>
  <c r="X843" i="22"/>
  <c r="W843" i="22"/>
  <c r="V843" i="22"/>
  <c r="U843" i="22"/>
  <c r="AF834" i="22"/>
  <c r="AE834" i="22"/>
  <c r="AD834" i="22"/>
  <c r="AC834" i="22"/>
  <c r="AB834" i="22"/>
  <c r="AA834" i="22"/>
  <c r="Z834" i="22"/>
  <c r="Y834" i="22"/>
  <c r="X834" i="22"/>
  <c r="W834" i="22"/>
  <c r="V834" i="22"/>
  <c r="U834" i="22"/>
  <c r="AF825" i="22"/>
  <c r="AE825" i="22"/>
  <c r="AD825" i="22"/>
  <c r="AC825" i="22"/>
  <c r="AB825" i="22"/>
  <c r="AA825" i="22"/>
  <c r="Z825" i="22"/>
  <c r="Y825" i="22"/>
  <c r="X825" i="22"/>
  <c r="W825" i="22"/>
  <c r="V825" i="22"/>
  <c r="U825" i="22"/>
  <c r="AF816" i="22"/>
  <c r="AE816" i="22"/>
  <c r="AD816" i="22"/>
  <c r="AC816" i="22"/>
  <c r="AB816" i="22"/>
  <c r="AA816" i="22"/>
  <c r="Z816" i="22"/>
  <c r="Y816" i="22"/>
  <c r="X816" i="22"/>
  <c r="W816" i="22"/>
  <c r="V816" i="22"/>
  <c r="U816" i="22"/>
  <c r="AF807" i="22"/>
  <c r="AE807" i="22"/>
  <c r="AD807" i="22"/>
  <c r="AC807" i="22"/>
  <c r="AB807" i="22"/>
  <c r="AA807" i="22"/>
  <c r="Z807" i="22"/>
  <c r="Y807" i="22"/>
  <c r="X807" i="22"/>
  <c r="W807" i="22"/>
  <c r="V807" i="22"/>
  <c r="U807" i="22"/>
  <c r="AF798" i="22"/>
  <c r="AE798" i="22"/>
  <c r="AD798" i="22"/>
  <c r="AC798" i="22"/>
  <c r="AB798" i="22"/>
  <c r="AA798" i="22"/>
  <c r="Z798" i="22"/>
  <c r="Y798" i="22"/>
  <c r="X798" i="22"/>
  <c r="W798" i="22"/>
  <c r="V798" i="22"/>
  <c r="U798" i="22"/>
  <c r="AF789" i="22"/>
  <c r="AE789" i="22"/>
  <c r="AD789" i="22"/>
  <c r="AC789" i="22"/>
  <c r="AB789" i="22"/>
  <c r="AA789" i="22"/>
  <c r="Z789" i="22"/>
  <c r="Y789" i="22"/>
  <c r="X789" i="22"/>
  <c r="W789" i="22"/>
  <c r="V789" i="22"/>
  <c r="U789" i="22"/>
  <c r="AF780" i="22"/>
  <c r="AE780" i="22"/>
  <c r="AD780" i="22"/>
  <c r="AC780" i="22"/>
  <c r="AB780" i="22"/>
  <c r="AA780" i="22"/>
  <c r="Z780" i="22"/>
  <c r="Y780" i="22"/>
  <c r="X780" i="22"/>
  <c r="W780" i="22"/>
  <c r="V780" i="22"/>
  <c r="U780" i="22"/>
  <c r="AF771" i="22"/>
  <c r="AE771" i="22"/>
  <c r="AD771" i="22"/>
  <c r="AC771" i="22"/>
  <c r="AB771" i="22"/>
  <c r="AA771" i="22"/>
  <c r="Z771" i="22"/>
  <c r="Y771" i="22"/>
  <c r="X771" i="22"/>
  <c r="W771" i="22"/>
  <c r="V771" i="22"/>
  <c r="U771" i="22"/>
  <c r="AF762" i="22"/>
  <c r="AE762" i="22"/>
  <c r="AD762" i="22"/>
  <c r="AC762" i="22"/>
  <c r="AB762" i="22"/>
  <c r="AA762" i="22"/>
  <c r="Z762" i="22"/>
  <c r="Y762" i="22"/>
  <c r="X762" i="22"/>
  <c r="W762" i="22"/>
  <c r="V762" i="22"/>
  <c r="U762" i="22"/>
  <c r="AF753" i="22"/>
  <c r="AE753" i="22"/>
  <c r="AD753" i="22"/>
  <c r="AC753" i="22"/>
  <c r="AB753" i="22"/>
  <c r="AA753" i="22"/>
  <c r="Z753" i="22"/>
  <c r="Y753" i="22"/>
  <c r="X753" i="22"/>
  <c r="W753" i="22"/>
  <c r="V753" i="22"/>
  <c r="U753" i="22"/>
  <c r="AG851" i="22"/>
  <c r="A851" i="22" s="1"/>
  <c r="AG850" i="22"/>
  <c r="A850" i="22" s="1"/>
  <c r="AG849" i="22"/>
  <c r="A849" i="22" s="1"/>
  <c r="AG848" i="22"/>
  <c r="A848" i="22" s="1"/>
  <c r="AG847" i="22"/>
  <c r="A847" i="22" s="1"/>
  <c r="AG846" i="22"/>
  <c r="A846" i="22" s="1"/>
  <c r="AG845" i="22"/>
  <c r="A845" i="22" s="1"/>
  <c r="AG844" i="22"/>
  <c r="A844" i="22" s="1"/>
  <c r="AG842" i="22"/>
  <c r="A842" i="22" s="1"/>
  <c r="AG841" i="22"/>
  <c r="A841" i="22" s="1"/>
  <c r="AG840" i="22"/>
  <c r="A840" i="22" s="1"/>
  <c r="AG839" i="22"/>
  <c r="A839" i="22" s="1"/>
  <c r="AG838" i="22"/>
  <c r="A838" i="22" s="1"/>
  <c r="AG837" i="22"/>
  <c r="A837" i="22" s="1"/>
  <c r="AG836" i="22"/>
  <c r="A836" i="22" s="1"/>
  <c r="AG835" i="22"/>
  <c r="A835" i="22" s="1"/>
  <c r="AG833" i="22"/>
  <c r="A833" i="22" s="1"/>
  <c r="AG832" i="22"/>
  <c r="A832" i="22" s="1"/>
  <c r="AG831" i="22"/>
  <c r="A831" i="22" s="1"/>
  <c r="AG830" i="22"/>
  <c r="A830" i="22" s="1"/>
  <c r="AG829" i="22"/>
  <c r="A829" i="22" s="1"/>
  <c r="AG828" i="22"/>
  <c r="A828" i="22" s="1"/>
  <c r="AG827" i="22"/>
  <c r="A827" i="22" s="1"/>
  <c r="AG826" i="22"/>
  <c r="A826" i="22" s="1"/>
  <c r="AG824" i="22"/>
  <c r="A824" i="22" s="1"/>
  <c r="AG823" i="22"/>
  <c r="A823" i="22" s="1"/>
  <c r="AG822" i="22"/>
  <c r="A822" i="22" s="1"/>
  <c r="AG821" i="22"/>
  <c r="A821" i="22" s="1"/>
  <c r="AG820" i="22"/>
  <c r="A820" i="22" s="1"/>
  <c r="AG819" i="22"/>
  <c r="A819" i="22" s="1"/>
  <c r="AG818" i="22"/>
  <c r="A818" i="22" s="1"/>
  <c r="AG817" i="22"/>
  <c r="A817" i="22" s="1"/>
  <c r="AG815" i="22"/>
  <c r="A815" i="22" s="1"/>
  <c r="AG814" i="22"/>
  <c r="A814" i="22" s="1"/>
  <c r="AG813" i="22"/>
  <c r="A813" i="22" s="1"/>
  <c r="AG812" i="22"/>
  <c r="A812" i="22" s="1"/>
  <c r="AG811" i="22"/>
  <c r="A811" i="22" s="1"/>
  <c r="AG810" i="22"/>
  <c r="A810" i="22" s="1"/>
  <c r="AG809" i="22"/>
  <c r="A809" i="22" s="1"/>
  <c r="AG808" i="22"/>
  <c r="A808" i="22" s="1"/>
  <c r="AG806" i="22"/>
  <c r="A806" i="22" s="1"/>
  <c r="AG805" i="22"/>
  <c r="A805" i="22" s="1"/>
  <c r="AG804" i="22"/>
  <c r="A804" i="22" s="1"/>
  <c r="AG803" i="22"/>
  <c r="A803" i="22" s="1"/>
  <c r="AG802" i="22"/>
  <c r="A802" i="22" s="1"/>
  <c r="AG801" i="22"/>
  <c r="A801" i="22" s="1"/>
  <c r="AG800" i="22"/>
  <c r="A800" i="22" s="1"/>
  <c r="AG799" i="22"/>
  <c r="A799" i="22" s="1"/>
  <c r="AG797" i="22"/>
  <c r="A797" i="22" s="1"/>
  <c r="AG796" i="22"/>
  <c r="A796" i="22" s="1"/>
  <c r="AG795" i="22"/>
  <c r="A795" i="22" s="1"/>
  <c r="AG794" i="22"/>
  <c r="A794" i="22" s="1"/>
  <c r="AG793" i="22"/>
  <c r="A793" i="22" s="1"/>
  <c r="AG792" i="22"/>
  <c r="A792" i="22" s="1"/>
  <c r="AG791" i="22"/>
  <c r="A791" i="22" s="1"/>
  <c r="AG790" i="22"/>
  <c r="A790" i="22" s="1"/>
  <c r="AG788" i="22"/>
  <c r="A788" i="22" s="1"/>
  <c r="AG787" i="22"/>
  <c r="A787" i="22" s="1"/>
  <c r="AG786" i="22"/>
  <c r="A786" i="22" s="1"/>
  <c r="AG785" i="22"/>
  <c r="A785" i="22" s="1"/>
  <c r="AG784" i="22"/>
  <c r="A784" i="22" s="1"/>
  <c r="AG783" i="22"/>
  <c r="A783" i="22" s="1"/>
  <c r="AG782" i="22"/>
  <c r="A782" i="22" s="1"/>
  <c r="AG781" i="22"/>
  <c r="A781" i="22" s="1"/>
  <c r="AG779" i="22"/>
  <c r="A779" i="22" s="1"/>
  <c r="AG778" i="22"/>
  <c r="A778" i="22" s="1"/>
  <c r="AG777" i="22"/>
  <c r="A777" i="22" s="1"/>
  <c r="AG776" i="22"/>
  <c r="A776" i="22" s="1"/>
  <c r="AG775" i="22"/>
  <c r="A775" i="22" s="1"/>
  <c r="AG774" i="22"/>
  <c r="A774" i="22" s="1"/>
  <c r="AG773" i="22"/>
  <c r="A773" i="22" s="1"/>
  <c r="AG772" i="22"/>
  <c r="A772" i="22" s="1"/>
  <c r="AG770" i="22"/>
  <c r="A770" i="22" s="1"/>
  <c r="AG769" i="22"/>
  <c r="A769" i="22" s="1"/>
  <c r="AG768" i="22"/>
  <c r="A768" i="22" s="1"/>
  <c r="AG767" i="22"/>
  <c r="A767" i="22" s="1"/>
  <c r="AG766" i="22"/>
  <c r="A766" i="22" s="1"/>
  <c r="AG765" i="22"/>
  <c r="A765" i="22" s="1"/>
  <c r="AG764" i="22"/>
  <c r="A764" i="22" s="1"/>
  <c r="AG763" i="22"/>
  <c r="A763" i="22" s="1"/>
  <c r="AG761" i="22"/>
  <c r="A761" i="22" s="1"/>
  <c r="AG760" i="22"/>
  <c r="A760" i="22" s="1"/>
  <c r="AG759" i="22"/>
  <c r="A759" i="22" s="1"/>
  <c r="AG758" i="22"/>
  <c r="A758" i="22" s="1"/>
  <c r="AG757" i="22"/>
  <c r="A757" i="22" s="1"/>
  <c r="AG756" i="22"/>
  <c r="A756" i="22" s="1"/>
  <c r="AG755" i="22"/>
  <c r="A755" i="22" s="1"/>
  <c r="AG754" i="22"/>
  <c r="A754" i="22" s="1"/>
  <c r="AF743" i="22"/>
  <c r="AE743" i="22"/>
  <c r="AD743" i="22"/>
  <c r="AC743" i="22"/>
  <c r="AB743" i="22"/>
  <c r="AA743" i="22"/>
  <c r="Z743" i="22"/>
  <c r="Y743" i="22"/>
  <c r="X743" i="22"/>
  <c r="W743" i="22"/>
  <c r="V743" i="22"/>
  <c r="U743" i="22"/>
  <c r="AF734" i="22"/>
  <c r="AE734" i="22"/>
  <c r="AD734" i="22"/>
  <c r="AC734" i="22"/>
  <c r="AB734" i="22"/>
  <c r="AA734" i="22"/>
  <c r="Z734" i="22"/>
  <c r="Y734" i="22"/>
  <c r="X734" i="22"/>
  <c r="W734" i="22"/>
  <c r="V734" i="22"/>
  <c r="U734" i="22"/>
  <c r="AF725" i="22"/>
  <c r="AE725" i="22"/>
  <c r="AD725" i="22"/>
  <c r="AC725" i="22"/>
  <c r="AB725" i="22"/>
  <c r="AA725" i="22"/>
  <c r="Z725" i="22"/>
  <c r="Y725" i="22"/>
  <c r="X725" i="22"/>
  <c r="W725" i="22"/>
  <c r="V725" i="22"/>
  <c r="U725" i="22"/>
  <c r="AF716" i="22"/>
  <c r="AE716" i="22"/>
  <c r="AD716" i="22"/>
  <c r="AC716" i="22"/>
  <c r="AB716" i="22"/>
  <c r="AA716" i="22"/>
  <c r="Z716" i="22"/>
  <c r="Y716" i="22"/>
  <c r="X716" i="22"/>
  <c r="W716" i="22"/>
  <c r="V716" i="22"/>
  <c r="U716" i="22"/>
  <c r="AF678" i="22"/>
  <c r="AE678" i="22"/>
  <c r="AD678" i="22"/>
  <c r="AC678" i="22"/>
  <c r="AB678" i="22"/>
  <c r="AA678" i="22"/>
  <c r="Z678" i="22"/>
  <c r="Y678" i="22"/>
  <c r="X678" i="22"/>
  <c r="W678" i="22"/>
  <c r="V678" i="22"/>
  <c r="AF669" i="22"/>
  <c r="AE669" i="22"/>
  <c r="AD669" i="22"/>
  <c r="AC669" i="22"/>
  <c r="AB669" i="22"/>
  <c r="AA669" i="22"/>
  <c r="Z669" i="22"/>
  <c r="Y669" i="22"/>
  <c r="X669" i="22"/>
  <c r="W669" i="22"/>
  <c r="V669" i="22"/>
  <c r="U669" i="22"/>
  <c r="AF660" i="22"/>
  <c r="AE660" i="22"/>
  <c r="AD660" i="22"/>
  <c r="AC660" i="22"/>
  <c r="AB660" i="22"/>
  <c r="AA660" i="22"/>
  <c r="Z660" i="22"/>
  <c r="Y660" i="22"/>
  <c r="X660" i="22"/>
  <c r="W660" i="22"/>
  <c r="V660" i="22"/>
  <c r="U660" i="22"/>
  <c r="AF651" i="22"/>
  <c r="AE651" i="22"/>
  <c r="AD651" i="22"/>
  <c r="AC651" i="22"/>
  <c r="AB651" i="22"/>
  <c r="AA651" i="22"/>
  <c r="Z651" i="22"/>
  <c r="Y651" i="22"/>
  <c r="X651" i="22"/>
  <c r="W651" i="22"/>
  <c r="V651" i="22"/>
  <c r="U651" i="22"/>
  <c r="AF642" i="22"/>
  <c r="AE642" i="22"/>
  <c r="AD642" i="22"/>
  <c r="AC642" i="22"/>
  <c r="AB642" i="22"/>
  <c r="AA642" i="22"/>
  <c r="Z642" i="22"/>
  <c r="Y642" i="22"/>
  <c r="X642" i="22"/>
  <c r="W642" i="22"/>
  <c r="V642" i="22"/>
  <c r="U642" i="22"/>
  <c r="AF633" i="22"/>
  <c r="AE633" i="22"/>
  <c r="AD633" i="22"/>
  <c r="AC633" i="22"/>
  <c r="AB633" i="22"/>
  <c r="AA633" i="22"/>
  <c r="Z633" i="22"/>
  <c r="Y633" i="22"/>
  <c r="X633" i="22"/>
  <c r="W633" i="22"/>
  <c r="V633" i="22"/>
  <c r="U633" i="22"/>
  <c r="AG751" i="22"/>
  <c r="A751" i="22" s="1"/>
  <c r="AG750" i="22"/>
  <c r="A750" i="22" s="1"/>
  <c r="AG749" i="22"/>
  <c r="A749" i="22" s="1"/>
  <c r="AG748" i="22"/>
  <c r="A748" i="22" s="1"/>
  <c r="AG747" i="22"/>
  <c r="A747" i="22" s="1"/>
  <c r="AG746" i="22"/>
  <c r="A746" i="22" s="1"/>
  <c r="AG745" i="22"/>
  <c r="A745" i="22" s="1"/>
  <c r="AG744" i="22"/>
  <c r="A744" i="22" s="1"/>
  <c r="AG742" i="22"/>
  <c r="A742" i="22" s="1"/>
  <c r="AG741" i="22"/>
  <c r="A741" i="22" s="1"/>
  <c r="AG740" i="22"/>
  <c r="A740" i="22" s="1"/>
  <c r="AG739" i="22"/>
  <c r="A739" i="22" s="1"/>
  <c r="AG738" i="22"/>
  <c r="A738" i="22" s="1"/>
  <c r="AG737" i="22"/>
  <c r="A737" i="22" s="1"/>
  <c r="AG736" i="22"/>
  <c r="A736" i="22" s="1"/>
  <c r="AG735" i="22"/>
  <c r="A735" i="22" s="1"/>
  <c r="AG733" i="22"/>
  <c r="A733" i="22" s="1"/>
  <c r="AG732" i="22"/>
  <c r="A732" i="22" s="1"/>
  <c r="AG731" i="22"/>
  <c r="A731" i="22" s="1"/>
  <c r="AG730" i="22"/>
  <c r="A730" i="22" s="1"/>
  <c r="AG729" i="22"/>
  <c r="A729" i="22" s="1"/>
  <c r="AG728" i="22"/>
  <c r="A728" i="22" s="1"/>
  <c r="AG727" i="22"/>
  <c r="A727" i="22" s="1"/>
  <c r="AG726" i="22"/>
  <c r="A726" i="22" s="1"/>
  <c r="AG724" i="22"/>
  <c r="A724" i="22" s="1"/>
  <c r="AG723" i="22"/>
  <c r="A723" i="22" s="1"/>
  <c r="AG722" i="22"/>
  <c r="A722" i="22" s="1"/>
  <c r="AG721" i="22"/>
  <c r="A721" i="22" s="1"/>
  <c r="AG720" i="22"/>
  <c r="A720" i="22" s="1"/>
  <c r="AG719" i="22"/>
  <c r="A719" i="22" s="1"/>
  <c r="AG718" i="22"/>
  <c r="A718" i="22" s="1"/>
  <c r="AG717" i="22"/>
  <c r="A717" i="22" s="1"/>
  <c r="AG715" i="22"/>
  <c r="A715" i="22" s="1"/>
  <c r="AG686" i="22"/>
  <c r="A686" i="22" s="1"/>
  <c r="AG685" i="22"/>
  <c r="A685" i="22" s="1"/>
  <c r="AG684" i="22"/>
  <c r="A684" i="22" s="1"/>
  <c r="AG683" i="22"/>
  <c r="A683" i="22" s="1"/>
  <c r="AG682" i="22"/>
  <c r="A682" i="22" s="1"/>
  <c r="AG681" i="22"/>
  <c r="A681" i="22" s="1"/>
  <c r="AG679" i="22"/>
  <c r="A679" i="22" s="1"/>
  <c r="AG677" i="22"/>
  <c r="A677" i="22" s="1"/>
  <c r="AG676" i="22"/>
  <c r="A676" i="22" s="1"/>
  <c r="AG675" i="22"/>
  <c r="A675" i="22" s="1"/>
  <c r="AG674" i="22"/>
  <c r="A674" i="22" s="1"/>
  <c r="AG673" i="22"/>
  <c r="A673" i="22" s="1"/>
  <c r="AG672" i="22"/>
  <c r="A672" i="22" s="1"/>
  <c r="AG671" i="22"/>
  <c r="A671" i="22" s="1"/>
  <c r="AG670" i="22"/>
  <c r="A670" i="22" s="1"/>
  <c r="AG668" i="22"/>
  <c r="A668" i="22" s="1"/>
  <c r="AG667" i="22"/>
  <c r="A667" i="22" s="1"/>
  <c r="AG666" i="22"/>
  <c r="A666" i="22" s="1"/>
  <c r="AG665" i="22"/>
  <c r="A665" i="22" s="1"/>
  <c r="AG664" i="22"/>
  <c r="A664" i="22" s="1"/>
  <c r="AG663" i="22"/>
  <c r="A663" i="22" s="1"/>
  <c r="AG662" i="22"/>
  <c r="A662" i="22" s="1"/>
  <c r="AG661" i="22"/>
  <c r="A661" i="22" s="1"/>
  <c r="AG659" i="22"/>
  <c r="A659" i="22" s="1"/>
  <c r="AG658" i="22"/>
  <c r="A658" i="22" s="1"/>
  <c r="AG657" i="22"/>
  <c r="A657" i="22" s="1"/>
  <c r="AG656" i="22"/>
  <c r="A656" i="22" s="1"/>
  <c r="AG655" i="22"/>
  <c r="A655" i="22" s="1"/>
  <c r="AG654" i="22"/>
  <c r="A654" i="22" s="1"/>
  <c r="AG653" i="22"/>
  <c r="A653" i="22" s="1"/>
  <c r="AG652" i="22"/>
  <c r="A652" i="22" s="1"/>
  <c r="AG650" i="22"/>
  <c r="A650" i="22" s="1"/>
  <c r="AG649" i="22"/>
  <c r="A649" i="22" s="1"/>
  <c r="AG648" i="22"/>
  <c r="A648" i="22" s="1"/>
  <c r="AG647" i="22"/>
  <c r="A647" i="22" s="1"/>
  <c r="AG646" i="22"/>
  <c r="A646" i="22" s="1"/>
  <c r="AG645" i="22"/>
  <c r="A645" i="22" s="1"/>
  <c r="AG644" i="22"/>
  <c r="A644" i="22" s="1"/>
  <c r="AG643" i="22"/>
  <c r="A643" i="22" s="1"/>
  <c r="AG641" i="22"/>
  <c r="A641" i="22" s="1"/>
  <c r="AG640" i="22"/>
  <c r="A640" i="22" s="1"/>
  <c r="AG639" i="22"/>
  <c r="A639" i="22" s="1"/>
  <c r="AG638" i="22"/>
  <c r="A638" i="22" s="1"/>
  <c r="AG637" i="22"/>
  <c r="A637" i="22" s="1"/>
  <c r="AG636" i="22"/>
  <c r="A636" i="22" s="1"/>
  <c r="AG635" i="22"/>
  <c r="A635" i="22" s="1"/>
  <c r="AG634" i="22"/>
  <c r="A634" i="22" s="1"/>
  <c r="AF623" i="22"/>
  <c r="AE623" i="22"/>
  <c r="AD623" i="22"/>
  <c r="AC623" i="22"/>
  <c r="AB623" i="22"/>
  <c r="AA623" i="22"/>
  <c r="Z623" i="22"/>
  <c r="Y623" i="22"/>
  <c r="X623" i="22"/>
  <c r="W623" i="22"/>
  <c r="V623" i="22"/>
  <c r="U623" i="22"/>
  <c r="AF614" i="22"/>
  <c r="AE614" i="22"/>
  <c r="AD614" i="22"/>
  <c r="AC614" i="22"/>
  <c r="AB614" i="22"/>
  <c r="AA614" i="22"/>
  <c r="Z614" i="22"/>
  <c r="Y614" i="22"/>
  <c r="X614" i="22"/>
  <c r="W614" i="22"/>
  <c r="V614" i="22"/>
  <c r="U614" i="22"/>
  <c r="AF605" i="22"/>
  <c r="AE605" i="22"/>
  <c r="AD605" i="22"/>
  <c r="AC605" i="22"/>
  <c r="AB605" i="22"/>
  <c r="AA605" i="22"/>
  <c r="Z605" i="22"/>
  <c r="Y605" i="22"/>
  <c r="X605" i="22"/>
  <c r="W605" i="22"/>
  <c r="V605" i="22"/>
  <c r="U605" i="22"/>
  <c r="AF596" i="22"/>
  <c r="AE596" i="22"/>
  <c r="AD596" i="22"/>
  <c r="AC596" i="22"/>
  <c r="AB596" i="22"/>
  <c r="AA596" i="22"/>
  <c r="Z596" i="22"/>
  <c r="Y596" i="22"/>
  <c r="X596" i="22"/>
  <c r="W596" i="22"/>
  <c r="V596" i="22"/>
  <c r="U596" i="22"/>
  <c r="AF587" i="22"/>
  <c r="AE587" i="22"/>
  <c r="AD587" i="22"/>
  <c r="AC587" i="22"/>
  <c r="AB587" i="22"/>
  <c r="AA587" i="22"/>
  <c r="Z587" i="22"/>
  <c r="Y587" i="22"/>
  <c r="X587" i="22"/>
  <c r="W587" i="22"/>
  <c r="V587" i="22"/>
  <c r="U587" i="22"/>
  <c r="AG631" i="22"/>
  <c r="A631" i="22" s="1"/>
  <c r="AG630" i="22"/>
  <c r="A630" i="22" s="1"/>
  <c r="AG629" i="22"/>
  <c r="A629" i="22" s="1"/>
  <c r="AG628" i="22"/>
  <c r="A628" i="22" s="1"/>
  <c r="AG627" i="22"/>
  <c r="A627" i="22" s="1"/>
  <c r="AG626" i="22"/>
  <c r="A626" i="22" s="1"/>
  <c r="AG625" i="22"/>
  <c r="A625" i="22" s="1"/>
  <c r="AG624" i="22"/>
  <c r="A624" i="22" s="1"/>
  <c r="AG622" i="22"/>
  <c r="A622" i="22" s="1"/>
  <c r="AG621" i="22"/>
  <c r="A621" i="22" s="1"/>
  <c r="AG620" i="22"/>
  <c r="A620" i="22" s="1"/>
  <c r="AG619" i="22"/>
  <c r="A619" i="22" s="1"/>
  <c r="AG618" i="22"/>
  <c r="A618" i="22" s="1"/>
  <c r="AG617" i="22"/>
  <c r="A617" i="22" s="1"/>
  <c r="AG616" i="22"/>
  <c r="A616" i="22" s="1"/>
  <c r="AG615" i="22"/>
  <c r="A615" i="22" s="1"/>
  <c r="AG613" i="22"/>
  <c r="A613" i="22" s="1"/>
  <c r="AG612" i="22"/>
  <c r="A612" i="22" s="1"/>
  <c r="AG611" i="22"/>
  <c r="A611" i="22" s="1"/>
  <c r="AG610" i="22"/>
  <c r="A610" i="22" s="1"/>
  <c r="AG609" i="22"/>
  <c r="A609" i="22" s="1"/>
  <c r="AG608" i="22"/>
  <c r="A608" i="22" s="1"/>
  <c r="AG607" i="22"/>
  <c r="A607" i="22" s="1"/>
  <c r="AG606" i="22"/>
  <c r="A606" i="22" s="1"/>
  <c r="AG604" i="22"/>
  <c r="A604" i="22" s="1"/>
  <c r="AG603" i="22"/>
  <c r="A603" i="22" s="1"/>
  <c r="AG602" i="22"/>
  <c r="A602" i="22" s="1"/>
  <c r="AG601" i="22"/>
  <c r="A601" i="22" s="1"/>
  <c r="AG600" i="22"/>
  <c r="A600" i="22" s="1"/>
  <c r="AG599" i="22"/>
  <c r="A599" i="22" s="1"/>
  <c r="AG598" i="22"/>
  <c r="A598" i="22" s="1"/>
  <c r="AG597" i="22"/>
  <c r="A597" i="22" s="1"/>
  <c r="AG595" i="22"/>
  <c r="A595" i="22" s="1"/>
  <c r="AG594" i="22"/>
  <c r="A594" i="22" s="1"/>
  <c r="AG593" i="22"/>
  <c r="A593" i="22" s="1"/>
  <c r="AG592" i="22"/>
  <c r="A592" i="22" s="1"/>
  <c r="AG591" i="22"/>
  <c r="A591" i="22" s="1"/>
  <c r="AG590" i="22"/>
  <c r="A590" i="22" s="1"/>
  <c r="AG589" i="22"/>
  <c r="A589" i="22" s="1"/>
  <c r="AG588" i="22"/>
  <c r="A588" i="22" s="1"/>
  <c r="AF577" i="22"/>
  <c r="AE577" i="22"/>
  <c r="AD577" i="22"/>
  <c r="AC577" i="22"/>
  <c r="AB577" i="22"/>
  <c r="AA577" i="22"/>
  <c r="Z577" i="22"/>
  <c r="Y577" i="22"/>
  <c r="X577" i="22"/>
  <c r="W577" i="22"/>
  <c r="V577" i="22"/>
  <c r="U577" i="22"/>
  <c r="AF568" i="22"/>
  <c r="AE568" i="22"/>
  <c r="AD568" i="22"/>
  <c r="AC568" i="22"/>
  <c r="AB568" i="22"/>
  <c r="AA568" i="22"/>
  <c r="Z568" i="22"/>
  <c r="Y568" i="22"/>
  <c r="X568" i="22"/>
  <c r="W568" i="22"/>
  <c r="V568" i="22"/>
  <c r="AF559" i="22"/>
  <c r="AE559" i="22"/>
  <c r="AD559" i="22"/>
  <c r="AC559" i="22"/>
  <c r="AB559" i="22"/>
  <c r="AA559" i="22"/>
  <c r="Z559" i="22"/>
  <c r="Y559" i="22"/>
  <c r="X559" i="22"/>
  <c r="W559" i="22"/>
  <c r="V559" i="22"/>
  <c r="U559" i="22"/>
  <c r="AF550" i="22"/>
  <c r="AE550" i="22"/>
  <c r="AD550" i="22"/>
  <c r="AC550" i="22"/>
  <c r="AB550" i="22"/>
  <c r="AA550" i="22"/>
  <c r="Z550" i="22"/>
  <c r="Y550" i="22"/>
  <c r="X550" i="22"/>
  <c r="W550" i="22"/>
  <c r="V550" i="22"/>
  <c r="U550" i="22"/>
  <c r="AF541" i="22"/>
  <c r="AE541" i="22"/>
  <c r="AD541" i="22"/>
  <c r="AC541" i="22"/>
  <c r="AB541" i="22"/>
  <c r="AA541" i="22"/>
  <c r="Z541" i="22"/>
  <c r="Y541" i="22"/>
  <c r="X541" i="22"/>
  <c r="W541" i="22"/>
  <c r="V541" i="22"/>
  <c r="U541" i="22"/>
  <c r="AF532" i="22"/>
  <c r="AE532" i="22"/>
  <c r="AD532" i="22"/>
  <c r="AC532" i="22"/>
  <c r="AB532" i="22"/>
  <c r="AA532" i="22"/>
  <c r="Z532" i="22"/>
  <c r="Y532" i="22"/>
  <c r="X532" i="22"/>
  <c r="W532" i="22"/>
  <c r="V532" i="22"/>
  <c r="U532" i="22"/>
  <c r="AF523" i="22"/>
  <c r="AE523" i="22"/>
  <c r="AD523" i="22"/>
  <c r="AC523" i="22"/>
  <c r="AB523" i="22"/>
  <c r="AA523" i="22"/>
  <c r="Z523" i="22"/>
  <c r="Y523" i="22"/>
  <c r="X523" i="22"/>
  <c r="W523" i="22"/>
  <c r="V523" i="22"/>
  <c r="U523" i="22"/>
  <c r="AF514" i="22"/>
  <c r="AE514" i="22"/>
  <c r="AD514" i="22"/>
  <c r="AC514" i="22"/>
  <c r="AB514" i="22"/>
  <c r="AA514" i="22"/>
  <c r="Z514" i="22"/>
  <c r="Y514" i="22"/>
  <c r="X514" i="22"/>
  <c r="W514" i="22"/>
  <c r="V514" i="22"/>
  <c r="AG585" i="22"/>
  <c r="A585" i="22" s="1"/>
  <c r="AG584" i="22"/>
  <c r="A584" i="22" s="1"/>
  <c r="AG583" i="22"/>
  <c r="A583" i="22" s="1"/>
  <c r="AG582" i="22"/>
  <c r="A582" i="22" s="1"/>
  <c r="AG581" i="22"/>
  <c r="A581" i="22" s="1"/>
  <c r="AG580" i="22"/>
  <c r="A580" i="22" s="1"/>
  <c r="AG579" i="22"/>
  <c r="A579" i="22" s="1"/>
  <c r="AG578" i="22"/>
  <c r="A578" i="22" s="1"/>
  <c r="AG576" i="22"/>
  <c r="A576" i="22" s="1"/>
  <c r="AG575" i="22"/>
  <c r="A575" i="22" s="1"/>
  <c r="AG574" i="22"/>
  <c r="A574" i="22" s="1"/>
  <c r="AG573" i="22"/>
  <c r="A573" i="22" s="1"/>
  <c r="AG572" i="22"/>
  <c r="A572" i="22" s="1"/>
  <c r="AG571" i="22"/>
  <c r="A571" i="22" s="1"/>
  <c r="AG570" i="22"/>
  <c r="A570" i="22" s="1"/>
  <c r="AG569" i="22"/>
  <c r="A569" i="22" s="1"/>
  <c r="AG567" i="22"/>
  <c r="A567" i="22" s="1"/>
  <c r="AG566" i="22"/>
  <c r="A566" i="22" s="1"/>
  <c r="AG565" i="22"/>
  <c r="A565" i="22" s="1"/>
  <c r="AG564" i="22"/>
  <c r="A564" i="22" s="1"/>
  <c r="AG563" i="22"/>
  <c r="A563" i="22" s="1"/>
  <c r="AG562" i="22"/>
  <c r="A562" i="22" s="1"/>
  <c r="AG561" i="22"/>
  <c r="A561" i="22" s="1"/>
  <c r="AG560" i="22"/>
  <c r="A560" i="22" s="1"/>
  <c r="AG558" i="22"/>
  <c r="A558" i="22" s="1"/>
  <c r="AG557" i="22"/>
  <c r="A557" i="22" s="1"/>
  <c r="AG556" i="22"/>
  <c r="A556" i="22" s="1"/>
  <c r="AG555" i="22"/>
  <c r="A555" i="22" s="1"/>
  <c r="AG554" i="22"/>
  <c r="A554" i="22" s="1"/>
  <c r="AG553" i="22"/>
  <c r="A553" i="22" s="1"/>
  <c r="AG552" i="22"/>
  <c r="A552" i="22" s="1"/>
  <c r="AG551" i="22"/>
  <c r="A551" i="22" s="1"/>
  <c r="AG549" i="22"/>
  <c r="A549" i="22" s="1"/>
  <c r="AG548" i="22"/>
  <c r="A548" i="22" s="1"/>
  <c r="AG547" i="22"/>
  <c r="A547" i="22" s="1"/>
  <c r="AG546" i="22"/>
  <c r="A546" i="22" s="1"/>
  <c r="AG545" i="22"/>
  <c r="A545" i="22" s="1"/>
  <c r="AG544" i="22"/>
  <c r="A544" i="22" s="1"/>
  <c r="AG543" i="22"/>
  <c r="A543" i="22" s="1"/>
  <c r="AG542" i="22"/>
  <c r="A542" i="22" s="1"/>
  <c r="AG540" i="22"/>
  <c r="A540" i="22" s="1"/>
  <c r="AG539" i="22"/>
  <c r="A539" i="22" s="1"/>
  <c r="AG538" i="22"/>
  <c r="A538" i="22" s="1"/>
  <c r="AG537" i="22"/>
  <c r="A537" i="22" s="1"/>
  <c r="AG536" i="22"/>
  <c r="A536" i="22" s="1"/>
  <c r="AG535" i="22"/>
  <c r="A535" i="22" s="1"/>
  <c r="AG534" i="22"/>
  <c r="A534" i="22" s="1"/>
  <c r="AG533" i="22"/>
  <c r="A533" i="22" s="1"/>
  <c r="AG531" i="22"/>
  <c r="A531" i="22" s="1"/>
  <c r="AG530" i="22"/>
  <c r="A530" i="22" s="1"/>
  <c r="AG529" i="22"/>
  <c r="A529" i="22" s="1"/>
  <c r="AG528" i="22"/>
  <c r="A528" i="22" s="1"/>
  <c r="AG527" i="22"/>
  <c r="A527" i="22" s="1"/>
  <c r="AG526" i="22"/>
  <c r="A526" i="22" s="1"/>
  <c r="AG525" i="22"/>
  <c r="A525" i="22" s="1"/>
  <c r="AG524" i="22"/>
  <c r="A524" i="22" s="1"/>
  <c r="AG522" i="22"/>
  <c r="A522" i="22" s="1"/>
  <c r="AG521" i="22"/>
  <c r="A521" i="22" s="1"/>
  <c r="AG520" i="22"/>
  <c r="A520" i="22" s="1"/>
  <c r="AG519" i="22"/>
  <c r="A519" i="22" s="1"/>
  <c r="AG518" i="22"/>
  <c r="A518" i="22" s="1"/>
  <c r="AG517" i="22"/>
  <c r="A517" i="22" s="1"/>
  <c r="AG516" i="22"/>
  <c r="A516" i="22" s="1"/>
  <c r="AG515" i="22"/>
  <c r="A515" i="22" s="1"/>
  <c r="AF505" i="22"/>
  <c r="AE505" i="22"/>
  <c r="AD505" i="22"/>
  <c r="AC505" i="22"/>
  <c r="AB505" i="22"/>
  <c r="AA505" i="22"/>
  <c r="Z505" i="22"/>
  <c r="Y505" i="22"/>
  <c r="X505" i="22"/>
  <c r="W505" i="22"/>
  <c r="V505" i="22"/>
  <c r="U505" i="22"/>
  <c r="AF502" i="22"/>
  <c r="AE502" i="22"/>
  <c r="AD502" i="22"/>
  <c r="AC502" i="22"/>
  <c r="AB502" i="22"/>
  <c r="AA502" i="22"/>
  <c r="Z502" i="22"/>
  <c r="Y502" i="22"/>
  <c r="X502" i="22"/>
  <c r="W502" i="22"/>
  <c r="V502" i="22"/>
  <c r="U502" i="22"/>
  <c r="AF499" i="22"/>
  <c r="AE499" i="22"/>
  <c r="AD499" i="22"/>
  <c r="AC499" i="22"/>
  <c r="AB499" i="22"/>
  <c r="AA499" i="22"/>
  <c r="Z499" i="22"/>
  <c r="Y499" i="22"/>
  <c r="X499" i="22"/>
  <c r="W499" i="22"/>
  <c r="V499" i="22"/>
  <c r="U499" i="22"/>
  <c r="AF496" i="22"/>
  <c r="AE496" i="22"/>
  <c r="AD496" i="22"/>
  <c r="AC496" i="22"/>
  <c r="AB496" i="22"/>
  <c r="AA496" i="22"/>
  <c r="Z496" i="22"/>
  <c r="Y496" i="22"/>
  <c r="X496" i="22"/>
  <c r="W496" i="22"/>
  <c r="V496" i="22"/>
  <c r="U496" i="22"/>
  <c r="AF493" i="22"/>
  <c r="AE493" i="22"/>
  <c r="AD493" i="22"/>
  <c r="AC493" i="22"/>
  <c r="AB493" i="22"/>
  <c r="AA493" i="22"/>
  <c r="Z493" i="22"/>
  <c r="Y493" i="22"/>
  <c r="X493" i="22"/>
  <c r="W493" i="22"/>
  <c r="V493" i="22"/>
  <c r="U493" i="22"/>
  <c r="AF490" i="22"/>
  <c r="AE490" i="22"/>
  <c r="AD490" i="22"/>
  <c r="AC490" i="22"/>
  <c r="AB490" i="22"/>
  <c r="AA490" i="22"/>
  <c r="Z490" i="22"/>
  <c r="Y490" i="22"/>
  <c r="X490" i="22"/>
  <c r="W490" i="22"/>
  <c r="V490" i="22"/>
  <c r="U490" i="22"/>
  <c r="AF487" i="22"/>
  <c r="AE487" i="22"/>
  <c r="AD487" i="22"/>
  <c r="AC487" i="22"/>
  <c r="AB487" i="22"/>
  <c r="AA487" i="22"/>
  <c r="Z487" i="22"/>
  <c r="Y487" i="22"/>
  <c r="X487" i="22"/>
  <c r="W487" i="22"/>
  <c r="V487" i="22"/>
  <c r="U487" i="22"/>
  <c r="AF470" i="22"/>
  <c r="AE470" i="22"/>
  <c r="AD470" i="22"/>
  <c r="AC470" i="22"/>
  <c r="AB470" i="22"/>
  <c r="AA470" i="22"/>
  <c r="Z470" i="22"/>
  <c r="Y470" i="22"/>
  <c r="X470" i="22"/>
  <c r="W470" i="22"/>
  <c r="V470" i="22"/>
  <c r="AF465" i="22"/>
  <c r="AE465" i="22"/>
  <c r="AD465" i="22"/>
  <c r="AC465" i="22"/>
  <c r="AB465" i="22"/>
  <c r="AA465" i="22"/>
  <c r="Z465" i="22"/>
  <c r="Y465" i="22"/>
  <c r="X465" i="22"/>
  <c r="W465" i="22"/>
  <c r="V465" i="22"/>
  <c r="AF460" i="22"/>
  <c r="AE460" i="22"/>
  <c r="AD460" i="22"/>
  <c r="AC460" i="22"/>
  <c r="AB460" i="22"/>
  <c r="AA460" i="22"/>
  <c r="Z460" i="22"/>
  <c r="Y460" i="22"/>
  <c r="X460" i="22"/>
  <c r="W460" i="22"/>
  <c r="V460" i="22"/>
  <c r="U460" i="22"/>
  <c r="AF456" i="22"/>
  <c r="AE456" i="22"/>
  <c r="AD456" i="22"/>
  <c r="AC456" i="22"/>
  <c r="AB456" i="22"/>
  <c r="AA456" i="22"/>
  <c r="Z456" i="22"/>
  <c r="Y456" i="22"/>
  <c r="X456" i="22"/>
  <c r="W456" i="22"/>
  <c r="V456" i="22"/>
  <c r="U456" i="22"/>
  <c r="AF453" i="22"/>
  <c r="AE453" i="22"/>
  <c r="AD453" i="22"/>
  <c r="AC453" i="22"/>
  <c r="AB453" i="22"/>
  <c r="AA453" i="22"/>
  <c r="Z453" i="22"/>
  <c r="Y453" i="22"/>
  <c r="X453" i="22"/>
  <c r="W453" i="22"/>
  <c r="V453" i="22"/>
  <c r="U453" i="22"/>
  <c r="AF449" i="22"/>
  <c r="AE449" i="22"/>
  <c r="AD449" i="22"/>
  <c r="AC449" i="22"/>
  <c r="AB449" i="22"/>
  <c r="AA449" i="22"/>
  <c r="Z449" i="22"/>
  <c r="Y449" i="22"/>
  <c r="X449" i="22"/>
  <c r="W449" i="22"/>
  <c r="V449" i="22"/>
  <c r="U449" i="22"/>
  <c r="AF444" i="22"/>
  <c r="AE444" i="22"/>
  <c r="AD444" i="22"/>
  <c r="AC444" i="22"/>
  <c r="AB444" i="22"/>
  <c r="AA444" i="22"/>
  <c r="Z444" i="22"/>
  <c r="Y444" i="22"/>
  <c r="X444" i="22"/>
  <c r="W444" i="22"/>
  <c r="V444" i="22"/>
  <c r="U444" i="22"/>
  <c r="AF440" i="22"/>
  <c r="AE440" i="22"/>
  <c r="AD440" i="22"/>
  <c r="AC440" i="22"/>
  <c r="AB440" i="22"/>
  <c r="AA440" i="22"/>
  <c r="Z440" i="22"/>
  <c r="Y440" i="22"/>
  <c r="X440" i="22"/>
  <c r="W440" i="22"/>
  <c r="V440" i="22"/>
  <c r="U440" i="22"/>
  <c r="AF436" i="22"/>
  <c r="AE436" i="22"/>
  <c r="AD436" i="22"/>
  <c r="AC436" i="22"/>
  <c r="AB436" i="22"/>
  <c r="AA436" i="22"/>
  <c r="Z436" i="22"/>
  <c r="Y436" i="22"/>
  <c r="X436" i="22"/>
  <c r="W436" i="22"/>
  <c r="V436" i="22"/>
  <c r="U436" i="22"/>
  <c r="AF432" i="22"/>
  <c r="AE432" i="22"/>
  <c r="AD432" i="22"/>
  <c r="AC432" i="22"/>
  <c r="AB432" i="22"/>
  <c r="AA432" i="22"/>
  <c r="Z432" i="22"/>
  <c r="Y432" i="22"/>
  <c r="X432" i="22"/>
  <c r="W432" i="22"/>
  <c r="V432" i="22"/>
  <c r="AF428" i="22"/>
  <c r="AE428" i="22"/>
  <c r="AD428" i="22"/>
  <c r="AC428" i="22"/>
  <c r="AB428" i="22"/>
  <c r="AA428" i="22"/>
  <c r="Z428" i="22"/>
  <c r="Y428" i="22"/>
  <c r="X428" i="22"/>
  <c r="W428" i="22"/>
  <c r="V428" i="22"/>
  <c r="AF424" i="22"/>
  <c r="AE424" i="22"/>
  <c r="AD424" i="22"/>
  <c r="AC424" i="22"/>
  <c r="AB424" i="22"/>
  <c r="AA424" i="22"/>
  <c r="Z424" i="22"/>
  <c r="Y424" i="22"/>
  <c r="X424" i="22"/>
  <c r="W424" i="22"/>
  <c r="V424" i="22"/>
  <c r="AF420" i="22"/>
  <c r="AE420" i="22"/>
  <c r="AD420" i="22"/>
  <c r="AC420" i="22"/>
  <c r="AB420" i="22"/>
  <c r="AA420" i="22"/>
  <c r="Z420" i="22"/>
  <c r="Y420" i="22"/>
  <c r="X420" i="22"/>
  <c r="W420" i="22"/>
  <c r="V420" i="22"/>
  <c r="AF416" i="22"/>
  <c r="AE416" i="22"/>
  <c r="AD416" i="22"/>
  <c r="AC416" i="22"/>
  <c r="AB416" i="22"/>
  <c r="AA416" i="22"/>
  <c r="Z416" i="22"/>
  <c r="Y416" i="22"/>
  <c r="X416" i="22"/>
  <c r="W416" i="22"/>
  <c r="V416" i="22"/>
  <c r="U416" i="22"/>
  <c r="AF413" i="22"/>
  <c r="AE413" i="22"/>
  <c r="AD413" i="22"/>
  <c r="AC413" i="22"/>
  <c r="AB413" i="22"/>
  <c r="AA413" i="22"/>
  <c r="Z413" i="22"/>
  <c r="Y413" i="22"/>
  <c r="X413" i="22"/>
  <c r="W413" i="22"/>
  <c r="V413" i="22"/>
  <c r="U413" i="22"/>
  <c r="AF410" i="22"/>
  <c r="AE410" i="22"/>
  <c r="AD410" i="22"/>
  <c r="AC410" i="22"/>
  <c r="AB410" i="22"/>
  <c r="AA410" i="22"/>
  <c r="Z410" i="22"/>
  <c r="Y410" i="22"/>
  <c r="X410" i="22"/>
  <c r="W410" i="22"/>
  <c r="V410" i="22"/>
  <c r="U410" i="22"/>
  <c r="AF407" i="22"/>
  <c r="AE407" i="22"/>
  <c r="AD407" i="22"/>
  <c r="AC407" i="22"/>
  <c r="AB407" i="22"/>
  <c r="AA407" i="22"/>
  <c r="Z407" i="22"/>
  <c r="Y407" i="22"/>
  <c r="X407" i="22"/>
  <c r="W407" i="22"/>
  <c r="V407" i="22"/>
  <c r="U407" i="22"/>
  <c r="AF404" i="22"/>
  <c r="AE404" i="22"/>
  <c r="AD404" i="22"/>
  <c r="AC404" i="22"/>
  <c r="AB404" i="22"/>
  <c r="AA404" i="22"/>
  <c r="Z404" i="22"/>
  <c r="Y404" i="22"/>
  <c r="X404" i="22"/>
  <c r="W404" i="22"/>
  <c r="V404" i="22"/>
  <c r="U404" i="22"/>
  <c r="AF398" i="22"/>
  <c r="AE398" i="22"/>
  <c r="AD398" i="22"/>
  <c r="AC398" i="22"/>
  <c r="AB398" i="22"/>
  <c r="AA398" i="22"/>
  <c r="Z398" i="22"/>
  <c r="Y398" i="22"/>
  <c r="X398" i="22"/>
  <c r="W398" i="22"/>
  <c r="V398" i="22"/>
  <c r="U398" i="22"/>
  <c r="AF389" i="22"/>
  <c r="AE389" i="22"/>
  <c r="AD389" i="22"/>
  <c r="AC389" i="22"/>
  <c r="AB389" i="22"/>
  <c r="AA389" i="22"/>
  <c r="Z389" i="22"/>
  <c r="Y389" i="22"/>
  <c r="X389" i="22"/>
  <c r="W389" i="22"/>
  <c r="V389" i="22"/>
  <c r="U389" i="22"/>
  <c r="AF381" i="22"/>
  <c r="AE381" i="22"/>
  <c r="AD381" i="22"/>
  <c r="AC381" i="22"/>
  <c r="AB381" i="22"/>
  <c r="AA381" i="22"/>
  <c r="Z381" i="22"/>
  <c r="Y381" i="22"/>
  <c r="X381" i="22"/>
  <c r="W381" i="22"/>
  <c r="V381" i="22"/>
  <c r="U381" i="22"/>
  <c r="AF378" i="22"/>
  <c r="AE378" i="22"/>
  <c r="AD378" i="22"/>
  <c r="AC378" i="22"/>
  <c r="AB378" i="22"/>
  <c r="AA378" i="22"/>
  <c r="Z378" i="22"/>
  <c r="Y378" i="22"/>
  <c r="X378" i="22"/>
  <c r="W378" i="22"/>
  <c r="V378" i="22"/>
  <c r="U378" i="22"/>
  <c r="AF370" i="22"/>
  <c r="AE370" i="22"/>
  <c r="AD370" i="22"/>
  <c r="AC370" i="22"/>
  <c r="AB370" i="22"/>
  <c r="AA370" i="22"/>
  <c r="Z370" i="22"/>
  <c r="Y370" i="22"/>
  <c r="X370" i="22"/>
  <c r="W370" i="22"/>
  <c r="V370" i="22"/>
  <c r="U370" i="22"/>
  <c r="AF362" i="22"/>
  <c r="AE362" i="22"/>
  <c r="AD362" i="22"/>
  <c r="AC362" i="22"/>
  <c r="AB362" i="22"/>
  <c r="AA362" i="22"/>
  <c r="Z362" i="22"/>
  <c r="Y362" i="22"/>
  <c r="X362" i="22"/>
  <c r="W362" i="22"/>
  <c r="V362" i="22"/>
  <c r="U362" i="22"/>
  <c r="AF255" i="22"/>
  <c r="AE255" i="22"/>
  <c r="AD255" i="22"/>
  <c r="AC255" i="22"/>
  <c r="AB255" i="22"/>
  <c r="AA255" i="22"/>
  <c r="Z255" i="22"/>
  <c r="Y255" i="22"/>
  <c r="X255" i="22"/>
  <c r="W255" i="22"/>
  <c r="V255" i="22"/>
  <c r="U255" i="22"/>
  <c r="AF245" i="22"/>
  <c r="AE245" i="22"/>
  <c r="AD245" i="22"/>
  <c r="AC245" i="22"/>
  <c r="AB245" i="22"/>
  <c r="AA245" i="22"/>
  <c r="Z245" i="22"/>
  <c r="Y245" i="22"/>
  <c r="X245" i="22"/>
  <c r="W245" i="22"/>
  <c r="V245" i="22"/>
  <c r="AF241" i="22"/>
  <c r="AE241" i="22"/>
  <c r="AD241" i="22"/>
  <c r="AC241" i="22"/>
  <c r="AB241" i="22"/>
  <c r="AA241" i="22"/>
  <c r="Z241" i="22"/>
  <c r="Y241" i="22"/>
  <c r="X241" i="22"/>
  <c r="W241" i="22"/>
  <c r="V241" i="22"/>
  <c r="U241" i="22"/>
  <c r="AF236" i="22"/>
  <c r="AE236" i="22"/>
  <c r="AD236" i="22"/>
  <c r="AC236" i="22"/>
  <c r="AB236" i="22"/>
  <c r="AA236" i="22"/>
  <c r="Z236" i="22"/>
  <c r="Y236" i="22"/>
  <c r="X236" i="22"/>
  <c r="W236" i="22"/>
  <c r="V236" i="22"/>
  <c r="U236" i="22"/>
  <c r="AG507" i="22"/>
  <c r="A507" i="22" s="1"/>
  <c r="AG506" i="22"/>
  <c r="A506" i="22" s="1"/>
  <c r="AG504" i="22"/>
  <c r="A504" i="22" s="1"/>
  <c r="AG503" i="22"/>
  <c r="A503" i="22" s="1"/>
  <c r="AG501" i="22"/>
  <c r="A501" i="22" s="1"/>
  <c r="AG500" i="22"/>
  <c r="A500" i="22" s="1"/>
  <c r="AG498" i="22"/>
  <c r="A498" i="22" s="1"/>
  <c r="AG497" i="22"/>
  <c r="A497" i="22" s="1"/>
  <c r="AG495" i="22"/>
  <c r="A495" i="22" s="1"/>
  <c r="AG494" i="22"/>
  <c r="A494" i="22" s="1"/>
  <c r="AG492" i="22"/>
  <c r="A492" i="22" s="1"/>
  <c r="AG491" i="22"/>
  <c r="A491" i="22" s="1"/>
  <c r="AG489" i="22"/>
  <c r="A489" i="22" s="1"/>
  <c r="AG488" i="22"/>
  <c r="A488" i="22" s="1"/>
  <c r="AG486" i="22"/>
  <c r="A486" i="22" s="1"/>
  <c r="AG477" i="22"/>
  <c r="A477" i="22" s="1"/>
  <c r="AG476" i="22"/>
  <c r="A476" i="22" s="1"/>
  <c r="AG475" i="22"/>
  <c r="A475" i="22" s="1"/>
  <c r="AG474" i="22"/>
  <c r="A474" i="22" s="1"/>
  <c r="AG473" i="22"/>
  <c r="A473" i="22" s="1"/>
  <c r="AG472" i="22"/>
  <c r="A472" i="22" s="1"/>
  <c r="AG471" i="22"/>
  <c r="A471" i="22" s="1"/>
  <c r="AG469" i="22"/>
  <c r="A469" i="22" s="1"/>
  <c r="AG468" i="22"/>
  <c r="A468" i="22" s="1"/>
  <c r="AG467" i="22"/>
  <c r="A467" i="22" s="1"/>
  <c r="AG466" i="22"/>
  <c r="A466" i="22" s="1"/>
  <c r="AG464" i="22"/>
  <c r="A464" i="22" s="1"/>
  <c r="AG463" i="22"/>
  <c r="A463" i="22" s="1"/>
  <c r="AG462" i="22"/>
  <c r="A462" i="22" s="1"/>
  <c r="AG461" i="22"/>
  <c r="A461" i="22" s="1"/>
  <c r="AG459" i="22"/>
  <c r="A459" i="22" s="1"/>
  <c r="AG458" i="22"/>
  <c r="A458" i="22" s="1"/>
  <c r="AG457" i="22"/>
  <c r="A457" i="22" s="1"/>
  <c r="AG455" i="22"/>
  <c r="A455" i="22" s="1"/>
  <c r="AG454" i="22"/>
  <c r="A454" i="22" s="1"/>
  <c r="AG452" i="22"/>
  <c r="A452" i="22" s="1"/>
  <c r="AG451" i="22"/>
  <c r="A451" i="22" s="1"/>
  <c r="AG450" i="22"/>
  <c r="A450" i="22" s="1"/>
  <c r="AG448" i="22"/>
  <c r="A448" i="22" s="1"/>
  <c r="AG447" i="22"/>
  <c r="A447" i="22" s="1"/>
  <c r="AG446" i="22"/>
  <c r="A446" i="22" s="1"/>
  <c r="AG445" i="22"/>
  <c r="A445" i="22" s="1"/>
  <c r="AG443" i="22"/>
  <c r="A443" i="22" s="1"/>
  <c r="AG442" i="22"/>
  <c r="A442" i="22" s="1"/>
  <c r="AG441" i="22"/>
  <c r="A441" i="22" s="1"/>
  <c r="AG439" i="22"/>
  <c r="A439" i="22" s="1"/>
  <c r="AG438" i="22"/>
  <c r="A438" i="22" s="1"/>
  <c r="AG437" i="22"/>
  <c r="A437" i="22" s="1"/>
  <c r="AG435" i="22"/>
  <c r="A435" i="22" s="1"/>
  <c r="AG434" i="22"/>
  <c r="A434" i="22" s="1"/>
  <c r="AG433" i="22"/>
  <c r="A433" i="22" s="1"/>
  <c r="AG431" i="22"/>
  <c r="A431" i="22" s="1"/>
  <c r="AG430" i="22"/>
  <c r="A430" i="22" s="1"/>
  <c r="AG429" i="22"/>
  <c r="A429" i="22" s="1"/>
  <c r="AG427" i="22"/>
  <c r="A427" i="22" s="1"/>
  <c r="AG426" i="22"/>
  <c r="A426" i="22" s="1"/>
  <c r="AG425" i="22"/>
  <c r="A425" i="22" s="1"/>
  <c r="AG423" i="22"/>
  <c r="A423" i="22" s="1"/>
  <c r="AG422" i="22"/>
  <c r="A422" i="22" s="1"/>
  <c r="AG421" i="22"/>
  <c r="A421" i="22" s="1"/>
  <c r="AG418" i="22"/>
  <c r="A418" i="22" s="1"/>
  <c r="AG417" i="22"/>
  <c r="A417" i="22" s="1"/>
  <c r="AG415" i="22"/>
  <c r="A415" i="22" s="1"/>
  <c r="AG414" i="22"/>
  <c r="A414" i="22" s="1"/>
  <c r="AG412" i="22"/>
  <c r="A412" i="22" s="1"/>
  <c r="AG411" i="22"/>
  <c r="A411" i="22" s="1"/>
  <c r="AG409" i="22"/>
  <c r="A409" i="22" s="1"/>
  <c r="AG408" i="22"/>
  <c r="A408" i="22" s="1"/>
  <c r="AG406" i="22"/>
  <c r="A406" i="22" s="1"/>
  <c r="AG405" i="22"/>
  <c r="A405" i="22" s="1"/>
  <c r="AG403" i="22"/>
  <c r="A403" i="22" s="1"/>
  <c r="AG402" i="22"/>
  <c r="A402" i="22" s="1"/>
  <c r="AG401" i="22"/>
  <c r="A401" i="22" s="1"/>
  <c r="AG400" i="22"/>
  <c r="A400" i="22" s="1"/>
  <c r="AG399" i="22"/>
  <c r="A399" i="22" s="1"/>
  <c r="AG397" i="22"/>
  <c r="A397" i="22" s="1"/>
  <c r="AG396" i="22"/>
  <c r="A396" i="22" s="1"/>
  <c r="AG395" i="22"/>
  <c r="A395" i="22" s="1"/>
  <c r="AG394" i="22"/>
  <c r="A394" i="22" s="1"/>
  <c r="AG393" i="22"/>
  <c r="A393" i="22" s="1"/>
  <c r="AG392" i="22"/>
  <c r="A392" i="22" s="1"/>
  <c r="AG391" i="22"/>
  <c r="A391" i="22" s="1"/>
  <c r="AG390" i="22"/>
  <c r="A390" i="22" s="1"/>
  <c r="AG388" i="22"/>
  <c r="A388" i="22" s="1"/>
  <c r="AG387" i="22"/>
  <c r="A387" i="22" s="1"/>
  <c r="AG386" i="22"/>
  <c r="A386" i="22" s="1"/>
  <c r="AG385" i="22"/>
  <c r="A385" i="22" s="1"/>
  <c r="AG384" i="22"/>
  <c r="A384" i="22" s="1"/>
  <c r="AG383" i="22"/>
  <c r="A383" i="22" s="1"/>
  <c r="AG382" i="22"/>
  <c r="A382" i="22" s="1"/>
  <c r="AG380" i="22"/>
  <c r="A380" i="22" s="1"/>
  <c r="AG379" i="22"/>
  <c r="A379" i="22" s="1"/>
  <c r="AG377" i="22"/>
  <c r="A377" i="22" s="1"/>
  <c r="AG376" i="22"/>
  <c r="A376" i="22" s="1"/>
  <c r="AG375" i="22"/>
  <c r="A375" i="22" s="1"/>
  <c r="AG374" i="22"/>
  <c r="A374" i="22" s="1"/>
  <c r="AG373" i="22"/>
  <c r="A373" i="22" s="1"/>
  <c r="AG372" i="22"/>
  <c r="A372" i="22" s="1"/>
  <c r="AG371" i="22"/>
  <c r="A371" i="22" s="1"/>
  <c r="AG369" i="22"/>
  <c r="A369" i="22" s="1"/>
  <c r="AG368" i="22"/>
  <c r="A368" i="22" s="1"/>
  <c r="AG367" i="22"/>
  <c r="A367" i="22" s="1"/>
  <c r="AG366" i="22"/>
  <c r="A366" i="22" s="1"/>
  <c r="AG365" i="22"/>
  <c r="A365" i="22" s="1"/>
  <c r="AG364" i="22"/>
  <c r="A364" i="22" s="1"/>
  <c r="AG363" i="22"/>
  <c r="A363" i="22" s="1"/>
  <c r="AF352" i="22"/>
  <c r="AE352" i="22"/>
  <c r="AD352" i="22"/>
  <c r="AC352" i="22"/>
  <c r="AB352" i="22"/>
  <c r="AA352" i="22"/>
  <c r="Z352" i="22"/>
  <c r="Y352" i="22"/>
  <c r="X352" i="22"/>
  <c r="W352" i="22"/>
  <c r="V352" i="22"/>
  <c r="U352" i="22"/>
  <c r="AF343" i="22"/>
  <c r="AE343" i="22"/>
  <c r="AD343" i="22"/>
  <c r="AC343" i="22"/>
  <c r="AB343" i="22"/>
  <c r="AA343" i="22"/>
  <c r="Z343" i="22"/>
  <c r="Y343" i="22"/>
  <c r="X343" i="22"/>
  <c r="W343" i="22"/>
  <c r="V343" i="22"/>
  <c r="U343" i="22"/>
  <c r="AG360" i="22"/>
  <c r="A360" i="22" s="1"/>
  <c r="AG359" i="22"/>
  <c r="A359" i="22" s="1"/>
  <c r="AG358" i="22"/>
  <c r="A358" i="22" s="1"/>
  <c r="AG357" i="22"/>
  <c r="A357" i="22" s="1"/>
  <c r="AG356" i="22"/>
  <c r="A356" i="22" s="1"/>
  <c r="AG355" i="22"/>
  <c r="A355" i="22" s="1"/>
  <c r="AG354" i="22"/>
  <c r="A354" i="22" s="1"/>
  <c r="AG353" i="22"/>
  <c r="A353" i="22" s="1"/>
  <c r="AG351" i="22"/>
  <c r="A351" i="22" s="1"/>
  <c r="AG350" i="22"/>
  <c r="A350" i="22" s="1"/>
  <c r="AG349" i="22"/>
  <c r="A349" i="22" s="1"/>
  <c r="AG348" i="22"/>
  <c r="A348" i="22" s="1"/>
  <c r="AG347" i="22"/>
  <c r="A347" i="22" s="1"/>
  <c r="AG346" i="22"/>
  <c r="A346" i="22" s="1"/>
  <c r="AG345" i="22"/>
  <c r="A345" i="22" s="1"/>
  <c r="AG344" i="22"/>
  <c r="A344" i="22" s="1"/>
  <c r="AF338" i="22"/>
  <c r="AE338" i="22"/>
  <c r="AD338" i="22"/>
  <c r="AC338" i="22"/>
  <c r="AB338" i="22"/>
  <c r="AA338" i="22"/>
  <c r="Z338" i="22"/>
  <c r="Y338" i="22"/>
  <c r="X338" i="22"/>
  <c r="W338" i="22"/>
  <c r="V338" i="22"/>
  <c r="U338" i="22"/>
  <c r="AF329" i="22"/>
  <c r="AE329" i="22"/>
  <c r="AD329" i="22"/>
  <c r="AC329" i="22"/>
  <c r="AB329" i="22"/>
  <c r="AA329" i="22"/>
  <c r="Z329" i="22"/>
  <c r="Y329" i="22"/>
  <c r="X329" i="22"/>
  <c r="W329" i="22"/>
  <c r="V329" i="22"/>
  <c r="U329" i="22"/>
  <c r="AF320" i="22"/>
  <c r="AE320" i="22"/>
  <c r="AD320" i="22"/>
  <c r="AC320" i="22"/>
  <c r="AB320" i="22"/>
  <c r="AA320" i="22"/>
  <c r="Z320" i="22"/>
  <c r="Y320" i="22"/>
  <c r="X320" i="22"/>
  <c r="W320" i="22"/>
  <c r="V320" i="22"/>
  <c r="U320" i="22"/>
  <c r="AF315" i="22"/>
  <c r="AE315" i="22"/>
  <c r="AD315" i="22"/>
  <c r="AC315" i="22"/>
  <c r="AB315" i="22"/>
  <c r="AA315" i="22"/>
  <c r="Z315" i="22"/>
  <c r="Y315" i="22"/>
  <c r="X315" i="22"/>
  <c r="W315" i="22"/>
  <c r="V315" i="22"/>
  <c r="U315" i="22"/>
  <c r="AF311" i="22"/>
  <c r="AE311" i="22"/>
  <c r="AD311" i="22"/>
  <c r="AC311" i="22"/>
  <c r="AB311" i="22"/>
  <c r="AA311" i="22"/>
  <c r="Z311" i="22"/>
  <c r="Y311" i="22"/>
  <c r="X311" i="22"/>
  <c r="W311" i="22"/>
  <c r="V311" i="22"/>
  <c r="U311" i="22"/>
  <c r="AF307" i="22"/>
  <c r="AE307" i="22"/>
  <c r="AD307" i="22"/>
  <c r="AC307" i="22"/>
  <c r="AB307" i="22"/>
  <c r="AA307" i="22"/>
  <c r="Z307" i="22"/>
  <c r="Y307" i="22"/>
  <c r="X307" i="22"/>
  <c r="W307" i="22"/>
  <c r="V307" i="22"/>
  <c r="U307" i="22"/>
  <c r="AF303" i="22"/>
  <c r="AE303" i="22"/>
  <c r="AD303" i="22"/>
  <c r="AC303" i="22"/>
  <c r="AB303" i="22"/>
  <c r="AA303" i="22"/>
  <c r="Z303" i="22"/>
  <c r="Y303" i="22"/>
  <c r="X303" i="22"/>
  <c r="W303" i="22"/>
  <c r="V303" i="22"/>
  <c r="U303" i="22"/>
  <c r="AF298" i="22"/>
  <c r="AE298" i="22"/>
  <c r="AD298" i="22"/>
  <c r="AC298" i="22"/>
  <c r="AB298" i="22"/>
  <c r="AA298" i="22"/>
  <c r="Z298" i="22"/>
  <c r="Y298" i="22"/>
  <c r="X298" i="22"/>
  <c r="W298" i="22"/>
  <c r="V298" i="22"/>
  <c r="U298" i="22"/>
  <c r="AF294" i="22"/>
  <c r="AE294" i="22"/>
  <c r="AD294" i="22"/>
  <c r="AC294" i="22"/>
  <c r="AB294" i="22"/>
  <c r="AA294" i="22"/>
  <c r="Z294" i="22"/>
  <c r="Y294" i="22"/>
  <c r="X294" i="22"/>
  <c r="W294" i="22"/>
  <c r="V294" i="22"/>
  <c r="U294" i="22"/>
  <c r="AF290" i="22"/>
  <c r="AE290" i="22"/>
  <c r="AD290" i="22"/>
  <c r="AC290" i="22"/>
  <c r="AB290" i="22"/>
  <c r="AA290" i="22"/>
  <c r="Z290" i="22"/>
  <c r="Y290" i="22"/>
  <c r="X290" i="22"/>
  <c r="W290" i="22"/>
  <c r="V290" i="22"/>
  <c r="U290" i="22"/>
  <c r="AF286" i="22"/>
  <c r="AE286" i="22"/>
  <c r="AD286" i="22"/>
  <c r="AC286" i="22"/>
  <c r="AB286" i="22"/>
  <c r="AA286" i="22"/>
  <c r="Z286" i="22"/>
  <c r="Y286" i="22"/>
  <c r="X286" i="22"/>
  <c r="W286" i="22"/>
  <c r="V286" i="22"/>
  <c r="U286" i="22"/>
  <c r="AF281" i="22"/>
  <c r="AE281" i="22"/>
  <c r="AD281" i="22"/>
  <c r="AC281" i="22"/>
  <c r="AB281" i="22"/>
  <c r="AA281" i="22"/>
  <c r="Z281" i="22"/>
  <c r="Y281" i="22"/>
  <c r="X281" i="22"/>
  <c r="W281" i="22"/>
  <c r="V281" i="22"/>
  <c r="AF277" i="22"/>
  <c r="AE277" i="22"/>
  <c r="AD277" i="22"/>
  <c r="AC277" i="22"/>
  <c r="AB277" i="22"/>
  <c r="AA277" i="22"/>
  <c r="Z277" i="22"/>
  <c r="Y277" i="22"/>
  <c r="X277" i="22"/>
  <c r="W277" i="22"/>
  <c r="V277" i="22"/>
  <c r="U277" i="22"/>
  <c r="AF273" i="22"/>
  <c r="AE273" i="22"/>
  <c r="AD273" i="22"/>
  <c r="AC273" i="22"/>
  <c r="AB273" i="22"/>
  <c r="AA273" i="22"/>
  <c r="Z273" i="22"/>
  <c r="Y273" i="22"/>
  <c r="X273" i="22"/>
  <c r="W273" i="22"/>
  <c r="V273" i="22"/>
  <c r="U273" i="22"/>
  <c r="AF267" i="22"/>
  <c r="AE267" i="22"/>
  <c r="AD267" i="22"/>
  <c r="AC267" i="22"/>
  <c r="AB267" i="22"/>
  <c r="AA267" i="22"/>
  <c r="Z267" i="22"/>
  <c r="Y267" i="22"/>
  <c r="X267" i="22"/>
  <c r="W267" i="22"/>
  <c r="V267" i="22"/>
  <c r="U267" i="22"/>
  <c r="AG341" i="22"/>
  <c r="A341" i="22" s="1"/>
  <c r="AG340" i="22"/>
  <c r="A340" i="22" s="1"/>
  <c r="AG339" i="22"/>
  <c r="A339" i="22" s="1"/>
  <c r="AG337" i="22"/>
  <c r="A337" i="22" s="1"/>
  <c r="AG336" i="22"/>
  <c r="A336" i="22" s="1"/>
  <c r="AG335" i="22"/>
  <c r="A335" i="22" s="1"/>
  <c r="AG334" i="22"/>
  <c r="A334" i="22" s="1"/>
  <c r="AG333" i="22"/>
  <c r="A333" i="22" s="1"/>
  <c r="AG332" i="22"/>
  <c r="A332" i="22" s="1"/>
  <c r="AG331" i="22"/>
  <c r="A331" i="22" s="1"/>
  <c r="AG330" i="22"/>
  <c r="A330" i="22" s="1"/>
  <c r="AG328" i="22"/>
  <c r="A328" i="22" s="1"/>
  <c r="AG327" i="22"/>
  <c r="A327" i="22" s="1"/>
  <c r="AG326" i="22"/>
  <c r="A326" i="22" s="1"/>
  <c r="AG325" i="22"/>
  <c r="A325" i="22" s="1"/>
  <c r="AG324" i="22"/>
  <c r="A324" i="22" s="1"/>
  <c r="AG323" i="22"/>
  <c r="A323" i="22" s="1"/>
  <c r="AG322" i="22"/>
  <c r="A322" i="22" s="1"/>
  <c r="AG321" i="22"/>
  <c r="A321" i="22" s="1"/>
  <c r="AG319" i="22"/>
  <c r="A319" i="22" s="1"/>
  <c r="AG318" i="22"/>
  <c r="A318" i="22" s="1"/>
  <c r="AG317" i="22"/>
  <c r="A317" i="22" s="1"/>
  <c r="AG316" i="22"/>
  <c r="A316" i="22" s="1"/>
  <c r="AG314" i="22"/>
  <c r="A314" i="22" s="1"/>
  <c r="AG313" i="22"/>
  <c r="A313" i="22" s="1"/>
  <c r="AG312" i="22"/>
  <c r="A312" i="22" s="1"/>
  <c r="AG310" i="22"/>
  <c r="A310" i="22" s="1"/>
  <c r="AG309" i="22"/>
  <c r="A309" i="22" s="1"/>
  <c r="AG308" i="22"/>
  <c r="A308" i="22" s="1"/>
  <c r="AG306" i="22"/>
  <c r="A306" i="22" s="1"/>
  <c r="AG305" i="22"/>
  <c r="A305" i="22" s="1"/>
  <c r="AG304" i="22"/>
  <c r="A304" i="22" s="1"/>
  <c r="AG302" i="22"/>
  <c r="A302" i="22" s="1"/>
  <c r="AG301" i="22"/>
  <c r="A301" i="22" s="1"/>
  <c r="AG300" i="22"/>
  <c r="A300" i="22" s="1"/>
  <c r="AG299" i="22"/>
  <c r="A299" i="22" s="1"/>
  <c r="AG297" i="22"/>
  <c r="A297" i="22" s="1"/>
  <c r="AG296" i="22"/>
  <c r="A296" i="22" s="1"/>
  <c r="AG295" i="22"/>
  <c r="A295" i="22" s="1"/>
  <c r="AG293" i="22"/>
  <c r="A293" i="22" s="1"/>
  <c r="AG292" i="22"/>
  <c r="A292" i="22" s="1"/>
  <c r="AG291" i="22"/>
  <c r="A291" i="22" s="1"/>
  <c r="AG289" i="22"/>
  <c r="A289" i="22" s="1"/>
  <c r="AG288" i="22"/>
  <c r="A288" i="22" s="1"/>
  <c r="AG287" i="22"/>
  <c r="A287" i="22" s="1"/>
  <c r="AG285" i="22"/>
  <c r="A285" i="22" s="1"/>
  <c r="AG284" i="22"/>
  <c r="A284" i="22" s="1"/>
  <c r="AG283" i="22"/>
  <c r="A283" i="22" s="1"/>
  <c r="AG282" i="22"/>
  <c r="A282" i="22" s="1"/>
  <c r="AG280" i="22"/>
  <c r="A280" i="22" s="1"/>
  <c r="AG279" i="22"/>
  <c r="A279" i="22" s="1"/>
  <c r="AG278" i="22"/>
  <c r="A278" i="22" s="1"/>
  <c r="AG276" i="22"/>
  <c r="A276" i="22" s="1"/>
  <c r="AG275" i="22"/>
  <c r="A275" i="22" s="1"/>
  <c r="AG274" i="22"/>
  <c r="A274" i="22" s="1"/>
  <c r="AG272" i="22"/>
  <c r="A272" i="22" s="1"/>
  <c r="AG271" i="22"/>
  <c r="A271" i="22" s="1"/>
  <c r="AG270" i="22"/>
  <c r="A270" i="22" s="1"/>
  <c r="AG269" i="22"/>
  <c r="A269" i="22" s="1"/>
  <c r="AG268" i="22"/>
  <c r="A268" i="22" s="1"/>
  <c r="AF263" i="22"/>
  <c r="AE263" i="22"/>
  <c r="AD263" i="22"/>
  <c r="AC263" i="22"/>
  <c r="AB263" i="22"/>
  <c r="AA263" i="22"/>
  <c r="Z263" i="22"/>
  <c r="Y263" i="22"/>
  <c r="X263" i="22"/>
  <c r="W263" i="22"/>
  <c r="V263" i="22"/>
  <c r="U263" i="22"/>
  <c r="AF259" i="22"/>
  <c r="AE259" i="22"/>
  <c r="AD259" i="22"/>
  <c r="AC259" i="22"/>
  <c r="AB259" i="22"/>
  <c r="AA259" i="22"/>
  <c r="Z259" i="22"/>
  <c r="Y259" i="22"/>
  <c r="X259" i="22"/>
  <c r="W259" i="22"/>
  <c r="V259" i="22"/>
  <c r="U259" i="22"/>
  <c r="AF227" i="22"/>
  <c r="AE227" i="22"/>
  <c r="AD227" i="22"/>
  <c r="AC227" i="22"/>
  <c r="AB227" i="22"/>
  <c r="AA227" i="22"/>
  <c r="Z227" i="22"/>
  <c r="Y227" i="22"/>
  <c r="X227" i="22"/>
  <c r="W227" i="22"/>
  <c r="V227" i="22"/>
  <c r="U227" i="22"/>
  <c r="AF223" i="22"/>
  <c r="AE223" i="22"/>
  <c r="AD223" i="22"/>
  <c r="AC223" i="22"/>
  <c r="AB223" i="22"/>
  <c r="AA223" i="22"/>
  <c r="Z223" i="22"/>
  <c r="Y223" i="22"/>
  <c r="X223" i="22"/>
  <c r="W223" i="22"/>
  <c r="V223" i="22"/>
  <c r="U223" i="22"/>
  <c r="AF220" i="22"/>
  <c r="AE220" i="22"/>
  <c r="AD220" i="22"/>
  <c r="AC220" i="22"/>
  <c r="AB220" i="22"/>
  <c r="AA220" i="22"/>
  <c r="Z220" i="22"/>
  <c r="Y220" i="22"/>
  <c r="X220" i="22"/>
  <c r="W220" i="22"/>
  <c r="V220" i="22"/>
  <c r="U220" i="22"/>
  <c r="AF213" i="22"/>
  <c r="AE213" i="22"/>
  <c r="AD213" i="22"/>
  <c r="AC213" i="22"/>
  <c r="AB213" i="22"/>
  <c r="AA213" i="22"/>
  <c r="Z213" i="22"/>
  <c r="Y213" i="22"/>
  <c r="X213" i="22"/>
  <c r="W213" i="22"/>
  <c r="V213" i="22"/>
  <c r="U213" i="22"/>
  <c r="AF204" i="22"/>
  <c r="AE204" i="22"/>
  <c r="AD204" i="22"/>
  <c r="AC204" i="22"/>
  <c r="AB204" i="22"/>
  <c r="AA204" i="22"/>
  <c r="Z204" i="22"/>
  <c r="Y204" i="22"/>
  <c r="X204" i="22"/>
  <c r="W204" i="22"/>
  <c r="V204" i="22"/>
  <c r="AF195" i="22"/>
  <c r="AE195" i="22"/>
  <c r="AD195" i="22"/>
  <c r="AC195" i="22"/>
  <c r="AB195" i="22"/>
  <c r="AA195" i="22"/>
  <c r="Z195" i="22"/>
  <c r="Y195" i="22"/>
  <c r="X195" i="22"/>
  <c r="W195" i="22"/>
  <c r="V195" i="22"/>
  <c r="U195" i="22"/>
  <c r="AF186" i="22"/>
  <c r="AE186" i="22"/>
  <c r="AD186" i="22"/>
  <c r="AC186" i="22"/>
  <c r="AB186" i="22"/>
  <c r="AA186" i="22"/>
  <c r="Z186" i="22"/>
  <c r="Y186" i="22"/>
  <c r="X186" i="22"/>
  <c r="W186" i="22"/>
  <c r="V186" i="22"/>
  <c r="U186" i="22"/>
  <c r="AF177" i="22"/>
  <c r="AE177" i="22"/>
  <c r="AD177" i="22"/>
  <c r="AC177" i="22"/>
  <c r="AB177" i="22"/>
  <c r="AA177" i="22"/>
  <c r="Z177" i="22"/>
  <c r="Y177" i="22"/>
  <c r="X177" i="22"/>
  <c r="W177" i="22"/>
  <c r="V177" i="22"/>
  <c r="U177" i="22"/>
  <c r="AF168" i="22"/>
  <c r="AE168" i="22"/>
  <c r="AD168" i="22"/>
  <c r="AC168" i="22"/>
  <c r="AB168" i="22"/>
  <c r="AA168" i="22"/>
  <c r="Z168" i="22"/>
  <c r="Y168" i="22"/>
  <c r="X168" i="22"/>
  <c r="W168" i="22"/>
  <c r="V168" i="22"/>
  <c r="U168" i="22"/>
  <c r="AF122" i="22"/>
  <c r="AE122" i="22"/>
  <c r="AD122" i="22"/>
  <c r="AC122" i="22"/>
  <c r="AB122" i="22"/>
  <c r="AA122" i="22"/>
  <c r="Z122" i="22"/>
  <c r="Y122" i="22"/>
  <c r="X122" i="22"/>
  <c r="W122" i="22"/>
  <c r="V122" i="22"/>
  <c r="U122" i="22"/>
  <c r="AG266" i="22"/>
  <c r="A266" i="22" s="1"/>
  <c r="AG265" i="22"/>
  <c r="A265" i="22" s="1"/>
  <c r="AG264" i="22"/>
  <c r="A264" i="22" s="1"/>
  <c r="AG262" i="22"/>
  <c r="A262" i="22" s="1"/>
  <c r="AG261" i="22"/>
  <c r="A261" i="22" s="1"/>
  <c r="AG260" i="22"/>
  <c r="A260" i="22" s="1"/>
  <c r="AG258" i="22"/>
  <c r="A258" i="22" s="1"/>
  <c r="AG257" i="22"/>
  <c r="A257" i="22" s="1"/>
  <c r="AG256" i="22"/>
  <c r="A256" i="22" s="1"/>
  <c r="AG254" i="22"/>
  <c r="A254" i="22" s="1"/>
  <c r="AG253" i="22"/>
  <c r="A253" i="22" s="1"/>
  <c r="AG249" i="22"/>
  <c r="A249" i="22" s="1"/>
  <c r="AG248" i="22"/>
  <c r="A248" i="22" s="1"/>
  <c r="AG247" i="22"/>
  <c r="A247" i="22" s="1"/>
  <c r="AG246" i="22"/>
  <c r="A246" i="22" s="1"/>
  <c r="AG244" i="22"/>
  <c r="A244" i="22" s="1"/>
  <c r="AG243" i="22"/>
  <c r="A243" i="22" s="1"/>
  <c r="AG242" i="22"/>
  <c r="A242" i="22" s="1"/>
  <c r="AG240" i="22"/>
  <c r="A240" i="22" s="1"/>
  <c r="AG239" i="22"/>
  <c r="A239" i="22" s="1"/>
  <c r="AG238" i="22"/>
  <c r="A238" i="22" s="1"/>
  <c r="AG237" i="22"/>
  <c r="A237" i="22" s="1"/>
  <c r="AG235" i="22"/>
  <c r="A235" i="22" s="1"/>
  <c r="AG234" i="22"/>
  <c r="A234" i="22" s="1"/>
  <c r="AG233" i="22"/>
  <c r="A233" i="22" s="1"/>
  <c r="AG232" i="22"/>
  <c r="A232" i="22" s="1"/>
  <c r="AG231" i="22"/>
  <c r="A231" i="22" s="1"/>
  <c r="AG230" i="22"/>
  <c r="A230" i="22" s="1"/>
  <c r="AG229" i="22"/>
  <c r="A229" i="22" s="1"/>
  <c r="AG228" i="22"/>
  <c r="A228" i="22" s="1"/>
  <c r="AG225" i="22"/>
  <c r="A225" i="22" s="1"/>
  <c r="AG224" i="22"/>
  <c r="A224" i="22" s="1"/>
  <c r="AG222" i="22"/>
  <c r="A222" i="22" s="1"/>
  <c r="AG221" i="22"/>
  <c r="A221" i="22" s="1"/>
  <c r="AG219" i="22"/>
  <c r="A219" i="22" s="1"/>
  <c r="AG218" i="22"/>
  <c r="A218" i="22" s="1"/>
  <c r="AG215" i="22"/>
  <c r="A215" i="22" s="1"/>
  <c r="AG214" i="22"/>
  <c r="A214" i="22" s="1"/>
  <c r="AG212" i="22"/>
  <c r="A212" i="22" s="1"/>
  <c r="AG208" i="22"/>
  <c r="A208" i="22" s="1"/>
  <c r="AG207" i="22"/>
  <c r="A207" i="22" s="1"/>
  <c r="AG206" i="22"/>
  <c r="A206" i="22" s="1"/>
  <c r="AG205" i="22"/>
  <c r="A205" i="22" s="1"/>
  <c r="AG203" i="22"/>
  <c r="A203" i="22" s="1"/>
  <c r="AG202" i="22"/>
  <c r="A202" i="22" s="1"/>
  <c r="AG201" i="22"/>
  <c r="A201" i="22" s="1"/>
  <c r="AG200" i="22"/>
  <c r="A200" i="22" s="1"/>
  <c r="AG199" i="22"/>
  <c r="A199" i="22" s="1"/>
  <c r="AG198" i="22"/>
  <c r="A198" i="22" s="1"/>
  <c r="AG197" i="22"/>
  <c r="A197" i="22" s="1"/>
  <c r="AG196" i="22"/>
  <c r="A196" i="22" s="1"/>
  <c r="AG194" i="22"/>
  <c r="A194" i="22" s="1"/>
  <c r="AG193" i="22"/>
  <c r="A193" i="22" s="1"/>
  <c r="AG192" i="22"/>
  <c r="A192" i="22" s="1"/>
  <c r="AG191" i="22"/>
  <c r="A191" i="22" s="1"/>
  <c r="AG190" i="22"/>
  <c r="A190" i="22" s="1"/>
  <c r="AG189" i="22"/>
  <c r="A189" i="22" s="1"/>
  <c r="AG188" i="22"/>
  <c r="A188" i="22" s="1"/>
  <c r="AG187" i="22"/>
  <c r="A187" i="22" s="1"/>
  <c r="AG185" i="22"/>
  <c r="A185" i="22" s="1"/>
  <c r="AG184" i="22"/>
  <c r="A184" i="22" s="1"/>
  <c r="AG183" i="22"/>
  <c r="A183" i="22" s="1"/>
  <c r="AG182" i="22"/>
  <c r="A182" i="22" s="1"/>
  <c r="AG181" i="22"/>
  <c r="A181" i="22" s="1"/>
  <c r="AG180" i="22"/>
  <c r="A180" i="22" s="1"/>
  <c r="AG179" i="22"/>
  <c r="A179" i="22" s="1"/>
  <c r="AG178" i="22"/>
  <c r="A178" i="22" s="1"/>
  <c r="AG176" i="22"/>
  <c r="A176" i="22" s="1"/>
  <c r="AG166" i="22"/>
  <c r="A166" i="22" s="1"/>
  <c r="AG148" i="22"/>
  <c r="A148" i="22" s="1"/>
  <c r="AG139" i="22"/>
  <c r="A139" i="22" s="1"/>
  <c r="AG130" i="22"/>
  <c r="A130" i="22" s="1"/>
  <c r="AF99" i="22"/>
  <c r="AE99" i="22"/>
  <c r="AD99" i="22"/>
  <c r="AC99" i="22"/>
  <c r="AB99" i="22"/>
  <c r="AA99" i="22"/>
  <c r="Z99" i="22"/>
  <c r="Y99" i="22"/>
  <c r="X99" i="22"/>
  <c r="W99" i="22"/>
  <c r="V99" i="22"/>
  <c r="AF118" i="22"/>
  <c r="AE118" i="22"/>
  <c r="AD118" i="22"/>
  <c r="AC118" i="22"/>
  <c r="AB118" i="22"/>
  <c r="AA118" i="22"/>
  <c r="Z118" i="22"/>
  <c r="Y118" i="22"/>
  <c r="X118" i="22"/>
  <c r="W118" i="22"/>
  <c r="V118" i="22"/>
  <c r="U118" i="22"/>
  <c r="AF75" i="22"/>
  <c r="AE75" i="22"/>
  <c r="AD75" i="22"/>
  <c r="AC75" i="22"/>
  <c r="AB75" i="22"/>
  <c r="AA75" i="22"/>
  <c r="Z75" i="22"/>
  <c r="Y75" i="22"/>
  <c r="X75" i="22"/>
  <c r="W75" i="22"/>
  <c r="V75" i="22"/>
  <c r="AF71" i="22"/>
  <c r="AE71" i="22"/>
  <c r="AD71" i="22"/>
  <c r="AC71" i="22"/>
  <c r="AB71" i="22"/>
  <c r="AA71" i="22"/>
  <c r="Z71" i="22"/>
  <c r="Y71" i="22"/>
  <c r="X71" i="22"/>
  <c r="W71" i="22"/>
  <c r="V71" i="22"/>
  <c r="U71" i="22"/>
  <c r="AF62" i="22"/>
  <c r="AE62" i="22"/>
  <c r="AD62" i="22"/>
  <c r="AC62" i="22"/>
  <c r="AB62" i="22"/>
  <c r="AA62" i="22"/>
  <c r="Z62" i="22"/>
  <c r="Y62" i="22"/>
  <c r="X62" i="22"/>
  <c r="W62" i="22"/>
  <c r="V62" i="22"/>
  <c r="U62" i="22"/>
  <c r="AG120" i="22"/>
  <c r="A120" i="22" s="1"/>
  <c r="AG119" i="22"/>
  <c r="A119" i="22" s="1"/>
  <c r="AG117" i="22"/>
  <c r="A117" i="22" s="1"/>
  <c r="AG116" i="22"/>
  <c r="A116" i="22" s="1"/>
  <c r="AG103" i="22"/>
  <c r="A103" i="22" s="1"/>
  <c r="AG102" i="22"/>
  <c r="A102" i="22" s="1"/>
  <c r="AG101" i="22"/>
  <c r="A101" i="22" s="1"/>
  <c r="AG100" i="22"/>
  <c r="A100" i="22" s="1"/>
  <c r="AG98" i="22"/>
  <c r="A98" i="22" s="1"/>
  <c r="AG96" i="22"/>
  <c r="A96" i="22" s="1"/>
  <c r="AG95" i="22"/>
  <c r="A95" i="22" s="1"/>
  <c r="AG94" i="22"/>
  <c r="A94" i="22" s="1"/>
  <c r="AG93" i="22"/>
  <c r="A93" i="22" s="1"/>
  <c r="AG92" i="22"/>
  <c r="A92" i="22" s="1"/>
  <c r="AG91" i="22"/>
  <c r="AG89" i="22"/>
  <c r="A89" i="22" s="1"/>
  <c r="AG88" i="22"/>
  <c r="A88" i="22" s="1"/>
  <c r="AG81" i="22"/>
  <c r="A81" i="22" s="1"/>
  <c r="AG80" i="22"/>
  <c r="A80" i="22" s="1"/>
  <c r="AG79" i="22"/>
  <c r="A79" i="22" s="1"/>
  <c r="AG78" i="22"/>
  <c r="A78" i="22" s="1"/>
  <c r="AG77" i="22"/>
  <c r="A77" i="22" s="1"/>
  <c r="AG76" i="22"/>
  <c r="A76" i="22" s="1"/>
  <c r="AG74" i="22"/>
  <c r="A74" i="22" s="1"/>
  <c r="AG73" i="22"/>
  <c r="A73" i="22" s="1"/>
  <c r="AG72" i="22"/>
  <c r="A72" i="22" s="1"/>
  <c r="AG70" i="22"/>
  <c r="A70" i="22" s="1"/>
  <c r="AG68" i="22"/>
  <c r="A68" i="22" s="1"/>
  <c r="AG67" i="22"/>
  <c r="AG65" i="22"/>
  <c r="A65" i="22" s="1"/>
  <c r="AG64" i="22"/>
  <c r="A64" i="22" s="1"/>
  <c r="AG63" i="22"/>
  <c r="A63" i="22" s="1"/>
  <c r="AG61" i="22"/>
  <c r="A61" i="22" s="1"/>
  <c r="AG59" i="22"/>
  <c r="A59" i="22" s="1"/>
  <c r="AG58" i="22"/>
  <c r="A58" i="22" s="1"/>
  <c r="AG57" i="22"/>
  <c r="A57" i="22" s="1"/>
  <c r="AG56" i="22"/>
  <c r="A56" i="22" s="1"/>
  <c r="AG55" i="22"/>
  <c r="A55" i="22" s="1"/>
  <c r="AG54" i="22"/>
  <c r="AG52" i="22"/>
  <c r="A52" i="22" s="1"/>
  <c r="AG50" i="22"/>
  <c r="A50" i="22" s="1"/>
  <c r="AG49" i="22"/>
  <c r="A49" i="22" s="1"/>
  <c r="AG48" i="22"/>
  <c r="A48" i="22" s="1"/>
  <c r="AG47" i="22"/>
  <c r="A47" i="22" s="1"/>
  <c r="AG46" i="22"/>
  <c r="A46" i="22" s="1"/>
  <c r="AG45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V22" i="22"/>
  <c r="U22" i="22"/>
  <c r="AG38" i="22"/>
  <c r="A38" i="22" s="1"/>
  <c r="AG36" i="22"/>
  <c r="A36" i="22" s="1"/>
  <c r="AG33" i="22"/>
  <c r="A33" i="22" s="1"/>
  <c r="AG31" i="22"/>
  <c r="A31" i="22" s="1"/>
  <c r="AG28" i="22"/>
  <c r="A28" i="22" s="1"/>
  <c r="AG27" i="22"/>
  <c r="A27" i="22" s="1"/>
  <c r="AG25" i="22"/>
  <c r="A25" i="22" s="1"/>
  <c r="AG24" i="22"/>
  <c r="A24" i="22" s="1"/>
  <c r="AG18" i="22"/>
  <c r="A18" i="22" s="1"/>
  <c r="AG17" i="22"/>
  <c r="A17" i="22" s="1"/>
  <c r="AG15" i="22"/>
  <c r="A15" i="22" s="1"/>
  <c r="AG10" i="22"/>
  <c r="A10" i="22" s="1"/>
  <c r="AG9" i="22"/>
  <c r="A9" i="22" s="1"/>
  <c r="AG8" i="22"/>
  <c r="A8" i="22" s="1"/>
  <c r="AG7" i="22"/>
  <c r="A7" i="22" s="1"/>
  <c r="AF16" i="22"/>
  <c r="AE16" i="22"/>
  <c r="AD16" i="22"/>
  <c r="AC16" i="22"/>
  <c r="AB16" i="22"/>
  <c r="AA16" i="22"/>
  <c r="Z16" i="22"/>
  <c r="Y16" i="22"/>
  <c r="X16" i="22"/>
  <c r="W16" i="22"/>
  <c r="V16" i="22"/>
  <c r="W6" i="22"/>
  <c r="A91" i="22" l="1"/>
  <c r="AG90" i="22"/>
  <c r="A67" i="22"/>
  <c r="AG66" i="22"/>
  <c r="A45" i="22"/>
  <c r="AG44" i="22"/>
  <c r="A54" i="22"/>
  <c r="AG53" i="22"/>
  <c r="AG1214" i="22"/>
  <c r="A1247" i="22"/>
  <c r="AG1246" i="22"/>
  <c r="A1215" i="22"/>
  <c r="A1206" i="22"/>
  <c r="AG1205" i="22"/>
  <c r="W11" i="22"/>
  <c r="W5" i="22" s="1"/>
  <c r="A1021" i="22"/>
  <c r="AG1019" i="22"/>
  <c r="AG1412" i="22"/>
  <c r="AG1415" i="22"/>
  <c r="AG1401" i="22"/>
  <c r="AG1404" i="22"/>
  <c r="AG1380" i="22"/>
  <c r="AG1377" i="22"/>
  <c r="AG1395" i="22"/>
  <c r="AG1352" i="22"/>
  <c r="AG1330" i="22"/>
  <c r="AG1364" i="22"/>
  <c r="AG1336" i="22"/>
  <c r="AG1367" i="22"/>
  <c r="AG1361" i="22"/>
  <c r="AG1299" i="22"/>
  <c r="AG1311" i="22"/>
  <c r="AG1303" i="22"/>
  <c r="AG1315" i="22"/>
  <c r="AG1306" i="22"/>
  <c r="AG1281" i="22"/>
  <c r="AG1284" i="22"/>
  <c r="AG1290" i="22"/>
  <c r="AG1276" i="22"/>
  <c r="AG1287" i="22"/>
  <c r="AG1293" i="22"/>
  <c r="AG1232" i="22"/>
  <c r="AG1264" i="22"/>
  <c r="AG1192" i="22"/>
  <c r="AG1196" i="22"/>
  <c r="AG1002" i="22"/>
  <c r="AG1143" i="22"/>
  <c r="AG1051" i="22"/>
  <c r="AG1109" i="22"/>
  <c r="AG1125" i="22"/>
  <c r="AG1086" i="22"/>
  <c r="AG966" i="22"/>
  <c r="AG975" i="22"/>
  <c r="AG984" i="22"/>
  <c r="AG993" i="22"/>
  <c r="AG1060" i="22"/>
  <c r="AG1114" i="22"/>
  <c r="AG1134" i="22"/>
  <c r="AG1167" i="22"/>
  <c r="AG1170" i="22"/>
  <c r="AG1095" i="22"/>
  <c r="AG1173" i="22"/>
  <c r="AG893" i="22"/>
  <c r="AG910" i="22"/>
  <c r="AG928" i="22"/>
  <c r="AG947" i="22"/>
  <c r="AG881" i="22"/>
  <c r="AG901" i="22"/>
  <c r="AG919" i="22"/>
  <c r="AG937" i="22"/>
  <c r="AG956" i="22"/>
  <c r="AG866" i="22"/>
  <c r="AG873" i="22"/>
  <c r="AG862" i="22"/>
  <c r="AG870" i="22"/>
  <c r="AG877" i="22"/>
  <c r="AG853" i="22"/>
  <c r="AG780" i="22"/>
  <c r="AG798" i="22"/>
  <c r="AG834" i="22"/>
  <c r="AG762" i="22"/>
  <c r="AG753" i="22"/>
  <c r="AG789" i="22"/>
  <c r="AG807" i="22"/>
  <c r="AG843" i="22"/>
  <c r="AG816" i="22"/>
  <c r="AG771" i="22"/>
  <c r="AG825" i="22"/>
  <c r="AG651" i="22"/>
  <c r="AG660" i="22"/>
  <c r="AG743" i="22"/>
  <c r="AG734" i="22"/>
  <c r="AG633" i="22"/>
  <c r="AG642" i="22"/>
  <c r="AG669" i="22"/>
  <c r="AG725" i="22"/>
  <c r="AG716" i="22"/>
  <c r="AG678" i="22"/>
  <c r="AG596" i="22"/>
  <c r="AG614" i="22"/>
  <c r="AG587" i="22"/>
  <c r="AG605" i="22"/>
  <c r="AG623" i="22"/>
  <c r="AG514" i="22"/>
  <c r="AG532" i="22"/>
  <c r="AG559" i="22"/>
  <c r="AG550" i="22"/>
  <c r="AG523" i="22"/>
  <c r="AG541" i="22"/>
  <c r="AG568" i="22"/>
  <c r="AG577" i="22"/>
  <c r="AG410" i="22"/>
  <c r="AG416" i="22"/>
  <c r="AG449" i="22"/>
  <c r="AG502" i="22"/>
  <c r="AG407" i="22"/>
  <c r="AG424" i="22"/>
  <c r="AG436" i="22"/>
  <c r="AG505" i="22"/>
  <c r="AG440" i="22"/>
  <c r="AG378" i="22"/>
  <c r="AG389" i="22"/>
  <c r="AG460" i="22"/>
  <c r="AG493" i="22"/>
  <c r="AG499" i="22"/>
  <c r="AG245" i="22"/>
  <c r="AG255" i="22"/>
  <c r="AG362" i="22"/>
  <c r="AG370" i="22"/>
  <c r="AG381" i="22"/>
  <c r="AG398" i="22"/>
  <c r="AG420" i="22"/>
  <c r="AG428" i="22"/>
  <c r="AG432" i="22"/>
  <c r="AG487" i="22"/>
  <c r="AG444" i="22"/>
  <c r="AG456" i="22"/>
  <c r="AG465" i="22"/>
  <c r="AG453" i="22"/>
  <c r="AG470" i="22"/>
  <c r="AG496" i="22"/>
  <c r="AG236" i="22"/>
  <c r="AG241" i="22"/>
  <c r="AG404" i="22"/>
  <c r="AG413" i="22"/>
  <c r="AG490" i="22"/>
  <c r="AG329" i="22"/>
  <c r="AG343" i="22"/>
  <c r="AG352" i="22"/>
  <c r="AG281" i="22"/>
  <c r="AG294" i="22"/>
  <c r="AG267" i="22"/>
  <c r="AG273" i="22"/>
  <c r="AG298" i="22"/>
  <c r="AG315" i="22"/>
  <c r="AG307" i="22"/>
  <c r="AG311" i="22"/>
  <c r="AG286" i="22"/>
  <c r="AG277" i="22"/>
  <c r="AG320" i="22"/>
  <c r="AG290" i="22"/>
  <c r="AG303" i="22"/>
  <c r="AG338" i="22"/>
  <c r="AG223" i="22"/>
  <c r="AG168" i="22"/>
  <c r="AG122" i="22"/>
  <c r="AG195" i="22"/>
  <c r="AG213" i="22"/>
  <c r="AG259" i="22"/>
  <c r="AG131" i="22"/>
  <c r="AG140" i="22"/>
  <c r="AG177" i="22"/>
  <c r="AG186" i="22"/>
  <c r="AG204" i="22"/>
  <c r="AG220" i="22"/>
  <c r="AG227" i="22"/>
  <c r="AG263" i="22"/>
  <c r="AG99" i="22"/>
  <c r="AG62" i="22"/>
  <c r="AG71" i="22"/>
  <c r="AG118" i="22"/>
  <c r="AG75" i="22"/>
  <c r="AG26" i="22"/>
  <c r="W1183" i="22" l="1"/>
  <c r="W1182" i="22" s="1"/>
  <c r="W1188" i="22"/>
  <c r="W30" i="22"/>
  <c r="W29" i="22" s="1"/>
  <c r="W35" i="22"/>
  <c r="X6" i="22"/>
  <c r="X11" i="22" s="1"/>
  <c r="X5" i="22" s="1"/>
  <c r="W23" i="22"/>
  <c r="AG1424" i="22"/>
  <c r="AG1421" i="22"/>
  <c r="W1187" i="22" l="1"/>
  <c r="W1181" i="22" s="1"/>
  <c r="W1180" i="22" s="1"/>
  <c r="X1183" i="22"/>
  <c r="X1182" i="22" s="1"/>
  <c r="X1188" i="22"/>
  <c r="X1187" i="22" s="1"/>
  <c r="X30" i="22"/>
  <c r="X29" i="22" s="1"/>
  <c r="X35" i="22"/>
  <c r="X34" i="22" s="1"/>
  <c r="W34" i="22"/>
  <c r="Y6" i="22"/>
  <c r="Y11" i="22" s="1"/>
  <c r="X23" i="22"/>
  <c r="X22" i="22" s="1"/>
  <c r="W22" i="22"/>
  <c r="W513" i="22"/>
  <c r="AE513" i="22"/>
  <c r="X43" i="22"/>
  <c r="X513" i="22"/>
  <c r="AF513" i="22"/>
  <c r="AA43" i="22"/>
  <c r="AA513" i="22"/>
  <c r="U513" i="22"/>
  <c r="AC513" i="22"/>
  <c r="V513" i="22"/>
  <c r="AD513" i="22"/>
  <c r="AB43" i="22"/>
  <c r="AB513" i="22"/>
  <c r="U43" i="22"/>
  <c r="AC43" i="22"/>
  <c r="W43" i="22"/>
  <c r="AE43" i="22"/>
  <c r="V43" i="22"/>
  <c r="Y513" i="22"/>
  <c r="AD43" i="22"/>
  <c r="AF43" i="22"/>
  <c r="Y43" i="22"/>
  <c r="Z43" i="22"/>
  <c r="Z513" i="22"/>
  <c r="AD965" i="22"/>
  <c r="Y965" i="22"/>
  <c r="AA965" i="22"/>
  <c r="X965" i="22"/>
  <c r="AF965" i="22"/>
  <c r="Z965" i="22"/>
  <c r="U965" i="22"/>
  <c r="AC965" i="22"/>
  <c r="V965" i="22"/>
  <c r="W965" i="22"/>
  <c r="AE965" i="22"/>
  <c r="AB965" i="22"/>
  <c r="AC1298" i="22"/>
  <c r="AC1297" i="22" s="1"/>
  <c r="X1376" i="22"/>
  <c r="X1375" i="22" s="1"/>
  <c r="AF1376" i="22"/>
  <c r="AF1375" i="22" s="1"/>
  <c r="X1411" i="22"/>
  <c r="X1410" i="22" s="1"/>
  <c r="AB1400" i="22"/>
  <c r="AB1399" i="22" s="1"/>
  <c r="AB1411" i="22"/>
  <c r="AB1410" i="22" s="1"/>
  <c r="AA1411" i="22"/>
  <c r="AA1410" i="22" s="1"/>
  <c r="X1400" i="22"/>
  <c r="X1399" i="22" s="1"/>
  <c r="V1400" i="22"/>
  <c r="V1399" i="22" s="1"/>
  <c r="AD1204" i="22"/>
  <c r="AD1203" i="22" s="1"/>
  <c r="AF1298" i="22"/>
  <c r="AF1297" i="22" s="1"/>
  <c r="V1298" i="22"/>
  <c r="V1297" i="22" s="1"/>
  <c r="V1411" i="22"/>
  <c r="V1410" i="22" s="1"/>
  <c r="AD1376" i="22"/>
  <c r="AD1375" i="22" s="1"/>
  <c r="U880" i="22"/>
  <c r="AF1400" i="22"/>
  <c r="AF1399" i="22" s="1"/>
  <c r="AF1411" i="22"/>
  <c r="AF1410" i="22" s="1"/>
  <c r="X852" i="22"/>
  <c r="U1275" i="22"/>
  <c r="U1274" i="22" s="1"/>
  <c r="Y1275" i="22"/>
  <c r="Y1274" i="22" s="1"/>
  <c r="Y1411" i="22"/>
  <c r="Y1410" i="22" s="1"/>
  <c r="U1298" i="22"/>
  <c r="U1297" i="22" s="1"/>
  <c r="AC1204" i="22"/>
  <c r="AC1203" i="22" s="1"/>
  <c r="Y1204" i="22"/>
  <c r="Y1203" i="22" s="1"/>
  <c r="AC1411" i="22"/>
  <c r="AC1410" i="22" s="1"/>
  <c r="AF852" i="22"/>
  <c r="X752" i="22"/>
  <c r="AC1275" i="22"/>
  <c r="AC1274" i="22" s="1"/>
  <c r="X632" i="22"/>
  <c r="AE1376" i="22"/>
  <c r="AE1375" i="22" s="1"/>
  <c r="AA1275" i="22"/>
  <c r="AA1274" i="22" s="1"/>
  <c r="AA1400" i="22"/>
  <c r="AA1399" i="22" s="1"/>
  <c r="W1400" i="22"/>
  <c r="W1399" i="22" s="1"/>
  <c r="W1411" i="22"/>
  <c r="W1410" i="22" s="1"/>
  <c r="AF752" i="22"/>
  <c r="AB752" i="22"/>
  <c r="AE1400" i="22"/>
  <c r="AE1399" i="22" s="1"/>
  <c r="AE1411" i="22"/>
  <c r="AE1410" i="22" s="1"/>
  <c r="Y752" i="22"/>
  <c r="V1275" i="22"/>
  <c r="V1274" i="22" s="1"/>
  <c r="V880" i="22"/>
  <c r="V1204" i="22"/>
  <c r="V1203" i="22" s="1"/>
  <c r="V1376" i="22"/>
  <c r="V1375" i="22" s="1"/>
  <c r="AD852" i="22"/>
  <c r="AB419" i="22"/>
  <c r="AD880" i="22"/>
  <c r="Z1275" i="22"/>
  <c r="Z1274" i="22" s="1"/>
  <c r="AD1298" i="22"/>
  <c r="AD1297" i="22" s="1"/>
  <c r="Z1411" i="22"/>
  <c r="Z1410" i="22" s="1"/>
  <c r="Z1298" i="22"/>
  <c r="Z1297" i="22" s="1"/>
  <c r="AD1275" i="22"/>
  <c r="AD1274" i="22" s="1"/>
  <c r="AD1400" i="22"/>
  <c r="AD1399" i="22" s="1"/>
  <c r="AD1411" i="22"/>
  <c r="AD1410" i="22" s="1"/>
  <c r="W852" i="22"/>
  <c r="W1275" i="22"/>
  <c r="W1274" i="22" s="1"/>
  <c r="AA1298" i="22"/>
  <c r="AA1297" i="22" s="1"/>
  <c r="W1376" i="22"/>
  <c r="W1375" i="22" s="1"/>
  <c r="AE752" i="22"/>
  <c r="AC880" i="22"/>
  <c r="Y852" i="22"/>
  <c r="V1181" i="22"/>
  <c r="V1180" i="22" s="1"/>
  <c r="AD586" i="22"/>
  <c r="AA1329" i="22"/>
  <c r="AA1328" i="22" s="1"/>
  <c r="X1329" i="22"/>
  <c r="X1328" i="22" s="1"/>
  <c r="W1329" i="22"/>
  <c r="W1328" i="22" s="1"/>
  <c r="AE1329" i="22"/>
  <c r="AE1328" i="22" s="1"/>
  <c r="AF1329" i="22"/>
  <c r="AF1328" i="22" s="1"/>
  <c r="AB1329" i="22"/>
  <c r="AB1328" i="22" s="1"/>
  <c r="AF419" i="22"/>
  <c r="U1204" i="22"/>
  <c r="U1203" i="22" s="1"/>
  <c r="Y586" i="22"/>
  <c r="W752" i="22"/>
  <c r="AE419" i="22"/>
  <c r="AA632" i="22"/>
  <c r="AA752" i="22"/>
  <c r="AE852" i="22"/>
  <c r="AA852" i="22"/>
  <c r="AA880" i="22"/>
  <c r="AC419" i="22"/>
  <c r="AC586" i="22"/>
  <c r="AD419" i="22"/>
  <c r="AC361" i="22"/>
  <c r="Y419" i="22"/>
  <c r="AF361" i="22"/>
  <c r="AF632" i="22"/>
  <c r="AD342" i="22"/>
  <c r="AD361" i="22"/>
  <c r="V419" i="22"/>
  <c r="V586" i="22"/>
  <c r="V852" i="22"/>
  <c r="X167" i="22"/>
  <c r="AB342" i="22"/>
  <c r="Z167" i="22"/>
  <c r="Z226" i="22"/>
  <c r="Z342" i="22"/>
  <c r="Z361" i="22"/>
  <c r="V226" i="22"/>
  <c r="V342" i="22"/>
  <c r="AA121" i="22"/>
  <c r="AA226" i="22"/>
  <c r="W226" i="22"/>
  <c r="AE226" i="22"/>
  <c r="X121" i="22"/>
  <c r="AF121" i="22"/>
  <c r="AB167" i="22"/>
  <c r="AF167" i="22"/>
  <c r="AF226" i="22"/>
  <c r="AB361" i="22"/>
  <c r="X361" i="22"/>
  <c r="X419" i="22"/>
  <c r="Y121" i="22"/>
  <c r="U167" i="22"/>
  <c r="AC167" i="22"/>
  <c r="U342" i="22"/>
  <c r="AC342" i="22"/>
  <c r="Y361" i="22"/>
  <c r="AG16" i="22"/>
  <c r="U21" i="22"/>
  <c r="U20" i="22" s="1"/>
  <c r="AC121" i="22"/>
  <c r="U4" i="22"/>
  <c r="U3" i="22" s="1"/>
  <c r="Z121" i="22"/>
  <c r="AD226" i="22"/>
  <c r="X342" i="22"/>
  <c r="AF342" i="22"/>
  <c r="Z586" i="22"/>
  <c r="U632" i="22"/>
  <c r="AC632" i="22"/>
  <c r="AC852" i="22"/>
  <c r="Y880" i="22"/>
  <c r="X1204" i="22"/>
  <c r="X1203" i="22" s="1"/>
  <c r="AF1204" i="22"/>
  <c r="AF1203" i="22" s="1"/>
  <c r="AB1204" i="22"/>
  <c r="AB1203" i="22" s="1"/>
  <c r="AB1376" i="22"/>
  <c r="AB1375" i="22" s="1"/>
  <c r="Z1400" i="22"/>
  <c r="Z1399" i="22" s="1"/>
  <c r="Y167" i="22"/>
  <c r="Y342" i="22"/>
  <c r="V361" i="22"/>
  <c r="AE586" i="22"/>
  <c r="AA586" i="22"/>
  <c r="V632" i="22"/>
  <c r="AD632" i="22"/>
  <c r="Z632" i="22"/>
  <c r="U752" i="22"/>
  <c r="AC752" i="22"/>
  <c r="Z880" i="22"/>
  <c r="AE1275" i="22"/>
  <c r="AE1274" i="22" s="1"/>
  <c r="U1329" i="22"/>
  <c r="U1328" i="22" s="1"/>
  <c r="AC1329" i="22"/>
  <c r="AC1328" i="22" s="1"/>
  <c r="Y1329" i="22"/>
  <c r="Y1328" i="22" s="1"/>
  <c r="AA361" i="22"/>
  <c r="W361" i="22"/>
  <c r="AE361" i="22"/>
  <c r="Z419" i="22"/>
  <c r="AB586" i="22"/>
  <c r="X586" i="22"/>
  <c r="AF586" i="22"/>
  <c r="W632" i="22"/>
  <c r="AE632" i="22"/>
  <c r="Z752" i="22"/>
  <c r="V752" i="22"/>
  <c r="AD752" i="22"/>
  <c r="Z1204" i="22"/>
  <c r="Z1203" i="22" s="1"/>
  <c r="AF1275" i="22"/>
  <c r="AF1274" i="22" s="1"/>
  <c r="AB1275" i="22"/>
  <c r="AB1274" i="22" s="1"/>
  <c r="Z1329" i="22"/>
  <c r="Z1328" i="22" s="1"/>
  <c r="AD1329" i="22"/>
  <c r="AD1328" i="22" s="1"/>
  <c r="Z1376" i="22"/>
  <c r="Z1375" i="22" s="1"/>
  <c r="AA419" i="22"/>
  <c r="W1298" i="22"/>
  <c r="W1297" i="22" s="1"/>
  <c r="AE1298" i="22"/>
  <c r="AE1297" i="22" s="1"/>
  <c r="AC226" i="22"/>
  <c r="AB1298" i="22"/>
  <c r="AB1297" i="22" s="1"/>
  <c r="U226" i="22"/>
  <c r="Y226" i="22"/>
  <c r="X4" i="22"/>
  <c r="X3" i="22" s="1"/>
  <c r="AB121" i="22"/>
  <c r="U361" i="22"/>
  <c r="Z852" i="22"/>
  <c r="Y1298" i="22"/>
  <c r="Y1297" i="22" s="1"/>
  <c r="U1376" i="22"/>
  <c r="U1375" i="22" s="1"/>
  <c r="AC1376" i="22"/>
  <c r="AC1375" i="22" s="1"/>
  <c r="Y1376" i="22"/>
  <c r="Y1375" i="22" s="1"/>
  <c r="V167" i="22"/>
  <c r="AD167" i="22"/>
  <c r="W880" i="22"/>
  <c r="AE880" i="22"/>
  <c r="V4" i="22"/>
  <c r="V3" i="22" s="1"/>
  <c r="W4" i="22"/>
  <c r="W3" i="22" s="1"/>
  <c r="V21" i="22"/>
  <c r="V20" i="22" s="1"/>
  <c r="V121" i="22"/>
  <c r="AD121" i="22"/>
  <c r="AE167" i="22"/>
  <c r="AA167" i="22"/>
  <c r="AB226" i="22"/>
  <c r="W342" i="22"/>
  <c r="AE342" i="22"/>
  <c r="AA342" i="22"/>
  <c r="AB632" i="22"/>
  <c r="AB852" i="22"/>
  <c r="X880" i="22"/>
  <c r="AF880" i="22"/>
  <c r="AB880" i="22"/>
  <c r="AA1204" i="22"/>
  <c r="AA1203" i="22" s="1"/>
  <c r="W1204" i="22"/>
  <c r="W1203" i="22" s="1"/>
  <c r="AE1204" i="22"/>
  <c r="AE1203" i="22" s="1"/>
  <c r="AA1376" i="22"/>
  <c r="AA1375" i="22" s="1"/>
  <c r="Y1400" i="22"/>
  <c r="Y1399" i="22" s="1"/>
  <c r="U1400" i="22"/>
  <c r="U1399" i="22" s="1"/>
  <c r="AC1400" i="22"/>
  <c r="AC1399" i="22" s="1"/>
  <c r="U1411" i="22"/>
  <c r="U1410" i="22" s="1"/>
  <c r="U121" i="22"/>
  <c r="W121" i="22"/>
  <c r="AE121" i="22"/>
  <c r="W167" i="22"/>
  <c r="U419" i="22"/>
  <c r="U586" i="22"/>
  <c r="U852" i="22"/>
  <c r="U1181" i="22"/>
  <c r="U1180" i="22" s="1"/>
  <c r="W419" i="22"/>
  <c r="W586" i="22"/>
  <c r="Y632" i="22"/>
  <c r="X1275" i="22"/>
  <c r="X1274" i="22" s="1"/>
  <c r="X1298" i="22"/>
  <c r="X1297" i="22" s="1"/>
  <c r="V1329" i="22"/>
  <c r="V1328" i="22" s="1"/>
  <c r="X226" i="22"/>
  <c r="X1181" i="22" l="1"/>
  <c r="X1180" i="22" s="1"/>
  <c r="X21" i="22"/>
  <c r="X20" i="22" s="1"/>
  <c r="X40" i="22" s="1"/>
  <c r="W21" i="22"/>
  <c r="W20" i="22" s="1"/>
  <c r="W40" i="22" s="1"/>
  <c r="Y5" i="22"/>
  <c r="AG513" i="22"/>
  <c r="AG965" i="22"/>
  <c r="AG43" i="22"/>
  <c r="U40" i="22"/>
  <c r="AA512" i="22"/>
  <c r="AF42" i="22"/>
  <c r="AG342" i="22"/>
  <c r="AG586" i="22"/>
  <c r="AC42" i="22"/>
  <c r="AB512" i="22"/>
  <c r="Z42" i="22"/>
  <c r="AC512" i="22"/>
  <c r="Y512" i="22"/>
  <c r="AD512" i="22"/>
  <c r="V512" i="22"/>
  <c r="Y42" i="22"/>
  <c r="AG419" i="22"/>
  <c r="V40" i="22"/>
  <c r="AG226" i="22"/>
  <c r="W512" i="22"/>
  <c r="AG1329" i="22"/>
  <c r="AG1328" i="22" s="1"/>
  <c r="AG752" i="22"/>
  <c r="AG1298" i="22"/>
  <c r="AG1297" i="22" s="1"/>
  <c r="AE42" i="22"/>
  <c r="U42" i="22"/>
  <c r="Z512" i="22"/>
  <c r="X512" i="22"/>
  <c r="AG1275" i="22"/>
  <c r="AG1274" i="22" s="1"/>
  <c r="AG167" i="22"/>
  <c r="AD42" i="22"/>
  <c r="AE512" i="22"/>
  <c r="V42" i="22"/>
  <c r="AB42" i="22"/>
  <c r="AG1411" i="22"/>
  <c r="AG1410" i="22" s="1"/>
  <c r="AG852" i="22"/>
  <c r="AG1204" i="22"/>
  <c r="AG1203" i="22" s="1"/>
  <c r="AG880" i="22"/>
  <c r="AA42" i="22"/>
  <c r="AG361" i="22"/>
  <c r="AG632" i="22"/>
  <c r="AF512" i="22"/>
  <c r="X42" i="22"/>
  <c r="W42" i="22"/>
  <c r="AG121" i="22"/>
  <c r="U512" i="22"/>
  <c r="AG1400" i="22"/>
  <c r="AG1399" i="22" s="1"/>
  <c r="AG1376" i="22"/>
  <c r="AG1375" i="22" s="1"/>
  <c r="Y1183" i="22" l="1"/>
  <c r="Y1182" i="22" s="1"/>
  <c r="Y1188" i="22"/>
  <c r="Y30" i="22"/>
  <c r="Y29" i="22" s="1"/>
  <c r="Y35" i="22"/>
  <c r="Z6" i="22"/>
  <c r="Z11" i="22" s="1"/>
  <c r="Y23" i="22"/>
  <c r="Y4" i="22"/>
  <c r="Y3" i="22" s="1"/>
  <c r="U509" i="22"/>
  <c r="U1177" i="22"/>
  <c r="U1178" i="22" s="1"/>
  <c r="W509" i="22"/>
  <c r="X509" i="22"/>
  <c r="V1177" i="22"/>
  <c r="V1201" i="22" s="1"/>
  <c r="V1408" i="22" s="1"/>
  <c r="V1419" i="22" s="1"/>
  <c r="V1428" i="22" s="1"/>
  <c r="V509" i="22"/>
  <c r="AG42" i="22"/>
  <c r="X1177" i="22"/>
  <c r="X1178" i="22" s="1"/>
  <c r="AG512" i="22"/>
  <c r="W1177" i="22"/>
  <c r="W1201" i="22" s="1"/>
  <c r="W1408" i="22" s="1"/>
  <c r="W1419" i="22" s="1"/>
  <c r="W1428" i="22" s="1"/>
  <c r="Y1187" i="22" l="1"/>
  <c r="Y1181" i="22" s="1"/>
  <c r="Y1180" i="22" s="1"/>
  <c r="Y34" i="22"/>
  <c r="Y22" i="22"/>
  <c r="Z5" i="22"/>
  <c r="X510" i="22"/>
  <c r="X1422" i="22"/>
  <c r="X1425" i="22"/>
  <c r="W510" i="22"/>
  <c r="W1425" i="22"/>
  <c r="W1422" i="22"/>
  <c r="V510" i="22"/>
  <c r="V1425" i="22"/>
  <c r="V1422" i="22"/>
  <c r="U510" i="22"/>
  <c r="U1425" i="22"/>
  <c r="U1422" i="22"/>
  <c r="U1201" i="22"/>
  <c r="U1408" i="22" s="1"/>
  <c r="V1178" i="22"/>
  <c r="X1201" i="22"/>
  <c r="X1408" i="22" s="1"/>
  <c r="X1419" i="22" s="1"/>
  <c r="X1428" i="22" s="1"/>
  <c r="W1178" i="22"/>
  <c r="Z1183" i="22" l="1"/>
  <c r="Z1182" i="22" s="1"/>
  <c r="Z1188" i="22"/>
  <c r="Z30" i="22"/>
  <c r="Z29" i="22" s="1"/>
  <c r="Z35" i="22"/>
  <c r="AA6" i="22"/>
  <c r="AA11" i="22" s="1"/>
  <c r="AA5" i="22" s="1"/>
  <c r="Z23" i="22"/>
  <c r="Y21" i="22"/>
  <c r="Y20" i="22" s="1"/>
  <c r="Y40" i="22" s="1"/>
  <c r="Z4" i="22"/>
  <c r="Z3" i="22" s="1"/>
  <c r="U1419" i="22"/>
  <c r="U1428" i="22" s="1"/>
  <c r="AA1183" i="22" l="1"/>
  <c r="AA1182" i="22" s="1"/>
  <c r="AA1188" i="22"/>
  <c r="AA1187" i="22" s="1"/>
  <c r="Z1187" i="22"/>
  <c r="Z1181" i="22" s="1"/>
  <c r="Z1180" i="22" s="1"/>
  <c r="AA30" i="22"/>
  <c r="AA29" i="22" s="1"/>
  <c r="AA35" i="22"/>
  <c r="AA34" i="22" s="1"/>
  <c r="Z34" i="22"/>
  <c r="AB6" i="22"/>
  <c r="AB11" i="22" s="1"/>
  <c r="AB5" i="22" s="1"/>
  <c r="AA23" i="22"/>
  <c r="AA22" i="22" s="1"/>
  <c r="Y509" i="22"/>
  <c r="Y1177" i="22"/>
  <c r="Z22" i="22"/>
  <c r="AA4" i="22"/>
  <c r="AA3" i="22" s="1"/>
  <c r="AA1181" i="22" l="1"/>
  <c r="AA1180" i="22" s="1"/>
  <c r="AB1183" i="22"/>
  <c r="AB1188" i="22"/>
  <c r="AA21" i="22"/>
  <c r="AA20" i="22" s="1"/>
  <c r="AA40" i="22" s="1"/>
  <c r="AA509" i="22" s="1"/>
  <c r="AB30" i="22"/>
  <c r="AB29" i="22" s="1"/>
  <c r="AB35" i="22"/>
  <c r="AC6" i="22"/>
  <c r="AC11" i="22" s="1"/>
  <c r="AC5" i="22" s="1"/>
  <c r="AB23" i="22"/>
  <c r="Z21" i="22"/>
  <c r="Z20" i="22" s="1"/>
  <c r="Z40" i="22" s="1"/>
  <c r="Y1178" i="22"/>
  <c r="Y1201" i="22"/>
  <c r="Y1408" i="22" s="1"/>
  <c r="Y1419" i="22" s="1"/>
  <c r="Y1428" i="22" s="1"/>
  <c r="Y1425" i="22"/>
  <c r="Y510" i="22"/>
  <c r="Y1422" i="22"/>
  <c r="AB4" i="22"/>
  <c r="AB3" i="22" s="1"/>
  <c r="AC1183" i="22" l="1"/>
  <c r="AC1188" i="22"/>
  <c r="AC1187" i="22" s="1"/>
  <c r="AB1187" i="22"/>
  <c r="AB1182" i="22"/>
  <c r="AC30" i="22"/>
  <c r="AC29" i="22" s="1"/>
  <c r="AC35" i="22"/>
  <c r="AC34" i="22" s="1"/>
  <c r="AB34" i="22"/>
  <c r="AA1177" i="22"/>
  <c r="AA1201" i="22" s="1"/>
  <c r="AA1408" i="22" s="1"/>
  <c r="AA1419" i="22" s="1"/>
  <c r="AA1428" i="22" s="1"/>
  <c r="AD6" i="22"/>
  <c r="AD11" i="22" s="1"/>
  <c r="AD5" i="22" s="1"/>
  <c r="AC23" i="22"/>
  <c r="AC22" i="22" s="1"/>
  <c r="Z1177" i="22"/>
  <c r="Z509" i="22"/>
  <c r="AB22" i="22"/>
  <c r="AC4" i="22"/>
  <c r="AC3" i="22" s="1"/>
  <c r="AA1422" i="22"/>
  <c r="AA510" i="22"/>
  <c r="AA1425" i="22"/>
  <c r="AB1181" i="22" l="1"/>
  <c r="AB1180" i="22" s="1"/>
  <c r="AA1178" i="22"/>
  <c r="AD1183" i="22"/>
  <c r="AD1188" i="22"/>
  <c r="AD1187" i="22" s="1"/>
  <c r="AC1182" i="22"/>
  <c r="AC1181" i="22" s="1"/>
  <c r="AC1180" i="22" s="1"/>
  <c r="AC21" i="22"/>
  <c r="AC20" i="22" s="1"/>
  <c r="AC40" i="22" s="1"/>
  <c r="AC509" i="22" s="1"/>
  <c r="AD30" i="22"/>
  <c r="AD29" i="22" s="1"/>
  <c r="AD35" i="22"/>
  <c r="AE6" i="22"/>
  <c r="AE11" i="22" s="1"/>
  <c r="AE5" i="22" s="1"/>
  <c r="AD23" i="22"/>
  <c r="AB21" i="22"/>
  <c r="AB20" i="22" s="1"/>
  <c r="AB40" i="22" s="1"/>
  <c r="Z1422" i="22"/>
  <c r="Z1425" i="22"/>
  <c r="Z510" i="22"/>
  <c r="Z1201" i="22"/>
  <c r="Z1408" i="22" s="1"/>
  <c r="Z1419" i="22" s="1"/>
  <c r="Z1428" i="22" s="1"/>
  <c r="Z1178" i="22"/>
  <c r="AD4" i="22"/>
  <c r="AD3" i="22" s="1"/>
  <c r="AE1183" i="22" l="1"/>
  <c r="AE1188" i="22"/>
  <c r="AE1187" i="22" s="1"/>
  <c r="AD1182" i="22"/>
  <c r="AD1181" i="22" s="1"/>
  <c r="AD1180" i="22" s="1"/>
  <c r="AE30" i="22"/>
  <c r="AE29" i="22" s="1"/>
  <c r="AE35" i="22"/>
  <c r="AE34" i="22" s="1"/>
  <c r="AD34" i="22"/>
  <c r="AC1177" i="22"/>
  <c r="AC1178" i="22" s="1"/>
  <c r="AB509" i="22"/>
  <c r="AB1177" i="22"/>
  <c r="AD22" i="22"/>
  <c r="AF6" i="22"/>
  <c r="AG6" i="22" s="1"/>
  <c r="AE23" i="22"/>
  <c r="AE22" i="22" s="1"/>
  <c r="AE4" i="22"/>
  <c r="AE3" i="22" s="1"/>
  <c r="AC1425" i="22"/>
  <c r="AC1422" i="22"/>
  <c r="AC510" i="22"/>
  <c r="AE1182" i="22" l="1"/>
  <c r="AE1181" i="22" s="1"/>
  <c r="AE1180" i="22" s="1"/>
  <c r="AD21" i="22"/>
  <c r="AD20" i="22" s="1"/>
  <c r="AD40" i="22" s="1"/>
  <c r="AD1177" i="22" s="1"/>
  <c r="AF11" i="22"/>
  <c r="AG11" i="22" s="1"/>
  <c r="A11" i="22" s="1"/>
  <c r="AE21" i="22"/>
  <c r="AE20" i="22" s="1"/>
  <c r="AE40" i="22" s="1"/>
  <c r="AE1177" i="22" s="1"/>
  <c r="AC1201" i="22"/>
  <c r="AC1408" i="22" s="1"/>
  <c r="AC1419" i="22" s="1"/>
  <c r="AC1428" i="22" s="1"/>
  <c r="AB1201" i="22"/>
  <c r="AB1408" i="22" s="1"/>
  <c r="AB1419" i="22" s="1"/>
  <c r="AB1428" i="22" s="1"/>
  <c r="AB1178" i="22"/>
  <c r="AB1422" i="22"/>
  <c r="AB510" i="22"/>
  <c r="AB1425" i="22"/>
  <c r="A6" i="22"/>
  <c r="AD1178" i="22" l="1"/>
  <c r="AD1201" i="22"/>
  <c r="AD1408" i="22" s="1"/>
  <c r="AD1419" i="22" s="1"/>
  <c r="AD1428" i="22" s="1"/>
  <c r="AD509" i="22"/>
  <c r="AD1425" i="22" s="1"/>
  <c r="AF5" i="22"/>
  <c r="AF1188" i="22" s="1"/>
  <c r="AG5" i="22"/>
  <c r="AG4" i="22" s="1"/>
  <c r="AG3" i="22" s="1"/>
  <c r="AE509" i="22"/>
  <c r="AE1425" i="22" s="1"/>
  <c r="AE1201" i="22"/>
  <c r="AE1408" i="22" s="1"/>
  <c r="AE1419" i="22" s="1"/>
  <c r="AE1428" i="22" s="1"/>
  <c r="AE1178" i="22"/>
  <c r="AF30" i="22" l="1"/>
  <c r="AG30" i="22" s="1"/>
  <c r="AF23" i="22"/>
  <c r="AG23" i="22" s="1"/>
  <c r="A23" i="22" s="1"/>
  <c r="AF1187" i="22"/>
  <c r="AG1188" i="22"/>
  <c r="AD1422" i="22"/>
  <c r="AD510" i="22"/>
  <c r="AF35" i="22"/>
  <c r="AF34" i="22" s="1"/>
  <c r="AF1183" i="22"/>
  <c r="AF1182" i="22" s="1"/>
  <c r="AF4" i="22"/>
  <c r="AF3" i="22" s="1"/>
  <c r="AE510" i="22"/>
  <c r="AE1422" i="22"/>
  <c r="AF22" i="22" l="1"/>
  <c r="AG22" i="22" s="1"/>
  <c r="AF29" i="22"/>
  <c r="AG1187" i="22"/>
  <c r="A1188" i="22"/>
  <c r="AG35" i="22"/>
  <c r="AG34" i="22" s="1"/>
  <c r="AG1183" i="22"/>
  <c r="A30" i="22"/>
  <c r="AG29" i="22"/>
  <c r="AF21" i="22" l="1"/>
  <c r="AF20" i="22" s="1"/>
  <c r="AF40" i="22" s="1"/>
  <c r="AF1177" i="22" s="1"/>
  <c r="AF1178" i="22" s="1"/>
  <c r="A35" i="22"/>
  <c r="A1183" i="22"/>
  <c r="AG1182" i="22"/>
  <c r="AG1181" i="22" s="1"/>
  <c r="AG1180" i="22" s="1"/>
  <c r="AG21" i="22"/>
  <c r="AG20" i="22" s="1"/>
  <c r="AG40" i="22" s="1"/>
  <c r="AG509" i="22" s="1"/>
  <c r="AF1181" i="22"/>
  <c r="AF1180" i="22" s="1"/>
  <c r="AF509" i="22" l="1"/>
  <c r="AF1422" i="22" s="1"/>
  <c r="AF1201" i="22"/>
  <c r="AF1408" i="22" s="1"/>
  <c r="AF1419" i="22" s="1"/>
  <c r="AF1428" i="22" s="1"/>
  <c r="AG1177" i="22"/>
  <c r="AG1201" i="22" s="1"/>
  <c r="AG1408" i="22" s="1"/>
  <c r="AG1419" i="22" s="1"/>
  <c r="AG1428" i="22" s="1"/>
  <c r="AG510" i="22"/>
  <c r="AG1422" i="22"/>
  <c r="AG1425" i="22"/>
  <c r="AF1425" i="22" l="1"/>
  <c r="AF510" i="22"/>
  <c r="AG1178" i="22"/>
</calcChain>
</file>

<file path=xl/sharedStrings.xml><?xml version="1.0" encoding="utf-8"?>
<sst xmlns="http://schemas.openxmlformats.org/spreadsheetml/2006/main" count="2833" uniqueCount="559">
  <si>
    <t>LOCAÇÃO DE VEÍCULO</t>
  </si>
  <si>
    <t>SERVICO DE COLETA - EXTRAORDINÁRIO</t>
  </si>
  <si>
    <t>IMPOSTO DIRETO - ISS</t>
  </si>
  <si>
    <t>IMPOSTO DIRETO - DAS</t>
  </si>
  <si>
    <t>PIS</t>
  </si>
  <si>
    <t>COFINS</t>
  </si>
  <si>
    <t>EMPRÉSTIMO SANTANDER</t>
  </si>
  <si>
    <t>EMPRÉSTIMO ITAU</t>
  </si>
  <si>
    <t>EMPRÉSTIMO CEF</t>
  </si>
  <si>
    <t>META GRUPO URBAM</t>
  </si>
  <si>
    <t>SALÁRIO</t>
  </si>
  <si>
    <t>FÉRIAS</t>
  </si>
  <si>
    <t>PENSÃO ALIMENTÍCIA</t>
  </si>
  <si>
    <t>INDENIZAÇÕES E AVISO PRÉVIO</t>
  </si>
  <si>
    <t>DIÁRIA / AJUDA DE CUSTO</t>
  </si>
  <si>
    <t>COMISSÃO</t>
  </si>
  <si>
    <t>13º SALÁRIO</t>
  </si>
  <si>
    <t>HORA EXTRA</t>
  </si>
  <si>
    <t>INSS</t>
  </si>
  <si>
    <t>FGTS</t>
  </si>
  <si>
    <t>FGTS - MULTA RESCISÓRIA</t>
  </si>
  <si>
    <t>IRRF 0561</t>
  </si>
  <si>
    <t>AUXÍLIO TRANSPORTE</t>
  </si>
  <si>
    <t>AUXÍLIO REFEIÇÃO/ALIMENTAÇÃO</t>
  </si>
  <si>
    <t>EXAME MÉDICO</t>
  </si>
  <si>
    <t>ASSISTÊNCIA MÉDICA</t>
  </si>
  <si>
    <t>ASSISTÊNCIA ODONTOLÓGICA</t>
  </si>
  <si>
    <t>SEGURO DE VIDA</t>
  </si>
  <si>
    <t>PRÊMIO E GRATIFICAÇÃO</t>
  </si>
  <si>
    <t>FORMAÇÃO E TREINAMENTO</t>
  </si>
  <si>
    <t>COMBUSTÍVEL - DIESEL</t>
  </si>
  <si>
    <t>COMBUSTÍVEL - GASOLINA</t>
  </si>
  <si>
    <t>COMBUSTÍVEL - ARLA</t>
  </si>
  <si>
    <t>SEGURO DE VEÍCULO</t>
  </si>
  <si>
    <t>IPVA</t>
  </si>
  <si>
    <t>TAXA DE LICENCIAMENTO, VISTORIAS ETC</t>
  </si>
  <si>
    <t>MONITORAMENTO DE VEÍCULO</t>
  </si>
  <si>
    <t>TACÓGRAFO</t>
  </si>
  <si>
    <t>PEDÁGIO / ESTACIONAMENTO</t>
  </si>
  <si>
    <t>MANUTENÇÃO DE VEÍCULOS - EXTRAORDINÁRIO</t>
  </si>
  <si>
    <t>PNEU NOVO - EXTRAORDINÁRIO</t>
  </si>
  <si>
    <t>MANUTENÇÃO DE VEÍCULOS - INFECTANTE</t>
  </si>
  <si>
    <t>MANUTENÇÃO DE VEÍCULOS - CARROS OPERACIONAIS</t>
  </si>
  <si>
    <t>GRAXA E LUBRIFICANTE</t>
  </si>
  <si>
    <t>MANUTENÇÃO DE VEÍCULOS - COMPACTADOR</t>
  </si>
  <si>
    <t>PNEU RECAPADO - EXTRAORDINÁRIO</t>
  </si>
  <si>
    <t>PNEU NOVO - INFECTANTE</t>
  </si>
  <si>
    <t>BORRACHARIA</t>
  </si>
  <si>
    <t>DESCARGA ATERRO SANITÁRIO</t>
  </si>
  <si>
    <t>SERVIÇO DE CO-PROCESSAMENTO - INFECTANTE</t>
  </si>
  <si>
    <t>CONTAINER - 240 litros</t>
  </si>
  <si>
    <t>MANUTENÇÃO E REFORMA DE CONTAINER</t>
  </si>
  <si>
    <t>GÁS, SOLDA - SERRALHERIA E MANUTENÇÃO</t>
  </si>
  <si>
    <t>REBOQUE</t>
  </si>
  <si>
    <t>EQUIPTO DE PROTECAO INDIVIDUAL</t>
  </si>
  <si>
    <t>UNIFORME</t>
  </si>
  <si>
    <t>TELEFONIA E INTERNET</t>
  </si>
  <si>
    <t>SERVIÇO GRÁFICO</t>
  </si>
  <si>
    <t>LAVANDERIA</t>
  </si>
  <si>
    <t>CUSTO ESTAÇÃO DE TRATAMENTO DE ESGOTO - ETE</t>
  </si>
  <si>
    <t>OUTROS CUSTOS</t>
  </si>
  <si>
    <t>SERVIÇÕS PRESTADOS POR TERCEIROS</t>
  </si>
  <si>
    <t>ADIANTAMENTO A FORNECEDORES</t>
  </si>
  <si>
    <t>SALÁRIO - DIRETORIA</t>
  </si>
  <si>
    <t>BENEFÍCIO SOCIAL</t>
  </si>
  <si>
    <t>ASSISTÊNCIA MÉDICA - DIRETORIA</t>
  </si>
  <si>
    <t>ALUGUEL DE IMOVEL</t>
  </si>
  <si>
    <t>IPTU / TAXA DE INCÊNDIO</t>
  </si>
  <si>
    <t>CONDOMÍNIO</t>
  </si>
  <si>
    <t>ÁGUA E ESGOTO</t>
  </si>
  <si>
    <t>ENERGIA ELÉTRICA</t>
  </si>
  <si>
    <t>ALUGUEL DE EQUIPAMENTOS</t>
  </si>
  <si>
    <t>MATERIAL DE HIGIENE E LIMPEZA</t>
  </si>
  <si>
    <t>MATERIAL DE USO E CONSUMO</t>
  </si>
  <si>
    <t>MANUTENÇÃO PREDIAL</t>
  </si>
  <si>
    <t>SEGURO PREDIAL</t>
  </si>
  <si>
    <t>ASSOCIACAES DE CLASSE</t>
  </si>
  <si>
    <t>CONSULTORIA CONTÁBIL E TRIBUTÁRIA</t>
  </si>
  <si>
    <t>HONORÁRIO ADVOCATÍCIO</t>
  </si>
  <si>
    <t>DESPACHANTE</t>
  </si>
  <si>
    <t>SEGURANÇA E VIGILÂNCIA</t>
  </si>
  <si>
    <t>SERVICO PRESTADO - PJ</t>
  </si>
  <si>
    <t>MOTOBOY</t>
  </si>
  <si>
    <t>DESPESAS POSTAIS</t>
  </si>
  <si>
    <t>JUROS - CONTA GARANTIDA</t>
  </si>
  <si>
    <t>JUROS DE MORA</t>
  </si>
  <si>
    <t>RENTABILIDADE</t>
  </si>
  <si>
    <t>TARIFA BANCÁRIA</t>
  </si>
  <si>
    <t>IOF</t>
  </si>
  <si>
    <t>FRETE E CARRETO</t>
  </si>
  <si>
    <t>MATERIAL DE ESCRITÓRIO</t>
  </si>
  <si>
    <t>MATERIAL DE INFORMÁTICA</t>
  </si>
  <si>
    <t>CARTÓRIO</t>
  </si>
  <si>
    <t>SISTEMA INFORMATIZADO</t>
  </si>
  <si>
    <t>SOFTWARE</t>
  </si>
  <si>
    <t>ACORDO TRABALHISTA</t>
  </si>
  <si>
    <t>DESPESAS LEGAIS E JUDICIAIS</t>
  </si>
  <si>
    <t>MARKETING</t>
  </si>
  <si>
    <t>ANÚNCIO E PUBLICAÇÃO</t>
  </si>
  <si>
    <t>ENDOMARKETING</t>
  </si>
  <si>
    <t>BRINDES</t>
  </si>
  <si>
    <t>REEMBOLSO - DIRETORIA</t>
  </si>
  <si>
    <t>OUTRAS DESPESAS - DIRETORIA</t>
  </si>
  <si>
    <t>OUTRAS DESPESAS ADMINISTRATIVAS</t>
  </si>
  <si>
    <t>IRPJ</t>
  </si>
  <si>
    <t>CSLL</t>
  </si>
  <si>
    <t>IRRF 1708</t>
  </si>
  <si>
    <t>IRRF 3208</t>
  </si>
  <si>
    <t>ISS (Parcelamento)</t>
  </si>
  <si>
    <t>INSS (Parcelamento)</t>
  </si>
  <si>
    <t>PIS / COFINS / IRRF (Parcelamento)</t>
  </si>
  <si>
    <t>DAS (Parcelamento)</t>
  </si>
  <si>
    <t>EMPRESTIMO PESSOA FÍSICA</t>
  </si>
  <si>
    <t>JUROS EMPRÉSTIMO</t>
  </si>
  <si>
    <t>EMPRÉSTIMO BRADESCO</t>
  </si>
  <si>
    <t>LEASING - ITAÚ</t>
  </si>
  <si>
    <t>LEASING - SANTANDER</t>
  </si>
  <si>
    <t>CDC - ITAÚ</t>
  </si>
  <si>
    <t>CONSÓRCIO</t>
  </si>
  <si>
    <t>BENFEITORIA EM IMOVEL DE TERCEIRO</t>
  </si>
  <si>
    <t>BENFEITORIA EM IMOVEL PRÓPRIO</t>
  </si>
  <si>
    <t>COMPUTADORES E PERIFÉRICOS</t>
  </si>
  <si>
    <t>MAQUINAS E EQUIPAMENTOS</t>
  </si>
  <si>
    <t>MÓVEIS E UTENSÍLIOS</t>
  </si>
  <si>
    <t>VEÍCULOS</t>
  </si>
  <si>
    <t>FERRAMENTAS</t>
  </si>
  <si>
    <t>RECEITA LÍQUIDA</t>
  </si>
  <si>
    <t>RESULTADO OPERACIONAL (EBITDA)</t>
  </si>
  <si>
    <t>RESULTADO APÓS IMPOSTOS</t>
  </si>
  <si>
    <t>RESULTADO (ANTES DOS SÓCIOS)</t>
  </si>
  <si>
    <t>RESULTADO FINAL</t>
  </si>
  <si>
    <t>TOTAL</t>
  </si>
  <si>
    <t>DESPESAS SÓCIOS (Eduardo)</t>
  </si>
  <si>
    <t>DESPESAS SÓCIOS (Ludo)</t>
  </si>
  <si>
    <t>RETIRADA SÓCIO (Eduardo)</t>
  </si>
  <si>
    <t>RETIRADA SÓCIO (Ludo)</t>
  </si>
  <si>
    <t>RECEITA</t>
  </si>
  <si>
    <t>SERVIÇOS PRESTADOS</t>
  </si>
  <si>
    <t>DEDUÇÕES DA RECEITA</t>
  </si>
  <si>
    <t>IMPOSTOS DIRETOS</t>
  </si>
  <si>
    <t>CUSTO</t>
  </si>
  <si>
    <t>PESSOAL</t>
  </si>
  <si>
    <t>ENCARGOS SOCIAIS</t>
  </si>
  <si>
    <t>BENEFÍCIOS</t>
  </si>
  <si>
    <t>FROTA</t>
  </si>
  <si>
    <t>TRATAMENTO</t>
  </si>
  <si>
    <t>INSTALAÇÃO</t>
  </si>
  <si>
    <t>DESPESAS FINANCEIRAS</t>
  </si>
  <si>
    <t>OUTROS</t>
  </si>
  <si>
    <t>DESPESA</t>
  </si>
  <si>
    <t>TERCEIROS</t>
  </si>
  <si>
    <t>OUTRAS DESPESAS</t>
  </si>
  <si>
    <t>IMPOSTOS</t>
  </si>
  <si>
    <t>PARCELAMENTOS</t>
  </si>
  <si>
    <t>EMPRÉSTIMO / CAPITAL DE GIRO</t>
  </si>
  <si>
    <t>LEASING / CDC / CONSÓRCIO</t>
  </si>
  <si>
    <t>PERMANENTE</t>
  </si>
  <si>
    <t>OUTRAS SAÍDAS</t>
  </si>
  <si>
    <t>OUTRAS ENTRADAS</t>
  </si>
  <si>
    <t>RETIRADA SÓCIOS</t>
  </si>
  <si>
    <t>MARGEM DE CONTRIBUIÇÃO</t>
  </si>
  <si>
    <t>DESPESAS SÓCIOS</t>
  </si>
  <si>
    <t>DAS (REF. FOLHA)</t>
  </si>
  <si>
    <t>LOCAÇÃO DE VEÍCULO HK</t>
  </si>
  <si>
    <t>Orçamento 2023</t>
  </si>
  <si>
    <t>SALÁRIO - PJ</t>
  </si>
  <si>
    <t>MULTAS DIVERSAS</t>
  </si>
  <si>
    <t>CONTAINER - 1.0 litros</t>
  </si>
  <si>
    <t>MULTA DE VEÍCULO E COMLURB</t>
  </si>
  <si>
    <t>RECICLÁVEL</t>
  </si>
  <si>
    <t>PESAGEM (T)</t>
  </si>
  <si>
    <t>QUANT. CLIENTE</t>
  </si>
  <si>
    <t>MARGEM DE CONTRIBUIÇÃO POR T</t>
  </si>
  <si>
    <t>MARGEM DE CONTRIBUIÇÃO POR CLIENTE</t>
  </si>
  <si>
    <t>LOCAÇÃO DE EQUIPAMENTOS</t>
  </si>
  <si>
    <t>CONTAINER - 1.2 litros / CX COMPACTADORA</t>
  </si>
  <si>
    <t>versão final</t>
  </si>
  <si>
    <t>OUTROS CUSTOS GNV</t>
  </si>
  <si>
    <t>Filtro</t>
  </si>
  <si>
    <t>Comum</t>
  </si>
  <si>
    <t>-</t>
  </si>
  <si>
    <t>RESPONSAVEL</t>
  </si>
  <si>
    <t>COD. CC</t>
  </si>
  <si>
    <t>NOME CC</t>
  </si>
  <si>
    <t>Hiroshi</t>
  </si>
  <si>
    <t>ALMOXARIFADO</t>
  </si>
  <si>
    <t>Viana</t>
  </si>
  <si>
    <t>ATENDIMENTO</t>
  </si>
  <si>
    <t>Financeiro</t>
  </si>
  <si>
    <t>BIOCLEAN</t>
  </si>
  <si>
    <t>Patricia</t>
  </si>
  <si>
    <t>CAÇAMBA SOLIDÁRIA</t>
  </si>
  <si>
    <t>Jonatas</t>
  </si>
  <si>
    <t>COBRANÇA</t>
  </si>
  <si>
    <t>COMPRAS</t>
  </si>
  <si>
    <t>Figueiredo</t>
  </si>
  <si>
    <t>CONTROLADORIA</t>
  </si>
  <si>
    <t>CORPORATIVO</t>
  </si>
  <si>
    <t>Caio</t>
  </si>
  <si>
    <t>DEPARTAMENTO PESSOAL</t>
  </si>
  <si>
    <t>Guilherme</t>
  </si>
  <si>
    <t>DIRETORIA</t>
  </si>
  <si>
    <t>Maiara</t>
  </si>
  <si>
    <t>FATURAMENTO</t>
  </si>
  <si>
    <t>FINANCEIRO</t>
  </si>
  <si>
    <t>Carla</t>
  </si>
  <si>
    <t>GERÊNCIA TÉCNICA</t>
  </si>
  <si>
    <t>Marcelo</t>
  </si>
  <si>
    <t>JURÍDICO</t>
  </si>
  <si>
    <t>Sidnei</t>
  </si>
  <si>
    <t>LAVAGEM</t>
  </si>
  <si>
    <t>LIMPEZA</t>
  </si>
  <si>
    <t>Eduardo Filho</t>
  </si>
  <si>
    <t>MANIFESTO</t>
  </si>
  <si>
    <t>Cintia</t>
  </si>
  <si>
    <t>Anderson</t>
  </si>
  <si>
    <t>OFICINA</t>
  </si>
  <si>
    <t>Diego</t>
  </si>
  <si>
    <t>OPERACIONAL</t>
  </si>
  <si>
    <t>OPERACIONAL ADM</t>
  </si>
  <si>
    <t>PATRIMÔNIO</t>
  </si>
  <si>
    <t>PORTARIA</t>
  </si>
  <si>
    <t>QUALIDADE E PROCESSOS</t>
  </si>
  <si>
    <t>Marcos</t>
  </si>
  <si>
    <t>RECURSOS HUMANOS</t>
  </si>
  <si>
    <t>Álvaro</t>
  </si>
  <si>
    <t>RELACIONAMENTO</t>
  </si>
  <si>
    <t>SEDE</t>
  </si>
  <si>
    <t>SEGURANÇA</t>
  </si>
  <si>
    <t>SEGURANÇA DO TRABALHO</t>
  </si>
  <si>
    <t>SERRALHERIA</t>
  </si>
  <si>
    <t>SÓCIO - 1</t>
  </si>
  <si>
    <t>Gabriel</t>
  </si>
  <si>
    <t>TECNOLOGIA DA INFORMAÇÃO</t>
  </si>
  <si>
    <t>Valério</t>
  </si>
  <si>
    <t>VENDAS</t>
  </si>
  <si>
    <t>z-(não usar) BASE JACAREPAGUÁ</t>
  </si>
  <si>
    <t>z-(não usar) BASE NOVA IGUAÇU</t>
  </si>
  <si>
    <t>z-(não usar) FILIAL SÃO PAULO</t>
  </si>
  <si>
    <t>z-BAIXA ADT</t>
  </si>
  <si>
    <t>FORMAÇÃO E TREINAMENTO PARA O DEPTO</t>
  </si>
  <si>
    <t>REEMBOLSO LOCOMOÇÃO</t>
  </si>
  <si>
    <t>ANTONELLI &amp; ASSOCIADOS ADVOGADOS</t>
  </si>
  <si>
    <t>BERITH LOURENCO MARQUES ADVOGADOS ASSOCIADOS</t>
  </si>
  <si>
    <t>LAURO RABHA SOCIEDADE INDIVIDUAL DE ADVOCACIA</t>
  </si>
  <si>
    <t>MELLO, BREYER &amp; ALMEIDA ADVOGADOS ASSOCIADOS</t>
  </si>
  <si>
    <t>MENTOR COUTO ADVOGADOS ASSOCIADOS</t>
  </si>
  <si>
    <t>GOSHME SOLUCOES PARA A INTERNET LTDA</t>
  </si>
  <si>
    <t>DESPESAS DIVERSAS</t>
  </si>
  <si>
    <t>PROCESSOS TRABALHISTAS</t>
  </si>
  <si>
    <t>Diretoria</t>
  </si>
  <si>
    <t>PÓS TRIBUTOS (Maiara)</t>
  </si>
  <si>
    <t>ESTACIO DE SÁ (Carla Cristina)</t>
  </si>
  <si>
    <t>ESTACIO DE SÁ - (Jaqueline)</t>
  </si>
  <si>
    <t>FORMAÇÃO (Katiuska)</t>
  </si>
  <si>
    <t>ANTARES EDUCACIONAL S.A (Parcelas finais Maiara)</t>
  </si>
  <si>
    <t>ESTAGIÁRIO - LICENÇA MATERNIDADE JAQUELINE</t>
  </si>
  <si>
    <t>JR GAMA PRESTACAO DE SERVICOS LTDA</t>
  </si>
  <si>
    <t>BIO-SERVICE PROPOSTAS AMBIENTAIS LTDA</t>
  </si>
  <si>
    <t>TIBIANO VITORIA AMBIENTAL LTDA</t>
  </si>
  <si>
    <t>ELOVERDE SISTEMAS LTDA</t>
  </si>
  <si>
    <t>Autocad</t>
  </si>
  <si>
    <t>FUNDACAO GETULIO VARGAS</t>
  </si>
  <si>
    <t xml:space="preserve">207,98 individual Rafaella; 810,00  ( 5 aux. X 162 individual ); 2100,00  ( 7 colaboradores x 300 meta geral ) </t>
  </si>
  <si>
    <t>PÓS DAVID</t>
  </si>
  <si>
    <t>TREINAMENTO EQUIPE</t>
  </si>
  <si>
    <t>COFFEE BREAK</t>
  </si>
  <si>
    <t>ZENDESK BRASIL SOFTWARE CORPORATIVO LTDA.</t>
  </si>
  <si>
    <t>Comissão executivos de vendas</t>
  </si>
  <si>
    <t>Comissão SDR/BDR</t>
  </si>
  <si>
    <t>Treinamento de vendas</t>
  </si>
  <si>
    <t>CORTEX INTELLIGENCE TECNOLOGIA LTDA</t>
  </si>
  <si>
    <t>RD markrting</t>
  </si>
  <si>
    <t>TOTVS ( CRM  )</t>
  </si>
  <si>
    <t>Despesas Comerciais</t>
  </si>
  <si>
    <t>Certificado AFE (EKO e KIOTO)</t>
  </si>
  <si>
    <t>SERASA / BOAVISTA</t>
  </si>
  <si>
    <t xml:space="preserve">Curso de pós graduação ou graduação para a equipe. </t>
  </si>
  <si>
    <t>Diversos representantes/pós venda / frelas</t>
  </si>
  <si>
    <t>Comissão por atingimento de metas (Valor 2023: 2.750,00)</t>
  </si>
  <si>
    <t>Faculdade funcionário Matheus Lucas</t>
  </si>
  <si>
    <t>SORTEIO CNH</t>
  </si>
  <si>
    <t>ANHANGUERA EDUCACIONAL PARTICIPACOES S/A - Sidney</t>
  </si>
  <si>
    <t>ASSOCIACAO BRASILEIRA DE ENSINO UNIVERSITARIO ABEU - Wanessa</t>
  </si>
  <si>
    <t>EDITORA E DISTRIBUIDORA EDUCACIONAL S/A - Marcos</t>
  </si>
  <si>
    <t>BOLSA DE ESTUDO - SORTEIO</t>
  </si>
  <si>
    <t>CURSOS DIVERSOS PARA OUTRAS ÁREAS</t>
  </si>
  <si>
    <t>CIEE - ESTAGIÁRIO</t>
  </si>
  <si>
    <t>CIEE - JOVEM APRENDIZ</t>
  </si>
  <si>
    <t>CENTRO DE CONDICIONAMENTO FISICO L.M.B. EIRELI - Academia base</t>
  </si>
  <si>
    <t>CECILIA DOS SANTOS PEREIRA 11494322765 - MASSAGEM</t>
  </si>
  <si>
    <t>LABORAL - MOHAMED - SAÚDE E BEM ESTAR</t>
  </si>
  <si>
    <t>FESTA DE ANIVERSÁRIO DA EMPRESA</t>
  </si>
  <si>
    <t>FESTA DE FINAL DE ANO DA EMPRESA</t>
  </si>
  <si>
    <t>AÇÕES DE CONSCIENTIZAÇÃO E/OU OUTROS</t>
  </si>
  <si>
    <t>ANIVERSARIANTE DO MÊS</t>
  </si>
  <si>
    <t>PROGRAMA FAZ A DIFERENÇA</t>
  </si>
  <si>
    <t>KIT / BRINDE NATAL</t>
  </si>
  <si>
    <t>GASTOS COM UBER</t>
  </si>
  <si>
    <t>TIAGO EMANUEL DE SOUSA COELHO</t>
  </si>
  <si>
    <t>REFORMA CASAS</t>
  </si>
  <si>
    <t>ET MAGALHÃES</t>
  </si>
  <si>
    <t>APOIO/PATROCÍNIO</t>
  </si>
  <si>
    <t>VÍDEOMAKER</t>
  </si>
  <si>
    <t>FOTÓGRAFO</t>
  </si>
  <si>
    <t>Google Ads Pesquisa</t>
  </si>
  <si>
    <t>Facebook/Instagram Ads</t>
  </si>
  <si>
    <t>Google Ads Display</t>
  </si>
  <si>
    <t>Google Ads Vídeo</t>
  </si>
  <si>
    <t>Bing Ads</t>
  </si>
  <si>
    <t>Linkedin Ads</t>
  </si>
  <si>
    <t>TikTok Ads</t>
  </si>
  <si>
    <t>KB COMUNICAÇÃO</t>
  </si>
  <si>
    <t>LS ESPORTES EIRELI (LUCAS)</t>
  </si>
  <si>
    <t>EVENTO LER</t>
  </si>
  <si>
    <t>EVENTO RIW</t>
  </si>
  <si>
    <t>PRODUÇÃO MATERIAL COMUNICAÇÃO</t>
  </si>
  <si>
    <t>PINTURA PAREDÃO LAVANDERIA</t>
  </si>
  <si>
    <t>RÁDIO</t>
  </si>
  <si>
    <t>PAINÉIS LED</t>
  </si>
  <si>
    <t>Projeto Caixa de Pizza</t>
  </si>
  <si>
    <t>CAMISAS UNIFORME</t>
  </si>
  <si>
    <t>CAMISAS COMERCIAL</t>
  </si>
  <si>
    <t>CLIENTES/FORNECEDORES (ECOBAGS MINI/BOLSA)</t>
  </si>
  <si>
    <t>PORTA CELULAR</t>
  </si>
  <si>
    <t>GIBI LER</t>
  </si>
  <si>
    <t>RD STATION</t>
  </si>
  <si>
    <t>FREEPIK</t>
  </si>
  <si>
    <t>CHATGPT</t>
  </si>
  <si>
    <t>UPGRADE GMAIL</t>
  </si>
  <si>
    <t>MLABS (MÉTRICAS REDES SOCIAIS)</t>
  </si>
  <si>
    <t>RD Summit (Lorran e Jullyete)</t>
  </si>
  <si>
    <t>ALLIANZ - EKO FROTA</t>
  </si>
  <si>
    <t>ALLIANZ - KIOTO FROTA</t>
  </si>
  <si>
    <t>ALLIANZ - CLEAN FROTA</t>
  </si>
  <si>
    <t>TOKIO MARINE-RESP CIVIL</t>
  </si>
  <si>
    <t>CLEAN CARRO ELÉTRICO</t>
  </si>
  <si>
    <t>ENDOSSO  KIA-EKO</t>
  </si>
  <si>
    <t>ENDOSSO IMPLEMENTO - KIA-EKO</t>
  </si>
  <si>
    <t>PREVISÃO / MESES FEV ,MAR, ABRIL E MAIO</t>
  </si>
  <si>
    <t>MAGISTER-  CONTABIL KIOTO</t>
  </si>
  <si>
    <t>MAGISTER-  CONTABIL EKO</t>
  </si>
  <si>
    <t>ORION- KIOTO</t>
  </si>
  <si>
    <t>ORION- EKO</t>
  </si>
  <si>
    <t>CERTESEG</t>
  </si>
  <si>
    <t>PONTO CONTABIL- LEGALIZAÇÕES-ALTERAÇÕES CONTRATUAIS</t>
  </si>
  <si>
    <t>CESTA BÁSICA</t>
  </si>
  <si>
    <t>COMPRA DE PRODUTOS</t>
  </si>
  <si>
    <t>Notebooks</t>
  </si>
  <si>
    <t>Celulares</t>
  </si>
  <si>
    <t>Mouse</t>
  </si>
  <si>
    <t>Teclado</t>
  </si>
  <si>
    <t>Headset</t>
  </si>
  <si>
    <t>Mini-impressoras</t>
  </si>
  <si>
    <t>Monitor</t>
  </si>
  <si>
    <t>Suporte Notebook</t>
  </si>
  <si>
    <t>Dock de USB e Rede</t>
  </si>
  <si>
    <t>Impressora Colorida</t>
  </si>
  <si>
    <t>Mousepad</t>
  </si>
  <si>
    <t>PÓS, MBA OU CURSOS</t>
  </si>
  <si>
    <t>PARA TODA EMPRESA</t>
  </si>
  <si>
    <t>DIVERSOS</t>
  </si>
  <si>
    <t>Kit videoconferencia</t>
  </si>
  <si>
    <t>Impressoras</t>
  </si>
  <si>
    <t>Cameras</t>
  </si>
  <si>
    <t>Peças de reposição para celulares</t>
  </si>
  <si>
    <t>Peliculas</t>
  </si>
  <si>
    <t>Capas</t>
  </si>
  <si>
    <t>Peças de reposição para computadores</t>
  </si>
  <si>
    <t>Tonner</t>
  </si>
  <si>
    <t>Leitor de Hds</t>
  </si>
  <si>
    <t>WPC</t>
  </si>
  <si>
    <t>AWS</t>
  </si>
  <si>
    <t>Flexa</t>
  </si>
  <si>
    <t>Dataside</t>
  </si>
  <si>
    <t>Hostgator</t>
  </si>
  <si>
    <t>MDM</t>
  </si>
  <si>
    <t>Autentique</t>
  </si>
  <si>
    <t>Adobe</t>
  </si>
  <si>
    <t>Windows Pro</t>
  </si>
  <si>
    <t>Microsoft 365 Business</t>
  </si>
  <si>
    <t>WordFence</t>
  </si>
  <si>
    <t>Antivirus 360</t>
  </si>
  <si>
    <t>Claro</t>
  </si>
  <si>
    <t>TNB</t>
  </si>
  <si>
    <t>C3Smart</t>
  </si>
  <si>
    <t>Oi</t>
  </si>
  <si>
    <t>Itanet</t>
  </si>
  <si>
    <t>Internet</t>
  </si>
  <si>
    <t>Vivo</t>
  </si>
  <si>
    <t>TIM</t>
  </si>
  <si>
    <t>Jive</t>
  </si>
  <si>
    <t>Telefonia</t>
  </si>
  <si>
    <t>REPOSIÇÃO DE UNIFORMES</t>
  </si>
  <si>
    <t xml:space="preserve">REPOSIÇÃO DE EPI </t>
  </si>
  <si>
    <t>COMPRA DE BONÉ (NR 38)</t>
  </si>
  <si>
    <t>TREINAMENTO DE BRIGADA DE INCÊNDIO</t>
  </si>
  <si>
    <t>Curso de comandos elétricos (Gustavo, mecatrônico)</t>
  </si>
  <si>
    <t>Objetivo de atender as demandas das caixas compactadoras estacionárias.</t>
  </si>
  <si>
    <t>Veículos de apoio da oficina.</t>
  </si>
  <si>
    <t>Troca de discos semanais e manutenções.</t>
  </si>
  <si>
    <t>Considerar aumento de frota.</t>
  </si>
  <si>
    <t>Aumento de frota, revisões externas Kia.</t>
  </si>
  <si>
    <t>Óleo para revisões preventivas e reparos.</t>
  </si>
  <si>
    <t>Pneus novos.</t>
  </si>
  <si>
    <t>Material para borracharia</t>
  </si>
  <si>
    <t>Alinhador Linha Pesada</t>
  </si>
  <si>
    <t>Ferramenta para realizar alinhamento dos pneus da frota.</t>
  </si>
  <si>
    <t>Software de gestão de pneus (Gestran).</t>
  </si>
  <si>
    <t>Manutenção dos adesivos da frota.</t>
  </si>
  <si>
    <t>Compra de ferramentas e possiveís reparos de equipamentos.</t>
  </si>
  <si>
    <t>Instalação de GNV dos veículos</t>
  </si>
  <si>
    <t>Cursos de aperfeiçoamento</t>
  </si>
  <si>
    <t>CMAC CONSULTORIA E SERVICOS LTDA</t>
  </si>
  <si>
    <t>GENYO TECNOLOGIA DA INFORMACAO LTDA</t>
  </si>
  <si>
    <t>PIRES E VIDAL ASSESSORIA E EMPREENDIMENTOS LTDA</t>
  </si>
  <si>
    <t>OTIMIZA PAGAMENTOS E INTERMEDIACAO DE NEGOCIOS LTDA</t>
  </si>
  <si>
    <t>CONCIERGE BLINDADO SERVICOS AUTOMOTIVOS E CORRETORA DE SEGUROS LTDA</t>
  </si>
  <si>
    <t>RIO SERVICE INFORMATICA E CONSULTORIA LTDA</t>
  </si>
  <si>
    <t>SYSTEMTRAC SISTEMAS DE SEGURANCA LTDA</t>
  </si>
  <si>
    <t>ALELO S.A</t>
  </si>
  <si>
    <t>Diversos</t>
  </si>
  <si>
    <t>REDUX INDUSTRIA E COMERCIO LTDA</t>
  </si>
  <si>
    <t>ITS SERVICOS DE TECNOLOGIA DA INFORMACAO LTDA</t>
  </si>
  <si>
    <t>TRIMBLE BRASIL SOLUCOES LTDA</t>
  </si>
  <si>
    <t>Meta trimestral do setor, irei retirar eles da meta trimestral do grupo. Encarregado almoxarife 1 colab</t>
  </si>
  <si>
    <t>Meta trimestral do setor, irei retirar eles da meta trimestral do grupo. Auxiliar almoxarife 2 colab</t>
  </si>
  <si>
    <t>Compra de material utilizado exclusivamente no almoxarifado, (cxs organizadoras, etiquetas, ferramentas)</t>
  </si>
  <si>
    <t>Possiveis gastos extras</t>
  </si>
  <si>
    <t>JACAREPAGUA</t>
  </si>
  <si>
    <t>NOVA IGUAÇU</t>
  </si>
  <si>
    <t>JOANA NASCIMENTO</t>
  </si>
  <si>
    <t>CAPITÃO CARLOS</t>
  </si>
  <si>
    <t>GUILHERME MAXWELL, 154</t>
  </si>
  <si>
    <t>GUIHERME MAXWELL, 103</t>
  </si>
  <si>
    <t>CADEG EKKO</t>
  </si>
  <si>
    <t>CADEG KIOTO</t>
  </si>
  <si>
    <t>CADEG MDAKEDE / HEVKEDE</t>
  </si>
  <si>
    <t>TAXA DE INCÊNDIO</t>
  </si>
  <si>
    <t>COMPRA DE PRODUTOS E MANUTENÇÃO</t>
  </si>
  <si>
    <t>COMPANHIA ULTRAGAZ S A</t>
  </si>
  <si>
    <t>CESTA BÁSICA MANUTENÇÃO PREDIAL</t>
  </si>
  <si>
    <t>DV ARTE VERDE JARDINAGEM LTDA</t>
  </si>
  <si>
    <t>DEDETIZADORA TOYAMA</t>
  </si>
  <si>
    <t>NOVA ILHA EXTINTORES LTDA</t>
  </si>
  <si>
    <t>TIBIANO (LIMPEZA DE ESGOTO - GA 154)</t>
  </si>
  <si>
    <t>UELINTON REFRIGERAÇÃO (MANUTENÇÃO E INSTALAÇÃO)</t>
  </si>
  <si>
    <t>MANUTENÇÕES GERAIS</t>
  </si>
  <si>
    <t>ESTATER TECNOLOGIA E SERVICOS EIRELI - PORTARIA</t>
  </si>
  <si>
    <t>COMPRA DE CADEIRAS</t>
  </si>
  <si>
    <t>ARMÁRIO REFEITÓRIO</t>
  </si>
  <si>
    <t>CLIMATIZAÇÃO</t>
  </si>
  <si>
    <t>TELEVISOR PARA DIVULGAÇÃO DE METAS</t>
  </si>
  <si>
    <t>MATERIAL DE HIGIENE E LIMPEZA E CONSUMO</t>
  </si>
  <si>
    <t>PARCELAMENTO processo nº 0252900-07.2019.8.19.001</t>
  </si>
  <si>
    <t>FENIX</t>
  </si>
  <si>
    <t>AFE - ANVISA</t>
  </si>
  <si>
    <t>AVERBAÇÕES  INEA (uma averbação no ano para cada empresa)</t>
  </si>
  <si>
    <t>POLICIA FEDERAL</t>
  </si>
  <si>
    <t>CERTIFICADOS IVISA</t>
  </si>
  <si>
    <t>ART JURIDICO</t>
  </si>
  <si>
    <t>ART RESP TECNICO</t>
  </si>
  <si>
    <t>ART PGRS</t>
  </si>
  <si>
    <t>RENOVAÇÃO LICENÇA INEA</t>
  </si>
  <si>
    <t>PROJETO BOMBONAS</t>
  </si>
  <si>
    <t>ANALISE MICROBIOLOGICA (2 análises no ano)</t>
  </si>
  <si>
    <t>OFICINAS PARA O DIA MEIO AMBIENTE</t>
  </si>
  <si>
    <t>UBER</t>
  </si>
  <si>
    <t>SERVIÇO DE COLETA - EXTRAORDINÁRIO</t>
  </si>
  <si>
    <t>VENDAS NOVAS</t>
  </si>
  <si>
    <t>PERDA</t>
  </si>
  <si>
    <t>REEQUILÍBRIO</t>
  </si>
  <si>
    <t>REAJUSTE DE CUSTOS</t>
  </si>
  <si>
    <t>REAJUSTE</t>
  </si>
  <si>
    <t>DIAS NO MÊS</t>
  </si>
  <si>
    <t>DEZEMBRO</t>
  </si>
  <si>
    <t>ÍNDICE DE REAJUSTE - IPCA</t>
  </si>
  <si>
    <t>MÉDIA HISTÓRICA</t>
  </si>
  <si>
    <t>CADEG</t>
  </si>
  <si>
    <t>OPEN MALL</t>
  </si>
  <si>
    <t>REBATE ACCOR</t>
  </si>
  <si>
    <t>META TRIMESTRAL VENDAS</t>
  </si>
  <si>
    <t>META MENSAL</t>
  </si>
  <si>
    <t>COMPANHIA MUNICIPAL DE LIMPEZA URBANA - COMLURB</t>
  </si>
  <si>
    <t>PARCELAMENTO 2023</t>
  </si>
  <si>
    <t>REF. EMPRESTIMO ITAÃš (GIRO FGI)</t>
  </si>
  <si>
    <t>REF A GIRO PARCELADO</t>
  </si>
  <si>
    <t>REF. EMPRESTIMO ITAÃš (GIRO  PARCELADO)</t>
  </si>
  <si>
    <t>REF. LEASING COM MERCEDES BENZ.</t>
  </si>
  <si>
    <t>REF. LEASING COM MERCEDES BENS DDA</t>
  </si>
  <si>
    <t xml:space="preserve">REF. AO CONTRATO CDC EKO X ITAU EM 36 PARCELAS </t>
  </si>
  <si>
    <t>REF. CONTRATO CDC CLEAN X ITAU EM 36 PARCELAS</t>
  </si>
  <si>
    <t>REF. CONTRATO COMPRA CAMINHÃƒO MARCA MERCEDES BENZ - ANO 22/22 - MODELO 1729 ATEGO 4X2 - PROPOSTA ITAUCARD NÂº 13335424/0002</t>
  </si>
  <si>
    <t>REF. A CONTRATAÃ‡ÃƒO DE CONSORCIO BRADESCO</t>
  </si>
  <si>
    <t xml:space="preserve">REF. NEGOCIAÃ‡AO DO FINANCIAMENTO VEICULO ELETRICO </t>
  </si>
  <si>
    <t>REF.  AO FINANCIAMENTO DAS 58 PARCELAS DO  BANCO VOLKSWAGEN S.A</t>
  </si>
  <si>
    <t xml:space="preserve">REF.  AO FINANCIAMENTO DAS 60 PARCELAS DO  BANCO VOLKSWAGEN S.A NÂº 41794302 </t>
  </si>
  <si>
    <t>REF. AOS CARROS DIRETORIA</t>
  </si>
  <si>
    <t>REF. COMPRA DE CAMINHÃ•ES</t>
  </si>
  <si>
    <t>BRADESCO SAUDE S/A</t>
  </si>
  <si>
    <t>CANDEIAS SERVICOS DE APOIO ADMINISTRATIVOS EIRELI</t>
  </si>
  <si>
    <t xml:space="preserve">FERIAS </t>
  </si>
  <si>
    <t>FOLHA DE PAGAMENTO</t>
  </si>
  <si>
    <t>FUNDO DE GARANTIA DO TEMPO DE SERVICO</t>
  </si>
  <si>
    <t>JEDAF SERVICOS DE ESCRITORIO E APOIO ADMINISTRATIVO E TRANSPORTE EM GERAL EIRELI</t>
  </si>
  <si>
    <t>RESCISAO</t>
  </si>
  <si>
    <t>SECRETARIA DA RECEITA FEDERAL DO BRASIL - RFB</t>
  </si>
  <si>
    <t>SODEXO PASS DO BRASIL SERVICOS E COMERCIO S.A.</t>
  </si>
  <si>
    <t>UNIMED-RIO COOPERATIVA DE TRABALHO MEDICO DO RIO DE JANEIRO LTDA</t>
  </si>
  <si>
    <t>13Â° SALARIO</t>
  </si>
  <si>
    <t>Sônia</t>
  </si>
  <si>
    <t>REF.PROC 04/391071/2020</t>
  </si>
  <si>
    <t>REF.PROC 04/390903/2023</t>
  </si>
  <si>
    <t>REF.PROC 04/390638/2022</t>
  </si>
  <si>
    <t>REF.PROC 04/390586/2021</t>
  </si>
  <si>
    <t>REF.PROC 04/390687/2022</t>
  </si>
  <si>
    <t>dezembro</t>
  </si>
  <si>
    <t xml:space="preserve">REF. GPS - PERT PREV 71/145 - 625069080 LEI 13496/2017 </t>
  </si>
  <si>
    <t>REF. GPS 50/60 - 628555725</t>
  </si>
  <si>
    <t>REF. GPS PARC 51/60 - 633304549</t>
  </si>
  <si>
    <t>REF. GPS 59/60 - 629998841</t>
  </si>
  <si>
    <t xml:space="preserve">REF. GPS 629388750 PARC 59 /60 </t>
  </si>
  <si>
    <t>REF. GPS - PREV. PARC 51/60 - 633308420</t>
  </si>
  <si>
    <t>REF. GPS  633325147 - EDESIO  PARC 51 DE 60</t>
  </si>
  <si>
    <t>REF. GPS - 633308404 MDAKEDE 51/60</t>
  </si>
  <si>
    <t>REF. GPS PARC 56/60 - 632499710</t>
  </si>
  <si>
    <t>REF. GPS - PREV. PARC 59/60 - 630705496</t>
  </si>
  <si>
    <t>REF. GPS 633308382 HEVKEDE 51/52</t>
  </si>
  <si>
    <t>REF. GPS 637667824 PARC 36/38</t>
  </si>
  <si>
    <t>REF. GPS - 643967265 PARC: 06 DE 22</t>
  </si>
  <si>
    <t xml:space="preserve">REF. LEI 12996/2014 103/180 2022 COD 4737 </t>
  </si>
  <si>
    <t>REF. DARF PARCELAMENTO PROCESSO 10768.411392/2021-53   DEBITO CC ITAU - COFINS</t>
  </si>
  <si>
    <t>REF.  HK  - DEBITO CC</t>
  </si>
  <si>
    <t>REF. DARF PARCELAMENTO PROCESSO 10768.404345/2020-72   DEBITO CC ITAU - COFINS</t>
  </si>
  <si>
    <t>REF.PARC SIMP. - DEB CC  ITAU</t>
  </si>
  <si>
    <t>REF. DARF - PARC SIMP DEB CC  ITAU</t>
  </si>
  <si>
    <t xml:space="preserve">REF. DARF PARCELAMENTO PROCESSO 10768.404345/2020-72   DEBITO CC ITAU - PIS </t>
  </si>
  <si>
    <t>REF. DARF PARCELAMENTO PROCESSO 10768.411392/2021-53   DEBITO CC ITAU - PIS</t>
  </si>
  <si>
    <t>REF.  RELP SN  - DEBITO CC ITAU</t>
  </si>
  <si>
    <t>REF. LEI 12996/2014 103/180 2022 COD 4737</t>
  </si>
  <si>
    <t>REF. PARCSN - EKO DEB C/C ITAU</t>
  </si>
  <si>
    <t>REF.DAS PARCSN</t>
  </si>
  <si>
    <t>REF.  RELP SN NUMERO DOPARCELAMENTO :9131</t>
  </si>
  <si>
    <t xml:space="preserve">REF. DAS DE PARCSN </t>
  </si>
  <si>
    <t>REF. DAS PERTSN' - PARCELAMENTO : 9101</t>
  </si>
  <si>
    <t xml:space="preserve">REF. DAS PARCSN </t>
  </si>
  <si>
    <t>REF. DAS PARCSN 5110466</t>
  </si>
  <si>
    <t>REF.  DAS PARCSN NOVO PARC. 5110418</t>
  </si>
  <si>
    <t xml:space="preserve">REF. DAS RELPSN </t>
  </si>
  <si>
    <t xml:space="preserve">REF. DAS  PERTSN/SN   </t>
  </si>
  <si>
    <t>REF.  DAS PGFN NÂº 5.110.380</t>
  </si>
  <si>
    <t>REF.  DAS DE PARCSN</t>
  </si>
  <si>
    <t>REF.  DAS PARCELAMENTO  RELPSN</t>
  </si>
  <si>
    <t>REF. DAS RELPSN - NUMERO DO PARCELAMENTO: 9131</t>
  </si>
  <si>
    <t>PISO/4ºANDAR ADM/2º LAVAND/TELHADOS</t>
  </si>
  <si>
    <t xml:space="preserve"> </t>
  </si>
  <si>
    <t>CENTRO DE CUSTO AGRUPADO</t>
  </si>
  <si>
    <t>AMI3</t>
  </si>
  <si>
    <t>RESIDUO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</si>
</sst>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[Red]\-#,##0\ "/>
    <numFmt numFmtId="165" formatCode="mm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0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rgb="FF0099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4" fillId="3" borderId="1" xfId="0" applyFont="1" applyFill="1" applyBorder="1"/>
    <xf numFmtId="164" fontId="3" fillId="3" borderId="1" xfId="0" applyNumberFormat="1" applyFont="1" applyFill="1" applyBorder="1"/>
    <xf numFmtId="0" fontId="4" fillId="3" borderId="2" xfId="0" applyFont="1" applyFill="1" applyBorder="1"/>
    <xf numFmtId="0" fontId="3" fillId="0" borderId="0" xfId="0" applyFont="1"/>
    <xf numFmtId="164" fontId="3" fillId="0" borderId="0" xfId="0" applyNumberFormat="1" applyFont="1"/>
    <xf numFmtId="164" fontId="2" fillId="2" borderId="0" xfId="0" applyNumberFormat="1" applyFont="1" applyFill="1" applyAlignment="1">
      <alignment horizontal="center"/>
    </xf>
    <xf numFmtId="0" fontId="4" fillId="3" borderId="0" xfId="0" applyFont="1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6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3" borderId="0" xfId="0" applyFont="1" applyFill="1"/>
    <xf numFmtId="0" fontId="6" fillId="4" borderId="0" xfId="0" applyFont="1" applyFill="1"/>
    <xf numFmtId="0" fontId="6" fillId="3" borderId="1" xfId="0" applyFont="1" applyFill="1" applyBorder="1"/>
    <xf numFmtId="0" fontId="6" fillId="3" borderId="2" xfId="0" applyFont="1" applyFill="1" applyBorder="1"/>
    <xf numFmtId="0" fontId="2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4" fontId="2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9" fontId="11" fillId="0" borderId="0" xfId="1" applyFont="1" applyFill="1" applyBorder="1" applyAlignment="1">
      <alignment horizontal="center"/>
    </xf>
    <xf numFmtId="164" fontId="3" fillId="3" borderId="0" xfId="0" applyNumberFormat="1" applyFont="1" applyFill="1"/>
    <xf numFmtId="164" fontId="3" fillId="3" borderId="2" xfId="0" applyNumberFormat="1" applyFont="1" applyFill="1" applyBorder="1"/>
    <xf numFmtId="165" fontId="2" fillId="2" borderId="0" xfId="0" applyNumberFormat="1" applyFont="1" applyFill="1" applyAlignment="1">
      <alignment horizontal="center"/>
    </xf>
    <xf numFmtId="0" fontId="4" fillId="0" borderId="0" xfId="0" applyFont="1"/>
    <xf numFmtId="0" fontId="4" fillId="7" borderId="0" xfId="0" applyFont="1" applyFill="1"/>
    <xf numFmtId="0" fontId="6" fillId="7" borderId="0" xfId="0" applyFont="1" applyFill="1"/>
    <xf numFmtId="0" fontId="5" fillId="7" borderId="0" xfId="0" applyFont="1" applyFill="1"/>
    <xf numFmtId="164" fontId="14" fillId="7" borderId="0" xfId="0" applyNumberFormat="1" applyFont="1" applyFill="1" applyAlignment="1">
      <alignment horizontal="center"/>
    </xf>
    <xf numFmtId="164" fontId="0" fillId="8" borderId="0" xfId="0" applyNumberFormat="1" applyFill="1"/>
    <xf numFmtId="0" fontId="17" fillId="0" borderId="0" xfId="0" applyFont="1"/>
    <xf numFmtId="0" fontId="18" fillId="0" borderId="0" xfId="0" applyFont="1"/>
    <xf numFmtId="0" fontId="15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0" fillId="9" borderId="0" xfId="0" applyFill="1"/>
    <xf numFmtId="0" fontId="19" fillId="9" borderId="0" xfId="0" applyFont="1" applyFill="1" applyAlignment="1">
      <alignment wrapText="1"/>
    </xf>
    <xf numFmtId="0" fontId="19" fillId="9" borderId="0" xfId="0" applyFont="1" applyFill="1"/>
    <xf numFmtId="164" fontId="0" fillId="10" borderId="0" xfId="0" applyNumberFormat="1" applyFill="1"/>
    <xf numFmtId="0" fontId="0" fillId="11" borderId="0" xfId="0" applyFill="1"/>
    <xf numFmtId="0" fontId="19" fillId="11" borderId="0" xfId="0" applyFont="1" applyFill="1" applyAlignment="1">
      <alignment wrapText="1"/>
    </xf>
    <xf numFmtId="0" fontId="19" fillId="11" borderId="0" xfId="0" applyFont="1" applyFill="1"/>
    <xf numFmtId="164" fontId="0" fillId="12" borderId="0" xfId="0" applyNumberFormat="1" applyFill="1" applyAlignment="1">
      <alignment horizontal="center"/>
    </xf>
    <xf numFmtId="43" fontId="17" fillId="12" borderId="0" xfId="2" applyFont="1" applyFill="1" applyAlignment="1">
      <alignment horizontal="center"/>
    </xf>
    <xf numFmtId="164" fontId="0" fillId="12" borderId="0" xfId="0" applyNumberFormat="1" applyFill="1"/>
    <xf numFmtId="9" fontId="0" fillId="12" borderId="0" xfId="1" applyFont="1" applyFill="1" applyAlignment="1">
      <alignment horizontal="center"/>
    </xf>
    <xf numFmtId="0" fontId="0" fillId="12" borderId="0" xfId="0" applyFill="1" applyAlignment="1">
      <alignment horizontal="center"/>
    </xf>
    <xf numFmtId="43" fontId="1" fillId="12" borderId="0" xfId="2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12" borderId="0" xfId="1" applyNumberFormat="1" applyFont="1" applyFill="1" applyAlignment="1">
      <alignment horizontal="center"/>
    </xf>
    <xf numFmtId="164" fontId="0" fillId="13" borderId="0" xfId="0" applyNumberFormat="1" applyFill="1"/>
    <xf numFmtId="43" fontId="17" fillId="0" borderId="0" xfId="2" applyFont="1"/>
    <xf numFmtId="0" fontId="5" fillId="0" borderId="0" xfId="0" applyFont="1" applyAlignment="1">
      <alignment horizontal="center"/>
    </xf>
    <xf numFmtId="17" fontId="10" fillId="14" borderId="0" xfId="0" applyNumberFormat="1" applyFont="1" applyFill="1" applyAlignment="1">
      <alignment horizontal="center" vertical="center"/>
    </xf>
    <xf numFmtId="0" fontId="5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/>
    <xf numFmtId="164" fontId="5" fillId="0" borderId="0" xfId="0" applyNumberFormat="1" applyFont="1"/>
    <xf numFmtId="164" fontId="1" fillId="15" borderId="0" xfId="2" applyNumberFormat="1" applyFont="1" applyFill="1" applyAlignment="1">
      <alignment horizontal="right"/>
    </xf>
    <xf numFmtId="164" fontId="0" fillId="16" borderId="0" xfId="0" applyNumberFormat="1" applyFill="1"/>
    <xf numFmtId="164" fontId="3" fillId="17" borderId="0" xfId="0" applyNumberFormat="1" applyFont="1" applyFill="1"/>
    <xf numFmtId="164" fontId="17" fillId="4" borderId="0" xfId="2" applyNumberFormat="1" applyFont="1" applyFill="1" applyAlignment="1">
      <alignment horizontal="center"/>
    </xf>
    <xf numFmtId="164" fontId="17" fillId="4" borderId="0" xfId="0" applyNumberFormat="1" applyFont="1" applyFill="1"/>
    <xf numFmtId="164" fontId="0" fillId="4" borderId="0" xfId="0" applyNumberFormat="1" applyFill="1" applyAlignment="1">
      <alignment horizontal="center"/>
    </xf>
    <xf numFmtId="164" fontId="0" fillId="17" borderId="0" xfId="0" applyNumberFormat="1" applyFill="1"/>
    <xf numFmtId="164" fontId="3" fillId="17" borderId="1" xfId="0" applyNumberFormat="1" applyFont="1" applyFill="1" applyBorder="1"/>
    <xf numFmtId="164" fontId="3" fillId="17" borderId="2" xfId="0" applyNumberFormat="1" applyFont="1" applyFill="1" applyBorder="1"/>
    <xf numFmtId="164" fontId="3" fillId="18" borderId="1" xfId="0" applyNumberFormat="1" applyFont="1" applyFill="1" applyBorder="1"/>
    <xf numFmtId="164" fontId="0" fillId="19" borderId="0" xfId="0" applyNumberFormat="1" applyFill="1"/>
    <xf numFmtId="10" fontId="17" fillId="4" borderId="0" xfId="1" applyNumberFormat="1" applyFont="1" applyFill="1"/>
  </cellXfs>
  <cellStyles count="3">
    <cellStyle name="Normal" xfId="0" builtinId="0"/>
    <cellStyle name="Porcentagem" xfId="1" builtinId="5"/>
    <cellStyle name="Vírgula" xfId="2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006600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45245</xdr:colOff>
      <xdr:row>0</xdr:row>
      <xdr:rowOff>5017</xdr:rowOff>
    </xdr:from>
    <xdr:to>
      <xdr:col>7</xdr:col>
      <xdr:colOff>1638301</xdr:colOff>
      <xdr:row>1</xdr:row>
      <xdr:rowOff>185487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09C2BBC-AEA4-45F4-A9D7-9EAD159D5796}"/>
            </a:ext>
          </a:extLst>
        </xdr:cNvPr>
        <xdr:cNvSpPr/>
      </xdr:nvSpPr>
      <xdr:spPr>
        <a:xfrm>
          <a:off x="559595" y="5017"/>
          <a:ext cx="3898106" cy="37097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48250</xdr:colOff>
      <xdr:row>0</xdr:row>
      <xdr:rowOff>0</xdr:rowOff>
    </xdr:from>
    <xdr:to>
      <xdr:col>5</xdr:col>
      <xdr:colOff>332121</xdr:colOff>
      <xdr:row>1</xdr:row>
      <xdr:rowOff>190499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F2A3CC-DF09-4273-ACDE-EC111F49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00" y="0"/>
          <a:ext cx="1026821" cy="380999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0</xdr:row>
      <xdr:rowOff>133350</xdr:rowOff>
    </xdr:from>
    <xdr:to>
      <xdr:col>9</xdr:col>
      <xdr:colOff>19050</xdr:colOff>
      <xdr:row>2</xdr:row>
      <xdr:rowOff>9525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A69658B-287D-455E-8C29-51188CD33769}"/>
            </a:ext>
          </a:extLst>
        </xdr:cNvPr>
        <xdr:cNvSpPr txBox="1"/>
      </xdr:nvSpPr>
      <xdr:spPr>
        <a:xfrm>
          <a:off x="2038350" y="133350"/>
          <a:ext cx="45720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 b="1"/>
            <a:t>Orçamento 2024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2840-22E6-46D8-9525-103990E973C0}">
  <sheetPr>
    <tabColor rgb="FF006600"/>
    <outlinePr summaryBelow="0"/>
  </sheetPr>
  <dimension ref="A1:AG1428"/>
  <sheetViews>
    <sheetView showGridLines="0" tabSelected="1" zoomScale="80" zoomScaleNormal="80" workbookViewId="0">
      <pane xSplit="9" ySplit="2" topLeftCell="S39" activePane="bottomRight" state="frozen"/>
      <selection activeCell="T250" sqref="T250"/>
      <selection pane="topRight" activeCell="T250" sqref="T250"/>
      <selection pane="bottomLeft" activeCell="T250" sqref="T250"/>
      <selection pane="bottomRight" activeCell="V169" sqref="V169:AF169"/>
    </sheetView>
  </sheetViews>
  <sheetFormatPr defaultColWidth="8.6640625" defaultRowHeight="14.4" outlineLevelRow="2" x14ac:dyDescent="0.3"/>
  <cols>
    <col min="1" max="1" width="7.44140625" style="46" customWidth="1"/>
    <col min="2" max="2" width="1.109375" style="4" customWidth="1"/>
    <col min="3" max="3" width="1.109375" customWidth="1"/>
    <col min="4" max="4" width="6.5546875" customWidth="1"/>
    <col min="5" max="5" width="2.109375" customWidth="1"/>
    <col min="6" max="6" width="5.33203125" style="16" customWidth="1"/>
    <col min="7" max="7" width="17.5546875" style="16" customWidth="1"/>
    <col min="8" max="8" width="35.6640625" style="16" customWidth="1"/>
    <col min="9" max="9" width="19.33203125" style="13" customWidth="1"/>
    <col min="10" max="19" width="12.5546875" style="13" customWidth="1"/>
    <col min="20" max="20" width="2.6640625" style="68" customWidth="1"/>
    <col min="21" max="32" width="11.33203125" style="11" customWidth="1"/>
    <col min="33" max="33" width="13.109375" style="11" customWidth="1"/>
  </cols>
  <sheetData>
    <row r="1" spans="1:33" s="4" customFormat="1" ht="15" customHeight="1" x14ac:dyDescent="0.3">
      <c r="A1" s="44"/>
      <c r="C1"/>
      <c r="D1"/>
      <c r="F1" s="16"/>
      <c r="G1" s="16"/>
      <c r="H1" s="16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6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5"/>
    </row>
    <row r="2" spans="1:33" s="4" customFormat="1" ht="15" customHeight="1" x14ac:dyDescent="0.3">
      <c r="A2" s="44" t="s">
        <v>178</v>
      </c>
      <c r="B2" s="23"/>
      <c r="C2" s="24"/>
      <c r="D2" s="24"/>
      <c r="E2" s="25"/>
      <c r="F2" s="26"/>
      <c r="G2" s="25" t="s">
        <v>164</v>
      </c>
      <c r="H2" s="25"/>
      <c r="I2" s="27"/>
      <c r="J2" s="67">
        <v>44927</v>
      </c>
      <c r="K2" s="67">
        <v>44958</v>
      </c>
      <c r="L2" s="67">
        <v>44986</v>
      </c>
      <c r="M2" s="67">
        <v>45017</v>
      </c>
      <c r="N2" s="67">
        <v>45047</v>
      </c>
      <c r="O2" s="67">
        <v>45078</v>
      </c>
      <c r="P2" s="67">
        <v>45108</v>
      </c>
      <c r="Q2" s="67">
        <v>45139</v>
      </c>
      <c r="R2" s="67">
        <v>45170</v>
      </c>
      <c r="S2" s="67">
        <v>45200</v>
      </c>
      <c r="T2" s="69"/>
      <c r="U2" s="35">
        <v>44927</v>
      </c>
      <c r="V2" s="35">
        <v>44958</v>
      </c>
      <c r="W2" s="35">
        <v>44986</v>
      </c>
      <c r="X2" s="35">
        <v>45017</v>
      </c>
      <c r="Y2" s="35">
        <v>45047</v>
      </c>
      <c r="Z2" s="35">
        <v>45078</v>
      </c>
      <c r="AA2" s="35">
        <v>45108</v>
      </c>
      <c r="AB2" s="35">
        <v>45139</v>
      </c>
      <c r="AC2" s="35">
        <v>45170</v>
      </c>
      <c r="AD2" s="35">
        <v>45200</v>
      </c>
      <c r="AE2" s="35">
        <v>45231</v>
      </c>
      <c r="AF2" s="35">
        <v>45261</v>
      </c>
      <c r="AG2" s="6" t="s">
        <v>131</v>
      </c>
    </row>
    <row r="3" spans="1:33" x14ac:dyDescent="0.3">
      <c r="A3" s="45" t="s">
        <v>179</v>
      </c>
      <c r="B3" s="7" t="s">
        <v>136</v>
      </c>
      <c r="C3" s="7"/>
      <c r="D3" s="7"/>
      <c r="E3" s="7"/>
      <c r="F3" s="19"/>
      <c r="G3" s="19"/>
      <c r="H3" s="19"/>
      <c r="I3" s="14"/>
      <c r="J3" s="74">
        <f t="shared" ref="J3:S3" si="0">J4</f>
        <v>7297018.0000000019</v>
      </c>
      <c r="K3" s="74">
        <f t="shared" si="0"/>
        <v>7243924.9999999953</v>
      </c>
      <c r="L3" s="74">
        <f t="shared" si="0"/>
        <v>7127453.0000000009</v>
      </c>
      <c r="M3" s="74">
        <f t="shared" si="0"/>
        <v>7831183.4999999963</v>
      </c>
      <c r="N3" s="74">
        <f t="shared" si="0"/>
        <v>7659232.5000000009</v>
      </c>
      <c r="O3" s="74">
        <f t="shared" si="0"/>
        <v>8116390.0999999996</v>
      </c>
      <c r="P3" s="74">
        <f t="shared" si="0"/>
        <v>7988825.1799999997</v>
      </c>
      <c r="Q3" s="74">
        <f t="shared" si="0"/>
        <v>8254526.2699999996</v>
      </c>
      <c r="R3" s="74">
        <f t="shared" si="0"/>
        <v>8246449.1499999994</v>
      </c>
      <c r="S3" s="74">
        <f t="shared" si="0"/>
        <v>8484222.3200000003</v>
      </c>
      <c r="T3" s="68" t="s">
        <v>555</v>
      </c>
      <c r="U3" s="33">
        <f>U4</f>
        <v>9240500</v>
      </c>
      <c r="V3" s="33">
        <f t="shared" ref="V3:AG3" si="1">V4</f>
        <v>9321268.333333334</v>
      </c>
      <c r="W3" s="33">
        <f t="shared" si="1"/>
        <v>9346097.0706810039</v>
      </c>
      <c r="X3" s="33">
        <f t="shared" si="1"/>
        <v>9621021.8920620084</v>
      </c>
      <c r="Y3" s="33">
        <f t="shared" si="1"/>
        <v>9609738.7094599344</v>
      </c>
      <c r="Z3" s="33">
        <f t="shared" si="1"/>
        <v>9788055.216876382</v>
      </c>
      <c r="AA3" s="33">
        <f t="shared" si="1"/>
        <v>9775706.9723214582</v>
      </c>
      <c r="AB3" s="33">
        <f t="shared" si="1"/>
        <v>9956241.9221848212</v>
      </c>
      <c r="AC3" s="33">
        <f t="shared" si="1"/>
        <v>10039396.061925437</v>
      </c>
      <c r="AD3" s="33">
        <f t="shared" si="1"/>
        <v>10025445.181659611</v>
      </c>
      <c r="AE3" s="33">
        <f t="shared" si="1"/>
        <v>10209318.298921127</v>
      </c>
      <c r="AF3" s="33">
        <f t="shared" si="1"/>
        <v>10194283.93600435</v>
      </c>
      <c r="AG3" s="33">
        <f t="shared" si="1"/>
        <v>117127073.59542948</v>
      </c>
    </row>
    <row r="4" spans="1:33" outlineLevel="1" x14ac:dyDescent="0.3">
      <c r="A4" s="45" t="s">
        <v>179</v>
      </c>
      <c r="C4" s="9" t="s">
        <v>137</v>
      </c>
      <c r="D4" s="9"/>
      <c r="E4" s="9"/>
      <c r="F4" s="20"/>
      <c r="G4" s="20"/>
      <c r="H4" s="20"/>
      <c r="I4" s="15"/>
      <c r="J4" s="73">
        <f t="shared" ref="J4" si="2">J5+J16</f>
        <v>7297018.0000000019</v>
      </c>
      <c r="K4" s="73">
        <f t="shared" ref="K4" si="3">K5+K16</f>
        <v>7243924.9999999953</v>
      </c>
      <c r="L4" s="73">
        <f t="shared" ref="L4" si="4">L5+L16</f>
        <v>7127453.0000000009</v>
      </c>
      <c r="M4" s="73">
        <f t="shared" ref="M4" si="5">M5+M16</f>
        <v>7831183.4999999963</v>
      </c>
      <c r="N4" s="73">
        <f t="shared" ref="N4" si="6">N5+N16</f>
        <v>7659232.5000000009</v>
      </c>
      <c r="O4" s="73">
        <f t="shared" ref="O4" si="7">O5+O16</f>
        <v>8116390.0999999996</v>
      </c>
      <c r="P4" s="73">
        <f t="shared" ref="P4" si="8">P5+P16</f>
        <v>7988825.1799999997</v>
      </c>
      <c r="Q4" s="73">
        <f t="shared" ref="Q4" si="9">Q5+Q16</f>
        <v>8254526.2699999996</v>
      </c>
      <c r="R4" s="73">
        <f t="shared" ref="R4" si="10">R5+R16</f>
        <v>8246449.1499999994</v>
      </c>
      <c r="S4" s="73">
        <f t="shared" ref="S4" si="11">S5+S16</f>
        <v>8484222.3200000003</v>
      </c>
      <c r="T4" s="68" t="s">
        <v>555</v>
      </c>
      <c r="U4" s="10">
        <f t="shared" ref="U4:AG4" si="12">U5+U16</f>
        <v>9240500</v>
      </c>
      <c r="V4" s="10">
        <f t="shared" si="12"/>
        <v>9321268.333333334</v>
      </c>
      <c r="W4" s="10">
        <f t="shared" si="12"/>
        <v>9346097.0706810039</v>
      </c>
      <c r="X4" s="10">
        <f t="shared" si="12"/>
        <v>9621021.8920620084</v>
      </c>
      <c r="Y4" s="10">
        <f t="shared" si="12"/>
        <v>9609738.7094599344</v>
      </c>
      <c r="Z4" s="10">
        <f t="shared" si="12"/>
        <v>9788055.216876382</v>
      </c>
      <c r="AA4" s="10">
        <f t="shared" si="12"/>
        <v>9775706.9723214582</v>
      </c>
      <c r="AB4" s="10">
        <f t="shared" si="12"/>
        <v>9956241.9221848212</v>
      </c>
      <c r="AC4" s="10">
        <f t="shared" si="12"/>
        <v>10039396.061925437</v>
      </c>
      <c r="AD4" s="10">
        <f t="shared" si="12"/>
        <v>10025445.181659611</v>
      </c>
      <c r="AE4" s="10">
        <f t="shared" si="12"/>
        <v>10209318.298921127</v>
      </c>
      <c r="AF4" s="10">
        <f t="shared" si="12"/>
        <v>10194283.93600435</v>
      </c>
      <c r="AG4" s="10">
        <f t="shared" si="12"/>
        <v>117127073.59542948</v>
      </c>
    </row>
    <row r="5" spans="1:33" outlineLevel="1" collapsed="1" x14ac:dyDescent="0.3">
      <c r="A5" s="45" t="s">
        <v>179</v>
      </c>
      <c r="D5">
        <v>50101</v>
      </c>
      <c r="E5" t="s">
        <v>1</v>
      </c>
      <c r="I5" s="61">
        <v>9150000</v>
      </c>
      <c r="J5" s="72">
        <v>7283828.0000000019</v>
      </c>
      <c r="K5" s="72">
        <v>7214724.5700380765</v>
      </c>
      <c r="L5" s="72">
        <v>7098879.2648484027</v>
      </c>
      <c r="M5" s="72">
        <v>7822534.9999999963</v>
      </c>
      <c r="N5" s="72">
        <v>7650634.7340830751</v>
      </c>
      <c r="O5" s="72">
        <v>8093440</v>
      </c>
      <c r="P5" s="72">
        <v>7988825.1799999997</v>
      </c>
      <c r="Q5" s="72">
        <v>8238138.7699999996</v>
      </c>
      <c r="R5" s="72">
        <v>8246449.1499999994</v>
      </c>
      <c r="S5" s="72">
        <v>8484222.3200000003</v>
      </c>
      <c r="T5" s="68" t="s">
        <v>555</v>
      </c>
      <c r="U5" s="12">
        <f t="shared" ref="U5:AG5" si="13">SUBTOTAL(9,U6:U12)</f>
        <v>9230500</v>
      </c>
      <c r="V5" s="12">
        <f t="shared" si="13"/>
        <v>9311268.333333334</v>
      </c>
      <c r="W5" s="12">
        <f t="shared" si="13"/>
        <v>9336097.0706810039</v>
      </c>
      <c r="X5" s="12">
        <f t="shared" si="13"/>
        <v>9611021.8920620084</v>
      </c>
      <c r="Y5" s="12">
        <f t="shared" si="13"/>
        <v>9599738.7094599344</v>
      </c>
      <c r="Z5" s="12">
        <f t="shared" si="13"/>
        <v>9778055.216876382</v>
      </c>
      <c r="AA5" s="12">
        <f t="shared" si="13"/>
        <v>9765706.9723214582</v>
      </c>
      <c r="AB5" s="12">
        <f t="shared" si="13"/>
        <v>9946241.9221848212</v>
      </c>
      <c r="AC5" s="12">
        <f t="shared" si="13"/>
        <v>10029396.061925437</v>
      </c>
      <c r="AD5" s="12">
        <f t="shared" si="13"/>
        <v>10015445.181659611</v>
      </c>
      <c r="AE5" s="12">
        <f t="shared" si="13"/>
        <v>10199318.298921127</v>
      </c>
      <c r="AF5" s="12">
        <f t="shared" si="13"/>
        <v>10184283.93600435</v>
      </c>
      <c r="AG5" s="12">
        <f t="shared" si="13"/>
        <v>117007073.59542948</v>
      </c>
    </row>
    <row r="6" spans="1:33" hidden="1" outlineLevel="2" x14ac:dyDescent="0.3">
      <c r="A6" s="45">
        <f>IF(AG6=0,"-",F6)</f>
        <v>2001</v>
      </c>
      <c r="E6" s="42"/>
      <c r="F6" s="43">
        <v>2001</v>
      </c>
      <c r="G6" s="43" t="s">
        <v>197</v>
      </c>
      <c r="H6" s="43" t="s">
        <v>468</v>
      </c>
      <c r="I6" s="57" t="s">
        <v>475</v>
      </c>
      <c r="J6" s="75"/>
      <c r="K6" s="75"/>
      <c r="L6" s="75"/>
      <c r="M6" s="75"/>
      <c r="N6" s="75"/>
      <c r="O6" s="75"/>
      <c r="P6" s="75"/>
      <c r="Q6" s="75"/>
      <c r="R6" s="75"/>
      <c r="S6" s="75"/>
      <c r="T6" s="68" t="s">
        <v>555</v>
      </c>
      <c r="U6" s="64">
        <f>I5*70%+(I5*30%)/I13*U13</f>
        <v>9150000</v>
      </c>
      <c r="V6" s="64">
        <f t="shared" ref="V6:AF6" si="14">U5*70%+(U5*30%)/U13*V13</f>
        <v>9230500</v>
      </c>
      <c r="W6" s="64">
        <f t="shared" si="14"/>
        <v>9131050.2365591396</v>
      </c>
      <c r="X6" s="64">
        <f t="shared" si="14"/>
        <v>9529257.6997295767</v>
      </c>
      <c r="Y6" s="64">
        <f t="shared" si="14"/>
        <v>9518012.0027839877</v>
      </c>
      <c r="Z6" s="64">
        <f t="shared" si="14"/>
        <v>9695736.0965545326</v>
      </c>
      <c r="AA6" s="64">
        <f t="shared" si="14"/>
        <v>9683428.8760678992</v>
      </c>
      <c r="AB6" s="64">
        <f t="shared" si="14"/>
        <v>9863364.0420446731</v>
      </c>
      <c r="AC6" s="64">
        <f t="shared" si="14"/>
        <v>9946241.9221848212</v>
      </c>
      <c r="AD6" s="64">
        <f t="shared" si="14"/>
        <v>9932337.3903584164</v>
      </c>
      <c r="AE6" s="64">
        <f t="shared" si="14"/>
        <v>10115599.633476207</v>
      </c>
      <c r="AF6" s="64">
        <f t="shared" si="14"/>
        <v>10100615.218608987</v>
      </c>
      <c r="AG6" s="41">
        <f>SUM(U6:AF6)</f>
        <v>115896143.11836825</v>
      </c>
    </row>
    <row r="7" spans="1:33" hidden="1" outlineLevel="2" x14ac:dyDescent="0.3">
      <c r="A7" s="45">
        <f>IF(AG7=0,"-",F7)</f>
        <v>2001</v>
      </c>
      <c r="E7" s="42"/>
      <c r="F7" s="43">
        <v>2001</v>
      </c>
      <c r="G7" s="43" t="s">
        <v>197</v>
      </c>
      <c r="H7" s="43" t="s">
        <v>469</v>
      </c>
      <c r="I7" s="42"/>
      <c r="J7" s="76"/>
      <c r="K7" s="76"/>
      <c r="L7" s="76"/>
      <c r="M7" s="76"/>
      <c r="N7" s="76"/>
      <c r="O7" s="76"/>
      <c r="P7" s="76"/>
      <c r="Q7" s="76"/>
      <c r="R7" s="76"/>
      <c r="S7" s="76"/>
      <c r="T7" s="68" t="s">
        <v>555</v>
      </c>
      <c r="U7" s="11">
        <v>100000</v>
      </c>
      <c r="V7" s="11">
        <v>100000</v>
      </c>
      <c r="W7" s="11">
        <v>100000</v>
      </c>
      <c r="X7" s="11">
        <v>100000</v>
      </c>
      <c r="Y7" s="11">
        <v>100000</v>
      </c>
      <c r="Z7" s="11">
        <v>100000</v>
      </c>
      <c r="AA7" s="11">
        <v>100000</v>
      </c>
      <c r="AB7" s="11">
        <v>100000</v>
      </c>
      <c r="AC7" s="11">
        <v>100000</v>
      </c>
      <c r="AD7" s="11">
        <v>100000</v>
      </c>
      <c r="AE7" s="11">
        <v>100000</v>
      </c>
      <c r="AF7" s="11">
        <v>100000</v>
      </c>
      <c r="AG7" s="41">
        <f t="shared" ref="AG7:AG15" si="15">SUM(U7:AF7)</f>
        <v>1200000</v>
      </c>
    </row>
    <row r="8" spans="1:33" hidden="1" outlineLevel="2" x14ac:dyDescent="0.3">
      <c r="A8" s="45">
        <f>IF(AG8=0,"-",F8)</f>
        <v>2001</v>
      </c>
      <c r="E8" s="42"/>
      <c r="F8" s="43">
        <v>2001</v>
      </c>
      <c r="G8" s="43" t="s">
        <v>197</v>
      </c>
      <c r="H8" s="43" t="s">
        <v>470</v>
      </c>
      <c r="I8" s="42"/>
      <c r="J8" s="76"/>
      <c r="K8" s="76"/>
      <c r="L8" s="76"/>
      <c r="M8" s="76"/>
      <c r="N8" s="76"/>
      <c r="O8" s="76"/>
      <c r="P8" s="76"/>
      <c r="Q8" s="76"/>
      <c r="R8" s="76"/>
      <c r="S8" s="76"/>
      <c r="T8" s="68" t="s">
        <v>555</v>
      </c>
      <c r="U8" s="11">
        <v>-50000</v>
      </c>
      <c r="V8" s="11">
        <v>-50000</v>
      </c>
      <c r="W8" s="11">
        <v>-50000</v>
      </c>
      <c r="X8" s="11">
        <v>-50000</v>
      </c>
      <c r="Y8" s="11">
        <v>-50000</v>
      </c>
      <c r="Z8" s="11">
        <v>-50000</v>
      </c>
      <c r="AA8" s="11">
        <v>-50000</v>
      </c>
      <c r="AB8" s="11">
        <v>-50000</v>
      </c>
      <c r="AC8" s="11">
        <v>-50000</v>
      </c>
      <c r="AD8" s="11">
        <v>-50000</v>
      </c>
      <c r="AE8" s="11">
        <v>-50000</v>
      </c>
      <c r="AF8" s="11">
        <v>-50000</v>
      </c>
      <c r="AG8" s="41">
        <f t="shared" si="15"/>
        <v>-600000</v>
      </c>
    </row>
    <row r="9" spans="1:33" hidden="1" outlineLevel="2" x14ac:dyDescent="0.3">
      <c r="A9" s="45" t="str">
        <f>IF(AG9=0,"-",F9)</f>
        <v>-</v>
      </c>
      <c r="E9" s="42"/>
      <c r="F9" s="43">
        <v>2001</v>
      </c>
      <c r="G9" s="43" t="s">
        <v>197</v>
      </c>
      <c r="H9" s="43" t="s">
        <v>471</v>
      </c>
      <c r="I9" s="42"/>
      <c r="J9" s="76"/>
      <c r="K9" s="76"/>
      <c r="L9" s="76"/>
      <c r="M9" s="76"/>
      <c r="N9" s="76"/>
      <c r="O9" s="76"/>
      <c r="P9" s="76"/>
      <c r="Q9" s="76"/>
      <c r="R9" s="76"/>
      <c r="S9" s="76"/>
      <c r="T9" s="68" t="s">
        <v>555</v>
      </c>
      <c r="AG9" s="41">
        <f t="shared" si="15"/>
        <v>0</v>
      </c>
    </row>
    <row r="10" spans="1:33" hidden="1" outlineLevel="2" x14ac:dyDescent="0.3">
      <c r="A10" s="45">
        <f>IF(AG10=0,"-",F10)</f>
        <v>2001</v>
      </c>
      <c r="E10" s="42"/>
      <c r="F10" s="43">
        <v>2001</v>
      </c>
      <c r="G10" s="43" t="s">
        <v>197</v>
      </c>
      <c r="H10" s="43" t="s">
        <v>472</v>
      </c>
      <c r="I10" s="42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68" t="s">
        <v>555</v>
      </c>
      <c r="W10" s="11">
        <f>(V6-3000000)*2%</f>
        <v>124610</v>
      </c>
      <c r="AG10" s="41">
        <f t="shared" si="15"/>
        <v>124610</v>
      </c>
    </row>
    <row r="11" spans="1:33" hidden="1" outlineLevel="2" x14ac:dyDescent="0.3">
      <c r="A11" s="45">
        <f>IF(AG11=0,"-",F11)</f>
        <v>2001</v>
      </c>
      <c r="E11" s="42"/>
      <c r="F11" s="43">
        <v>2001</v>
      </c>
      <c r="G11" s="43" t="s">
        <v>197</v>
      </c>
      <c r="H11" s="43" t="s">
        <v>473</v>
      </c>
      <c r="I11" s="42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68" t="s">
        <v>555</v>
      </c>
      <c r="U11" s="64">
        <f t="shared" ref="U11:AF11" si="16">U6*U14/12</f>
        <v>30500</v>
      </c>
      <c r="V11" s="64">
        <f t="shared" si="16"/>
        <v>30768.333333333332</v>
      </c>
      <c r="W11" s="64">
        <f t="shared" si="16"/>
        <v>30436.834121863798</v>
      </c>
      <c r="X11" s="64">
        <f t="shared" si="16"/>
        <v>31764.192332431921</v>
      </c>
      <c r="Y11" s="64">
        <f t="shared" si="16"/>
        <v>31726.706675946625</v>
      </c>
      <c r="Z11" s="64">
        <f t="shared" si="16"/>
        <v>32319.120321848444</v>
      </c>
      <c r="AA11" s="64">
        <f t="shared" si="16"/>
        <v>32278.096253559663</v>
      </c>
      <c r="AB11" s="64">
        <f t="shared" si="16"/>
        <v>32877.880140148911</v>
      </c>
      <c r="AC11" s="64">
        <f t="shared" si="16"/>
        <v>33154.139740616076</v>
      </c>
      <c r="AD11" s="64">
        <f t="shared" si="16"/>
        <v>33107.791301194724</v>
      </c>
      <c r="AE11" s="64">
        <f t="shared" si="16"/>
        <v>33718.665444920691</v>
      </c>
      <c r="AF11" s="64">
        <f t="shared" si="16"/>
        <v>33668.717395363288</v>
      </c>
      <c r="AG11" s="41">
        <f t="shared" si="15"/>
        <v>386320.47706122755</v>
      </c>
    </row>
    <row r="12" spans="1:33" hidden="1" outlineLevel="2" x14ac:dyDescent="0.3">
      <c r="A12" s="45" t="str">
        <f>IF(AG12=0,"-",F12)</f>
        <v>-</v>
      </c>
      <c r="E12" s="42"/>
      <c r="F12" s="43"/>
      <c r="G12" s="43"/>
      <c r="H12" s="43"/>
      <c r="I12" s="42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68" t="s">
        <v>555</v>
      </c>
      <c r="AG12" s="41">
        <f t="shared" ref="AG12" si="17">SUM(U12:AF12)</f>
        <v>0</v>
      </c>
    </row>
    <row r="13" spans="1:33" hidden="1" outlineLevel="2" x14ac:dyDescent="0.3">
      <c r="A13" s="45" t="str">
        <f>IF(AG13=0,"-",F13)</f>
        <v>-</v>
      </c>
      <c r="E13" s="42"/>
      <c r="F13" s="43">
        <v>2001</v>
      </c>
      <c r="G13" s="43" t="s">
        <v>197</v>
      </c>
      <c r="H13" s="42" t="s">
        <v>474</v>
      </c>
      <c r="I13" s="60">
        <v>31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68" t="s">
        <v>555</v>
      </c>
      <c r="U13" s="56">
        <v>31</v>
      </c>
      <c r="V13" s="56">
        <v>31</v>
      </c>
      <c r="W13" s="56">
        <v>29</v>
      </c>
      <c r="X13" s="56">
        <v>31</v>
      </c>
      <c r="Y13" s="56">
        <v>30</v>
      </c>
      <c r="Z13" s="56">
        <v>31</v>
      </c>
      <c r="AA13" s="56">
        <v>30</v>
      </c>
      <c r="AB13" s="56">
        <v>31</v>
      </c>
      <c r="AC13" s="56">
        <v>31</v>
      </c>
      <c r="AD13" s="56">
        <v>30</v>
      </c>
      <c r="AE13" s="56">
        <v>31</v>
      </c>
      <c r="AF13" s="56">
        <v>30</v>
      </c>
      <c r="AG13" s="58"/>
    </row>
    <row r="14" spans="1:33" hidden="1" outlineLevel="2" x14ac:dyDescent="0.3">
      <c r="A14" s="45" t="str">
        <f>IF(AG14=0,"-",F14)</f>
        <v>-</v>
      </c>
      <c r="E14" s="42"/>
      <c r="F14" s="43">
        <v>2001</v>
      </c>
      <c r="G14" s="43" t="s">
        <v>197</v>
      </c>
      <c r="H14" s="42" t="s">
        <v>476</v>
      </c>
      <c r="I14" s="42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68" t="s">
        <v>555</v>
      </c>
      <c r="U14" s="59">
        <v>0.04</v>
      </c>
      <c r="V14" s="59">
        <v>0.04</v>
      </c>
      <c r="W14" s="59">
        <v>0.04</v>
      </c>
      <c r="X14" s="59">
        <v>0.04</v>
      </c>
      <c r="Y14" s="59">
        <v>0.04</v>
      </c>
      <c r="Z14" s="59">
        <v>0.04</v>
      </c>
      <c r="AA14" s="59">
        <v>0.04</v>
      </c>
      <c r="AB14" s="59">
        <v>0.04</v>
      </c>
      <c r="AC14" s="59">
        <v>0.04</v>
      </c>
      <c r="AD14" s="59">
        <v>0.04</v>
      </c>
      <c r="AE14" s="59">
        <v>0.04</v>
      </c>
      <c r="AF14" s="59">
        <v>0.04</v>
      </c>
      <c r="AG14" s="58"/>
    </row>
    <row r="15" spans="1:33" hidden="1" outlineLevel="2" x14ac:dyDescent="0.3">
      <c r="A15" s="45" t="str">
        <f>IF(AG15=0,"-",F15)</f>
        <v>-</v>
      </c>
      <c r="E15" s="42"/>
      <c r="F15" s="43"/>
      <c r="G15" s="43"/>
      <c r="H15" s="43"/>
      <c r="I15" s="42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68" t="s">
        <v>555</v>
      </c>
      <c r="AG15" s="41">
        <f t="shared" si="15"/>
        <v>0</v>
      </c>
    </row>
    <row r="16" spans="1:33" outlineLevel="1" collapsed="1" x14ac:dyDescent="0.3">
      <c r="A16" s="45" t="s">
        <v>179</v>
      </c>
      <c r="D16">
        <v>50151</v>
      </c>
      <c r="E16" t="s">
        <v>169</v>
      </c>
      <c r="I16" s="16"/>
      <c r="J16" s="72">
        <v>13190</v>
      </c>
      <c r="K16" s="72">
        <v>29200.429961919275</v>
      </c>
      <c r="L16" s="72">
        <v>28573.735151598386</v>
      </c>
      <c r="M16" s="72">
        <v>8648.5</v>
      </c>
      <c r="N16" s="72">
        <v>8597.7659169256804</v>
      </c>
      <c r="O16" s="72">
        <v>22950.1</v>
      </c>
      <c r="P16" s="72">
        <v>0</v>
      </c>
      <c r="Q16" s="72">
        <v>16387.5</v>
      </c>
      <c r="R16" s="72">
        <v>0</v>
      </c>
      <c r="S16" s="72">
        <v>0</v>
      </c>
      <c r="T16" s="68" t="s">
        <v>555</v>
      </c>
      <c r="U16" s="12">
        <f t="shared" ref="U16:AF16" si="18">SUBTOTAL(9,U17:U18)</f>
        <v>10000</v>
      </c>
      <c r="V16" s="12">
        <f t="shared" si="18"/>
        <v>10000</v>
      </c>
      <c r="W16" s="12">
        <f t="shared" si="18"/>
        <v>10000</v>
      </c>
      <c r="X16" s="12">
        <f t="shared" si="18"/>
        <v>10000</v>
      </c>
      <c r="Y16" s="12">
        <f t="shared" si="18"/>
        <v>10000</v>
      </c>
      <c r="Z16" s="12">
        <f t="shared" si="18"/>
        <v>10000</v>
      </c>
      <c r="AA16" s="12">
        <f t="shared" si="18"/>
        <v>10000</v>
      </c>
      <c r="AB16" s="12">
        <f t="shared" si="18"/>
        <v>10000</v>
      </c>
      <c r="AC16" s="12">
        <f t="shared" si="18"/>
        <v>10000</v>
      </c>
      <c r="AD16" s="12">
        <f t="shared" si="18"/>
        <v>10000</v>
      </c>
      <c r="AE16" s="12">
        <f t="shared" si="18"/>
        <v>10000</v>
      </c>
      <c r="AF16" s="12">
        <f t="shared" si="18"/>
        <v>10000</v>
      </c>
      <c r="AG16" s="12">
        <f t="shared" ref="AG16" si="19">SUM(U16:AF16)</f>
        <v>120000</v>
      </c>
    </row>
    <row r="17" spans="1:33" hidden="1" outlineLevel="2" x14ac:dyDescent="0.3">
      <c r="A17" s="45">
        <f>IF(AG17=0,"-",F17)</f>
        <v>2001</v>
      </c>
      <c r="E17" s="42"/>
      <c r="F17" s="43">
        <v>2001</v>
      </c>
      <c r="G17" s="43" t="s">
        <v>197</v>
      </c>
      <c r="H17" s="43"/>
      <c r="I17" s="42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8" t="s">
        <v>555</v>
      </c>
      <c r="U17" s="11">
        <v>10000</v>
      </c>
      <c r="V17" s="11">
        <v>10000</v>
      </c>
      <c r="W17" s="11">
        <v>10000</v>
      </c>
      <c r="X17" s="11">
        <v>10000</v>
      </c>
      <c r="Y17" s="11">
        <v>10000</v>
      </c>
      <c r="Z17" s="11">
        <v>10000</v>
      </c>
      <c r="AA17" s="11">
        <v>10000</v>
      </c>
      <c r="AB17" s="11">
        <v>10000</v>
      </c>
      <c r="AC17" s="11">
        <v>10000</v>
      </c>
      <c r="AD17" s="11">
        <v>10000</v>
      </c>
      <c r="AE17" s="11">
        <v>10000</v>
      </c>
      <c r="AF17" s="11">
        <v>10000</v>
      </c>
      <c r="AG17" s="41">
        <f>SUM(U17:AF17)</f>
        <v>120000</v>
      </c>
    </row>
    <row r="18" spans="1:33" hidden="1" outlineLevel="2" x14ac:dyDescent="0.3">
      <c r="A18" s="45" t="str">
        <f>IF(AG18=0,"-",F18)</f>
        <v>-</v>
      </c>
      <c r="E18" s="42"/>
      <c r="F18" s="43"/>
      <c r="G18" s="43"/>
      <c r="H18" s="43"/>
      <c r="I18" s="42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8" t="s">
        <v>555</v>
      </c>
      <c r="AG18" s="41">
        <f t="shared" ref="AG18" si="20">SUM(U18:AF18)</f>
        <v>0</v>
      </c>
    </row>
    <row r="19" spans="1:33" ht="4.5" customHeight="1" x14ac:dyDescent="0.3">
      <c r="A19" s="45" t="s">
        <v>179</v>
      </c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68" t="s">
        <v>555</v>
      </c>
    </row>
    <row r="20" spans="1:33" x14ac:dyDescent="0.3">
      <c r="A20" s="45" t="s">
        <v>179</v>
      </c>
      <c r="B20" s="7" t="s">
        <v>138</v>
      </c>
      <c r="C20" s="7"/>
      <c r="D20" s="7"/>
      <c r="E20" s="7"/>
      <c r="F20" s="19"/>
      <c r="G20" s="19"/>
      <c r="H20" s="19"/>
      <c r="I20" s="14"/>
      <c r="J20" s="78">
        <f>J21</f>
        <v>-525490.73</v>
      </c>
      <c r="K20" s="78">
        <f t="shared" ref="K20:S20" si="21">K21</f>
        <v>-474623.45999999996</v>
      </c>
      <c r="L20" s="78">
        <f t="shared" si="21"/>
        <v>-496019.98000000016</v>
      </c>
      <c r="M20" s="78">
        <f t="shared" si="21"/>
        <v>-597771.88000000012</v>
      </c>
      <c r="N20" s="78">
        <f t="shared" si="21"/>
        <v>-527073.42000000004</v>
      </c>
      <c r="O20" s="78">
        <f t="shared" si="21"/>
        <v>-671543.79</v>
      </c>
      <c r="P20" s="78">
        <f t="shared" si="21"/>
        <v>-633413.57000000007</v>
      </c>
      <c r="Q20" s="78">
        <f t="shared" si="21"/>
        <v>-651392.42999999993</v>
      </c>
      <c r="R20" s="78">
        <f t="shared" si="21"/>
        <v>-692773.3899999999</v>
      </c>
      <c r="S20" s="78">
        <f t="shared" si="21"/>
        <v>-706127.33999999985</v>
      </c>
      <c r="T20" s="68" t="s">
        <v>555</v>
      </c>
      <c r="U20" s="8">
        <f>U21</f>
        <v>-823360.60000000009</v>
      </c>
      <c r="V20" s="8">
        <f t="shared" ref="V20:AG20" si="22">V21</f>
        <v>-830565.1353333334</v>
      </c>
      <c r="W20" s="8">
        <f t="shared" si="22"/>
        <v>-832779.85870474554</v>
      </c>
      <c r="X20" s="8">
        <f t="shared" si="22"/>
        <v>-857303.15277193114</v>
      </c>
      <c r="Y20" s="8">
        <f t="shared" si="22"/>
        <v>-856296.69288382609</v>
      </c>
      <c r="Z20" s="8">
        <f t="shared" si="22"/>
        <v>-872202.52534537332</v>
      </c>
      <c r="AA20" s="8">
        <f t="shared" si="22"/>
        <v>-871101.06193107413</v>
      </c>
      <c r="AB20" s="8">
        <f t="shared" si="22"/>
        <v>-887204.77945888601</v>
      </c>
      <c r="AC20" s="8">
        <f t="shared" si="22"/>
        <v>-894622.12872374896</v>
      </c>
      <c r="AD20" s="8">
        <f t="shared" si="22"/>
        <v>-893377.71020403726</v>
      </c>
      <c r="AE20" s="8">
        <f t="shared" si="22"/>
        <v>-909779.19226376456</v>
      </c>
      <c r="AF20" s="8">
        <f t="shared" si="22"/>
        <v>-908438.12709158799</v>
      </c>
      <c r="AG20" s="8">
        <f t="shared" si="22"/>
        <v>-10437030.964712309</v>
      </c>
    </row>
    <row r="21" spans="1:33" outlineLevel="1" x14ac:dyDescent="0.3">
      <c r="A21" s="45" t="s">
        <v>179</v>
      </c>
      <c r="C21" s="9" t="s">
        <v>139</v>
      </c>
      <c r="D21" s="9"/>
      <c r="E21" s="9"/>
      <c r="F21" s="20"/>
      <c r="G21" s="20"/>
      <c r="H21" s="20"/>
      <c r="I21" s="15"/>
      <c r="J21" s="73">
        <f t="shared" ref="J21" si="23">J22+J26+J29+J34</f>
        <v>-525490.73</v>
      </c>
      <c r="K21" s="73">
        <f t="shared" ref="K21" si="24">K22+K26+K29+K34</f>
        <v>-474623.45999999996</v>
      </c>
      <c r="L21" s="73">
        <f t="shared" ref="L21" si="25">L22+L26+L29+L34</f>
        <v>-496019.98000000016</v>
      </c>
      <c r="M21" s="73">
        <f t="shared" ref="M21" si="26">M22+M26+M29+M34</f>
        <v>-597771.88000000012</v>
      </c>
      <c r="N21" s="73">
        <f t="shared" ref="N21" si="27">N22+N26+N29+N34</f>
        <v>-527073.42000000004</v>
      </c>
      <c r="O21" s="73">
        <f t="shared" ref="O21" si="28">O22+O26+O29+O34</f>
        <v>-671543.79</v>
      </c>
      <c r="P21" s="73">
        <f t="shared" ref="P21" si="29">P22+P26+P29+P34</f>
        <v>-633413.57000000007</v>
      </c>
      <c r="Q21" s="73">
        <f t="shared" ref="Q21" si="30">Q22+Q26+Q29+Q34</f>
        <v>-651392.42999999993</v>
      </c>
      <c r="R21" s="73">
        <f t="shared" ref="R21" si="31">R22+R26+R29+R34</f>
        <v>-692773.3899999999</v>
      </c>
      <c r="S21" s="73">
        <f t="shared" ref="S21" si="32">S22+S26+S29+S34</f>
        <v>-706127.33999999985</v>
      </c>
      <c r="T21" s="68" t="s">
        <v>555</v>
      </c>
      <c r="U21" s="10">
        <f t="shared" ref="U21:AG21" si="33">U22+U26+U29+U34</f>
        <v>-823360.60000000009</v>
      </c>
      <c r="V21" s="10">
        <f t="shared" si="33"/>
        <v>-830565.1353333334</v>
      </c>
      <c r="W21" s="10">
        <f t="shared" si="33"/>
        <v>-832779.85870474554</v>
      </c>
      <c r="X21" s="10">
        <f t="shared" si="33"/>
        <v>-857303.15277193114</v>
      </c>
      <c r="Y21" s="10">
        <f t="shared" si="33"/>
        <v>-856296.69288382609</v>
      </c>
      <c r="Z21" s="10">
        <f t="shared" si="33"/>
        <v>-872202.52534537332</v>
      </c>
      <c r="AA21" s="10">
        <f t="shared" si="33"/>
        <v>-871101.06193107413</v>
      </c>
      <c r="AB21" s="10">
        <f t="shared" si="33"/>
        <v>-887204.77945888601</v>
      </c>
      <c r="AC21" s="10">
        <f t="shared" si="33"/>
        <v>-894622.12872374896</v>
      </c>
      <c r="AD21" s="10">
        <f t="shared" si="33"/>
        <v>-893377.71020403726</v>
      </c>
      <c r="AE21" s="10">
        <f t="shared" si="33"/>
        <v>-909779.19226376456</v>
      </c>
      <c r="AF21" s="10">
        <f t="shared" si="33"/>
        <v>-908438.12709158799</v>
      </c>
      <c r="AG21" s="10">
        <f t="shared" si="33"/>
        <v>-10437030.964712309</v>
      </c>
    </row>
    <row r="22" spans="1:33" outlineLevel="1" collapsed="1" x14ac:dyDescent="0.3">
      <c r="A22" s="45" t="s">
        <v>179</v>
      </c>
      <c r="D22">
        <v>31101</v>
      </c>
      <c r="E22" t="s">
        <v>2</v>
      </c>
      <c r="J22" s="72">
        <v>-322931.21000000002</v>
      </c>
      <c r="K22" s="72">
        <v>-323736.22999999992</v>
      </c>
      <c r="L22" s="72">
        <v>-319162.12000000011</v>
      </c>
      <c r="M22" s="72">
        <v>-345639.81000000006</v>
      </c>
      <c r="N22" s="72">
        <v>-341154.49000000005</v>
      </c>
      <c r="O22" s="72">
        <v>-362914.21</v>
      </c>
      <c r="P22" s="72">
        <v>-354709.61000000004</v>
      </c>
      <c r="Q22" s="72">
        <v>-367092.98</v>
      </c>
      <c r="R22" s="72">
        <v>-367702.76999999996</v>
      </c>
      <c r="S22" s="72">
        <v>-376673.18999999994</v>
      </c>
      <c r="T22" s="68" t="s">
        <v>555</v>
      </c>
      <c r="U22" s="12">
        <f t="shared" ref="U22:AF22" si="34">SUBTOTAL(9,U23:U25)</f>
        <v>-461525</v>
      </c>
      <c r="V22" s="12">
        <f t="shared" si="34"/>
        <v>-465563.41666666674</v>
      </c>
      <c r="W22" s="12">
        <f t="shared" si="34"/>
        <v>-466804.85353405023</v>
      </c>
      <c r="X22" s="12">
        <f t="shared" si="34"/>
        <v>-480551.09460310044</v>
      </c>
      <c r="Y22" s="12">
        <f t="shared" si="34"/>
        <v>-479986.93547299673</v>
      </c>
      <c r="Z22" s="12">
        <f t="shared" si="34"/>
        <v>-488902.76084381912</v>
      </c>
      <c r="AA22" s="12">
        <f t="shared" si="34"/>
        <v>-488285.34861607291</v>
      </c>
      <c r="AB22" s="12">
        <f t="shared" si="34"/>
        <v>-497312.09610924107</v>
      </c>
      <c r="AC22" s="12">
        <f t="shared" si="34"/>
        <v>-501469.80309627188</v>
      </c>
      <c r="AD22" s="12">
        <f t="shared" si="34"/>
        <v>-500772.25908298057</v>
      </c>
      <c r="AE22" s="12">
        <f t="shared" si="34"/>
        <v>-509965.91494605638</v>
      </c>
      <c r="AF22" s="12">
        <f t="shared" si="34"/>
        <v>-509214.1968002175</v>
      </c>
      <c r="AG22" s="12">
        <f t="shared" ref="AG22" si="35">SUM(U22:AF22)</f>
        <v>-5850353.6797714736</v>
      </c>
    </row>
    <row r="23" spans="1:33" hidden="1" outlineLevel="2" x14ac:dyDescent="0.3">
      <c r="A23" s="45">
        <f>IF(AG23=0,"-",F23)</f>
        <v>2001</v>
      </c>
      <c r="E23" s="42"/>
      <c r="F23" s="43">
        <v>2001</v>
      </c>
      <c r="G23" s="43" t="s">
        <v>197</v>
      </c>
      <c r="H23" s="43"/>
      <c r="I23" s="62">
        <v>0.05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68" t="s">
        <v>555</v>
      </c>
      <c r="U23" s="64">
        <f>-U5*$I23</f>
        <v>-461525</v>
      </c>
      <c r="V23" s="64">
        <f t="shared" ref="V23:AF23" si="36">-V5*$I23</f>
        <v>-465563.41666666674</v>
      </c>
      <c r="W23" s="64">
        <f t="shared" si="36"/>
        <v>-466804.85353405023</v>
      </c>
      <c r="X23" s="64">
        <f t="shared" si="36"/>
        <v>-480551.09460310044</v>
      </c>
      <c r="Y23" s="64">
        <f t="shared" si="36"/>
        <v>-479986.93547299673</v>
      </c>
      <c r="Z23" s="64">
        <f t="shared" si="36"/>
        <v>-488902.76084381912</v>
      </c>
      <c r="AA23" s="64">
        <f t="shared" si="36"/>
        <v>-488285.34861607291</v>
      </c>
      <c r="AB23" s="64">
        <f t="shared" si="36"/>
        <v>-497312.09610924107</v>
      </c>
      <c r="AC23" s="64">
        <f t="shared" si="36"/>
        <v>-501469.80309627188</v>
      </c>
      <c r="AD23" s="64">
        <f t="shared" si="36"/>
        <v>-500772.25908298057</v>
      </c>
      <c r="AE23" s="64">
        <f t="shared" si="36"/>
        <v>-509965.91494605638</v>
      </c>
      <c r="AF23" s="64">
        <f t="shared" si="36"/>
        <v>-509214.1968002175</v>
      </c>
      <c r="AG23" s="41">
        <f>SUM(U23:AF23)</f>
        <v>-5850353.6797714736</v>
      </c>
    </row>
    <row r="24" spans="1:33" hidden="1" outlineLevel="2" x14ac:dyDescent="0.3">
      <c r="A24" s="45" t="str">
        <f>IF(AG24=0,"-",F24)</f>
        <v>-</v>
      </c>
      <c r="E24" s="42"/>
      <c r="F24" s="43"/>
      <c r="G24" s="43"/>
      <c r="H24" s="43"/>
      <c r="I24" s="42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68" t="s">
        <v>555</v>
      </c>
      <c r="AG24" s="41">
        <f t="shared" ref="AG24:AG25" si="37">SUM(U24:AF24)</f>
        <v>0</v>
      </c>
    </row>
    <row r="25" spans="1:33" hidden="1" outlineLevel="2" x14ac:dyDescent="0.3">
      <c r="A25" s="45" t="str">
        <f>IF(AG25=0,"-",F25)</f>
        <v>-</v>
      </c>
      <c r="E25" s="42"/>
      <c r="F25" s="43"/>
      <c r="G25" s="43"/>
      <c r="H25" s="43"/>
      <c r="I25" s="42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68" t="s">
        <v>555</v>
      </c>
      <c r="AG25" s="41">
        <f t="shared" si="37"/>
        <v>0</v>
      </c>
    </row>
    <row r="26" spans="1:33" outlineLevel="1" collapsed="1" x14ac:dyDescent="0.3">
      <c r="A26" s="45" t="s">
        <v>179</v>
      </c>
      <c r="D26">
        <v>31102</v>
      </c>
      <c r="E26" t="s">
        <v>3</v>
      </c>
      <c r="J26" s="72">
        <v>-358.12</v>
      </c>
      <c r="K26" s="72">
        <v>-376.9</v>
      </c>
      <c r="L26" s="72">
        <v>-351.59</v>
      </c>
      <c r="M26" s="72">
        <v>-365.32</v>
      </c>
      <c r="N26" s="72">
        <v>-361.45</v>
      </c>
      <c r="O26" s="72">
        <v>-210.51</v>
      </c>
      <c r="P26" s="72">
        <v>-145.46</v>
      </c>
      <c r="Q26" s="72">
        <v>-96.02</v>
      </c>
      <c r="R26" s="72">
        <v>0</v>
      </c>
      <c r="S26" s="72">
        <v>0</v>
      </c>
      <c r="T26" s="68" t="s">
        <v>555</v>
      </c>
      <c r="U26" s="12">
        <f t="shared" ref="U26:AF26" si="38">SUBTOTAL(9,U27:U28)</f>
        <v>0</v>
      </c>
      <c r="V26" s="12">
        <f t="shared" si="38"/>
        <v>0</v>
      </c>
      <c r="W26" s="12">
        <f t="shared" si="38"/>
        <v>0</v>
      </c>
      <c r="X26" s="12">
        <f t="shared" si="38"/>
        <v>0</v>
      </c>
      <c r="Y26" s="12">
        <f t="shared" si="38"/>
        <v>0</v>
      </c>
      <c r="Z26" s="12">
        <f t="shared" si="38"/>
        <v>0</v>
      </c>
      <c r="AA26" s="12">
        <f t="shared" si="38"/>
        <v>0</v>
      </c>
      <c r="AB26" s="12">
        <f t="shared" si="38"/>
        <v>0</v>
      </c>
      <c r="AC26" s="12">
        <f t="shared" si="38"/>
        <v>0</v>
      </c>
      <c r="AD26" s="12">
        <f t="shared" si="38"/>
        <v>0</v>
      </c>
      <c r="AE26" s="12">
        <f t="shared" si="38"/>
        <v>0</v>
      </c>
      <c r="AF26" s="12">
        <f t="shared" si="38"/>
        <v>0</v>
      </c>
      <c r="AG26" s="12">
        <f t="shared" ref="AG26" si="39">SUM(U26:AF26)</f>
        <v>0</v>
      </c>
    </row>
    <row r="27" spans="1:33" hidden="1" outlineLevel="2" x14ac:dyDescent="0.3">
      <c r="A27" s="45" t="str">
        <f>IF(AG27=0,"-",F27)</f>
        <v>-</v>
      </c>
      <c r="E27" s="42"/>
      <c r="F27" s="43"/>
      <c r="G27" s="43"/>
      <c r="H27" s="43"/>
      <c r="I27" s="42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68" t="s">
        <v>555</v>
      </c>
      <c r="AG27" s="41">
        <f t="shared" ref="AG27:AG28" si="40">SUM(U27:AF27)</f>
        <v>0</v>
      </c>
    </row>
    <row r="28" spans="1:33" hidden="1" outlineLevel="2" x14ac:dyDescent="0.3">
      <c r="A28" s="45" t="str">
        <f>IF(AG28=0,"-",F28)</f>
        <v>-</v>
      </c>
      <c r="E28" s="42"/>
      <c r="F28" s="43"/>
      <c r="G28" s="43"/>
      <c r="H28" s="43"/>
      <c r="I28" s="42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68" t="s">
        <v>555</v>
      </c>
      <c r="AG28" s="41">
        <f t="shared" si="40"/>
        <v>0</v>
      </c>
    </row>
    <row r="29" spans="1:33" outlineLevel="1" collapsed="1" x14ac:dyDescent="0.3">
      <c r="A29" s="45" t="s">
        <v>179</v>
      </c>
      <c r="D29">
        <v>32103</v>
      </c>
      <c r="E29" t="s">
        <v>4</v>
      </c>
      <c r="J29" s="72">
        <v>-36089.4</v>
      </c>
      <c r="K29" s="72">
        <v>-26791.84</v>
      </c>
      <c r="L29" s="72">
        <v>-32196.5</v>
      </c>
      <c r="M29" s="72">
        <v>-44902.020000000004</v>
      </c>
      <c r="N29" s="72">
        <v>-33094.300000000003</v>
      </c>
      <c r="O29" s="72">
        <v>-55336.780000000006</v>
      </c>
      <c r="P29" s="72">
        <v>-50232.480000000003</v>
      </c>
      <c r="Q29" s="72">
        <v>-50711.399999999994</v>
      </c>
      <c r="R29" s="72">
        <v>-58321.109999999993</v>
      </c>
      <c r="S29" s="72">
        <v>-58860.51</v>
      </c>
      <c r="T29" s="68" t="s">
        <v>555</v>
      </c>
      <c r="U29" s="12">
        <f t="shared" ref="U29:AG29" si="41">SUBTOTAL(9,U30:U31)</f>
        <v>-65536.55</v>
      </c>
      <c r="V29" s="12">
        <f t="shared" si="41"/>
        <v>-66110.00516666667</v>
      </c>
      <c r="W29" s="12">
        <f t="shared" si="41"/>
        <v>-66286.289201835127</v>
      </c>
      <c r="X29" s="12">
        <f t="shared" si="41"/>
        <v>-68238.255433640268</v>
      </c>
      <c r="Y29" s="12">
        <f t="shared" si="41"/>
        <v>-68158.144837165542</v>
      </c>
      <c r="Z29" s="12">
        <f t="shared" si="41"/>
        <v>-69424.192039822316</v>
      </c>
      <c r="AA29" s="12">
        <f t="shared" si="41"/>
        <v>-69336.519503482356</v>
      </c>
      <c r="AB29" s="12">
        <f t="shared" si="41"/>
        <v>-70618.317647512231</v>
      </c>
      <c r="AC29" s="12">
        <f t="shared" si="41"/>
        <v>-71208.712039670616</v>
      </c>
      <c r="AD29" s="12">
        <f t="shared" si="41"/>
        <v>-71109.660789783244</v>
      </c>
      <c r="AE29" s="12">
        <f t="shared" si="41"/>
        <v>-72415.159922340012</v>
      </c>
      <c r="AF29" s="12">
        <f t="shared" si="41"/>
        <v>-72308.415945630884</v>
      </c>
      <c r="AG29" s="12">
        <f t="shared" si="41"/>
        <v>-830750.22252754925</v>
      </c>
    </row>
    <row r="30" spans="1:33" hidden="1" outlineLevel="2" x14ac:dyDescent="0.3">
      <c r="A30" s="45">
        <f>IF(AG30=0,"-",F30)</f>
        <v>2001</v>
      </c>
      <c r="E30" s="42"/>
      <c r="F30" s="43">
        <v>2001</v>
      </c>
      <c r="G30" s="43" t="s">
        <v>197</v>
      </c>
      <c r="H30" s="43"/>
      <c r="I30" s="42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68" t="s">
        <v>555</v>
      </c>
      <c r="U30" s="64">
        <f t="shared" ref="U30:AF30" si="42">-U5*U32</f>
        <v>-65536.55</v>
      </c>
      <c r="V30" s="64">
        <f t="shared" si="42"/>
        <v>-66110.00516666667</v>
      </c>
      <c r="W30" s="64">
        <f t="shared" si="42"/>
        <v>-66286.289201835127</v>
      </c>
      <c r="X30" s="64">
        <f t="shared" si="42"/>
        <v>-68238.255433640268</v>
      </c>
      <c r="Y30" s="64">
        <f t="shared" si="42"/>
        <v>-68158.144837165542</v>
      </c>
      <c r="Z30" s="64">
        <f t="shared" si="42"/>
        <v>-69424.192039822316</v>
      </c>
      <c r="AA30" s="64">
        <f t="shared" si="42"/>
        <v>-69336.519503482356</v>
      </c>
      <c r="AB30" s="64">
        <f t="shared" si="42"/>
        <v>-70618.317647512231</v>
      </c>
      <c r="AC30" s="64">
        <f t="shared" si="42"/>
        <v>-71208.712039670616</v>
      </c>
      <c r="AD30" s="64">
        <f t="shared" si="42"/>
        <v>-71109.660789783244</v>
      </c>
      <c r="AE30" s="64">
        <f t="shared" si="42"/>
        <v>-72415.159922340012</v>
      </c>
      <c r="AF30" s="64">
        <f t="shared" si="42"/>
        <v>-72308.415945630884</v>
      </c>
      <c r="AG30" s="41">
        <f>SUM(U30:AF30)</f>
        <v>-830750.22252754925</v>
      </c>
    </row>
    <row r="31" spans="1:33" hidden="1" outlineLevel="2" x14ac:dyDescent="0.3">
      <c r="A31" s="45" t="str">
        <f>IF(AG31=0,"-",F31)</f>
        <v>-</v>
      </c>
      <c r="E31" s="42"/>
      <c r="F31" s="43"/>
      <c r="G31" s="43"/>
      <c r="H31" s="43"/>
      <c r="I31" s="42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68" t="s">
        <v>555</v>
      </c>
      <c r="AG31" s="41">
        <f t="shared" ref="AG31:AG33" si="43">SUM(U31:AF31)</f>
        <v>0</v>
      </c>
    </row>
    <row r="32" spans="1:33" hidden="1" outlineLevel="2" x14ac:dyDescent="0.3">
      <c r="A32" s="45" t="str">
        <f>IF(AG32=0,"-",F32)</f>
        <v>-</v>
      </c>
      <c r="E32" s="42"/>
      <c r="F32" s="43">
        <v>2001</v>
      </c>
      <c r="G32" s="43" t="s">
        <v>197</v>
      </c>
      <c r="H32" s="42" t="s">
        <v>477</v>
      </c>
      <c r="I32" s="42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68" t="s">
        <v>555</v>
      </c>
      <c r="U32" s="63">
        <v>7.1000000000000004E-3</v>
      </c>
      <c r="V32" s="63">
        <v>7.1000000000000004E-3</v>
      </c>
      <c r="W32" s="63">
        <v>7.1000000000000004E-3</v>
      </c>
      <c r="X32" s="63">
        <v>7.1000000000000004E-3</v>
      </c>
      <c r="Y32" s="63">
        <v>7.1000000000000004E-3</v>
      </c>
      <c r="Z32" s="63">
        <v>7.1000000000000004E-3</v>
      </c>
      <c r="AA32" s="63">
        <v>7.1000000000000004E-3</v>
      </c>
      <c r="AB32" s="63">
        <v>7.1000000000000004E-3</v>
      </c>
      <c r="AC32" s="63">
        <v>7.1000000000000004E-3</v>
      </c>
      <c r="AD32" s="63">
        <v>7.1000000000000004E-3</v>
      </c>
      <c r="AE32" s="63">
        <v>7.1000000000000004E-3</v>
      </c>
      <c r="AF32" s="63">
        <v>7.1000000000000004E-3</v>
      </c>
      <c r="AG32" s="58"/>
    </row>
    <row r="33" spans="1:33" hidden="1" outlineLevel="2" x14ac:dyDescent="0.3">
      <c r="A33" s="45" t="str">
        <f>IF(AG33=0,"-",F33)</f>
        <v>-</v>
      </c>
      <c r="E33" s="42"/>
      <c r="F33" s="43"/>
      <c r="G33" s="43"/>
      <c r="H33" s="43"/>
      <c r="I33" s="42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68" t="s">
        <v>555</v>
      </c>
      <c r="AG33" s="41">
        <f t="shared" si="43"/>
        <v>0</v>
      </c>
    </row>
    <row r="34" spans="1:33" outlineLevel="1" collapsed="1" x14ac:dyDescent="0.3">
      <c r="A34" s="45" t="s">
        <v>179</v>
      </c>
      <c r="D34">
        <v>32104</v>
      </c>
      <c r="E34" t="s">
        <v>5</v>
      </c>
      <c r="J34" s="72">
        <v>-166112</v>
      </c>
      <c r="K34" s="72">
        <v>-123718.49</v>
      </c>
      <c r="L34" s="72">
        <v>-144309.77000000002</v>
      </c>
      <c r="M34" s="72">
        <v>-206864.73</v>
      </c>
      <c r="N34" s="72">
        <v>-152463.18000000002</v>
      </c>
      <c r="O34" s="72">
        <v>-253082.28999999998</v>
      </c>
      <c r="P34" s="72">
        <v>-228326.02</v>
      </c>
      <c r="Q34" s="72">
        <v>-233492.02999999997</v>
      </c>
      <c r="R34" s="72">
        <v>-266749.51</v>
      </c>
      <c r="S34" s="72">
        <v>-270593.63999999996</v>
      </c>
      <c r="T34" s="68" t="s">
        <v>555</v>
      </c>
      <c r="U34" s="12">
        <f t="shared" ref="U34:AG34" si="44">SUBTOTAL(9,U35:U36)</f>
        <v>-296299.05</v>
      </c>
      <c r="V34" s="12">
        <f t="shared" si="44"/>
        <v>-298891.71350000001</v>
      </c>
      <c r="W34" s="12">
        <f t="shared" si="44"/>
        <v>-299688.7159688602</v>
      </c>
      <c r="X34" s="12">
        <f t="shared" si="44"/>
        <v>-308513.80273519043</v>
      </c>
      <c r="Y34" s="12">
        <f t="shared" si="44"/>
        <v>-308151.61257366388</v>
      </c>
      <c r="Z34" s="12">
        <f t="shared" si="44"/>
        <v>-313875.57246173185</v>
      </c>
      <c r="AA34" s="12">
        <f t="shared" si="44"/>
        <v>-313479.19381151878</v>
      </c>
      <c r="AB34" s="12">
        <f t="shared" si="44"/>
        <v>-319274.36570213275</v>
      </c>
      <c r="AC34" s="12">
        <f t="shared" si="44"/>
        <v>-321943.61358780653</v>
      </c>
      <c r="AD34" s="12">
        <f t="shared" si="44"/>
        <v>-321495.79033127346</v>
      </c>
      <c r="AE34" s="12">
        <f t="shared" si="44"/>
        <v>-327398.11739536811</v>
      </c>
      <c r="AF34" s="12">
        <f t="shared" si="44"/>
        <v>-326915.51434573962</v>
      </c>
      <c r="AG34" s="12">
        <f t="shared" si="44"/>
        <v>-3755927.062413285</v>
      </c>
    </row>
    <row r="35" spans="1:33" hidden="1" outlineLevel="2" x14ac:dyDescent="0.3">
      <c r="A35" s="45">
        <f>IF(AG35=0,"-",F35)</f>
        <v>0</v>
      </c>
      <c r="E35" s="42"/>
      <c r="F35" s="43"/>
      <c r="G35" s="43"/>
      <c r="H35" s="43"/>
      <c r="I35" s="42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68" t="s">
        <v>555</v>
      </c>
      <c r="U35" s="64">
        <f>-U5*U37</f>
        <v>-296299.05</v>
      </c>
      <c r="V35" s="64">
        <f t="shared" ref="V35:AF35" si="45">-V5*V37</f>
        <v>-298891.71350000001</v>
      </c>
      <c r="W35" s="64">
        <f t="shared" si="45"/>
        <v>-299688.7159688602</v>
      </c>
      <c r="X35" s="64">
        <f t="shared" si="45"/>
        <v>-308513.80273519043</v>
      </c>
      <c r="Y35" s="64">
        <f t="shared" si="45"/>
        <v>-308151.61257366388</v>
      </c>
      <c r="Z35" s="64">
        <f t="shared" si="45"/>
        <v>-313875.57246173185</v>
      </c>
      <c r="AA35" s="64">
        <f t="shared" si="45"/>
        <v>-313479.19381151878</v>
      </c>
      <c r="AB35" s="64">
        <f t="shared" si="45"/>
        <v>-319274.36570213275</v>
      </c>
      <c r="AC35" s="64">
        <f t="shared" si="45"/>
        <v>-321943.61358780653</v>
      </c>
      <c r="AD35" s="64">
        <f t="shared" si="45"/>
        <v>-321495.79033127346</v>
      </c>
      <c r="AE35" s="64">
        <f t="shared" si="45"/>
        <v>-327398.11739536811</v>
      </c>
      <c r="AF35" s="64">
        <f t="shared" si="45"/>
        <v>-326915.51434573962</v>
      </c>
      <c r="AG35" s="41">
        <f>SUM(U35:AF35)</f>
        <v>-3755927.062413285</v>
      </c>
    </row>
    <row r="36" spans="1:33" hidden="1" outlineLevel="2" x14ac:dyDescent="0.3">
      <c r="A36" s="45" t="str">
        <f>IF(AG36=0,"-",F36)</f>
        <v>-</v>
      </c>
      <c r="E36" s="42"/>
      <c r="F36" s="43"/>
      <c r="G36" s="43"/>
      <c r="H36" s="43"/>
      <c r="I36" s="42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68" t="s">
        <v>555</v>
      </c>
      <c r="AG36" s="41">
        <f t="shared" ref="AG36:AG38" si="46">SUM(U36:AF36)</f>
        <v>0</v>
      </c>
    </row>
    <row r="37" spans="1:33" hidden="1" outlineLevel="2" x14ac:dyDescent="0.3">
      <c r="A37" s="45" t="str">
        <f>IF(AG37=0,"-",F37)</f>
        <v>-</v>
      </c>
      <c r="E37" s="42"/>
      <c r="F37" s="43">
        <v>2001</v>
      </c>
      <c r="G37" s="43" t="s">
        <v>197</v>
      </c>
      <c r="H37" s="42" t="s">
        <v>477</v>
      </c>
      <c r="I37" s="42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68" t="s">
        <v>555</v>
      </c>
      <c r="U37" s="63">
        <v>3.2099999999999997E-2</v>
      </c>
      <c r="V37" s="63">
        <v>3.2099999999999997E-2</v>
      </c>
      <c r="W37" s="63">
        <v>3.2099999999999997E-2</v>
      </c>
      <c r="X37" s="63">
        <v>3.2099999999999997E-2</v>
      </c>
      <c r="Y37" s="63">
        <v>3.2099999999999997E-2</v>
      </c>
      <c r="Z37" s="63">
        <v>3.2099999999999997E-2</v>
      </c>
      <c r="AA37" s="63">
        <v>3.2099999999999997E-2</v>
      </c>
      <c r="AB37" s="63">
        <v>3.2099999999999997E-2</v>
      </c>
      <c r="AC37" s="63">
        <v>3.2099999999999997E-2</v>
      </c>
      <c r="AD37" s="63">
        <v>3.2099999999999997E-2</v>
      </c>
      <c r="AE37" s="63">
        <v>3.2099999999999997E-2</v>
      </c>
      <c r="AF37" s="63">
        <v>3.2099999999999997E-2</v>
      </c>
      <c r="AG37" s="58"/>
    </row>
    <row r="38" spans="1:33" hidden="1" outlineLevel="2" x14ac:dyDescent="0.3">
      <c r="A38" s="45" t="str">
        <f>IF(AG38=0,"-",F38)</f>
        <v>-</v>
      </c>
      <c r="E38" s="42"/>
      <c r="F38" s="43"/>
      <c r="G38" s="43"/>
      <c r="H38" s="43"/>
      <c r="I38" s="42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68" t="s">
        <v>555</v>
      </c>
      <c r="AG38" s="41">
        <f t="shared" si="46"/>
        <v>0</v>
      </c>
    </row>
    <row r="39" spans="1:33" x14ac:dyDescent="0.3">
      <c r="A39" s="45" t="s">
        <v>179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68" t="s">
        <v>555</v>
      </c>
    </row>
    <row r="40" spans="1:33" s="4" customFormat="1" x14ac:dyDescent="0.3">
      <c r="A40" s="45" t="s">
        <v>179</v>
      </c>
      <c r="B40" s="1" t="s">
        <v>126</v>
      </c>
      <c r="C40" s="1"/>
      <c r="D40" s="1"/>
      <c r="E40" s="1"/>
      <c r="F40" s="21"/>
      <c r="G40" s="21"/>
      <c r="H40" s="21"/>
      <c r="I40" s="17"/>
      <c r="J40" s="79">
        <f t="shared" ref="J40:S40" si="47">J3+J20</f>
        <v>6771527.2700000014</v>
      </c>
      <c r="K40" s="79">
        <f t="shared" si="47"/>
        <v>6769301.5399999954</v>
      </c>
      <c r="L40" s="79">
        <f t="shared" si="47"/>
        <v>6631433.0200000005</v>
      </c>
      <c r="M40" s="79">
        <f t="shared" si="47"/>
        <v>7233411.6199999964</v>
      </c>
      <c r="N40" s="79">
        <f t="shared" si="47"/>
        <v>7132159.080000001</v>
      </c>
      <c r="O40" s="79">
        <f t="shared" si="47"/>
        <v>7444846.3099999996</v>
      </c>
      <c r="P40" s="79">
        <f t="shared" si="47"/>
        <v>7355411.6099999994</v>
      </c>
      <c r="Q40" s="79">
        <f t="shared" si="47"/>
        <v>7603133.8399999999</v>
      </c>
      <c r="R40" s="79">
        <f t="shared" si="47"/>
        <v>7553675.7599999998</v>
      </c>
      <c r="S40" s="79">
        <f t="shared" si="47"/>
        <v>7778094.9800000004</v>
      </c>
      <c r="T40" s="68" t="s">
        <v>555</v>
      </c>
      <c r="U40" s="2">
        <f t="shared" ref="U40:AG40" si="48">U3+U20</f>
        <v>8417139.4000000004</v>
      </c>
      <c r="V40" s="2">
        <f t="shared" si="48"/>
        <v>8490703.1980000008</v>
      </c>
      <c r="W40" s="2">
        <f t="shared" si="48"/>
        <v>8513317.2119762581</v>
      </c>
      <c r="X40" s="2">
        <f t="shared" si="48"/>
        <v>8763718.7392900772</v>
      </c>
      <c r="Y40" s="2">
        <f t="shared" si="48"/>
        <v>8753442.0165761076</v>
      </c>
      <c r="Z40" s="2">
        <f t="shared" si="48"/>
        <v>8915852.6915310081</v>
      </c>
      <c r="AA40" s="2">
        <f t="shared" si="48"/>
        <v>8904605.9103903845</v>
      </c>
      <c r="AB40" s="2">
        <f t="shared" si="48"/>
        <v>9069037.1427259352</v>
      </c>
      <c r="AC40" s="2">
        <f t="shared" si="48"/>
        <v>9144773.9332016893</v>
      </c>
      <c r="AD40" s="2">
        <f t="shared" si="48"/>
        <v>9132067.471455574</v>
      </c>
      <c r="AE40" s="2">
        <f t="shared" si="48"/>
        <v>9299539.1066573616</v>
      </c>
      <c r="AF40" s="2">
        <f t="shared" si="48"/>
        <v>9285845.8089127615</v>
      </c>
      <c r="AG40" s="2">
        <f t="shared" si="48"/>
        <v>106690042.63071717</v>
      </c>
    </row>
    <row r="41" spans="1:33" x14ac:dyDescent="0.3">
      <c r="A41" s="45" t="s">
        <v>179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68" t="s">
        <v>555</v>
      </c>
    </row>
    <row r="42" spans="1:33" x14ac:dyDescent="0.3">
      <c r="A42" s="45" t="s">
        <v>179</v>
      </c>
      <c r="B42" s="7" t="s">
        <v>140</v>
      </c>
      <c r="C42" s="7"/>
      <c r="D42" s="7"/>
      <c r="E42" s="7"/>
      <c r="F42" s="19"/>
      <c r="G42" s="19"/>
      <c r="H42" s="19"/>
      <c r="I42" s="14"/>
      <c r="J42" s="74">
        <f>J43+J121+J167+J226+J342+J419+J361</f>
        <v>-4026917.6183333355</v>
      </c>
      <c r="K42" s="74">
        <f>K43+K121+K167+K226+K342+K419+K361</f>
        <v>-4049374.3699999955</v>
      </c>
      <c r="L42" s="74">
        <f>L43+L121+L167+L226+L342+L419+L361</f>
        <v>-4147484.9400000004</v>
      </c>
      <c r="M42" s="74">
        <f>M43+M121+M167+M226+M342+M419+M361</f>
        <v>-4314607.8152777757</v>
      </c>
      <c r="N42" s="74">
        <f>N43+N121+N167+N226+N342+N419+N361</f>
        <v>-4401517.4894444458</v>
      </c>
      <c r="O42" s="74">
        <f>O43+O121+O167+O226+O342+O419+O361</f>
        <v>-4344902.323968255</v>
      </c>
      <c r="P42" s="74">
        <f>P43+P121+P167+P226+P342+P419+P361</f>
        <v>-4101421.3323015878</v>
      </c>
      <c r="Q42" s="74">
        <f>Q43+Q121+Q167+Q226+Q342+Q419+Q361</f>
        <v>-4261902.4856349193</v>
      </c>
      <c r="R42" s="74">
        <f>R43+R121+R167+R226+R342+R419+R361</f>
        <v>-4119646.2673015869</v>
      </c>
      <c r="S42" s="74">
        <f>S43+S121+S167+S226+S342+S419+S361</f>
        <v>-4895748.3456349215</v>
      </c>
      <c r="T42" s="68" t="s">
        <v>555</v>
      </c>
      <c r="U42" s="33">
        <f>U43+U121+U167+U226+U342+U419+U361</f>
        <v>-2453902.5241458435</v>
      </c>
      <c r="V42" s="33">
        <f>V43+V121+V167+V226+V342+V419+V361</f>
        <v>-2211853.8171115895</v>
      </c>
      <c r="W42" s="33">
        <f>W43+W121+W167+W226+W342+W419+W361</f>
        <v>-2453877.2045583786</v>
      </c>
      <c r="X42" s="33">
        <f>X43+X121+X167+X226+X342+X419+X361</f>
        <v>-2411617.44376582</v>
      </c>
      <c r="Y42" s="33">
        <f>Y43+Y121+Y167+Y226+Y342+Y419+Y361</f>
        <v>-2435632.0614627693</v>
      </c>
      <c r="Z42" s="33">
        <f>Z43+Z121+Z167+Z226+Z342+Z419+Z361</f>
        <v>-2396477.8422042085</v>
      </c>
      <c r="AA42" s="33">
        <f>AA43+AA121+AA167+AA226+AA342+AA419+AA361</f>
        <v>-2377566.0504334746</v>
      </c>
      <c r="AB42" s="33">
        <f>AB43+AB121+AB167+AB226+AB342+AB419+AB361</f>
        <v>-2506061.5567865223</v>
      </c>
      <c r="AC42" s="33">
        <f>AC43+AC121+AC167+AC226+AC342+AC419+AC361</f>
        <v>-2356672.0907452125</v>
      </c>
      <c r="AD42" s="33">
        <f>AD43+AD121+AD167+AD226+AD342+AD419+AD361</f>
        <v>-2439213.8944654395</v>
      </c>
      <c r="AE42" s="33">
        <f>AE43+AE121+AE167+AE226+AE342+AE419+AE361</f>
        <v>-2391473.0184999998</v>
      </c>
      <c r="AF42" s="33">
        <f>AF43+AF121+AF167+AF226+AF342+AF419+AF361</f>
        <v>-2445854.8084999998</v>
      </c>
      <c r="AG42" s="33">
        <f>AG43+AG121+AG167+AG226+AG342+AG419+AG361</f>
        <v>-28880202.312679257</v>
      </c>
    </row>
    <row r="43" spans="1:33" x14ac:dyDescent="0.3">
      <c r="A43" s="45" t="s">
        <v>179</v>
      </c>
      <c r="C43" s="9" t="s">
        <v>141</v>
      </c>
      <c r="D43" s="9"/>
      <c r="E43" s="9"/>
      <c r="F43" s="20"/>
      <c r="G43" s="20"/>
      <c r="H43" s="20"/>
      <c r="I43" s="15"/>
      <c r="J43" s="73">
        <f>J44+J53+J62+J66+J71+J75+J118+J99+J90</f>
        <v>-923643.67833333346</v>
      </c>
      <c r="K43" s="73">
        <f>K44+K53+K62+K66+K71+K75+K118+K99+K90</f>
        <v>-835510.10000000009</v>
      </c>
      <c r="L43" s="73">
        <f>L44+L53+L62+L66+L71+L75+L118+L99+L90</f>
        <v>-914790.03000000014</v>
      </c>
      <c r="M43" s="73">
        <f>M44+M53+M62+M66+M71+M75+M118+M99+M90</f>
        <v>-1027948.9508333332</v>
      </c>
      <c r="N43" s="73">
        <f>N44+N53+N62+N66+N71+N75+N118+N99+N90</f>
        <v>-1049244.6616666666</v>
      </c>
      <c r="O43" s="73">
        <f>O44+O53+O62+O66+O71+O75+O118+O99+O90</f>
        <v>-1018152.6066666668</v>
      </c>
      <c r="P43" s="73">
        <f>P44+P53+P62+P66+P71+P75+P118+P99+P90</f>
        <v>-955705.67500000005</v>
      </c>
      <c r="Q43" s="73">
        <f>Q44+Q53+Q62+Q66+Q71+Q75+Q118+Q99+Q90</f>
        <v>-979662.89833333343</v>
      </c>
      <c r="R43" s="73">
        <f>R44+R53+R62+R66+R71+R75+R118+R99+R90</f>
        <v>-956308.64</v>
      </c>
      <c r="S43" s="73">
        <f>S44+S53+S62+S66+S71+S75+S118+S99+S90</f>
        <v>-1560459.7983333336</v>
      </c>
      <c r="T43" s="68" t="s">
        <v>555</v>
      </c>
      <c r="U43" s="10">
        <f>U44+U53+U62+U66+U71+U75+U118+U99+U90</f>
        <v>-1169963.3934148182</v>
      </c>
      <c r="V43" s="10">
        <f>V44+V53+V62+V66+V71+V75+V118+V99+V90</f>
        <v>-1012429.552880866</v>
      </c>
      <c r="W43" s="10">
        <f>W44+W53+W62+W66+W71+W75+W118+W99+W90</f>
        <v>-1134627.361721579</v>
      </c>
      <c r="X43" s="10">
        <f>X44+X53+X62+X66+X71+X75+X118+X99+X90</f>
        <v>-1123690.0945459355</v>
      </c>
      <c r="Y43" s="10">
        <f>Y44+Y53+Y62+Y66+Y71+Y75+Y118+Y99+Y90</f>
        <v>-1118515.4760442143</v>
      </c>
      <c r="Z43" s="10">
        <f>Z44+Z53+Z62+Z66+Z71+Z75+Z118+Z99+Z90</f>
        <v>-1107659.9223432639</v>
      </c>
      <c r="AA43" s="10">
        <f>AA44+AA53+AA62+AA66+AA71+AA75+AA118+AA99+AA90</f>
        <v>-1065006.8002589843</v>
      </c>
      <c r="AB43" s="10">
        <f>AB44+AB53+AB62+AB66+AB71+AB75+AB118+AB99+AB90</f>
        <v>-1084776.9997814691</v>
      </c>
      <c r="AC43" s="10">
        <f>AC44+AC53+AC62+AC66+AC71+AC75+AC118+AC99+AC90</f>
        <v>-1080073.9466475113</v>
      </c>
      <c r="AD43" s="10">
        <f>AD44+AD53+AD62+AD66+AD71+AD75+AD118+AD99+AD90</f>
        <v>-1108864.7325073858</v>
      </c>
      <c r="AE43" s="10">
        <f>AE44+AE53+AE62+AE66+AE71+AE75+AE118+AE99+AE90</f>
        <v>-1066433.19</v>
      </c>
      <c r="AF43" s="10">
        <f>AF44+AF53+AF62+AF66+AF71+AF75+AF118+AF99+AF90</f>
        <v>-1102183.19</v>
      </c>
      <c r="AG43" s="10">
        <f>AG44+AG53+AG62+AG66+AG71+AG75+AG118+AG99+AG90</f>
        <v>-13174224.660146028</v>
      </c>
    </row>
    <row r="44" spans="1:33" outlineLevel="1" collapsed="1" x14ac:dyDescent="0.3">
      <c r="A44" s="45" t="s">
        <v>179</v>
      </c>
      <c r="D44">
        <v>41101</v>
      </c>
      <c r="E44" t="s">
        <v>10</v>
      </c>
      <c r="I44" s="66" t="s">
        <v>475</v>
      </c>
      <c r="J44" s="72">
        <v>-544149.80000000005</v>
      </c>
      <c r="K44" s="72">
        <v>-507858.41000000021</v>
      </c>
      <c r="L44" s="72">
        <v>-526220.37000000011</v>
      </c>
      <c r="M44" s="72">
        <v>-551757.22000000009</v>
      </c>
      <c r="N44" s="72">
        <v>-555623.19000000006</v>
      </c>
      <c r="O44" s="72">
        <v>-544324.43000000017</v>
      </c>
      <c r="P44" s="72">
        <v>-572840.78</v>
      </c>
      <c r="Q44" s="72">
        <v>-532815.7100000002</v>
      </c>
      <c r="R44" s="72">
        <v>-571693.66999999993</v>
      </c>
      <c r="S44" s="72">
        <v>-583491.50000000023</v>
      </c>
      <c r="T44" s="68" t="s">
        <v>555</v>
      </c>
      <c r="U44" s="12">
        <f>SUBTOTAL(9,U45:U50)</f>
        <v>-590000</v>
      </c>
      <c r="V44" s="12">
        <f t="shared" ref="V44:AG44" si="49">SUBTOTAL(9,V45:V50)</f>
        <v>-590000</v>
      </c>
      <c r="W44" s="12">
        <f t="shared" si="49"/>
        <v>-631300</v>
      </c>
      <c r="X44" s="12">
        <f t="shared" si="49"/>
        <v>-631300</v>
      </c>
      <c r="Y44" s="12">
        <f t="shared" si="49"/>
        <v>-631300</v>
      </c>
      <c r="Z44" s="12">
        <f t="shared" si="49"/>
        <v>-631300</v>
      </c>
      <c r="AA44" s="12">
        <f t="shared" si="49"/>
        <v>-631300</v>
      </c>
      <c r="AB44" s="12">
        <f t="shared" si="49"/>
        <v>-631300</v>
      </c>
      <c r="AC44" s="12">
        <f t="shared" si="49"/>
        <v>-631300</v>
      </c>
      <c r="AD44" s="12">
        <f t="shared" si="49"/>
        <v>-631300</v>
      </c>
      <c r="AE44" s="12">
        <f t="shared" si="49"/>
        <v>-631300</v>
      </c>
      <c r="AF44" s="12">
        <f t="shared" si="49"/>
        <v>-631300</v>
      </c>
      <c r="AG44" s="12">
        <f t="shared" si="49"/>
        <v>-7493000</v>
      </c>
    </row>
    <row r="45" spans="1:33" hidden="1" outlineLevel="2" x14ac:dyDescent="0.3">
      <c r="A45" s="45">
        <f>IF(AG45=0,"-",F45)</f>
        <v>9999</v>
      </c>
      <c r="E45" s="42"/>
      <c r="F45" s="43">
        <v>9999</v>
      </c>
      <c r="G45" s="43" t="s">
        <v>556</v>
      </c>
      <c r="H45" s="43"/>
      <c r="I45" s="65">
        <v>-590000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68" t="s">
        <v>555</v>
      </c>
      <c r="U45" s="82">
        <f>I45*(1+U51)</f>
        <v>-590000</v>
      </c>
      <c r="V45" s="82">
        <f>U45*(1+V51)</f>
        <v>-590000</v>
      </c>
      <c r="W45" s="82">
        <f t="shared" ref="W45:AF45" si="50">V45*(1+W51)</f>
        <v>-631300</v>
      </c>
      <c r="X45" s="82">
        <f t="shared" si="50"/>
        <v>-631300</v>
      </c>
      <c r="Y45" s="82">
        <f t="shared" si="50"/>
        <v>-631300</v>
      </c>
      <c r="Z45" s="82">
        <f t="shared" si="50"/>
        <v>-631300</v>
      </c>
      <c r="AA45" s="82">
        <f t="shared" si="50"/>
        <v>-631300</v>
      </c>
      <c r="AB45" s="82">
        <f t="shared" si="50"/>
        <v>-631300</v>
      </c>
      <c r="AC45" s="82">
        <f t="shared" si="50"/>
        <v>-631300</v>
      </c>
      <c r="AD45" s="82">
        <f t="shared" si="50"/>
        <v>-631300</v>
      </c>
      <c r="AE45" s="82">
        <f t="shared" si="50"/>
        <v>-631300</v>
      </c>
      <c r="AF45" s="82">
        <f t="shared" si="50"/>
        <v>-631300</v>
      </c>
      <c r="AG45" s="41">
        <f>SUM(U45:AF45)</f>
        <v>-7493000</v>
      </c>
    </row>
    <row r="46" spans="1:33" hidden="1" outlineLevel="2" x14ac:dyDescent="0.3">
      <c r="A46" s="45" t="str">
        <f>IF(AG46=0,"-",F46)</f>
        <v>-</v>
      </c>
      <c r="E46" s="42"/>
      <c r="F46" s="43"/>
      <c r="G46" s="43"/>
      <c r="H46" s="43"/>
      <c r="I46" s="42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68" t="s">
        <v>555</v>
      </c>
      <c r="AG46" s="41">
        <f t="shared" ref="AG46:AG52" si="51">SUM(U46:AF46)</f>
        <v>0</v>
      </c>
    </row>
    <row r="47" spans="1:33" hidden="1" outlineLevel="2" x14ac:dyDescent="0.3">
      <c r="A47" s="45" t="str">
        <f>IF(AG47=0,"-",F47)</f>
        <v>-</v>
      </c>
      <c r="E47" s="42"/>
      <c r="F47" s="43"/>
      <c r="G47" s="43"/>
      <c r="H47" s="43"/>
      <c r="I47" s="42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68" t="s">
        <v>555</v>
      </c>
      <c r="AG47" s="41">
        <f t="shared" si="51"/>
        <v>0</v>
      </c>
    </row>
    <row r="48" spans="1:33" hidden="1" outlineLevel="2" x14ac:dyDescent="0.3">
      <c r="A48" s="45" t="str">
        <f>IF(AG48=0,"-",F48)</f>
        <v>-</v>
      </c>
      <c r="E48" s="42"/>
      <c r="F48" s="43"/>
      <c r="G48" s="43"/>
      <c r="H48" s="43"/>
      <c r="I48" s="42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68" t="s">
        <v>555</v>
      </c>
      <c r="AG48" s="41">
        <f t="shared" si="51"/>
        <v>0</v>
      </c>
    </row>
    <row r="49" spans="1:33" hidden="1" outlineLevel="2" x14ac:dyDescent="0.3">
      <c r="A49" s="45" t="str">
        <f>IF(AG49=0,"-",F49)</f>
        <v>-</v>
      </c>
      <c r="E49" s="42"/>
      <c r="F49" s="43"/>
      <c r="G49" s="43"/>
      <c r="H49" s="43"/>
      <c r="I49" s="42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68" t="s">
        <v>555</v>
      </c>
      <c r="AG49" s="41">
        <f t="shared" si="51"/>
        <v>0</v>
      </c>
    </row>
    <row r="50" spans="1:33" hidden="1" outlineLevel="2" x14ac:dyDescent="0.3">
      <c r="A50" s="45" t="str">
        <f>IF(AG50=0,"-",F50)</f>
        <v>-</v>
      </c>
      <c r="E50" s="42"/>
      <c r="F50" s="43"/>
      <c r="G50" s="43"/>
      <c r="H50" s="43"/>
      <c r="I50" s="42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68" t="s">
        <v>555</v>
      </c>
      <c r="AG50" s="41">
        <f t="shared" si="51"/>
        <v>0</v>
      </c>
    </row>
    <row r="51" spans="1:33" hidden="1" outlineLevel="2" x14ac:dyDescent="0.3">
      <c r="A51" s="45" t="str">
        <f>IF(AG51=0,"-",F51)</f>
        <v>-</v>
      </c>
      <c r="E51" s="42"/>
      <c r="F51" s="43">
        <v>2001</v>
      </c>
      <c r="G51" s="43" t="s">
        <v>197</v>
      </c>
      <c r="H51" s="42" t="s">
        <v>473</v>
      </c>
      <c r="I51" s="42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68" t="s">
        <v>555</v>
      </c>
      <c r="U51" s="63"/>
      <c r="V51" s="63"/>
      <c r="W51" s="63">
        <v>7.0000000000000007E-2</v>
      </c>
      <c r="X51" s="63"/>
      <c r="Y51" s="63"/>
      <c r="Z51" s="63"/>
      <c r="AA51" s="63"/>
      <c r="AB51" s="63"/>
      <c r="AC51" s="63"/>
      <c r="AD51" s="63"/>
      <c r="AE51" s="63"/>
      <c r="AF51" s="63"/>
      <c r="AG51" s="58"/>
    </row>
    <row r="52" spans="1:33" hidden="1" outlineLevel="2" x14ac:dyDescent="0.3">
      <c r="A52" s="45" t="str">
        <f>IF(AG52=0,"-",F52)</f>
        <v>-</v>
      </c>
      <c r="E52" s="42"/>
      <c r="F52" s="43"/>
      <c r="G52" s="43"/>
      <c r="H52" s="43"/>
      <c r="I52" s="42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68" t="s">
        <v>555</v>
      </c>
      <c r="AG52" s="41">
        <f t="shared" si="51"/>
        <v>0</v>
      </c>
    </row>
    <row r="53" spans="1:33" outlineLevel="1" collapsed="1" x14ac:dyDescent="0.3">
      <c r="A53" s="45" t="s">
        <v>179</v>
      </c>
      <c r="D53">
        <v>41102</v>
      </c>
      <c r="E53" t="s">
        <v>11</v>
      </c>
      <c r="J53" s="72">
        <v>-47174.67</v>
      </c>
      <c r="K53" s="72">
        <v>-47587.760000000009</v>
      </c>
      <c r="L53" s="72">
        <v>-39518.689999999995</v>
      </c>
      <c r="M53" s="72">
        <v>-45852.08</v>
      </c>
      <c r="N53" s="72">
        <v>-50418.239999999998</v>
      </c>
      <c r="O53" s="72">
        <v>-58386.579999999994</v>
      </c>
      <c r="P53" s="72">
        <v>-49076.990000000005</v>
      </c>
      <c r="Q53" s="72">
        <v>-60127.079999999994</v>
      </c>
      <c r="R53" s="72">
        <v>-50042.52</v>
      </c>
      <c r="S53" s="72">
        <v>-83747.940000000017</v>
      </c>
      <c r="T53" s="68" t="s">
        <v>555</v>
      </c>
      <c r="U53" s="12">
        <f>SUBTOTAL(9,U54:U59)</f>
        <v>-51149.61964517858</v>
      </c>
      <c r="V53" s="12">
        <f t="shared" ref="V53:AG53" si="52">SUBTOTAL(9,V54:V59)</f>
        <v>-55284.657784834155</v>
      </c>
      <c r="W53" s="12">
        <f t="shared" si="52"/>
        <v>-47410.078399283535</v>
      </c>
      <c r="X53" s="12">
        <f t="shared" si="52"/>
        <v>-52462.23711218495</v>
      </c>
      <c r="Y53" s="12">
        <f t="shared" si="52"/>
        <v>-57285.288815968961</v>
      </c>
      <c r="Z53" s="12">
        <f t="shared" si="52"/>
        <v>-67715.953799832176</v>
      </c>
      <c r="AA53" s="12">
        <f t="shared" si="52"/>
        <v>-54085.366944371526</v>
      </c>
      <c r="AB53" s="12">
        <f t="shared" si="52"/>
        <v>-71240.815335568812</v>
      </c>
      <c r="AC53" s="12">
        <f t="shared" si="52"/>
        <v>-55260.088634530446</v>
      </c>
      <c r="AD53" s="12">
        <f t="shared" si="52"/>
        <v>-90609.845253958265</v>
      </c>
      <c r="AE53" s="12">
        <f t="shared" si="52"/>
        <v>-60983.58</v>
      </c>
      <c r="AF53" s="12">
        <f t="shared" si="52"/>
        <v>-60983.58</v>
      </c>
      <c r="AG53" s="12">
        <f t="shared" si="52"/>
        <v>-724471.11172571126</v>
      </c>
    </row>
    <row r="54" spans="1:33" hidden="1" outlineLevel="2" x14ac:dyDescent="0.3">
      <c r="A54" s="45">
        <f>IF(AG54=0,"-",F54)</f>
        <v>9999</v>
      </c>
      <c r="E54" s="42"/>
      <c r="F54" s="43">
        <v>9999</v>
      </c>
      <c r="G54" s="43" t="s">
        <v>556</v>
      </c>
      <c r="H54" s="43"/>
      <c r="I54" s="42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68" t="s">
        <v>555</v>
      </c>
      <c r="U54" s="82">
        <f>U44*U60</f>
        <v>-51149.61964517858</v>
      </c>
      <c r="V54" s="82">
        <f t="shared" ref="V54:AF54" si="53">V44*V60</f>
        <v>-55284.657784834155</v>
      </c>
      <c r="W54" s="82">
        <f t="shared" si="53"/>
        <v>-47410.078399283535</v>
      </c>
      <c r="X54" s="82">
        <f t="shared" si="53"/>
        <v>-52462.23711218495</v>
      </c>
      <c r="Y54" s="82">
        <f t="shared" si="53"/>
        <v>-57285.288815968961</v>
      </c>
      <c r="Z54" s="82">
        <f t="shared" si="53"/>
        <v>-67715.953799832176</v>
      </c>
      <c r="AA54" s="82">
        <f t="shared" si="53"/>
        <v>-54085.366944371526</v>
      </c>
      <c r="AB54" s="82">
        <f t="shared" si="53"/>
        <v>-71240.815335568812</v>
      </c>
      <c r="AC54" s="82">
        <f t="shared" si="53"/>
        <v>-55260.088634530446</v>
      </c>
      <c r="AD54" s="82">
        <f t="shared" si="53"/>
        <v>-90609.845253958265</v>
      </c>
      <c r="AE54" s="82">
        <f t="shared" si="53"/>
        <v>-60983.58</v>
      </c>
      <c r="AF54" s="82">
        <f t="shared" si="53"/>
        <v>-60983.58</v>
      </c>
      <c r="AG54" s="41">
        <f>SUM(U54:AF54)</f>
        <v>-724471.11172571126</v>
      </c>
    </row>
    <row r="55" spans="1:33" hidden="1" outlineLevel="2" x14ac:dyDescent="0.3">
      <c r="A55" s="45" t="str">
        <f>IF(AG55=0,"-",F55)</f>
        <v>-</v>
      </c>
      <c r="E55" s="42"/>
      <c r="F55" s="43"/>
      <c r="G55" s="43"/>
      <c r="H55" s="43"/>
      <c r="I55" s="42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68" t="s">
        <v>555</v>
      </c>
      <c r="AG55" s="41">
        <f t="shared" ref="AG55:AG61" si="54">SUM(U55:AF55)</f>
        <v>0</v>
      </c>
    </row>
    <row r="56" spans="1:33" hidden="1" outlineLevel="2" x14ac:dyDescent="0.3">
      <c r="A56" s="45" t="str">
        <f>IF(AG56=0,"-",F56)</f>
        <v>-</v>
      </c>
      <c r="E56" s="42"/>
      <c r="F56" s="43"/>
      <c r="G56" s="43"/>
      <c r="H56" s="43"/>
      <c r="I56" s="42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68" t="s">
        <v>555</v>
      </c>
      <c r="AG56" s="41">
        <f t="shared" si="54"/>
        <v>0</v>
      </c>
    </row>
    <row r="57" spans="1:33" hidden="1" outlineLevel="2" x14ac:dyDescent="0.3">
      <c r="A57" s="45" t="str">
        <f>IF(AG57=0,"-",F57)</f>
        <v>-</v>
      </c>
      <c r="E57" s="42"/>
      <c r="F57" s="43"/>
      <c r="G57" s="43"/>
      <c r="H57" s="43"/>
      <c r="I57" s="42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68" t="s">
        <v>555</v>
      </c>
      <c r="AG57" s="41">
        <f t="shared" si="54"/>
        <v>0</v>
      </c>
    </row>
    <row r="58" spans="1:33" hidden="1" outlineLevel="2" x14ac:dyDescent="0.3">
      <c r="A58" s="45" t="str">
        <f>IF(AG58=0,"-",F58)</f>
        <v>-</v>
      </c>
      <c r="E58" s="42"/>
      <c r="F58" s="43"/>
      <c r="G58" s="43"/>
      <c r="H58" s="43"/>
      <c r="I58" s="42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68" t="s">
        <v>555</v>
      </c>
      <c r="AG58" s="41">
        <f t="shared" si="54"/>
        <v>0</v>
      </c>
    </row>
    <row r="59" spans="1:33" hidden="1" outlineLevel="2" x14ac:dyDescent="0.3">
      <c r="A59" s="45" t="str">
        <f>IF(AG59=0,"-",F59)</f>
        <v>-</v>
      </c>
      <c r="E59" s="42"/>
      <c r="F59" s="43"/>
      <c r="G59" s="43"/>
      <c r="H59" s="43"/>
      <c r="I59" s="42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68" t="s">
        <v>555</v>
      </c>
      <c r="AG59" s="41">
        <f t="shared" si="54"/>
        <v>0</v>
      </c>
    </row>
    <row r="60" spans="1:33" hidden="1" outlineLevel="2" x14ac:dyDescent="0.3">
      <c r="A60" s="45" t="str">
        <f>IF(AG60=0,"-",F60)</f>
        <v>-</v>
      </c>
      <c r="E60" s="42"/>
      <c r="F60" s="43">
        <v>2001</v>
      </c>
      <c r="G60" s="43" t="s">
        <v>197</v>
      </c>
      <c r="H60" s="42" t="s">
        <v>477</v>
      </c>
      <c r="I60" s="42"/>
      <c r="J60" s="83">
        <f>J53/J44</f>
        <v>8.6694270585048444E-2</v>
      </c>
      <c r="K60" s="83">
        <f t="shared" ref="K60:S60" si="55">K53/K44</f>
        <v>9.3702809804803652E-2</v>
      </c>
      <c r="L60" s="83">
        <f t="shared" si="55"/>
        <v>7.5099126246291045E-2</v>
      </c>
      <c r="M60" s="83">
        <f t="shared" si="55"/>
        <v>8.3101912105472756E-2</v>
      </c>
      <c r="N60" s="83">
        <f t="shared" si="55"/>
        <v>9.0741784913621032E-2</v>
      </c>
      <c r="O60" s="83">
        <f t="shared" si="55"/>
        <v>0.10726430191641403</v>
      </c>
      <c r="P60" s="83">
        <f t="shared" si="55"/>
        <v>8.567300323835185E-2</v>
      </c>
      <c r="Q60" s="83">
        <f t="shared" si="55"/>
        <v>0.11284779872575448</v>
      </c>
      <c r="R60" s="83">
        <f t="shared" si="55"/>
        <v>8.7533801100159112E-2</v>
      </c>
      <c r="S60" s="83">
        <f t="shared" si="55"/>
        <v>0.14352898028505981</v>
      </c>
      <c r="T60" s="68" t="s">
        <v>555</v>
      </c>
      <c r="U60" s="63">
        <v>8.6694270585048444E-2</v>
      </c>
      <c r="V60" s="63">
        <v>9.3702809804803652E-2</v>
      </c>
      <c r="W60" s="63">
        <v>7.5099126246291045E-2</v>
      </c>
      <c r="X60" s="63">
        <v>8.3101912105472756E-2</v>
      </c>
      <c r="Y60" s="63">
        <v>9.0741784913621032E-2</v>
      </c>
      <c r="Z60" s="63">
        <v>0.10726430191641403</v>
      </c>
      <c r="AA60" s="63">
        <v>8.567300323835185E-2</v>
      </c>
      <c r="AB60" s="63">
        <v>0.11284779872575448</v>
      </c>
      <c r="AC60" s="63">
        <v>8.7533801100159112E-2</v>
      </c>
      <c r="AD60" s="63">
        <v>0.14352898028505981</v>
      </c>
      <c r="AE60" s="63">
        <v>9.6600000000000005E-2</v>
      </c>
      <c r="AF60" s="63">
        <v>9.6600000000000005E-2</v>
      </c>
      <c r="AG60" s="58"/>
    </row>
    <row r="61" spans="1:33" hidden="1" outlineLevel="2" x14ac:dyDescent="0.3">
      <c r="A61" s="45" t="str">
        <f>IF(AG61=0,"-",F61)</f>
        <v>-</v>
      </c>
      <c r="E61" s="42"/>
      <c r="F61" s="43"/>
      <c r="G61" s="43"/>
      <c r="H61" s="43"/>
      <c r="I61" s="42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68" t="s">
        <v>555</v>
      </c>
      <c r="AG61" s="41">
        <f t="shared" si="54"/>
        <v>0</v>
      </c>
    </row>
    <row r="62" spans="1:33" outlineLevel="1" collapsed="1" x14ac:dyDescent="0.3">
      <c r="A62" s="45" t="s">
        <v>179</v>
      </c>
      <c r="D62">
        <v>41103</v>
      </c>
      <c r="E62" t="s">
        <v>12</v>
      </c>
      <c r="J62" s="72">
        <v>-6008.53</v>
      </c>
      <c r="K62" s="72">
        <v>-11223.400000000001</v>
      </c>
      <c r="L62" s="72">
        <v>-7476.03</v>
      </c>
      <c r="M62" s="72">
        <v>-9369.4999999999982</v>
      </c>
      <c r="N62" s="72">
        <v>-11297.509999999998</v>
      </c>
      <c r="O62" s="72">
        <v>-9854.989999999998</v>
      </c>
      <c r="P62" s="72">
        <v>-10786.63</v>
      </c>
      <c r="Q62" s="72">
        <v>-9246.1299999999992</v>
      </c>
      <c r="R62" s="72">
        <v>-8849.2799999999988</v>
      </c>
      <c r="S62" s="72">
        <v>-9602.57</v>
      </c>
      <c r="T62" s="68" t="s">
        <v>555</v>
      </c>
      <c r="U62" s="12">
        <f t="shared" ref="U62:AF62" si="56">SUBTOTAL(9,U63:U65)</f>
        <v>-10000</v>
      </c>
      <c r="V62" s="12">
        <f t="shared" si="56"/>
        <v>-10000</v>
      </c>
      <c r="W62" s="12">
        <f t="shared" si="56"/>
        <v>-10000</v>
      </c>
      <c r="X62" s="12">
        <f t="shared" si="56"/>
        <v>-10000</v>
      </c>
      <c r="Y62" s="12">
        <f t="shared" si="56"/>
        <v>-10000</v>
      </c>
      <c r="Z62" s="12">
        <f t="shared" si="56"/>
        <v>-10000</v>
      </c>
      <c r="AA62" s="12">
        <f t="shared" si="56"/>
        <v>-10000</v>
      </c>
      <c r="AB62" s="12">
        <f t="shared" si="56"/>
        <v>-10000</v>
      </c>
      <c r="AC62" s="12">
        <f t="shared" si="56"/>
        <v>-10000</v>
      </c>
      <c r="AD62" s="12">
        <f t="shared" si="56"/>
        <v>-10000</v>
      </c>
      <c r="AE62" s="12">
        <f t="shared" si="56"/>
        <v>-10000</v>
      </c>
      <c r="AF62" s="12">
        <f t="shared" si="56"/>
        <v>-10000</v>
      </c>
      <c r="AG62" s="12">
        <f t="shared" ref="AG62" si="57">SUM(U62:AF62)</f>
        <v>-120000</v>
      </c>
    </row>
    <row r="63" spans="1:33" hidden="1" outlineLevel="2" x14ac:dyDescent="0.3">
      <c r="A63" s="45">
        <f>IF(AG63=0,"-",F63)</f>
        <v>6001</v>
      </c>
      <c r="E63" s="42"/>
      <c r="F63" s="43">
        <v>6001</v>
      </c>
      <c r="G63" s="43" t="s">
        <v>218</v>
      </c>
      <c r="H63" s="43"/>
      <c r="I63" s="42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68" t="s">
        <v>555</v>
      </c>
      <c r="U63" s="11">
        <v>-8000</v>
      </c>
      <c r="V63" s="11">
        <v>-8000</v>
      </c>
      <c r="W63" s="11">
        <v>-8000</v>
      </c>
      <c r="X63" s="11">
        <v>-8000</v>
      </c>
      <c r="Y63" s="11">
        <v>-8000</v>
      </c>
      <c r="Z63" s="11">
        <v>-8000</v>
      </c>
      <c r="AA63" s="11">
        <v>-8000</v>
      </c>
      <c r="AB63" s="11">
        <v>-8000</v>
      </c>
      <c r="AC63" s="11">
        <v>-8000</v>
      </c>
      <c r="AD63" s="11">
        <v>-8000</v>
      </c>
      <c r="AE63" s="11">
        <v>-8000</v>
      </c>
      <c r="AF63" s="11">
        <v>-8000</v>
      </c>
      <c r="AG63" s="41">
        <f t="shared" ref="AG63:AG65" si="58">SUM(U63:AF63)</f>
        <v>-96000</v>
      </c>
    </row>
    <row r="64" spans="1:33" hidden="1" outlineLevel="2" x14ac:dyDescent="0.3">
      <c r="A64" s="45">
        <f>IF(AG64=0,"-",F64)</f>
        <v>6002</v>
      </c>
      <c r="E64" s="42"/>
      <c r="F64" s="43">
        <v>6002</v>
      </c>
      <c r="G64" s="43" t="s">
        <v>219</v>
      </c>
      <c r="H64" s="43"/>
      <c r="I64" s="42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68" t="s">
        <v>555</v>
      </c>
      <c r="U64" s="11">
        <v>-2000</v>
      </c>
      <c r="V64" s="11">
        <v>-2000</v>
      </c>
      <c r="W64" s="11">
        <v>-2000</v>
      </c>
      <c r="X64" s="11">
        <v>-2000</v>
      </c>
      <c r="Y64" s="11">
        <v>-2000</v>
      </c>
      <c r="Z64" s="11">
        <v>-2000</v>
      </c>
      <c r="AA64" s="11">
        <v>-2000</v>
      </c>
      <c r="AB64" s="11">
        <v>-2000</v>
      </c>
      <c r="AC64" s="11">
        <v>-2000</v>
      </c>
      <c r="AD64" s="11">
        <v>-2000</v>
      </c>
      <c r="AE64" s="11">
        <v>-2000</v>
      </c>
      <c r="AF64" s="11">
        <v>-2000</v>
      </c>
      <c r="AG64" s="41">
        <f t="shared" si="58"/>
        <v>-24000</v>
      </c>
    </row>
    <row r="65" spans="1:33" hidden="1" outlineLevel="2" x14ac:dyDescent="0.3">
      <c r="A65" s="45" t="str">
        <f>IF(AG65=0,"-",F65)</f>
        <v>-</v>
      </c>
      <c r="E65" s="42"/>
      <c r="F65" s="43"/>
      <c r="G65" s="43"/>
      <c r="H65" s="43"/>
      <c r="I65" s="42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68" t="s">
        <v>555</v>
      </c>
      <c r="AG65" s="41">
        <f t="shared" si="58"/>
        <v>0</v>
      </c>
    </row>
    <row r="66" spans="1:33" outlineLevel="1" collapsed="1" x14ac:dyDescent="0.3">
      <c r="A66" s="45" t="s">
        <v>179</v>
      </c>
      <c r="D66">
        <v>41104</v>
      </c>
      <c r="E66" t="s">
        <v>13</v>
      </c>
      <c r="J66" s="72">
        <v>-8805.82</v>
      </c>
      <c r="K66" s="72">
        <v>-35048.100000000006</v>
      </c>
      <c r="L66" s="72">
        <v>-76688.85000000002</v>
      </c>
      <c r="M66" s="72">
        <v>-93134.329999999987</v>
      </c>
      <c r="N66" s="72">
        <v>-85341.50999999998</v>
      </c>
      <c r="O66" s="72">
        <v>-39793.339999999997</v>
      </c>
      <c r="P66" s="72">
        <v>-41315.159999999996</v>
      </c>
      <c r="Q66" s="72">
        <v>-61605.110000000008</v>
      </c>
      <c r="R66" s="72">
        <v>-49212.89</v>
      </c>
      <c r="S66" s="72">
        <v>-68970.569999999992</v>
      </c>
      <c r="T66" s="68" t="s">
        <v>555</v>
      </c>
      <c r="U66" s="12">
        <f>SUBTOTAL(9,U67:U68)</f>
        <v>-9547.8006240193408</v>
      </c>
      <c r="V66" s="12">
        <f t="shared" ref="V66:AG66" si="59">SUBTOTAL(9,V67:V68)</f>
        <v>-40716.819083492177</v>
      </c>
      <c r="W66" s="12">
        <f t="shared" si="59"/>
        <v>-92002.654714791832</v>
      </c>
      <c r="X66" s="12">
        <f t="shared" si="59"/>
        <v>-106560.82131376547</v>
      </c>
      <c r="Y66" s="12">
        <f t="shared" si="59"/>
        <v>-96965.166740070694</v>
      </c>
      <c r="Z66" s="12">
        <f t="shared" si="59"/>
        <v>-46151.769344616754</v>
      </c>
      <c r="AA66" s="12">
        <f t="shared" si="59"/>
        <v>-45531.431103770228</v>
      </c>
      <c r="AB66" s="12">
        <f t="shared" si="59"/>
        <v>-72992.040611940654</v>
      </c>
      <c r="AC66" s="12">
        <f t="shared" si="59"/>
        <v>-54343.959164354579</v>
      </c>
      <c r="AD66" s="12">
        <f t="shared" si="59"/>
        <v>-74621.68830394269</v>
      </c>
      <c r="AE66" s="12">
        <f t="shared" si="59"/>
        <v>-64266.340000000004</v>
      </c>
      <c r="AF66" s="12">
        <f t="shared" si="59"/>
        <v>-64266.340000000004</v>
      </c>
      <c r="AG66" s="12">
        <f t="shared" si="59"/>
        <v>-767966.8310047643</v>
      </c>
    </row>
    <row r="67" spans="1:33" hidden="1" outlineLevel="2" x14ac:dyDescent="0.3">
      <c r="A67" s="45">
        <f>IF(AG67=0,"-",F67)</f>
        <v>0</v>
      </c>
      <c r="E67" s="42"/>
      <c r="F67" s="43"/>
      <c r="G67" s="43" t="s">
        <v>556</v>
      </c>
      <c r="H67" s="43"/>
      <c r="I67" s="42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68" t="s">
        <v>555</v>
      </c>
      <c r="U67" s="11">
        <f>U44*U69</f>
        <v>-9547.8006240193408</v>
      </c>
      <c r="V67" s="11">
        <f t="shared" ref="V67:AF67" si="60">V44*V69</f>
        <v>-40716.819083492177</v>
      </c>
      <c r="W67" s="11">
        <f t="shared" si="60"/>
        <v>-92002.654714791832</v>
      </c>
      <c r="X67" s="11">
        <f t="shared" si="60"/>
        <v>-106560.82131376547</v>
      </c>
      <c r="Y67" s="11">
        <f t="shared" si="60"/>
        <v>-96965.166740070694</v>
      </c>
      <c r="Z67" s="11">
        <f t="shared" si="60"/>
        <v>-46151.769344616754</v>
      </c>
      <c r="AA67" s="11">
        <f t="shared" si="60"/>
        <v>-45531.431103770228</v>
      </c>
      <c r="AB67" s="11">
        <f t="shared" si="60"/>
        <v>-72992.040611940654</v>
      </c>
      <c r="AC67" s="11">
        <f t="shared" si="60"/>
        <v>-54343.959164354579</v>
      </c>
      <c r="AD67" s="11">
        <f t="shared" si="60"/>
        <v>-74621.68830394269</v>
      </c>
      <c r="AE67" s="11">
        <f t="shared" si="60"/>
        <v>-64266.340000000004</v>
      </c>
      <c r="AF67" s="11">
        <f t="shared" si="60"/>
        <v>-64266.340000000004</v>
      </c>
      <c r="AG67" s="41">
        <f>SUM(U67:AF67)</f>
        <v>-767966.8310047643</v>
      </c>
    </row>
    <row r="68" spans="1:33" hidden="1" outlineLevel="2" x14ac:dyDescent="0.3">
      <c r="A68" s="45" t="str">
        <f>IF(AG68=0,"-",F68)</f>
        <v>-</v>
      </c>
      <c r="E68" s="42"/>
      <c r="F68" s="43"/>
      <c r="G68" s="43"/>
      <c r="H68" s="43"/>
      <c r="I68" s="42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68" t="s">
        <v>555</v>
      </c>
      <c r="AG68" s="41">
        <f t="shared" ref="AG68:AG70" si="61">SUM(U68:AF68)</f>
        <v>0</v>
      </c>
    </row>
    <row r="69" spans="1:33" hidden="1" outlineLevel="2" x14ac:dyDescent="0.3">
      <c r="A69" s="45" t="str">
        <f>IF(AG69=0,"-",F69)</f>
        <v>-</v>
      </c>
      <c r="E69" s="42"/>
      <c r="F69" s="43">
        <v>2001</v>
      </c>
      <c r="G69" s="43" t="s">
        <v>197</v>
      </c>
      <c r="H69" s="42" t="s">
        <v>477</v>
      </c>
      <c r="I69" s="42"/>
      <c r="J69" s="83">
        <f>J66/J44</f>
        <v>1.6182712922066678E-2</v>
      </c>
      <c r="K69" s="83">
        <f t="shared" ref="K69:S69" si="62">K66/K44</f>
        <v>6.9011557768630813E-2</v>
      </c>
      <c r="L69" s="83">
        <f t="shared" si="62"/>
        <v>0.14573523636114658</v>
      </c>
      <c r="M69" s="83">
        <f t="shared" si="62"/>
        <v>0.16879585191472432</v>
      </c>
      <c r="N69" s="83">
        <f t="shared" si="62"/>
        <v>0.15359601891346539</v>
      </c>
      <c r="O69" s="83">
        <f t="shared" si="62"/>
        <v>7.3105923245076435E-2</v>
      </c>
      <c r="P69" s="83">
        <f t="shared" si="62"/>
        <v>7.2123287032742317E-2</v>
      </c>
      <c r="Q69" s="83">
        <f t="shared" si="62"/>
        <v>0.11562179726269706</v>
      </c>
      <c r="R69" s="83">
        <f t="shared" si="62"/>
        <v>8.6082621834871823E-2</v>
      </c>
      <c r="S69" s="83">
        <f t="shared" si="62"/>
        <v>0.11820321290027355</v>
      </c>
      <c r="T69" s="68" t="s">
        <v>555</v>
      </c>
      <c r="U69" s="63">
        <v>1.6182712922066678E-2</v>
      </c>
      <c r="V69" s="63">
        <v>6.9011557768630813E-2</v>
      </c>
      <c r="W69" s="63">
        <v>0.14573523636114658</v>
      </c>
      <c r="X69" s="63">
        <v>0.16879585191472432</v>
      </c>
      <c r="Y69" s="63">
        <v>0.15359601891346539</v>
      </c>
      <c r="Z69" s="63">
        <v>7.3105923245076435E-2</v>
      </c>
      <c r="AA69" s="63">
        <v>7.2123287032742317E-2</v>
      </c>
      <c r="AB69" s="63">
        <v>0.11562179726269706</v>
      </c>
      <c r="AC69" s="63">
        <v>8.6082621834871823E-2</v>
      </c>
      <c r="AD69" s="63">
        <v>0.11820321290027355</v>
      </c>
      <c r="AE69" s="63">
        <v>0.1018</v>
      </c>
      <c r="AF69" s="63">
        <v>0.1018</v>
      </c>
      <c r="AG69" s="58"/>
    </row>
    <row r="70" spans="1:33" hidden="1" outlineLevel="2" x14ac:dyDescent="0.3">
      <c r="A70" s="45" t="str">
        <f>IF(AG70=0,"-",F70)</f>
        <v>-</v>
      </c>
      <c r="E70" s="42"/>
      <c r="F70" s="43"/>
      <c r="G70" s="43"/>
      <c r="H70" s="43"/>
      <c r="I70" s="42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68" t="s">
        <v>555</v>
      </c>
      <c r="AG70" s="41">
        <f t="shared" si="61"/>
        <v>0</v>
      </c>
    </row>
    <row r="71" spans="1:33" outlineLevel="1" collapsed="1" x14ac:dyDescent="0.3">
      <c r="A71" s="45" t="s">
        <v>179</v>
      </c>
      <c r="D71">
        <v>41105</v>
      </c>
      <c r="E71" t="s">
        <v>14</v>
      </c>
      <c r="J71" s="72">
        <v>-26568.1</v>
      </c>
      <c r="K71" s="72">
        <v>-23080</v>
      </c>
      <c r="L71" s="72">
        <v>-26130</v>
      </c>
      <c r="M71" s="72">
        <v>-26597.599999999999</v>
      </c>
      <c r="N71" s="72">
        <v>-37780</v>
      </c>
      <c r="O71" s="72">
        <v>-28450</v>
      </c>
      <c r="P71" s="72">
        <v>-18990</v>
      </c>
      <c r="Q71" s="72">
        <v>-25860</v>
      </c>
      <c r="R71" s="72">
        <v>-26360</v>
      </c>
      <c r="S71" s="72">
        <v>-47410</v>
      </c>
      <c r="T71" s="68" t="s">
        <v>555</v>
      </c>
      <c r="U71" s="12">
        <f t="shared" ref="U71:AF71" si="63">SUBTOTAL(9,U72:U74)</f>
        <v>-30000</v>
      </c>
      <c r="V71" s="12">
        <f t="shared" si="63"/>
        <v>-24000</v>
      </c>
      <c r="W71" s="12">
        <f t="shared" si="63"/>
        <v>-24000</v>
      </c>
      <c r="X71" s="12">
        <f t="shared" si="63"/>
        <v>-30000</v>
      </c>
      <c r="Y71" s="12">
        <f t="shared" si="63"/>
        <v>-24000</v>
      </c>
      <c r="Z71" s="12">
        <f t="shared" si="63"/>
        <v>-24000</v>
      </c>
      <c r="AA71" s="12">
        <f t="shared" si="63"/>
        <v>-30000</v>
      </c>
      <c r="AB71" s="12">
        <f t="shared" si="63"/>
        <v>-24000</v>
      </c>
      <c r="AC71" s="12">
        <f t="shared" si="63"/>
        <v>-24000</v>
      </c>
      <c r="AD71" s="12">
        <f t="shared" si="63"/>
        <v>-30000</v>
      </c>
      <c r="AE71" s="12">
        <f t="shared" si="63"/>
        <v>-24000</v>
      </c>
      <c r="AF71" s="12">
        <f t="shared" si="63"/>
        <v>-30000</v>
      </c>
      <c r="AG71" s="12">
        <f t="shared" ref="AG71" si="64">SUM(U71:AF71)</f>
        <v>-318000</v>
      </c>
    </row>
    <row r="72" spans="1:33" hidden="1" outlineLevel="2" x14ac:dyDescent="0.3">
      <c r="A72" s="45">
        <f>IF(AG72=0,"-",F72)</f>
        <v>6001</v>
      </c>
      <c r="E72" s="42"/>
      <c r="F72" s="43">
        <v>6001</v>
      </c>
      <c r="G72" s="43" t="s">
        <v>218</v>
      </c>
      <c r="H72" s="43"/>
      <c r="I72" s="42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68" t="s">
        <v>555</v>
      </c>
      <c r="U72" s="11">
        <f>-6000*5</f>
        <v>-30000</v>
      </c>
      <c r="V72" s="11">
        <f>-6000*4</f>
        <v>-24000</v>
      </c>
      <c r="W72" s="11">
        <f>-6000*4</f>
        <v>-24000</v>
      </c>
      <c r="X72" s="11">
        <f>-6000*5</f>
        <v>-30000</v>
      </c>
      <c r="Y72" s="11">
        <f t="shared" ref="Y72:AE72" si="65">-6000*4</f>
        <v>-24000</v>
      </c>
      <c r="Z72" s="11">
        <f t="shared" si="65"/>
        <v>-24000</v>
      </c>
      <c r="AA72" s="11">
        <f>-6000*5</f>
        <v>-30000</v>
      </c>
      <c r="AB72" s="11">
        <f t="shared" si="65"/>
        <v>-24000</v>
      </c>
      <c r="AC72" s="11">
        <f t="shared" si="65"/>
        <v>-24000</v>
      </c>
      <c r="AD72" s="11">
        <f>-6000*5</f>
        <v>-30000</v>
      </c>
      <c r="AE72" s="11">
        <f t="shared" si="65"/>
        <v>-24000</v>
      </c>
      <c r="AF72" s="11">
        <f>-6000*5</f>
        <v>-30000</v>
      </c>
      <c r="AG72" s="41">
        <f>SUM(U72:AF72)</f>
        <v>-318000</v>
      </c>
    </row>
    <row r="73" spans="1:33" hidden="1" outlineLevel="2" x14ac:dyDescent="0.3">
      <c r="A73" s="45" t="str">
        <f>IF(AG73=0,"-",F73)</f>
        <v>-</v>
      </c>
      <c r="E73" s="42"/>
      <c r="F73" s="43"/>
      <c r="G73" s="43"/>
      <c r="H73" s="43"/>
      <c r="I73" s="42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68" t="s">
        <v>555</v>
      </c>
      <c r="AG73" s="41">
        <f t="shared" ref="AG73:AG74" si="66">SUM(U73:AF73)</f>
        <v>0</v>
      </c>
    </row>
    <row r="74" spans="1:33" hidden="1" outlineLevel="2" x14ac:dyDescent="0.3">
      <c r="A74" s="45" t="str">
        <f>IF(AG74=0,"-",F74)</f>
        <v>-</v>
      </c>
      <c r="E74" s="42"/>
      <c r="F74" s="43"/>
      <c r="G74" s="43"/>
      <c r="H74" s="43"/>
      <c r="I74" s="42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68" t="s">
        <v>555</v>
      </c>
      <c r="AG74" s="41">
        <f t="shared" si="66"/>
        <v>0</v>
      </c>
    </row>
    <row r="75" spans="1:33" outlineLevel="1" collapsed="1" x14ac:dyDescent="0.3">
      <c r="A75" s="45" t="s">
        <v>179</v>
      </c>
      <c r="D75">
        <v>41106</v>
      </c>
      <c r="E75" t="s">
        <v>15</v>
      </c>
      <c r="J75" s="72">
        <v>-182043.01</v>
      </c>
      <c r="K75" s="72">
        <v>-123277.49999999997</v>
      </c>
      <c r="L75" s="72">
        <v>-139871.69000000003</v>
      </c>
      <c r="M75" s="72">
        <v>-200919.89999999997</v>
      </c>
      <c r="N75" s="72">
        <v>-209978.22999999998</v>
      </c>
      <c r="O75" s="72">
        <v>-231257.09000000003</v>
      </c>
      <c r="P75" s="72">
        <v>-139380.22999999995</v>
      </c>
      <c r="Q75" s="72">
        <v>-192501.15999999995</v>
      </c>
      <c r="R75" s="72">
        <v>-153300.28</v>
      </c>
      <c r="S75" s="72">
        <v>-691268.53000000014</v>
      </c>
      <c r="T75" s="68" t="s">
        <v>555</v>
      </c>
      <c r="U75" s="12">
        <f>SUBTOTAL(9,U76:U89)</f>
        <v>-361493.36</v>
      </c>
      <c r="V75" s="12">
        <f t="shared" ref="V75" si="67">SUBTOTAL(9,V76:V89)</f>
        <v>-174826.36</v>
      </c>
      <c r="W75" s="12">
        <f t="shared" ref="W75" si="68">SUBTOTAL(9,W76:W89)</f>
        <v>-169826.36</v>
      </c>
      <c r="X75" s="12">
        <f t="shared" ref="X75" si="69">SUBTOTAL(9,X76:X89)</f>
        <v>-169826.36</v>
      </c>
      <c r="Y75" s="12">
        <f t="shared" ref="Y75" si="70">SUBTOTAL(9,Y76:Y89)</f>
        <v>-174826.36</v>
      </c>
      <c r="Z75" s="12">
        <f t="shared" ref="Z75" si="71">SUBTOTAL(9,Z76:Z89)</f>
        <v>-169826.36</v>
      </c>
      <c r="AA75" s="12">
        <f t="shared" ref="AA75" si="72">SUBTOTAL(9,AA76:AA89)</f>
        <v>-169826.36</v>
      </c>
      <c r="AB75" s="12">
        <f t="shared" ref="AB75" si="73">SUBTOTAL(9,AB76:AB89)</f>
        <v>-152000</v>
      </c>
      <c r="AC75" s="12">
        <f t="shared" ref="AC75" si="74">SUBTOTAL(9,AC76:AC89)</f>
        <v>-147000</v>
      </c>
      <c r="AD75" s="12">
        <f t="shared" ref="AD75" si="75">SUBTOTAL(9,AD76:AD89)</f>
        <v>-147000</v>
      </c>
      <c r="AE75" s="12">
        <f t="shared" ref="AE75" si="76">SUBTOTAL(9,AE76:AE89)</f>
        <v>-152000</v>
      </c>
      <c r="AF75" s="12">
        <f t="shared" ref="AF75" si="77">SUBTOTAL(9,AF76:AF89)</f>
        <v>-147000</v>
      </c>
      <c r="AG75" s="12">
        <f t="shared" ref="AG75" si="78">SUM(U75:AF75)</f>
        <v>-2135451.5199999996</v>
      </c>
    </row>
    <row r="76" spans="1:33" hidden="1" outlineLevel="2" x14ac:dyDescent="0.3">
      <c r="A76" s="45">
        <f>IF(AG76=0,"-",F76)</f>
        <v>4002</v>
      </c>
      <c r="E76" s="42"/>
      <c r="F76" s="43">
        <v>4002</v>
      </c>
      <c r="G76" s="43" t="s">
        <v>235</v>
      </c>
      <c r="H76" s="43" t="s">
        <v>268</v>
      </c>
      <c r="I76" s="42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68" t="s">
        <v>555</v>
      </c>
      <c r="U76" s="82">
        <f>-U7*40%</f>
        <v>-40000</v>
      </c>
      <c r="V76" s="82">
        <f t="shared" ref="V76:AF76" si="79">-V7*40%</f>
        <v>-40000</v>
      </c>
      <c r="W76" s="82">
        <f t="shared" si="79"/>
        <v>-40000</v>
      </c>
      <c r="X76" s="82">
        <f t="shared" si="79"/>
        <v>-40000</v>
      </c>
      <c r="Y76" s="82">
        <f t="shared" si="79"/>
        <v>-40000</v>
      </c>
      <c r="Z76" s="82">
        <f t="shared" si="79"/>
        <v>-40000</v>
      </c>
      <c r="AA76" s="82">
        <f t="shared" si="79"/>
        <v>-40000</v>
      </c>
      <c r="AB76" s="82">
        <f t="shared" si="79"/>
        <v>-40000</v>
      </c>
      <c r="AC76" s="82">
        <f t="shared" si="79"/>
        <v>-40000</v>
      </c>
      <c r="AD76" s="82">
        <f t="shared" si="79"/>
        <v>-40000</v>
      </c>
      <c r="AE76" s="82">
        <f t="shared" si="79"/>
        <v>-40000</v>
      </c>
      <c r="AF76" s="82">
        <f t="shared" si="79"/>
        <v>-40000</v>
      </c>
      <c r="AG76" s="41">
        <f>SUM(U76:AF76)</f>
        <v>-480000</v>
      </c>
    </row>
    <row r="77" spans="1:33" hidden="1" outlineLevel="2" x14ac:dyDescent="0.3">
      <c r="A77" s="45">
        <f>IF(AG77=0,"-",F77)</f>
        <v>4002</v>
      </c>
      <c r="E77" s="42"/>
      <c r="F77" s="43">
        <v>4002</v>
      </c>
      <c r="G77" s="43" t="s">
        <v>235</v>
      </c>
      <c r="H77" s="43" t="s">
        <v>269</v>
      </c>
      <c r="I77" s="42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68" t="s">
        <v>555</v>
      </c>
      <c r="U77" s="11">
        <v>-1000</v>
      </c>
      <c r="V77" s="11">
        <v>-1000</v>
      </c>
      <c r="W77" s="11">
        <v>-1000</v>
      </c>
      <c r="X77" s="11">
        <v>-1000</v>
      </c>
      <c r="Y77" s="11">
        <v>-1000</v>
      </c>
      <c r="Z77" s="11">
        <v>-1000</v>
      </c>
      <c r="AA77" s="11">
        <v>-1000</v>
      </c>
      <c r="AB77" s="11">
        <v>-1000</v>
      </c>
      <c r="AC77" s="11">
        <v>-1000</v>
      </c>
      <c r="AD77" s="11">
        <v>-1000</v>
      </c>
      <c r="AE77" s="11">
        <v>-1000</v>
      </c>
      <c r="AF77" s="11">
        <v>-1000</v>
      </c>
      <c r="AG77" s="41">
        <f t="shared" ref="AG77:AG89" si="80">SUM(U77:AF77)</f>
        <v>-12000</v>
      </c>
    </row>
    <row r="78" spans="1:33" hidden="1" outlineLevel="2" x14ac:dyDescent="0.3">
      <c r="A78" s="45" t="str">
        <f>IF(AG78=0,"-",F78)</f>
        <v>-</v>
      </c>
      <c r="E78" s="42"/>
      <c r="F78" s="43"/>
      <c r="G78" s="43"/>
      <c r="H78" s="43"/>
      <c r="I78" s="42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68" t="s">
        <v>555</v>
      </c>
      <c r="AG78" s="41">
        <f t="shared" si="80"/>
        <v>0</v>
      </c>
    </row>
    <row r="79" spans="1:33" hidden="1" outlineLevel="2" x14ac:dyDescent="0.3">
      <c r="A79" s="45">
        <f>IF(AG79=0,"-",F79)</f>
        <v>4003</v>
      </c>
      <c r="E79" s="42"/>
      <c r="F79" s="43">
        <v>4003</v>
      </c>
      <c r="G79" s="43" t="s">
        <v>226</v>
      </c>
      <c r="H79" s="43" t="s">
        <v>278</v>
      </c>
      <c r="I79" s="42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68" t="s">
        <v>555</v>
      </c>
      <c r="U79" s="11">
        <v>-75000</v>
      </c>
      <c r="V79" s="11">
        <v>-75000</v>
      </c>
      <c r="W79" s="11">
        <v>-75000</v>
      </c>
      <c r="X79" s="11">
        <v>-75000</v>
      </c>
      <c r="Y79" s="11">
        <v>-75000</v>
      </c>
      <c r="Z79" s="11">
        <v>-75000</v>
      </c>
      <c r="AA79" s="11">
        <v>-75000</v>
      </c>
      <c r="AB79" s="11">
        <v>-75000</v>
      </c>
      <c r="AC79" s="11">
        <v>-75000</v>
      </c>
      <c r="AD79" s="11">
        <v>-75000</v>
      </c>
      <c r="AE79" s="11">
        <v>-75000</v>
      </c>
      <c r="AF79" s="11">
        <v>-75000</v>
      </c>
      <c r="AG79" s="41">
        <f t="shared" si="80"/>
        <v>-900000</v>
      </c>
    </row>
    <row r="80" spans="1:33" hidden="1" outlineLevel="2" x14ac:dyDescent="0.3">
      <c r="A80" s="45" t="str">
        <f>IF(AG80=0,"-",F80)</f>
        <v>-</v>
      </c>
      <c r="E80" s="42"/>
      <c r="F80" s="43"/>
      <c r="G80" s="43"/>
      <c r="H80" s="43"/>
      <c r="I80" s="42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68" t="s">
        <v>555</v>
      </c>
      <c r="AG80" s="41">
        <f t="shared" si="80"/>
        <v>0</v>
      </c>
    </row>
    <row r="81" spans="1:33" hidden="1" outlineLevel="2" x14ac:dyDescent="0.3">
      <c r="A81" s="45">
        <f>IF(AG81=0,"-",F81)</f>
        <v>1002</v>
      </c>
      <c r="E81" s="42"/>
      <c r="F81" s="43">
        <v>1002</v>
      </c>
      <c r="G81" s="43" t="s">
        <v>201</v>
      </c>
      <c r="H81" s="43" t="s">
        <v>478</v>
      </c>
      <c r="I81" s="42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68" t="s">
        <v>555</v>
      </c>
      <c r="U81" s="11">
        <v>-30000</v>
      </c>
      <c r="V81" s="11">
        <v>-30000</v>
      </c>
      <c r="W81" s="11">
        <v>-30000</v>
      </c>
      <c r="X81" s="11">
        <v>-30000</v>
      </c>
      <c r="Y81" s="11">
        <v>-30000</v>
      </c>
      <c r="Z81" s="11">
        <v>-30000</v>
      </c>
      <c r="AA81" s="11">
        <v>-30000</v>
      </c>
      <c r="AB81" s="11">
        <v>-30000</v>
      </c>
      <c r="AC81" s="11">
        <v>-30000</v>
      </c>
      <c r="AD81" s="11">
        <v>-30000</v>
      </c>
      <c r="AE81" s="11">
        <v>-30000</v>
      </c>
      <c r="AF81" s="11">
        <v>-30000</v>
      </c>
      <c r="AG81" s="41">
        <f t="shared" si="80"/>
        <v>-360000</v>
      </c>
    </row>
    <row r="82" spans="1:33" hidden="1" outlineLevel="2" x14ac:dyDescent="0.3">
      <c r="A82" s="45">
        <f>IF(AG82=0,"-",F82)</f>
        <v>1002</v>
      </c>
      <c r="E82" s="42"/>
      <c r="F82" s="43">
        <v>1002</v>
      </c>
      <c r="G82" s="43" t="s">
        <v>201</v>
      </c>
      <c r="H82" s="43" t="s">
        <v>479</v>
      </c>
      <c r="I82" s="42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68" t="s">
        <v>555</v>
      </c>
      <c r="U82" s="11">
        <v>-1000</v>
      </c>
      <c r="V82" s="11">
        <v>-1000</v>
      </c>
      <c r="W82" s="11">
        <v>-1000</v>
      </c>
      <c r="X82" s="11">
        <v>-1000</v>
      </c>
      <c r="Y82" s="11">
        <v>-1000</v>
      </c>
      <c r="Z82" s="11">
        <v>-1000</v>
      </c>
      <c r="AA82" s="11">
        <v>-1000</v>
      </c>
      <c r="AB82" s="11">
        <v>-1000</v>
      </c>
      <c r="AC82" s="11">
        <v>-1000</v>
      </c>
      <c r="AD82" s="11">
        <v>-1000</v>
      </c>
      <c r="AE82" s="11">
        <v>-1000</v>
      </c>
      <c r="AF82" s="11">
        <v>-1000</v>
      </c>
      <c r="AG82" s="41">
        <f t="shared" ref="AG82:AG84" si="81">SUM(U82:AF82)</f>
        <v>-12000</v>
      </c>
    </row>
    <row r="83" spans="1:33" hidden="1" outlineLevel="2" x14ac:dyDescent="0.3">
      <c r="A83" s="45">
        <f>IF(AG83=0,"-",F83)</f>
        <v>1002</v>
      </c>
      <c r="E83" s="42"/>
      <c r="F83" s="43">
        <v>1002</v>
      </c>
      <c r="G83" s="43" t="s">
        <v>201</v>
      </c>
      <c r="H83" s="43" t="s">
        <v>480</v>
      </c>
      <c r="I83" s="42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68" t="s">
        <v>555</v>
      </c>
      <c r="U83" s="11">
        <v>0</v>
      </c>
      <c r="V83" s="11">
        <v>-5000</v>
      </c>
      <c r="W83" s="11">
        <v>0</v>
      </c>
      <c r="X83" s="11">
        <v>0</v>
      </c>
      <c r="Y83" s="11">
        <v>-5000</v>
      </c>
      <c r="Z83" s="11">
        <v>0</v>
      </c>
      <c r="AA83" s="11">
        <v>0</v>
      </c>
      <c r="AB83" s="11">
        <v>-5000</v>
      </c>
      <c r="AC83" s="11">
        <v>0</v>
      </c>
      <c r="AD83" s="11">
        <v>0</v>
      </c>
      <c r="AE83" s="11">
        <v>-5000</v>
      </c>
      <c r="AF83" s="11">
        <v>0</v>
      </c>
      <c r="AG83" s="41">
        <f t="shared" si="81"/>
        <v>-20000</v>
      </c>
    </row>
    <row r="84" spans="1:33" hidden="1" outlineLevel="2" x14ac:dyDescent="0.3">
      <c r="A84" s="45" t="str">
        <f>IF(AG84=0,"-",F84)</f>
        <v>-</v>
      </c>
      <c r="E84" s="42"/>
      <c r="F84" s="43"/>
      <c r="G84" s="43"/>
      <c r="H84" s="43"/>
      <c r="I84" s="42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68" t="s">
        <v>555</v>
      </c>
      <c r="AG84" s="41">
        <f t="shared" si="81"/>
        <v>0</v>
      </c>
    </row>
    <row r="85" spans="1:33" hidden="1" outlineLevel="2" x14ac:dyDescent="0.3">
      <c r="A85" s="45">
        <f t="shared" ref="A85:A86" si="82">IF(AG85=0,"-",F85)</f>
        <v>1002</v>
      </c>
      <c r="E85" s="42"/>
      <c r="F85" s="43">
        <v>1002</v>
      </c>
      <c r="G85" s="43" t="s">
        <v>201</v>
      </c>
      <c r="H85" s="43" t="s">
        <v>557</v>
      </c>
      <c r="I85" s="42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68" t="s">
        <v>555</v>
      </c>
      <c r="U85" s="11">
        <v>-3039.03</v>
      </c>
      <c r="V85" s="11">
        <v>-3039.03</v>
      </c>
      <c r="W85" s="11">
        <v>-3039.03</v>
      </c>
      <c r="X85" s="11">
        <v>-3039.03</v>
      </c>
      <c r="Y85" s="11">
        <v>-3039.03</v>
      </c>
      <c r="Z85" s="11">
        <v>-3039.03</v>
      </c>
      <c r="AA85" s="11">
        <v>-3039.03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41">
        <f t="shared" ref="AG85:AG86" si="83">SUM(U85:AF85)</f>
        <v>-21273.21</v>
      </c>
    </row>
    <row r="86" spans="1:33" hidden="1" outlineLevel="2" x14ac:dyDescent="0.3">
      <c r="A86" s="45">
        <f t="shared" si="82"/>
        <v>1002</v>
      </c>
      <c r="E86" s="42"/>
      <c r="F86" s="43">
        <v>1002</v>
      </c>
      <c r="G86" s="43" t="s">
        <v>201</v>
      </c>
      <c r="H86" s="43" t="s">
        <v>557</v>
      </c>
      <c r="I86" s="42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68" t="s">
        <v>555</v>
      </c>
      <c r="U86" s="11">
        <v>-19787.330000000002</v>
      </c>
      <c r="V86" s="11">
        <v>-19787.330000000002</v>
      </c>
      <c r="W86" s="11">
        <v>-19787.330000000002</v>
      </c>
      <c r="X86" s="11">
        <v>-19787.330000000002</v>
      </c>
      <c r="Y86" s="11">
        <v>-19787.330000000002</v>
      </c>
      <c r="Z86" s="11">
        <v>-19787.330000000002</v>
      </c>
      <c r="AA86" s="11">
        <v>-19787.330000000002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41">
        <f t="shared" si="83"/>
        <v>-138511.31</v>
      </c>
    </row>
    <row r="87" spans="1:33" hidden="1" outlineLevel="2" x14ac:dyDescent="0.3">
      <c r="A87" s="45">
        <f>IF(AG87=0,"-",F87)</f>
        <v>1002</v>
      </c>
      <c r="E87" s="42"/>
      <c r="F87" s="43">
        <v>1002</v>
      </c>
      <c r="G87" s="43" t="s">
        <v>201</v>
      </c>
      <c r="H87" s="43" t="s">
        <v>558</v>
      </c>
      <c r="I87" s="42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68" t="s">
        <v>555</v>
      </c>
      <c r="U87" s="11">
        <v>-191667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41">
        <f t="shared" ref="AG87" si="84">SUM(U87:AF87)</f>
        <v>-191667</v>
      </c>
    </row>
    <row r="88" spans="1:33" hidden="1" outlineLevel="2" x14ac:dyDescent="0.3">
      <c r="A88" s="45" t="str">
        <f>IF(AG88=0,"-",F88)</f>
        <v>-</v>
      </c>
      <c r="E88" s="42"/>
      <c r="F88" s="43"/>
      <c r="G88" s="43"/>
      <c r="H88" s="43"/>
      <c r="I88" s="42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68" t="s">
        <v>555</v>
      </c>
      <c r="AG88" s="41">
        <f t="shared" si="80"/>
        <v>0</v>
      </c>
    </row>
    <row r="89" spans="1:33" hidden="1" outlineLevel="2" x14ac:dyDescent="0.3">
      <c r="A89" s="45" t="str">
        <f>IF(AG89=0,"-",F89)</f>
        <v>-</v>
      </c>
      <c r="E89" s="42"/>
      <c r="F89" s="43"/>
      <c r="G89" s="43"/>
      <c r="H89" s="43"/>
      <c r="I89" s="42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68" t="s">
        <v>555</v>
      </c>
      <c r="AG89" s="41">
        <f t="shared" si="80"/>
        <v>0</v>
      </c>
    </row>
    <row r="90" spans="1:33" outlineLevel="1" collapsed="1" x14ac:dyDescent="0.3">
      <c r="A90" s="45" t="s">
        <v>179</v>
      </c>
      <c r="D90">
        <v>41107</v>
      </c>
      <c r="E90" t="s">
        <v>16</v>
      </c>
      <c r="J90" s="72">
        <v>-68832.748333333351</v>
      </c>
      <c r="K90" s="72">
        <v>-64094.929999999993</v>
      </c>
      <c r="L90" s="72">
        <v>-68516.400000000009</v>
      </c>
      <c r="M90" s="72">
        <v>-70270.320833333331</v>
      </c>
      <c r="N90" s="72">
        <v>-71288.981666666674</v>
      </c>
      <c r="O90" s="72">
        <v>-69647.176666666666</v>
      </c>
      <c r="P90" s="72">
        <v>-73611.484999999986</v>
      </c>
      <c r="Q90" s="72">
        <v>-67607.708333333343</v>
      </c>
      <c r="R90" s="72">
        <v>-72700</v>
      </c>
      <c r="S90" s="72">
        <v>-75968.688333333324</v>
      </c>
      <c r="T90" s="68" t="s">
        <v>555</v>
      </c>
      <c r="U90" s="12">
        <f>SUBTOTAL(9,U91:U96)</f>
        <v>-74632.613145620329</v>
      </c>
      <c r="V90" s="12">
        <f t="shared" ref="V90:AG90" si="85">SUBTOTAL(9,V91:V96)</f>
        <v>-74461.716012539749</v>
      </c>
      <c r="W90" s="12">
        <f t="shared" si="85"/>
        <v>-82198.268607503735</v>
      </c>
      <c r="X90" s="12">
        <f t="shared" si="85"/>
        <v>-80400.67611998503</v>
      </c>
      <c r="Y90" s="12">
        <f t="shared" si="85"/>
        <v>-80998.66048817485</v>
      </c>
      <c r="Z90" s="12">
        <f t="shared" si="85"/>
        <v>-80775.83919881504</v>
      </c>
      <c r="AA90" s="12">
        <f t="shared" si="85"/>
        <v>-81123.64221084259</v>
      </c>
      <c r="AB90" s="12">
        <f t="shared" si="85"/>
        <v>-80104.143833959635</v>
      </c>
      <c r="AC90" s="12">
        <f t="shared" si="85"/>
        <v>-80279.898848626413</v>
      </c>
      <c r="AD90" s="12">
        <f t="shared" si="85"/>
        <v>-82193.198949484809</v>
      </c>
      <c r="AE90" s="12">
        <f t="shared" si="85"/>
        <v>-80743.27</v>
      </c>
      <c r="AF90" s="12">
        <f t="shared" si="85"/>
        <v>-80743.27</v>
      </c>
      <c r="AG90" s="12">
        <f t="shared" si="85"/>
        <v>-958655.19741555222</v>
      </c>
    </row>
    <row r="91" spans="1:33" hidden="1" outlineLevel="2" x14ac:dyDescent="0.3">
      <c r="A91" s="45">
        <f>IF(AG91=0,"-",F91)</f>
        <v>0</v>
      </c>
      <c r="E91" s="42"/>
      <c r="F91" s="43"/>
      <c r="G91" s="43"/>
      <c r="H91" s="43"/>
      <c r="I91" s="42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68" t="s">
        <v>555</v>
      </c>
      <c r="U91" s="82">
        <f>U44*U97</f>
        <v>-74632.613145620329</v>
      </c>
      <c r="V91" s="82">
        <f t="shared" ref="V91:AF91" si="86">V44*V97</f>
        <v>-74461.716012539749</v>
      </c>
      <c r="W91" s="82">
        <f t="shared" si="86"/>
        <v>-82198.268607503735</v>
      </c>
      <c r="X91" s="82">
        <f t="shared" si="86"/>
        <v>-80400.67611998503</v>
      </c>
      <c r="Y91" s="82">
        <f t="shared" si="86"/>
        <v>-80998.66048817485</v>
      </c>
      <c r="Z91" s="82">
        <f t="shared" si="86"/>
        <v>-80775.83919881504</v>
      </c>
      <c r="AA91" s="82">
        <f t="shared" si="86"/>
        <v>-81123.64221084259</v>
      </c>
      <c r="AB91" s="82">
        <f t="shared" si="86"/>
        <v>-80104.143833959635</v>
      </c>
      <c r="AC91" s="82">
        <f t="shared" si="86"/>
        <v>-80279.898848626413</v>
      </c>
      <c r="AD91" s="82">
        <f t="shared" si="86"/>
        <v>-82193.198949484809</v>
      </c>
      <c r="AE91" s="82">
        <f t="shared" si="86"/>
        <v>-80743.27</v>
      </c>
      <c r="AF91" s="82">
        <f t="shared" si="86"/>
        <v>-80743.27</v>
      </c>
      <c r="AG91" s="41">
        <f>SUM(U91:AF91)</f>
        <v>-958655.19741555222</v>
      </c>
    </row>
    <row r="92" spans="1:33" hidden="1" outlineLevel="2" x14ac:dyDescent="0.3">
      <c r="A92" s="45" t="str">
        <f>IF(AG92=0,"-",F92)</f>
        <v>-</v>
      </c>
      <c r="E92" s="42"/>
      <c r="F92" s="43"/>
      <c r="G92" s="43"/>
      <c r="H92" s="43"/>
      <c r="I92" s="42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68" t="s">
        <v>555</v>
      </c>
      <c r="AG92" s="41">
        <f t="shared" ref="AG92:AG98" si="87">SUM(U92:AF92)</f>
        <v>0</v>
      </c>
    </row>
    <row r="93" spans="1:33" hidden="1" outlineLevel="2" x14ac:dyDescent="0.3">
      <c r="A93" s="45" t="str">
        <f>IF(AG93=0,"-",F93)</f>
        <v>-</v>
      </c>
      <c r="E93" s="42"/>
      <c r="F93" s="43"/>
      <c r="G93" s="43"/>
      <c r="H93" s="43"/>
      <c r="I93" s="42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68" t="s">
        <v>555</v>
      </c>
      <c r="AG93" s="41">
        <f t="shared" si="87"/>
        <v>0</v>
      </c>
    </row>
    <row r="94" spans="1:33" hidden="1" outlineLevel="2" x14ac:dyDescent="0.3">
      <c r="A94" s="45" t="str">
        <f>IF(AG94=0,"-",F94)</f>
        <v>-</v>
      </c>
      <c r="E94" s="42"/>
      <c r="F94" s="43"/>
      <c r="G94" s="43"/>
      <c r="H94" s="43"/>
      <c r="I94" s="42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68" t="s">
        <v>555</v>
      </c>
      <c r="AG94" s="41">
        <f t="shared" si="87"/>
        <v>0</v>
      </c>
    </row>
    <row r="95" spans="1:33" hidden="1" outlineLevel="2" x14ac:dyDescent="0.3">
      <c r="A95" s="45" t="str">
        <f>IF(AG95=0,"-",F95)</f>
        <v>-</v>
      </c>
      <c r="E95" s="42"/>
      <c r="F95" s="43"/>
      <c r="G95" s="43"/>
      <c r="H95" s="43"/>
      <c r="I95" s="42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68" t="s">
        <v>555</v>
      </c>
      <c r="AG95" s="41">
        <f t="shared" si="87"/>
        <v>0</v>
      </c>
    </row>
    <row r="96" spans="1:33" hidden="1" outlineLevel="2" x14ac:dyDescent="0.3">
      <c r="A96" s="45" t="str">
        <f>IF(AG96=0,"-",F96)</f>
        <v>-</v>
      </c>
      <c r="E96" s="42"/>
      <c r="F96" s="43"/>
      <c r="G96" s="43"/>
      <c r="H96" s="43"/>
      <c r="I96" s="42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68" t="s">
        <v>555</v>
      </c>
      <c r="AG96" s="41">
        <f t="shared" si="87"/>
        <v>0</v>
      </c>
    </row>
    <row r="97" spans="1:33" hidden="1" outlineLevel="2" x14ac:dyDescent="0.3">
      <c r="A97" s="45" t="str">
        <f>IF(AG97=0,"-",F97)</f>
        <v>-</v>
      </c>
      <c r="E97" s="42"/>
      <c r="F97" s="43">
        <v>2001</v>
      </c>
      <c r="G97" s="43" t="s">
        <v>197</v>
      </c>
      <c r="H97" s="42" t="s">
        <v>477</v>
      </c>
      <c r="I97" s="42"/>
      <c r="J97" s="83">
        <f>J90/J44</f>
        <v>0.12649595448410225</v>
      </c>
      <c r="K97" s="83">
        <f t="shared" ref="K97:S97" si="88">K90/K44</f>
        <v>0.12620629832633856</v>
      </c>
      <c r="L97" s="83">
        <f t="shared" si="88"/>
        <v>0.13020476573341316</v>
      </c>
      <c r="M97" s="83">
        <f t="shared" si="88"/>
        <v>0.12735732000631242</v>
      </c>
      <c r="N97" s="83">
        <f t="shared" si="88"/>
        <v>0.12830454694784549</v>
      </c>
      <c r="O97" s="83">
        <f t="shared" si="88"/>
        <v>0.12795159068400924</v>
      </c>
      <c r="P97" s="83">
        <f t="shared" si="88"/>
        <v>0.12850252211443464</v>
      </c>
      <c r="Q97" s="83">
        <f t="shared" si="88"/>
        <v>0.12688760309513644</v>
      </c>
      <c r="R97" s="83">
        <f t="shared" si="88"/>
        <v>0.12716600482912468</v>
      </c>
      <c r="S97" s="83">
        <f t="shared" si="88"/>
        <v>0.13019673522807668</v>
      </c>
      <c r="T97" s="68" t="s">
        <v>555</v>
      </c>
      <c r="U97" s="63">
        <v>0.12649595448410225</v>
      </c>
      <c r="V97" s="63">
        <v>0.12620629832633856</v>
      </c>
      <c r="W97" s="63">
        <v>0.13020476573341316</v>
      </c>
      <c r="X97" s="63">
        <v>0.12735732000631242</v>
      </c>
      <c r="Y97" s="63">
        <v>0.12830454694784549</v>
      </c>
      <c r="Z97" s="63">
        <v>0.12795159068400924</v>
      </c>
      <c r="AA97" s="63">
        <v>0.12850252211443464</v>
      </c>
      <c r="AB97" s="63">
        <v>0.12688760309513644</v>
      </c>
      <c r="AC97" s="63">
        <v>0.12716600482912468</v>
      </c>
      <c r="AD97" s="63">
        <v>0.13019673522807668</v>
      </c>
      <c r="AE97" s="63">
        <v>0.12790000000000001</v>
      </c>
      <c r="AF97" s="63">
        <v>0.12790000000000001</v>
      </c>
      <c r="AG97" s="58"/>
    </row>
    <row r="98" spans="1:33" hidden="1" outlineLevel="2" x14ac:dyDescent="0.3">
      <c r="A98" s="45" t="str">
        <f>IF(AG98=0,"-",F98)</f>
        <v>-</v>
      </c>
      <c r="E98" s="42"/>
      <c r="F98" s="43"/>
      <c r="G98" s="43"/>
      <c r="H98" s="43"/>
      <c r="I98" s="42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68" t="s">
        <v>555</v>
      </c>
      <c r="AG98" s="41">
        <f t="shared" si="87"/>
        <v>0</v>
      </c>
    </row>
    <row r="99" spans="1:33" outlineLevel="1" collapsed="1" x14ac:dyDescent="0.3">
      <c r="A99" s="45" t="s">
        <v>179</v>
      </c>
      <c r="D99">
        <v>111011</v>
      </c>
      <c r="E99" t="s">
        <v>9</v>
      </c>
      <c r="J99" s="72">
        <v>-40061</v>
      </c>
      <c r="K99" s="72">
        <v>-23340</v>
      </c>
      <c r="L99" s="72">
        <v>-30368</v>
      </c>
      <c r="M99" s="72">
        <v>-30048</v>
      </c>
      <c r="N99" s="72">
        <v>-27517</v>
      </c>
      <c r="O99" s="72">
        <v>-36439</v>
      </c>
      <c r="P99" s="72">
        <v>-49704.399999999994</v>
      </c>
      <c r="Q99" s="72">
        <v>-29900</v>
      </c>
      <c r="R99" s="72">
        <v>-24150</v>
      </c>
      <c r="S99" s="72">
        <v>0</v>
      </c>
      <c r="T99" s="68" t="s">
        <v>555</v>
      </c>
      <c r="U99" s="12">
        <f>SUBTOTAL(9,U100:U117)</f>
        <v>-43140</v>
      </c>
      <c r="V99" s="12">
        <f>SUBTOTAL(9,V100:V117)</f>
        <v>-43140</v>
      </c>
      <c r="W99" s="12">
        <f>SUBTOTAL(9,W100:W117)</f>
        <v>-77890</v>
      </c>
      <c r="X99" s="12">
        <f>SUBTOTAL(9,X100:X117)</f>
        <v>-43140</v>
      </c>
      <c r="Y99" s="12">
        <f>SUBTOTAL(9,Y100:Y117)</f>
        <v>-43140</v>
      </c>
      <c r="Z99" s="12">
        <f>SUBTOTAL(9,Z100:Z117)</f>
        <v>-77890</v>
      </c>
      <c r="AA99" s="12">
        <f>SUBTOTAL(9,AA100:AA117)</f>
        <v>-43140</v>
      </c>
      <c r="AB99" s="12">
        <f>SUBTOTAL(9,AB100:AB117)</f>
        <v>-43140</v>
      </c>
      <c r="AC99" s="12">
        <f>SUBTOTAL(9,AC100:AC117)</f>
        <v>-77890</v>
      </c>
      <c r="AD99" s="12">
        <f>SUBTOTAL(9,AD100:AD117)</f>
        <v>-43140</v>
      </c>
      <c r="AE99" s="12">
        <f>SUBTOTAL(9,AE100:AE117)</f>
        <v>-43140</v>
      </c>
      <c r="AF99" s="12">
        <f>SUBTOTAL(9,AF100:AF117)</f>
        <v>-77890</v>
      </c>
      <c r="AG99" s="12">
        <f t="shared" ref="AG99" si="89">SUM(U99:AF99)</f>
        <v>-656680</v>
      </c>
    </row>
    <row r="100" spans="1:33" hidden="1" outlineLevel="2" x14ac:dyDescent="0.3">
      <c r="A100" s="45">
        <f>IF(AG100=0,"-",F100)</f>
        <v>4003</v>
      </c>
      <c r="E100" s="42"/>
      <c r="F100" s="43">
        <v>4003</v>
      </c>
      <c r="G100" s="43" t="s">
        <v>226</v>
      </c>
      <c r="H100" s="43"/>
      <c r="I100" s="42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68" t="s">
        <v>555</v>
      </c>
      <c r="W100" s="11">
        <v>-15000</v>
      </c>
      <c r="Z100" s="11">
        <v>-15000</v>
      </c>
      <c r="AC100" s="11">
        <v>-15000</v>
      </c>
      <c r="AF100" s="11">
        <v>-15000</v>
      </c>
      <c r="AG100" s="41">
        <f>SUM(U100:AF100)</f>
        <v>-60000</v>
      </c>
    </row>
    <row r="101" spans="1:33" hidden="1" outlineLevel="2" x14ac:dyDescent="0.3">
      <c r="A101" s="45" t="str">
        <f>IF(AG101=0,"-",F101)</f>
        <v>-</v>
      </c>
      <c r="E101" s="42"/>
      <c r="F101" s="43"/>
      <c r="G101" s="43"/>
      <c r="H101" s="43"/>
      <c r="I101" s="42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68" t="s">
        <v>555</v>
      </c>
      <c r="AG101" s="41">
        <f t="shared" ref="AG101:AG117" si="90">SUM(U101:AF101)</f>
        <v>0</v>
      </c>
    </row>
    <row r="102" spans="1:33" hidden="1" outlineLevel="2" x14ac:dyDescent="0.3">
      <c r="A102" s="45">
        <f>IF(AG102=0,"-",F102)</f>
        <v>7002</v>
      </c>
      <c r="E102" s="42"/>
      <c r="F102" s="43">
        <v>7002</v>
      </c>
      <c r="G102" s="43" t="s">
        <v>210</v>
      </c>
      <c r="H102" s="43"/>
      <c r="I102" s="42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68" t="s">
        <v>555</v>
      </c>
      <c r="U102" s="11">
        <v>-540</v>
      </c>
      <c r="V102" s="11">
        <v>-540</v>
      </c>
      <c r="W102" s="11">
        <v>-540</v>
      </c>
      <c r="X102" s="11">
        <v>-540</v>
      </c>
      <c r="Y102" s="11">
        <v>-540</v>
      </c>
      <c r="Z102" s="11">
        <v>-540</v>
      </c>
      <c r="AA102" s="11">
        <v>-540</v>
      </c>
      <c r="AB102" s="11">
        <v>-540</v>
      </c>
      <c r="AC102" s="11">
        <v>-540</v>
      </c>
      <c r="AD102" s="11">
        <v>-540</v>
      </c>
      <c r="AE102" s="11">
        <v>-540</v>
      </c>
      <c r="AF102" s="11">
        <v>-540</v>
      </c>
      <c r="AG102" s="41">
        <f t="shared" si="90"/>
        <v>-6480</v>
      </c>
    </row>
    <row r="103" spans="1:33" hidden="1" outlineLevel="2" x14ac:dyDescent="0.3">
      <c r="A103" s="45" t="str">
        <f>IF(AG103=0,"-",F103)</f>
        <v>-</v>
      </c>
      <c r="E103" s="42"/>
      <c r="F103" s="43"/>
      <c r="G103" s="43"/>
      <c r="H103" s="43"/>
      <c r="I103" s="42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68" t="s">
        <v>555</v>
      </c>
      <c r="AG103" s="41">
        <f t="shared" si="90"/>
        <v>0</v>
      </c>
    </row>
    <row r="104" spans="1:33" hidden="1" outlineLevel="2" x14ac:dyDescent="0.3">
      <c r="A104" s="45">
        <f>IF(AG104=0,"-",F104)</f>
        <v>3008</v>
      </c>
      <c r="E104" s="42"/>
      <c r="F104" s="43">
        <v>3008</v>
      </c>
      <c r="G104" s="43" t="s">
        <v>185</v>
      </c>
      <c r="H104" s="43" t="s">
        <v>425</v>
      </c>
      <c r="I104" s="42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68" t="s">
        <v>555</v>
      </c>
      <c r="W104" s="11">
        <v>-750</v>
      </c>
      <c r="Z104" s="11">
        <v>-750</v>
      </c>
      <c r="AC104" s="11">
        <v>-750</v>
      </c>
      <c r="AF104" s="11">
        <v>-750</v>
      </c>
      <c r="AG104" s="41">
        <f t="shared" ref="AG104:AG115" si="91">SUM(U104:AF104)</f>
        <v>-3000</v>
      </c>
    </row>
    <row r="105" spans="1:33" hidden="1" outlineLevel="2" x14ac:dyDescent="0.3">
      <c r="A105" s="45">
        <f>IF(AG105=0,"-",F105)</f>
        <v>3008</v>
      </c>
      <c r="E105" s="42"/>
      <c r="F105" s="43">
        <v>3008</v>
      </c>
      <c r="G105" s="43" t="s">
        <v>185</v>
      </c>
      <c r="H105" s="43" t="s">
        <v>426</v>
      </c>
      <c r="I105" s="42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68" t="s">
        <v>555</v>
      </c>
      <c r="W105" s="11">
        <v>-1000</v>
      </c>
      <c r="Z105" s="11">
        <v>-1000</v>
      </c>
      <c r="AC105" s="11">
        <v>-1000</v>
      </c>
      <c r="AF105" s="11">
        <v>-1000</v>
      </c>
      <c r="AG105" s="41">
        <f t="shared" si="91"/>
        <v>-4000</v>
      </c>
    </row>
    <row r="106" spans="1:33" hidden="1" outlineLevel="2" x14ac:dyDescent="0.3">
      <c r="A106" s="45" t="str">
        <f>IF(AG106=0,"-",F106)</f>
        <v>-</v>
      </c>
      <c r="E106" s="42"/>
      <c r="F106" s="43"/>
      <c r="G106" s="43"/>
      <c r="H106" s="43"/>
      <c r="I106" s="42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68" t="s">
        <v>555</v>
      </c>
      <c r="AG106" s="41">
        <f t="shared" si="91"/>
        <v>0</v>
      </c>
    </row>
    <row r="107" spans="1:33" hidden="1" outlineLevel="2" x14ac:dyDescent="0.3">
      <c r="A107" s="45">
        <f>IF(AG107=0,"-",F107)</f>
        <v>4002</v>
      </c>
      <c r="E107" s="42"/>
      <c r="F107" s="43">
        <v>4002</v>
      </c>
      <c r="G107" s="43" t="s">
        <v>235</v>
      </c>
      <c r="H107" s="43" t="s">
        <v>481</v>
      </c>
      <c r="I107" s="42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68" t="s">
        <v>555</v>
      </c>
      <c r="W107" s="11">
        <v>-18000</v>
      </c>
      <c r="Z107" s="11">
        <v>-18000</v>
      </c>
      <c r="AC107" s="11">
        <v>-18000</v>
      </c>
      <c r="AF107" s="11">
        <v>-18000</v>
      </c>
      <c r="AG107" s="41">
        <f t="shared" si="91"/>
        <v>-72000</v>
      </c>
    </row>
    <row r="108" spans="1:33" hidden="1" outlineLevel="2" x14ac:dyDescent="0.3">
      <c r="A108" s="45" t="str">
        <f>IF(AG108=0,"-",F108)</f>
        <v>-</v>
      </c>
      <c r="E108" s="42"/>
      <c r="F108" s="43"/>
      <c r="G108" s="43"/>
      <c r="H108" s="43"/>
      <c r="I108" s="42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68" t="s">
        <v>555</v>
      </c>
      <c r="AG108" s="41">
        <f t="shared" si="91"/>
        <v>0</v>
      </c>
    </row>
    <row r="109" spans="1:33" hidden="1" outlineLevel="2" x14ac:dyDescent="0.3">
      <c r="A109" s="45">
        <f>IF(AG109=0,"-",F109)</f>
        <v>7001</v>
      </c>
      <c r="E109" s="42"/>
      <c r="F109" s="43">
        <v>7001</v>
      </c>
      <c r="G109" s="43" t="s">
        <v>216</v>
      </c>
      <c r="H109" s="43" t="s">
        <v>482</v>
      </c>
      <c r="I109" s="42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68" t="s">
        <v>555</v>
      </c>
      <c r="U109" s="11">
        <v>-4000</v>
      </c>
      <c r="V109" s="11">
        <v>-4000</v>
      </c>
      <c r="W109" s="11">
        <v>-4000</v>
      </c>
      <c r="X109" s="11">
        <v>-4000</v>
      </c>
      <c r="Y109" s="11">
        <v>-4000</v>
      </c>
      <c r="Z109" s="11">
        <v>-4000</v>
      </c>
      <c r="AA109" s="11">
        <v>-4000</v>
      </c>
      <c r="AB109" s="11">
        <v>-4000</v>
      </c>
      <c r="AC109" s="11">
        <v>-4000</v>
      </c>
      <c r="AD109" s="11">
        <v>-4000</v>
      </c>
      <c r="AE109" s="11">
        <v>-4000</v>
      </c>
      <c r="AF109" s="11">
        <v>-4000</v>
      </c>
      <c r="AG109" s="41">
        <f t="shared" si="91"/>
        <v>-48000</v>
      </c>
    </row>
    <row r="110" spans="1:33" hidden="1" outlineLevel="2" x14ac:dyDescent="0.3">
      <c r="A110" s="45" t="str">
        <f>IF(AG110=0,"-",F110)</f>
        <v>-</v>
      </c>
      <c r="E110" s="42"/>
      <c r="F110" s="43"/>
      <c r="G110" s="43"/>
      <c r="H110" s="43"/>
      <c r="I110" s="42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68" t="s">
        <v>555</v>
      </c>
      <c r="AG110" s="41">
        <f t="shared" si="91"/>
        <v>0</v>
      </c>
    </row>
    <row r="111" spans="1:33" hidden="1" outlineLevel="2" x14ac:dyDescent="0.3">
      <c r="A111" s="45">
        <f>IF(AG111=0,"-",F111)</f>
        <v>6001</v>
      </c>
      <c r="E111" s="42"/>
      <c r="F111" s="43">
        <v>6001</v>
      </c>
      <c r="G111" s="43" t="s">
        <v>218</v>
      </c>
      <c r="H111" s="43" t="s">
        <v>482</v>
      </c>
      <c r="I111" s="42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68" t="s">
        <v>555</v>
      </c>
      <c r="U111" s="11">
        <v>-30000</v>
      </c>
      <c r="V111" s="11">
        <v>-30000</v>
      </c>
      <c r="W111" s="11">
        <v>-30000</v>
      </c>
      <c r="X111" s="11">
        <v>-30000</v>
      </c>
      <c r="Y111" s="11">
        <v>-30000</v>
      </c>
      <c r="Z111" s="11">
        <v>-30000</v>
      </c>
      <c r="AA111" s="11">
        <v>-30000</v>
      </c>
      <c r="AB111" s="11">
        <v>-30000</v>
      </c>
      <c r="AC111" s="11">
        <v>-30000</v>
      </c>
      <c r="AD111" s="11">
        <v>-30000</v>
      </c>
      <c r="AE111" s="11">
        <v>-30000</v>
      </c>
      <c r="AF111" s="11">
        <v>-30000</v>
      </c>
      <c r="AG111" s="41">
        <f t="shared" si="91"/>
        <v>-360000</v>
      </c>
    </row>
    <row r="112" spans="1:33" hidden="1" outlineLevel="2" x14ac:dyDescent="0.3">
      <c r="A112" s="45">
        <f>IF(AG112=0,"-",F112)</f>
        <v>6002</v>
      </c>
      <c r="E112" s="42"/>
      <c r="F112" s="43">
        <v>6002</v>
      </c>
      <c r="G112" s="43" t="s">
        <v>219</v>
      </c>
      <c r="H112" s="43" t="s">
        <v>482</v>
      </c>
      <c r="I112" s="42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68" t="s">
        <v>555</v>
      </c>
      <c r="U112" s="11">
        <v>-2500</v>
      </c>
      <c r="V112" s="11">
        <v>-2500</v>
      </c>
      <c r="W112" s="11">
        <v>-2500</v>
      </c>
      <c r="X112" s="11">
        <v>-2500</v>
      </c>
      <c r="Y112" s="11">
        <v>-2500</v>
      </c>
      <c r="Z112" s="11">
        <v>-2500</v>
      </c>
      <c r="AA112" s="11">
        <v>-2500</v>
      </c>
      <c r="AB112" s="11">
        <v>-2500</v>
      </c>
      <c r="AC112" s="11">
        <v>-2500</v>
      </c>
      <c r="AD112" s="11">
        <v>-2500</v>
      </c>
      <c r="AE112" s="11">
        <v>-2500</v>
      </c>
      <c r="AF112" s="11">
        <v>-2500</v>
      </c>
      <c r="AG112" s="41">
        <f t="shared" si="91"/>
        <v>-30000</v>
      </c>
    </row>
    <row r="113" spans="1:33" hidden="1" outlineLevel="2" x14ac:dyDescent="0.3">
      <c r="A113" s="45" t="str">
        <f>IF(AG113=0,"-",F113)</f>
        <v>-</v>
      </c>
      <c r="E113" s="42"/>
      <c r="F113" s="43"/>
      <c r="G113" s="43"/>
      <c r="H113" s="43"/>
      <c r="I113" s="42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68" t="s">
        <v>555</v>
      </c>
      <c r="AG113" s="41">
        <f t="shared" si="91"/>
        <v>0</v>
      </c>
    </row>
    <row r="114" spans="1:33" hidden="1" outlineLevel="2" x14ac:dyDescent="0.3">
      <c r="A114" s="45">
        <f>IF(AG114=0,"-",F114)</f>
        <v>7003</v>
      </c>
      <c r="E114" s="42"/>
      <c r="F114" s="43">
        <v>7003</v>
      </c>
      <c r="G114" s="43" t="s">
        <v>230</v>
      </c>
      <c r="H114" s="43" t="s">
        <v>482</v>
      </c>
      <c r="I114" s="42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68" t="s">
        <v>555</v>
      </c>
      <c r="U114" s="11">
        <v>-1100</v>
      </c>
      <c r="V114" s="11">
        <v>-1100</v>
      </c>
      <c r="W114" s="11">
        <v>-1100</v>
      </c>
      <c r="X114" s="11">
        <v>-1100</v>
      </c>
      <c r="Y114" s="11">
        <v>-1100</v>
      </c>
      <c r="Z114" s="11">
        <v>-1100</v>
      </c>
      <c r="AA114" s="11">
        <v>-1100</v>
      </c>
      <c r="AB114" s="11">
        <v>-1100</v>
      </c>
      <c r="AC114" s="11">
        <v>-1100</v>
      </c>
      <c r="AD114" s="11">
        <v>-1100</v>
      </c>
      <c r="AE114" s="11">
        <v>-1100</v>
      </c>
      <c r="AF114" s="11">
        <v>-1100</v>
      </c>
      <c r="AG114" s="41">
        <f t="shared" si="91"/>
        <v>-13200</v>
      </c>
    </row>
    <row r="115" spans="1:33" hidden="1" outlineLevel="2" x14ac:dyDescent="0.3">
      <c r="A115" s="45" t="str">
        <f>IF(AG115=0,"-",F115)</f>
        <v>-</v>
      </c>
      <c r="E115" s="42"/>
      <c r="F115" s="43"/>
      <c r="G115" s="43"/>
      <c r="H115" s="43"/>
      <c r="I115" s="42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68" t="s">
        <v>555</v>
      </c>
      <c r="AG115" s="41">
        <f t="shared" si="91"/>
        <v>0</v>
      </c>
    </row>
    <row r="116" spans="1:33" hidden="1" outlineLevel="2" x14ac:dyDescent="0.3">
      <c r="A116" s="45">
        <f>IF(AG116=0,"-",F116)</f>
        <v>2001</v>
      </c>
      <c r="E116" s="42"/>
      <c r="F116" s="43">
        <v>2001</v>
      </c>
      <c r="G116" s="43" t="s">
        <v>197</v>
      </c>
      <c r="H116" s="43"/>
      <c r="I116" s="42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68" t="s">
        <v>555</v>
      </c>
      <c r="U116" s="11">
        <v>-5000</v>
      </c>
      <c r="V116" s="11">
        <v>-5000</v>
      </c>
      <c r="W116" s="11">
        <v>-5000</v>
      </c>
      <c r="X116" s="11">
        <v>-5000</v>
      </c>
      <c r="Y116" s="11">
        <v>-5000</v>
      </c>
      <c r="Z116" s="11">
        <v>-5000</v>
      </c>
      <c r="AA116" s="11">
        <v>-5000</v>
      </c>
      <c r="AB116" s="11">
        <v>-5000</v>
      </c>
      <c r="AC116" s="11">
        <v>-5000</v>
      </c>
      <c r="AD116" s="11">
        <v>-5000</v>
      </c>
      <c r="AE116" s="11">
        <v>-5000</v>
      </c>
      <c r="AF116" s="11">
        <v>-5000</v>
      </c>
      <c r="AG116" s="41">
        <f t="shared" si="90"/>
        <v>-60000</v>
      </c>
    </row>
    <row r="117" spans="1:33" hidden="1" outlineLevel="2" x14ac:dyDescent="0.3">
      <c r="A117" s="45" t="str">
        <f>IF(AG117=0,"-",F117)</f>
        <v>-</v>
      </c>
      <c r="E117" s="42"/>
      <c r="F117" s="43"/>
      <c r="G117" s="43"/>
      <c r="H117" s="43"/>
      <c r="I117" s="42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68" t="s">
        <v>555</v>
      </c>
      <c r="AG117" s="41">
        <f t="shared" si="90"/>
        <v>0</v>
      </c>
    </row>
    <row r="118" spans="1:33" outlineLevel="1" collapsed="1" x14ac:dyDescent="0.3">
      <c r="A118" s="45" t="s">
        <v>179</v>
      </c>
      <c r="D118">
        <v>41108</v>
      </c>
      <c r="E118" t="s">
        <v>17</v>
      </c>
      <c r="J118" s="72">
        <v>0</v>
      </c>
      <c r="K118" s="72">
        <v>0</v>
      </c>
      <c r="L118" s="72">
        <v>0</v>
      </c>
      <c r="M118" s="72">
        <v>0</v>
      </c>
      <c r="N118" s="72">
        <v>0</v>
      </c>
      <c r="O118" s="72">
        <v>0</v>
      </c>
      <c r="P118" s="72">
        <v>0</v>
      </c>
      <c r="Q118" s="72">
        <v>0</v>
      </c>
      <c r="R118" s="72">
        <v>0</v>
      </c>
      <c r="S118" s="72">
        <v>0</v>
      </c>
      <c r="T118" s="68" t="s">
        <v>555</v>
      </c>
      <c r="U118" s="12">
        <f>SUBTOTAL(9,U119:U120)</f>
        <v>0</v>
      </c>
      <c r="V118" s="12">
        <f>SUBTOTAL(9,V119:V120)</f>
        <v>0</v>
      </c>
      <c r="W118" s="12">
        <f>SUBTOTAL(9,W119:W120)</f>
        <v>0</v>
      </c>
      <c r="X118" s="12">
        <f>SUBTOTAL(9,X119:X120)</f>
        <v>0</v>
      </c>
      <c r="Y118" s="12">
        <f>SUBTOTAL(9,Y119:Y120)</f>
        <v>0</v>
      </c>
      <c r="Z118" s="12">
        <f>SUBTOTAL(9,Z119:Z120)</f>
        <v>0</v>
      </c>
      <c r="AA118" s="12">
        <f>SUBTOTAL(9,AA119:AA120)</f>
        <v>0</v>
      </c>
      <c r="AB118" s="12">
        <f>SUBTOTAL(9,AB119:AB120)</f>
        <v>0</v>
      </c>
      <c r="AC118" s="12">
        <f>SUBTOTAL(9,AC119:AC120)</f>
        <v>0</v>
      </c>
      <c r="AD118" s="12">
        <f>SUBTOTAL(9,AD119:AD120)</f>
        <v>0</v>
      </c>
      <c r="AE118" s="12">
        <f>SUBTOTAL(9,AE119:AE120)</f>
        <v>0</v>
      </c>
      <c r="AF118" s="12">
        <f>SUBTOTAL(9,AF119:AF120)</f>
        <v>0</v>
      </c>
      <c r="AG118" s="12">
        <f t="shared" ref="AG118" si="92">SUM(U118:AF118)</f>
        <v>0</v>
      </c>
    </row>
    <row r="119" spans="1:33" hidden="1" outlineLevel="2" x14ac:dyDescent="0.3">
      <c r="A119" s="45" t="str">
        <f>IF(AG119=0,"-",F119)</f>
        <v>-</v>
      </c>
      <c r="E119" s="42"/>
      <c r="F119" s="43"/>
      <c r="G119" s="43"/>
      <c r="H119" s="43"/>
      <c r="I119" s="42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68" t="s">
        <v>555</v>
      </c>
      <c r="AG119" s="41">
        <f t="shared" ref="AG119:AG120" si="93">SUM(U119:AF119)</f>
        <v>0</v>
      </c>
    </row>
    <row r="120" spans="1:33" hidden="1" outlineLevel="2" x14ac:dyDescent="0.3">
      <c r="A120" s="45" t="str">
        <f>IF(AG120=0,"-",F120)</f>
        <v>-</v>
      </c>
      <c r="E120" s="42"/>
      <c r="F120" s="43"/>
      <c r="G120" s="43"/>
      <c r="H120" s="43"/>
      <c r="I120" s="42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68" t="s">
        <v>555</v>
      </c>
      <c r="AG120" s="41">
        <f t="shared" si="93"/>
        <v>0</v>
      </c>
    </row>
    <row r="121" spans="1:33" x14ac:dyDescent="0.3">
      <c r="A121" s="45" t="s">
        <v>179</v>
      </c>
      <c r="C121" s="9" t="s">
        <v>142</v>
      </c>
      <c r="D121" s="9"/>
      <c r="E121" s="9"/>
      <c r="F121" s="20"/>
      <c r="G121" s="20"/>
      <c r="H121" s="20"/>
      <c r="I121" s="15"/>
      <c r="J121" s="73">
        <f t="shared" ref="J121:S121" si="94">J122+J131+J149+J158+J140</f>
        <v>-331357.67999999993</v>
      </c>
      <c r="K121" s="73">
        <f t="shared" si="94"/>
        <v>-315232.89</v>
      </c>
      <c r="L121" s="73">
        <f t="shared" si="94"/>
        <v>-371327.87</v>
      </c>
      <c r="M121" s="73">
        <f t="shared" si="94"/>
        <v>-393317.6100000001</v>
      </c>
      <c r="N121" s="73">
        <f t="shared" si="94"/>
        <v>-394384.70000000007</v>
      </c>
      <c r="O121" s="73">
        <f t="shared" si="94"/>
        <v>-380262.72000000003</v>
      </c>
      <c r="P121" s="73">
        <f t="shared" si="94"/>
        <v>-393578.90000000008</v>
      </c>
      <c r="Q121" s="73">
        <f t="shared" si="94"/>
        <v>-367918.88000000006</v>
      </c>
      <c r="R121" s="73">
        <f t="shared" si="94"/>
        <v>-372281.77</v>
      </c>
      <c r="S121" s="73">
        <f t="shared" si="94"/>
        <v>-384358.79000000004</v>
      </c>
      <c r="T121" s="68" t="s">
        <v>555</v>
      </c>
      <c r="U121" s="10">
        <f t="shared" ref="U121:AG121" si="95">U122+U131+U149+U158+U140</f>
        <v>-379049.65243102534</v>
      </c>
      <c r="V121" s="10">
        <f t="shared" si="95"/>
        <v>-387591.38593072339</v>
      </c>
      <c r="W121" s="10">
        <f t="shared" si="95"/>
        <v>-437631.75453679968</v>
      </c>
      <c r="X121" s="10">
        <f t="shared" si="95"/>
        <v>-448359.26091988478</v>
      </c>
      <c r="Y121" s="10">
        <f t="shared" si="95"/>
        <v>-441473.49711855489</v>
      </c>
      <c r="Z121" s="10">
        <f t="shared" si="95"/>
        <v>-435662.83156094444</v>
      </c>
      <c r="AA121" s="10">
        <f t="shared" si="95"/>
        <v>-426854.1618744905</v>
      </c>
      <c r="AB121" s="10">
        <f t="shared" si="95"/>
        <v>-419561.25870505313</v>
      </c>
      <c r="AC121" s="10">
        <f t="shared" si="95"/>
        <v>-412413.485797701</v>
      </c>
      <c r="AD121" s="10">
        <f t="shared" si="95"/>
        <v>-414544.51365805382</v>
      </c>
      <c r="AE121" s="10">
        <f t="shared" si="95"/>
        <v>-425685.18020000006</v>
      </c>
      <c r="AF121" s="10">
        <f t="shared" si="95"/>
        <v>-425685.18020000006</v>
      </c>
      <c r="AG121" s="10">
        <f t="shared" si="95"/>
        <v>-5054512.1629332313</v>
      </c>
    </row>
    <row r="122" spans="1:33" outlineLevel="1" collapsed="1" x14ac:dyDescent="0.3">
      <c r="A122" s="45" t="s">
        <v>179</v>
      </c>
      <c r="D122">
        <v>41201</v>
      </c>
      <c r="E122" t="s">
        <v>18</v>
      </c>
      <c r="J122" s="72">
        <v>-207795.88999999996</v>
      </c>
      <c r="K122" s="72">
        <v>-197157.02000000002</v>
      </c>
      <c r="L122" s="72">
        <v>-225608.37</v>
      </c>
      <c r="M122" s="72">
        <v>-219959.06000000003</v>
      </c>
      <c r="N122" s="72">
        <v>-230236.74000000005</v>
      </c>
      <c r="O122" s="72">
        <v>-225440.84000000003</v>
      </c>
      <c r="P122" s="72">
        <v>-235093.07000000009</v>
      </c>
      <c r="Q122" s="72">
        <v>-226185.35</v>
      </c>
      <c r="R122" s="72">
        <v>-235189.76000000001</v>
      </c>
      <c r="S122" s="72">
        <v>-248639.21000000005</v>
      </c>
      <c r="T122" s="68" t="s">
        <v>555</v>
      </c>
      <c r="U122" s="12">
        <f>SUBTOTAL(9,U123:U130)</f>
        <v>-241781.59020000001</v>
      </c>
      <c r="V122" s="12">
        <f t="shared" ref="V122" si="96">SUBTOTAL(9,V123:V130)</f>
        <v>-241781.59020000001</v>
      </c>
      <c r="W122" s="12">
        <f t="shared" ref="W122" si="97">SUBTOTAL(9,W123:W130)</f>
        <v>-258706.3302</v>
      </c>
      <c r="X122" s="12">
        <f t="shared" ref="X122" si="98">SUBTOTAL(9,X123:X130)</f>
        <v>-258706.3302</v>
      </c>
      <c r="Y122" s="12">
        <f t="shared" ref="Y122" si="99">SUBTOTAL(9,Y123:Y130)</f>
        <v>-258706.3302</v>
      </c>
      <c r="Z122" s="12">
        <f t="shared" ref="Z122" si="100">SUBTOTAL(9,Z123:Z130)</f>
        <v>-258706.3302</v>
      </c>
      <c r="AA122" s="12">
        <f t="shared" ref="AA122" si="101">SUBTOTAL(9,AA123:AA130)</f>
        <v>-258706.3302</v>
      </c>
      <c r="AB122" s="12">
        <f t="shared" ref="AB122" si="102">SUBTOTAL(9,AB123:AB130)</f>
        <v>-258706.3302</v>
      </c>
      <c r="AC122" s="12">
        <f t="shared" ref="AC122" si="103">SUBTOTAL(9,AC123:AC130)</f>
        <v>-258706.3302</v>
      </c>
      <c r="AD122" s="12">
        <f t="shared" ref="AD122" si="104">SUBTOTAL(9,AD123:AD130)</f>
        <v>-258706.3302</v>
      </c>
      <c r="AE122" s="12">
        <f t="shared" ref="AE122" si="105">SUBTOTAL(9,AE123:AE130)</f>
        <v>-258706.3302</v>
      </c>
      <c r="AF122" s="12">
        <f t="shared" ref="AF122" si="106">SUBTOTAL(9,AF123:AF130)</f>
        <v>-258706.3302</v>
      </c>
      <c r="AG122" s="12">
        <f t="shared" ref="AG122" si="107">SUM(U122:AF122)</f>
        <v>-3070626.4824000006</v>
      </c>
    </row>
    <row r="123" spans="1:33" hidden="1" outlineLevel="2" x14ac:dyDescent="0.3">
      <c r="A123" s="45">
        <f>IF(AG123=0,"-",F123)</f>
        <v>0</v>
      </c>
      <c r="E123" s="42"/>
      <c r="F123" s="43"/>
      <c r="G123" s="43"/>
      <c r="H123" s="43"/>
      <c r="I123" s="42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68" t="s">
        <v>555</v>
      </c>
      <c r="U123" s="82">
        <f>U44*U129</f>
        <v>-241782</v>
      </c>
      <c r="V123" s="82">
        <f t="shared" ref="V123:AF123" si="108">V44*V129</f>
        <v>-241782</v>
      </c>
      <c r="W123" s="82">
        <f t="shared" si="108"/>
        <v>-258706.74</v>
      </c>
      <c r="X123" s="82">
        <f t="shared" si="108"/>
        <v>-258706.74</v>
      </c>
      <c r="Y123" s="82">
        <f t="shared" si="108"/>
        <v>-258706.74</v>
      </c>
      <c r="Z123" s="82">
        <f t="shared" si="108"/>
        <v>-258706.74</v>
      </c>
      <c r="AA123" s="82">
        <f t="shared" si="108"/>
        <v>-258706.74</v>
      </c>
      <c r="AB123" s="82">
        <f t="shared" si="108"/>
        <v>-258706.74</v>
      </c>
      <c r="AC123" s="82">
        <f t="shared" si="108"/>
        <v>-258706.74</v>
      </c>
      <c r="AD123" s="82">
        <f t="shared" si="108"/>
        <v>-258706.74</v>
      </c>
      <c r="AE123" s="82">
        <f t="shared" si="108"/>
        <v>-258706.74</v>
      </c>
      <c r="AF123" s="82">
        <f t="shared" si="108"/>
        <v>-258706.74</v>
      </c>
      <c r="AG123" s="41">
        <f>SUM(U123:AF123)</f>
        <v>-3070631.4000000004</v>
      </c>
    </row>
    <row r="124" spans="1:33" hidden="1" outlineLevel="2" x14ac:dyDescent="0.3">
      <c r="A124" s="45" t="str">
        <f>IF(AG124=0,"-",F124)</f>
        <v>-</v>
      </c>
      <c r="E124" s="42"/>
      <c r="F124" s="43"/>
      <c r="G124" s="43"/>
      <c r="H124" s="43"/>
      <c r="I124" s="42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68" t="s">
        <v>555</v>
      </c>
      <c r="AG124" s="41">
        <f t="shared" ref="AG124:AG129" si="109">SUM(U124:AF124)</f>
        <v>0</v>
      </c>
    </row>
    <row r="125" spans="1:33" hidden="1" outlineLevel="2" x14ac:dyDescent="0.3">
      <c r="A125" s="45" t="str">
        <f>IF(AG125=0,"-",F125)</f>
        <v>-</v>
      </c>
      <c r="E125" s="42"/>
      <c r="F125" s="43"/>
      <c r="G125" s="43"/>
      <c r="H125" s="43"/>
      <c r="I125" s="42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68" t="s">
        <v>555</v>
      </c>
      <c r="AG125" s="41">
        <f t="shared" si="109"/>
        <v>0</v>
      </c>
    </row>
    <row r="126" spans="1:33" hidden="1" outlineLevel="2" x14ac:dyDescent="0.3">
      <c r="A126" s="45" t="str">
        <f>IF(AG126=0,"-",F126)</f>
        <v>-</v>
      </c>
      <c r="E126" s="42"/>
      <c r="F126" s="43"/>
      <c r="G126" s="43"/>
      <c r="H126" s="43"/>
      <c r="I126" s="42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68" t="s">
        <v>555</v>
      </c>
      <c r="AG126" s="41">
        <f t="shared" si="109"/>
        <v>0</v>
      </c>
    </row>
    <row r="127" spans="1:33" hidden="1" outlineLevel="2" x14ac:dyDescent="0.3">
      <c r="A127" s="45" t="str">
        <f>IF(AG127=0,"-",F127)</f>
        <v>-</v>
      </c>
      <c r="E127" s="42"/>
      <c r="F127" s="43"/>
      <c r="G127" s="43"/>
      <c r="H127" s="43"/>
      <c r="I127" s="42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68" t="s">
        <v>555</v>
      </c>
      <c r="AG127" s="41">
        <f t="shared" si="109"/>
        <v>0</v>
      </c>
    </row>
    <row r="128" spans="1:33" hidden="1" outlineLevel="2" x14ac:dyDescent="0.3">
      <c r="A128" s="45" t="str">
        <f>IF(AG128=0,"-",F128)</f>
        <v>-</v>
      </c>
      <c r="E128" s="42"/>
      <c r="F128" s="43"/>
      <c r="G128" s="43"/>
      <c r="H128" s="43"/>
      <c r="I128" s="42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68" t="s">
        <v>555</v>
      </c>
      <c r="AG128" s="41">
        <f t="shared" si="109"/>
        <v>0</v>
      </c>
    </row>
    <row r="129" spans="1:33" hidden="1" outlineLevel="2" x14ac:dyDescent="0.3">
      <c r="A129" s="45" t="str">
        <f>IF(AG129=0,"-",F129)</f>
        <v>-</v>
      </c>
      <c r="E129" s="42"/>
      <c r="F129" s="43">
        <v>2001</v>
      </c>
      <c r="G129" s="43" t="s">
        <v>197</v>
      </c>
      <c r="H129" s="42" t="s">
        <v>477</v>
      </c>
      <c r="I129" s="42"/>
      <c r="J129" s="83">
        <f>J122/J44</f>
        <v>0.3818725836157616</v>
      </c>
      <c r="K129" s="83">
        <f t="shared" ref="K129:S129" si="110">K122/K44</f>
        <v>0.38821257287045802</v>
      </c>
      <c r="L129" s="83">
        <f t="shared" si="110"/>
        <v>0.42873363112112128</v>
      </c>
      <c r="M129" s="83">
        <f t="shared" si="110"/>
        <v>0.39865189258420575</v>
      </c>
      <c r="N129" s="83">
        <f t="shared" si="110"/>
        <v>0.41437568507534761</v>
      </c>
      <c r="O129" s="83">
        <f t="shared" si="110"/>
        <v>0.41416630886840766</v>
      </c>
      <c r="P129" s="83">
        <f t="shared" si="110"/>
        <v>0.41039862769546553</v>
      </c>
      <c r="Q129" s="83">
        <f t="shared" si="110"/>
        <v>0.42450953632729771</v>
      </c>
      <c r="R129" s="83">
        <f t="shared" si="110"/>
        <v>0.41139122635379194</v>
      </c>
      <c r="S129" s="83">
        <f t="shared" si="110"/>
        <v>0.42612310547797172</v>
      </c>
      <c r="T129" s="68" t="s">
        <v>555</v>
      </c>
      <c r="U129" s="63">
        <v>0.4098</v>
      </c>
      <c r="V129" s="63">
        <v>0.4098</v>
      </c>
      <c r="W129" s="63">
        <v>0.4098</v>
      </c>
      <c r="X129" s="63">
        <v>0.4098</v>
      </c>
      <c r="Y129" s="63">
        <v>0.4098</v>
      </c>
      <c r="Z129" s="63">
        <v>0.4098</v>
      </c>
      <c r="AA129" s="63">
        <v>0.4098</v>
      </c>
      <c r="AB129" s="63">
        <v>0.4098</v>
      </c>
      <c r="AC129" s="63">
        <v>0.4098</v>
      </c>
      <c r="AD129" s="63">
        <v>0.4098</v>
      </c>
      <c r="AE129" s="63">
        <v>0.4098</v>
      </c>
      <c r="AF129" s="63">
        <v>0.4098</v>
      </c>
      <c r="AG129" s="58"/>
    </row>
    <row r="130" spans="1:33" hidden="1" outlineLevel="2" x14ac:dyDescent="0.3">
      <c r="A130" s="45" t="str">
        <f>IF(AG130=0,"-",F130)</f>
        <v>-</v>
      </c>
      <c r="E130" s="42"/>
      <c r="F130" s="43"/>
      <c r="G130" s="43"/>
      <c r="H130" s="43"/>
      <c r="I130" s="42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68" t="s">
        <v>555</v>
      </c>
      <c r="AG130" s="41">
        <f t="shared" ref="AG124:AG130" si="111">SUM(U130:AF130)</f>
        <v>0</v>
      </c>
    </row>
    <row r="131" spans="1:33" outlineLevel="1" collapsed="1" x14ac:dyDescent="0.3">
      <c r="A131" s="45" t="s">
        <v>179</v>
      </c>
      <c r="D131">
        <v>41202</v>
      </c>
      <c r="E131" t="s">
        <v>19</v>
      </c>
      <c r="J131" s="72">
        <v>-60034.399999999987</v>
      </c>
      <c r="K131" s="72">
        <v>-55331.919999999984</v>
      </c>
      <c r="L131" s="72">
        <v>-58307.640000000007</v>
      </c>
      <c r="M131" s="72">
        <v>-58936.91</v>
      </c>
      <c r="N131" s="72">
        <v>-61310.919999999991</v>
      </c>
      <c r="O131" s="72">
        <v>-59998.879999999997</v>
      </c>
      <c r="P131" s="72">
        <v>-62291.109999999986</v>
      </c>
      <c r="Q131" s="72">
        <v>-60898.87</v>
      </c>
      <c r="R131" s="72">
        <v>-62967.850000000006</v>
      </c>
      <c r="S131" s="72">
        <v>-70797.029999999984</v>
      </c>
      <c r="T131" s="68" t="s">
        <v>555</v>
      </c>
      <c r="U131" s="12">
        <f>SUBTOTAL(9,U132:U137)</f>
        <v>-65608</v>
      </c>
      <c r="V131" s="12">
        <f t="shared" ref="V131:AF131" si="112">SUBTOTAL(9,V132:V137)</f>
        <v>-65608</v>
      </c>
      <c r="W131" s="12">
        <f t="shared" si="112"/>
        <v>-70200.56</v>
      </c>
      <c r="X131" s="12">
        <f t="shared" si="112"/>
        <v>-70200.56</v>
      </c>
      <c r="Y131" s="12">
        <f t="shared" si="112"/>
        <v>-70200.56</v>
      </c>
      <c r="Z131" s="12">
        <f t="shared" si="112"/>
        <v>-70200.56</v>
      </c>
      <c r="AA131" s="12">
        <f t="shared" si="112"/>
        <v>-70200.56</v>
      </c>
      <c r="AB131" s="12">
        <f t="shared" si="112"/>
        <v>-70200.56</v>
      </c>
      <c r="AC131" s="12">
        <f t="shared" si="112"/>
        <v>-70200.56</v>
      </c>
      <c r="AD131" s="12">
        <f t="shared" si="112"/>
        <v>-70200.56</v>
      </c>
      <c r="AE131" s="12">
        <f t="shared" si="112"/>
        <v>-70200.56</v>
      </c>
      <c r="AF131" s="12">
        <f t="shared" si="112"/>
        <v>-70200.56</v>
      </c>
      <c r="AG131" s="12">
        <f t="shared" ref="AG131" si="113">SUM(U131:AF131)</f>
        <v>-833221.60000000009</v>
      </c>
    </row>
    <row r="132" spans="1:33" hidden="1" outlineLevel="2" x14ac:dyDescent="0.3">
      <c r="A132" s="45">
        <f>IF(AG132=0,"-",F132)</f>
        <v>0</v>
      </c>
      <c r="E132" s="42"/>
      <c r="F132" s="43"/>
      <c r="G132" s="43"/>
      <c r="H132" s="43"/>
      <c r="I132" s="42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68" t="s">
        <v>555</v>
      </c>
      <c r="U132" s="82">
        <f>U44*U138</f>
        <v>-65608</v>
      </c>
      <c r="V132" s="82">
        <f t="shared" ref="V132:AF132" si="114">V44*V138</f>
        <v>-65608</v>
      </c>
      <c r="W132" s="82">
        <f t="shared" si="114"/>
        <v>-70200.56</v>
      </c>
      <c r="X132" s="82">
        <f t="shared" si="114"/>
        <v>-70200.56</v>
      </c>
      <c r="Y132" s="82">
        <f t="shared" si="114"/>
        <v>-70200.56</v>
      </c>
      <c r="Z132" s="82">
        <f t="shared" si="114"/>
        <v>-70200.56</v>
      </c>
      <c r="AA132" s="82">
        <f t="shared" si="114"/>
        <v>-70200.56</v>
      </c>
      <c r="AB132" s="82">
        <f t="shared" si="114"/>
        <v>-70200.56</v>
      </c>
      <c r="AC132" s="82">
        <f t="shared" si="114"/>
        <v>-70200.56</v>
      </c>
      <c r="AD132" s="82">
        <f t="shared" si="114"/>
        <v>-70200.56</v>
      </c>
      <c r="AE132" s="82">
        <f t="shared" si="114"/>
        <v>-70200.56</v>
      </c>
      <c r="AF132" s="82">
        <f t="shared" si="114"/>
        <v>-70200.56</v>
      </c>
      <c r="AG132" s="41">
        <f>SUM(U132:AF132)</f>
        <v>-833221.60000000009</v>
      </c>
    </row>
    <row r="133" spans="1:33" hidden="1" outlineLevel="2" x14ac:dyDescent="0.3">
      <c r="A133" s="45" t="str">
        <f>IF(AG133=0,"-",F133)</f>
        <v>-</v>
      </c>
      <c r="E133" s="42"/>
      <c r="F133" s="43"/>
      <c r="G133" s="43"/>
      <c r="H133" s="43"/>
      <c r="I133" s="42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68" t="s">
        <v>555</v>
      </c>
      <c r="AG133" s="41">
        <f t="shared" ref="AG133:AG138" si="115">SUM(U133:AF133)</f>
        <v>0</v>
      </c>
    </row>
    <row r="134" spans="1:33" hidden="1" outlineLevel="2" x14ac:dyDescent="0.3">
      <c r="A134" s="45" t="str">
        <f>IF(AG134=0,"-",F134)</f>
        <v>-</v>
      </c>
      <c r="E134" s="42"/>
      <c r="F134" s="43"/>
      <c r="G134" s="43"/>
      <c r="H134" s="43"/>
      <c r="I134" s="42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68" t="s">
        <v>555</v>
      </c>
      <c r="AG134" s="41">
        <f t="shared" si="115"/>
        <v>0</v>
      </c>
    </row>
    <row r="135" spans="1:33" hidden="1" outlineLevel="2" x14ac:dyDescent="0.3">
      <c r="A135" s="45" t="str">
        <f>IF(AG135=0,"-",F135)</f>
        <v>-</v>
      </c>
      <c r="E135" s="42"/>
      <c r="F135" s="43"/>
      <c r="G135" s="43"/>
      <c r="H135" s="43"/>
      <c r="I135" s="42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68" t="s">
        <v>555</v>
      </c>
      <c r="AG135" s="41">
        <f t="shared" si="115"/>
        <v>0</v>
      </c>
    </row>
    <row r="136" spans="1:33" hidden="1" outlineLevel="2" x14ac:dyDescent="0.3">
      <c r="A136" s="45" t="str">
        <f>IF(AG136=0,"-",F136)</f>
        <v>-</v>
      </c>
      <c r="E136" s="42"/>
      <c r="F136" s="43"/>
      <c r="G136" s="43"/>
      <c r="H136" s="43"/>
      <c r="I136" s="42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68" t="s">
        <v>555</v>
      </c>
      <c r="AG136" s="41">
        <f t="shared" si="115"/>
        <v>0</v>
      </c>
    </row>
    <row r="137" spans="1:33" hidden="1" outlineLevel="2" x14ac:dyDescent="0.3">
      <c r="A137" s="45" t="str">
        <f>IF(AG137=0,"-",F137)</f>
        <v>-</v>
      </c>
      <c r="E137" s="42"/>
      <c r="F137" s="43"/>
      <c r="G137" s="43"/>
      <c r="H137" s="43"/>
      <c r="I137" s="42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68" t="s">
        <v>555</v>
      </c>
      <c r="AG137" s="41">
        <f t="shared" si="115"/>
        <v>0</v>
      </c>
    </row>
    <row r="138" spans="1:33" hidden="1" outlineLevel="2" x14ac:dyDescent="0.3">
      <c r="A138" s="45" t="str">
        <f>IF(AG138=0,"-",F138)</f>
        <v>-</v>
      </c>
      <c r="E138" s="42"/>
      <c r="F138" s="43">
        <v>2001</v>
      </c>
      <c r="G138" s="43" t="s">
        <v>197</v>
      </c>
      <c r="H138" s="42" t="s">
        <v>477</v>
      </c>
      <c r="I138" s="42"/>
      <c r="J138" s="83">
        <f>J131/J44</f>
        <v>0.11032697246236235</v>
      </c>
      <c r="K138" s="83">
        <f t="shared" ref="K138:S138" si="116">K131/K44</f>
        <v>0.10895146936721982</v>
      </c>
      <c r="L138" s="83">
        <f t="shared" si="116"/>
        <v>0.11080460454238972</v>
      </c>
      <c r="M138" s="83">
        <f t="shared" si="116"/>
        <v>0.10681674450947827</v>
      </c>
      <c r="N138" s="83">
        <f t="shared" si="116"/>
        <v>0.11034622223021322</v>
      </c>
      <c r="O138" s="83">
        <f t="shared" si="116"/>
        <v>0.11022632219538626</v>
      </c>
      <c r="P138" s="83">
        <f t="shared" si="116"/>
        <v>0.10874070452875227</v>
      </c>
      <c r="Q138" s="83">
        <f t="shared" si="116"/>
        <v>0.11429631082011449</v>
      </c>
      <c r="R138" s="83">
        <f t="shared" si="116"/>
        <v>0.11014263985116367</v>
      </c>
      <c r="S138" s="83">
        <f t="shared" si="116"/>
        <v>0.12133343844768939</v>
      </c>
      <c r="T138" s="68" t="s">
        <v>555</v>
      </c>
      <c r="U138" s="63">
        <v>0.11119999999999999</v>
      </c>
      <c r="V138" s="63">
        <v>0.11119999999999999</v>
      </c>
      <c r="W138" s="63">
        <v>0.11119999999999999</v>
      </c>
      <c r="X138" s="63">
        <v>0.11119999999999999</v>
      </c>
      <c r="Y138" s="63">
        <v>0.11119999999999999</v>
      </c>
      <c r="Z138" s="63">
        <v>0.11119999999999999</v>
      </c>
      <c r="AA138" s="63">
        <v>0.11119999999999999</v>
      </c>
      <c r="AB138" s="63">
        <v>0.11119999999999999</v>
      </c>
      <c r="AC138" s="63">
        <v>0.11119999999999999</v>
      </c>
      <c r="AD138" s="63">
        <v>0.11119999999999999</v>
      </c>
      <c r="AE138" s="63">
        <v>0.11119999999999999</v>
      </c>
      <c r="AF138" s="63">
        <v>0.11119999999999999</v>
      </c>
      <c r="AG138" s="58"/>
    </row>
    <row r="139" spans="1:33" hidden="1" outlineLevel="2" x14ac:dyDescent="0.3">
      <c r="A139" s="45" t="str">
        <f>IF(AG139=0,"-",F139)</f>
        <v>-</v>
      </c>
      <c r="E139" s="42"/>
      <c r="F139" s="43"/>
      <c r="G139" s="43"/>
      <c r="H139" s="43"/>
      <c r="I139" s="42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68" t="s">
        <v>555</v>
      </c>
      <c r="AG139" s="41">
        <f t="shared" ref="AG133:AG139" si="117">SUM(U139:AF139)</f>
        <v>0</v>
      </c>
    </row>
    <row r="140" spans="1:33" outlineLevel="1" collapsed="1" x14ac:dyDescent="0.3">
      <c r="A140" s="45" t="s">
        <v>179</v>
      </c>
      <c r="D140">
        <v>311021</v>
      </c>
      <c r="E140" t="s">
        <v>162</v>
      </c>
      <c r="J140" s="72">
        <v>-48993.35</v>
      </c>
      <c r="K140" s="72">
        <v>-46113.22</v>
      </c>
      <c r="L140" s="72">
        <v>-48017.65</v>
      </c>
      <c r="M140" s="72">
        <v>-63596.160000000003</v>
      </c>
      <c r="N140" s="72">
        <v>-61398.130000000005</v>
      </c>
      <c r="O140" s="72">
        <v>-61205.15</v>
      </c>
      <c r="P140" s="72">
        <v>-63231.95</v>
      </c>
      <c r="Q140" s="72">
        <v>-63246.270000000004</v>
      </c>
      <c r="R140" s="72">
        <v>-59390.12</v>
      </c>
      <c r="S140" s="72">
        <v>-47384.49</v>
      </c>
      <c r="T140" s="68" t="s">
        <v>555</v>
      </c>
      <c r="U140" s="12">
        <f>SUBTOTAL(9,U141:U146)</f>
        <v>-60416</v>
      </c>
      <c r="V140" s="12">
        <f t="shared" ref="V140:AF140" si="118">SUBTOTAL(9,V141:V146)</f>
        <v>-60416</v>
      </c>
      <c r="W140" s="12">
        <f t="shared" si="118"/>
        <v>-64645.120000000003</v>
      </c>
      <c r="X140" s="12">
        <f t="shared" si="118"/>
        <v>-64645.120000000003</v>
      </c>
      <c r="Y140" s="12">
        <f t="shared" si="118"/>
        <v>-64645.120000000003</v>
      </c>
      <c r="Z140" s="12">
        <f t="shared" si="118"/>
        <v>-64645.120000000003</v>
      </c>
      <c r="AA140" s="12">
        <f t="shared" si="118"/>
        <v>-64645.120000000003</v>
      </c>
      <c r="AB140" s="12">
        <f t="shared" si="118"/>
        <v>-64645.120000000003</v>
      </c>
      <c r="AC140" s="12">
        <f t="shared" si="118"/>
        <v>-64645.120000000003</v>
      </c>
      <c r="AD140" s="12">
        <f t="shared" si="118"/>
        <v>-64645.120000000003</v>
      </c>
      <c r="AE140" s="12">
        <f t="shared" si="118"/>
        <v>-64645.120000000003</v>
      </c>
      <c r="AF140" s="12">
        <f t="shared" si="118"/>
        <v>-64645.120000000003</v>
      </c>
      <c r="AG140" s="12">
        <f t="shared" ref="AG140" si="119">SUM(U140:AF140)</f>
        <v>-767283.19999999995</v>
      </c>
    </row>
    <row r="141" spans="1:33" hidden="1" outlineLevel="2" x14ac:dyDescent="0.3">
      <c r="A141" s="45">
        <f>IF(AG141=0,"-",F141)</f>
        <v>0</v>
      </c>
      <c r="E141" s="42"/>
      <c r="F141" s="43"/>
      <c r="G141" s="43"/>
      <c r="H141" s="43"/>
      <c r="I141" s="42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68" t="s">
        <v>555</v>
      </c>
      <c r="U141" s="82">
        <f>U44*U147</f>
        <v>-60416</v>
      </c>
      <c r="V141" s="82">
        <f t="shared" ref="V141:AF141" si="120">V44*V147</f>
        <v>-60416</v>
      </c>
      <c r="W141" s="82">
        <f t="shared" si="120"/>
        <v>-64645.120000000003</v>
      </c>
      <c r="X141" s="82">
        <f t="shared" si="120"/>
        <v>-64645.120000000003</v>
      </c>
      <c r="Y141" s="82">
        <f t="shared" si="120"/>
        <v>-64645.120000000003</v>
      </c>
      <c r="Z141" s="82">
        <f t="shared" si="120"/>
        <v>-64645.120000000003</v>
      </c>
      <c r="AA141" s="82">
        <f t="shared" si="120"/>
        <v>-64645.120000000003</v>
      </c>
      <c r="AB141" s="82">
        <f t="shared" si="120"/>
        <v>-64645.120000000003</v>
      </c>
      <c r="AC141" s="82">
        <f t="shared" si="120"/>
        <v>-64645.120000000003</v>
      </c>
      <c r="AD141" s="82">
        <f t="shared" si="120"/>
        <v>-64645.120000000003</v>
      </c>
      <c r="AE141" s="82">
        <f t="shared" si="120"/>
        <v>-64645.120000000003</v>
      </c>
      <c r="AF141" s="82">
        <f t="shared" si="120"/>
        <v>-64645.120000000003</v>
      </c>
      <c r="AG141" s="41">
        <f>SUM(U141:AF141)</f>
        <v>-767283.19999999995</v>
      </c>
    </row>
    <row r="142" spans="1:33" hidden="1" outlineLevel="2" x14ac:dyDescent="0.3">
      <c r="A142" s="45" t="str">
        <f>IF(AG142=0,"-",F142)</f>
        <v>-</v>
      </c>
      <c r="E142" s="42"/>
      <c r="F142" s="43"/>
      <c r="G142" s="43"/>
      <c r="H142" s="43"/>
      <c r="I142" s="42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68" t="s">
        <v>555</v>
      </c>
      <c r="AG142" s="41">
        <f t="shared" ref="AG142:AG147" si="121">SUM(U142:AF142)</f>
        <v>0</v>
      </c>
    </row>
    <row r="143" spans="1:33" hidden="1" outlineLevel="2" x14ac:dyDescent="0.3">
      <c r="A143" s="45" t="str">
        <f>IF(AG143=0,"-",F143)</f>
        <v>-</v>
      </c>
      <c r="E143" s="42"/>
      <c r="F143" s="43"/>
      <c r="G143" s="43"/>
      <c r="H143" s="43"/>
      <c r="I143" s="42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68" t="s">
        <v>555</v>
      </c>
      <c r="AG143" s="41">
        <f t="shared" si="121"/>
        <v>0</v>
      </c>
    </row>
    <row r="144" spans="1:33" hidden="1" outlineLevel="2" x14ac:dyDescent="0.3">
      <c r="A144" s="45" t="str">
        <f>IF(AG144=0,"-",F144)</f>
        <v>-</v>
      </c>
      <c r="E144" s="42"/>
      <c r="F144" s="43"/>
      <c r="G144" s="43"/>
      <c r="H144" s="43"/>
      <c r="I144" s="42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68" t="s">
        <v>555</v>
      </c>
      <c r="AG144" s="41">
        <f t="shared" si="121"/>
        <v>0</v>
      </c>
    </row>
    <row r="145" spans="1:33" hidden="1" outlineLevel="2" x14ac:dyDescent="0.3">
      <c r="A145" s="45" t="str">
        <f>IF(AG145=0,"-",F145)</f>
        <v>-</v>
      </c>
      <c r="E145" s="42"/>
      <c r="F145" s="43"/>
      <c r="G145" s="43"/>
      <c r="H145" s="43"/>
      <c r="I145" s="42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68" t="s">
        <v>555</v>
      </c>
      <c r="AG145" s="41">
        <f t="shared" si="121"/>
        <v>0</v>
      </c>
    </row>
    <row r="146" spans="1:33" hidden="1" outlineLevel="2" x14ac:dyDescent="0.3">
      <c r="A146" s="45" t="str">
        <f>IF(AG146=0,"-",F146)</f>
        <v>-</v>
      </c>
      <c r="E146" s="42"/>
      <c r="F146" s="43"/>
      <c r="G146" s="43"/>
      <c r="H146" s="43"/>
      <c r="I146" s="42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68" t="s">
        <v>555</v>
      </c>
      <c r="AG146" s="41">
        <f t="shared" si="121"/>
        <v>0</v>
      </c>
    </row>
    <row r="147" spans="1:33" hidden="1" outlineLevel="2" x14ac:dyDescent="0.3">
      <c r="A147" s="45" t="str">
        <f>IF(AG147=0,"-",F147)</f>
        <v>-</v>
      </c>
      <c r="E147" s="42"/>
      <c r="F147" s="43">
        <v>2001</v>
      </c>
      <c r="G147" s="43" t="s">
        <v>197</v>
      </c>
      <c r="H147" s="42" t="s">
        <v>477</v>
      </c>
      <c r="I147" s="42"/>
      <c r="J147" s="83">
        <f>J140/J44</f>
        <v>9.0036512004598723E-2</v>
      </c>
      <c r="K147" s="83">
        <f t="shared" ref="K147:S147" si="122">K140/K44</f>
        <v>9.0799362759395832E-2</v>
      </c>
      <c r="L147" s="83">
        <f t="shared" si="122"/>
        <v>9.1250078365457399E-2</v>
      </c>
      <c r="M147" s="83">
        <f t="shared" si="122"/>
        <v>0.11526112879864081</v>
      </c>
      <c r="N147" s="83">
        <f t="shared" si="122"/>
        <v>0.11050318112172387</v>
      </c>
      <c r="O147" s="83">
        <f t="shared" si="122"/>
        <v>0.1124424086569107</v>
      </c>
      <c r="P147" s="83">
        <f t="shared" si="122"/>
        <v>0.11038311553168403</v>
      </c>
      <c r="Q147" s="83">
        <f t="shared" si="122"/>
        <v>0.11870196169703777</v>
      </c>
      <c r="R147" s="83">
        <f t="shared" si="122"/>
        <v>0.10388451563579497</v>
      </c>
      <c r="S147" s="83">
        <f t="shared" si="122"/>
        <v>8.1208535171463467E-2</v>
      </c>
      <c r="T147" s="68" t="s">
        <v>555</v>
      </c>
      <c r="U147" s="63">
        <v>0.1024</v>
      </c>
      <c r="V147" s="63">
        <v>0.1024</v>
      </c>
      <c r="W147" s="63">
        <v>0.1024</v>
      </c>
      <c r="X147" s="63">
        <v>0.1024</v>
      </c>
      <c r="Y147" s="63">
        <v>0.1024</v>
      </c>
      <c r="Z147" s="63">
        <v>0.1024</v>
      </c>
      <c r="AA147" s="63">
        <v>0.1024</v>
      </c>
      <c r="AB147" s="63">
        <v>0.1024</v>
      </c>
      <c r="AC147" s="63">
        <v>0.1024</v>
      </c>
      <c r="AD147" s="63">
        <v>0.1024</v>
      </c>
      <c r="AE147" s="63">
        <v>0.1024</v>
      </c>
      <c r="AF147" s="63">
        <v>0.1024</v>
      </c>
      <c r="AG147" s="58"/>
    </row>
    <row r="148" spans="1:33" hidden="1" outlineLevel="2" x14ac:dyDescent="0.3">
      <c r="A148" s="45" t="str">
        <f>IF(AG148=0,"-",F148)</f>
        <v>-</v>
      </c>
      <c r="E148" s="42"/>
      <c r="F148" s="43"/>
      <c r="G148" s="43"/>
      <c r="H148" s="43"/>
      <c r="I148" s="42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68" t="s">
        <v>555</v>
      </c>
      <c r="AG148" s="41">
        <f t="shared" ref="AG142:AG148" si="123">SUM(U148:AF148)</f>
        <v>0</v>
      </c>
    </row>
    <row r="149" spans="1:33" outlineLevel="1" collapsed="1" x14ac:dyDescent="0.3">
      <c r="A149" s="45" t="s">
        <v>179</v>
      </c>
      <c r="D149">
        <v>41203</v>
      </c>
      <c r="E149" t="s">
        <v>20</v>
      </c>
      <c r="J149" s="72">
        <v>-521.15</v>
      </c>
      <c r="K149" s="72">
        <v>-7838.92</v>
      </c>
      <c r="L149" s="72">
        <v>-27218.100000000006</v>
      </c>
      <c r="M149" s="72">
        <v>-37914.82</v>
      </c>
      <c r="N149" s="72">
        <v>-32120.14</v>
      </c>
      <c r="O149" s="72">
        <v>-26456.85</v>
      </c>
      <c r="P149" s="72">
        <v>-19849.910000000003</v>
      </c>
      <c r="Q149" s="72">
        <v>-12307.78</v>
      </c>
      <c r="R149" s="72">
        <v>-6732.9500000000007</v>
      </c>
      <c r="S149" s="72">
        <v>-8841.5399999999991</v>
      </c>
      <c r="T149" s="68" t="s">
        <v>555</v>
      </c>
      <c r="U149" s="12">
        <f>SUBTOTAL(9,U150:U155)</f>
        <v>-565.06223102535364</v>
      </c>
      <c r="V149" s="12">
        <f t="shared" ref="V149:AG149" si="124">SUBTOTAL(9,V150:V155)</f>
        <v>-9106.7957307234465</v>
      </c>
      <c r="W149" s="12">
        <f t="shared" si="124"/>
        <v>-32653.214336799618</v>
      </c>
      <c r="X149" s="12">
        <f t="shared" si="124"/>
        <v>-43380.720719884732</v>
      </c>
      <c r="Y149" s="12">
        <f t="shared" si="124"/>
        <v>-36494.956918554817</v>
      </c>
      <c r="Z149" s="12">
        <f t="shared" si="124"/>
        <v>-30684.291360944415</v>
      </c>
      <c r="AA149" s="12">
        <f t="shared" si="124"/>
        <v>-21875.621674490427</v>
      </c>
      <c r="AB149" s="12">
        <f t="shared" si="124"/>
        <v>-14582.718505053082</v>
      </c>
      <c r="AC149" s="12">
        <f t="shared" si="124"/>
        <v>-7434.945597700952</v>
      </c>
      <c r="AD149" s="12">
        <f t="shared" si="124"/>
        <v>-9565.973458053797</v>
      </c>
      <c r="AE149" s="12">
        <f t="shared" si="124"/>
        <v>-20706.640000000003</v>
      </c>
      <c r="AF149" s="12">
        <f t="shared" si="124"/>
        <v>-20706.640000000003</v>
      </c>
      <c r="AG149" s="12">
        <f t="shared" si="124"/>
        <v>-247757.58053323068</v>
      </c>
    </row>
    <row r="150" spans="1:33" hidden="1" outlineLevel="2" x14ac:dyDescent="0.3">
      <c r="A150" s="45">
        <f>IF(AG150=0,"-",F150)</f>
        <v>0</v>
      </c>
      <c r="E150" s="42"/>
      <c r="F150" s="43"/>
      <c r="G150" s="43"/>
      <c r="H150" s="43"/>
      <c r="I150" s="42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68" t="s">
        <v>555</v>
      </c>
      <c r="U150" s="82">
        <f>U44*U156</f>
        <v>-565.06223102535364</v>
      </c>
      <c r="V150" s="82">
        <f t="shared" ref="V150:AF150" si="125">V44*V156</f>
        <v>-9106.7957307234465</v>
      </c>
      <c r="W150" s="82">
        <f t="shared" si="125"/>
        <v>-32653.214336799618</v>
      </c>
      <c r="X150" s="82">
        <f t="shared" si="125"/>
        <v>-43380.720719884732</v>
      </c>
      <c r="Y150" s="82">
        <f t="shared" si="125"/>
        <v>-36494.956918554817</v>
      </c>
      <c r="Z150" s="82">
        <f t="shared" si="125"/>
        <v>-30684.291360944415</v>
      </c>
      <c r="AA150" s="82">
        <f t="shared" si="125"/>
        <v>-21875.621674490427</v>
      </c>
      <c r="AB150" s="82">
        <f t="shared" si="125"/>
        <v>-14582.718505053082</v>
      </c>
      <c r="AC150" s="82">
        <f t="shared" si="125"/>
        <v>-7434.945597700952</v>
      </c>
      <c r="AD150" s="82">
        <f t="shared" si="125"/>
        <v>-9565.973458053797</v>
      </c>
      <c r="AE150" s="82">
        <f t="shared" si="125"/>
        <v>-20706.640000000003</v>
      </c>
      <c r="AF150" s="82">
        <f t="shared" si="125"/>
        <v>-20706.640000000003</v>
      </c>
      <c r="AG150" s="41">
        <f>SUM(U150:AF150)</f>
        <v>-247757.58053323068</v>
      </c>
    </row>
    <row r="151" spans="1:33" hidden="1" outlineLevel="2" x14ac:dyDescent="0.3">
      <c r="A151" s="45" t="str">
        <f>IF(AG151=0,"-",F151)</f>
        <v>-</v>
      </c>
      <c r="E151" s="42"/>
      <c r="F151" s="43"/>
      <c r="G151" s="43"/>
      <c r="H151" s="43"/>
      <c r="I151" s="42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68" t="s">
        <v>555</v>
      </c>
      <c r="AG151" s="41">
        <f t="shared" ref="AG151:AG156" si="126">SUM(U151:AF151)</f>
        <v>0</v>
      </c>
    </row>
    <row r="152" spans="1:33" hidden="1" outlineLevel="2" x14ac:dyDescent="0.3">
      <c r="A152" s="45" t="str">
        <f>IF(AG152=0,"-",F152)</f>
        <v>-</v>
      </c>
      <c r="E152" s="42"/>
      <c r="F152" s="43"/>
      <c r="G152" s="43"/>
      <c r="H152" s="43"/>
      <c r="I152" s="42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68" t="s">
        <v>555</v>
      </c>
      <c r="AG152" s="41">
        <f t="shared" si="126"/>
        <v>0</v>
      </c>
    </row>
    <row r="153" spans="1:33" hidden="1" outlineLevel="2" x14ac:dyDescent="0.3">
      <c r="A153" s="45" t="str">
        <f>IF(AG153=0,"-",F153)</f>
        <v>-</v>
      </c>
      <c r="E153" s="42"/>
      <c r="F153" s="43"/>
      <c r="G153" s="43"/>
      <c r="H153" s="43"/>
      <c r="I153" s="42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68" t="s">
        <v>555</v>
      </c>
      <c r="AG153" s="41">
        <f t="shared" si="126"/>
        <v>0</v>
      </c>
    </row>
    <row r="154" spans="1:33" hidden="1" outlineLevel="2" x14ac:dyDescent="0.3">
      <c r="A154" s="45" t="str">
        <f>IF(AG154=0,"-",F154)</f>
        <v>-</v>
      </c>
      <c r="E154" s="42"/>
      <c r="F154" s="43"/>
      <c r="G154" s="43"/>
      <c r="H154" s="43"/>
      <c r="I154" s="42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68" t="s">
        <v>555</v>
      </c>
      <c r="AG154" s="41">
        <f t="shared" si="126"/>
        <v>0</v>
      </c>
    </row>
    <row r="155" spans="1:33" hidden="1" outlineLevel="2" x14ac:dyDescent="0.3">
      <c r="A155" s="45" t="str">
        <f>IF(AG155=0,"-",F155)</f>
        <v>-</v>
      </c>
      <c r="E155" s="42"/>
      <c r="F155" s="43"/>
      <c r="G155" s="43"/>
      <c r="H155" s="43"/>
      <c r="I155" s="42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68" t="s">
        <v>555</v>
      </c>
      <c r="AG155" s="41">
        <f t="shared" si="126"/>
        <v>0</v>
      </c>
    </row>
    <row r="156" spans="1:33" hidden="1" outlineLevel="2" x14ac:dyDescent="0.3">
      <c r="A156" s="45" t="str">
        <f>IF(AG156=0,"-",F156)</f>
        <v>-</v>
      </c>
      <c r="E156" s="42"/>
      <c r="F156" s="43">
        <v>2001</v>
      </c>
      <c r="G156" s="43" t="s">
        <v>197</v>
      </c>
      <c r="H156" s="42" t="s">
        <v>477</v>
      </c>
      <c r="I156" s="42"/>
      <c r="J156" s="83">
        <f>J149/J44</f>
        <v>9.5773259495822644E-4</v>
      </c>
      <c r="K156" s="83">
        <f t="shared" ref="K156:S156" si="127">K149/K44</f>
        <v>1.5435247001226182E-2</v>
      </c>
      <c r="L156" s="83">
        <f t="shared" si="127"/>
        <v>5.1723767363851765E-2</v>
      </c>
      <c r="M156" s="83">
        <f t="shared" si="127"/>
        <v>6.8716490923308615E-2</v>
      </c>
      <c r="N156" s="83">
        <f t="shared" si="127"/>
        <v>5.7809214190645997E-2</v>
      </c>
      <c r="O156" s="83">
        <f t="shared" si="127"/>
        <v>4.8604928498248719E-2</v>
      </c>
      <c r="P156" s="83">
        <f t="shared" si="127"/>
        <v>3.4651705487866981E-2</v>
      </c>
      <c r="Q156" s="83">
        <f t="shared" si="127"/>
        <v>2.3099506581740984E-2</v>
      </c>
      <c r="R156" s="83">
        <f t="shared" si="127"/>
        <v>1.1777198792493192E-2</v>
      </c>
      <c r="S156" s="83">
        <f t="shared" si="127"/>
        <v>1.5152817136153646E-2</v>
      </c>
      <c r="T156" s="68" t="s">
        <v>555</v>
      </c>
      <c r="U156" s="63">
        <v>9.5773259495822644E-4</v>
      </c>
      <c r="V156" s="63">
        <v>1.5435247001226182E-2</v>
      </c>
      <c r="W156" s="63">
        <v>5.1723767363851765E-2</v>
      </c>
      <c r="X156" s="63">
        <v>6.8716490923308615E-2</v>
      </c>
      <c r="Y156" s="63">
        <v>5.7809214190645997E-2</v>
      </c>
      <c r="Z156" s="63">
        <v>4.8604928498248719E-2</v>
      </c>
      <c r="AA156" s="63">
        <v>3.4651705487866981E-2</v>
      </c>
      <c r="AB156" s="63">
        <v>2.3099506581740984E-2</v>
      </c>
      <c r="AC156" s="63">
        <v>1.1777198792493192E-2</v>
      </c>
      <c r="AD156" s="63">
        <v>1.5152817136153646E-2</v>
      </c>
      <c r="AE156" s="63">
        <v>3.2800000000000003E-2</v>
      </c>
      <c r="AF156" s="63">
        <v>3.2800000000000003E-2</v>
      </c>
      <c r="AG156" s="58"/>
    </row>
    <row r="157" spans="1:33" hidden="1" outlineLevel="2" x14ac:dyDescent="0.3">
      <c r="A157" s="45" t="str">
        <f>IF(AG157=0,"-",F157)</f>
        <v>-</v>
      </c>
      <c r="E157" s="42"/>
      <c r="F157" s="43"/>
      <c r="G157" s="43"/>
      <c r="H157" s="43"/>
      <c r="I157" s="42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68" t="s">
        <v>555</v>
      </c>
      <c r="AG157" s="41">
        <f t="shared" ref="AG157" si="128">SUM(U157:AF157)</f>
        <v>0</v>
      </c>
    </row>
    <row r="158" spans="1:33" outlineLevel="1" collapsed="1" x14ac:dyDescent="0.3">
      <c r="A158" s="45" t="s">
        <v>179</v>
      </c>
      <c r="D158">
        <v>41204</v>
      </c>
      <c r="E158" t="s">
        <v>21</v>
      </c>
      <c r="J158" s="72">
        <v>-14012.89</v>
      </c>
      <c r="K158" s="72">
        <v>-8791.8100000000031</v>
      </c>
      <c r="L158" s="72">
        <v>-12176.11</v>
      </c>
      <c r="M158" s="72">
        <v>-12910.660000000007</v>
      </c>
      <c r="N158" s="72">
        <v>-9318.7700000000023</v>
      </c>
      <c r="O158" s="72">
        <v>-7161</v>
      </c>
      <c r="P158" s="72">
        <v>-13112.859999999997</v>
      </c>
      <c r="Q158" s="72">
        <v>-5280.61</v>
      </c>
      <c r="R158" s="72">
        <v>-8001.0900000000011</v>
      </c>
      <c r="S158" s="72">
        <v>-8696.5199999999986</v>
      </c>
      <c r="T158" s="68" t="s">
        <v>555</v>
      </c>
      <c r="U158" s="12">
        <f>SUBTOTAL(9,U159:U164)</f>
        <v>-10679</v>
      </c>
      <c r="V158" s="12">
        <f t="shared" ref="V158:AG158" si="129">SUBTOTAL(9,V159:V164)</f>
        <v>-10679</v>
      </c>
      <c r="W158" s="12">
        <f t="shared" si="129"/>
        <v>-11426.53</v>
      </c>
      <c r="X158" s="12">
        <f t="shared" si="129"/>
        <v>-11426.53</v>
      </c>
      <c r="Y158" s="12">
        <f t="shared" si="129"/>
        <v>-11426.53</v>
      </c>
      <c r="Z158" s="12">
        <f t="shared" si="129"/>
        <v>-11426.53</v>
      </c>
      <c r="AA158" s="12">
        <f t="shared" si="129"/>
        <v>-11426.53</v>
      </c>
      <c r="AB158" s="12">
        <f t="shared" si="129"/>
        <v>-11426.53</v>
      </c>
      <c r="AC158" s="12">
        <f t="shared" si="129"/>
        <v>-11426.53</v>
      </c>
      <c r="AD158" s="12">
        <f t="shared" si="129"/>
        <v>-11426.53</v>
      </c>
      <c r="AE158" s="12">
        <f t="shared" si="129"/>
        <v>-11426.53</v>
      </c>
      <c r="AF158" s="12">
        <f t="shared" si="129"/>
        <v>-11426.53</v>
      </c>
      <c r="AG158" s="12">
        <f t="shared" si="129"/>
        <v>-135623.29999999999</v>
      </c>
    </row>
    <row r="159" spans="1:33" hidden="1" outlineLevel="2" x14ac:dyDescent="0.3">
      <c r="A159" s="45">
        <f>IF(AG159=0,"-",F159)</f>
        <v>0</v>
      </c>
      <c r="E159" s="42"/>
      <c r="F159" s="43"/>
      <c r="G159" s="43"/>
      <c r="H159" s="43"/>
      <c r="I159" s="42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68" t="s">
        <v>555</v>
      </c>
      <c r="U159" s="82">
        <f>U44*U165</f>
        <v>-10679</v>
      </c>
      <c r="V159" s="82">
        <f t="shared" ref="V159:AF159" si="130">V44*V165</f>
        <v>-10679</v>
      </c>
      <c r="W159" s="82">
        <f t="shared" si="130"/>
        <v>-11426.53</v>
      </c>
      <c r="X159" s="82">
        <f t="shared" si="130"/>
        <v>-11426.53</v>
      </c>
      <c r="Y159" s="82">
        <f t="shared" si="130"/>
        <v>-11426.53</v>
      </c>
      <c r="Z159" s="82">
        <f t="shared" si="130"/>
        <v>-11426.53</v>
      </c>
      <c r="AA159" s="82">
        <f t="shared" si="130"/>
        <v>-11426.53</v>
      </c>
      <c r="AB159" s="82">
        <f t="shared" si="130"/>
        <v>-11426.53</v>
      </c>
      <c r="AC159" s="82">
        <f t="shared" si="130"/>
        <v>-11426.53</v>
      </c>
      <c r="AD159" s="82">
        <f t="shared" si="130"/>
        <v>-11426.53</v>
      </c>
      <c r="AE159" s="82">
        <f t="shared" si="130"/>
        <v>-11426.53</v>
      </c>
      <c r="AF159" s="82">
        <f t="shared" si="130"/>
        <v>-11426.53</v>
      </c>
      <c r="AG159" s="41">
        <f>SUM(U159:AF159)</f>
        <v>-135623.29999999999</v>
      </c>
    </row>
    <row r="160" spans="1:33" hidden="1" outlineLevel="2" x14ac:dyDescent="0.3">
      <c r="A160" s="45" t="str">
        <f>IF(AG160=0,"-",F160)</f>
        <v>-</v>
      </c>
      <c r="E160" s="42"/>
      <c r="F160" s="43"/>
      <c r="G160" s="43"/>
      <c r="H160" s="43"/>
      <c r="I160" s="42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68" t="s">
        <v>555</v>
      </c>
      <c r="AG160" s="41">
        <f t="shared" ref="AG160:AG165" si="131">SUM(U160:AF160)</f>
        <v>0</v>
      </c>
    </row>
    <row r="161" spans="1:33" hidden="1" outlineLevel="2" x14ac:dyDescent="0.3">
      <c r="A161" s="45" t="str">
        <f>IF(AG161=0,"-",F161)</f>
        <v>-</v>
      </c>
      <c r="E161" s="42"/>
      <c r="F161" s="43"/>
      <c r="G161" s="43"/>
      <c r="H161" s="43"/>
      <c r="I161" s="42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68" t="s">
        <v>555</v>
      </c>
      <c r="AG161" s="41">
        <f t="shared" si="131"/>
        <v>0</v>
      </c>
    </row>
    <row r="162" spans="1:33" hidden="1" outlineLevel="2" x14ac:dyDescent="0.3">
      <c r="A162" s="45" t="str">
        <f>IF(AG162=0,"-",F162)</f>
        <v>-</v>
      </c>
      <c r="E162" s="42"/>
      <c r="F162" s="43"/>
      <c r="G162" s="43"/>
      <c r="H162" s="43"/>
      <c r="I162" s="42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68" t="s">
        <v>555</v>
      </c>
      <c r="AG162" s="41">
        <f t="shared" si="131"/>
        <v>0</v>
      </c>
    </row>
    <row r="163" spans="1:33" hidden="1" outlineLevel="2" x14ac:dyDescent="0.3">
      <c r="A163" s="45" t="str">
        <f>IF(AG163=0,"-",F163)</f>
        <v>-</v>
      </c>
      <c r="E163" s="42"/>
      <c r="F163" s="43"/>
      <c r="G163" s="43"/>
      <c r="H163" s="43"/>
      <c r="I163" s="42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68" t="s">
        <v>555</v>
      </c>
      <c r="AG163" s="41">
        <f t="shared" si="131"/>
        <v>0</v>
      </c>
    </row>
    <row r="164" spans="1:33" hidden="1" outlineLevel="2" x14ac:dyDescent="0.3">
      <c r="A164" s="45" t="str">
        <f>IF(AG164=0,"-",F164)</f>
        <v>-</v>
      </c>
      <c r="E164" s="42"/>
      <c r="F164" s="43"/>
      <c r="G164" s="43"/>
      <c r="H164" s="43"/>
      <c r="I164" s="42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68" t="s">
        <v>555</v>
      </c>
      <c r="AG164" s="41">
        <f t="shared" si="131"/>
        <v>0</v>
      </c>
    </row>
    <row r="165" spans="1:33" hidden="1" outlineLevel="2" x14ac:dyDescent="0.3">
      <c r="A165" s="45" t="str">
        <f>IF(AG165=0,"-",F165)</f>
        <v>-</v>
      </c>
      <c r="E165" s="42"/>
      <c r="F165" s="43">
        <v>2001</v>
      </c>
      <c r="G165" s="43" t="s">
        <v>197</v>
      </c>
      <c r="H165" s="42" t="s">
        <v>477</v>
      </c>
      <c r="I165" s="42"/>
      <c r="J165" s="83">
        <f>J158/J44</f>
        <v>2.5751897731102719E-2</v>
      </c>
      <c r="K165" s="83">
        <f t="shared" ref="K165:S165" si="132">K158/K44</f>
        <v>1.7311537678385596E-2</v>
      </c>
      <c r="L165" s="83">
        <f t="shared" si="132"/>
        <v>2.3138803995748015E-2</v>
      </c>
      <c r="M165" s="83">
        <f t="shared" si="132"/>
        <v>2.3399168206625378E-2</v>
      </c>
      <c r="N165" s="83">
        <f t="shared" si="132"/>
        <v>1.6771744174320733E-2</v>
      </c>
      <c r="O165" s="83">
        <f t="shared" si="132"/>
        <v>1.3155757128152411E-2</v>
      </c>
      <c r="P165" s="83">
        <f t="shared" si="132"/>
        <v>2.2890933148998219E-2</v>
      </c>
      <c r="Q165" s="83">
        <f t="shared" si="132"/>
        <v>9.9107625786784663E-3</v>
      </c>
      <c r="R165" s="83">
        <f t="shared" si="132"/>
        <v>1.3995414712218174E-2</v>
      </c>
      <c r="S165" s="83">
        <f t="shared" si="132"/>
        <v>1.4904278811259454E-2</v>
      </c>
      <c r="T165" s="68" t="s">
        <v>555</v>
      </c>
      <c r="U165" s="63">
        <v>1.8100000000000002E-2</v>
      </c>
      <c r="V165" s="63">
        <v>1.8100000000000002E-2</v>
      </c>
      <c r="W165" s="63">
        <v>1.8100000000000002E-2</v>
      </c>
      <c r="X165" s="63">
        <v>1.8100000000000002E-2</v>
      </c>
      <c r="Y165" s="63">
        <v>1.8100000000000002E-2</v>
      </c>
      <c r="Z165" s="63">
        <v>1.8100000000000002E-2</v>
      </c>
      <c r="AA165" s="63">
        <v>1.8100000000000002E-2</v>
      </c>
      <c r="AB165" s="63">
        <v>1.8100000000000002E-2</v>
      </c>
      <c r="AC165" s="63">
        <v>1.8100000000000002E-2</v>
      </c>
      <c r="AD165" s="63">
        <v>1.8100000000000002E-2</v>
      </c>
      <c r="AE165" s="63">
        <v>1.8100000000000002E-2</v>
      </c>
      <c r="AF165" s="63">
        <v>1.8100000000000002E-2</v>
      </c>
      <c r="AG165" s="58"/>
    </row>
    <row r="166" spans="1:33" hidden="1" outlineLevel="2" x14ac:dyDescent="0.3">
      <c r="A166" s="45" t="str">
        <f>IF(AG166=0,"-",F166)</f>
        <v>-</v>
      </c>
      <c r="E166" s="42"/>
      <c r="F166" s="43"/>
      <c r="G166" s="43"/>
      <c r="H166" s="43"/>
      <c r="I166" s="42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68" t="s">
        <v>555</v>
      </c>
      <c r="AG166" s="41">
        <f t="shared" ref="AG160:AG166" si="133">SUM(U166:AF166)</f>
        <v>0</v>
      </c>
    </row>
    <row r="167" spans="1:33" x14ac:dyDescent="0.3">
      <c r="A167" s="45" t="s">
        <v>179</v>
      </c>
      <c r="C167" s="9" t="s">
        <v>143</v>
      </c>
      <c r="D167" s="9"/>
      <c r="E167" s="9"/>
      <c r="F167" s="20"/>
      <c r="G167" s="20"/>
      <c r="H167" s="20"/>
      <c r="I167" s="15"/>
      <c r="J167" s="73">
        <f>J168+J177+J186+J195+J204+J213+J220+J223</f>
        <v>-296013.1700000001</v>
      </c>
      <c r="K167" s="73">
        <f>K168+K177+K186+K195+K204+K213+K220+K223</f>
        <v>-264750.62999999995</v>
      </c>
      <c r="L167" s="73">
        <f>L168+L177+L186+L195+L204+L213+L220+L223</f>
        <v>-308701.3000000001</v>
      </c>
      <c r="M167" s="73">
        <f>M168+M177+M186+M195+M204+M213+M220+M223</f>
        <v>-263347.61</v>
      </c>
      <c r="N167" s="73">
        <f>N168+N177+N186+N195+N204+N213+N220+N223</f>
        <v>-300655.07000000007</v>
      </c>
      <c r="O167" s="73">
        <f>O168+O177+O186+O195+O204+O213+O220+O223</f>
        <v>-294053.52999999997</v>
      </c>
      <c r="P167" s="73">
        <f>P168+P177+P186+P195+P204+P213+P220+P223</f>
        <v>-292007.63</v>
      </c>
      <c r="Q167" s="73">
        <f>Q168+Q177+Q186+Q195+Q204+Q213+Q220+Q223</f>
        <v>-310362.68999999994</v>
      </c>
      <c r="R167" s="73">
        <f>R168+R177+R186+R195+R204+R213+R220+R223</f>
        <v>-316583.23</v>
      </c>
      <c r="S167" s="73">
        <f>S168+S177+S186+S195+S204+S213+S220+S223</f>
        <v>-308707.76999999996</v>
      </c>
      <c r="T167" s="68" t="s">
        <v>555</v>
      </c>
      <c r="U167" s="10">
        <f>U168+U177+U186+U195+U204+U213+U220+U223</f>
        <v>-93202.888300000006</v>
      </c>
      <c r="V167" s="10">
        <f>V168+V177+V186+V195+V204+V213+V220+V223</f>
        <v>-94552.888300000006</v>
      </c>
      <c r="W167" s="10">
        <f>W168+W177+W186+W195+W204+W213+W220+W223</f>
        <v>-97816.098299999998</v>
      </c>
      <c r="X167" s="10">
        <f>X168+X177+X186+X195+X204+X213+X220+X223</f>
        <v>-107316.0983</v>
      </c>
      <c r="Y167" s="10">
        <f>Y168+Y177+Y186+Y195+Y204+Y213+Y220+Y223</f>
        <v>-97816.098299999998</v>
      </c>
      <c r="Z167" s="10">
        <f>Z168+Z177+Z186+Z195+Z204+Z213+Z220+Z223</f>
        <v>-97816.098299999998</v>
      </c>
      <c r="AA167" s="10">
        <f>AA168+AA177+AA186+AA195+AA204+AA213+AA220+AA223</f>
        <v>-97816.098299999998</v>
      </c>
      <c r="AB167" s="10">
        <f>AB168+AB177+AB186+AB195+AB204+AB213+AB220+AB223</f>
        <v>-97816.098299999998</v>
      </c>
      <c r="AC167" s="10">
        <f>AC168+AC177+AC186+AC195+AC204+AC213+AC220+AC223</f>
        <v>-97816.098299999998</v>
      </c>
      <c r="AD167" s="10">
        <f>AD168+AD177+AD186+AD195+AD204+AD213+AD220+AD223</f>
        <v>-97816.098299999998</v>
      </c>
      <c r="AE167" s="10">
        <f>AE168+AE177+AE186+AE195+AE204+AE213+AE220+AE223</f>
        <v>-97816.098299999998</v>
      </c>
      <c r="AF167" s="10">
        <f>AF168+AF177+AF186+AF195+AF204+AF213+AF220+AF223</f>
        <v>-97816.098299999998</v>
      </c>
      <c r="AG167" s="10">
        <f>AG168+AG177+AG186+AG195+AG204+AG213+AG220+AG223</f>
        <v>-1175416.7596</v>
      </c>
    </row>
    <row r="168" spans="1:33" outlineLevel="1" x14ac:dyDescent="0.3">
      <c r="A168" s="45" t="s">
        <v>179</v>
      </c>
      <c r="D168">
        <v>41301</v>
      </c>
      <c r="E168" t="s">
        <v>22</v>
      </c>
      <c r="J168" s="72">
        <v>-76513.280000000086</v>
      </c>
      <c r="K168" s="72">
        <v>-64541.549999999967</v>
      </c>
      <c r="L168" s="72">
        <v>-73460.470000000103</v>
      </c>
      <c r="M168" s="72">
        <v>-41262.819999999992</v>
      </c>
      <c r="N168" s="72">
        <v>-55770.029999999992</v>
      </c>
      <c r="O168" s="72">
        <v>-58149.140000000014</v>
      </c>
      <c r="P168" s="72">
        <v>-59207.119999999974</v>
      </c>
      <c r="Q168" s="72">
        <v>-61780.719999999979</v>
      </c>
      <c r="R168" s="72">
        <v>-64914.029999999955</v>
      </c>
      <c r="S168" s="72">
        <v>-55256.449999999961</v>
      </c>
      <c r="T168" s="68" t="s">
        <v>555</v>
      </c>
      <c r="U168" s="12">
        <f>SUBTOTAL(9,U169:U176)</f>
        <v>-65902.888300000006</v>
      </c>
      <c r="V168" s="12">
        <f t="shared" ref="V168" si="134">SUBTOTAL(9,V169:V176)</f>
        <v>-65902.888300000006</v>
      </c>
      <c r="W168" s="12">
        <f t="shared" ref="W168" si="135">SUBTOTAL(9,W169:W176)</f>
        <v>-70516.098299999998</v>
      </c>
      <c r="X168" s="12">
        <f t="shared" ref="X168" si="136">SUBTOTAL(9,X169:X176)</f>
        <v>-70516.098299999998</v>
      </c>
      <c r="Y168" s="12">
        <f t="shared" ref="Y168" si="137">SUBTOTAL(9,Y169:Y176)</f>
        <v>-70516.098299999998</v>
      </c>
      <c r="Z168" s="12">
        <f t="shared" ref="Z168" si="138">SUBTOTAL(9,Z169:Z176)</f>
        <v>-70516.098299999998</v>
      </c>
      <c r="AA168" s="12">
        <f t="shared" ref="AA168" si="139">SUBTOTAL(9,AA169:AA176)</f>
        <v>-70516.098299999998</v>
      </c>
      <c r="AB168" s="12">
        <f t="shared" ref="AB168" si="140">SUBTOTAL(9,AB169:AB176)</f>
        <v>-70516.098299999998</v>
      </c>
      <c r="AC168" s="12">
        <f t="shared" ref="AC168" si="141">SUBTOTAL(9,AC169:AC176)</f>
        <v>-70516.098299999998</v>
      </c>
      <c r="AD168" s="12">
        <f t="shared" ref="AD168" si="142">SUBTOTAL(9,AD169:AD176)</f>
        <v>-70516.098299999998</v>
      </c>
      <c r="AE168" s="12">
        <f t="shared" ref="AE168" si="143">SUBTOTAL(9,AE169:AE176)</f>
        <v>-70516.098299999998</v>
      </c>
      <c r="AF168" s="12">
        <f t="shared" ref="AF168" si="144">SUBTOTAL(9,AF169:AF176)</f>
        <v>-70516.098299999998</v>
      </c>
      <c r="AG168" s="12">
        <f t="shared" ref="AG168" si="145">SUM(U168:AF168)</f>
        <v>-836966.75959999987</v>
      </c>
    </row>
    <row r="169" spans="1:33" outlineLevel="2" x14ac:dyDescent="0.3">
      <c r="A169" s="45">
        <f>IF(AG169=0,"-",F169)</f>
        <v>0</v>
      </c>
      <c r="E169" s="42"/>
      <c r="F169" s="43"/>
      <c r="G169" s="43"/>
      <c r="H169" s="43"/>
      <c r="I169" s="42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68" t="s">
        <v>555</v>
      </c>
      <c r="U169" s="82">
        <f>U44*U175</f>
        <v>-65903</v>
      </c>
      <c r="V169" s="82">
        <f t="shared" ref="V169:AF169" si="146">V44*V175</f>
        <v>-65903</v>
      </c>
      <c r="W169" s="82">
        <f t="shared" si="146"/>
        <v>-70516.209999999992</v>
      </c>
      <c r="X169" s="82">
        <f t="shared" si="146"/>
        <v>-70516.209999999992</v>
      </c>
      <c r="Y169" s="82">
        <f t="shared" si="146"/>
        <v>-70516.209999999992</v>
      </c>
      <c r="Z169" s="82">
        <f t="shared" si="146"/>
        <v>-70516.209999999992</v>
      </c>
      <c r="AA169" s="82">
        <f t="shared" si="146"/>
        <v>-70516.209999999992</v>
      </c>
      <c r="AB169" s="82">
        <f t="shared" si="146"/>
        <v>-70516.209999999992</v>
      </c>
      <c r="AC169" s="82">
        <f t="shared" si="146"/>
        <v>-70516.209999999992</v>
      </c>
      <c r="AD169" s="82">
        <f t="shared" si="146"/>
        <v>-70516.209999999992</v>
      </c>
      <c r="AE169" s="82">
        <f t="shared" si="146"/>
        <v>-70516.209999999992</v>
      </c>
      <c r="AF169" s="82">
        <f t="shared" si="146"/>
        <v>-70516.209999999992</v>
      </c>
      <c r="AG169" s="41">
        <f>SUM(U169:AF169)</f>
        <v>-836968.09999999974</v>
      </c>
    </row>
    <row r="170" spans="1:33" outlineLevel="2" x14ac:dyDescent="0.3">
      <c r="A170" s="45" t="str">
        <f>IF(AG170=0,"-",F170)</f>
        <v>-</v>
      </c>
      <c r="E170" s="42"/>
      <c r="F170" s="43"/>
      <c r="G170" s="43"/>
      <c r="H170" s="43"/>
      <c r="I170" s="42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68" t="s">
        <v>555</v>
      </c>
      <c r="AG170" s="41">
        <f t="shared" ref="AG170:AG175" si="147">SUM(U170:AF170)</f>
        <v>0</v>
      </c>
    </row>
    <row r="171" spans="1:33" outlineLevel="2" x14ac:dyDescent="0.3">
      <c r="A171" s="45" t="str">
        <f>IF(AG171=0,"-",F171)</f>
        <v>-</v>
      </c>
      <c r="E171" s="42"/>
      <c r="F171" s="43"/>
      <c r="G171" s="43"/>
      <c r="H171" s="43"/>
      <c r="I171" s="42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68" t="s">
        <v>555</v>
      </c>
      <c r="AG171" s="41">
        <f t="shared" si="147"/>
        <v>0</v>
      </c>
    </row>
    <row r="172" spans="1:33" outlineLevel="2" x14ac:dyDescent="0.3">
      <c r="A172" s="45" t="str">
        <f>IF(AG172=0,"-",F172)</f>
        <v>-</v>
      </c>
      <c r="E172" s="42"/>
      <c r="F172" s="43"/>
      <c r="G172" s="43"/>
      <c r="H172" s="43"/>
      <c r="I172" s="42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68" t="s">
        <v>555</v>
      </c>
      <c r="AG172" s="41">
        <f t="shared" si="147"/>
        <v>0</v>
      </c>
    </row>
    <row r="173" spans="1:33" outlineLevel="2" x14ac:dyDescent="0.3">
      <c r="A173" s="45" t="str">
        <f>IF(AG173=0,"-",F173)</f>
        <v>-</v>
      </c>
      <c r="E173" s="42"/>
      <c r="F173" s="43"/>
      <c r="G173" s="43"/>
      <c r="H173" s="43"/>
      <c r="I173" s="42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68" t="s">
        <v>555</v>
      </c>
      <c r="AG173" s="41">
        <f t="shared" si="147"/>
        <v>0</v>
      </c>
    </row>
    <row r="174" spans="1:33" outlineLevel="2" x14ac:dyDescent="0.3">
      <c r="A174" s="45" t="str">
        <f>IF(AG174=0,"-",F174)</f>
        <v>-</v>
      </c>
      <c r="E174" s="42"/>
      <c r="F174" s="43"/>
      <c r="G174" s="43"/>
      <c r="H174" s="43"/>
      <c r="I174" s="42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68" t="s">
        <v>555</v>
      </c>
      <c r="AG174" s="41">
        <f t="shared" si="147"/>
        <v>0</v>
      </c>
    </row>
    <row r="175" spans="1:33" outlineLevel="2" x14ac:dyDescent="0.3">
      <c r="A175" s="45" t="str">
        <f>IF(AG175=0,"-",F175)</f>
        <v>-</v>
      </c>
      <c r="E175" s="42"/>
      <c r="F175" s="43">
        <v>2001</v>
      </c>
      <c r="G175" s="43" t="s">
        <v>197</v>
      </c>
      <c r="H175" s="42" t="s">
        <v>477</v>
      </c>
      <c r="I175" s="42"/>
      <c r="J175" s="83">
        <f>J168/J44</f>
        <v>0.14061069212926308</v>
      </c>
      <c r="K175" s="83">
        <f t="shared" ref="K175:S175" si="148">K168/K44</f>
        <v>0.12708571666658025</v>
      </c>
      <c r="L175" s="83">
        <f t="shared" si="148"/>
        <v>0.13960020209783991</v>
      </c>
      <c r="M175" s="83">
        <f t="shared" si="148"/>
        <v>7.4784377085269471E-2</v>
      </c>
      <c r="N175" s="83">
        <f t="shared" si="148"/>
        <v>0.100373834288666</v>
      </c>
      <c r="O175" s="83">
        <f t="shared" si="148"/>
        <v>0.10682809147478461</v>
      </c>
      <c r="P175" s="83">
        <f t="shared" si="148"/>
        <v>0.10335702706081779</v>
      </c>
      <c r="Q175" s="83">
        <f t="shared" si="148"/>
        <v>0.11595138589288209</v>
      </c>
      <c r="R175" s="83">
        <f t="shared" si="148"/>
        <v>0.11354687554962777</v>
      </c>
      <c r="S175" s="83">
        <f t="shared" si="148"/>
        <v>9.4699665719209167E-2</v>
      </c>
      <c r="T175" s="68" t="s">
        <v>555</v>
      </c>
      <c r="U175" s="63">
        <v>0.11169999999999999</v>
      </c>
      <c r="V175" s="63">
        <v>0.11169999999999999</v>
      </c>
      <c r="W175" s="63">
        <v>0.11169999999999999</v>
      </c>
      <c r="X175" s="63">
        <v>0.11169999999999999</v>
      </c>
      <c r="Y175" s="63">
        <v>0.11169999999999999</v>
      </c>
      <c r="Z175" s="63">
        <v>0.11169999999999999</v>
      </c>
      <c r="AA175" s="63">
        <v>0.11169999999999999</v>
      </c>
      <c r="AB175" s="63">
        <v>0.11169999999999999</v>
      </c>
      <c r="AC175" s="63">
        <v>0.11169999999999999</v>
      </c>
      <c r="AD175" s="63">
        <v>0.11169999999999999</v>
      </c>
      <c r="AE175" s="63">
        <v>0.11169999999999999</v>
      </c>
      <c r="AF175" s="63">
        <v>0.11169999999999999</v>
      </c>
      <c r="AG175" s="58"/>
    </row>
    <row r="176" spans="1:33" outlineLevel="2" x14ac:dyDescent="0.3">
      <c r="A176" s="45" t="str">
        <f>IF(AG176=0,"-",F176)</f>
        <v>-</v>
      </c>
      <c r="E176" s="42"/>
      <c r="F176" s="43"/>
      <c r="G176" s="43"/>
      <c r="H176" s="43"/>
      <c r="I176" s="42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68" t="s">
        <v>555</v>
      </c>
      <c r="AG176" s="41">
        <f t="shared" ref="AG170:AG176" si="149">SUM(U176:AF176)</f>
        <v>0</v>
      </c>
    </row>
    <row r="177" spans="1:33" outlineLevel="1" x14ac:dyDescent="0.3">
      <c r="A177" s="45" t="s">
        <v>179</v>
      </c>
      <c r="D177">
        <v>41302</v>
      </c>
      <c r="E177" t="s">
        <v>23</v>
      </c>
      <c r="I177" s="16"/>
      <c r="J177" s="72">
        <v>-135361.13999999998</v>
      </c>
      <c r="K177" s="72">
        <v>-116361.87999999999</v>
      </c>
      <c r="L177" s="72">
        <v>-143201.53999999995</v>
      </c>
      <c r="M177" s="72">
        <v>-130637.03000000001</v>
      </c>
      <c r="N177" s="72">
        <v>-148040.80000000002</v>
      </c>
      <c r="O177" s="72">
        <v>-135896.04999999996</v>
      </c>
      <c r="P177" s="72">
        <v>-141545.79000000004</v>
      </c>
      <c r="Q177" s="72">
        <v>-147266.29999999999</v>
      </c>
      <c r="R177" s="72">
        <v>-148554.85000000006</v>
      </c>
      <c r="S177" s="72">
        <v>-152022.59999999998</v>
      </c>
      <c r="T177" s="68" t="s">
        <v>555</v>
      </c>
      <c r="U177" s="12">
        <f>SUBTOTAL(9,U178:U185)</f>
        <v>0</v>
      </c>
      <c r="V177" s="12">
        <f t="shared" ref="V177" si="150">SUBTOTAL(9,V178:V185)</f>
        <v>0</v>
      </c>
      <c r="W177" s="12">
        <f t="shared" ref="W177" si="151">SUBTOTAL(9,W178:W185)</f>
        <v>0</v>
      </c>
      <c r="X177" s="12">
        <f t="shared" ref="X177" si="152">SUBTOTAL(9,X178:X185)</f>
        <v>0</v>
      </c>
      <c r="Y177" s="12">
        <f t="shared" ref="Y177" si="153">SUBTOTAL(9,Y178:Y185)</f>
        <v>0</v>
      </c>
      <c r="Z177" s="12">
        <f t="shared" ref="Z177" si="154">SUBTOTAL(9,Z178:Z185)</f>
        <v>0</v>
      </c>
      <c r="AA177" s="12">
        <f t="shared" ref="AA177" si="155">SUBTOTAL(9,AA178:AA185)</f>
        <v>0</v>
      </c>
      <c r="AB177" s="12">
        <f t="shared" ref="AB177" si="156">SUBTOTAL(9,AB178:AB185)</f>
        <v>0</v>
      </c>
      <c r="AC177" s="12">
        <f t="shared" ref="AC177" si="157">SUBTOTAL(9,AC178:AC185)</f>
        <v>0</v>
      </c>
      <c r="AD177" s="12">
        <f t="shared" ref="AD177" si="158">SUBTOTAL(9,AD178:AD185)</f>
        <v>0</v>
      </c>
      <c r="AE177" s="12">
        <f t="shared" ref="AE177" si="159">SUBTOTAL(9,AE178:AE185)</f>
        <v>0</v>
      </c>
      <c r="AF177" s="12">
        <f t="shared" ref="AF177" si="160">SUBTOTAL(9,AF178:AF185)</f>
        <v>0</v>
      </c>
      <c r="AG177" s="12">
        <f t="shared" ref="AG177" si="161">SUM(U177:AF177)</f>
        <v>0</v>
      </c>
    </row>
    <row r="178" spans="1:33" outlineLevel="2" x14ac:dyDescent="0.3">
      <c r="A178" s="45" t="str">
        <f>IF(AG178=0,"-",F178)</f>
        <v>-</v>
      </c>
      <c r="E178" s="42"/>
      <c r="F178" s="43"/>
      <c r="G178" s="43"/>
      <c r="H178" s="43"/>
      <c r="I178" s="42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68" t="s">
        <v>555</v>
      </c>
      <c r="AG178" s="41">
        <f>SUM(U178:AF178)</f>
        <v>0</v>
      </c>
    </row>
    <row r="179" spans="1:33" outlineLevel="2" x14ac:dyDescent="0.3">
      <c r="A179" s="45" t="str">
        <f>IF(AG179=0,"-",F179)</f>
        <v>-</v>
      </c>
      <c r="E179" s="42"/>
      <c r="F179" s="43"/>
      <c r="G179" s="43"/>
      <c r="H179" s="43"/>
      <c r="I179" s="42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68" t="s">
        <v>555</v>
      </c>
      <c r="AG179" s="41">
        <f t="shared" ref="AG179:AG185" si="162">SUM(U179:AF179)</f>
        <v>0</v>
      </c>
    </row>
    <row r="180" spans="1:33" outlineLevel="2" x14ac:dyDescent="0.3">
      <c r="A180" s="45" t="str">
        <f>IF(AG180=0,"-",F180)</f>
        <v>-</v>
      </c>
      <c r="E180" s="42"/>
      <c r="F180" s="43"/>
      <c r="G180" s="43"/>
      <c r="H180" s="43"/>
      <c r="I180" s="42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68" t="s">
        <v>555</v>
      </c>
      <c r="AG180" s="41">
        <f t="shared" si="162"/>
        <v>0</v>
      </c>
    </row>
    <row r="181" spans="1:33" outlineLevel="2" x14ac:dyDescent="0.3">
      <c r="A181" s="45" t="str">
        <f>IF(AG181=0,"-",F181)</f>
        <v>-</v>
      </c>
      <c r="E181" s="42"/>
      <c r="F181" s="43"/>
      <c r="G181" s="43"/>
      <c r="H181" s="43"/>
      <c r="I181" s="42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68" t="s">
        <v>555</v>
      </c>
      <c r="AG181" s="41">
        <f t="shared" si="162"/>
        <v>0</v>
      </c>
    </row>
    <row r="182" spans="1:33" outlineLevel="2" x14ac:dyDescent="0.3">
      <c r="A182" s="45" t="str">
        <f>IF(AG182=0,"-",F182)</f>
        <v>-</v>
      </c>
      <c r="E182" s="42"/>
      <c r="F182" s="43"/>
      <c r="G182" s="43"/>
      <c r="H182" s="43"/>
      <c r="I182" s="42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68" t="s">
        <v>555</v>
      </c>
      <c r="AG182" s="41">
        <f t="shared" si="162"/>
        <v>0</v>
      </c>
    </row>
    <row r="183" spans="1:33" outlineLevel="2" x14ac:dyDescent="0.3">
      <c r="A183" s="45" t="str">
        <f>IF(AG183=0,"-",F183)</f>
        <v>-</v>
      </c>
      <c r="E183" s="42"/>
      <c r="F183" s="43"/>
      <c r="G183" s="43"/>
      <c r="H183" s="43"/>
      <c r="I183" s="42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68" t="s">
        <v>555</v>
      </c>
      <c r="AG183" s="41">
        <f t="shared" si="162"/>
        <v>0</v>
      </c>
    </row>
    <row r="184" spans="1:33" outlineLevel="2" x14ac:dyDescent="0.3">
      <c r="A184" s="45" t="str">
        <f>IF(AG184=0,"-",F184)</f>
        <v>-</v>
      </c>
      <c r="E184" s="42"/>
      <c r="F184" s="43"/>
      <c r="G184" s="43"/>
      <c r="H184" s="43"/>
      <c r="I184" s="42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68" t="s">
        <v>555</v>
      </c>
      <c r="AG184" s="41">
        <f t="shared" si="162"/>
        <v>0</v>
      </c>
    </row>
    <row r="185" spans="1:33" outlineLevel="2" x14ac:dyDescent="0.3">
      <c r="A185" s="45" t="str">
        <f>IF(AG185=0,"-",F185)</f>
        <v>-</v>
      </c>
      <c r="E185" s="42"/>
      <c r="F185" s="43"/>
      <c r="G185" s="43"/>
      <c r="H185" s="43"/>
      <c r="I185" s="42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68" t="s">
        <v>555</v>
      </c>
      <c r="AG185" s="41">
        <f t="shared" si="162"/>
        <v>0</v>
      </c>
    </row>
    <row r="186" spans="1:33" outlineLevel="1" x14ac:dyDescent="0.3">
      <c r="A186" s="45" t="s">
        <v>179</v>
      </c>
      <c r="D186">
        <v>41304</v>
      </c>
      <c r="E186" t="s">
        <v>25</v>
      </c>
      <c r="J186" s="72">
        <v>-51789.62000000001</v>
      </c>
      <c r="K186" s="72">
        <v>-51891.490000000027</v>
      </c>
      <c r="L186" s="72">
        <v>-51521.179999999978</v>
      </c>
      <c r="M186" s="72">
        <v>-53576.529999999992</v>
      </c>
      <c r="N186" s="72">
        <v>-61062.52</v>
      </c>
      <c r="O186" s="72">
        <v>-62194.979999999989</v>
      </c>
      <c r="P186" s="72">
        <v>-58453.460000000021</v>
      </c>
      <c r="Q186" s="72">
        <v>-59162.54</v>
      </c>
      <c r="R186" s="72">
        <v>-63786.380000000012</v>
      </c>
      <c r="S186" s="72">
        <v>-61467.360000000015</v>
      </c>
      <c r="T186" s="68" t="s">
        <v>555</v>
      </c>
      <c r="U186" s="12">
        <f>SUBTOTAL(9,U187:U194)</f>
        <v>0</v>
      </c>
      <c r="V186" s="12">
        <f t="shared" ref="V186" si="163">SUBTOTAL(9,V187:V194)</f>
        <v>0</v>
      </c>
      <c r="W186" s="12">
        <f t="shared" ref="W186" si="164">SUBTOTAL(9,W187:W194)</f>
        <v>0</v>
      </c>
      <c r="X186" s="12">
        <f t="shared" ref="X186" si="165">SUBTOTAL(9,X187:X194)</f>
        <v>0</v>
      </c>
      <c r="Y186" s="12">
        <f t="shared" ref="Y186" si="166">SUBTOTAL(9,Y187:Y194)</f>
        <v>0</v>
      </c>
      <c r="Z186" s="12">
        <f t="shared" ref="Z186" si="167">SUBTOTAL(9,Z187:Z194)</f>
        <v>0</v>
      </c>
      <c r="AA186" s="12">
        <f t="shared" ref="AA186" si="168">SUBTOTAL(9,AA187:AA194)</f>
        <v>0</v>
      </c>
      <c r="AB186" s="12">
        <f t="shared" ref="AB186" si="169">SUBTOTAL(9,AB187:AB194)</f>
        <v>0</v>
      </c>
      <c r="AC186" s="12">
        <f t="shared" ref="AC186" si="170">SUBTOTAL(9,AC187:AC194)</f>
        <v>0</v>
      </c>
      <c r="AD186" s="12">
        <f t="shared" ref="AD186" si="171">SUBTOTAL(9,AD187:AD194)</f>
        <v>0</v>
      </c>
      <c r="AE186" s="12">
        <f t="shared" ref="AE186" si="172">SUBTOTAL(9,AE187:AE194)</f>
        <v>0</v>
      </c>
      <c r="AF186" s="12">
        <f t="shared" ref="AF186" si="173">SUBTOTAL(9,AF187:AF194)</f>
        <v>0</v>
      </c>
      <c r="AG186" s="12">
        <f t="shared" ref="AG186" si="174">SUM(U186:AF186)</f>
        <v>0</v>
      </c>
    </row>
    <row r="187" spans="1:33" outlineLevel="2" x14ac:dyDescent="0.3">
      <c r="A187" s="45" t="str">
        <f>IF(AG187=0,"-",F187)</f>
        <v>-</v>
      </c>
      <c r="E187" s="42"/>
      <c r="F187" s="43"/>
      <c r="G187" s="43"/>
      <c r="H187" s="43"/>
      <c r="I187" s="42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68" t="s">
        <v>555</v>
      </c>
      <c r="AG187" s="41">
        <f>SUM(U187:AF187)</f>
        <v>0</v>
      </c>
    </row>
    <row r="188" spans="1:33" outlineLevel="2" x14ac:dyDescent="0.3">
      <c r="A188" s="45" t="str">
        <f>IF(AG188=0,"-",F188)</f>
        <v>-</v>
      </c>
      <c r="E188" s="42"/>
      <c r="F188" s="43"/>
      <c r="G188" s="43"/>
      <c r="H188" s="43"/>
      <c r="I188" s="42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68" t="s">
        <v>555</v>
      </c>
      <c r="AG188" s="41">
        <f t="shared" ref="AG188:AG194" si="175">SUM(U188:AF188)</f>
        <v>0</v>
      </c>
    </row>
    <row r="189" spans="1:33" outlineLevel="2" x14ac:dyDescent="0.3">
      <c r="A189" s="45" t="str">
        <f>IF(AG189=0,"-",F189)</f>
        <v>-</v>
      </c>
      <c r="E189" s="42"/>
      <c r="F189" s="43"/>
      <c r="G189" s="43"/>
      <c r="H189" s="43"/>
      <c r="I189" s="42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68" t="s">
        <v>555</v>
      </c>
      <c r="AG189" s="41">
        <f t="shared" si="175"/>
        <v>0</v>
      </c>
    </row>
    <row r="190" spans="1:33" outlineLevel="2" x14ac:dyDescent="0.3">
      <c r="A190" s="45" t="str">
        <f>IF(AG190=0,"-",F190)</f>
        <v>-</v>
      </c>
      <c r="E190" s="42"/>
      <c r="F190" s="43"/>
      <c r="G190" s="43"/>
      <c r="H190" s="43"/>
      <c r="I190" s="42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68" t="s">
        <v>555</v>
      </c>
      <c r="AG190" s="41">
        <f t="shared" si="175"/>
        <v>0</v>
      </c>
    </row>
    <row r="191" spans="1:33" outlineLevel="2" x14ac:dyDescent="0.3">
      <c r="A191" s="45" t="str">
        <f>IF(AG191=0,"-",F191)</f>
        <v>-</v>
      </c>
      <c r="E191" s="42"/>
      <c r="F191" s="43"/>
      <c r="G191" s="43"/>
      <c r="H191" s="43"/>
      <c r="I191" s="42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68" t="s">
        <v>555</v>
      </c>
      <c r="AG191" s="41">
        <f t="shared" si="175"/>
        <v>0</v>
      </c>
    </row>
    <row r="192" spans="1:33" outlineLevel="2" x14ac:dyDescent="0.3">
      <c r="A192" s="45" t="str">
        <f>IF(AG192=0,"-",F192)</f>
        <v>-</v>
      </c>
      <c r="E192" s="42"/>
      <c r="F192" s="43"/>
      <c r="G192" s="43"/>
      <c r="H192" s="43"/>
      <c r="I192" s="42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68" t="s">
        <v>555</v>
      </c>
      <c r="AG192" s="41">
        <f t="shared" si="175"/>
        <v>0</v>
      </c>
    </row>
    <row r="193" spans="1:33" outlineLevel="2" x14ac:dyDescent="0.3">
      <c r="A193" s="45" t="str">
        <f>IF(AG193=0,"-",F193)</f>
        <v>-</v>
      </c>
      <c r="E193" s="42"/>
      <c r="F193" s="43"/>
      <c r="G193" s="43"/>
      <c r="H193" s="43"/>
      <c r="I193" s="42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68" t="s">
        <v>555</v>
      </c>
      <c r="AG193" s="41">
        <f t="shared" si="175"/>
        <v>0</v>
      </c>
    </row>
    <row r="194" spans="1:33" outlineLevel="2" x14ac:dyDescent="0.3">
      <c r="A194" s="45" t="str">
        <f>IF(AG194=0,"-",F194)</f>
        <v>-</v>
      </c>
      <c r="E194" s="42"/>
      <c r="F194" s="43"/>
      <c r="G194" s="43"/>
      <c r="H194" s="43"/>
      <c r="I194" s="42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68" t="s">
        <v>555</v>
      </c>
      <c r="AG194" s="41">
        <f t="shared" si="175"/>
        <v>0</v>
      </c>
    </row>
    <row r="195" spans="1:33" outlineLevel="1" x14ac:dyDescent="0.3">
      <c r="A195" s="45" t="s">
        <v>179</v>
      </c>
      <c r="D195">
        <v>41306</v>
      </c>
      <c r="E195" t="s">
        <v>26</v>
      </c>
      <c r="J195" s="72">
        <v>-2284.8900000000008</v>
      </c>
      <c r="K195" s="72">
        <v>-5155.1499999999905</v>
      </c>
      <c r="L195" s="72">
        <v>-3586.0100000000011</v>
      </c>
      <c r="M195" s="72">
        <v>-3593.55</v>
      </c>
      <c r="N195" s="72">
        <v>-3815.1500000000005</v>
      </c>
      <c r="O195" s="72">
        <v>-3849.1800000000012</v>
      </c>
      <c r="P195" s="72">
        <v>-3956.8900000000017</v>
      </c>
      <c r="Q195" s="72">
        <v>-3692.920000000001</v>
      </c>
      <c r="R195" s="72">
        <v>-4293.359999999996</v>
      </c>
      <c r="S195" s="72">
        <v>-3952.3700000000017</v>
      </c>
      <c r="T195" s="68" t="s">
        <v>555</v>
      </c>
      <c r="U195" s="12">
        <f>SUBTOTAL(9,U196:U203)</f>
        <v>0</v>
      </c>
      <c r="V195" s="12">
        <f t="shared" ref="V195" si="176">SUBTOTAL(9,V196:V203)</f>
        <v>0</v>
      </c>
      <c r="W195" s="12">
        <f t="shared" ref="W195" si="177">SUBTOTAL(9,W196:W203)</f>
        <v>0</v>
      </c>
      <c r="X195" s="12">
        <f t="shared" ref="X195" si="178">SUBTOTAL(9,X196:X203)</f>
        <v>0</v>
      </c>
      <c r="Y195" s="12">
        <f t="shared" ref="Y195" si="179">SUBTOTAL(9,Y196:Y203)</f>
        <v>0</v>
      </c>
      <c r="Z195" s="12">
        <f t="shared" ref="Z195" si="180">SUBTOTAL(9,Z196:Z203)</f>
        <v>0</v>
      </c>
      <c r="AA195" s="12">
        <f t="shared" ref="AA195" si="181">SUBTOTAL(9,AA196:AA203)</f>
        <v>0</v>
      </c>
      <c r="AB195" s="12">
        <f t="shared" ref="AB195" si="182">SUBTOTAL(9,AB196:AB203)</f>
        <v>0</v>
      </c>
      <c r="AC195" s="12">
        <f t="shared" ref="AC195" si="183">SUBTOTAL(9,AC196:AC203)</f>
        <v>0</v>
      </c>
      <c r="AD195" s="12">
        <f t="shared" ref="AD195" si="184">SUBTOTAL(9,AD196:AD203)</f>
        <v>0</v>
      </c>
      <c r="AE195" s="12">
        <f t="shared" ref="AE195" si="185">SUBTOTAL(9,AE196:AE203)</f>
        <v>0</v>
      </c>
      <c r="AF195" s="12">
        <f t="shared" ref="AF195" si="186">SUBTOTAL(9,AF196:AF203)</f>
        <v>0</v>
      </c>
      <c r="AG195" s="12">
        <f t="shared" ref="AG195" si="187">SUM(U195:AF195)</f>
        <v>0</v>
      </c>
    </row>
    <row r="196" spans="1:33" outlineLevel="2" x14ac:dyDescent="0.3">
      <c r="A196" s="45" t="str">
        <f>IF(AG196=0,"-",F196)</f>
        <v>-</v>
      </c>
      <c r="E196" s="42"/>
      <c r="F196" s="43"/>
      <c r="G196" s="43"/>
      <c r="H196" s="43"/>
      <c r="I196" s="42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68" t="s">
        <v>555</v>
      </c>
      <c r="AG196" s="41">
        <f>SUM(U196:AF196)</f>
        <v>0</v>
      </c>
    </row>
    <row r="197" spans="1:33" outlineLevel="2" x14ac:dyDescent="0.3">
      <c r="A197" s="45" t="str">
        <f>IF(AG197=0,"-",F197)</f>
        <v>-</v>
      </c>
      <c r="E197" s="42"/>
      <c r="F197" s="43"/>
      <c r="G197" s="43"/>
      <c r="H197" s="43"/>
      <c r="I197" s="42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68" t="s">
        <v>555</v>
      </c>
      <c r="AG197" s="41">
        <f t="shared" ref="AG197:AG203" si="188">SUM(U197:AF197)</f>
        <v>0</v>
      </c>
    </row>
    <row r="198" spans="1:33" outlineLevel="2" x14ac:dyDescent="0.3">
      <c r="A198" s="45" t="str">
        <f>IF(AG198=0,"-",F198)</f>
        <v>-</v>
      </c>
      <c r="E198" s="42"/>
      <c r="F198" s="43"/>
      <c r="G198" s="43"/>
      <c r="H198" s="43"/>
      <c r="I198" s="42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68" t="s">
        <v>555</v>
      </c>
      <c r="AG198" s="41">
        <f t="shared" si="188"/>
        <v>0</v>
      </c>
    </row>
    <row r="199" spans="1:33" outlineLevel="2" x14ac:dyDescent="0.3">
      <c r="A199" s="45" t="str">
        <f>IF(AG199=0,"-",F199)</f>
        <v>-</v>
      </c>
      <c r="E199" s="42"/>
      <c r="F199" s="43"/>
      <c r="G199" s="43"/>
      <c r="H199" s="43"/>
      <c r="I199" s="42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68" t="s">
        <v>555</v>
      </c>
      <c r="AG199" s="41">
        <f t="shared" si="188"/>
        <v>0</v>
      </c>
    </row>
    <row r="200" spans="1:33" outlineLevel="2" x14ac:dyDescent="0.3">
      <c r="A200" s="45" t="str">
        <f>IF(AG200=0,"-",F200)</f>
        <v>-</v>
      </c>
      <c r="E200" s="42"/>
      <c r="F200" s="43"/>
      <c r="G200" s="43"/>
      <c r="H200" s="43"/>
      <c r="I200" s="42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68" t="s">
        <v>555</v>
      </c>
      <c r="AG200" s="41">
        <f t="shared" si="188"/>
        <v>0</v>
      </c>
    </row>
    <row r="201" spans="1:33" outlineLevel="2" x14ac:dyDescent="0.3">
      <c r="A201" s="45" t="str">
        <f>IF(AG201=0,"-",F201)</f>
        <v>-</v>
      </c>
      <c r="E201" s="42"/>
      <c r="F201" s="43"/>
      <c r="G201" s="43"/>
      <c r="H201" s="43"/>
      <c r="I201" s="42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68" t="s">
        <v>555</v>
      </c>
      <c r="AG201" s="41">
        <f t="shared" si="188"/>
        <v>0</v>
      </c>
    </row>
    <row r="202" spans="1:33" outlineLevel="2" x14ac:dyDescent="0.3">
      <c r="A202" s="45" t="str">
        <f>IF(AG202=0,"-",F202)</f>
        <v>-</v>
      </c>
      <c r="E202" s="42"/>
      <c r="F202" s="43"/>
      <c r="G202" s="43"/>
      <c r="H202" s="43"/>
      <c r="I202" s="42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68" t="s">
        <v>555</v>
      </c>
      <c r="AG202" s="41">
        <f t="shared" si="188"/>
        <v>0</v>
      </c>
    </row>
    <row r="203" spans="1:33" outlineLevel="2" x14ac:dyDescent="0.3">
      <c r="A203" s="45" t="str">
        <f>IF(AG203=0,"-",F203)</f>
        <v>-</v>
      </c>
      <c r="E203" s="42"/>
      <c r="F203" s="43"/>
      <c r="G203" s="43"/>
      <c r="H203" s="43"/>
      <c r="I203" s="42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68" t="s">
        <v>555</v>
      </c>
      <c r="AG203" s="41">
        <f t="shared" si="188"/>
        <v>0</v>
      </c>
    </row>
    <row r="204" spans="1:33" outlineLevel="1" x14ac:dyDescent="0.3">
      <c r="A204" s="45" t="s">
        <v>179</v>
      </c>
      <c r="D204">
        <v>41308</v>
      </c>
      <c r="E204" t="s">
        <v>28</v>
      </c>
      <c r="J204" s="72">
        <v>-18400</v>
      </c>
      <c r="K204" s="72">
        <v>-18400</v>
      </c>
      <c r="L204" s="72">
        <v>-18200</v>
      </c>
      <c r="M204" s="72">
        <v>-18600</v>
      </c>
      <c r="N204" s="72">
        <v>-16000</v>
      </c>
      <c r="O204" s="72">
        <v>-16900</v>
      </c>
      <c r="P204" s="72">
        <v>-19500</v>
      </c>
      <c r="Q204" s="72">
        <v>-18500</v>
      </c>
      <c r="R204" s="72">
        <v>-17500</v>
      </c>
      <c r="S204" s="72">
        <v>-20500</v>
      </c>
      <c r="T204" s="68" t="s">
        <v>555</v>
      </c>
      <c r="U204" s="12">
        <f t="shared" ref="U204:AF204" si="189">SUBTOTAL(9,U205:U212)</f>
        <v>-20800</v>
      </c>
      <c r="V204" s="12">
        <f t="shared" si="189"/>
        <v>-20800</v>
      </c>
      <c r="W204" s="12">
        <f t="shared" si="189"/>
        <v>-20800</v>
      </c>
      <c r="X204" s="12">
        <f t="shared" si="189"/>
        <v>-20800</v>
      </c>
      <c r="Y204" s="12">
        <f t="shared" si="189"/>
        <v>-20800</v>
      </c>
      <c r="Z204" s="12">
        <f t="shared" si="189"/>
        <v>-20800</v>
      </c>
      <c r="AA204" s="12">
        <f t="shared" si="189"/>
        <v>-20800</v>
      </c>
      <c r="AB204" s="12">
        <f t="shared" si="189"/>
        <v>-20800</v>
      </c>
      <c r="AC204" s="12">
        <f t="shared" si="189"/>
        <v>-20800</v>
      </c>
      <c r="AD204" s="12">
        <f t="shared" si="189"/>
        <v>-20800</v>
      </c>
      <c r="AE204" s="12">
        <f t="shared" si="189"/>
        <v>-20800</v>
      </c>
      <c r="AF204" s="12">
        <f t="shared" si="189"/>
        <v>-20800</v>
      </c>
      <c r="AG204" s="12">
        <f t="shared" ref="AG204" si="190">SUM(U204:AF204)</f>
        <v>-249600</v>
      </c>
    </row>
    <row r="205" spans="1:33" outlineLevel="2" x14ac:dyDescent="0.3">
      <c r="A205" s="45">
        <f>IF(AG205=0,"-",F205)</f>
        <v>7002</v>
      </c>
      <c r="E205" s="42"/>
      <c r="F205" s="43">
        <v>7002</v>
      </c>
      <c r="G205" s="43" t="s">
        <v>210</v>
      </c>
      <c r="H205" s="43" t="s">
        <v>346</v>
      </c>
      <c r="I205" s="42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68" t="s">
        <v>555</v>
      </c>
      <c r="U205" s="11">
        <v>-300</v>
      </c>
      <c r="V205" s="11">
        <v>-300</v>
      </c>
      <c r="W205" s="11">
        <v>-300</v>
      </c>
      <c r="X205" s="11">
        <v>-300</v>
      </c>
      <c r="Y205" s="11">
        <v>-300</v>
      </c>
      <c r="Z205" s="11">
        <v>-300</v>
      </c>
      <c r="AA205" s="11">
        <v>-300</v>
      </c>
      <c r="AB205" s="11">
        <v>-300</v>
      </c>
      <c r="AC205" s="11">
        <v>-300</v>
      </c>
      <c r="AD205" s="11">
        <v>-300</v>
      </c>
      <c r="AE205" s="11">
        <v>-300</v>
      </c>
      <c r="AF205" s="11">
        <v>-300</v>
      </c>
      <c r="AG205" s="41">
        <f>SUM(U205:AF205)</f>
        <v>-3600</v>
      </c>
    </row>
    <row r="206" spans="1:33" outlineLevel="2" x14ac:dyDescent="0.3">
      <c r="A206" s="45">
        <f>IF(AG206=0,"-",F206)</f>
        <v>7003</v>
      </c>
      <c r="E206" s="42"/>
      <c r="F206" s="43">
        <v>7003</v>
      </c>
      <c r="G206" s="43" t="s">
        <v>230</v>
      </c>
      <c r="H206" s="43" t="s">
        <v>346</v>
      </c>
      <c r="I206" s="42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68" t="s">
        <v>555</v>
      </c>
      <c r="U206" s="11">
        <v>-400</v>
      </c>
      <c r="V206" s="11">
        <v>-400</v>
      </c>
      <c r="W206" s="11">
        <v>-400</v>
      </c>
      <c r="X206" s="11">
        <v>-400</v>
      </c>
      <c r="Y206" s="11">
        <v>-400</v>
      </c>
      <c r="Z206" s="11">
        <v>-400</v>
      </c>
      <c r="AA206" s="11">
        <v>-400</v>
      </c>
      <c r="AB206" s="11">
        <v>-400</v>
      </c>
      <c r="AC206" s="11">
        <v>-400</v>
      </c>
      <c r="AD206" s="11">
        <v>-400</v>
      </c>
      <c r="AE206" s="11">
        <v>-400</v>
      </c>
      <c r="AF206" s="11">
        <v>-400</v>
      </c>
      <c r="AG206" s="41">
        <f t="shared" ref="AG206:AG212" si="191">SUM(U206:AF206)</f>
        <v>-4800</v>
      </c>
    </row>
    <row r="207" spans="1:33" outlineLevel="2" x14ac:dyDescent="0.3">
      <c r="A207" s="45">
        <f>IF(AG207=0,"-",F207)</f>
        <v>7001</v>
      </c>
      <c r="E207" s="42"/>
      <c r="F207" s="43">
        <v>7001</v>
      </c>
      <c r="G207" s="43" t="s">
        <v>216</v>
      </c>
      <c r="H207" s="43" t="s">
        <v>346</v>
      </c>
      <c r="I207" s="42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68" t="s">
        <v>555</v>
      </c>
      <c r="U207" s="11">
        <v>-2500</v>
      </c>
      <c r="V207" s="11">
        <v>-2500</v>
      </c>
      <c r="W207" s="11">
        <v>-2500</v>
      </c>
      <c r="X207" s="11">
        <v>-2500</v>
      </c>
      <c r="Y207" s="11">
        <v>-2500</v>
      </c>
      <c r="Z207" s="11">
        <v>-2500</v>
      </c>
      <c r="AA207" s="11">
        <v>-2500</v>
      </c>
      <c r="AB207" s="11">
        <v>-2500</v>
      </c>
      <c r="AC207" s="11">
        <v>-2500</v>
      </c>
      <c r="AD207" s="11">
        <v>-2500</v>
      </c>
      <c r="AE207" s="11">
        <v>-2500</v>
      </c>
      <c r="AF207" s="11">
        <v>-2500</v>
      </c>
      <c r="AG207" s="41">
        <f t="shared" si="191"/>
        <v>-30000</v>
      </c>
    </row>
    <row r="208" spans="1:33" outlineLevel="2" x14ac:dyDescent="0.3">
      <c r="A208" s="45">
        <f>IF(AG208=0,"-",F208)</f>
        <v>6001</v>
      </c>
      <c r="E208" s="42"/>
      <c r="F208" s="43">
        <v>6001</v>
      </c>
      <c r="G208" s="43" t="s">
        <v>218</v>
      </c>
      <c r="H208" s="43" t="s">
        <v>346</v>
      </c>
      <c r="I208" s="42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68" t="s">
        <v>555</v>
      </c>
      <c r="U208" s="11">
        <v>-16800</v>
      </c>
      <c r="V208" s="11">
        <v>-16800</v>
      </c>
      <c r="W208" s="11">
        <v>-16800</v>
      </c>
      <c r="X208" s="11">
        <v>-16800</v>
      </c>
      <c r="Y208" s="11">
        <v>-16800</v>
      </c>
      <c r="Z208" s="11">
        <v>-16800</v>
      </c>
      <c r="AA208" s="11">
        <v>-16800</v>
      </c>
      <c r="AB208" s="11">
        <v>-16800</v>
      </c>
      <c r="AC208" s="11">
        <v>-16800</v>
      </c>
      <c r="AD208" s="11">
        <v>-16800</v>
      </c>
      <c r="AE208" s="11">
        <v>-16800</v>
      </c>
      <c r="AF208" s="11">
        <v>-16800</v>
      </c>
      <c r="AG208" s="41">
        <f t="shared" si="191"/>
        <v>-201600</v>
      </c>
    </row>
    <row r="209" spans="1:33" outlineLevel="2" x14ac:dyDescent="0.3">
      <c r="A209" s="45">
        <f>IF(AG209=0,"-",F209)</f>
        <v>3008</v>
      </c>
      <c r="E209" s="42"/>
      <c r="F209" s="43">
        <v>3008</v>
      </c>
      <c r="G209" s="43" t="s">
        <v>185</v>
      </c>
      <c r="H209" s="43" t="s">
        <v>346</v>
      </c>
      <c r="I209" s="42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68" t="s">
        <v>555</v>
      </c>
      <c r="U209" s="11">
        <v>-400</v>
      </c>
      <c r="V209" s="11">
        <v>-400</v>
      </c>
      <c r="W209" s="11">
        <v>-400</v>
      </c>
      <c r="X209" s="11">
        <v>-400</v>
      </c>
      <c r="Y209" s="11">
        <v>-400</v>
      </c>
      <c r="Z209" s="11">
        <v>-400</v>
      </c>
      <c r="AA209" s="11">
        <v>-400</v>
      </c>
      <c r="AB209" s="11">
        <v>-400</v>
      </c>
      <c r="AC209" s="11">
        <v>-400</v>
      </c>
      <c r="AD209" s="11">
        <v>-400</v>
      </c>
      <c r="AE209" s="11">
        <v>-400</v>
      </c>
      <c r="AF209" s="11">
        <v>-400</v>
      </c>
      <c r="AG209" s="41">
        <f t="shared" ref="AG209:AG211" si="192">SUM(U209:AF209)</f>
        <v>-4800</v>
      </c>
    </row>
    <row r="210" spans="1:33" outlineLevel="2" x14ac:dyDescent="0.3">
      <c r="A210" s="45">
        <f>IF(AG210=0,"-",F210)</f>
        <v>5003</v>
      </c>
      <c r="E210" s="42"/>
      <c r="F210" s="43">
        <v>5003</v>
      </c>
      <c r="G210" s="43" t="s">
        <v>58</v>
      </c>
      <c r="H210" s="43" t="s">
        <v>346</v>
      </c>
      <c r="I210" s="42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68" t="s">
        <v>555</v>
      </c>
      <c r="U210" s="11">
        <v>-400</v>
      </c>
      <c r="V210" s="11">
        <v>-400</v>
      </c>
      <c r="W210" s="11">
        <v>-400</v>
      </c>
      <c r="X210" s="11">
        <v>-400</v>
      </c>
      <c r="Y210" s="11">
        <v>-400</v>
      </c>
      <c r="Z210" s="11">
        <v>-400</v>
      </c>
      <c r="AA210" s="11">
        <v>-400</v>
      </c>
      <c r="AB210" s="11">
        <v>-400</v>
      </c>
      <c r="AC210" s="11">
        <v>-400</v>
      </c>
      <c r="AD210" s="11">
        <v>-400</v>
      </c>
      <c r="AE210" s="11">
        <v>-400</v>
      </c>
      <c r="AF210" s="11">
        <v>-400</v>
      </c>
      <c r="AG210" s="41">
        <f t="shared" si="192"/>
        <v>-4800</v>
      </c>
    </row>
    <row r="211" spans="1:33" outlineLevel="2" x14ac:dyDescent="0.3">
      <c r="A211" s="45" t="str">
        <f>IF(AG211=0,"-",F211)</f>
        <v>-</v>
      </c>
      <c r="E211" s="42"/>
      <c r="F211" s="43"/>
      <c r="G211" s="43"/>
      <c r="H211" s="43"/>
      <c r="I211" s="4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68" t="s">
        <v>555</v>
      </c>
      <c r="AG211" s="41">
        <f t="shared" si="192"/>
        <v>0</v>
      </c>
    </row>
    <row r="212" spans="1:33" outlineLevel="2" x14ac:dyDescent="0.3">
      <c r="A212" s="45" t="str">
        <f>IF(AG212=0,"-",F212)</f>
        <v>-</v>
      </c>
      <c r="E212" s="42"/>
      <c r="F212" s="43"/>
      <c r="G212" s="43"/>
      <c r="H212" s="43"/>
      <c r="I212" s="4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68" t="s">
        <v>555</v>
      </c>
      <c r="AG212" s="41">
        <f t="shared" si="191"/>
        <v>0</v>
      </c>
    </row>
    <row r="213" spans="1:33" outlineLevel="1" x14ac:dyDescent="0.3">
      <c r="A213" s="45" t="s">
        <v>179</v>
      </c>
      <c r="D213">
        <v>41309</v>
      </c>
      <c r="E213" t="s">
        <v>29</v>
      </c>
      <c r="J213" s="72">
        <v>-800</v>
      </c>
      <c r="K213" s="72">
        <v>-250.83</v>
      </c>
      <c r="L213" s="72">
        <v>-7300.83</v>
      </c>
      <c r="M213" s="72">
        <v>-250.84</v>
      </c>
      <c r="N213" s="72">
        <v>-250.84</v>
      </c>
      <c r="O213" s="72">
        <v>-4789.8599999999997</v>
      </c>
      <c r="P213" s="72">
        <v>-1770.83</v>
      </c>
      <c r="Q213" s="72">
        <v>-735.84</v>
      </c>
      <c r="R213" s="72">
        <v>-3469.6099999999997</v>
      </c>
      <c r="S213" s="72">
        <v>-2445.59</v>
      </c>
      <c r="T213" s="68" t="s">
        <v>555</v>
      </c>
      <c r="U213" s="12">
        <f t="shared" ref="U213:AF213" si="193">SUBTOTAL(9,U214:U219)</f>
        <v>-6500</v>
      </c>
      <c r="V213" s="12">
        <f t="shared" si="193"/>
        <v>-7850</v>
      </c>
      <c r="W213" s="12">
        <f t="shared" si="193"/>
        <v>-6500</v>
      </c>
      <c r="X213" s="12">
        <f t="shared" si="193"/>
        <v>-16000</v>
      </c>
      <c r="Y213" s="12">
        <f t="shared" si="193"/>
        <v>-6500</v>
      </c>
      <c r="Z213" s="12">
        <f t="shared" si="193"/>
        <v>-6500</v>
      </c>
      <c r="AA213" s="12">
        <f t="shared" si="193"/>
        <v>-6500</v>
      </c>
      <c r="AB213" s="12">
        <f t="shared" si="193"/>
        <v>-6500</v>
      </c>
      <c r="AC213" s="12">
        <f t="shared" si="193"/>
        <v>-6500</v>
      </c>
      <c r="AD213" s="12">
        <f t="shared" si="193"/>
        <v>-6500</v>
      </c>
      <c r="AE213" s="12">
        <f t="shared" si="193"/>
        <v>-6500</v>
      </c>
      <c r="AF213" s="12">
        <f t="shared" si="193"/>
        <v>-6500</v>
      </c>
      <c r="AG213" s="12">
        <f t="shared" ref="AG213" si="194">SUM(U213:AF213)</f>
        <v>-88850</v>
      </c>
    </row>
    <row r="214" spans="1:33" outlineLevel="2" x14ac:dyDescent="0.3">
      <c r="A214" s="45">
        <f>IF(AG214=0,"-",F214)</f>
        <v>5005</v>
      </c>
      <c r="E214" s="42"/>
      <c r="F214" s="43">
        <v>5005</v>
      </c>
      <c r="G214" s="43" t="s">
        <v>229</v>
      </c>
      <c r="H214" s="43" t="s">
        <v>396</v>
      </c>
      <c r="I214" s="42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68" t="s">
        <v>555</v>
      </c>
      <c r="X214" s="11">
        <v>-9500</v>
      </c>
      <c r="AG214" s="41">
        <f>SUM(U214:AF214)</f>
        <v>-9500</v>
      </c>
    </row>
    <row r="215" spans="1:33" outlineLevel="2" x14ac:dyDescent="0.3">
      <c r="A215" s="45">
        <f>IF(AG215=0,"-",F215)</f>
        <v>7001</v>
      </c>
      <c r="E215" s="42"/>
      <c r="F215" s="43">
        <v>7001</v>
      </c>
      <c r="G215" s="43" t="s">
        <v>216</v>
      </c>
      <c r="H215" s="43" t="s">
        <v>397</v>
      </c>
      <c r="I215" s="42" t="s">
        <v>398</v>
      </c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68" t="s">
        <v>555</v>
      </c>
      <c r="V215" s="11">
        <v>-1350</v>
      </c>
      <c r="AG215" s="41">
        <f t="shared" ref="AG215:AG219" si="195">SUM(U215:AF215)</f>
        <v>-1350</v>
      </c>
    </row>
    <row r="216" spans="1:33" outlineLevel="2" x14ac:dyDescent="0.3">
      <c r="A216" s="45">
        <f>IF(AG216=0,"-",F216)</f>
        <v>6002</v>
      </c>
      <c r="E216" s="42"/>
      <c r="F216" s="43">
        <v>6002</v>
      </c>
      <c r="G216" s="43" t="s">
        <v>219</v>
      </c>
      <c r="H216" s="43"/>
      <c r="I216" s="42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68" t="s">
        <v>555</v>
      </c>
      <c r="U216" s="11">
        <v>-5000</v>
      </c>
      <c r="V216" s="11">
        <v>-5000</v>
      </c>
      <c r="W216" s="11">
        <v>-5000</v>
      </c>
      <c r="X216" s="11">
        <v>-5000</v>
      </c>
      <c r="Y216" s="11">
        <v>-5000</v>
      </c>
      <c r="Z216" s="11">
        <v>-5000</v>
      </c>
      <c r="AA216" s="11">
        <v>-5000</v>
      </c>
      <c r="AB216" s="11">
        <v>-5000</v>
      </c>
      <c r="AC216" s="11">
        <v>-5000</v>
      </c>
      <c r="AD216" s="11">
        <v>-5000</v>
      </c>
      <c r="AE216" s="11">
        <v>-5000</v>
      </c>
      <c r="AF216" s="11">
        <v>-5000</v>
      </c>
      <c r="AG216" s="41">
        <f t="shared" si="195"/>
        <v>-60000</v>
      </c>
    </row>
    <row r="217" spans="1:33" outlineLevel="2" x14ac:dyDescent="0.3">
      <c r="A217" s="45">
        <f>IF(AG217=0,"-",F217)</f>
        <v>3008</v>
      </c>
      <c r="E217" s="42"/>
      <c r="F217" s="43">
        <v>3008</v>
      </c>
      <c r="G217" s="43" t="s">
        <v>185</v>
      </c>
      <c r="H217" s="43"/>
      <c r="I217" s="42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68" t="s">
        <v>555</v>
      </c>
      <c r="U217" s="11">
        <v>-1500</v>
      </c>
      <c r="V217" s="11">
        <v>-1500</v>
      </c>
      <c r="W217" s="11">
        <v>-1500</v>
      </c>
      <c r="X217" s="11">
        <v>-1500</v>
      </c>
      <c r="Y217" s="11">
        <v>-1500</v>
      </c>
      <c r="Z217" s="11">
        <v>-1500</v>
      </c>
      <c r="AA217" s="11">
        <v>-1500</v>
      </c>
      <c r="AB217" s="11">
        <v>-1500</v>
      </c>
      <c r="AC217" s="11">
        <v>-1500</v>
      </c>
      <c r="AD217" s="11">
        <v>-1500</v>
      </c>
      <c r="AE217" s="11">
        <v>-1500</v>
      </c>
      <c r="AF217" s="11">
        <v>-1500</v>
      </c>
      <c r="AG217" s="41">
        <f t="shared" ref="AG217" si="196">SUM(U217:AF217)</f>
        <v>-18000</v>
      </c>
    </row>
    <row r="218" spans="1:33" outlineLevel="2" x14ac:dyDescent="0.3">
      <c r="A218" s="45" t="str">
        <f>IF(AG218=0,"-",F218)</f>
        <v>-</v>
      </c>
      <c r="E218" s="42"/>
      <c r="F218" s="43"/>
      <c r="G218" s="43"/>
      <c r="H218" s="43"/>
      <c r="I218" s="42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68" t="s">
        <v>555</v>
      </c>
      <c r="AG218" s="41">
        <f t="shared" si="195"/>
        <v>0</v>
      </c>
    </row>
    <row r="219" spans="1:33" outlineLevel="2" x14ac:dyDescent="0.3">
      <c r="A219" s="45" t="str">
        <f>IF(AG219=0,"-",F219)</f>
        <v>-</v>
      </c>
      <c r="E219" s="42"/>
      <c r="F219" s="43"/>
      <c r="G219" s="43"/>
      <c r="H219" s="43"/>
      <c r="I219" s="4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68" t="s">
        <v>555</v>
      </c>
      <c r="AG219" s="41">
        <f t="shared" si="195"/>
        <v>0</v>
      </c>
    </row>
    <row r="220" spans="1:33" outlineLevel="1" x14ac:dyDescent="0.3">
      <c r="A220" s="45" t="s">
        <v>179</v>
      </c>
      <c r="D220">
        <v>41303</v>
      </c>
      <c r="E220" t="s">
        <v>24</v>
      </c>
      <c r="J220" s="72">
        <v>-10864.24</v>
      </c>
      <c r="K220" s="72">
        <v>-8149.73</v>
      </c>
      <c r="L220" s="72">
        <v>-11431.27</v>
      </c>
      <c r="M220" s="72">
        <v>-15426.84</v>
      </c>
      <c r="N220" s="72">
        <v>-15715.73</v>
      </c>
      <c r="O220" s="72">
        <v>-12274.32</v>
      </c>
      <c r="P220" s="72">
        <v>-7573.54</v>
      </c>
      <c r="Q220" s="72">
        <v>-19224.37</v>
      </c>
      <c r="R220" s="72">
        <v>-14065</v>
      </c>
      <c r="S220" s="72">
        <v>-13063.4</v>
      </c>
      <c r="T220" s="68" t="s">
        <v>555</v>
      </c>
      <c r="U220" s="12">
        <f>SUBTOTAL(9,U221:U222)</f>
        <v>0</v>
      </c>
      <c r="V220" s="12">
        <f>SUBTOTAL(9,V221:V222)</f>
        <v>0</v>
      </c>
      <c r="W220" s="12">
        <f>SUBTOTAL(9,W221:W222)</f>
        <v>0</v>
      </c>
      <c r="X220" s="12">
        <f>SUBTOTAL(9,X221:X222)</f>
        <v>0</v>
      </c>
      <c r="Y220" s="12">
        <f>SUBTOTAL(9,Y221:Y222)</f>
        <v>0</v>
      </c>
      <c r="Z220" s="12">
        <f>SUBTOTAL(9,Z221:Z222)</f>
        <v>0</v>
      </c>
      <c r="AA220" s="12">
        <f>SUBTOTAL(9,AA221:AA222)</f>
        <v>0</v>
      </c>
      <c r="AB220" s="12">
        <f>SUBTOTAL(9,AB221:AB222)</f>
        <v>0</v>
      </c>
      <c r="AC220" s="12">
        <f>SUBTOTAL(9,AC221:AC222)</f>
        <v>0</v>
      </c>
      <c r="AD220" s="12">
        <f>SUBTOTAL(9,AD221:AD222)</f>
        <v>0</v>
      </c>
      <c r="AE220" s="12">
        <f>SUBTOTAL(9,AE221:AE222)</f>
        <v>0</v>
      </c>
      <c r="AF220" s="12">
        <f>SUBTOTAL(9,AF221:AF222)</f>
        <v>0</v>
      </c>
      <c r="AG220" s="12">
        <f t="shared" ref="AG220" si="197">SUM(U220:AF220)</f>
        <v>0</v>
      </c>
    </row>
    <row r="221" spans="1:33" outlineLevel="2" x14ac:dyDescent="0.3">
      <c r="A221" s="45" t="str">
        <f>IF(AG221=0,"-",F221)</f>
        <v>-</v>
      </c>
      <c r="E221" s="42"/>
      <c r="F221" s="43"/>
      <c r="G221" s="43"/>
      <c r="H221" s="43"/>
      <c r="I221" s="42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68" t="s">
        <v>555</v>
      </c>
      <c r="AG221" s="41">
        <f t="shared" ref="AG221:AG222" si="198">SUM(U221:AF221)</f>
        <v>0</v>
      </c>
    </row>
    <row r="222" spans="1:33" outlineLevel="2" x14ac:dyDescent="0.3">
      <c r="A222" s="45" t="str">
        <f>IF(AG222=0,"-",F222)</f>
        <v>-</v>
      </c>
      <c r="E222" s="42"/>
      <c r="F222" s="43"/>
      <c r="G222" s="43"/>
      <c r="H222" s="43"/>
      <c r="I222" s="42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68" t="s">
        <v>555</v>
      </c>
      <c r="AG222" s="41">
        <f t="shared" si="198"/>
        <v>0</v>
      </c>
    </row>
    <row r="223" spans="1:33" outlineLevel="1" x14ac:dyDescent="0.3">
      <c r="A223" s="45" t="s">
        <v>179</v>
      </c>
      <c r="D223">
        <v>41307</v>
      </c>
      <c r="E223" t="s">
        <v>27</v>
      </c>
      <c r="J223" s="72">
        <v>0</v>
      </c>
      <c r="K223" s="72">
        <v>0</v>
      </c>
      <c r="L223" s="72">
        <v>0</v>
      </c>
      <c r="M223" s="72">
        <v>0</v>
      </c>
      <c r="N223" s="72">
        <v>0</v>
      </c>
      <c r="O223" s="72">
        <v>0</v>
      </c>
      <c r="P223" s="72">
        <v>0</v>
      </c>
      <c r="Q223" s="72">
        <v>0</v>
      </c>
      <c r="R223" s="72">
        <v>0</v>
      </c>
      <c r="S223" s="72">
        <v>0</v>
      </c>
      <c r="T223" s="68" t="s">
        <v>555</v>
      </c>
      <c r="U223" s="12">
        <f>SUBTOTAL(9,U224:U225)</f>
        <v>0</v>
      </c>
      <c r="V223" s="12">
        <f>SUBTOTAL(9,V224:V225)</f>
        <v>0</v>
      </c>
      <c r="W223" s="12">
        <f>SUBTOTAL(9,W224:W225)</f>
        <v>0</v>
      </c>
      <c r="X223" s="12">
        <f>SUBTOTAL(9,X224:X225)</f>
        <v>0</v>
      </c>
      <c r="Y223" s="12">
        <f>SUBTOTAL(9,Y224:Y225)</f>
        <v>0</v>
      </c>
      <c r="Z223" s="12">
        <f>SUBTOTAL(9,Z224:Z225)</f>
        <v>0</v>
      </c>
      <c r="AA223" s="12">
        <f>SUBTOTAL(9,AA224:AA225)</f>
        <v>0</v>
      </c>
      <c r="AB223" s="12">
        <f>SUBTOTAL(9,AB224:AB225)</f>
        <v>0</v>
      </c>
      <c r="AC223" s="12">
        <f>SUBTOTAL(9,AC224:AC225)</f>
        <v>0</v>
      </c>
      <c r="AD223" s="12">
        <f>SUBTOTAL(9,AD224:AD225)</f>
        <v>0</v>
      </c>
      <c r="AE223" s="12">
        <f>SUBTOTAL(9,AE224:AE225)</f>
        <v>0</v>
      </c>
      <c r="AF223" s="12">
        <f>SUBTOTAL(9,AF224:AF225)</f>
        <v>0</v>
      </c>
      <c r="AG223" s="12">
        <f t="shared" ref="AG223" si="199">SUM(U223:AF223)</f>
        <v>0</v>
      </c>
    </row>
    <row r="224" spans="1:33" outlineLevel="2" x14ac:dyDescent="0.3">
      <c r="A224" s="45" t="str">
        <f>IF(AG224=0,"-",F224)</f>
        <v>-</v>
      </c>
      <c r="E224" s="42"/>
      <c r="F224" s="43"/>
      <c r="G224" s="43"/>
      <c r="H224" s="43"/>
      <c r="I224" s="42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68" t="s">
        <v>555</v>
      </c>
      <c r="AG224" s="41">
        <f t="shared" ref="AG224:AG225" si="200">SUM(U224:AF224)</f>
        <v>0</v>
      </c>
    </row>
    <row r="225" spans="1:33" outlineLevel="2" x14ac:dyDescent="0.3">
      <c r="A225" s="45" t="str">
        <f>IF(AG225=0,"-",F225)</f>
        <v>-</v>
      </c>
      <c r="E225" s="42"/>
      <c r="F225" s="43"/>
      <c r="G225" s="43"/>
      <c r="H225" s="43"/>
      <c r="I225" s="42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68" t="s">
        <v>555</v>
      </c>
      <c r="AG225" s="41">
        <f t="shared" si="200"/>
        <v>0</v>
      </c>
    </row>
    <row r="226" spans="1:33" x14ac:dyDescent="0.3">
      <c r="A226" s="45" t="s">
        <v>179</v>
      </c>
      <c r="C226" s="9" t="s">
        <v>144</v>
      </c>
      <c r="D226" s="9"/>
      <c r="E226" s="9"/>
      <c r="F226" s="20"/>
      <c r="G226" s="20"/>
      <c r="H226" s="20"/>
      <c r="I226" s="15"/>
      <c r="J226" s="73">
        <f t="shared" ref="J226" si="201">J227+J236+J241+J245+J255+J259+J263+J267+J273+J277+J281+J286+J290+J294+J298+J303+J307+J311+J315+J320+J338+J329</f>
        <v>-1278393.3999999999</v>
      </c>
      <c r="K226" s="73">
        <f t="shared" ref="K226" si="202">K227+K236+K241+K245+K255+K259+K263+K267+K273+K277+K281+K286+K290+K294+K298+K303+K307+K311+K315+K320+K338+K329</f>
        <v>-1434241.69</v>
      </c>
      <c r="L226" s="73">
        <f t="shared" ref="L226" si="203">L227+L236+L241+L245+L255+L259+L263+L267+L273+L277+L281+L286+L290+L294+L298+L303+L307+L311+L315+L320+L338+L329</f>
        <v>-1407575.2100000004</v>
      </c>
      <c r="M226" s="73">
        <f t="shared" ref="M226" si="204">M227+M236+M241+M245+M255+M259+M263+M267+M273+M277+M281+M286+M290+M294+M298+M303+M307+M311+M315+M320+M338+M329</f>
        <v>-1424677.4566666642</v>
      </c>
      <c r="N226" s="73">
        <f t="shared" ref="N226" si="205">N227+N236+N241+N245+N255+N259+N263+N267+N273+N277+N281+N286+N290+N294+N298+N303+N307+N311+N315+N320+N338+N329</f>
        <v>-1482301.2866666659</v>
      </c>
      <c r="O226" s="73">
        <f t="shared" ref="O226" si="206">O227+O236+O241+O245+O255+O259+O263+O267+O273+O277+O281+O286+O290+O294+O298+O303+O307+O311+O315+O320+O338+O329</f>
        <v>-1360273.9866666666</v>
      </c>
      <c r="P226" s="73">
        <f t="shared" ref="P226" si="207">P227+P236+P241+P245+P255+P259+P263+P267+P273+P277+P281+P286+P290+P294+P298+P303+P307+P311+P315+P320+P338+P329</f>
        <v>-1293732.8766666674</v>
      </c>
      <c r="Q226" s="73">
        <f t="shared" ref="Q226" si="208">Q227+Q236+Q241+Q245+Q255+Q259+Q263+Q267+Q273+Q277+Q281+Q286+Q290+Q294+Q298+Q303+Q307+Q311+Q315+Q320+Q338+Q329</f>
        <v>-1448744.2966666655</v>
      </c>
      <c r="R226" s="73">
        <f t="shared" ref="R226" si="209">R227+R236+R241+R245+R255+R259+R263+R267+R273+R277+R281+R286+R290+R294+R298+R303+R307+R311+R315+R320+R338+R329</f>
        <v>-1302201.2966666666</v>
      </c>
      <c r="S226" s="73">
        <f t="shared" ref="S226" si="210">S227+S236+S241+S245+S255+S259+S263+S267+S273+S277+S281+S286+S290+S294+S298+S303+S307+S311+S315+S320+S338+S329</f>
        <v>-1449903.9066666667</v>
      </c>
      <c r="T226" s="68" t="s">
        <v>555</v>
      </c>
      <c r="U226" s="10">
        <f t="shared" ref="U226:AG226" si="211">U227+U236+U241+U245+U255+U259+U263+U267+U273+U277+U281+U286+U290+U294+U298+U303+U307+U311+U315+U320+U338+U329</f>
        <v>-511892.58999999997</v>
      </c>
      <c r="V226" s="10">
        <f t="shared" si="211"/>
        <v>-427235.99</v>
      </c>
      <c r="W226" s="10">
        <f t="shared" si="211"/>
        <v>-485757.99</v>
      </c>
      <c r="X226" s="10">
        <f t="shared" si="211"/>
        <v>-439207.99</v>
      </c>
      <c r="Y226" s="10">
        <f t="shared" si="211"/>
        <v>-487782.99</v>
      </c>
      <c r="Z226" s="10">
        <f t="shared" si="211"/>
        <v>-451294.99</v>
      </c>
      <c r="AA226" s="10">
        <f t="shared" si="211"/>
        <v>-494844.99</v>
      </c>
      <c r="AB226" s="10">
        <f t="shared" si="211"/>
        <v>-473863.2</v>
      </c>
      <c r="AC226" s="10">
        <f t="shared" si="211"/>
        <v>-468324.56</v>
      </c>
      <c r="AD226" s="10">
        <f t="shared" si="211"/>
        <v>-524944.55000000005</v>
      </c>
      <c r="AE226" s="10">
        <f t="shared" si="211"/>
        <v>-511494.55</v>
      </c>
      <c r="AF226" s="10">
        <f t="shared" si="211"/>
        <v>-522376.33999999997</v>
      </c>
      <c r="AG226" s="10">
        <f t="shared" si="211"/>
        <v>-5799020.7300000004</v>
      </c>
    </row>
    <row r="227" spans="1:33" outlineLevel="1" x14ac:dyDescent="0.3">
      <c r="A227" s="45" t="s">
        <v>179</v>
      </c>
      <c r="D227">
        <v>41401</v>
      </c>
      <c r="E227" t="s">
        <v>30</v>
      </c>
      <c r="J227" s="72">
        <v>-510315.55</v>
      </c>
      <c r="K227" s="72">
        <v>-541753.04</v>
      </c>
      <c r="L227" s="72">
        <v>-483575.10000000003</v>
      </c>
      <c r="M227" s="72">
        <v>-438833.38</v>
      </c>
      <c r="N227" s="72">
        <v>-436361.73</v>
      </c>
      <c r="O227" s="72">
        <v>-434562.27</v>
      </c>
      <c r="P227" s="72">
        <v>-429491.52999999997</v>
      </c>
      <c r="Q227" s="72">
        <v>-474051.3</v>
      </c>
      <c r="R227" s="72">
        <v>-438176.09</v>
      </c>
      <c r="S227" s="72">
        <v>-518475.42999999993</v>
      </c>
      <c r="T227" s="68" t="s">
        <v>555</v>
      </c>
      <c r="U227" s="12">
        <f>SUBTOTAL(9,U228:U235)</f>
        <v>0</v>
      </c>
      <c r="V227" s="12">
        <f t="shared" ref="V227" si="212">SUBTOTAL(9,V228:V235)</f>
        <v>0</v>
      </c>
      <c r="W227" s="12">
        <f t="shared" ref="W227" si="213">SUBTOTAL(9,W228:W235)</f>
        <v>0</v>
      </c>
      <c r="X227" s="12">
        <f t="shared" ref="X227" si="214">SUBTOTAL(9,X228:X235)</f>
        <v>0</v>
      </c>
      <c r="Y227" s="12">
        <f t="shared" ref="Y227" si="215">SUBTOTAL(9,Y228:Y235)</f>
        <v>0</v>
      </c>
      <c r="Z227" s="12">
        <f t="shared" ref="Z227" si="216">SUBTOTAL(9,Z228:Z235)</f>
        <v>0</v>
      </c>
      <c r="AA227" s="12">
        <f t="shared" ref="AA227" si="217">SUBTOTAL(9,AA228:AA235)</f>
        <v>0</v>
      </c>
      <c r="AB227" s="12">
        <f t="shared" ref="AB227" si="218">SUBTOTAL(9,AB228:AB235)</f>
        <v>0</v>
      </c>
      <c r="AC227" s="12">
        <f t="shared" ref="AC227" si="219">SUBTOTAL(9,AC228:AC235)</f>
        <v>0</v>
      </c>
      <c r="AD227" s="12">
        <f t="shared" ref="AD227" si="220">SUBTOTAL(9,AD228:AD235)</f>
        <v>0</v>
      </c>
      <c r="AE227" s="12">
        <f t="shared" ref="AE227" si="221">SUBTOTAL(9,AE228:AE235)</f>
        <v>0</v>
      </c>
      <c r="AF227" s="12">
        <f t="shared" ref="AF227" si="222">SUBTOTAL(9,AF228:AF235)</f>
        <v>0</v>
      </c>
      <c r="AG227" s="12">
        <f t="shared" ref="AG227" si="223">SUM(U227:AF227)</f>
        <v>0</v>
      </c>
    </row>
    <row r="228" spans="1:33" outlineLevel="2" x14ac:dyDescent="0.3">
      <c r="A228" s="45" t="str">
        <f>IF(AG228=0,"-",F228)</f>
        <v>-</v>
      </c>
      <c r="E228" s="42"/>
      <c r="F228" s="43">
        <v>6002</v>
      </c>
      <c r="G228" s="43" t="s">
        <v>219</v>
      </c>
      <c r="H228" s="43"/>
      <c r="I228" s="42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68" t="s">
        <v>555</v>
      </c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41">
        <f>SUM(U228:AF228)</f>
        <v>0</v>
      </c>
    </row>
    <row r="229" spans="1:33" outlineLevel="2" x14ac:dyDescent="0.3">
      <c r="A229" s="45" t="str">
        <f>IF(AG229=0,"-",F229)</f>
        <v>-</v>
      </c>
      <c r="E229" s="42"/>
      <c r="F229" s="43"/>
      <c r="G229" s="43"/>
      <c r="H229" s="43"/>
      <c r="I229" s="42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68" t="s">
        <v>555</v>
      </c>
      <c r="AG229" s="41">
        <f t="shared" ref="AG229:AG235" si="224">SUM(U229:AF229)</f>
        <v>0</v>
      </c>
    </row>
    <row r="230" spans="1:33" outlineLevel="2" x14ac:dyDescent="0.3">
      <c r="A230" s="45" t="str">
        <f>IF(AG230=0,"-",F230)</f>
        <v>-</v>
      </c>
      <c r="E230" s="42"/>
      <c r="F230" s="43"/>
      <c r="G230" s="43"/>
      <c r="H230" s="43"/>
      <c r="I230" s="42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68" t="s">
        <v>555</v>
      </c>
      <c r="AG230" s="41">
        <f t="shared" si="224"/>
        <v>0</v>
      </c>
    </row>
    <row r="231" spans="1:33" outlineLevel="2" x14ac:dyDescent="0.3">
      <c r="A231" s="45" t="str">
        <f>IF(AG231=0,"-",F231)</f>
        <v>-</v>
      </c>
      <c r="E231" s="42"/>
      <c r="F231" s="43"/>
      <c r="G231" s="43"/>
      <c r="H231" s="43"/>
      <c r="I231" s="42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68" t="s">
        <v>555</v>
      </c>
      <c r="AG231" s="41">
        <f t="shared" si="224"/>
        <v>0</v>
      </c>
    </row>
    <row r="232" spans="1:33" outlineLevel="2" x14ac:dyDescent="0.3">
      <c r="A232" s="45" t="str">
        <f>IF(AG232=0,"-",F232)</f>
        <v>-</v>
      </c>
      <c r="E232" s="42"/>
      <c r="F232" s="43"/>
      <c r="G232" s="43"/>
      <c r="H232" s="43"/>
      <c r="I232" s="42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68" t="s">
        <v>555</v>
      </c>
      <c r="AG232" s="41">
        <f t="shared" si="224"/>
        <v>0</v>
      </c>
    </row>
    <row r="233" spans="1:33" outlineLevel="2" x14ac:dyDescent="0.3">
      <c r="A233" s="45" t="str">
        <f>IF(AG233=0,"-",F233)</f>
        <v>-</v>
      </c>
      <c r="E233" s="42"/>
      <c r="F233" s="43"/>
      <c r="G233" s="43"/>
      <c r="H233" s="43"/>
      <c r="I233" s="42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68" t="s">
        <v>555</v>
      </c>
      <c r="AG233" s="41">
        <f t="shared" si="224"/>
        <v>0</v>
      </c>
    </row>
    <row r="234" spans="1:33" outlineLevel="2" x14ac:dyDescent="0.3">
      <c r="A234" s="45" t="str">
        <f>IF(AG234=0,"-",F234)</f>
        <v>-</v>
      </c>
      <c r="E234" s="42"/>
      <c r="F234" s="43"/>
      <c r="G234" s="43"/>
      <c r="H234" s="43"/>
      <c r="I234" s="42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68" t="s">
        <v>555</v>
      </c>
      <c r="AG234" s="41">
        <f t="shared" si="224"/>
        <v>0</v>
      </c>
    </row>
    <row r="235" spans="1:33" outlineLevel="2" x14ac:dyDescent="0.3">
      <c r="A235" s="45" t="str">
        <f>IF(AG235=0,"-",F235)</f>
        <v>-</v>
      </c>
      <c r="E235" s="42"/>
      <c r="F235" s="43"/>
      <c r="G235" s="43"/>
      <c r="H235" s="43"/>
      <c r="I235" s="42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68" t="s">
        <v>555</v>
      </c>
      <c r="AG235" s="41">
        <f t="shared" si="224"/>
        <v>0</v>
      </c>
    </row>
    <row r="236" spans="1:33" outlineLevel="1" x14ac:dyDescent="0.3">
      <c r="A236" s="45" t="s">
        <v>179</v>
      </c>
      <c r="D236">
        <v>41402</v>
      </c>
      <c r="E236" t="s">
        <v>31</v>
      </c>
      <c r="J236" s="72">
        <v>-3133.62</v>
      </c>
      <c r="K236" s="72">
        <v>-1247.4100000000001</v>
      </c>
      <c r="L236" s="72">
        <v>-2706.63</v>
      </c>
      <c r="M236" s="72">
        <v>-4898.79</v>
      </c>
      <c r="N236" s="72">
        <v>-2938.17</v>
      </c>
      <c r="O236" s="72">
        <v>-2447.64</v>
      </c>
      <c r="P236" s="72">
        <v>-2695.87</v>
      </c>
      <c r="Q236" s="72">
        <v>-4112.2499999999991</v>
      </c>
      <c r="R236" s="72">
        <v>-2708.22</v>
      </c>
      <c r="S236" s="72">
        <v>-2948.7899999999995</v>
      </c>
      <c r="T236" s="68" t="s">
        <v>555</v>
      </c>
      <c r="U236" s="12">
        <f t="shared" ref="U236:AF236" si="225">SUBTOTAL(9,U237:U240)</f>
        <v>-3800</v>
      </c>
      <c r="V236" s="12">
        <f t="shared" si="225"/>
        <v>-3800</v>
      </c>
      <c r="W236" s="12">
        <f t="shared" si="225"/>
        <v>-3800</v>
      </c>
      <c r="X236" s="12">
        <f t="shared" si="225"/>
        <v>-3800</v>
      </c>
      <c r="Y236" s="12">
        <f t="shared" si="225"/>
        <v>-3800</v>
      </c>
      <c r="Z236" s="12">
        <f t="shared" si="225"/>
        <v>-3800</v>
      </c>
      <c r="AA236" s="12">
        <f t="shared" si="225"/>
        <v>-3800</v>
      </c>
      <c r="AB236" s="12">
        <f t="shared" si="225"/>
        <v>-3800</v>
      </c>
      <c r="AC236" s="12">
        <f t="shared" si="225"/>
        <v>-3800</v>
      </c>
      <c r="AD236" s="12">
        <f t="shared" si="225"/>
        <v>-3800</v>
      </c>
      <c r="AE236" s="12">
        <f t="shared" si="225"/>
        <v>-3800</v>
      </c>
      <c r="AF236" s="12">
        <f t="shared" si="225"/>
        <v>-3800</v>
      </c>
      <c r="AG236" s="12">
        <f t="shared" ref="AG236" si="226">SUM(U236:AF236)</f>
        <v>-45600</v>
      </c>
    </row>
    <row r="237" spans="1:33" outlineLevel="2" x14ac:dyDescent="0.3">
      <c r="A237" s="45">
        <f>IF(AG237=0,"-",F237)</f>
        <v>7001</v>
      </c>
      <c r="E237" s="42"/>
      <c r="F237" s="43">
        <v>7001</v>
      </c>
      <c r="G237" s="43" t="s">
        <v>216</v>
      </c>
      <c r="H237" s="43" t="s">
        <v>399</v>
      </c>
      <c r="I237" s="42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68" t="s">
        <v>555</v>
      </c>
      <c r="U237" s="11">
        <v>-800</v>
      </c>
      <c r="V237" s="11">
        <v>-800</v>
      </c>
      <c r="W237" s="11">
        <v>-800</v>
      </c>
      <c r="X237" s="11">
        <v>-800</v>
      </c>
      <c r="Y237" s="11">
        <v>-800</v>
      </c>
      <c r="Z237" s="11">
        <v>-800</v>
      </c>
      <c r="AA237" s="11">
        <v>-800</v>
      </c>
      <c r="AB237" s="11">
        <v>-800</v>
      </c>
      <c r="AC237" s="11">
        <v>-800</v>
      </c>
      <c r="AD237" s="11">
        <v>-800</v>
      </c>
      <c r="AE237" s="11">
        <v>-800</v>
      </c>
      <c r="AF237" s="11">
        <v>-800</v>
      </c>
      <c r="AG237" s="41">
        <f>SUM(U237:AF237)</f>
        <v>-9600</v>
      </c>
    </row>
    <row r="238" spans="1:33" outlineLevel="2" x14ac:dyDescent="0.3">
      <c r="A238" s="45">
        <f>IF(AG238=0,"-",F238)</f>
        <v>6002</v>
      </c>
      <c r="E238" s="42"/>
      <c r="F238" s="43">
        <v>6002</v>
      </c>
      <c r="G238" s="43" t="s">
        <v>219</v>
      </c>
      <c r="H238" s="43"/>
      <c r="I238" s="42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68" t="s">
        <v>555</v>
      </c>
      <c r="U238" s="11">
        <v>-3000</v>
      </c>
      <c r="V238" s="11">
        <v>-3000</v>
      </c>
      <c r="W238" s="11">
        <v>-3000</v>
      </c>
      <c r="X238" s="11">
        <v>-3000</v>
      </c>
      <c r="Y238" s="11">
        <v>-3000</v>
      </c>
      <c r="Z238" s="11">
        <v>-3000</v>
      </c>
      <c r="AA238" s="11">
        <v>-3000</v>
      </c>
      <c r="AB238" s="11">
        <v>-3000</v>
      </c>
      <c r="AC238" s="11">
        <v>-3000</v>
      </c>
      <c r="AD238" s="11">
        <v>-3000</v>
      </c>
      <c r="AE238" s="11">
        <v>-3000</v>
      </c>
      <c r="AF238" s="11">
        <v>-3000</v>
      </c>
      <c r="AG238" s="41">
        <f t="shared" ref="AG238:AG240" si="227">SUM(U238:AF238)</f>
        <v>-36000</v>
      </c>
    </row>
    <row r="239" spans="1:33" outlineLevel="2" x14ac:dyDescent="0.3">
      <c r="A239" s="45" t="str">
        <f>IF(AG239=0,"-",F239)</f>
        <v>-</v>
      </c>
      <c r="E239" s="42"/>
      <c r="F239" s="43"/>
      <c r="G239" s="43"/>
      <c r="H239" s="43"/>
      <c r="I239" s="42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68" t="s">
        <v>555</v>
      </c>
      <c r="AG239" s="41">
        <f t="shared" si="227"/>
        <v>0</v>
      </c>
    </row>
    <row r="240" spans="1:33" outlineLevel="2" x14ac:dyDescent="0.3">
      <c r="A240" s="45" t="str">
        <f>IF(AG240=0,"-",F240)</f>
        <v>-</v>
      </c>
      <c r="E240" s="42"/>
      <c r="F240" s="43"/>
      <c r="G240" s="43"/>
      <c r="H240" s="43"/>
      <c r="I240" s="42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68" t="s">
        <v>555</v>
      </c>
      <c r="AG240" s="41">
        <f t="shared" si="227"/>
        <v>0</v>
      </c>
    </row>
    <row r="241" spans="1:33" outlineLevel="1" x14ac:dyDescent="0.3">
      <c r="A241" s="45" t="s">
        <v>179</v>
      </c>
      <c r="D241">
        <v>41403</v>
      </c>
      <c r="E241" t="s">
        <v>32</v>
      </c>
      <c r="J241" s="72">
        <v>-1980</v>
      </c>
      <c r="K241" s="72">
        <v>-1495</v>
      </c>
      <c r="L241" s="72">
        <v>-1794</v>
      </c>
      <c r="M241" s="72">
        <v>-3163.1000000000004</v>
      </c>
      <c r="N241" s="72">
        <v>-1644.5</v>
      </c>
      <c r="O241" s="72">
        <v>0</v>
      </c>
      <c r="P241" s="72">
        <v>-1794</v>
      </c>
      <c r="Q241" s="72">
        <v>-1644.5</v>
      </c>
      <c r="R241" s="72">
        <v>0</v>
      </c>
      <c r="S241" s="72">
        <v>-2541.5</v>
      </c>
      <c r="T241" s="68" t="s">
        <v>555</v>
      </c>
      <c r="U241" s="12">
        <f t="shared" ref="U241:AF241" si="228">SUBTOTAL(9,U242:U244)</f>
        <v>-3000</v>
      </c>
      <c r="V241" s="12">
        <f t="shared" si="228"/>
        <v>-3000</v>
      </c>
      <c r="W241" s="12">
        <f t="shared" si="228"/>
        <v>-3000</v>
      </c>
      <c r="X241" s="12">
        <f t="shared" si="228"/>
        <v>-3000</v>
      </c>
      <c r="Y241" s="12">
        <f t="shared" si="228"/>
        <v>-3000</v>
      </c>
      <c r="Z241" s="12">
        <f t="shared" si="228"/>
        <v>-3000</v>
      </c>
      <c r="AA241" s="12">
        <f t="shared" si="228"/>
        <v>-3000</v>
      </c>
      <c r="AB241" s="12">
        <f t="shared" si="228"/>
        <v>-3000</v>
      </c>
      <c r="AC241" s="12">
        <f t="shared" si="228"/>
        <v>-3000</v>
      </c>
      <c r="AD241" s="12">
        <f t="shared" si="228"/>
        <v>-3000</v>
      </c>
      <c r="AE241" s="12">
        <f t="shared" si="228"/>
        <v>-3000</v>
      </c>
      <c r="AF241" s="12">
        <f t="shared" si="228"/>
        <v>-3000</v>
      </c>
      <c r="AG241" s="12">
        <f t="shared" ref="AG241" si="229">SUM(U241:AF241)</f>
        <v>-36000</v>
      </c>
    </row>
    <row r="242" spans="1:33" outlineLevel="2" x14ac:dyDescent="0.3">
      <c r="A242" s="45">
        <f>IF(AG242=0,"-",F242)</f>
        <v>6002</v>
      </c>
      <c r="E242" s="42"/>
      <c r="F242" s="43">
        <v>6002</v>
      </c>
      <c r="G242" s="43" t="s">
        <v>219</v>
      </c>
      <c r="H242" s="43" t="s">
        <v>422</v>
      </c>
      <c r="I242" s="42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68" t="s">
        <v>555</v>
      </c>
      <c r="U242" s="11">
        <v>-3000</v>
      </c>
      <c r="V242" s="11">
        <v>-3000</v>
      </c>
      <c r="W242" s="11">
        <v>-3000</v>
      </c>
      <c r="X242" s="11">
        <v>-3000</v>
      </c>
      <c r="Y242" s="11">
        <v>-3000</v>
      </c>
      <c r="Z242" s="11">
        <v>-3000</v>
      </c>
      <c r="AA242" s="11">
        <v>-3000</v>
      </c>
      <c r="AB242" s="11">
        <v>-3000</v>
      </c>
      <c r="AC242" s="11">
        <v>-3000</v>
      </c>
      <c r="AD242" s="11">
        <v>-3000</v>
      </c>
      <c r="AE242" s="11">
        <v>-3000</v>
      </c>
      <c r="AF242" s="11">
        <v>-3000</v>
      </c>
      <c r="AG242" s="41">
        <f>SUM(U242:AF242)</f>
        <v>-36000</v>
      </c>
    </row>
    <row r="243" spans="1:33" outlineLevel="2" x14ac:dyDescent="0.3">
      <c r="A243" s="45" t="str">
        <f>IF(AG243=0,"-",F243)</f>
        <v>-</v>
      </c>
      <c r="E243" s="42"/>
      <c r="F243" s="43"/>
      <c r="G243" s="43"/>
      <c r="H243" s="43"/>
      <c r="I243" s="42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68" t="s">
        <v>555</v>
      </c>
      <c r="AG243" s="41">
        <f t="shared" ref="AG243:AG244" si="230">SUM(U243:AF243)</f>
        <v>0</v>
      </c>
    </row>
    <row r="244" spans="1:33" outlineLevel="2" x14ac:dyDescent="0.3">
      <c r="A244" s="45" t="str">
        <f>IF(AG244=0,"-",F244)</f>
        <v>-</v>
      </c>
      <c r="E244" s="42"/>
      <c r="F244" s="43"/>
      <c r="G244" s="43"/>
      <c r="H244" s="43"/>
      <c r="I244" s="42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68" t="s">
        <v>555</v>
      </c>
      <c r="AG244" s="41">
        <f t="shared" si="230"/>
        <v>0</v>
      </c>
    </row>
    <row r="245" spans="1:33" outlineLevel="1" x14ac:dyDescent="0.3">
      <c r="A245" s="45" t="s">
        <v>179</v>
      </c>
      <c r="D245">
        <v>41405</v>
      </c>
      <c r="E245" t="s">
        <v>33</v>
      </c>
      <c r="J245" s="72">
        <v>-60556.81</v>
      </c>
      <c r="K245" s="72">
        <v>-39738.86</v>
      </c>
      <c r="L245" s="72">
        <v>-33163.229999999996</v>
      </c>
      <c r="M245" s="72">
        <v>-69700.51999999999</v>
      </c>
      <c r="N245" s="72">
        <v>-76275.819999999992</v>
      </c>
      <c r="O245" s="72">
        <v>-75092.569999999992</v>
      </c>
      <c r="P245" s="72">
        <v>-75092.569999999992</v>
      </c>
      <c r="Q245" s="72">
        <v>-51173.17</v>
      </c>
      <c r="R245" s="72">
        <v>-45680.85</v>
      </c>
      <c r="S245" s="72">
        <v>-73844.750000000015</v>
      </c>
      <c r="T245" s="68" t="s">
        <v>555</v>
      </c>
      <c r="U245" s="12">
        <f t="shared" ref="U245:AF245" si="231">SUBTOTAL(9,U246:U254)</f>
        <v>-73792.59</v>
      </c>
      <c r="V245" s="12">
        <f t="shared" si="231"/>
        <v>-31135.99</v>
      </c>
      <c r="W245" s="12">
        <f t="shared" si="231"/>
        <v>-29107.99</v>
      </c>
      <c r="X245" s="12">
        <f t="shared" si="231"/>
        <v>-29107.99</v>
      </c>
      <c r="Y245" s="12">
        <f t="shared" si="231"/>
        <v>-35682.990000000005</v>
      </c>
      <c r="Z245" s="12">
        <f t="shared" si="231"/>
        <v>-35194.990000000005</v>
      </c>
      <c r="AA245" s="12">
        <f t="shared" si="231"/>
        <v>-35194.990000000005</v>
      </c>
      <c r="AB245" s="12">
        <f t="shared" si="231"/>
        <v>-37763.200000000004</v>
      </c>
      <c r="AC245" s="12">
        <f t="shared" si="231"/>
        <v>-45224.56</v>
      </c>
      <c r="AD245" s="12">
        <f t="shared" si="231"/>
        <v>-73844.55</v>
      </c>
      <c r="AE245" s="12">
        <f t="shared" si="231"/>
        <v>-73844.55</v>
      </c>
      <c r="AF245" s="12">
        <f t="shared" si="231"/>
        <v>-71276.34</v>
      </c>
      <c r="AG245" s="12">
        <f t="shared" ref="AG245" si="232">SUM(U245:AF245)</f>
        <v>-571170.73</v>
      </c>
    </row>
    <row r="246" spans="1:33" outlineLevel="2" x14ac:dyDescent="0.3">
      <c r="A246" s="45">
        <f>IF(AG246=0,"-",F246)</f>
        <v>3001</v>
      </c>
      <c r="E246" s="42"/>
      <c r="F246" s="43">
        <v>3001</v>
      </c>
      <c r="G246" s="43" t="s">
        <v>196</v>
      </c>
      <c r="H246" s="43" t="s">
        <v>332</v>
      </c>
      <c r="I246" s="42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68" t="s">
        <v>555</v>
      </c>
      <c r="U246" s="11">
        <v>-36081.35</v>
      </c>
      <c r="AC246" s="11">
        <v>-36081.35</v>
      </c>
      <c r="AD246" s="11">
        <v>-36081.35</v>
      </c>
      <c r="AE246" s="11">
        <v>-36081.35</v>
      </c>
      <c r="AF246" s="11">
        <v>-36081.35</v>
      </c>
      <c r="AG246" s="41">
        <f>SUM(U246:AF246)</f>
        <v>-180406.75</v>
      </c>
    </row>
    <row r="247" spans="1:33" outlineLevel="2" x14ac:dyDescent="0.3">
      <c r="A247" s="45">
        <f>IF(AG247=0,"-",F247)</f>
        <v>3001</v>
      </c>
      <c r="E247" s="42"/>
      <c r="F247" s="43">
        <v>3001</v>
      </c>
      <c r="G247" s="43" t="s">
        <v>196</v>
      </c>
      <c r="H247" s="43" t="s">
        <v>333</v>
      </c>
      <c r="I247" s="42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68" t="s">
        <v>555</v>
      </c>
      <c r="U247" s="11">
        <v>-6575.24</v>
      </c>
      <c r="Y247" s="11">
        <v>-6575</v>
      </c>
      <c r="Z247" s="11">
        <v>-6575</v>
      </c>
      <c r="AA247" s="11">
        <v>-6575</v>
      </c>
      <c r="AB247" s="11">
        <v>-6575</v>
      </c>
      <c r="AC247" s="11">
        <v>-6575</v>
      </c>
      <c r="AD247" s="11">
        <v>-6575</v>
      </c>
      <c r="AE247" s="11">
        <v>-6575</v>
      </c>
      <c r="AF247" s="11">
        <v>-6575</v>
      </c>
      <c r="AG247" s="41">
        <f t="shared" ref="AG247:AG254" si="233">SUM(U247:AF247)</f>
        <v>-59175.24</v>
      </c>
    </row>
    <row r="248" spans="1:33" outlineLevel="2" x14ac:dyDescent="0.3">
      <c r="A248" s="45">
        <f>IF(AG248=0,"-",F248)</f>
        <v>3001</v>
      </c>
      <c r="E248" s="42"/>
      <c r="F248" s="43">
        <v>3001</v>
      </c>
      <c r="G248" s="43" t="s">
        <v>196</v>
      </c>
      <c r="H248" s="43" t="s">
        <v>334</v>
      </c>
      <c r="I248" s="42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68" t="s">
        <v>555</v>
      </c>
      <c r="U248" s="11">
        <v>-28620</v>
      </c>
      <c r="V248" s="11">
        <v>-28619.99</v>
      </c>
      <c r="W248" s="11">
        <v>-28619.99</v>
      </c>
      <c r="X248" s="11">
        <v>-28619.99</v>
      </c>
      <c r="Y248" s="11">
        <v>-28619.99</v>
      </c>
      <c r="Z248" s="11">
        <v>-28619.99</v>
      </c>
      <c r="AA248" s="11">
        <v>-28619.99</v>
      </c>
      <c r="AB248" s="11">
        <v>-28619.99</v>
      </c>
      <c r="AD248" s="11">
        <v>-28619.99</v>
      </c>
      <c r="AE248" s="11">
        <v>-28619.99</v>
      </c>
      <c r="AF248" s="11">
        <v>-28619.99</v>
      </c>
      <c r="AG248" s="41">
        <f t="shared" si="233"/>
        <v>-314819.89999999997</v>
      </c>
    </row>
    <row r="249" spans="1:33" outlineLevel="2" x14ac:dyDescent="0.3">
      <c r="A249" s="45">
        <f>IF(AG249=0,"-",F249)</f>
        <v>3001</v>
      </c>
      <c r="E249" s="42"/>
      <c r="F249" s="43">
        <v>3001</v>
      </c>
      <c r="G249" s="43" t="s">
        <v>196</v>
      </c>
      <c r="H249" s="43" t="s">
        <v>335</v>
      </c>
      <c r="I249" s="42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68" t="s">
        <v>555</v>
      </c>
      <c r="U249" s="11">
        <v>-488</v>
      </c>
      <c r="V249" s="11">
        <v>-488</v>
      </c>
      <c r="W249" s="11">
        <v>-488</v>
      </c>
      <c r="X249" s="11">
        <v>-488</v>
      </c>
      <c r="Y249" s="11">
        <v>-488</v>
      </c>
      <c r="AG249" s="41">
        <f t="shared" si="233"/>
        <v>-2440</v>
      </c>
    </row>
    <row r="250" spans="1:33" outlineLevel="2" x14ac:dyDescent="0.3">
      <c r="A250" s="45">
        <f>IF(AG250=0,"-",F250)</f>
        <v>3001</v>
      </c>
      <c r="E250" s="42"/>
      <c r="F250" s="43">
        <v>3001</v>
      </c>
      <c r="G250" s="43" t="s">
        <v>196</v>
      </c>
      <c r="H250" s="43" t="s">
        <v>336</v>
      </c>
      <c r="I250" s="42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68" t="s">
        <v>555</v>
      </c>
      <c r="AB250" s="11">
        <v>-2568.21</v>
      </c>
      <c r="AC250" s="11">
        <v>-2568.21</v>
      </c>
      <c r="AD250" s="11">
        <v>-2568.21</v>
      </c>
      <c r="AE250" s="11">
        <v>-2568.21</v>
      </c>
      <c r="AG250" s="41">
        <f t="shared" ref="AG250:AG252" si="234">SUM(U250:AF250)</f>
        <v>-10272.84</v>
      </c>
    </row>
    <row r="251" spans="1:33" outlineLevel="2" x14ac:dyDescent="0.3">
      <c r="A251" s="45">
        <f>IF(AG251=0,"-",F251)</f>
        <v>3001</v>
      </c>
      <c r="E251" s="42"/>
      <c r="F251" s="43">
        <v>3001</v>
      </c>
      <c r="G251" s="43" t="s">
        <v>196</v>
      </c>
      <c r="H251" s="43" t="s">
        <v>337</v>
      </c>
      <c r="I251" s="42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68" t="s">
        <v>555</v>
      </c>
      <c r="U251" s="11">
        <v>-1514</v>
      </c>
      <c r="V251" s="11">
        <v>-1514</v>
      </c>
      <c r="AG251" s="41">
        <f t="shared" si="234"/>
        <v>-3028</v>
      </c>
    </row>
    <row r="252" spans="1:33" outlineLevel="2" x14ac:dyDescent="0.3">
      <c r="A252" s="45">
        <f>IF(AG252=0,"-",F252)</f>
        <v>3001</v>
      </c>
      <c r="E252" s="42"/>
      <c r="F252" s="43">
        <v>3001</v>
      </c>
      <c r="G252" s="43" t="s">
        <v>196</v>
      </c>
      <c r="H252" s="43" t="s">
        <v>338</v>
      </c>
      <c r="I252" s="42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68" t="s">
        <v>555</v>
      </c>
      <c r="U252" s="11">
        <v>-514</v>
      </c>
      <c r="V252" s="11">
        <v>-514</v>
      </c>
      <c r="AG252" s="41">
        <f t="shared" si="234"/>
        <v>-1028</v>
      </c>
    </row>
    <row r="253" spans="1:33" outlineLevel="2" x14ac:dyDescent="0.3">
      <c r="A253" s="45" t="str">
        <f>IF(AG253=0,"-",F253)</f>
        <v>-</v>
      </c>
      <c r="E253" s="42"/>
      <c r="F253" s="43"/>
      <c r="G253" s="43"/>
      <c r="H253" s="43"/>
      <c r="I253" s="42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68" t="s">
        <v>555</v>
      </c>
      <c r="AG253" s="41">
        <f t="shared" si="233"/>
        <v>0</v>
      </c>
    </row>
    <row r="254" spans="1:33" outlineLevel="2" x14ac:dyDescent="0.3">
      <c r="A254" s="45" t="str">
        <f>IF(AG254=0,"-",F254)</f>
        <v>-</v>
      </c>
      <c r="E254" s="42"/>
      <c r="F254" s="43"/>
      <c r="G254" s="43"/>
      <c r="H254" s="43"/>
      <c r="I254" s="42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68" t="s">
        <v>555</v>
      </c>
      <c r="AG254" s="41">
        <f t="shared" si="233"/>
        <v>0</v>
      </c>
    </row>
    <row r="255" spans="1:33" outlineLevel="1" x14ac:dyDescent="0.3">
      <c r="A255" s="45" t="s">
        <v>179</v>
      </c>
      <c r="D255">
        <v>41406</v>
      </c>
      <c r="E255" t="s">
        <v>34</v>
      </c>
      <c r="J255" s="72">
        <v>-3039.31</v>
      </c>
      <c r="K255" s="72">
        <v>-17000</v>
      </c>
      <c r="L255" s="72">
        <v>-22614.789999999994</v>
      </c>
      <c r="M255" s="72">
        <v>-24540.286666666674</v>
      </c>
      <c r="N255" s="72">
        <v>-28048.546666666669</v>
      </c>
      <c r="O255" s="72">
        <v>-24540.286666666667</v>
      </c>
      <c r="P255" s="72">
        <v>-24540.286666666667</v>
      </c>
      <c r="Q255" s="72">
        <v>-24540.286666666667</v>
      </c>
      <c r="R255" s="72">
        <v>-24540.286666666667</v>
      </c>
      <c r="S255" s="72">
        <v>-24540.286666666667</v>
      </c>
      <c r="T255" s="68" t="s">
        <v>555</v>
      </c>
      <c r="U255" s="12">
        <f t="shared" ref="U255:AF255" si="235">SUBTOTAL(9,U256:U258)</f>
        <v>-25000</v>
      </c>
      <c r="V255" s="12">
        <f t="shared" si="235"/>
        <v>-25000</v>
      </c>
      <c r="W255" s="12">
        <f t="shared" si="235"/>
        <v>-25000</v>
      </c>
      <c r="X255" s="12">
        <f t="shared" si="235"/>
        <v>-25000</v>
      </c>
      <c r="Y255" s="12">
        <f t="shared" si="235"/>
        <v>-25000</v>
      </c>
      <c r="Z255" s="12">
        <f t="shared" si="235"/>
        <v>-25000</v>
      </c>
      <c r="AA255" s="12">
        <f t="shared" si="235"/>
        <v>-25000</v>
      </c>
      <c r="AB255" s="12">
        <f t="shared" si="235"/>
        <v>-25000</v>
      </c>
      <c r="AC255" s="12">
        <f t="shared" si="235"/>
        <v>-25000</v>
      </c>
      <c r="AD255" s="12">
        <f t="shared" si="235"/>
        <v>-25000</v>
      </c>
      <c r="AE255" s="12">
        <f t="shared" si="235"/>
        <v>-25000</v>
      </c>
      <c r="AF255" s="12">
        <f t="shared" si="235"/>
        <v>-25000</v>
      </c>
      <c r="AG255" s="12">
        <f t="shared" ref="AG255" si="236">SUM(U255:AF255)</f>
        <v>-300000</v>
      </c>
    </row>
    <row r="256" spans="1:33" outlineLevel="2" x14ac:dyDescent="0.3">
      <c r="A256" s="45">
        <f>IF(AG256=0,"-",F256)</f>
        <v>3001</v>
      </c>
      <c r="E256" s="42"/>
      <c r="F256" s="43">
        <v>3001</v>
      </c>
      <c r="G256" s="43" t="s">
        <v>196</v>
      </c>
      <c r="H256" s="43" t="s">
        <v>339</v>
      </c>
      <c r="I256" s="42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68" t="s">
        <v>555</v>
      </c>
      <c r="U256" s="11">
        <v>-25000</v>
      </c>
      <c r="V256" s="11">
        <v>-25000</v>
      </c>
      <c r="W256" s="11">
        <v>-25000</v>
      </c>
      <c r="X256" s="11">
        <v>-25000</v>
      </c>
      <c r="Y256" s="11">
        <v>-25000</v>
      </c>
      <c r="Z256" s="11">
        <v>-25000</v>
      </c>
      <c r="AA256" s="11">
        <v>-25000</v>
      </c>
      <c r="AB256" s="11">
        <v>-25000</v>
      </c>
      <c r="AC256" s="11">
        <v>-25000</v>
      </c>
      <c r="AD256" s="11">
        <v>-25000</v>
      </c>
      <c r="AE256" s="11">
        <v>-25000</v>
      </c>
      <c r="AF256" s="11">
        <v>-25000</v>
      </c>
      <c r="AG256" s="41">
        <f>SUM(U256:AF256)</f>
        <v>-300000</v>
      </c>
    </row>
    <row r="257" spans="1:33" outlineLevel="2" x14ac:dyDescent="0.3">
      <c r="A257" s="45" t="str">
        <f>IF(AG257=0,"-",F257)</f>
        <v>-</v>
      </c>
      <c r="E257" s="42"/>
      <c r="F257" s="43"/>
      <c r="G257" s="43"/>
      <c r="H257" s="43"/>
      <c r="I257" s="42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68" t="s">
        <v>555</v>
      </c>
      <c r="AG257" s="41">
        <f t="shared" ref="AG257:AG258" si="237">SUM(U257:AF257)</f>
        <v>0</v>
      </c>
    </row>
    <row r="258" spans="1:33" outlineLevel="2" x14ac:dyDescent="0.3">
      <c r="A258" s="45" t="str">
        <f>IF(AG258=0,"-",F258)</f>
        <v>-</v>
      </c>
      <c r="E258" s="42"/>
      <c r="F258" s="43"/>
      <c r="G258" s="43"/>
      <c r="H258" s="43"/>
      <c r="I258" s="42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68" t="s">
        <v>555</v>
      </c>
      <c r="AG258" s="41">
        <f t="shared" si="237"/>
        <v>0</v>
      </c>
    </row>
    <row r="259" spans="1:33" outlineLevel="1" x14ac:dyDescent="0.3">
      <c r="A259" s="45" t="s">
        <v>179</v>
      </c>
      <c r="D259">
        <v>41407</v>
      </c>
      <c r="E259" t="s">
        <v>168</v>
      </c>
      <c r="J259" s="72">
        <v>-717.42000000000007</v>
      </c>
      <c r="K259" s="72">
        <v>-5814.1099999999988</v>
      </c>
      <c r="L259" s="72">
        <v>-1478.54</v>
      </c>
      <c r="M259" s="72">
        <v>-7844.86</v>
      </c>
      <c r="N259" s="72">
        <v>-6488.4299999999994</v>
      </c>
      <c r="O259" s="72">
        <v>-33688.169999999991</v>
      </c>
      <c r="P259" s="72">
        <v>-6645.5700000000006</v>
      </c>
      <c r="Q259" s="72">
        <v>-12147.920000000002</v>
      </c>
      <c r="R259" s="72">
        <v>-274.17</v>
      </c>
      <c r="S259" s="72">
        <v>-1453.07</v>
      </c>
      <c r="T259" s="68" t="s">
        <v>555</v>
      </c>
      <c r="U259" s="12">
        <f t="shared" ref="U259:AF259" si="238">SUBTOTAL(9,U260:U262)</f>
        <v>-10000</v>
      </c>
      <c r="V259" s="12">
        <f t="shared" si="238"/>
        <v>-10000</v>
      </c>
      <c r="W259" s="12">
        <f t="shared" si="238"/>
        <v>-10000</v>
      </c>
      <c r="X259" s="12">
        <f t="shared" si="238"/>
        <v>-10000</v>
      </c>
      <c r="Y259" s="12">
        <f t="shared" si="238"/>
        <v>-10000</v>
      </c>
      <c r="Z259" s="12">
        <f t="shared" si="238"/>
        <v>-10000</v>
      </c>
      <c r="AA259" s="12">
        <f t="shared" si="238"/>
        <v>-10000</v>
      </c>
      <c r="AB259" s="12">
        <f t="shared" si="238"/>
        <v>-10000</v>
      </c>
      <c r="AC259" s="12">
        <f t="shared" si="238"/>
        <v>-10000</v>
      </c>
      <c r="AD259" s="12">
        <f t="shared" si="238"/>
        <v>-10000</v>
      </c>
      <c r="AE259" s="12">
        <f t="shared" si="238"/>
        <v>-10000</v>
      </c>
      <c r="AF259" s="12">
        <f t="shared" si="238"/>
        <v>-10000</v>
      </c>
      <c r="AG259" s="12">
        <f t="shared" ref="AG259" si="239">SUM(U259:AF259)</f>
        <v>-120000</v>
      </c>
    </row>
    <row r="260" spans="1:33" outlineLevel="2" x14ac:dyDescent="0.3">
      <c r="A260" s="45">
        <f>IF(AG260=0,"-",F260)</f>
        <v>6001</v>
      </c>
      <c r="E260" s="42"/>
      <c r="F260" s="43">
        <v>6001</v>
      </c>
      <c r="G260" s="43" t="s">
        <v>218</v>
      </c>
      <c r="H260" s="43"/>
      <c r="I260" s="42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68" t="s">
        <v>555</v>
      </c>
      <c r="U260" s="11">
        <v>-10000</v>
      </c>
      <c r="V260" s="11">
        <v>-10000</v>
      </c>
      <c r="W260" s="11">
        <v>-10000</v>
      </c>
      <c r="X260" s="11">
        <v>-10000</v>
      </c>
      <c r="Y260" s="11">
        <v>-10000</v>
      </c>
      <c r="Z260" s="11">
        <v>-10000</v>
      </c>
      <c r="AA260" s="11">
        <v>-10000</v>
      </c>
      <c r="AB260" s="11">
        <v>-10000</v>
      </c>
      <c r="AC260" s="11">
        <v>-10000</v>
      </c>
      <c r="AD260" s="11">
        <v>-10000</v>
      </c>
      <c r="AE260" s="11">
        <v>-10000</v>
      </c>
      <c r="AF260" s="11">
        <v>-10000</v>
      </c>
      <c r="AG260" s="41">
        <f>SUM(U260:AF260)</f>
        <v>-120000</v>
      </c>
    </row>
    <row r="261" spans="1:33" outlineLevel="2" x14ac:dyDescent="0.3">
      <c r="A261" s="45" t="str">
        <f>IF(AG261=0,"-",F261)</f>
        <v>-</v>
      </c>
      <c r="E261" s="42"/>
      <c r="F261" s="43"/>
      <c r="G261" s="43"/>
      <c r="H261" s="43"/>
      <c r="I261" s="42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68" t="s">
        <v>555</v>
      </c>
      <c r="AG261" s="41">
        <f t="shared" ref="AG261:AG262" si="240">SUM(U261:AF261)</f>
        <v>0</v>
      </c>
    </row>
    <row r="262" spans="1:33" outlineLevel="2" x14ac:dyDescent="0.3">
      <c r="A262" s="45" t="str">
        <f>IF(AG262=0,"-",F262)</f>
        <v>-</v>
      </c>
      <c r="E262" s="42"/>
      <c r="F262" s="43"/>
      <c r="G262" s="43"/>
      <c r="H262" s="43"/>
      <c r="I262" s="42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68" t="s">
        <v>555</v>
      </c>
      <c r="AG262" s="41">
        <f t="shared" si="240"/>
        <v>0</v>
      </c>
    </row>
    <row r="263" spans="1:33" outlineLevel="1" x14ac:dyDescent="0.3">
      <c r="A263" s="45" t="s">
        <v>179</v>
      </c>
      <c r="D263">
        <v>41408</v>
      </c>
      <c r="E263" t="s">
        <v>35</v>
      </c>
      <c r="J263" s="72">
        <v>-804.84000000000015</v>
      </c>
      <c r="K263" s="72">
        <v>-3000.0000000000327</v>
      </c>
      <c r="L263" s="72">
        <v>-3732.5999999999985</v>
      </c>
      <c r="M263" s="72">
        <v>-3753.3599999999997</v>
      </c>
      <c r="N263" s="72">
        <v>-6940.3599999999979</v>
      </c>
      <c r="O263" s="72">
        <v>-4669.5599999999986</v>
      </c>
      <c r="P263" s="72">
        <v>-4412.66</v>
      </c>
      <c r="Q263" s="72">
        <v>-6912.3799999999992</v>
      </c>
      <c r="R263" s="72">
        <v>-5229.3599999999997</v>
      </c>
      <c r="S263" s="72">
        <v>-3753.36</v>
      </c>
      <c r="T263" s="68" t="s">
        <v>555</v>
      </c>
      <c r="U263" s="12">
        <f t="shared" ref="U263:AF263" si="241">SUBTOTAL(9,U264:U266)</f>
        <v>-3500</v>
      </c>
      <c r="V263" s="12">
        <f t="shared" si="241"/>
        <v>-3500</v>
      </c>
      <c r="W263" s="12">
        <f t="shared" si="241"/>
        <v>-3500</v>
      </c>
      <c r="X263" s="12">
        <f t="shared" si="241"/>
        <v>-3500</v>
      </c>
      <c r="Y263" s="12">
        <f t="shared" si="241"/>
        <v>-3500</v>
      </c>
      <c r="Z263" s="12">
        <f t="shared" si="241"/>
        <v>-3500</v>
      </c>
      <c r="AA263" s="12">
        <f t="shared" si="241"/>
        <v>-3500</v>
      </c>
      <c r="AB263" s="12">
        <f t="shared" si="241"/>
        <v>-3500</v>
      </c>
      <c r="AC263" s="12">
        <f t="shared" si="241"/>
        <v>-3500</v>
      </c>
      <c r="AD263" s="12">
        <f t="shared" si="241"/>
        <v>-3500</v>
      </c>
      <c r="AE263" s="12">
        <f t="shared" si="241"/>
        <v>-3500</v>
      </c>
      <c r="AF263" s="12">
        <f t="shared" si="241"/>
        <v>-3500</v>
      </c>
      <c r="AG263" s="12">
        <f t="shared" ref="AG263" si="242">SUM(U263:AF263)</f>
        <v>-42000</v>
      </c>
    </row>
    <row r="264" spans="1:33" outlineLevel="2" x14ac:dyDescent="0.3">
      <c r="A264" s="45">
        <f>IF(AG264=0,"-",F264)</f>
        <v>6002</v>
      </c>
      <c r="E264" s="42"/>
      <c r="F264" s="43">
        <v>6002</v>
      </c>
      <c r="G264" s="43" t="s">
        <v>219</v>
      </c>
      <c r="H264" s="43"/>
      <c r="I264" s="42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68" t="s">
        <v>555</v>
      </c>
      <c r="U264" s="11">
        <v>-3500</v>
      </c>
      <c r="V264" s="11">
        <v>-3500</v>
      </c>
      <c r="W264" s="11">
        <v>-3500</v>
      </c>
      <c r="X264" s="11">
        <v>-3500</v>
      </c>
      <c r="Y264" s="11">
        <v>-3500</v>
      </c>
      <c r="Z264" s="11">
        <v>-3500</v>
      </c>
      <c r="AA264" s="11">
        <v>-3500</v>
      </c>
      <c r="AB264" s="11">
        <v>-3500</v>
      </c>
      <c r="AC264" s="11">
        <v>-3500</v>
      </c>
      <c r="AD264" s="11">
        <v>-3500</v>
      </c>
      <c r="AE264" s="11">
        <v>-3500</v>
      </c>
      <c r="AF264" s="11">
        <v>-3500</v>
      </c>
      <c r="AG264" s="41">
        <f>SUM(U264:AF264)</f>
        <v>-42000</v>
      </c>
    </row>
    <row r="265" spans="1:33" outlineLevel="2" x14ac:dyDescent="0.3">
      <c r="A265" s="45" t="str">
        <f>IF(AG265=0,"-",F265)</f>
        <v>-</v>
      </c>
      <c r="E265" s="42"/>
      <c r="F265" s="43"/>
      <c r="G265" s="43"/>
      <c r="H265" s="43"/>
      <c r="I265" s="42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68" t="s">
        <v>555</v>
      </c>
      <c r="AG265" s="41">
        <f t="shared" ref="AG265:AG266" si="243">SUM(U265:AF265)</f>
        <v>0</v>
      </c>
    </row>
    <row r="266" spans="1:33" outlineLevel="2" x14ac:dyDescent="0.3">
      <c r="A266" s="45" t="str">
        <f>IF(AG266=0,"-",F266)</f>
        <v>-</v>
      </c>
      <c r="E266" s="42"/>
      <c r="F266" s="43"/>
      <c r="G266" s="43"/>
      <c r="H266" s="43"/>
      <c r="I266" s="42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68" t="s">
        <v>555</v>
      </c>
      <c r="AG266" s="41">
        <f t="shared" si="243"/>
        <v>0</v>
      </c>
    </row>
    <row r="267" spans="1:33" outlineLevel="1" x14ac:dyDescent="0.3">
      <c r="A267" s="45" t="s">
        <v>179</v>
      </c>
      <c r="D267">
        <v>41409</v>
      </c>
      <c r="E267" t="s">
        <v>36</v>
      </c>
      <c r="J267" s="72">
        <v>-9721.7300000000014</v>
      </c>
      <c r="K267" s="72">
        <v>-73698.069999999978</v>
      </c>
      <c r="L267" s="72">
        <v>-12703.94</v>
      </c>
      <c r="M267" s="72">
        <v>-12661.17</v>
      </c>
      <c r="N267" s="72">
        <v>-12566.59</v>
      </c>
      <c r="O267" s="72">
        <v>-14935.119999999999</v>
      </c>
      <c r="P267" s="72">
        <v>-9700.92</v>
      </c>
      <c r="Q267" s="72">
        <v>-9698.56</v>
      </c>
      <c r="R267" s="72">
        <v>-12155.599999999999</v>
      </c>
      <c r="S267" s="72">
        <v>-12220.5</v>
      </c>
      <c r="T267" s="68" t="s">
        <v>555</v>
      </c>
      <c r="U267" s="12">
        <f t="shared" ref="U267:AF267" si="244">SUBTOTAL(9,U268:U272)</f>
        <v>-12400</v>
      </c>
      <c r="V267" s="12">
        <f t="shared" si="244"/>
        <v>-12400</v>
      </c>
      <c r="W267" s="12">
        <f t="shared" si="244"/>
        <v>-12400</v>
      </c>
      <c r="X267" s="12">
        <f t="shared" si="244"/>
        <v>-12400</v>
      </c>
      <c r="Y267" s="12">
        <f t="shared" si="244"/>
        <v>-12400</v>
      </c>
      <c r="Z267" s="12">
        <f t="shared" si="244"/>
        <v>-12400</v>
      </c>
      <c r="AA267" s="12">
        <f t="shared" si="244"/>
        <v>-12400</v>
      </c>
      <c r="AB267" s="12">
        <f t="shared" si="244"/>
        <v>-12400</v>
      </c>
      <c r="AC267" s="12">
        <f t="shared" si="244"/>
        <v>-12400</v>
      </c>
      <c r="AD267" s="12">
        <f t="shared" si="244"/>
        <v>-12400</v>
      </c>
      <c r="AE267" s="12">
        <f t="shared" si="244"/>
        <v>-12400</v>
      </c>
      <c r="AF267" s="12">
        <f t="shared" si="244"/>
        <v>-12400</v>
      </c>
      <c r="AG267" s="12">
        <f t="shared" ref="AG267" si="245">SUM(U267:AF267)</f>
        <v>-148800</v>
      </c>
    </row>
    <row r="268" spans="1:33" outlineLevel="2" x14ac:dyDescent="0.3">
      <c r="A268" s="45">
        <f>IF(AG268=0,"-",F268)</f>
        <v>6001</v>
      </c>
      <c r="E268" s="42"/>
      <c r="F268" s="43">
        <v>6001</v>
      </c>
      <c r="G268" s="43" t="s">
        <v>218</v>
      </c>
      <c r="H268" s="43" t="s">
        <v>417</v>
      </c>
      <c r="I268" s="42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68" t="s">
        <v>555</v>
      </c>
      <c r="U268" s="11">
        <v>-8500</v>
      </c>
      <c r="V268" s="11">
        <v>-8500</v>
      </c>
      <c r="W268" s="11">
        <v>-8500</v>
      </c>
      <c r="X268" s="11">
        <v>-8500</v>
      </c>
      <c r="Y268" s="11">
        <v>-8500</v>
      </c>
      <c r="Z268" s="11">
        <v>-8500</v>
      </c>
      <c r="AA268" s="11">
        <v>-8500</v>
      </c>
      <c r="AB268" s="11">
        <v>-8500</v>
      </c>
      <c r="AC268" s="11">
        <v>-8500</v>
      </c>
      <c r="AD268" s="11">
        <v>-8500</v>
      </c>
      <c r="AE268" s="11">
        <v>-8500</v>
      </c>
      <c r="AF268" s="11">
        <v>-8500</v>
      </c>
      <c r="AG268" s="41">
        <f>SUM(U268:AF268)</f>
        <v>-102000</v>
      </c>
    </row>
    <row r="269" spans="1:33" outlineLevel="2" x14ac:dyDescent="0.3">
      <c r="A269" s="45">
        <f>IF(AG269=0,"-",F269)</f>
        <v>6001</v>
      </c>
      <c r="E269" s="42"/>
      <c r="F269" s="43">
        <v>6001</v>
      </c>
      <c r="G269" s="43" t="s">
        <v>218</v>
      </c>
      <c r="H269" s="43" t="s">
        <v>418</v>
      </c>
      <c r="I269" s="42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68" t="s">
        <v>555</v>
      </c>
      <c r="U269" s="11">
        <v>-1300</v>
      </c>
      <c r="V269" s="11">
        <v>-1300</v>
      </c>
      <c r="W269" s="11">
        <v>-1300</v>
      </c>
      <c r="X269" s="11">
        <v>-1300</v>
      </c>
      <c r="Y269" s="11">
        <v>-1300</v>
      </c>
      <c r="Z269" s="11">
        <v>-1300</v>
      </c>
      <c r="AA269" s="11">
        <v>-1300</v>
      </c>
      <c r="AB269" s="11">
        <v>-1300</v>
      </c>
      <c r="AC269" s="11">
        <v>-1300</v>
      </c>
      <c r="AD269" s="11">
        <v>-1300</v>
      </c>
      <c r="AE269" s="11">
        <v>-1300</v>
      </c>
      <c r="AF269" s="11">
        <v>-1300</v>
      </c>
      <c r="AG269" s="41">
        <f t="shared" ref="AG269:AG272" si="246">SUM(U269:AF269)</f>
        <v>-15600</v>
      </c>
    </row>
    <row r="270" spans="1:33" outlineLevel="2" x14ac:dyDescent="0.3">
      <c r="A270" s="45">
        <f>IF(AG270=0,"-",F270)</f>
        <v>6001</v>
      </c>
      <c r="E270" s="42"/>
      <c r="F270" s="43">
        <v>6001</v>
      </c>
      <c r="G270" s="43" t="s">
        <v>218</v>
      </c>
      <c r="H270" s="43" t="s">
        <v>419</v>
      </c>
      <c r="I270" s="42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68" t="s">
        <v>555</v>
      </c>
      <c r="U270" s="11">
        <v>-2600</v>
      </c>
      <c r="V270" s="11">
        <v>-2600</v>
      </c>
      <c r="W270" s="11">
        <v>-2600</v>
      </c>
      <c r="X270" s="11">
        <v>-2600</v>
      </c>
      <c r="Y270" s="11">
        <v>-2600</v>
      </c>
      <c r="Z270" s="11">
        <v>-2600</v>
      </c>
      <c r="AA270" s="11">
        <v>-2600</v>
      </c>
      <c r="AB270" s="11">
        <v>-2600</v>
      </c>
      <c r="AC270" s="11">
        <v>-2600</v>
      </c>
      <c r="AD270" s="11">
        <v>-2600</v>
      </c>
      <c r="AE270" s="11">
        <v>-2600</v>
      </c>
      <c r="AF270" s="11">
        <v>-2600</v>
      </c>
      <c r="AG270" s="41">
        <f t="shared" si="246"/>
        <v>-31200</v>
      </c>
    </row>
    <row r="271" spans="1:33" outlineLevel="2" x14ac:dyDescent="0.3">
      <c r="A271" s="45" t="str">
        <f>IF(AG271=0,"-",F271)</f>
        <v>-</v>
      </c>
      <c r="E271" s="42"/>
      <c r="F271" s="43"/>
      <c r="G271" s="43"/>
      <c r="H271" s="43"/>
      <c r="I271" s="42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68" t="s">
        <v>555</v>
      </c>
      <c r="AG271" s="41">
        <f t="shared" si="246"/>
        <v>0</v>
      </c>
    </row>
    <row r="272" spans="1:33" outlineLevel="2" x14ac:dyDescent="0.3">
      <c r="A272" s="45" t="str">
        <f>IF(AG272=0,"-",F272)</f>
        <v>-</v>
      </c>
      <c r="E272" s="42"/>
      <c r="F272" s="43"/>
      <c r="G272" s="43"/>
      <c r="H272" s="43"/>
      <c r="I272" s="42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68" t="s">
        <v>555</v>
      </c>
      <c r="AG272" s="41">
        <f t="shared" si="246"/>
        <v>0</v>
      </c>
    </row>
    <row r="273" spans="1:33" outlineLevel="1" x14ac:dyDescent="0.3">
      <c r="A273" s="45" t="s">
        <v>179</v>
      </c>
      <c r="D273">
        <v>41410</v>
      </c>
      <c r="E273" t="s">
        <v>37</v>
      </c>
      <c r="J273" s="72">
        <v>-5310.4500000000007</v>
      </c>
      <c r="K273" s="72">
        <v>-5410.09</v>
      </c>
      <c r="L273" s="72">
        <v>-5465.7200000000012</v>
      </c>
      <c r="M273" s="72">
        <v>-7535</v>
      </c>
      <c r="N273" s="72">
        <v>-8380.18</v>
      </c>
      <c r="O273" s="72">
        <v>-5960.18</v>
      </c>
      <c r="P273" s="72">
        <v>-6295.3600000000006</v>
      </c>
      <c r="Q273" s="72">
        <v>-8123.27</v>
      </c>
      <c r="R273" s="72">
        <v>-6840.4500000000007</v>
      </c>
      <c r="S273" s="72">
        <v>-7550.4500000000007</v>
      </c>
      <c r="T273" s="68" t="s">
        <v>555</v>
      </c>
      <c r="U273" s="12">
        <f t="shared" ref="U273:AF273" si="247">SUBTOTAL(9,U274:U276)</f>
        <v>-6800</v>
      </c>
      <c r="V273" s="12">
        <f t="shared" si="247"/>
        <v>-6800</v>
      </c>
      <c r="W273" s="12">
        <f t="shared" si="247"/>
        <v>-6800</v>
      </c>
      <c r="X273" s="12">
        <f t="shared" si="247"/>
        <v>-6800</v>
      </c>
      <c r="Y273" s="12">
        <f t="shared" si="247"/>
        <v>-6800</v>
      </c>
      <c r="Z273" s="12">
        <f t="shared" si="247"/>
        <v>-6800</v>
      </c>
      <c r="AA273" s="12">
        <f t="shared" si="247"/>
        <v>-6800</v>
      </c>
      <c r="AB273" s="12">
        <f t="shared" si="247"/>
        <v>-6800</v>
      </c>
      <c r="AC273" s="12">
        <f t="shared" si="247"/>
        <v>-6800</v>
      </c>
      <c r="AD273" s="12">
        <f t="shared" si="247"/>
        <v>-6800</v>
      </c>
      <c r="AE273" s="12">
        <f t="shared" si="247"/>
        <v>-6800</v>
      </c>
      <c r="AF273" s="12">
        <f t="shared" si="247"/>
        <v>-6800</v>
      </c>
      <c r="AG273" s="12">
        <f t="shared" ref="AG273" si="248">SUM(U273:AF273)</f>
        <v>-81600</v>
      </c>
    </row>
    <row r="274" spans="1:33" outlineLevel="2" x14ac:dyDescent="0.3">
      <c r="A274" s="45">
        <f>IF(AG274=0,"-",F274)</f>
        <v>7001</v>
      </c>
      <c r="E274" s="42"/>
      <c r="F274" s="43">
        <v>7001</v>
      </c>
      <c r="G274" s="43" t="s">
        <v>216</v>
      </c>
      <c r="H274" s="43" t="s">
        <v>400</v>
      </c>
      <c r="I274" s="42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68" t="s">
        <v>555</v>
      </c>
      <c r="U274" s="11">
        <v>-6800</v>
      </c>
      <c r="V274" s="11">
        <v>-6800</v>
      </c>
      <c r="W274" s="11">
        <v>-6800</v>
      </c>
      <c r="X274" s="11">
        <v>-6800</v>
      </c>
      <c r="Y274" s="11">
        <v>-6800</v>
      </c>
      <c r="Z274" s="11">
        <v>-6800</v>
      </c>
      <c r="AA274" s="11">
        <v>-6800</v>
      </c>
      <c r="AB274" s="11">
        <v>-6800</v>
      </c>
      <c r="AC274" s="11">
        <v>-6800</v>
      </c>
      <c r="AD274" s="11">
        <v>-6800</v>
      </c>
      <c r="AE274" s="11">
        <v>-6800</v>
      </c>
      <c r="AF274" s="11">
        <v>-6800</v>
      </c>
      <c r="AG274" s="41">
        <f>SUM(U274:AF274)</f>
        <v>-81600</v>
      </c>
    </row>
    <row r="275" spans="1:33" outlineLevel="2" x14ac:dyDescent="0.3">
      <c r="A275" s="45" t="str">
        <f>IF(AG275=0,"-",F275)</f>
        <v>-</v>
      </c>
      <c r="E275" s="42"/>
      <c r="F275" s="43"/>
      <c r="G275" s="43"/>
      <c r="H275" s="43"/>
      <c r="I275" s="42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68" t="s">
        <v>555</v>
      </c>
      <c r="AG275" s="41">
        <f t="shared" ref="AG275:AG276" si="249">SUM(U275:AF275)</f>
        <v>0</v>
      </c>
    </row>
    <row r="276" spans="1:33" outlineLevel="2" x14ac:dyDescent="0.3">
      <c r="A276" s="45" t="str">
        <f>IF(AG276=0,"-",F276)</f>
        <v>-</v>
      </c>
      <c r="E276" s="42"/>
      <c r="F276" s="43"/>
      <c r="G276" s="43"/>
      <c r="H276" s="43"/>
      <c r="I276" s="42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68" t="s">
        <v>555</v>
      </c>
      <c r="AG276" s="41">
        <f t="shared" si="249"/>
        <v>0</v>
      </c>
    </row>
    <row r="277" spans="1:33" outlineLevel="1" x14ac:dyDescent="0.3">
      <c r="A277" s="45" t="s">
        <v>179</v>
      </c>
      <c r="D277">
        <v>41411</v>
      </c>
      <c r="E277" t="s">
        <v>38</v>
      </c>
      <c r="J277" s="72">
        <v>-7747.42</v>
      </c>
      <c r="K277" s="72">
        <v>-9108.19</v>
      </c>
      <c r="L277" s="72">
        <v>-8210.81</v>
      </c>
      <c r="M277" s="72">
        <v>-9285.380000000001</v>
      </c>
      <c r="N277" s="72">
        <v>-9683.94</v>
      </c>
      <c r="O277" s="72">
        <v>-10722.95</v>
      </c>
      <c r="P277" s="72">
        <v>-11953.9</v>
      </c>
      <c r="Q277" s="72">
        <v>-8277.2100000000009</v>
      </c>
      <c r="R277" s="72">
        <v>-9545.77</v>
      </c>
      <c r="S277" s="72">
        <v>-15990.130000000001</v>
      </c>
      <c r="T277" s="68" t="s">
        <v>555</v>
      </c>
      <c r="U277" s="12">
        <f t="shared" ref="U277:AF277" si="250">SUBTOTAL(9,U278:U280)</f>
        <v>-10000</v>
      </c>
      <c r="V277" s="12">
        <f t="shared" si="250"/>
        <v>-10000</v>
      </c>
      <c r="W277" s="12">
        <f t="shared" si="250"/>
        <v>-10000</v>
      </c>
      <c r="X277" s="12">
        <f t="shared" si="250"/>
        <v>-10000</v>
      </c>
      <c r="Y277" s="12">
        <f t="shared" si="250"/>
        <v>-10000</v>
      </c>
      <c r="Z277" s="12">
        <f t="shared" si="250"/>
        <v>-10000</v>
      </c>
      <c r="AA277" s="12">
        <f t="shared" si="250"/>
        <v>-10000</v>
      </c>
      <c r="AB277" s="12">
        <f t="shared" si="250"/>
        <v>-10000</v>
      </c>
      <c r="AC277" s="12">
        <f t="shared" si="250"/>
        <v>-10000</v>
      </c>
      <c r="AD277" s="12">
        <f t="shared" si="250"/>
        <v>-10000</v>
      </c>
      <c r="AE277" s="12">
        <f t="shared" si="250"/>
        <v>-10000</v>
      </c>
      <c r="AF277" s="12">
        <f t="shared" si="250"/>
        <v>-10000</v>
      </c>
      <c r="AG277" s="12">
        <f t="shared" ref="AG277" si="251">SUM(U277:AF277)</f>
        <v>-120000</v>
      </c>
    </row>
    <row r="278" spans="1:33" outlineLevel="2" x14ac:dyDescent="0.3">
      <c r="A278" s="45">
        <f>IF(AG278=0,"-",F278)</f>
        <v>6001</v>
      </c>
      <c r="E278" s="42"/>
      <c r="F278" s="43">
        <v>6001</v>
      </c>
      <c r="G278" s="43" t="s">
        <v>218</v>
      </c>
      <c r="H278" s="43" t="s">
        <v>420</v>
      </c>
      <c r="I278" s="42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68" t="s">
        <v>555</v>
      </c>
      <c r="U278" s="11">
        <v>-10000</v>
      </c>
      <c r="V278" s="11">
        <v>-10000</v>
      </c>
      <c r="W278" s="11">
        <v>-10000</v>
      </c>
      <c r="X278" s="11">
        <v>-10000</v>
      </c>
      <c r="Y278" s="11">
        <v>-10000</v>
      </c>
      <c r="Z278" s="11">
        <v>-10000</v>
      </c>
      <c r="AA278" s="11">
        <v>-10000</v>
      </c>
      <c r="AB278" s="11">
        <v>-10000</v>
      </c>
      <c r="AC278" s="11">
        <v>-10000</v>
      </c>
      <c r="AD278" s="11">
        <v>-10000</v>
      </c>
      <c r="AE278" s="11">
        <v>-10000</v>
      </c>
      <c r="AF278" s="11">
        <v>-10000</v>
      </c>
      <c r="AG278" s="41">
        <f>SUM(U278:AF278)</f>
        <v>-120000</v>
      </c>
    </row>
    <row r="279" spans="1:33" outlineLevel="2" x14ac:dyDescent="0.3">
      <c r="A279" s="45" t="str">
        <f>IF(AG279=0,"-",F279)</f>
        <v>-</v>
      </c>
      <c r="E279" s="42"/>
      <c r="F279" s="43"/>
      <c r="G279" s="43"/>
      <c r="H279" s="43"/>
      <c r="I279" s="42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68" t="s">
        <v>555</v>
      </c>
      <c r="AG279" s="41">
        <f t="shared" ref="AG279:AG280" si="252">SUM(U279:AF279)</f>
        <v>0</v>
      </c>
    </row>
    <row r="280" spans="1:33" outlineLevel="2" x14ac:dyDescent="0.3">
      <c r="A280" s="45" t="str">
        <f>IF(AG280=0,"-",F280)</f>
        <v>-</v>
      </c>
      <c r="E280" s="42"/>
      <c r="F280" s="43"/>
      <c r="G280" s="43"/>
      <c r="H280" s="43"/>
      <c r="I280" s="42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68" t="s">
        <v>555</v>
      </c>
      <c r="AG280" s="41">
        <f t="shared" si="252"/>
        <v>0</v>
      </c>
    </row>
    <row r="281" spans="1:33" outlineLevel="1" x14ac:dyDescent="0.3">
      <c r="A281" s="45" t="s">
        <v>179</v>
      </c>
      <c r="D281">
        <v>41413</v>
      </c>
      <c r="E281" t="s">
        <v>39</v>
      </c>
      <c r="J281" s="72">
        <v>-135787.99999999991</v>
      </c>
      <c r="K281" s="72">
        <v>-185094.61999999988</v>
      </c>
      <c r="L281" s="72">
        <v>-260923.28000000055</v>
      </c>
      <c r="M281" s="72">
        <v>-246601.32999999751</v>
      </c>
      <c r="N281" s="72">
        <v>-322698.18999999948</v>
      </c>
      <c r="O281" s="72">
        <v>-190169.43999999977</v>
      </c>
      <c r="P281" s="72">
        <v>-138985.86000000089</v>
      </c>
      <c r="Q281" s="72">
        <v>-181721.26999999894</v>
      </c>
      <c r="R281" s="72">
        <v>-152034.72</v>
      </c>
      <c r="S281" s="72">
        <v>-164424.65</v>
      </c>
      <c r="T281" s="68" t="s">
        <v>555</v>
      </c>
      <c r="U281" s="12">
        <f t="shared" ref="U281:AF281" si="253">SUBTOTAL(9,U282:U285)</f>
        <v>-190000</v>
      </c>
      <c r="V281" s="12">
        <f t="shared" si="253"/>
        <v>-170000</v>
      </c>
      <c r="W281" s="12">
        <f t="shared" si="253"/>
        <v>-204550</v>
      </c>
      <c r="X281" s="12">
        <f t="shared" si="253"/>
        <v>-180000</v>
      </c>
      <c r="Y281" s="12">
        <f t="shared" si="253"/>
        <v>-200000</v>
      </c>
      <c r="Z281" s="12">
        <f t="shared" si="253"/>
        <v>-180000</v>
      </c>
      <c r="AA281" s="12">
        <f t="shared" si="253"/>
        <v>-204550</v>
      </c>
      <c r="AB281" s="12">
        <f t="shared" si="253"/>
        <v>-190000</v>
      </c>
      <c r="AC281" s="12">
        <f t="shared" si="253"/>
        <v>-180000</v>
      </c>
      <c r="AD281" s="12">
        <f t="shared" si="253"/>
        <v>-200000</v>
      </c>
      <c r="AE281" s="12">
        <f t="shared" si="253"/>
        <v>-194550</v>
      </c>
      <c r="AF281" s="12">
        <f t="shared" si="253"/>
        <v>-200000</v>
      </c>
      <c r="AG281" s="12">
        <f t="shared" ref="AG281" si="254">SUM(U281:AF281)</f>
        <v>-2293650</v>
      </c>
    </row>
    <row r="282" spans="1:33" outlineLevel="2" x14ac:dyDescent="0.3">
      <c r="A282" s="45">
        <f>IF(AG282=0,"-",F282)</f>
        <v>5002</v>
      </c>
      <c r="E282" s="42"/>
      <c r="F282" s="42">
        <v>5002</v>
      </c>
      <c r="G282" s="43" t="s">
        <v>213</v>
      </c>
      <c r="H282" s="43" t="s">
        <v>257</v>
      </c>
      <c r="I282" s="42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68" t="s">
        <v>555</v>
      </c>
      <c r="W282" s="11">
        <v>-4550</v>
      </c>
      <c r="AA282" s="11">
        <v>-4550</v>
      </c>
      <c r="AE282" s="11">
        <v>-4550</v>
      </c>
      <c r="AG282" s="41">
        <f>SUM(U282:AF282)</f>
        <v>-13650</v>
      </c>
    </row>
    <row r="283" spans="1:33" outlineLevel="2" x14ac:dyDescent="0.3">
      <c r="A283" s="45">
        <f>IF(AG283=0,"-",F283)</f>
        <v>7001</v>
      </c>
      <c r="E283" s="42"/>
      <c r="F283" s="43">
        <v>7001</v>
      </c>
      <c r="G283" s="43" t="s">
        <v>216</v>
      </c>
      <c r="H283" s="43"/>
      <c r="I283" s="42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68" t="s">
        <v>555</v>
      </c>
      <c r="U283" s="11">
        <v>-190000</v>
      </c>
      <c r="V283" s="11">
        <v>-170000</v>
      </c>
      <c r="W283" s="11">
        <v>-200000</v>
      </c>
      <c r="X283" s="11">
        <v>-180000</v>
      </c>
      <c r="Y283" s="11">
        <v>-200000</v>
      </c>
      <c r="Z283" s="11">
        <v>-180000</v>
      </c>
      <c r="AA283" s="11">
        <v>-200000</v>
      </c>
      <c r="AB283" s="11">
        <v>-190000</v>
      </c>
      <c r="AC283" s="11">
        <v>-180000</v>
      </c>
      <c r="AD283" s="11">
        <v>-200000</v>
      </c>
      <c r="AE283" s="11">
        <v>-190000</v>
      </c>
      <c r="AF283" s="11">
        <v>-200000</v>
      </c>
      <c r="AG283" s="41">
        <f t="shared" ref="AG283:AG285" si="255">SUM(U283:AF283)</f>
        <v>-2280000</v>
      </c>
    </row>
    <row r="284" spans="1:33" outlineLevel="2" x14ac:dyDescent="0.3">
      <c r="A284" s="45" t="str">
        <f>IF(AG284=0,"-",F284)</f>
        <v>-</v>
      </c>
      <c r="E284" s="42"/>
      <c r="F284" s="43"/>
      <c r="G284" s="43"/>
      <c r="H284" s="43"/>
      <c r="I284" s="42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68" t="s">
        <v>555</v>
      </c>
      <c r="AG284" s="41">
        <f t="shared" si="255"/>
        <v>0</v>
      </c>
    </row>
    <row r="285" spans="1:33" outlineLevel="2" x14ac:dyDescent="0.3">
      <c r="A285" s="45" t="str">
        <f>IF(AG285=0,"-",F285)</f>
        <v>-</v>
      </c>
      <c r="E285" s="42"/>
      <c r="F285" s="43"/>
      <c r="G285" s="43"/>
      <c r="H285" s="43"/>
      <c r="I285" s="42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68" t="s">
        <v>555</v>
      </c>
      <c r="AG285" s="41">
        <f t="shared" si="255"/>
        <v>0</v>
      </c>
    </row>
    <row r="286" spans="1:33" outlineLevel="1" x14ac:dyDescent="0.3">
      <c r="A286" s="45" t="s">
        <v>179</v>
      </c>
      <c r="D286">
        <v>41414</v>
      </c>
      <c r="E286" t="s">
        <v>40</v>
      </c>
      <c r="J286" s="72">
        <v>-20372.64</v>
      </c>
      <c r="K286" s="72">
        <v>-20582.739999999998</v>
      </c>
      <c r="L286" s="72">
        <v>-25465.899999999998</v>
      </c>
      <c r="M286" s="72">
        <v>-25465.899999999998</v>
      </c>
      <c r="N286" s="72">
        <v>-32868.119999999995</v>
      </c>
      <c r="O286" s="72">
        <v>-20319.599999999999</v>
      </c>
      <c r="P286" s="72">
        <v>-22128.399999999994</v>
      </c>
      <c r="Q286" s="72">
        <v>-24156.000000000004</v>
      </c>
      <c r="R286" s="72">
        <v>-23236</v>
      </c>
      <c r="S286" s="72">
        <v>-22526.799999999999</v>
      </c>
      <c r="T286" s="68" t="s">
        <v>555</v>
      </c>
      <c r="U286" s="12">
        <f t="shared" ref="U286:AF286" si="256">SUBTOTAL(9,U287:U289)</f>
        <v>-36000</v>
      </c>
      <c r="V286" s="12">
        <f t="shared" si="256"/>
        <v>-30000</v>
      </c>
      <c r="W286" s="12">
        <f t="shared" si="256"/>
        <v>-36000</v>
      </c>
      <c r="X286" s="12">
        <f t="shared" si="256"/>
        <v>-32000</v>
      </c>
      <c r="Y286" s="12">
        <f t="shared" si="256"/>
        <v>-36000</v>
      </c>
      <c r="Z286" s="12">
        <f t="shared" si="256"/>
        <v>-32000</v>
      </c>
      <c r="AA286" s="12">
        <f t="shared" si="256"/>
        <v>-36000</v>
      </c>
      <c r="AB286" s="12">
        <f t="shared" si="256"/>
        <v>-32000</v>
      </c>
      <c r="AC286" s="12">
        <f t="shared" si="256"/>
        <v>-36000</v>
      </c>
      <c r="AD286" s="12">
        <f t="shared" si="256"/>
        <v>-32000</v>
      </c>
      <c r="AE286" s="12">
        <f t="shared" si="256"/>
        <v>-36000</v>
      </c>
      <c r="AF286" s="12">
        <f t="shared" si="256"/>
        <v>-32000</v>
      </c>
      <c r="AG286" s="12">
        <f t="shared" ref="AG286" si="257">SUM(U286:AF286)</f>
        <v>-406000</v>
      </c>
    </row>
    <row r="287" spans="1:33" outlineLevel="2" x14ac:dyDescent="0.3">
      <c r="A287" s="45">
        <f>IF(AG287=0,"-",F287)</f>
        <v>7001</v>
      </c>
      <c r="E287" s="42"/>
      <c r="F287" s="43">
        <v>7001</v>
      </c>
      <c r="G287" s="43" t="s">
        <v>216</v>
      </c>
      <c r="H287" s="43" t="s">
        <v>401</v>
      </c>
      <c r="I287" s="42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68" t="s">
        <v>555</v>
      </c>
      <c r="U287" s="11">
        <v>-36000</v>
      </c>
      <c r="V287" s="11">
        <v>-30000</v>
      </c>
      <c r="W287" s="11">
        <v>-36000</v>
      </c>
      <c r="X287" s="11">
        <v>-32000</v>
      </c>
      <c r="Y287" s="11">
        <v>-36000</v>
      </c>
      <c r="Z287" s="11">
        <v>-32000</v>
      </c>
      <c r="AA287" s="11">
        <v>-36000</v>
      </c>
      <c r="AB287" s="11">
        <v>-32000</v>
      </c>
      <c r="AC287" s="11">
        <v>-36000</v>
      </c>
      <c r="AD287" s="11">
        <v>-32000</v>
      </c>
      <c r="AE287" s="11">
        <v>-36000</v>
      </c>
      <c r="AF287" s="11">
        <v>-32000</v>
      </c>
      <c r="AG287" s="41">
        <f>SUM(U287:AF287)</f>
        <v>-406000</v>
      </c>
    </row>
    <row r="288" spans="1:33" outlineLevel="2" x14ac:dyDescent="0.3">
      <c r="A288" s="45" t="str">
        <f>IF(AG288=0,"-",F288)</f>
        <v>-</v>
      </c>
      <c r="E288" s="42"/>
      <c r="F288" s="43"/>
      <c r="G288" s="43"/>
      <c r="H288" s="43"/>
      <c r="I288" s="42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68" t="s">
        <v>555</v>
      </c>
      <c r="AG288" s="41">
        <f t="shared" ref="AG288:AG289" si="258">SUM(U288:AF288)</f>
        <v>0</v>
      </c>
    </row>
    <row r="289" spans="1:33" outlineLevel="2" x14ac:dyDescent="0.3">
      <c r="A289" s="45" t="str">
        <f>IF(AG289=0,"-",F289)</f>
        <v>-</v>
      </c>
      <c r="E289" s="42"/>
      <c r="F289" s="43"/>
      <c r="G289" s="43"/>
      <c r="H289" s="43"/>
      <c r="I289" s="42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68" t="s">
        <v>555</v>
      </c>
      <c r="AG289" s="41">
        <f t="shared" si="258"/>
        <v>0</v>
      </c>
    </row>
    <row r="290" spans="1:33" outlineLevel="1" x14ac:dyDescent="0.3">
      <c r="A290" s="45" t="s">
        <v>179</v>
      </c>
      <c r="D290">
        <v>41415</v>
      </c>
      <c r="E290" t="s">
        <v>41</v>
      </c>
      <c r="J290" s="72">
        <v>-7208</v>
      </c>
      <c r="K290" s="72">
        <v>-7584.98</v>
      </c>
      <c r="L290" s="72">
        <v>-15453.939999999999</v>
      </c>
      <c r="M290" s="72">
        <v>-40962.920000000013</v>
      </c>
      <c r="N290" s="72">
        <v>-6525</v>
      </c>
      <c r="O290" s="72">
        <v>-25226.509999999995</v>
      </c>
      <c r="P290" s="72">
        <v>-15219.939999999997</v>
      </c>
      <c r="Q290" s="72">
        <v>-48054.400000000016</v>
      </c>
      <c r="R290" s="72">
        <v>-24113.050000000003</v>
      </c>
      <c r="S290" s="72">
        <v>-19041.54</v>
      </c>
      <c r="T290" s="68" t="s">
        <v>555</v>
      </c>
      <c r="U290" s="12">
        <f t="shared" ref="U290:AF290" si="259">SUBTOTAL(9,U291:U293)</f>
        <v>-30000</v>
      </c>
      <c r="V290" s="12">
        <f t="shared" si="259"/>
        <v>-25000</v>
      </c>
      <c r="W290" s="12">
        <f t="shared" si="259"/>
        <v>-30000</v>
      </c>
      <c r="X290" s="12">
        <f t="shared" si="259"/>
        <v>-25000</v>
      </c>
      <c r="Y290" s="12">
        <f t="shared" si="259"/>
        <v>-30000</v>
      </c>
      <c r="Z290" s="12">
        <f t="shared" si="259"/>
        <v>-25000</v>
      </c>
      <c r="AA290" s="12">
        <f t="shared" si="259"/>
        <v>-30000</v>
      </c>
      <c r="AB290" s="12">
        <f t="shared" si="259"/>
        <v>-25000</v>
      </c>
      <c r="AC290" s="12">
        <f t="shared" si="259"/>
        <v>-25000</v>
      </c>
      <c r="AD290" s="12">
        <f t="shared" si="259"/>
        <v>-30000</v>
      </c>
      <c r="AE290" s="12">
        <f t="shared" si="259"/>
        <v>-25000</v>
      </c>
      <c r="AF290" s="12">
        <f t="shared" si="259"/>
        <v>-30000</v>
      </c>
      <c r="AG290" s="12">
        <f t="shared" ref="AG290" si="260">SUM(U290:AF290)</f>
        <v>-330000</v>
      </c>
    </row>
    <row r="291" spans="1:33" outlineLevel="2" x14ac:dyDescent="0.3">
      <c r="A291" s="45">
        <f>IF(AG291=0,"-",F291)</f>
        <v>7001</v>
      </c>
      <c r="E291" s="42"/>
      <c r="F291" s="43">
        <v>7001</v>
      </c>
      <c r="G291" s="43" t="s">
        <v>216</v>
      </c>
      <c r="H291" s="43" t="s">
        <v>402</v>
      </c>
      <c r="I291" s="42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68" t="s">
        <v>555</v>
      </c>
      <c r="U291" s="11">
        <v>-30000</v>
      </c>
      <c r="V291" s="11">
        <v>-25000</v>
      </c>
      <c r="W291" s="11">
        <v>-30000</v>
      </c>
      <c r="X291" s="11">
        <v>-25000</v>
      </c>
      <c r="Y291" s="11">
        <v>-30000</v>
      </c>
      <c r="Z291" s="11">
        <v>-25000</v>
      </c>
      <c r="AA291" s="11">
        <v>-30000</v>
      </c>
      <c r="AB291" s="11">
        <v>-25000</v>
      </c>
      <c r="AC291" s="11">
        <v>-25000</v>
      </c>
      <c r="AD291" s="11">
        <v>-30000</v>
      </c>
      <c r="AE291" s="11">
        <v>-25000</v>
      </c>
      <c r="AF291" s="11">
        <v>-30000</v>
      </c>
      <c r="AG291" s="41">
        <f>SUM(U291:AF291)</f>
        <v>-330000</v>
      </c>
    </row>
    <row r="292" spans="1:33" outlineLevel="2" x14ac:dyDescent="0.3">
      <c r="A292" s="45" t="str">
        <f>IF(AG292=0,"-",F292)</f>
        <v>-</v>
      </c>
      <c r="E292" s="42"/>
      <c r="F292" s="43"/>
      <c r="G292" s="43"/>
      <c r="H292" s="43"/>
      <c r="I292" s="42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68" t="s">
        <v>555</v>
      </c>
      <c r="AG292" s="41">
        <f t="shared" ref="AG292:AG293" si="261">SUM(U292:AF292)</f>
        <v>0</v>
      </c>
    </row>
    <row r="293" spans="1:33" outlineLevel="2" x14ac:dyDescent="0.3">
      <c r="A293" s="45" t="str">
        <f>IF(AG293=0,"-",F293)</f>
        <v>-</v>
      </c>
      <c r="E293" s="42"/>
      <c r="F293" s="43"/>
      <c r="G293" s="43"/>
      <c r="H293" s="43"/>
      <c r="I293" s="42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68" t="s">
        <v>555</v>
      </c>
      <c r="AG293" s="41">
        <f t="shared" si="261"/>
        <v>0</v>
      </c>
    </row>
    <row r="294" spans="1:33" outlineLevel="1" x14ac:dyDescent="0.3">
      <c r="A294" s="45" t="s">
        <v>179</v>
      </c>
      <c r="D294">
        <v>41417</v>
      </c>
      <c r="E294" t="s">
        <v>43</v>
      </c>
      <c r="J294" s="72">
        <v>-7932.12</v>
      </c>
      <c r="K294" s="72">
        <v>-11701.29</v>
      </c>
      <c r="L294" s="72">
        <v>-18824.450000000004</v>
      </c>
      <c r="M294" s="72">
        <v>-22382.45</v>
      </c>
      <c r="N294" s="72">
        <v>-22146.86</v>
      </c>
      <c r="O294" s="72">
        <v>-911.13</v>
      </c>
      <c r="P294" s="72">
        <v>-25744.82</v>
      </c>
      <c r="Q294" s="72">
        <v>-33630.969999999994</v>
      </c>
      <c r="R294" s="72">
        <v>-20476</v>
      </c>
      <c r="S294" s="72">
        <v>-29457.659999999996</v>
      </c>
      <c r="T294" s="68" t="s">
        <v>555</v>
      </c>
      <c r="U294" s="12">
        <f t="shared" ref="U294:AF294" si="262">SUBTOTAL(9,U295:U297)</f>
        <v>-28000</v>
      </c>
      <c r="V294" s="12">
        <f t="shared" si="262"/>
        <v>-28000</v>
      </c>
      <c r="W294" s="12">
        <f t="shared" si="262"/>
        <v>-30000</v>
      </c>
      <c r="X294" s="12">
        <f t="shared" si="262"/>
        <v>-28000</v>
      </c>
      <c r="Y294" s="12">
        <f t="shared" si="262"/>
        <v>-28000</v>
      </c>
      <c r="Z294" s="12">
        <f t="shared" si="262"/>
        <v>-30000</v>
      </c>
      <c r="AA294" s="12">
        <f t="shared" si="262"/>
        <v>-28000</v>
      </c>
      <c r="AB294" s="12">
        <f t="shared" si="262"/>
        <v>-28000</v>
      </c>
      <c r="AC294" s="12">
        <f t="shared" si="262"/>
        <v>-30000</v>
      </c>
      <c r="AD294" s="12">
        <f t="shared" si="262"/>
        <v>-28000</v>
      </c>
      <c r="AE294" s="12">
        <f t="shared" si="262"/>
        <v>-30000</v>
      </c>
      <c r="AF294" s="12">
        <f t="shared" si="262"/>
        <v>-28000</v>
      </c>
      <c r="AG294" s="12">
        <f t="shared" ref="AG294" si="263">SUM(U294:AF294)</f>
        <v>-344000</v>
      </c>
    </row>
    <row r="295" spans="1:33" outlineLevel="2" x14ac:dyDescent="0.3">
      <c r="A295" s="45">
        <f>IF(AG295=0,"-",F295)</f>
        <v>7001</v>
      </c>
      <c r="E295" s="42"/>
      <c r="F295" s="43">
        <v>7001</v>
      </c>
      <c r="G295" s="43" t="s">
        <v>216</v>
      </c>
      <c r="H295" s="43" t="s">
        <v>403</v>
      </c>
      <c r="I295" s="42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68" t="s">
        <v>555</v>
      </c>
      <c r="U295" s="11">
        <v>-28000</v>
      </c>
      <c r="V295" s="11">
        <v>-28000</v>
      </c>
      <c r="W295" s="11">
        <v>-30000</v>
      </c>
      <c r="X295" s="11">
        <v>-28000</v>
      </c>
      <c r="Y295" s="11">
        <v>-28000</v>
      </c>
      <c r="Z295" s="11">
        <v>-30000</v>
      </c>
      <c r="AA295" s="11">
        <v>-28000</v>
      </c>
      <c r="AB295" s="11">
        <v>-28000</v>
      </c>
      <c r="AC295" s="11">
        <v>-30000</v>
      </c>
      <c r="AD295" s="11">
        <v>-28000</v>
      </c>
      <c r="AE295" s="11">
        <v>-30000</v>
      </c>
      <c r="AF295" s="11">
        <v>-28000</v>
      </c>
      <c r="AG295" s="41">
        <f>SUM(U295:AF295)</f>
        <v>-344000</v>
      </c>
    </row>
    <row r="296" spans="1:33" outlineLevel="2" x14ac:dyDescent="0.3">
      <c r="A296" s="45" t="str">
        <f>IF(AG296=0,"-",F296)</f>
        <v>-</v>
      </c>
      <c r="E296" s="42"/>
      <c r="F296" s="43"/>
      <c r="G296" s="43"/>
      <c r="H296" s="43"/>
      <c r="I296" s="42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68" t="s">
        <v>555</v>
      </c>
      <c r="AG296" s="41">
        <f t="shared" ref="AG296:AG297" si="264">SUM(U296:AF296)</f>
        <v>0</v>
      </c>
    </row>
    <row r="297" spans="1:33" outlineLevel="2" x14ac:dyDescent="0.3">
      <c r="A297" s="45" t="str">
        <f>IF(AG297=0,"-",F297)</f>
        <v>-</v>
      </c>
      <c r="E297" s="42"/>
      <c r="F297" s="43"/>
      <c r="G297" s="43"/>
      <c r="H297" s="43"/>
      <c r="I297" s="42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68" t="s">
        <v>555</v>
      </c>
      <c r="AG297" s="41">
        <f t="shared" si="264"/>
        <v>0</v>
      </c>
    </row>
    <row r="298" spans="1:33" outlineLevel="1" x14ac:dyDescent="0.3">
      <c r="A298" s="45" t="s">
        <v>179</v>
      </c>
      <c r="D298">
        <v>41418</v>
      </c>
      <c r="E298" t="s">
        <v>44</v>
      </c>
      <c r="J298" s="72">
        <v>-13016.689999999999</v>
      </c>
      <c r="K298" s="72">
        <v>-16365.729999999996</v>
      </c>
      <c r="L298" s="72">
        <v>-4959.5999999999995</v>
      </c>
      <c r="M298" s="72">
        <v>-3401.2500000000005</v>
      </c>
      <c r="N298" s="72">
        <v>-4867.7199999999993</v>
      </c>
      <c r="O298" s="72">
        <v>0</v>
      </c>
      <c r="P298" s="72">
        <v>-6654</v>
      </c>
      <c r="Q298" s="72">
        <v>-3329</v>
      </c>
      <c r="R298" s="72">
        <v>-5225.54</v>
      </c>
      <c r="S298" s="72">
        <v>-542.36</v>
      </c>
      <c r="T298" s="68" t="s">
        <v>555</v>
      </c>
      <c r="U298" s="12">
        <f t="shared" ref="U298:AF298" si="265">SUBTOTAL(9,U299:U302)</f>
        <v>-29000</v>
      </c>
      <c r="V298" s="12">
        <f t="shared" si="265"/>
        <v>-22000</v>
      </c>
      <c r="W298" s="12">
        <f t="shared" si="265"/>
        <v>-29000</v>
      </c>
      <c r="X298" s="12">
        <f t="shared" si="265"/>
        <v>-22000</v>
      </c>
      <c r="Y298" s="12">
        <f t="shared" si="265"/>
        <v>-29000</v>
      </c>
      <c r="Z298" s="12">
        <f t="shared" si="265"/>
        <v>-22000</v>
      </c>
      <c r="AA298" s="12">
        <f t="shared" si="265"/>
        <v>-29000</v>
      </c>
      <c r="AB298" s="12">
        <f t="shared" si="265"/>
        <v>-29000</v>
      </c>
      <c r="AC298" s="12">
        <f t="shared" si="265"/>
        <v>-22000</v>
      </c>
      <c r="AD298" s="12">
        <f t="shared" si="265"/>
        <v>-29000</v>
      </c>
      <c r="AE298" s="12">
        <f t="shared" si="265"/>
        <v>-22000</v>
      </c>
      <c r="AF298" s="12">
        <f t="shared" si="265"/>
        <v>-29000</v>
      </c>
      <c r="AG298" s="12">
        <f t="shared" ref="AG298" si="266">SUM(U298:AF298)</f>
        <v>-313000</v>
      </c>
    </row>
    <row r="299" spans="1:33" outlineLevel="2" x14ac:dyDescent="0.3">
      <c r="A299" s="45">
        <f>IF(AG299=0,"-",F299)</f>
        <v>7003</v>
      </c>
      <c r="E299" s="42"/>
      <c r="F299" s="43">
        <v>7003</v>
      </c>
      <c r="G299" s="43" t="s">
        <v>230</v>
      </c>
      <c r="H299" s="43"/>
      <c r="I299" s="42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68" t="s">
        <v>555</v>
      </c>
      <c r="U299" s="11">
        <v>-14000</v>
      </c>
      <c r="V299" s="11">
        <v>-12000</v>
      </c>
      <c r="W299" s="11">
        <v>-14000</v>
      </c>
      <c r="X299" s="11">
        <v>-12000</v>
      </c>
      <c r="Y299" s="11">
        <v>-14000</v>
      </c>
      <c r="Z299" s="11">
        <v>-12000</v>
      </c>
      <c r="AA299" s="11">
        <v>-14000</v>
      </c>
      <c r="AB299" s="11">
        <v>-14000</v>
      </c>
      <c r="AC299" s="11">
        <v>-12000</v>
      </c>
      <c r="AD299" s="11">
        <v>-14000</v>
      </c>
      <c r="AE299" s="11">
        <v>-12000</v>
      </c>
      <c r="AF299" s="11">
        <v>-14000</v>
      </c>
      <c r="AG299" s="41">
        <f>SUM(U299:AF299)</f>
        <v>-158000</v>
      </c>
    </row>
    <row r="300" spans="1:33" outlineLevel="2" x14ac:dyDescent="0.3">
      <c r="A300" s="45">
        <f>IF(AG300=0,"-",F300)</f>
        <v>7001</v>
      </c>
      <c r="E300" s="42"/>
      <c r="F300" s="43">
        <v>7001</v>
      </c>
      <c r="G300" s="43" t="s">
        <v>216</v>
      </c>
      <c r="H300" s="43"/>
      <c r="I300" s="42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68" t="s">
        <v>555</v>
      </c>
      <c r="U300" s="11">
        <v>-15000</v>
      </c>
      <c r="V300" s="11">
        <v>-10000</v>
      </c>
      <c r="W300" s="11">
        <v>-15000</v>
      </c>
      <c r="X300" s="11">
        <v>-10000</v>
      </c>
      <c r="Y300" s="11">
        <v>-15000</v>
      </c>
      <c r="Z300" s="11">
        <v>-10000</v>
      </c>
      <c r="AA300" s="11">
        <v>-15000</v>
      </c>
      <c r="AB300" s="11">
        <v>-15000</v>
      </c>
      <c r="AC300" s="11">
        <v>-10000</v>
      </c>
      <c r="AD300" s="11">
        <v>-15000</v>
      </c>
      <c r="AE300" s="11">
        <v>-10000</v>
      </c>
      <c r="AF300" s="11">
        <v>-15000</v>
      </c>
      <c r="AG300" s="41">
        <f t="shared" ref="AG300:AG302" si="267">SUM(U300:AF300)</f>
        <v>-155000</v>
      </c>
    </row>
    <row r="301" spans="1:33" outlineLevel="2" x14ac:dyDescent="0.3">
      <c r="A301" s="45" t="str">
        <f>IF(AG301=0,"-",F301)</f>
        <v>-</v>
      </c>
      <c r="E301" s="42"/>
      <c r="F301" s="43"/>
      <c r="G301" s="43"/>
      <c r="H301" s="43"/>
      <c r="I301" s="42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68" t="s">
        <v>555</v>
      </c>
      <c r="AG301" s="41">
        <f t="shared" si="267"/>
        <v>0</v>
      </c>
    </row>
    <row r="302" spans="1:33" outlineLevel="2" x14ac:dyDescent="0.3">
      <c r="A302" s="45" t="str">
        <f>IF(AG302=0,"-",F302)</f>
        <v>-</v>
      </c>
      <c r="E302" s="42"/>
      <c r="F302" s="43"/>
      <c r="G302" s="43"/>
      <c r="H302" s="43"/>
      <c r="I302" s="42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68" t="s">
        <v>555</v>
      </c>
      <c r="AG302" s="41">
        <f t="shared" si="267"/>
        <v>0</v>
      </c>
    </row>
    <row r="303" spans="1:33" outlineLevel="1" x14ac:dyDescent="0.3">
      <c r="A303" s="45" t="s">
        <v>179</v>
      </c>
      <c r="D303">
        <v>41419</v>
      </c>
      <c r="E303" t="s">
        <v>45</v>
      </c>
      <c r="J303" s="72">
        <v>-16002.400000000009</v>
      </c>
      <c r="K303" s="72">
        <v>-15182.460000000006</v>
      </c>
      <c r="L303" s="72">
        <v>-25013.999999999996</v>
      </c>
      <c r="M303" s="72">
        <v>-19089.099999999999</v>
      </c>
      <c r="N303" s="72">
        <v>-23569.100000000009</v>
      </c>
      <c r="O303" s="72">
        <v>-24296.2</v>
      </c>
      <c r="P303" s="72">
        <v>-28947.500000000004</v>
      </c>
      <c r="Q303" s="72">
        <v>-21377.699999999997</v>
      </c>
      <c r="R303" s="72">
        <v>-17814.699999999997</v>
      </c>
      <c r="S303" s="72">
        <v>-26338.799999999999</v>
      </c>
      <c r="T303" s="68" t="s">
        <v>555</v>
      </c>
      <c r="U303" s="12">
        <f t="shared" ref="U303:AF303" si="268">SUBTOTAL(9,U304:U306)</f>
        <v>-32000</v>
      </c>
      <c r="V303" s="12">
        <f t="shared" si="268"/>
        <v>-28000</v>
      </c>
      <c r="W303" s="12">
        <f t="shared" si="268"/>
        <v>-32000</v>
      </c>
      <c r="X303" s="12">
        <f t="shared" si="268"/>
        <v>-28000</v>
      </c>
      <c r="Y303" s="12">
        <f t="shared" si="268"/>
        <v>-32000</v>
      </c>
      <c r="Z303" s="12">
        <f t="shared" si="268"/>
        <v>-30000</v>
      </c>
      <c r="AA303" s="12">
        <f t="shared" si="268"/>
        <v>-32000</v>
      </c>
      <c r="AB303" s="12">
        <f t="shared" si="268"/>
        <v>-32000</v>
      </c>
      <c r="AC303" s="12">
        <f t="shared" si="268"/>
        <v>-30000</v>
      </c>
      <c r="AD303" s="12">
        <f t="shared" si="268"/>
        <v>-32000</v>
      </c>
      <c r="AE303" s="12">
        <f t="shared" si="268"/>
        <v>-30000</v>
      </c>
      <c r="AF303" s="12">
        <f t="shared" si="268"/>
        <v>-32000</v>
      </c>
      <c r="AG303" s="12">
        <f t="shared" ref="AG303" si="269">SUM(U303:AF303)</f>
        <v>-370000</v>
      </c>
    </row>
    <row r="304" spans="1:33" outlineLevel="2" x14ac:dyDescent="0.3">
      <c r="A304" s="45">
        <f>IF(AG304=0,"-",F304)</f>
        <v>7001</v>
      </c>
      <c r="E304" s="42"/>
      <c r="F304" s="43">
        <v>7001</v>
      </c>
      <c r="G304" s="43" t="s">
        <v>216</v>
      </c>
      <c r="H304" s="43" t="s">
        <v>401</v>
      </c>
      <c r="I304" s="42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68" t="s">
        <v>555</v>
      </c>
      <c r="U304" s="11">
        <v>-32000</v>
      </c>
      <c r="V304" s="11">
        <v>-28000</v>
      </c>
      <c r="W304" s="11">
        <v>-32000</v>
      </c>
      <c r="X304" s="11">
        <v>-28000</v>
      </c>
      <c r="Y304" s="11">
        <v>-32000</v>
      </c>
      <c r="Z304" s="11">
        <v>-30000</v>
      </c>
      <c r="AA304" s="11">
        <v>-32000</v>
      </c>
      <c r="AB304" s="11">
        <v>-32000</v>
      </c>
      <c r="AC304" s="11">
        <v>-30000</v>
      </c>
      <c r="AD304" s="11">
        <v>-32000</v>
      </c>
      <c r="AE304" s="11">
        <v>-30000</v>
      </c>
      <c r="AF304" s="11">
        <v>-32000</v>
      </c>
      <c r="AG304" s="41">
        <f>SUM(U304:AF304)</f>
        <v>-370000</v>
      </c>
    </row>
    <row r="305" spans="1:33" outlineLevel="2" x14ac:dyDescent="0.3">
      <c r="A305" s="45" t="str">
        <f>IF(AG305=0,"-",F305)</f>
        <v>-</v>
      </c>
      <c r="E305" s="42"/>
      <c r="F305" s="43"/>
      <c r="G305" s="43"/>
      <c r="H305" s="43"/>
      <c r="I305" s="42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68" t="s">
        <v>555</v>
      </c>
      <c r="AG305" s="41">
        <f t="shared" ref="AG305:AG306" si="270">SUM(U305:AF305)</f>
        <v>0</v>
      </c>
    </row>
    <row r="306" spans="1:33" outlineLevel="2" x14ac:dyDescent="0.3">
      <c r="A306" s="45" t="str">
        <f>IF(AG306=0,"-",F306)</f>
        <v>-</v>
      </c>
      <c r="E306" s="42"/>
      <c r="F306" s="43"/>
      <c r="G306" s="43"/>
      <c r="H306" s="43"/>
      <c r="I306" s="42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68" t="s">
        <v>555</v>
      </c>
      <c r="AG306" s="41">
        <f t="shared" si="270"/>
        <v>0</v>
      </c>
    </row>
    <row r="307" spans="1:33" outlineLevel="1" x14ac:dyDescent="0.3">
      <c r="A307" s="45" t="s">
        <v>179</v>
      </c>
      <c r="D307">
        <v>41420</v>
      </c>
      <c r="E307" t="s">
        <v>46</v>
      </c>
      <c r="J307" s="72">
        <v>0</v>
      </c>
      <c r="K307" s="72">
        <v>-1140</v>
      </c>
      <c r="L307" s="72">
        <v>-3122.12</v>
      </c>
      <c r="M307" s="72">
        <v>-8757.6</v>
      </c>
      <c r="N307" s="72">
        <v>-3539.0699999999997</v>
      </c>
      <c r="O307" s="72">
        <v>0</v>
      </c>
      <c r="P307" s="72">
        <v>0</v>
      </c>
      <c r="Q307" s="72">
        <v>-3222.12</v>
      </c>
      <c r="R307" s="72">
        <v>0</v>
      </c>
      <c r="S307" s="72">
        <v>-6636</v>
      </c>
      <c r="T307" s="68" t="s">
        <v>555</v>
      </c>
      <c r="U307" s="12">
        <f t="shared" ref="U307:AF307" si="271">SUBTOTAL(9,U308:U310)</f>
        <v>-6000</v>
      </c>
      <c r="V307" s="12">
        <f t="shared" si="271"/>
        <v>-6000</v>
      </c>
      <c r="W307" s="12">
        <f t="shared" si="271"/>
        <v>-6000</v>
      </c>
      <c r="X307" s="12">
        <f t="shared" si="271"/>
        <v>-6000</v>
      </c>
      <c r="Y307" s="12">
        <f t="shared" si="271"/>
        <v>-6000</v>
      </c>
      <c r="Z307" s="12">
        <f t="shared" si="271"/>
        <v>-6000</v>
      </c>
      <c r="AA307" s="12">
        <f t="shared" si="271"/>
        <v>-6000</v>
      </c>
      <c r="AB307" s="12">
        <f t="shared" si="271"/>
        <v>-6000</v>
      </c>
      <c r="AC307" s="12">
        <f t="shared" si="271"/>
        <v>-6000</v>
      </c>
      <c r="AD307" s="12">
        <f t="shared" si="271"/>
        <v>-6000</v>
      </c>
      <c r="AE307" s="12">
        <f t="shared" si="271"/>
        <v>-6000</v>
      </c>
      <c r="AF307" s="12">
        <f t="shared" si="271"/>
        <v>-6000</v>
      </c>
      <c r="AG307" s="12">
        <f t="shared" ref="AG307" si="272">SUM(U307:AF307)</f>
        <v>-72000</v>
      </c>
    </row>
    <row r="308" spans="1:33" outlineLevel="2" x14ac:dyDescent="0.3">
      <c r="A308" s="45">
        <f>IF(AG308=0,"-",F308)</f>
        <v>7001</v>
      </c>
      <c r="E308" s="42"/>
      <c r="F308" s="43">
        <v>7001</v>
      </c>
      <c r="G308" s="43" t="s">
        <v>216</v>
      </c>
      <c r="H308" s="43" t="s">
        <v>404</v>
      </c>
      <c r="I308" s="42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68" t="s">
        <v>555</v>
      </c>
      <c r="U308" s="11">
        <v>-6000</v>
      </c>
      <c r="V308" s="11">
        <v>-6000</v>
      </c>
      <c r="W308" s="11">
        <v>-6000</v>
      </c>
      <c r="X308" s="11">
        <v>-6000</v>
      </c>
      <c r="Y308" s="11">
        <v>-6000</v>
      </c>
      <c r="Z308" s="11">
        <v>-6000</v>
      </c>
      <c r="AA308" s="11">
        <v>-6000</v>
      </c>
      <c r="AB308" s="11">
        <v>-6000</v>
      </c>
      <c r="AC308" s="11">
        <v>-6000</v>
      </c>
      <c r="AD308" s="11">
        <v>-6000</v>
      </c>
      <c r="AE308" s="11">
        <v>-6000</v>
      </c>
      <c r="AF308" s="11">
        <v>-6000</v>
      </c>
      <c r="AG308" s="41">
        <f>SUM(U308:AF308)</f>
        <v>-72000</v>
      </c>
    </row>
    <row r="309" spans="1:33" outlineLevel="2" x14ac:dyDescent="0.3">
      <c r="A309" s="45" t="str">
        <f>IF(AG309=0,"-",F309)</f>
        <v>-</v>
      </c>
      <c r="E309" s="42"/>
      <c r="F309" s="43"/>
      <c r="G309" s="43"/>
      <c r="H309" s="43"/>
      <c r="I309" s="42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68" t="s">
        <v>555</v>
      </c>
      <c r="AG309" s="41">
        <f t="shared" ref="AG309:AG310" si="273">SUM(U309:AF309)</f>
        <v>0</v>
      </c>
    </row>
    <row r="310" spans="1:33" outlineLevel="2" x14ac:dyDescent="0.3">
      <c r="A310" s="45" t="str">
        <f>IF(AG310=0,"-",F310)</f>
        <v>-</v>
      </c>
      <c r="E310" s="42"/>
      <c r="F310" s="43"/>
      <c r="G310" s="43"/>
      <c r="H310" s="43"/>
      <c r="I310" s="42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68" t="s">
        <v>555</v>
      </c>
      <c r="AG310" s="41">
        <f t="shared" si="273"/>
        <v>0</v>
      </c>
    </row>
    <row r="311" spans="1:33" outlineLevel="1" x14ac:dyDescent="0.3">
      <c r="A311" s="45" t="s">
        <v>179</v>
      </c>
      <c r="D311">
        <v>41421</v>
      </c>
      <c r="E311" t="s">
        <v>47</v>
      </c>
      <c r="J311" s="72">
        <v>-526.5</v>
      </c>
      <c r="K311" s="72">
        <v>0</v>
      </c>
      <c r="L311" s="72">
        <v>0</v>
      </c>
      <c r="M311" s="72">
        <v>-240</v>
      </c>
      <c r="N311" s="72">
        <v>-724</v>
      </c>
      <c r="O311" s="72">
        <v>0</v>
      </c>
      <c r="P311" s="72">
        <v>-2824</v>
      </c>
      <c r="Q311" s="72">
        <v>-330</v>
      </c>
      <c r="R311" s="72">
        <v>-2120</v>
      </c>
      <c r="S311" s="72">
        <v>-380</v>
      </c>
      <c r="T311" s="68" t="s">
        <v>555</v>
      </c>
      <c r="U311" s="12">
        <f t="shared" ref="U311:AF311" si="274">SUBTOTAL(9,U312:U314)</f>
        <v>-600</v>
      </c>
      <c r="V311" s="12">
        <f t="shared" si="274"/>
        <v>-600</v>
      </c>
      <c r="W311" s="12">
        <f t="shared" si="274"/>
        <v>-600</v>
      </c>
      <c r="X311" s="12">
        <f t="shared" si="274"/>
        <v>-600</v>
      </c>
      <c r="Y311" s="12">
        <f t="shared" si="274"/>
        <v>-600</v>
      </c>
      <c r="Z311" s="12">
        <f t="shared" si="274"/>
        <v>-600</v>
      </c>
      <c r="AA311" s="12">
        <f t="shared" si="274"/>
        <v>-600</v>
      </c>
      <c r="AB311" s="12">
        <f t="shared" si="274"/>
        <v>-600</v>
      </c>
      <c r="AC311" s="12">
        <f t="shared" si="274"/>
        <v>-600</v>
      </c>
      <c r="AD311" s="12">
        <f t="shared" si="274"/>
        <v>-600</v>
      </c>
      <c r="AE311" s="12">
        <f t="shared" si="274"/>
        <v>-600</v>
      </c>
      <c r="AF311" s="12">
        <f t="shared" si="274"/>
        <v>-600</v>
      </c>
      <c r="AG311" s="12">
        <f t="shared" ref="AG311" si="275">SUM(U311:AF311)</f>
        <v>-7200</v>
      </c>
    </row>
    <row r="312" spans="1:33" outlineLevel="2" x14ac:dyDescent="0.3">
      <c r="A312" s="45">
        <f>IF(AG312=0,"-",F312)</f>
        <v>7001</v>
      </c>
      <c r="E312" s="42"/>
      <c r="F312" s="43">
        <v>7001</v>
      </c>
      <c r="G312" s="43" t="s">
        <v>216</v>
      </c>
      <c r="H312" s="43" t="s">
        <v>405</v>
      </c>
      <c r="I312" s="42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68" t="s">
        <v>555</v>
      </c>
      <c r="U312" s="11">
        <v>-600</v>
      </c>
      <c r="V312" s="11">
        <v>-600</v>
      </c>
      <c r="W312" s="11">
        <v>-600</v>
      </c>
      <c r="X312" s="11">
        <v>-600</v>
      </c>
      <c r="Y312" s="11">
        <v>-600</v>
      </c>
      <c r="Z312" s="11">
        <v>-600</v>
      </c>
      <c r="AA312" s="11">
        <v>-600</v>
      </c>
      <c r="AB312" s="11">
        <v>-600</v>
      </c>
      <c r="AC312" s="11">
        <v>-600</v>
      </c>
      <c r="AD312" s="11">
        <v>-600</v>
      </c>
      <c r="AE312" s="11">
        <v>-600</v>
      </c>
      <c r="AF312" s="11">
        <v>-600</v>
      </c>
      <c r="AG312" s="41">
        <f>SUM(U312:AF312)</f>
        <v>-7200</v>
      </c>
    </row>
    <row r="313" spans="1:33" outlineLevel="2" x14ac:dyDescent="0.3">
      <c r="A313" s="45" t="str">
        <f>IF(AG313=0,"-",F313)</f>
        <v>-</v>
      </c>
      <c r="E313" s="42"/>
      <c r="F313" s="43"/>
      <c r="G313" s="43"/>
      <c r="H313" s="43"/>
      <c r="I313" s="42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68" t="s">
        <v>555</v>
      </c>
      <c r="AG313" s="41">
        <f t="shared" ref="AG313:AG314" si="276">SUM(U313:AF313)</f>
        <v>0</v>
      </c>
    </row>
    <row r="314" spans="1:33" outlineLevel="2" x14ac:dyDescent="0.3">
      <c r="A314" s="45" t="str">
        <f>IF(AG314=0,"-",F314)</f>
        <v>-</v>
      </c>
      <c r="E314" s="42"/>
      <c r="F314" s="43"/>
      <c r="G314" s="43"/>
      <c r="H314" s="43"/>
      <c r="I314" s="42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68" t="s">
        <v>555</v>
      </c>
      <c r="AG314" s="41">
        <f t="shared" si="276"/>
        <v>0</v>
      </c>
    </row>
    <row r="315" spans="1:33" outlineLevel="1" x14ac:dyDescent="0.3">
      <c r="A315" s="45" t="s">
        <v>179</v>
      </c>
      <c r="D315">
        <v>41404</v>
      </c>
      <c r="E315" t="s">
        <v>177</v>
      </c>
      <c r="J315" s="72">
        <v>0</v>
      </c>
      <c r="K315" s="72">
        <v>0</v>
      </c>
      <c r="L315" s="72">
        <v>0</v>
      </c>
      <c r="M315" s="72">
        <v>0</v>
      </c>
      <c r="N315" s="72">
        <v>0</v>
      </c>
      <c r="O315" s="72">
        <v>-18771.30000000001</v>
      </c>
      <c r="P315" s="72">
        <v>-3683.5699999999993</v>
      </c>
      <c r="Q315" s="72">
        <v>-58828.829999999951</v>
      </c>
      <c r="R315" s="72">
        <v>-5644.3599999999988</v>
      </c>
      <c r="S315" s="72">
        <v>-9097.4599999999973</v>
      </c>
      <c r="T315" s="68" t="s">
        <v>555</v>
      </c>
      <c r="U315" s="12">
        <f t="shared" ref="U315:AF315" si="277">SUBTOTAL(9,U316:U319)</f>
        <v>-8000</v>
      </c>
      <c r="V315" s="12">
        <f t="shared" si="277"/>
        <v>-8000</v>
      </c>
      <c r="W315" s="12">
        <f t="shared" si="277"/>
        <v>-10000</v>
      </c>
      <c r="X315" s="12">
        <f t="shared" si="277"/>
        <v>-10000</v>
      </c>
      <c r="Y315" s="12">
        <f t="shared" si="277"/>
        <v>-12000</v>
      </c>
      <c r="Z315" s="12">
        <f t="shared" si="277"/>
        <v>-12000</v>
      </c>
      <c r="AA315" s="12">
        <f t="shared" si="277"/>
        <v>-15000</v>
      </c>
      <c r="AB315" s="12">
        <f t="shared" si="277"/>
        <v>-15000</v>
      </c>
      <c r="AC315" s="12">
        <f t="shared" si="277"/>
        <v>-15000</v>
      </c>
      <c r="AD315" s="12">
        <f t="shared" si="277"/>
        <v>-15000</v>
      </c>
      <c r="AE315" s="12">
        <f t="shared" si="277"/>
        <v>-15000</v>
      </c>
      <c r="AF315" s="12">
        <f t="shared" si="277"/>
        <v>-15000</v>
      </c>
      <c r="AG315" s="12">
        <f t="shared" ref="AG315" si="278">SUM(U315:AF315)</f>
        <v>-150000</v>
      </c>
    </row>
    <row r="316" spans="1:33" outlineLevel="2" x14ac:dyDescent="0.3">
      <c r="A316" s="45" t="str">
        <f>IF(AG316=0,"-",F316)</f>
        <v>-</v>
      </c>
      <c r="E316" s="42"/>
      <c r="F316" s="43">
        <v>7001</v>
      </c>
      <c r="G316" s="43" t="s">
        <v>216</v>
      </c>
      <c r="H316" s="43" t="s">
        <v>411</v>
      </c>
      <c r="I316" s="42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68" t="s">
        <v>555</v>
      </c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41">
        <f>SUM(U316:AF316)</f>
        <v>0</v>
      </c>
    </row>
    <row r="317" spans="1:33" outlineLevel="2" x14ac:dyDescent="0.3">
      <c r="A317" s="45">
        <f>IF(AG317=0,"-",F317)</f>
        <v>6002</v>
      </c>
      <c r="E317" s="42"/>
      <c r="F317" s="43">
        <v>6002</v>
      </c>
      <c r="G317" s="43" t="s">
        <v>219</v>
      </c>
      <c r="H317" s="43"/>
      <c r="I317" s="42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68" t="s">
        <v>555</v>
      </c>
      <c r="U317" s="11">
        <v>-8000</v>
      </c>
      <c r="V317" s="11">
        <v>-8000</v>
      </c>
      <c r="W317" s="11">
        <v>-10000</v>
      </c>
      <c r="X317" s="11">
        <v>-10000</v>
      </c>
      <c r="Y317" s="11">
        <v>-12000</v>
      </c>
      <c r="Z317" s="11">
        <v>-12000</v>
      </c>
      <c r="AA317" s="11">
        <v>-15000</v>
      </c>
      <c r="AB317" s="11">
        <v>-15000</v>
      </c>
      <c r="AC317" s="11">
        <v>-15000</v>
      </c>
      <c r="AD317" s="11">
        <v>-15000</v>
      </c>
      <c r="AE317" s="11">
        <v>-15000</v>
      </c>
      <c r="AF317" s="11">
        <v>-15000</v>
      </c>
      <c r="AG317" s="41">
        <f t="shared" ref="AG317:AG319" si="279">SUM(U317:AF317)</f>
        <v>-150000</v>
      </c>
    </row>
    <row r="318" spans="1:33" outlineLevel="2" x14ac:dyDescent="0.3">
      <c r="A318" s="45" t="str">
        <f>IF(AG318=0,"-",F318)</f>
        <v>-</v>
      </c>
      <c r="E318" s="42"/>
      <c r="F318" s="43"/>
      <c r="G318" s="43"/>
      <c r="H318" s="43"/>
      <c r="I318" s="42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68" t="s">
        <v>555</v>
      </c>
      <c r="AG318" s="41">
        <f t="shared" si="279"/>
        <v>0</v>
      </c>
    </row>
    <row r="319" spans="1:33" outlineLevel="2" x14ac:dyDescent="0.3">
      <c r="A319" s="45" t="str">
        <f>IF(AG319=0,"-",F319)</f>
        <v>-</v>
      </c>
      <c r="E319" s="42"/>
      <c r="F319" s="43"/>
      <c r="G319" s="43"/>
      <c r="H319" s="43"/>
      <c r="I319" s="42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68" t="s">
        <v>555</v>
      </c>
      <c r="AG319" s="41">
        <f t="shared" si="279"/>
        <v>0</v>
      </c>
    </row>
    <row r="320" spans="1:33" outlineLevel="1" x14ac:dyDescent="0.3">
      <c r="A320" s="45" t="s">
        <v>179</v>
      </c>
      <c r="D320">
        <v>41412</v>
      </c>
      <c r="E320" t="s">
        <v>0</v>
      </c>
      <c r="J320" s="72">
        <v>-473936</v>
      </c>
      <c r="K320" s="72">
        <v>-477186</v>
      </c>
      <c r="L320" s="72">
        <v>-473936</v>
      </c>
      <c r="M320" s="72">
        <v>-475561</v>
      </c>
      <c r="N320" s="72">
        <v>-475561</v>
      </c>
      <c r="O320" s="72">
        <v>-473936</v>
      </c>
      <c r="P320" s="72">
        <v>-473936</v>
      </c>
      <c r="Q320" s="72">
        <v>-468756.39</v>
      </c>
      <c r="R320" s="72">
        <v>-502022.87</v>
      </c>
      <c r="S320" s="72">
        <v>-502022.87</v>
      </c>
      <c r="T320" s="68" t="s">
        <v>555</v>
      </c>
      <c r="U320" s="12">
        <f>SUBTOTAL(9,U321:U328)</f>
        <v>0</v>
      </c>
      <c r="V320" s="12">
        <f t="shared" ref="V320:AF320" si="280">SUBTOTAL(9,V321:V328)</f>
        <v>0</v>
      </c>
      <c r="W320" s="12">
        <f t="shared" si="280"/>
        <v>0</v>
      </c>
      <c r="X320" s="12">
        <f t="shared" si="280"/>
        <v>0</v>
      </c>
      <c r="Y320" s="12">
        <f t="shared" si="280"/>
        <v>0</v>
      </c>
      <c r="Z320" s="12">
        <f t="shared" si="280"/>
        <v>0</v>
      </c>
      <c r="AA320" s="12">
        <f t="shared" si="280"/>
        <v>0</v>
      </c>
      <c r="AB320" s="12">
        <f t="shared" si="280"/>
        <v>0</v>
      </c>
      <c r="AC320" s="12">
        <f t="shared" si="280"/>
        <v>0</v>
      </c>
      <c r="AD320" s="12">
        <f t="shared" si="280"/>
        <v>0</v>
      </c>
      <c r="AE320" s="12">
        <f t="shared" si="280"/>
        <v>0</v>
      </c>
      <c r="AF320" s="12">
        <f t="shared" si="280"/>
        <v>0</v>
      </c>
      <c r="AG320" s="12">
        <f t="shared" ref="AG320" si="281">SUM(U320:AF320)</f>
        <v>0</v>
      </c>
    </row>
    <row r="321" spans="1:33" outlineLevel="2" x14ac:dyDescent="0.3">
      <c r="A321" s="45" t="str">
        <f>IF(AG321=0,"-",F321)</f>
        <v>-</v>
      </c>
      <c r="E321" s="42"/>
      <c r="F321" s="43"/>
      <c r="G321" s="43"/>
      <c r="H321" s="43"/>
      <c r="I321" s="42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68" t="s">
        <v>555</v>
      </c>
      <c r="AG321" s="41">
        <f>SUM(U321:AF321)</f>
        <v>0</v>
      </c>
    </row>
    <row r="322" spans="1:33" outlineLevel="2" x14ac:dyDescent="0.3">
      <c r="A322" s="45" t="str">
        <f>IF(AG322=0,"-",F322)</f>
        <v>-</v>
      </c>
      <c r="E322" s="42"/>
      <c r="F322" s="43"/>
      <c r="G322" s="43"/>
      <c r="H322" s="43"/>
      <c r="I322" s="42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68" t="s">
        <v>555</v>
      </c>
      <c r="AG322" s="41">
        <f t="shared" ref="AG322:AG328" si="282">SUM(U322:AF322)</f>
        <v>0</v>
      </c>
    </row>
    <row r="323" spans="1:33" outlineLevel="2" x14ac:dyDescent="0.3">
      <c r="A323" s="45" t="str">
        <f>IF(AG323=0,"-",F323)</f>
        <v>-</v>
      </c>
      <c r="E323" s="42"/>
      <c r="F323" s="43"/>
      <c r="G323" s="43"/>
      <c r="H323" s="43"/>
      <c r="I323" s="42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68" t="s">
        <v>555</v>
      </c>
      <c r="AG323" s="41">
        <f t="shared" si="282"/>
        <v>0</v>
      </c>
    </row>
    <row r="324" spans="1:33" outlineLevel="2" x14ac:dyDescent="0.3">
      <c r="A324" s="45" t="str">
        <f>IF(AG324=0,"-",F324)</f>
        <v>-</v>
      </c>
      <c r="E324" s="42"/>
      <c r="F324" s="43"/>
      <c r="G324" s="43"/>
      <c r="H324" s="43"/>
      <c r="I324" s="42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68" t="s">
        <v>555</v>
      </c>
      <c r="AG324" s="41">
        <f t="shared" si="282"/>
        <v>0</v>
      </c>
    </row>
    <row r="325" spans="1:33" outlineLevel="2" x14ac:dyDescent="0.3">
      <c r="A325" s="45" t="str">
        <f>IF(AG325=0,"-",F325)</f>
        <v>-</v>
      </c>
      <c r="E325" s="42"/>
      <c r="F325" s="43"/>
      <c r="G325" s="43"/>
      <c r="H325" s="43"/>
      <c r="I325" s="42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68" t="s">
        <v>555</v>
      </c>
      <c r="AG325" s="41">
        <f t="shared" si="282"/>
        <v>0</v>
      </c>
    </row>
    <row r="326" spans="1:33" outlineLevel="2" x14ac:dyDescent="0.3">
      <c r="A326" s="45" t="str">
        <f>IF(AG326=0,"-",F326)</f>
        <v>-</v>
      </c>
      <c r="E326" s="42"/>
      <c r="F326" s="43"/>
      <c r="G326" s="43"/>
      <c r="H326" s="43"/>
      <c r="I326" s="42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68" t="s">
        <v>555</v>
      </c>
      <c r="AG326" s="41">
        <f t="shared" si="282"/>
        <v>0</v>
      </c>
    </row>
    <row r="327" spans="1:33" outlineLevel="2" x14ac:dyDescent="0.3">
      <c r="A327" s="45" t="str">
        <f>IF(AG327=0,"-",F327)</f>
        <v>-</v>
      </c>
      <c r="E327" s="42"/>
      <c r="F327" s="43"/>
      <c r="G327" s="43"/>
      <c r="H327" s="43"/>
      <c r="I327" s="42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68" t="s">
        <v>555</v>
      </c>
      <c r="AG327" s="41">
        <f t="shared" si="282"/>
        <v>0</v>
      </c>
    </row>
    <row r="328" spans="1:33" outlineLevel="2" x14ac:dyDescent="0.3">
      <c r="A328" s="45" t="str">
        <f>IF(AG328=0,"-",F328)</f>
        <v>-</v>
      </c>
      <c r="E328" s="42"/>
      <c r="F328" s="43"/>
      <c r="G328" s="43"/>
      <c r="H328" s="43"/>
      <c r="I328" s="42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68" t="s">
        <v>555</v>
      </c>
      <c r="AG328" s="41">
        <f t="shared" si="282"/>
        <v>0</v>
      </c>
    </row>
    <row r="329" spans="1:33" outlineLevel="1" x14ac:dyDescent="0.3">
      <c r="A329" s="45" t="s">
        <v>179</v>
      </c>
      <c r="D329">
        <v>414121</v>
      </c>
      <c r="E329" t="s">
        <v>163</v>
      </c>
      <c r="J329" s="72">
        <v>0</v>
      </c>
      <c r="K329" s="72">
        <v>0</v>
      </c>
      <c r="L329" s="72">
        <v>0</v>
      </c>
      <c r="M329" s="72">
        <v>0</v>
      </c>
      <c r="N329" s="72">
        <v>0</v>
      </c>
      <c r="O329" s="72">
        <v>0</v>
      </c>
      <c r="P329" s="72">
        <v>0</v>
      </c>
      <c r="Q329" s="72">
        <v>0</v>
      </c>
      <c r="R329" s="72">
        <v>0</v>
      </c>
      <c r="S329" s="72">
        <v>0</v>
      </c>
      <c r="T329" s="68" t="s">
        <v>555</v>
      </c>
      <c r="U329" s="12">
        <f>SUBTOTAL(9,U330:U337)</f>
        <v>0</v>
      </c>
      <c r="V329" s="12">
        <f t="shared" ref="V329:AF329" si="283">SUBTOTAL(9,V330:V337)</f>
        <v>0</v>
      </c>
      <c r="W329" s="12">
        <f t="shared" si="283"/>
        <v>0</v>
      </c>
      <c r="X329" s="12">
        <f t="shared" si="283"/>
        <v>0</v>
      </c>
      <c r="Y329" s="12">
        <f t="shared" si="283"/>
        <v>0</v>
      </c>
      <c r="Z329" s="12">
        <f t="shared" si="283"/>
        <v>0</v>
      </c>
      <c r="AA329" s="12">
        <f t="shared" si="283"/>
        <v>0</v>
      </c>
      <c r="AB329" s="12">
        <f t="shared" si="283"/>
        <v>0</v>
      </c>
      <c r="AC329" s="12">
        <f t="shared" si="283"/>
        <v>0</v>
      </c>
      <c r="AD329" s="12">
        <f t="shared" si="283"/>
        <v>0</v>
      </c>
      <c r="AE329" s="12">
        <f t="shared" si="283"/>
        <v>0</v>
      </c>
      <c r="AF329" s="12">
        <f t="shared" si="283"/>
        <v>0</v>
      </c>
      <c r="AG329" s="12">
        <f t="shared" ref="AG329" si="284">SUM(U329:AF329)</f>
        <v>0</v>
      </c>
    </row>
    <row r="330" spans="1:33" outlineLevel="2" x14ac:dyDescent="0.3">
      <c r="A330" s="45" t="str">
        <f>IF(AG330=0,"-",F330)</f>
        <v>-</v>
      </c>
      <c r="E330" s="42"/>
      <c r="F330" s="43"/>
      <c r="G330" s="43"/>
      <c r="H330" s="43"/>
      <c r="I330" s="42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68" t="s">
        <v>555</v>
      </c>
      <c r="AG330" s="41">
        <f>SUM(U330:AF330)</f>
        <v>0</v>
      </c>
    </row>
    <row r="331" spans="1:33" outlineLevel="2" x14ac:dyDescent="0.3">
      <c r="A331" s="45" t="str">
        <f>IF(AG331=0,"-",F331)</f>
        <v>-</v>
      </c>
      <c r="E331" s="42"/>
      <c r="F331" s="43"/>
      <c r="G331" s="43"/>
      <c r="H331" s="43"/>
      <c r="I331" s="42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68" t="s">
        <v>555</v>
      </c>
      <c r="AG331" s="41">
        <f t="shared" ref="AG331:AG337" si="285">SUM(U331:AF331)</f>
        <v>0</v>
      </c>
    </row>
    <row r="332" spans="1:33" outlineLevel="2" x14ac:dyDescent="0.3">
      <c r="A332" s="45" t="str">
        <f>IF(AG332=0,"-",F332)</f>
        <v>-</v>
      </c>
      <c r="E332" s="42"/>
      <c r="F332" s="43"/>
      <c r="G332" s="43"/>
      <c r="H332" s="43"/>
      <c r="I332" s="42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68" t="s">
        <v>555</v>
      </c>
      <c r="AG332" s="41">
        <f t="shared" si="285"/>
        <v>0</v>
      </c>
    </row>
    <row r="333" spans="1:33" outlineLevel="2" x14ac:dyDescent="0.3">
      <c r="A333" s="45" t="str">
        <f>IF(AG333=0,"-",F333)</f>
        <v>-</v>
      </c>
      <c r="E333" s="42"/>
      <c r="F333" s="43"/>
      <c r="G333" s="43"/>
      <c r="H333" s="43"/>
      <c r="I333" s="42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68" t="s">
        <v>555</v>
      </c>
      <c r="AG333" s="41">
        <f t="shared" si="285"/>
        <v>0</v>
      </c>
    </row>
    <row r="334" spans="1:33" outlineLevel="2" x14ac:dyDescent="0.3">
      <c r="A334" s="45" t="str">
        <f>IF(AG334=0,"-",F334)</f>
        <v>-</v>
      </c>
      <c r="E334" s="42"/>
      <c r="F334" s="43"/>
      <c r="G334" s="43"/>
      <c r="H334" s="43"/>
      <c r="I334" s="42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68" t="s">
        <v>555</v>
      </c>
      <c r="AG334" s="41">
        <f t="shared" si="285"/>
        <v>0</v>
      </c>
    </row>
    <row r="335" spans="1:33" outlineLevel="2" x14ac:dyDescent="0.3">
      <c r="A335" s="45" t="str">
        <f>IF(AG335=0,"-",F335)</f>
        <v>-</v>
      </c>
      <c r="E335" s="42"/>
      <c r="F335" s="43"/>
      <c r="G335" s="43"/>
      <c r="H335" s="43"/>
      <c r="I335" s="42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68" t="s">
        <v>555</v>
      </c>
      <c r="AG335" s="41">
        <f t="shared" si="285"/>
        <v>0</v>
      </c>
    </row>
    <row r="336" spans="1:33" outlineLevel="2" x14ac:dyDescent="0.3">
      <c r="A336" s="45" t="str">
        <f>IF(AG336=0,"-",F336)</f>
        <v>-</v>
      </c>
      <c r="E336" s="42"/>
      <c r="F336" s="43"/>
      <c r="G336" s="43"/>
      <c r="H336" s="43"/>
      <c r="I336" s="42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68" t="s">
        <v>555</v>
      </c>
      <c r="AG336" s="41">
        <f t="shared" si="285"/>
        <v>0</v>
      </c>
    </row>
    <row r="337" spans="1:33" outlineLevel="2" x14ac:dyDescent="0.3">
      <c r="A337" s="45" t="str">
        <f>IF(AG337=0,"-",F337)</f>
        <v>-</v>
      </c>
      <c r="E337" s="42"/>
      <c r="F337" s="43"/>
      <c r="G337" s="43"/>
      <c r="H337" s="43"/>
      <c r="I337" s="42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68" t="s">
        <v>555</v>
      </c>
      <c r="AG337" s="41">
        <f t="shared" si="285"/>
        <v>0</v>
      </c>
    </row>
    <row r="338" spans="1:33" outlineLevel="1" x14ac:dyDescent="0.3">
      <c r="A338" s="45" t="s">
        <v>179</v>
      </c>
      <c r="D338">
        <v>41416</v>
      </c>
      <c r="E338" t="s">
        <v>42</v>
      </c>
      <c r="J338" s="72">
        <v>-283.89999999999998</v>
      </c>
      <c r="K338" s="72">
        <v>-1139.0999999999999</v>
      </c>
      <c r="L338" s="72">
        <v>-4430.5600000000013</v>
      </c>
      <c r="M338" s="72">
        <v>-0.06</v>
      </c>
      <c r="N338" s="72">
        <v>-473.96</v>
      </c>
      <c r="O338" s="72">
        <v>-25.06</v>
      </c>
      <c r="P338" s="72">
        <v>-2986.1200000000003</v>
      </c>
      <c r="Q338" s="72">
        <v>-4656.7699999999995</v>
      </c>
      <c r="R338" s="72">
        <v>-4363.26</v>
      </c>
      <c r="S338" s="72">
        <v>-6117.5</v>
      </c>
      <c r="T338" s="68" t="s">
        <v>555</v>
      </c>
      <c r="U338" s="12">
        <f t="shared" ref="U338:AF338" si="286">SUBTOTAL(9,U339:U341)</f>
        <v>-4000</v>
      </c>
      <c r="V338" s="12">
        <f t="shared" si="286"/>
        <v>-4000</v>
      </c>
      <c r="W338" s="12">
        <f t="shared" si="286"/>
        <v>-4000</v>
      </c>
      <c r="X338" s="12">
        <f t="shared" si="286"/>
        <v>-4000</v>
      </c>
      <c r="Y338" s="12">
        <f t="shared" si="286"/>
        <v>-4000</v>
      </c>
      <c r="Z338" s="12">
        <f t="shared" si="286"/>
        <v>-4000</v>
      </c>
      <c r="AA338" s="12">
        <f t="shared" si="286"/>
        <v>-4000</v>
      </c>
      <c r="AB338" s="12">
        <f t="shared" si="286"/>
        <v>-4000</v>
      </c>
      <c r="AC338" s="12">
        <f t="shared" si="286"/>
        <v>-4000</v>
      </c>
      <c r="AD338" s="12">
        <f t="shared" si="286"/>
        <v>-4000</v>
      </c>
      <c r="AE338" s="12">
        <f t="shared" si="286"/>
        <v>-4000</v>
      </c>
      <c r="AF338" s="12">
        <f t="shared" si="286"/>
        <v>-4000</v>
      </c>
      <c r="AG338" s="12">
        <f t="shared" ref="AG338" si="287">SUM(U338:AF338)</f>
        <v>-48000</v>
      </c>
    </row>
    <row r="339" spans="1:33" outlineLevel="2" x14ac:dyDescent="0.3">
      <c r="A339" s="45">
        <f>IF(AG339=0,"-",F339)</f>
        <v>7001</v>
      </c>
      <c r="E339" s="42"/>
      <c r="F339" s="43">
        <v>7001</v>
      </c>
      <c r="G339" s="43" t="s">
        <v>216</v>
      </c>
      <c r="H339" s="43"/>
      <c r="I339" s="42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68" t="s">
        <v>555</v>
      </c>
      <c r="U339" s="11">
        <v>-4000</v>
      </c>
      <c r="V339" s="11">
        <v>-4000</v>
      </c>
      <c r="W339" s="11">
        <v>-4000</v>
      </c>
      <c r="X339" s="11">
        <v>-4000</v>
      </c>
      <c r="Y339" s="11">
        <v>-4000</v>
      </c>
      <c r="Z339" s="11">
        <v>-4000</v>
      </c>
      <c r="AA339" s="11">
        <v>-4000</v>
      </c>
      <c r="AB339" s="11">
        <v>-4000</v>
      </c>
      <c r="AC339" s="11">
        <v>-4000</v>
      </c>
      <c r="AD339" s="11">
        <v>-4000</v>
      </c>
      <c r="AE339" s="11">
        <v>-4000</v>
      </c>
      <c r="AF339" s="11">
        <v>-4000</v>
      </c>
      <c r="AG339" s="41">
        <f>SUM(U339:AF339)</f>
        <v>-48000</v>
      </c>
    </row>
    <row r="340" spans="1:33" outlineLevel="2" x14ac:dyDescent="0.3">
      <c r="A340" s="45" t="str">
        <f>IF(AG340=0,"-",F340)</f>
        <v>-</v>
      </c>
      <c r="E340" s="42"/>
      <c r="F340" s="43"/>
      <c r="G340" s="43"/>
      <c r="H340" s="43"/>
      <c r="I340" s="42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68" t="s">
        <v>555</v>
      </c>
      <c r="AG340" s="41">
        <f t="shared" ref="AG340:AG341" si="288">SUM(U340:AF340)</f>
        <v>0</v>
      </c>
    </row>
    <row r="341" spans="1:33" outlineLevel="2" x14ac:dyDescent="0.3">
      <c r="A341" s="45" t="str">
        <f>IF(AG341=0,"-",F341)</f>
        <v>-</v>
      </c>
      <c r="E341" s="42"/>
      <c r="F341" s="43"/>
      <c r="G341" s="43"/>
      <c r="H341" s="43"/>
      <c r="I341" s="42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68" t="s">
        <v>555</v>
      </c>
      <c r="AG341" s="41">
        <f t="shared" si="288"/>
        <v>0</v>
      </c>
    </row>
    <row r="342" spans="1:33" x14ac:dyDescent="0.3">
      <c r="A342" s="45" t="s">
        <v>179</v>
      </c>
      <c r="C342" s="9" t="s">
        <v>145</v>
      </c>
      <c r="D342" s="9"/>
      <c r="E342" s="9"/>
      <c r="F342" s="20"/>
      <c r="G342" s="20"/>
      <c r="H342" s="20"/>
      <c r="I342" s="15"/>
      <c r="J342" s="73">
        <f t="shared" ref="J342:S342" si="289">J343+J352</f>
        <v>-890995.24000000162</v>
      </c>
      <c r="K342" s="73">
        <f t="shared" si="289"/>
        <v>-889879.87999999512</v>
      </c>
      <c r="L342" s="73">
        <f t="shared" si="289"/>
        <v>-836024.74</v>
      </c>
      <c r="M342" s="73">
        <f t="shared" si="289"/>
        <v>-862490.67</v>
      </c>
      <c r="N342" s="73">
        <f t="shared" si="289"/>
        <v>-856510.04000000015</v>
      </c>
      <c r="O342" s="73">
        <f t="shared" si="289"/>
        <v>-898802.90000000026</v>
      </c>
      <c r="P342" s="73">
        <f t="shared" si="289"/>
        <v>-864897.04999999981</v>
      </c>
      <c r="Q342" s="73">
        <f t="shared" si="289"/>
        <v>-909604.58000000007</v>
      </c>
      <c r="R342" s="73">
        <f t="shared" si="289"/>
        <v>-896740.85999999987</v>
      </c>
      <c r="S342" s="73">
        <f t="shared" si="289"/>
        <v>-918221.50000000023</v>
      </c>
      <c r="T342" s="68" t="s">
        <v>555</v>
      </c>
      <c r="U342" s="10">
        <f t="shared" ref="U342:AG342" si="290">U343+U352</f>
        <v>0</v>
      </c>
      <c r="V342" s="10">
        <f t="shared" si="290"/>
        <v>0</v>
      </c>
      <c r="W342" s="10">
        <f t="shared" si="290"/>
        <v>0</v>
      </c>
      <c r="X342" s="10">
        <f t="shared" si="290"/>
        <v>0</v>
      </c>
      <c r="Y342" s="10">
        <f t="shared" si="290"/>
        <v>0</v>
      </c>
      <c r="Z342" s="10">
        <f t="shared" si="290"/>
        <v>0</v>
      </c>
      <c r="AA342" s="10">
        <f t="shared" si="290"/>
        <v>0</v>
      </c>
      <c r="AB342" s="10">
        <f t="shared" si="290"/>
        <v>0</v>
      </c>
      <c r="AC342" s="10">
        <f t="shared" si="290"/>
        <v>0</v>
      </c>
      <c r="AD342" s="10">
        <f t="shared" si="290"/>
        <v>0</v>
      </c>
      <c r="AE342" s="10">
        <f t="shared" si="290"/>
        <v>0</v>
      </c>
      <c r="AF342" s="10">
        <f t="shared" si="290"/>
        <v>0</v>
      </c>
      <c r="AG342" s="10">
        <f t="shared" si="290"/>
        <v>0</v>
      </c>
    </row>
    <row r="343" spans="1:33" outlineLevel="1" x14ac:dyDescent="0.3">
      <c r="A343" s="45" t="s">
        <v>179</v>
      </c>
      <c r="D343">
        <v>41501</v>
      </c>
      <c r="E343" t="s">
        <v>48</v>
      </c>
      <c r="J343" s="72">
        <v>-847117.82000000158</v>
      </c>
      <c r="K343" s="72">
        <v>-871245.89999999513</v>
      </c>
      <c r="L343" s="72">
        <v>-805760.36</v>
      </c>
      <c r="M343" s="72">
        <v>-813880.94000000006</v>
      </c>
      <c r="N343" s="72">
        <v>-817616.8600000001</v>
      </c>
      <c r="O343" s="72">
        <v>-850799.10000000021</v>
      </c>
      <c r="P343" s="72">
        <v>-824217.2899999998</v>
      </c>
      <c r="Q343" s="72">
        <v>-862169.9800000001</v>
      </c>
      <c r="R343" s="72">
        <v>-870252.81999999983</v>
      </c>
      <c r="S343" s="72">
        <v>-891965.82000000018</v>
      </c>
      <c r="T343" s="68" t="s">
        <v>555</v>
      </c>
      <c r="U343" s="12">
        <f>SUBTOTAL(9,U344:U351)</f>
        <v>0</v>
      </c>
      <c r="V343" s="12">
        <f t="shared" ref="V343:AF343" si="291">SUBTOTAL(9,V344:V351)</f>
        <v>0</v>
      </c>
      <c r="W343" s="12">
        <f t="shared" si="291"/>
        <v>0</v>
      </c>
      <c r="X343" s="12">
        <f t="shared" si="291"/>
        <v>0</v>
      </c>
      <c r="Y343" s="12">
        <f t="shared" si="291"/>
        <v>0</v>
      </c>
      <c r="Z343" s="12">
        <f t="shared" si="291"/>
        <v>0</v>
      </c>
      <c r="AA343" s="12">
        <f t="shared" si="291"/>
        <v>0</v>
      </c>
      <c r="AB343" s="12">
        <f t="shared" si="291"/>
        <v>0</v>
      </c>
      <c r="AC343" s="12">
        <f t="shared" si="291"/>
        <v>0</v>
      </c>
      <c r="AD343" s="12">
        <f t="shared" si="291"/>
        <v>0</v>
      </c>
      <c r="AE343" s="12">
        <f t="shared" si="291"/>
        <v>0</v>
      </c>
      <c r="AF343" s="12">
        <f t="shared" si="291"/>
        <v>0</v>
      </c>
      <c r="AG343" s="12">
        <f t="shared" ref="AG343" si="292">SUM(U343:AF343)</f>
        <v>0</v>
      </c>
    </row>
    <row r="344" spans="1:33" outlineLevel="2" x14ac:dyDescent="0.3">
      <c r="A344" s="45" t="str">
        <f>IF(AG344=0,"-",F344)</f>
        <v>-</v>
      </c>
      <c r="E344" s="42"/>
      <c r="F344" s="43"/>
      <c r="G344" s="43"/>
      <c r="H344" s="43"/>
      <c r="I344" s="42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68" t="s">
        <v>555</v>
      </c>
      <c r="AG344" s="41">
        <f>SUM(U344:AF344)</f>
        <v>0</v>
      </c>
    </row>
    <row r="345" spans="1:33" outlineLevel="2" x14ac:dyDescent="0.3">
      <c r="A345" s="45" t="str">
        <f>IF(AG345=0,"-",F345)</f>
        <v>-</v>
      </c>
      <c r="E345" s="42"/>
      <c r="F345" s="43"/>
      <c r="G345" s="43"/>
      <c r="H345" s="43"/>
      <c r="I345" s="42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68" t="s">
        <v>555</v>
      </c>
      <c r="AG345" s="41">
        <f t="shared" ref="AG345:AG351" si="293">SUM(U345:AF345)</f>
        <v>0</v>
      </c>
    </row>
    <row r="346" spans="1:33" outlineLevel="2" x14ac:dyDescent="0.3">
      <c r="A346" s="45" t="str">
        <f>IF(AG346=0,"-",F346)</f>
        <v>-</v>
      </c>
      <c r="E346" s="42"/>
      <c r="F346" s="43"/>
      <c r="G346" s="43"/>
      <c r="H346" s="43"/>
      <c r="I346" s="42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68" t="s">
        <v>555</v>
      </c>
      <c r="AG346" s="41">
        <f t="shared" si="293"/>
        <v>0</v>
      </c>
    </row>
    <row r="347" spans="1:33" outlineLevel="2" x14ac:dyDescent="0.3">
      <c r="A347" s="45" t="str">
        <f>IF(AG347=0,"-",F347)</f>
        <v>-</v>
      </c>
      <c r="E347" s="42"/>
      <c r="F347" s="43"/>
      <c r="G347" s="43"/>
      <c r="H347" s="43"/>
      <c r="I347" s="42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68" t="s">
        <v>555</v>
      </c>
      <c r="AG347" s="41">
        <f t="shared" si="293"/>
        <v>0</v>
      </c>
    </row>
    <row r="348" spans="1:33" outlineLevel="2" x14ac:dyDescent="0.3">
      <c r="A348" s="45" t="str">
        <f>IF(AG348=0,"-",F348)</f>
        <v>-</v>
      </c>
      <c r="E348" s="42"/>
      <c r="F348" s="43"/>
      <c r="G348" s="43"/>
      <c r="H348" s="43"/>
      <c r="I348" s="42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68" t="s">
        <v>555</v>
      </c>
      <c r="AG348" s="41">
        <f t="shared" si="293"/>
        <v>0</v>
      </c>
    </row>
    <row r="349" spans="1:33" outlineLevel="2" x14ac:dyDescent="0.3">
      <c r="A349" s="45" t="str">
        <f>IF(AG349=0,"-",F349)</f>
        <v>-</v>
      </c>
      <c r="E349" s="42"/>
      <c r="F349" s="43"/>
      <c r="G349" s="43"/>
      <c r="H349" s="43"/>
      <c r="I349" s="42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68" t="s">
        <v>555</v>
      </c>
      <c r="AG349" s="41">
        <f t="shared" si="293"/>
        <v>0</v>
      </c>
    </row>
    <row r="350" spans="1:33" outlineLevel="2" x14ac:dyDescent="0.3">
      <c r="A350" s="45" t="str">
        <f>IF(AG350=0,"-",F350)</f>
        <v>-</v>
      </c>
      <c r="E350" s="42"/>
      <c r="F350" s="43"/>
      <c r="G350" s="43"/>
      <c r="H350" s="43"/>
      <c r="I350" s="42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68" t="s">
        <v>555</v>
      </c>
      <c r="AG350" s="41">
        <f t="shared" si="293"/>
        <v>0</v>
      </c>
    </row>
    <row r="351" spans="1:33" outlineLevel="2" x14ac:dyDescent="0.3">
      <c r="A351" s="45" t="str">
        <f>IF(AG351=0,"-",F351)</f>
        <v>-</v>
      </c>
      <c r="E351" s="42"/>
      <c r="F351" s="43"/>
      <c r="G351" s="43"/>
      <c r="H351" s="43"/>
      <c r="I351" s="42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68" t="s">
        <v>555</v>
      </c>
      <c r="AG351" s="41">
        <f t="shared" si="293"/>
        <v>0</v>
      </c>
    </row>
    <row r="352" spans="1:33" outlineLevel="1" x14ac:dyDescent="0.3">
      <c r="A352" s="45" t="s">
        <v>179</v>
      </c>
      <c r="D352">
        <v>41502</v>
      </c>
      <c r="E352" t="s">
        <v>49</v>
      </c>
      <c r="J352" s="72">
        <v>-43877.42</v>
      </c>
      <c r="K352" s="72">
        <v>-18633.980000000003</v>
      </c>
      <c r="L352" s="72">
        <v>-30264.379999999997</v>
      </c>
      <c r="M352" s="72">
        <v>-48609.729999999996</v>
      </c>
      <c r="N352" s="72">
        <v>-38893.18</v>
      </c>
      <c r="O352" s="72">
        <v>-48003.799999999996</v>
      </c>
      <c r="P352" s="72">
        <v>-40679.760000000002</v>
      </c>
      <c r="Q352" s="72">
        <v>-47434.600000000006</v>
      </c>
      <c r="R352" s="72">
        <v>-26488.039999999997</v>
      </c>
      <c r="S352" s="72">
        <v>-26255.679999999993</v>
      </c>
      <c r="T352" s="68" t="s">
        <v>555</v>
      </c>
      <c r="U352" s="12">
        <f>SUBTOTAL(9,U353:U360)</f>
        <v>0</v>
      </c>
      <c r="V352" s="12">
        <f t="shared" ref="V352:AF352" si="294">SUBTOTAL(9,V353:V360)</f>
        <v>0</v>
      </c>
      <c r="W352" s="12">
        <f t="shared" si="294"/>
        <v>0</v>
      </c>
      <c r="X352" s="12">
        <f t="shared" si="294"/>
        <v>0</v>
      </c>
      <c r="Y352" s="12">
        <f t="shared" si="294"/>
        <v>0</v>
      </c>
      <c r="Z352" s="12">
        <f t="shared" si="294"/>
        <v>0</v>
      </c>
      <c r="AA352" s="12">
        <f t="shared" si="294"/>
        <v>0</v>
      </c>
      <c r="AB352" s="12">
        <f t="shared" si="294"/>
        <v>0</v>
      </c>
      <c r="AC352" s="12">
        <f t="shared" si="294"/>
        <v>0</v>
      </c>
      <c r="AD352" s="12">
        <f t="shared" si="294"/>
        <v>0</v>
      </c>
      <c r="AE352" s="12">
        <f t="shared" si="294"/>
        <v>0</v>
      </c>
      <c r="AF352" s="12">
        <f t="shared" si="294"/>
        <v>0</v>
      </c>
      <c r="AG352" s="12">
        <f t="shared" ref="AG352" si="295">SUM(U352:AF352)</f>
        <v>0</v>
      </c>
    </row>
    <row r="353" spans="1:33" outlineLevel="2" x14ac:dyDescent="0.3">
      <c r="A353" s="45" t="str">
        <f>IF(AG353=0,"-",F353)</f>
        <v>-</v>
      </c>
      <c r="E353" s="42"/>
      <c r="F353" s="43"/>
      <c r="G353" s="43"/>
      <c r="H353" s="43"/>
      <c r="I353" s="42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68" t="s">
        <v>555</v>
      </c>
      <c r="AG353" s="41">
        <f>SUM(U353:AF353)</f>
        <v>0</v>
      </c>
    </row>
    <row r="354" spans="1:33" outlineLevel="2" x14ac:dyDescent="0.3">
      <c r="A354" s="45" t="str">
        <f>IF(AG354=0,"-",F354)</f>
        <v>-</v>
      </c>
      <c r="E354" s="42"/>
      <c r="F354" s="43"/>
      <c r="G354" s="43"/>
      <c r="H354" s="43"/>
      <c r="I354" s="42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68" t="s">
        <v>555</v>
      </c>
      <c r="AG354" s="41">
        <f t="shared" ref="AG354:AG360" si="296">SUM(U354:AF354)</f>
        <v>0</v>
      </c>
    </row>
    <row r="355" spans="1:33" outlineLevel="2" x14ac:dyDescent="0.3">
      <c r="A355" s="45" t="str">
        <f>IF(AG355=0,"-",F355)</f>
        <v>-</v>
      </c>
      <c r="E355" s="42"/>
      <c r="F355" s="43"/>
      <c r="G355" s="43"/>
      <c r="H355" s="43"/>
      <c r="I355" s="42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68" t="s">
        <v>555</v>
      </c>
      <c r="AG355" s="41">
        <f t="shared" si="296"/>
        <v>0</v>
      </c>
    </row>
    <row r="356" spans="1:33" outlineLevel="2" x14ac:dyDescent="0.3">
      <c r="A356" s="45" t="str">
        <f>IF(AG356=0,"-",F356)</f>
        <v>-</v>
      </c>
      <c r="E356" s="42"/>
      <c r="F356" s="43"/>
      <c r="G356" s="43"/>
      <c r="H356" s="43"/>
      <c r="I356" s="42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68" t="s">
        <v>555</v>
      </c>
      <c r="AG356" s="41">
        <f t="shared" si="296"/>
        <v>0</v>
      </c>
    </row>
    <row r="357" spans="1:33" outlineLevel="2" x14ac:dyDescent="0.3">
      <c r="A357" s="45" t="str">
        <f>IF(AG357=0,"-",F357)</f>
        <v>-</v>
      </c>
      <c r="E357" s="42"/>
      <c r="F357" s="43"/>
      <c r="G357" s="43"/>
      <c r="H357" s="43"/>
      <c r="I357" s="42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68" t="s">
        <v>555</v>
      </c>
      <c r="AG357" s="41">
        <f t="shared" si="296"/>
        <v>0</v>
      </c>
    </row>
    <row r="358" spans="1:33" outlineLevel="2" x14ac:dyDescent="0.3">
      <c r="A358" s="45" t="str">
        <f>IF(AG358=0,"-",F358)</f>
        <v>-</v>
      </c>
      <c r="E358" s="42"/>
      <c r="F358" s="43"/>
      <c r="G358" s="43"/>
      <c r="H358" s="43"/>
      <c r="I358" s="42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68" t="s">
        <v>555</v>
      </c>
      <c r="AG358" s="41">
        <f t="shared" si="296"/>
        <v>0</v>
      </c>
    </row>
    <row r="359" spans="1:33" outlineLevel="2" x14ac:dyDescent="0.3">
      <c r="A359" s="45" t="str">
        <f>IF(AG359=0,"-",F359)</f>
        <v>-</v>
      </c>
      <c r="E359" s="42"/>
      <c r="F359" s="43"/>
      <c r="G359" s="43"/>
      <c r="H359" s="43"/>
      <c r="I359" s="42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68" t="s">
        <v>555</v>
      </c>
      <c r="AG359" s="41">
        <f t="shared" si="296"/>
        <v>0</v>
      </c>
    </row>
    <row r="360" spans="1:33" outlineLevel="2" x14ac:dyDescent="0.3">
      <c r="A360" s="45" t="str">
        <f>IF(AG360=0,"-",F360)</f>
        <v>-</v>
      </c>
      <c r="E360" s="42"/>
      <c r="F360" s="43"/>
      <c r="G360" s="43"/>
      <c r="H360" s="43"/>
      <c r="I360" s="42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68" t="s">
        <v>555</v>
      </c>
      <c r="AG360" s="41">
        <f t="shared" si="296"/>
        <v>0</v>
      </c>
    </row>
    <row r="361" spans="1:33" x14ac:dyDescent="0.3">
      <c r="A361" s="45" t="s">
        <v>179</v>
      </c>
      <c r="C361" s="9" t="s">
        <v>146</v>
      </c>
      <c r="D361" s="9"/>
      <c r="E361" s="9"/>
      <c r="F361" s="20"/>
      <c r="G361" s="20"/>
      <c r="H361" s="20"/>
      <c r="I361" s="15"/>
      <c r="J361" s="73">
        <f>J362+J370+J378+J381+J389+J398+J404+J407+J410+J413+J416</f>
        <v>-64767.409999999996</v>
      </c>
      <c r="K361" s="73">
        <f>K362+K370+K378+K381+K389+K398+K404+K407+K410+K413+K416</f>
        <v>-72521.919999999998</v>
      </c>
      <c r="L361" s="73">
        <f>L362+L370+L378+L381+L389+L398+L404+L407+L410+L413+L416</f>
        <v>-70813.790000000008</v>
      </c>
      <c r="M361" s="73">
        <f>M362+M370+M378+M381+M389+M398+M404+M407+M410+M413+M416</f>
        <v>-81061.37</v>
      </c>
      <c r="N361" s="73">
        <f>N362+N370+N378+N381+N389+N398+N404+N407+N410+N413+N416</f>
        <v>-73130.48</v>
      </c>
      <c r="O361" s="73">
        <f>O362+O370+O378+O381+O389+O398+O404+O407+O410+O413+O416</f>
        <v>-71434.28</v>
      </c>
      <c r="P361" s="73">
        <f>P362+P370+P378+P381+P389+P398+P404+P407+P410+P413+P416</f>
        <v>-72651.239999999991</v>
      </c>
      <c r="Q361" s="73">
        <f>Q362+Q370+Q378+Q381+Q389+Q398+Q404+Q407+Q410+Q413+Q416</f>
        <v>-69328.069999999992</v>
      </c>
      <c r="R361" s="73">
        <f>R362+R370+R378+R381+R389+R398+R404+R407+R410+R413+R416</f>
        <v>-70297.339999999982</v>
      </c>
      <c r="S361" s="73">
        <f>S362+S370+S378+S381+S389+S398+S404+S407+S410+S413+S416</f>
        <v>-71893.09</v>
      </c>
      <c r="T361" s="68" t="s">
        <v>555</v>
      </c>
      <c r="U361" s="10">
        <f>U362+U370+U378+U381+U389+U398+U404+U407+U410+U413+U416</f>
        <v>-97309</v>
      </c>
      <c r="V361" s="10">
        <f>V362+V370+V378+V381+V389+V398+V404+V407+V410+V413+V416</f>
        <v>-103559</v>
      </c>
      <c r="W361" s="10">
        <f>W362+W370+W378+W381+W389+W398+W404+W407+W410+W413+W416</f>
        <v>-103559</v>
      </c>
      <c r="X361" s="10">
        <f>X362+X370+X378+X381+X389+X398+X404+X407+X410+X413+X416</f>
        <v>-103559</v>
      </c>
      <c r="Y361" s="10">
        <f>Y362+Y370+Y378+Y381+Y389+Y398+Y404+Y407+Y410+Y413+Y416</f>
        <v>-103559</v>
      </c>
      <c r="Z361" s="10">
        <f>Z362+Z370+Z378+Z381+Z389+Z398+Z404+Z407+Z410+Z413+Z416</f>
        <v>-103559</v>
      </c>
      <c r="AA361" s="10">
        <f>AA362+AA370+AA378+AA381+AA389+AA398+AA404+AA407+AA410+AA413+AA416</f>
        <v>-103559</v>
      </c>
      <c r="AB361" s="10">
        <f>AB362+AB370+AB378+AB381+AB389+AB398+AB404+AB407+AB410+AB413+AB416</f>
        <v>-103559</v>
      </c>
      <c r="AC361" s="10">
        <f>AC362+AC370+AC378+AC381+AC389+AC398+AC404+AC407+AC410+AC413+AC416</f>
        <v>-103559</v>
      </c>
      <c r="AD361" s="10">
        <f>AD362+AD370+AD378+AD381+AD389+AD398+AD404+AD407+AD410+AD413+AD416</f>
        <v>-103559</v>
      </c>
      <c r="AE361" s="10">
        <f>AE362+AE370+AE378+AE381+AE389+AE398+AE404+AE407+AE410+AE413+AE416</f>
        <v>-103559</v>
      </c>
      <c r="AF361" s="10">
        <f>AF362+AF370+AF378+AF381+AF389+AF398+AF404+AF407+AF410+AF413+AF416</f>
        <v>-97309</v>
      </c>
      <c r="AG361" s="10">
        <f>AG362+AG370+AG378+AG381+AG389+AG398+AG404+AG407+AG410+AG413+AG416</f>
        <v>-1230208</v>
      </c>
    </row>
    <row r="362" spans="1:33" outlineLevel="1" x14ac:dyDescent="0.3">
      <c r="A362" s="45" t="s">
        <v>179</v>
      </c>
      <c r="D362">
        <v>424011</v>
      </c>
      <c r="E362" t="s">
        <v>66</v>
      </c>
      <c r="J362" s="72">
        <v>-49932.78</v>
      </c>
      <c r="K362" s="72">
        <v>-49932.78</v>
      </c>
      <c r="L362" s="72">
        <v>-49932.78</v>
      </c>
      <c r="M362" s="72">
        <v>-49932.78</v>
      </c>
      <c r="N362" s="72">
        <v>-50428.479999999996</v>
      </c>
      <c r="O362" s="72">
        <v>-50459.679999999993</v>
      </c>
      <c r="P362" s="72">
        <v>-50459.679999999993</v>
      </c>
      <c r="Q362" s="72">
        <v>-50459.679999999993</v>
      </c>
      <c r="R362" s="72">
        <v>-50459.679999999993</v>
      </c>
      <c r="S362" s="72">
        <v>-50459.679999999993</v>
      </c>
      <c r="T362" s="68" t="s">
        <v>555</v>
      </c>
      <c r="U362" s="12">
        <f t="shared" ref="U362:AF362" si="297">SUBTOTAL(9,U363:U369)</f>
        <v>-50459</v>
      </c>
      <c r="V362" s="12">
        <f t="shared" si="297"/>
        <v>-50459</v>
      </c>
      <c r="W362" s="12">
        <f t="shared" si="297"/>
        <v>-50459</v>
      </c>
      <c r="X362" s="12">
        <f t="shared" si="297"/>
        <v>-50459</v>
      </c>
      <c r="Y362" s="12">
        <f t="shared" si="297"/>
        <v>-50459</v>
      </c>
      <c r="Z362" s="12">
        <f t="shared" si="297"/>
        <v>-50459</v>
      </c>
      <c r="AA362" s="12">
        <f t="shared" si="297"/>
        <v>-50459</v>
      </c>
      <c r="AB362" s="12">
        <f t="shared" si="297"/>
        <v>-50459</v>
      </c>
      <c r="AC362" s="12">
        <f t="shared" si="297"/>
        <v>-50459</v>
      </c>
      <c r="AD362" s="12">
        <f t="shared" si="297"/>
        <v>-50459</v>
      </c>
      <c r="AE362" s="12">
        <f t="shared" si="297"/>
        <v>-50459</v>
      </c>
      <c r="AF362" s="12">
        <f t="shared" si="297"/>
        <v>-50459</v>
      </c>
      <c r="AG362" s="12">
        <f t="shared" ref="AG362" si="298">SUM(U362:AF362)</f>
        <v>-605508</v>
      </c>
    </row>
    <row r="363" spans="1:33" outlineLevel="2" x14ac:dyDescent="0.3">
      <c r="A363" s="45">
        <f>IF(AG363=0,"-",F363)</f>
        <v>4004</v>
      </c>
      <c r="E363" s="42"/>
      <c r="F363" s="43">
        <v>4004</v>
      </c>
      <c r="G363" s="43" t="s">
        <v>220</v>
      </c>
      <c r="H363" s="43" t="s">
        <v>429</v>
      </c>
      <c r="I363" s="42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68" t="s">
        <v>555</v>
      </c>
      <c r="U363" s="11">
        <v>-13000</v>
      </c>
      <c r="V363" s="11">
        <v>-13000</v>
      </c>
      <c r="W363" s="11">
        <v>-13000</v>
      </c>
      <c r="X363" s="11">
        <v>-13000</v>
      </c>
      <c r="Y363" s="11">
        <v>-13000</v>
      </c>
      <c r="Z363" s="11">
        <v>-13000</v>
      </c>
      <c r="AA363" s="11">
        <v>-13000</v>
      </c>
      <c r="AB363" s="11">
        <v>-13000</v>
      </c>
      <c r="AC363" s="11">
        <v>-13000</v>
      </c>
      <c r="AD363" s="11">
        <v>-13000</v>
      </c>
      <c r="AE363" s="11">
        <v>-13000</v>
      </c>
      <c r="AF363" s="11">
        <v>-13000</v>
      </c>
      <c r="AG363" s="41">
        <f>SUM(U363:AF363)</f>
        <v>-156000</v>
      </c>
    </row>
    <row r="364" spans="1:33" outlineLevel="2" x14ac:dyDescent="0.3">
      <c r="A364" s="45">
        <f>IF(AG364=0,"-",F364)</f>
        <v>4004</v>
      </c>
      <c r="E364" s="42"/>
      <c r="F364" s="43">
        <v>4004</v>
      </c>
      <c r="G364" s="43" t="s">
        <v>220</v>
      </c>
      <c r="H364" s="43" t="s">
        <v>430</v>
      </c>
      <c r="I364" s="42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68" t="s">
        <v>555</v>
      </c>
      <c r="U364" s="11">
        <v>-12341</v>
      </c>
      <c r="V364" s="11">
        <v>-12341</v>
      </c>
      <c r="W364" s="11">
        <v>-12341</v>
      </c>
      <c r="X364" s="11">
        <v>-12341</v>
      </c>
      <c r="Y364" s="11">
        <v>-12341</v>
      </c>
      <c r="Z364" s="11">
        <v>-12341</v>
      </c>
      <c r="AA364" s="11">
        <v>-12341</v>
      </c>
      <c r="AB364" s="11">
        <v>-12341</v>
      </c>
      <c r="AC364" s="11">
        <v>-12341</v>
      </c>
      <c r="AD364" s="11">
        <v>-12341</v>
      </c>
      <c r="AE364" s="11">
        <v>-12341</v>
      </c>
      <c r="AF364" s="11">
        <v>-12341</v>
      </c>
      <c r="AG364" s="41">
        <f t="shared" ref="AG364:AG369" si="299">SUM(U364:AF364)</f>
        <v>-148092</v>
      </c>
    </row>
    <row r="365" spans="1:33" outlineLevel="2" x14ac:dyDescent="0.3">
      <c r="A365" s="45">
        <f>IF(AG365=0,"-",F365)</f>
        <v>4004</v>
      </c>
      <c r="E365" s="42"/>
      <c r="F365" s="43">
        <v>4004</v>
      </c>
      <c r="G365" s="43" t="s">
        <v>220</v>
      </c>
      <c r="H365" s="43" t="s">
        <v>431</v>
      </c>
      <c r="I365" s="42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68" t="s">
        <v>555</v>
      </c>
      <c r="U365" s="11">
        <v>-5017</v>
      </c>
      <c r="V365" s="11">
        <v>-5017</v>
      </c>
      <c r="W365" s="11">
        <v>-5017</v>
      </c>
      <c r="X365" s="11">
        <v>-5017</v>
      </c>
      <c r="Y365" s="11">
        <v>-5017</v>
      </c>
      <c r="Z365" s="11">
        <v>-5017</v>
      </c>
      <c r="AA365" s="11">
        <v>-5017</v>
      </c>
      <c r="AB365" s="11">
        <v>-5017</v>
      </c>
      <c r="AC365" s="11">
        <v>-5017</v>
      </c>
      <c r="AD365" s="11">
        <v>-5017</v>
      </c>
      <c r="AE365" s="11">
        <v>-5017</v>
      </c>
      <c r="AF365" s="11">
        <v>-5017</v>
      </c>
      <c r="AG365" s="41">
        <f t="shared" si="299"/>
        <v>-60204</v>
      </c>
    </row>
    <row r="366" spans="1:33" outlineLevel="2" x14ac:dyDescent="0.3">
      <c r="A366" s="45">
        <f>IF(AG366=0,"-",F366)</f>
        <v>4004</v>
      </c>
      <c r="E366" s="42"/>
      <c r="F366" s="43">
        <v>4004</v>
      </c>
      <c r="G366" s="43" t="s">
        <v>220</v>
      </c>
      <c r="H366" s="43" t="s">
        <v>432</v>
      </c>
      <c r="I366" s="42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68" t="s">
        <v>555</v>
      </c>
      <c r="U366" s="11">
        <v>-5017</v>
      </c>
      <c r="V366" s="11">
        <v>-5017</v>
      </c>
      <c r="W366" s="11">
        <v>-5017</v>
      </c>
      <c r="X366" s="11">
        <v>-5017</v>
      </c>
      <c r="Y366" s="11">
        <v>-5017</v>
      </c>
      <c r="Z366" s="11">
        <v>-5017</v>
      </c>
      <c r="AA366" s="11">
        <v>-5017</v>
      </c>
      <c r="AB366" s="11">
        <v>-5017</v>
      </c>
      <c r="AC366" s="11">
        <v>-5017</v>
      </c>
      <c r="AD366" s="11">
        <v>-5017</v>
      </c>
      <c r="AE366" s="11">
        <v>-5017</v>
      </c>
      <c r="AF366" s="11">
        <v>-5017</v>
      </c>
      <c r="AG366" s="41">
        <f t="shared" si="299"/>
        <v>-60204</v>
      </c>
    </row>
    <row r="367" spans="1:33" outlineLevel="2" x14ac:dyDescent="0.3">
      <c r="A367" s="45">
        <f>IF(AG367=0,"-",F367)</f>
        <v>4004</v>
      </c>
      <c r="E367" s="42"/>
      <c r="F367" s="43">
        <v>4004</v>
      </c>
      <c r="G367" s="43" t="s">
        <v>220</v>
      </c>
      <c r="H367" s="43" t="s">
        <v>433</v>
      </c>
      <c r="I367" s="42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68" t="s">
        <v>555</v>
      </c>
      <c r="U367" s="11">
        <v>-15084</v>
      </c>
      <c r="V367" s="11">
        <v>-15084</v>
      </c>
      <c r="W367" s="11">
        <v>-15084</v>
      </c>
      <c r="X367" s="11">
        <v>-15084</v>
      </c>
      <c r="Y367" s="11">
        <v>-15084</v>
      </c>
      <c r="Z367" s="11">
        <v>-15084</v>
      </c>
      <c r="AA367" s="11">
        <v>-15084</v>
      </c>
      <c r="AB367" s="11">
        <v>-15084</v>
      </c>
      <c r="AC367" s="11">
        <v>-15084</v>
      </c>
      <c r="AD367" s="11">
        <v>-15084</v>
      </c>
      <c r="AE367" s="11">
        <v>-15084</v>
      </c>
      <c r="AF367" s="11">
        <v>-15084</v>
      </c>
      <c r="AG367" s="41">
        <f t="shared" si="299"/>
        <v>-181008</v>
      </c>
    </row>
    <row r="368" spans="1:33" outlineLevel="2" x14ac:dyDescent="0.3">
      <c r="A368" s="45" t="str">
        <f>IF(AG368=0,"-",F368)</f>
        <v>-</v>
      </c>
      <c r="E368" s="42"/>
      <c r="F368" s="43"/>
      <c r="G368" s="43"/>
      <c r="H368" s="43"/>
      <c r="I368" s="42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68" t="s">
        <v>555</v>
      </c>
      <c r="AG368" s="41">
        <f t="shared" si="299"/>
        <v>0</v>
      </c>
    </row>
    <row r="369" spans="1:33" outlineLevel="2" x14ac:dyDescent="0.3">
      <c r="A369" s="45" t="str">
        <f>IF(AG369=0,"-",F369)</f>
        <v>-</v>
      </c>
      <c r="E369" s="42"/>
      <c r="F369" s="43"/>
      <c r="G369" s="43"/>
      <c r="H369" s="43"/>
      <c r="I369" s="42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68" t="s">
        <v>555</v>
      </c>
      <c r="AG369" s="41">
        <f t="shared" si="299"/>
        <v>0</v>
      </c>
    </row>
    <row r="370" spans="1:33" outlineLevel="1" x14ac:dyDescent="0.3">
      <c r="A370" s="45" t="s">
        <v>179</v>
      </c>
      <c r="D370">
        <v>424021</v>
      </c>
      <c r="E370" t="s">
        <v>67</v>
      </c>
      <c r="J370" s="72">
        <v>-1910.8400000000001</v>
      </c>
      <c r="K370" s="72">
        <v>-4416.7</v>
      </c>
      <c r="L370" s="72">
        <v>-5669</v>
      </c>
      <c r="M370" s="72">
        <v>-6409.5</v>
      </c>
      <c r="N370" s="72">
        <v>-4752.7999999999993</v>
      </c>
      <c r="O370" s="72">
        <v>-3676.2</v>
      </c>
      <c r="P370" s="72">
        <v>-3676.2</v>
      </c>
      <c r="Q370" s="72">
        <v>-3676.2</v>
      </c>
      <c r="R370" s="72">
        <v>-3676.2</v>
      </c>
      <c r="S370" s="72">
        <v>-3676.2</v>
      </c>
      <c r="T370" s="68" t="s">
        <v>555</v>
      </c>
      <c r="U370" s="12">
        <f t="shared" ref="U370:AF370" si="300">SUBTOTAL(9,U371:U377)</f>
        <v>0</v>
      </c>
      <c r="V370" s="12">
        <f t="shared" si="300"/>
        <v>-6250</v>
      </c>
      <c r="W370" s="12">
        <f t="shared" si="300"/>
        <v>-6250</v>
      </c>
      <c r="X370" s="12">
        <f t="shared" si="300"/>
        <v>-6250</v>
      </c>
      <c r="Y370" s="12">
        <f t="shared" si="300"/>
        <v>-6250</v>
      </c>
      <c r="Z370" s="12">
        <f t="shared" si="300"/>
        <v>-6250</v>
      </c>
      <c r="AA370" s="12">
        <f t="shared" si="300"/>
        <v>-6250</v>
      </c>
      <c r="AB370" s="12">
        <f t="shared" si="300"/>
        <v>-6250</v>
      </c>
      <c r="AC370" s="12">
        <f t="shared" si="300"/>
        <v>-6250</v>
      </c>
      <c r="AD370" s="12">
        <f t="shared" si="300"/>
        <v>-6250</v>
      </c>
      <c r="AE370" s="12">
        <f t="shared" si="300"/>
        <v>-6250</v>
      </c>
      <c r="AF370" s="12">
        <f t="shared" si="300"/>
        <v>0</v>
      </c>
      <c r="AG370" s="12">
        <f t="shared" ref="AG370" si="301">SUM(U370:AF370)</f>
        <v>-62500</v>
      </c>
    </row>
    <row r="371" spans="1:33" outlineLevel="2" x14ac:dyDescent="0.3">
      <c r="A371" s="45">
        <f>IF(AG371=0,"-",F371)</f>
        <v>4004</v>
      </c>
      <c r="E371" s="42"/>
      <c r="F371" s="43">
        <v>4004</v>
      </c>
      <c r="G371" s="43" t="s">
        <v>220</v>
      </c>
      <c r="H371" s="43" t="s">
        <v>429</v>
      </c>
      <c r="I371" s="42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68" t="s">
        <v>555</v>
      </c>
      <c r="V371" s="11">
        <v>-1100</v>
      </c>
      <c r="W371" s="11">
        <v>-1100</v>
      </c>
      <c r="X371" s="11">
        <v>-1100</v>
      </c>
      <c r="Y371" s="11">
        <v>-1100</v>
      </c>
      <c r="Z371" s="11">
        <v>-1100</v>
      </c>
      <c r="AA371" s="11">
        <v>-1100</v>
      </c>
      <c r="AB371" s="11">
        <v>-1100</v>
      </c>
      <c r="AC371" s="11">
        <v>-1100</v>
      </c>
      <c r="AD371" s="11">
        <v>-1100</v>
      </c>
      <c r="AE371" s="11">
        <v>-1100</v>
      </c>
      <c r="AG371" s="41">
        <f>SUM(U371:AF371)</f>
        <v>-11000</v>
      </c>
    </row>
    <row r="372" spans="1:33" outlineLevel="2" x14ac:dyDescent="0.3">
      <c r="A372" s="45">
        <f>IF(AG372=0,"-",F372)</f>
        <v>4004</v>
      </c>
      <c r="E372" s="42"/>
      <c r="F372" s="43">
        <v>4004</v>
      </c>
      <c r="G372" s="43" t="s">
        <v>220</v>
      </c>
      <c r="H372" s="43" t="s">
        <v>430</v>
      </c>
      <c r="I372" s="42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68" t="s">
        <v>555</v>
      </c>
      <c r="V372" s="11">
        <v>-1400</v>
      </c>
      <c r="W372" s="11">
        <v>-1400</v>
      </c>
      <c r="X372" s="11">
        <v>-1400</v>
      </c>
      <c r="Y372" s="11">
        <v>-1400</v>
      </c>
      <c r="Z372" s="11">
        <v>-1400</v>
      </c>
      <c r="AA372" s="11">
        <v>-1400</v>
      </c>
      <c r="AB372" s="11">
        <v>-1400</v>
      </c>
      <c r="AC372" s="11">
        <v>-1400</v>
      </c>
      <c r="AD372" s="11">
        <v>-1400</v>
      </c>
      <c r="AE372" s="11">
        <v>-1400</v>
      </c>
      <c r="AG372" s="41">
        <f t="shared" ref="AG372:AG377" si="302">SUM(U372:AF372)</f>
        <v>-14000</v>
      </c>
    </row>
    <row r="373" spans="1:33" outlineLevel="2" x14ac:dyDescent="0.3">
      <c r="A373" s="45">
        <f>IF(AG373=0,"-",F373)</f>
        <v>4004</v>
      </c>
      <c r="E373" s="42"/>
      <c r="F373" s="43">
        <v>4004</v>
      </c>
      <c r="G373" s="43" t="s">
        <v>220</v>
      </c>
      <c r="H373" s="43" t="s">
        <v>431</v>
      </c>
      <c r="I373" s="42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68" t="s">
        <v>555</v>
      </c>
      <c r="V373" s="11">
        <v>-1800</v>
      </c>
      <c r="W373" s="11">
        <v>-1800</v>
      </c>
      <c r="X373" s="11">
        <v>-1800</v>
      </c>
      <c r="Y373" s="11">
        <v>-1800</v>
      </c>
      <c r="Z373" s="11">
        <v>-1800</v>
      </c>
      <c r="AA373" s="11">
        <v>-1800</v>
      </c>
      <c r="AB373" s="11">
        <v>-1800</v>
      </c>
      <c r="AC373" s="11">
        <v>-1800</v>
      </c>
      <c r="AD373" s="11">
        <v>-1800</v>
      </c>
      <c r="AE373" s="11">
        <v>-1800</v>
      </c>
      <c r="AG373" s="41">
        <f t="shared" si="302"/>
        <v>-18000</v>
      </c>
    </row>
    <row r="374" spans="1:33" outlineLevel="2" x14ac:dyDescent="0.3">
      <c r="A374" s="45">
        <f>IF(AG374=0,"-",F374)</f>
        <v>4004</v>
      </c>
      <c r="E374" s="42"/>
      <c r="F374" s="43">
        <v>4004</v>
      </c>
      <c r="G374" s="43" t="s">
        <v>220</v>
      </c>
      <c r="H374" s="43" t="s">
        <v>432</v>
      </c>
      <c r="I374" s="42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68" t="s">
        <v>555</v>
      </c>
      <c r="V374" s="11">
        <v>-750</v>
      </c>
      <c r="W374" s="11">
        <v>-750</v>
      </c>
      <c r="X374" s="11">
        <v>-750</v>
      </c>
      <c r="Y374" s="11">
        <v>-750</v>
      </c>
      <c r="Z374" s="11">
        <v>-750</v>
      </c>
      <c r="AA374" s="11">
        <v>-750</v>
      </c>
      <c r="AB374" s="11">
        <v>-750</v>
      </c>
      <c r="AC374" s="11">
        <v>-750</v>
      </c>
      <c r="AD374" s="11">
        <v>-750</v>
      </c>
      <c r="AE374" s="11">
        <v>-750</v>
      </c>
      <c r="AG374" s="41">
        <f t="shared" si="302"/>
        <v>-7500</v>
      </c>
    </row>
    <row r="375" spans="1:33" outlineLevel="2" x14ac:dyDescent="0.3">
      <c r="A375" s="45">
        <f>IF(AG375=0,"-",F375)</f>
        <v>4004</v>
      </c>
      <c r="E375" s="42"/>
      <c r="F375" s="43">
        <v>4004</v>
      </c>
      <c r="G375" s="43" t="s">
        <v>220</v>
      </c>
      <c r="H375" s="43" t="s">
        <v>433</v>
      </c>
      <c r="I375" s="42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68" t="s">
        <v>555</v>
      </c>
      <c r="V375" s="11">
        <v>-1200</v>
      </c>
      <c r="W375" s="11">
        <v>-1200</v>
      </c>
      <c r="X375" s="11">
        <v>-1200</v>
      </c>
      <c r="Y375" s="11">
        <v>-1200</v>
      </c>
      <c r="Z375" s="11">
        <v>-1200</v>
      </c>
      <c r="AA375" s="11">
        <v>-1200</v>
      </c>
      <c r="AB375" s="11">
        <v>-1200</v>
      </c>
      <c r="AC375" s="11">
        <v>-1200</v>
      </c>
      <c r="AD375" s="11">
        <v>-1200</v>
      </c>
      <c r="AE375" s="11">
        <v>-1200</v>
      </c>
      <c r="AG375" s="41">
        <f t="shared" si="302"/>
        <v>-12000</v>
      </c>
    </row>
    <row r="376" spans="1:33" outlineLevel="2" x14ac:dyDescent="0.3">
      <c r="A376" s="45" t="str">
        <f>IF(AG376=0,"-",F376)</f>
        <v>-</v>
      </c>
      <c r="E376" s="42"/>
      <c r="F376" s="43"/>
      <c r="G376" s="43"/>
      <c r="H376" s="43"/>
      <c r="I376" s="42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68" t="s">
        <v>555</v>
      </c>
      <c r="AG376" s="41">
        <f t="shared" si="302"/>
        <v>0</v>
      </c>
    </row>
    <row r="377" spans="1:33" outlineLevel="2" x14ac:dyDescent="0.3">
      <c r="A377" s="45" t="str">
        <f>IF(AG377=0,"-",F377)</f>
        <v>-</v>
      </c>
      <c r="E377" s="42"/>
      <c r="F377" s="43"/>
      <c r="G377" s="43"/>
      <c r="H377" s="43"/>
      <c r="I377" s="42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68" t="s">
        <v>555</v>
      </c>
      <c r="AG377" s="41">
        <f t="shared" si="302"/>
        <v>0</v>
      </c>
    </row>
    <row r="378" spans="1:33" outlineLevel="1" x14ac:dyDescent="0.3">
      <c r="A378" s="45" t="s">
        <v>179</v>
      </c>
      <c r="D378">
        <v>424031</v>
      </c>
      <c r="E378" t="s">
        <v>68</v>
      </c>
      <c r="J378" s="72">
        <v>0</v>
      </c>
      <c r="K378" s="72">
        <v>0</v>
      </c>
      <c r="L378" s="72">
        <v>0</v>
      </c>
      <c r="M378" s="72">
        <v>0</v>
      </c>
      <c r="N378" s="72">
        <v>0</v>
      </c>
      <c r="O378" s="72">
        <v>0</v>
      </c>
      <c r="P378" s="72">
        <v>0</v>
      </c>
      <c r="Q378" s="72">
        <v>0</v>
      </c>
      <c r="R378" s="72">
        <v>0</v>
      </c>
      <c r="S378" s="72">
        <v>0</v>
      </c>
      <c r="T378" s="68" t="s">
        <v>555</v>
      </c>
      <c r="U378" s="12">
        <f t="shared" ref="U378:AF378" si="303">SUBTOTAL(9,U379:U380)</f>
        <v>0</v>
      </c>
      <c r="V378" s="12">
        <f t="shared" si="303"/>
        <v>0</v>
      </c>
      <c r="W378" s="12">
        <f t="shared" si="303"/>
        <v>0</v>
      </c>
      <c r="X378" s="12">
        <f t="shared" si="303"/>
        <v>0</v>
      </c>
      <c r="Y378" s="12">
        <f t="shared" si="303"/>
        <v>0</v>
      </c>
      <c r="Z378" s="12">
        <f t="shared" si="303"/>
        <v>0</v>
      </c>
      <c r="AA378" s="12">
        <f t="shared" si="303"/>
        <v>0</v>
      </c>
      <c r="AB378" s="12">
        <f t="shared" si="303"/>
        <v>0</v>
      </c>
      <c r="AC378" s="12">
        <f t="shared" si="303"/>
        <v>0</v>
      </c>
      <c r="AD378" s="12">
        <f t="shared" si="303"/>
        <v>0</v>
      </c>
      <c r="AE378" s="12">
        <f t="shared" si="303"/>
        <v>0</v>
      </c>
      <c r="AF378" s="12">
        <f t="shared" si="303"/>
        <v>0</v>
      </c>
      <c r="AG378" s="12">
        <f t="shared" ref="AG378" si="304">SUM(U378:AF378)</f>
        <v>0</v>
      </c>
    </row>
    <row r="379" spans="1:33" outlineLevel="2" x14ac:dyDescent="0.3">
      <c r="A379" s="45" t="str">
        <f>IF(AG379=0,"-",F379)</f>
        <v>-</v>
      </c>
      <c r="E379" s="42"/>
      <c r="F379" s="43"/>
      <c r="G379" s="43"/>
      <c r="H379" s="43"/>
      <c r="I379" s="42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68" t="s">
        <v>555</v>
      </c>
      <c r="AG379" s="41">
        <f t="shared" ref="AG379:AG380" si="305">SUM(U379:AF379)</f>
        <v>0</v>
      </c>
    </row>
    <row r="380" spans="1:33" outlineLevel="2" x14ac:dyDescent="0.3">
      <c r="A380" s="45" t="str">
        <f>IF(AG380=0,"-",F380)</f>
        <v>-</v>
      </c>
      <c r="E380" s="42"/>
      <c r="F380" s="43"/>
      <c r="G380" s="43"/>
      <c r="H380" s="43"/>
      <c r="I380" s="42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68" t="s">
        <v>555</v>
      </c>
      <c r="AG380" s="41">
        <f t="shared" si="305"/>
        <v>0</v>
      </c>
    </row>
    <row r="381" spans="1:33" outlineLevel="1" x14ac:dyDescent="0.3">
      <c r="A381" s="45" t="s">
        <v>179</v>
      </c>
      <c r="D381">
        <v>424041</v>
      </c>
      <c r="E381" t="s">
        <v>69</v>
      </c>
      <c r="J381" s="72">
        <v>-2234.9700000000003</v>
      </c>
      <c r="K381" s="72">
        <v>-6037.9599999999991</v>
      </c>
      <c r="L381" s="72">
        <v>-1875.4099999999999</v>
      </c>
      <c r="M381" s="72">
        <v>-12536.23</v>
      </c>
      <c r="N381" s="72">
        <v>-6228.1399999999994</v>
      </c>
      <c r="O381" s="72">
        <v>-6659.26</v>
      </c>
      <c r="P381" s="72">
        <v>-7020.8899999999994</v>
      </c>
      <c r="Q381" s="72">
        <v>-3008.83</v>
      </c>
      <c r="R381" s="72">
        <v>-2078.06</v>
      </c>
      <c r="S381" s="72">
        <v>-2145.73</v>
      </c>
      <c r="T381" s="68" t="s">
        <v>555</v>
      </c>
      <c r="U381" s="12">
        <f>SUBTOTAL(9,U382:U388)</f>
        <v>-6750</v>
      </c>
      <c r="V381" s="12">
        <f>SUBTOTAL(9,V382:V388)</f>
        <v>-6750</v>
      </c>
      <c r="W381" s="12">
        <f>SUBTOTAL(9,W382:W388)</f>
        <v>-6750</v>
      </c>
      <c r="X381" s="12">
        <f>SUBTOTAL(9,X382:X388)</f>
        <v>-6750</v>
      </c>
      <c r="Y381" s="12">
        <f>SUBTOTAL(9,Y382:Y388)</f>
        <v>-6750</v>
      </c>
      <c r="Z381" s="12">
        <f>SUBTOTAL(9,Z382:Z388)</f>
        <v>-6750</v>
      </c>
      <c r="AA381" s="12">
        <f>SUBTOTAL(9,AA382:AA388)</f>
        <v>-6750</v>
      </c>
      <c r="AB381" s="12">
        <f>SUBTOTAL(9,AB382:AB388)</f>
        <v>-6750</v>
      </c>
      <c r="AC381" s="12">
        <f>SUBTOTAL(9,AC382:AC388)</f>
        <v>-6750</v>
      </c>
      <c r="AD381" s="12">
        <f>SUBTOTAL(9,AD382:AD388)</f>
        <v>-6750</v>
      </c>
      <c r="AE381" s="12">
        <f>SUBTOTAL(9,AE382:AE388)</f>
        <v>-6750</v>
      </c>
      <c r="AF381" s="12">
        <f>SUBTOTAL(9,AF382:AF388)</f>
        <v>-6750</v>
      </c>
      <c r="AG381" s="12">
        <f t="shared" ref="AG381" si="306">SUM(U381:AF381)</f>
        <v>-81000</v>
      </c>
    </row>
    <row r="382" spans="1:33" outlineLevel="2" x14ac:dyDescent="0.3">
      <c r="A382" s="45">
        <f>IF(AG382=0,"-",F382)</f>
        <v>4004</v>
      </c>
      <c r="E382" s="42"/>
      <c r="F382" s="43">
        <v>4004</v>
      </c>
      <c r="G382" s="43" t="s">
        <v>220</v>
      </c>
      <c r="H382" s="43" t="s">
        <v>429</v>
      </c>
      <c r="I382" s="42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68" t="s">
        <v>555</v>
      </c>
      <c r="U382" s="11">
        <v>-400</v>
      </c>
      <c r="V382" s="11">
        <v>-400</v>
      </c>
      <c r="W382" s="11">
        <v>-400</v>
      </c>
      <c r="X382" s="11">
        <v>-400</v>
      </c>
      <c r="Y382" s="11">
        <v>-400</v>
      </c>
      <c r="Z382" s="11">
        <v>-400</v>
      </c>
      <c r="AA382" s="11">
        <v>-400</v>
      </c>
      <c r="AB382" s="11">
        <v>-400</v>
      </c>
      <c r="AC382" s="11">
        <v>-400</v>
      </c>
      <c r="AD382" s="11">
        <v>-400</v>
      </c>
      <c r="AE382" s="11">
        <v>-400</v>
      </c>
      <c r="AF382" s="11">
        <v>-400</v>
      </c>
      <c r="AG382" s="41">
        <f>SUM(U382:AF382)</f>
        <v>-4800</v>
      </c>
    </row>
    <row r="383" spans="1:33" outlineLevel="2" x14ac:dyDescent="0.3">
      <c r="A383" s="45" t="str">
        <f>IF(AG383=0,"-",F383)</f>
        <v>-</v>
      </c>
      <c r="E383" s="42"/>
      <c r="F383" s="43">
        <v>4004</v>
      </c>
      <c r="G383" s="43" t="s">
        <v>220</v>
      </c>
      <c r="H383" s="43" t="s">
        <v>430</v>
      </c>
      <c r="I383" s="42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68" t="s">
        <v>555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41">
        <f t="shared" ref="AG383:AG388" si="307">SUM(U383:AF383)</f>
        <v>0</v>
      </c>
    </row>
    <row r="384" spans="1:33" outlineLevel="2" x14ac:dyDescent="0.3">
      <c r="A384" s="45" t="str">
        <f>IF(AG384=0,"-",F384)</f>
        <v>-</v>
      </c>
      <c r="E384" s="42"/>
      <c r="F384" s="43">
        <v>4004</v>
      </c>
      <c r="G384" s="43" t="s">
        <v>220</v>
      </c>
      <c r="H384" s="43" t="s">
        <v>431</v>
      </c>
      <c r="I384" s="42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68" t="s">
        <v>555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41">
        <f t="shared" si="307"/>
        <v>0</v>
      </c>
    </row>
    <row r="385" spans="1:33" outlineLevel="2" x14ac:dyDescent="0.3">
      <c r="A385" s="45">
        <f>IF(AG385=0,"-",F385)</f>
        <v>4004</v>
      </c>
      <c r="E385" s="42"/>
      <c r="F385" s="43">
        <v>4004</v>
      </c>
      <c r="G385" s="43" t="s">
        <v>220</v>
      </c>
      <c r="H385" s="43" t="s">
        <v>432</v>
      </c>
      <c r="I385" s="42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68" t="s">
        <v>555</v>
      </c>
      <c r="U385" s="11">
        <v>-1350</v>
      </c>
      <c r="V385" s="11">
        <v>-1350</v>
      </c>
      <c r="W385" s="11">
        <v>-1350</v>
      </c>
      <c r="X385" s="11">
        <v>-1350</v>
      </c>
      <c r="Y385" s="11">
        <v>-1350</v>
      </c>
      <c r="Z385" s="11">
        <v>-1350</v>
      </c>
      <c r="AA385" s="11">
        <v>-1350</v>
      </c>
      <c r="AB385" s="11">
        <v>-1350</v>
      </c>
      <c r="AC385" s="11">
        <v>-1350</v>
      </c>
      <c r="AD385" s="11">
        <v>-1350</v>
      </c>
      <c r="AE385" s="11">
        <v>-1350</v>
      </c>
      <c r="AF385" s="11">
        <v>-1350</v>
      </c>
      <c r="AG385" s="41">
        <f t="shared" si="307"/>
        <v>-16200</v>
      </c>
    </row>
    <row r="386" spans="1:33" outlineLevel="2" x14ac:dyDescent="0.3">
      <c r="A386" s="45">
        <f>IF(AG386=0,"-",F386)</f>
        <v>4004</v>
      </c>
      <c r="E386" s="42"/>
      <c r="F386" s="43">
        <v>4004</v>
      </c>
      <c r="G386" s="43" t="s">
        <v>220</v>
      </c>
      <c r="H386" s="43" t="s">
        <v>433</v>
      </c>
      <c r="I386" s="42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68" t="s">
        <v>555</v>
      </c>
      <c r="U386" s="11">
        <v>-5000</v>
      </c>
      <c r="V386" s="11">
        <v>-5000</v>
      </c>
      <c r="W386" s="11">
        <v>-5000</v>
      </c>
      <c r="X386" s="11">
        <v>-5000</v>
      </c>
      <c r="Y386" s="11">
        <v>-5000</v>
      </c>
      <c r="Z386" s="11">
        <v>-5000</v>
      </c>
      <c r="AA386" s="11">
        <v>-5000</v>
      </c>
      <c r="AB386" s="11">
        <v>-5000</v>
      </c>
      <c r="AC386" s="11">
        <v>-5000</v>
      </c>
      <c r="AD386" s="11">
        <v>-5000</v>
      </c>
      <c r="AE386" s="11">
        <v>-5000</v>
      </c>
      <c r="AF386" s="11">
        <v>-5000</v>
      </c>
      <c r="AG386" s="41">
        <f t="shared" si="307"/>
        <v>-60000</v>
      </c>
    </row>
    <row r="387" spans="1:33" outlineLevel="2" x14ac:dyDescent="0.3">
      <c r="A387" s="45" t="str">
        <f>IF(AG387=0,"-",F387)</f>
        <v>-</v>
      </c>
      <c r="E387" s="42"/>
      <c r="F387" s="43"/>
      <c r="G387" s="43"/>
      <c r="H387" s="43"/>
      <c r="I387" s="42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68" t="s">
        <v>555</v>
      </c>
      <c r="AG387" s="41">
        <f t="shared" si="307"/>
        <v>0</v>
      </c>
    </row>
    <row r="388" spans="1:33" outlineLevel="2" x14ac:dyDescent="0.3">
      <c r="A388" s="45" t="str">
        <f>IF(AG388=0,"-",F388)</f>
        <v>-</v>
      </c>
      <c r="E388" s="42"/>
      <c r="F388" s="43"/>
      <c r="G388" s="43"/>
      <c r="H388" s="43"/>
      <c r="I388" s="42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68" t="s">
        <v>555</v>
      </c>
      <c r="AG388" s="41">
        <f t="shared" si="307"/>
        <v>0</v>
      </c>
    </row>
    <row r="389" spans="1:33" outlineLevel="1" x14ac:dyDescent="0.3">
      <c r="A389" s="45" t="s">
        <v>179</v>
      </c>
      <c r="D389">
        <v>424051</v>
      </c>
      <c r="E389" t="s">
        <v>70</v>
      </c>
      <c r="J389" s="72">
        <v>-10688.82</v>
      </c>
      <c r="K389" s="72">
        <v>-12134.48</v>
      </c>
      <c r="L389" s="72">
        <v>-13336.6</v>
      </c>
      <c r="M389" s="72">
        <v>-12182.859999999999</v>
      </c>
      <c r="N389" s="72">
        <v>-11721.059999999998</v>
      </c>
      <c r="O389" s="72">
        <v>-10639.140000000003</v>
      </c>
      <c r="P389" s="72">
        <v>-11494.47</v>
      </c>
      <c r="Q389" s="72">
        <v>-12183.359999999999</v>
      </c>
      <c r="R389" s="72">
        <v>-14083.399999999998</v>
      </c>
      <c r="S389" s="72">
        <v>-15611.48</v>
      </c>
      <c r="T389" s="68" t="s">
        <v>555</v>
      </c>
      <c r="U389" s="12">
        <f>SUBTOTAL(9,U390:U397)</f>
        <v>-20100</v>
      </c>
      <c r="V389" s="12">
        <f t="shared" ref="V389:AF389" si="308">SUBTOTAL(9,V390:V397)</f>
        <v>-20100</v>
      </c>
      <c r="W389" s="12">
        <f t="shared" si="308"/>
        <v>-20100</v>
      </c>
      <c r="X389" s="12">
        <f t="shared" si="308"/>
        <v>-20100</v>
      </c>
      <c r="Y389" s="12">
        <f t="shared" si="308"/>
        <v>-20100</v>
      </c>
      <c r="Z389" s="12">
        <f t="shared" si="308"/>
        <v>-20100</v>
      </c>
      <c r="AA389" s="12">
        <f t="shared" si="308"/>
        <v>-20100</v>
      </c>
      <c r="AB389" s="12">
        <f t="shared" si="308"/>
        <v>-20100</v>
      </c>
      <c r="AC389" s="12">
        <f t="shared" si="308"/>
        <v>-20100</v>
      </c>
      <c r="AD389" s="12">
        <f t="shared" si="308"/>
        <v>-20100</v>
      </c>
      <c r="AE389" s="12">
        <f t="shared" si="308"/>
        <v>-20100</v>
      </c>
      <c r="AF389" s="12">
        <f t="shared" si="308"/>
        <v>-20100</v>
      </c>
      <c r="AG389" s="12">
        <f t="shared" ref="AG389" si="309">SUM(U389:AF389)</f>
        <v>-241200</v>
      </c>
    </row>
    <row r="390" spans="1:33" outlineLevel="2" x14ac:dyDescent="0.3">
      <c r="A390" s="45">
        <f>IF(AG390=0,"-",F390)</f>
        <v>4004</v>
      </c>
      <c r="E390" s="42"/>
      <c r="F390" s="43">
        <v>4004</v>
      </c>
      <c r="G390" s="43" t="s">
        <v>220</v>
      </c>
      <c r="H390" s="43" t="s">
        <v>429</v>
      </c>
      <c r="I390" s="42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68" t="s">
        <v>555</v>
      </c>
      <c r="U390" s="11">
        <v>-1700</v>
      </c>
      <c r="V390" s="11">
        <v>-1700</v>
      </c>
      <c r="W390" s="11">
        <v>-1700</v>
      </c>
      <c r="X390" s="11">
        <v>-1700</v>
      </c>
      <c r="Y390" s="11">
        <v>-1700</v>
      </c>
      <c r="Z390" s="11">
        <v>-1700</v>
      </c>
      <c r="AA390" s="11">
        <v>-1700</v>
      </c>
      <c r="AB390" s="11">
        <v>-1700</v>
      </c>
      <c r="AC390" s="11">
        <v>-1700</v>
      </c>
      <c r="AD390" s="11">
        <v>-1700</v>
      </c>
      <c r="AE390" s="11">
        <v>-1700</v>
      </c>
      <c r="AF390" s="11">
        <v>-1700</v>
      </c>
      <c r="AG390" s="41">
        <f>SUM(U390:AF390)</f>
        <v>-20400</v>
      </c>
    </row>
    <row r="391" spans="1:33" outlineLevel="2" x14ac:dyDescent="0.3">
      <c r="A391" s="45">
        <f>IF(AG391=0,"-",F391)</f>
        <v>4004</v>
      </c>
      <c r="E391" s="42"/>
      <c r="F391" s="43">
        <v>4004</v>
      </c>
      <c r="G391" s="43" t="s">
        <v>220</v>
      </c>
      <c r="H391" s="43" t="s">
        <v>430</v>
      </c>
      <c r="I391" s="42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68" t="s">
        <v>555</v>
      </c>
      <c r="U391" s="11">
        <v>-1000</v>
      </c>
      <c r="V391" s="11">
        <v>-1000</v>
      </c>
      <c r="W391" s="11">
        <v>-1000</v>
      </c>
      <c r="X391" s="11">
        <v>-1000</v>
      </c>
      <c r="Y391" s="11">
        <v>-1000</v>
      </c>
      <c r="Z391" s="11">
        <v>-1000</v>
      </c>
      <c r="AA391" s="11">
        <v>-1000</v>
      </c>
      <c r="AB391" s="11">
        <v>-1000</v>
      </c>
      <c r="AC391" s="11">
        <v>-1000</v>
      </c>
      <c r="AD391" s="11">
        <v>-1000</v>
      </c>
      <c r="AE391" s="11">
        <v>-1000</v>
      </c>
      <c r="AF391" s="11">
        <v>-1000</v>
      </c>
      <c r="AG391" s="41">
        <f t="shared" ref="AG391:AG397" si="310">SUM(U391:AF391)</f>
        <v>-12000</v>
      </c>
    </row>
    <row r="392" spans="1:33" outlineLevel="2" x14ac:dyDescent="0.3">
      <c r="A392" s="45">
        <f>IF(AG392=0,"-",F392)</f>
        <v>4004</v>
      </c>
      <c r="E392" s="42"/>
      <c r="F392" s="43">
        <v>4004</v>
      </c>
      <c r="G392" s="43" t="s">
        <v>220</v>
      </c>
      <c r="H392" s="43" t="s">
        <v>431</v>
      </c>
      <c r="I392" s="42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68" t="s">
        <v>555</v>
      </c>
      <c r="U392" s="11">
        <v>-400</v>
      </c>
      <c r="V392" s="11">
        <v>-400</v>
      </c>
      <c r="W392" s="11">
        <v>-400</v>
      </c>
      <c r="X392" s="11">
        <v>-400</v>
      </c>
      <c r="Y392" s="11">
        <v>-400</v>
      </c>
      <c r="Z392" s="11">
        <v>-400</v>
      </c>
      <c r="AA392" s="11">
        <v>-400</v>
      </c>
      <c r="AB392" s="11">
        <v>-400</v>
      </c>
      <c r="AC392" s="11">
        <v>-400</v>
      </c>
      <c r="AD392" s="11">
        <v>-400</v>
      </c>
      <c r="AE392" s="11">
        <v>-400</v>
      </c>
      <c r="AF392" s="11">
        <v>-400</v>
      </c>
      <c r="AG392" s="41">
        <f t="shared" si="310"/>
        <v>-4800</v>
      </c>
    </row>
    <row r="393" spans="1:33" outlineLevel="2" x14ac:dyDescent="0.3">
      <c r="A393" s="45">
        <f>IF(AG393=0,"-",F393)</f>
        <v>4004</v>
      </c>
      <c r="E393" s="42"/>
      <c r="F393" s="43">
        <v>4004</v>
      </c>
      <c r="G393" s="43" t="s">
        <v>220</v>
      </c>
      <c r="H393" s="43" t="s">
        <v>432</v>
      </c>
      <c r="I393" s="42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68" t="s">
        <v>555</v>
      </c>
      <c r="U393" s="11">
        <v>-500</v>
      </c>
      <c r="V393" s="11">
        <v>-500</v>
      </c>
      <c r="W393" s="11">
        <v>-500</v>
      </c>
      <c r="X393" s="11">
        <v>-500</v>
      </c>
      <c r="Y393" s="11">
        <v>-500</v>
      </c>
      <c r="Z393" s="11">
        <v>-500</v>
      </c>
      <c r="AA393" s="11">
        <v>-500</v>
      </c>
      <c r="AB393" s="11">
        <v>-500</v>
      </c>
      <c r="AC393" s="11">
        <v>-500</v>
      </c>
      <c r="AD393" s="11">
        <v>-500</v>
      </c>
      <c r="AE393" s="11">
        <v>-500</v>
      </c>
      <c r="AF393" s="11">
        <v>-500</v>
      </c>
      <c r="AG393" s="41">
        <f t="shared" si="310"/>
        <v>-6000</v>
      </c>
    </row>
    <row r="394" spans="1:33" outlineLevel="2" x14ac:dyDescent="0.3">
      <c r="A394" s="45">
        <f>IF(AG394=0,"-",F394)</f>
        <v>4004</v>
      </c>
      <c r="E394" s="42"/>
      <c r="F394" s="43">
        <v>4004</v>
      </c>
      <c r="G394" s="43" t="s">
        <v>220</v>
      </c>
      <c r="H394" s="43" t="s">
        <v>433</v>
      </c>
      <c r="I394" s="42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68" t="s">
        <v>555</v>
      </c>
      <c r="U394" s="11">
        <v>-9000</v>
      </c>
      <c r="V394" s="11">
        <v>-9000</v>
      </c>
      <c r="W394" s="11">
        <v>-9000</v>
      </c>
      <c r="X394" s="11">
        <v>-9000</v>
      </c>
      <c r="Y394" s="11">
        <v>-9000</v>
      </c>
      <c r="Z394" s="11">
        <v>-9000</v>
      </c>
      <c r="AA394" s="11">
        <v>-9000</v>
      </c>
      <c r="AB394" s="11">
        <v>-9000</v>
      </c>
      <c r="AC394" s="11">
        <v>-9000</v>
      </c>
      <c r="AD394" s="11">
        <v>-9000</v>
      </c>
      <c r="AE394" s="11">
        <v>-9000</v>
      </c>
      <c r="AF394" s="11">
        <v>-9000</v>
      </c>
      <c r="AG394" s="41">
        <f t="shared" si="310"/>
        <v>-108000</v>
      </c>
    </row>
    <row r="395" spans="1:33" outlineLevel="2" x14ac:dyDescent="0.3">
      <c r="A395" s="45">
        <f>IF(AG395=0,"-",F395)</f>
        <v>4004</v>
      </c>
      <c r="E395" s="42"/>
      <c r="F395" s="43">
        <v>4004</v>
      </c>
      <c r="G395" s="43" t="s">
        <v>220</v>
      </c>
      <c r="H395" s="43" t="s">
        <v>433</v>
      </c>
      <c r="I395" s="42" t="s">
        <v>454</v>
      </c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68" t="s">
        <v>555</v>
      </c>
      <c r="U395" s="11">
        <f>-90000/12</f>
        <v>-7500</v>
      </c>
      <c r="V395" s="11">
        <f t="shared" ref="V395:AF395" si="311">-90000/12</f>
        <v>-7500</v>
      </c>
      <c r="W395" s="11">
        <f t="shared" si="311"/>
        <v>-7500</v>
      </c>
      <c r="X395" s="11">
        <f t="shared" si="311"/>
        <v>-7500</v>
      </c>
      <c r="Y395" s="11">
        <f t="shared" si="311"/>
        <v>-7500</v>
      </c>
      <c r="Z395" s="11">
        <f t="shared" si="311"/>
        <v>-7500</v>
      </c>
      <c r="AA395" s="11">
        <f t="shared" si="311"/>
        <v>-7500</v>
      </c>
      <c r="AB395" s="11">
        <f t="shared" si="311"/>
        <v>-7500</v>
      </c>
      <c r="AC395" s="11">
        <f t="shared" si="311"/>
        <v>-7500</v>
      </c>
      <c r="AD395" s="11">
        <f t="shared" si="311"/>
        <v>-7500</v>
      </c>
      <c r="AE395" s="11">
        <f t="shared" si="311"/>
        <v>-7500</v>
      </c>
      <c r="AF395" s="11">
        <f t="shared" si="311"/>
        <v>-7500</v>
      </c>
      <c r="AG395" s="41">
        <f t="shared" si="310"/>
        <v>-90000</v>
      </c>
    </row>
    <row r="396" spans="1:33" outlineLevel="2" x14ac:dyDescent="0.3">
      <c r="A396" s="45" t="str">
        <f>IF(AG396=0,"-",F396)</f>
        <v>-</v>
      </c>
      <c r="E396" s="42"/>
      <c r="F396" s="43"/>
      <c r="G396" s="43"/>
      <c r="H396" s="43"/>
      <c r="I396" s="42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68" t="s">
        <v>555</v>
      </c>
      <c r="AG396" s="41">
        <f t="shared" si="310"/>
        <v>0</v>
      </c>
    </row>
    <row r="397" spans="1:33" outlineLevel="2" x14ac:dyDescent="0.3">
      <c r="A397" s="45" t="str">
        <f>IF(AG397=0,"-",F397)</f>
        <v>-</v>
      </c>
      <c r="E397" s="42"/>
      <c r="F397" s="43"/>
      <c r="G397" s="43"/>
      <c r="H397" s="43"/>
      <c r="I397" s="42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68" t="s">
        <v>555</v>
      </c>
      <c r="AG397" s="41">
        <f t="shared" si="310"/>
        <v>0</v>
      </c>
    </row>
    <row r="398" spans="1:33" outlineLevel="1" x14ac:dyDescent="0.3">
      <c r="A398" s="45" t="s">
        <v>179</v>
      </c>
      <c r="D398">
        <v>424061</v>
      </c>
      <c r="E398" t="s">
        <v>56</v>
      </c>
      <c r="J398" s="72">
        <v>0</v>
      </c>
      <c r="K398" s="72">
        <v>0</v>
      </c>
      <c r="L398" s="72">
        <v>0</v>
      </c>
      <c r="M398" s="72">
        <v>0</v>
      </c>
      <c r="N398" s="72">
        <v>0</v>
      </c>
      <c r="O398" s="72">
        <v>0</v>
      </c>
      <c r="P398" s="72">
        <v>0</v>
      </c>
      <c r="Q398" s="72">
        <v>0</v>
      </c>
      <c r="R398" s="72">
        <v>0</v>
      </c>
      <c r="S398" s="72">
        <v>0</v>
      </c>
      <c r="T398" s="68" t="s">
        <v>555</v>
      </c>
      <c r="U398" s="12">
        <f>SUBTOTAL(9,U399:U403)</f>
        <v>-20000</v>
      </c>
      <c r="V398" s="12">
        <f>SUBTOTAL(9,V399:V403)</f>
        <v>-20000</v>
      </c>
      <c r="W398" s="12">
        <f>SUBTOTAL(9,W399:W403)</f>
        <v>-20000</v>
      </c>
      <c r="X398" s="12">
        <f>SUBTOTAL(9,X399:X403)</f>
        <v>-20000</v>
      </c>
      <c r="Y398" s="12">
        <f>SUBTOTAL(9,Y399:Y403)</f>
        <v>-20000</v>
      </c>
      <c r="Z398" s="12">
        <f>SUBTOTAL(9,Z399:Z403)</f>
        <v>-20000</v>
      </c>
      <c r="AA398" s="12">
        <f>SUBTOTAL(9,AA399:AA403)</f>
        <v>-20000</v>
      </c>
      <c r="AB398" s="12">
        <f>SUBTOTAL(9,AB399:AB403)</f>
        <v>-20000</v>
      </c>
      <c r="AC398" s="12">
        <f>SUBTOTAL(9,AC399:AC403)</f>
        <v>-20000</v>
      </c>
      <c r="AD398" s="12">
        <f>SUBTOTAL(9,AD399:AD403)</f>
        <v>-20000</v>
      </c>
      <c r="AE398" s="12">
        <f>SUBTOTAL(9,AE399:AE403)</f>
        <v>-20000</v>
      </c>
      <c r="AF398" s="12">
        <f>SUBTOTAL(9,AF399:AF403)</f>
        <v>-20000</v>
      </c>
      <c r="AG398" s="12">
        <f t="shared" ref="AG398" si="312">SUM(U398:AF398)</f>
        <v>-240000</v>
      </c>
    </row>
    <row r="399" spans="1:33" outlineLevel="2" x14ac:dyDescent="0.3">
      <c r="A399" s="45">
        <f>IF(AG399=0,"-",F399)</f>
        <v>8006</v>
      </c>
      <c r="E399" s="42"/>
      <c r="F399" s="43">
        <v>8006</v>
      </c>
      <c r="G399" s="43" t="s">
        <v>233</v>
      </c>
      <c r="H399" s="43" t="s">
        <v>389</v>
      </c>
      <c r="I399" s="42" t="s">
        <v>392</v>
      </c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68" t="s">
        <v>555</v>
      </c>
      <c r="U399" s="11">
        <v>-14000</v>
      </c>
      <c r="V399" s="11">
        <v>-14000</v>
      </c>
      <c r="W399" s="11">
        <v>-14000</v>
      </c>
      <c r="X399" s="11">
        <v>-14000</v>
      </c>
      <c r="Y399" s="11">
        <v>-14000</v>
      </c>
      <c r="Z399" s="11">
        <v>-14000</v>
      </c>
      <c r="AA399" s="11">
        <v>-14000</v>
      </c>
      <c r="AB399" s="11">
        <v>-14000</v>
      </c>
      <c r="AC399" s="11">
        <v>-14000</v>
      </c>
      <c r="AD399" s="11">
        <v>-14000</v>
      </c>
      <c r="AE399" s="11">
        <v>-14000</v>
      </c>
      <c r="AF399" s="11">
        <v>-14000</v>
      </c>
      <c r="AG399" s="41">
        <f>SUM(U399:AF399)</f>
        <v>-168000</v>
      </c>
    </row>
    <row r="400" spans="1:33" outlineLevel="2" x14ac:dyDescent="0.3">
      <c r="A400" s="45">
        <f>IF(AG400=0,"-",F400)</f>
        <v>8006</v>
      </c>
      <c r="E400" s="42"/>
      <c r="F400" s="43">
        <v>8006</v>
      </c>
      <c r="G400" s="43" t="s">
        <v>233</v>
      </c>
      <c r="H400" s="43" t="s">
        <v>390</v>
      </c>
      <c r="I400" s="42" t="s">
        <v>392</v>
      </c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68" t="s">
        <v>555</v>
      </c>
      <c r="U400" s="11">
        <v>-2300</v>
      </c>
      <c r="V400" s="11">
        <v>-2300</v>
      </c>
      <c r="W400" s="11">
        <v>-2300</v>
      </c>
      <c r="X400" s="11">
        <v>-2300</v>
      </c>
      <c r="Y400" s="11">
        <v>-2300</v>
      </c>
      <c r="Z400" s="11">
        <v>-2300</v>
      </c>
      <c r="AA400" s="11">
        <v>-2300</v>
      </c>
      <c r="AB400" s="11">
        <v>-2300</v>
      </c>
      <c r="AC400" s="11">
        <v>-2300</v>
      </c>
      <c r="AD400" s="11">
        <v>-2300</v>
      </c>
      <c r="AE400" s="11">
        <v>-2300</v>
      </c>
      <c r="AF400" s="11">
        <v>-2300</v>
      </c>
      <c r="AG400" s="41">
        <f t="shared" ref="AG400:AG403" si="313">SUM(U400:AF400)</f>
        <v>-27600</v>
      </c>
    </row>
    <row r="401" spans="1:33" outlineLevel="2" x14ac:dyDescent="0.3">
      <c r="A401" s="45">
        <f>IF(AG401=0,"-",F401)</f>
        <v>8006</v>
      </c>
      <c r="E401" s="42"/>
      <c r="F401" s="43">
        <v>8006</v>
      </c>
      <c r="G401" s="43" t="s">
        <v>233</v>
      </c>
      <c r="H401" s="43" t="s">
        <v>391</v>
      </c>
      <c r="I401" s="42" t="s">
        <v>392</v>
      </c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68" t="s">
        <v>555</v>
      </c>
      <c r="U401" s="11">
        <v>-3700</v>
      </c>
      <c r="V401" s="11">
        <v>-3700</v>
      </c>
      <c r="W401" s="11">
        <v>-3700</v>
      </c>
      <c r="X401" s="11">
        <v>-3700</v>
      </c>
      <c r="Y401" s="11">
        <v>-3700</v>
      </c>
      <c r="Z401" s="11">
        <v>-3700</v>
      </c>
      <c r="AA401" s="11">
        <v>-3700</v>
      </c>
      <c r="AB401" s="11">
        <v>-3700</v>
      </c>
      <c r="AC401" s="11">
        <v>-3700</v>
      </c>
      <c r="AD401" s="11">
        <v>-3700</v>
      </c>
      <c r="AE401" s="11">
        <v>-3700</v>
      </c>
      <c r="AF401" s="11">
        <v>-3700</v>
      </c>
      <c r="AG401" s="41">
        <f t="shared" si="313"/>
        <v>-44400</v>
      </c>
    </row>
    <row r="402" spans="1:33" outlineLevel="2" x14ac:dyDescent="0.3">
      <c r="A402" s="45" t="str">
        <f>IF(AG402=0,"-",F402)</f>
        <v>-</v>
      </c>
      <c r="E402" s="42"/>
      <c r="F402" s="43"/>
      <c r="G402" s="43"/>
      <c r="H402" s="43"/>
      <c r="I402" s="42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68" t="s">
        <v>555</v>
      </c>
      <c r="AG402" s="41">
        <f t="shared" si="313"/>
        <v>0</v>
      </c>
    </row>
    <row r="403" spans="1:33" outlineLevel="2" x14ac:dyDescent="0.3">
      <c r="A403" s="45" t="str">
        <f>IF(AG403=0,"-",F403)</f>
        <v>-</v>
      </c>
      <c r="E403" s="42"/>
      <c r="F403" s="43"/>
      <c r="G403" s="43"/>
      <c r="H403" s="43"/>
      <c r="I403" s="42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68" t="s">
        <v>555</v>
      </c>
      <c r="AG403" s="41">
        <f t="shared" si="313"/>
        <v>0</v>
      </c>
    </row>
    <row r="404" spans="1:33" outlineLevel="1" x14ac:dyDescent="0.3">
      <c r="A404" s="45" t="s">
        <v>179</v>
      </c>
      <c r="D404">
        <v>424071</v>
      </c>
      <c r="E404" t="s">
        <v>71</v>
      </c>
      <c r="J404" s="72">
        <v>0</v>
      </c>
      <c r="K404" s="72">
        <v>0</v>
      </c>
      <c r="L404" s="72">
        <v>0</v>
      </c>
      <c r="M404" s="72">
        <v>0</v>
      </c>
      <c r="N404" s="72">
        <v>0</v>
      </c>
      <c r="O404" s="72">
        <v>0</v>
      </c>
      <c r="P404" s="72">
        <v>0</v>
      </c>
      <c r="Q404" s="72">
        <v>0</v>
      </c>
      <c r="R404" s="72">
        <v>0</v>
      </c>
      <c r="S404" s="72">
        <v>0</v>
      </c>
      <c r="T404" s="68" t="s">
        <v>555</v>
      </c>
      <c r="U404" s="12">
        <f>SUBTOTAL(9,U405:U406)</f>
        <v>0</v>
      </c>
      <c r="V404" s="12">
        <f>SUBTOTAL(9,V405:V406)</f>
        <v>0</v>
      </c>
      <c r="W404" s="12">
        <f>SUBTOTAL(9,W405:W406)</f>
        <v>0</v>
      </c>
      <c r="X404" s="12">
        <f>SUBTOTAL(9,X405:X406)</f>
        <v>0</v>
      </c>
      <c r="Y404" s="12">
        <f>SUBTOTAL(9,Y405:Y406)</f>
        <v>0</v>
      </c>
      <c r="Z404" s="12">
        <f>SUBTOTAL(9,Z405:Z406)</f>
        <v>0</v>
      </c>
      <c r="AA404" s="12">
        <f>SUBTOTAL(9,AA405:AA406)</f>
        <v>0</v>
      </c>
      <c r="AB404" s="12">
        <f>SUBTOTAL(9,AB405:AB406)</f>
        <v>0</v>
      </c>
      <c r="AC404" s="12">
        <f>SUBTOTAL(9,AC405:AC406)</f>
        <v>0</v>
      </c>
      <c r="AD404" s="12">
        <f>SUBTOTAL(9,AD405:AD406)</f>
        <v>0</v>
      </c>
      <c r="AE404" s="12">
        <f>SUBTOTAL(9,AE405:AE406)</f>
        <v>0</v>
      </c>
      <c r="AF404" s="12">
        <f>SUBTOTAL(9,AF405:AF406)</f>
        <v>0</v>
      </c>
      <c r="AG404" s="12">
        <f t="shared" ref="AG404" si="314">SUM(U404:AF404)</f>
        <v>0</v>
      </c>
    </row>
    <row r="405" spans="1:33" outlineLevel="2" x14ac:dyDescent="0.3">
      <c r="A405" s="45" t="str">
        <f>IF(AG405=0,"-",F405)</f>
        <v>-</v>
      </c>
      <c r="E405" s="42"/>
      <c r="F405" s="43"/>
      <c r="G405" s="43"/>
      <c r="H405" s="43"/>
      <c r="I405" s="42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68" t="s">
        <v>555</v>
      </c>
      <c r="AG405" s="41">
        <f t="shared" ref="AG405:AG406" si="315">SUM(U405:AF405)</f>
        <v>0</v>
      </c>
    </row>
    <row r="406" spans="1:33" outlineLevel="2" x14ac:dyDescent="0.3">
      <c r="A406" s="45" t="str">
        <f>IF(AG406=0,"-",F406)</f>
        <v>-</v>
      </c>
      <c r="E406" s="42"/>
      <c r="F406" s="43"/>
      <c r="G406" s="43"/>
      <c r="H406" s="43"/>
      <c r="I406" s="42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68" t="s">
        <v>555</v>
      </c>
      <c r="AG406" s="41">
        <f t="shared" si="315"/>
        <v>0</v>
      </c>
    </row>
    <row r="407" spans="1:33" outlineLevel="1" x14ac:dyDescent="0.3">
      <c r="A407" s="45" t="s">
        <v>179</v>
      </c>
      <c r="D407">
        <v>424081</v>
      </c>
      <c r="E407" t="s">
        <v>72</v>
      </c>
      <c r="J407" s="72">
        <v>0</v>
      </c>
      <c r="K407" s="72">
        <v>0</v>
      </c>
      <c r="L407" s="72">
        <v>0</v>
      </c>
      <c r="M407" s="72">
        <v>0</v>
      </c>
      <c r="N407" s="72">
        <v>0</v>
      </c>
      <c r="O407" s="72">
        <v>0</v>
      </c>
      <c r="P407" s="72">
        <v>0</v>
      </c>
      <c r="Q407" s="72">
        <v>0</v>
      </c>
      <c r="R407" s="72">
        <v>0</v>
      </c>
      <c r="S407" s="72">
        <v>0</v>
      </c>
      <c r="T407" s="68" t="s">
        <v>555</v>
      </c>
      <c r="U407" s="12">
        <f>SUBTOTAL(9,U408:U409)</f>
        <v>0</v>
      </c>
      <c r="V407" s="12">
        <f>SUBTOTAL(9,V408:V409)</f>
        <v>0</v>
      </c>
      <c r="W407" s="12">
        <f>SUBTOTAL(9,W408:W409)</f>
        <v>0</v>
      </c>
      <c r="X407" s="12">
        <f>SUBTOTAL(9,X408:X409)</f>
        <v>0</v>
      </c>
      <c r="Y407" s="12">
        <f>SUBTOTAL(9,Y408:Y409)</f>
        <v>0</v>
      </c>
      <c r="Z407" s="12">
        <f>SUBTOTAL(9,Z408:Z409)</f>
        <v>0</v>
      </c>
      <c r="AA407" s="12">
        <f>SUBTOTAL(9,AA408:AA409)</f>
        <v>0</v>
      </c>
      <c r="AB407" s="12">
        <f>SUBTOTAL(9,AB408:AB409)</f>
        <v>0</v>
      </c>
      <c r="AC407" s="12">
        <f>SUBTOTAL(9,AC408:AC409)</f>
        <v>0</v>
      </c>
      <c r="AD407" s="12">
        <f>SUBTOTAL(9,AD408:AD409)</f>
        <v>0</v>
      </c>
      <c r="AE407" s="12">
        <f>SUBTOTAL(9,AE408:AE409)</f>
        <v>0</v>
      </c>
      <c r="AF407" s="12">
        <f>SUBTOTAL(9,AF408:AF409)</f>
        <v>0</v>
      </c>
      <c r="AG407" s="12">
        <f t="shared" ref="AG407" si="316">SUM(U407:AF407)</f>
        <v>0</v>
      </c>
    </row>
    <row r="408" spans="1:33" outlineLevel="2" x14ac:dyDescent="0.3">
      <c r="A408" s="45" t="str">
        <f>IF(AG408=0,"-",F408)</f>
        <v>-</v>
      </c>
      <c r="E408" s="42"/>
      <c r="F408" s="43"/>
      <c r="G408" s="43"/>
      <c r="H408" s="43"/>
      <c r="I408" s="42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68" t="s">
        <v>555</v>
      </c>
      <c r="AG408" s="41">
        <f t="shared" ref="AG408:AG409" si="317">SUM(U408:AF408)</f>
        <v>0</v>
      </c>
    </row>
    <row r="409" spans="1:33" outlineLevel="2" x14ac:dyDescent="0.3">
      <c r="A409" s="45" t="str">
        <f>IF(AG409=0,"-",F409)</f>
        <v>-</v>
      </c>
      <c r="E409" s="42"/>
      <c r="F409" s="43"/>
      <c r="G409" s="43"/>
      <c r="H409" s="43"/>
      <c r="I409" s="42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68" t="s">
        <v>555</v>
      </c>
      <c r="AG409" s="41">
        <f t="shared" si="317"/>
        <v>0</v>
      </c>
    </row>
    <row r="410" spans="1:33" outlineLevel="1" x14ac:dyDescent="0.3">
      <c r="A410" s="45" t="s">
        <v>179</v>
      </c>
      <c r="D410">
        <v>424091</v>
      </c>
      <c r="E410" t="s">
        <v>73</v>
      </c>
      <c r="J410" s="72">
        <v>0</v>
      </c>
      <c r="K410" s="72">
        <v>0</v>
      </c>
      <c r="L410" s="72">
        <v>0</v>
      </c>
      <c r="M410" s="72">
        <v>0</v>
      </c>
      <c r="N410" s="72">
        <v>0</v>
      </c>
      <c r="O410" s="72">
        <v>0</v>
      </c>
      <c r="P410" s="72">
        <v>0</v>
      </c>
      <c r="Q410" s="72">
        <v>0</v>
      </c>
      <c r="R410" s="72">
        <v>0</v>
      </c>
      <c r="S410" s="72">
        <v>0</v>
      </c>
      <c r="T410" s="68" t="s">
        <v>555</v>
      </c>
      <c r="U410" s="12">
        <f>SUBTOTAL(9,U411:U412)</f>
        <v>0</v>
      </c>
      <c r="V410" s="12">
        <f>SUBTOTAL(9,V411:V412)</f>
        <v>0</v>
      </c>
      <c r="W410" s="12">
        <f>SUBTOTAL(9,W411:W412)</f>
        <v>0</v>
      </c>
      <c r="X410" s="12">
        <f>SUBTOTAL(9,X411:X412)</f>
        <v>0</v>
      </c>
      <c r="Y410" s="12">
        <f>SUBTOTAL(9,Y411:Y412)</f>
        <v>0</v>
      </c>
      <c r="Z410" s="12">
        <f>SUBTOTAL(9,Z411:Z412)</f>
        <v>0</v>
      </c>
      <c r="AA410" s="12">
        <f>SUBTOTAL(9,AA411:AA412)</f>
        <v>0</v>
      </c>
      <c r="AB410" s="12">
        <f>SUBTOTAL(9,AB411:AB412)</f>
        <v>0</v>
      </c>
      <c r="AC410" s="12">
        <f>SUBTOTAL(9,AC411:AC412)</f>
        <v>0</v>
      </c>
      <c r="AD410" s="12">
        <f>SUBTOTAL(9,AD411:AD412)</f>
        <v>0</v>
      </c>
      <c r="AE410" s="12">
        <f>SUBTOTAL(9,AE411:AE412)</f>
        <v>0</v>
      </c>
      <c r="AF410" s="12">
        <f>SUBTOTAL(9,AF411:AF412)</f>
        <v>0</v>
      </c>
      <c r="AG410" s="12">
        <f t="shared" ref="AG410" si="318">SUM(U410:AF410)</f>
        <v>0</v>
      </c>
    </row>
    <row r="411" spans="1:33" outlineLevel="2" x14ac:dyDescent="0.3">
      <c r="A411" s="45" t="str">
        <f>IF(AG411=0,"-",F411)</f>
        <v>-</v>
      </c>
      <c r="E411" s="42"/>
      <c r="F411" s="43"/>
      <c r="G411" s="43"/>
      <c r="H411" s="43"/>
      <c r="I411" s="42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68" t="s">
        <v>555</v>
      </c>
      <c r="AG411" s="41">
        <f t="shared" ref="AG411:AG412" si="319">SUM(U411:AF411)</f>
        <v>0</v>
      </c>
    </row>
    <row r="412" spans="1:33" outlineLevel="2" x14ac:dyDescent="0.3">
      <c r="A412" s="45" t="str">
        <f>IF(AG412=0,"-",F412)</f>
        <v>-</v>
      </c>
      <c r="E412" s="42"/>
      <c r="F412" s="43"/>
      <c r="G412" s="43"/>
      <c r="H412" s="43"/>
      <c r="I412" s="42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68" t="s">
        <v>555</v>
      </c>
      <c r="AG412" s="41">
        <f t="shared" si="319"/>
        <v>0</v>
      </c>
    </row>
    <row r="413" spans="1:33" outlineLevel="1" x14ac:dyDescent="0.3">
      <c r="A413" s="45" t="s">
        <v>179</v>
      </c>
      <c r="D413">
        <v>424101</v>
      </c>
      <c r="E413" t="s">
        <v>74</v>
      </c>
      <c r="J413" s="72">
        <v>0</v>
      </c>
      <c r="K413" s="72">
        <v>0</v>
      </c>
      <c r="L413" s="72">
        <v>0</v>
      </c>
      <c r="M413" s="72">
        <v>0</v>
      </c>
      <c r="N413" s="72">
        <v>0</v>
      </c>
      <c r="O413" s="72">
        <v>0</v>
      </c>
      <c r="P413" s="72">
        <v>0</v>
      </c>
      <c r="Q413" s="72">
        <v>0</v>
      </c>
      <c r="R413" s="72">
        <v>0</v>
      </c>
      <c r="S413" s="72">
        <v>0</v>
      </c>
      <c r="T413" s="68" t="s">
        <v>555</v>
      </c>
      <c r="U413" s="12">
        <f>SUBTOTAL(9,U414:U415)</f>
        <v>0</v>
      </c>
      <c r="V413" s="12">
        <f>SUBTOTAL(9,V414:V415)</f>
        <v>0</v>
      </c>
      <c r="W413" s="12">
        <f>SUBTOTAL(9,W414:W415)</f>
        <v>0</v>
      </c>
      <c r="X413" s="12">
        <f>SUBTOTAL(9,X414:X415)</f>
        <v>0</v>
      </c>
      <c r="Y413" s="12">
        <f>SUBTOTAL(9,Y414:Y415)</f>
        <v>0</v>
      </c>
      <c r="Z413" s="12">
        <f>SUBTOTAL(9,Z414:Z415)</f>
        <v>0</v>
      </c>
      <c r="AA413" s="12">
        <f>SUBTOTAL(9,AA414:AA415)</f>
        <v>0</v>
      </c>
      <c r="AB413" s="12">
        <f>SUBTOTAL(9,AB414:AB415)</f>
        <v>0</v>
      </c>
      <c r="AC413" s="12">
        <f>SUBTOTAL(9,AC414:AC415)</f>
        <v>0</v>
      </c>
      <c r="AD413" s="12">
        <f>SUBTOTAL(9,AD414:AD415)</f>
        <v>0</v>
      </c>
      <c r="AE413" s="12">
        <f>SUBTOTAL(9,AE414:AE415)</f>
        <v>0</v>
      </c>
      <c r="AF413" s="12">
        <f>SUBTOTAL(9,AF414:AF415)</f>
        <v>0</v>
      </c>
      <c r="AG413" s="12">
        <f t="shared" ref="AG413" si="320">SUM(U413:AF413)</f>
        <v>0</v>
      </c>
    </row>
    <row r="414" spans="1:33" outlineLevel="2" x14ac:dyDescent="0.3">
      <c r="A414" s="45" t="str">
        <f>IF(AG414=0,"-",F414)</f>
        <v>-</v>
      </c>
      <c r="E414" s="42"/>
      <c r="F414" s="43"/>
      <c r="G414" s="43"/>
      <c r="H414" s="43"/>
      <c r="I414" s="42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68" t="s">
        <v>555</v>
      </c>
      <c r="AG414" s="41">
        <f t="shared" ref="AG414:AG415" si="321">SUM(U414:AF414)</f>
        <v>0</v>
      </c>
    </row>
    <row r="415" spans="1:33" outlineLevel="2" x14ac:dyDescent="0.3">
      <c r="A415" s="45" t="str">
        <f>IF(AG415=0,"-",F415)</f>
        <v>-</v>
      </c>
      <c r="E415" s="42"/>
      <c r="F415" s="43"/>
      <c r="G415" s="43"/>
      <c r="H415" s="43"/>
      <c r="I415" s="42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68" t="s">
        <v>555</v>
      </c>
      <c r="AG415" s="41">
        <f t="shared" si="321"/>
        <v>0</v>
      </c>
    </row>
    <row r="416" spans="1:33" outlineLevel="1" x14ac:dyDescent="0.3">
      <c r="A416" s="45" t="s">
        <v>179</v>
      </c>
      <c r="D416">
        <v>424111</v>
      </c>
      <c r="E416" t="s">
        <v>75</v>
      </c>
      <c r="J416" s="72">
        <v>0</v>
      </c>
      <c r="K416" s="72">
        <v>0</v>
      </c>
      <c r="L416" s="72">
        <v>0</v>
      </c>
      <c r="M416" s="72">
        <v>0</v>
      </c>
      <c r="N416" s="72">
        <v>0</v>
      </c>
      <c r="O416" s="72">
        <v>0</v>
      </c>
      <c r="P416" s="72">
        <v>0</v>
      </c>
      <c r="Q416" s="72">
        <v>0</v>
      </c>
      <c r="R416" s="72">
        <v>0</v>
      </c>
      <c r="S416" s="72">
        <v>0</v>
      </c>
      <c r="T416" s="68" t="s">
        <v>555</v>
      </c>
      <c r="U416" s="12">
        <f>SUBTOTAL(9,U417:U418)</f>
        <v>0</v>
      </c>
      <c r="V416" s="12">
        <f>SUBTOTAL(9,V417:V418)</f>
        <v>0</v>
      </c>
      <c r="W416" s="12">
        <f>SUBTOTAL(9,W417:W418)</f>
        <v>0</v>
      </c>
      <c r="X416" s="12">
        <f>SUBTOTAL(9,X417:X418)</f>
        <v>0</v>
      </c>
      <c r="Y416" s="12">
        <f>SUBTOTAL(9,Y417:Y418)</f>
        <v>0</v>
      </c>
      <c r="Z416" s="12">
        <f>SUBTOTAL(9,Z417:Z418)</f>
        <v>0</v>
      </c>
      <c r="AA416" s="12">
        <f>SUBTOTAL(9,AA417:AA418)</f>
        <v>0</v>
      </c>
      <c r="AB416" s="12">
        <f>SUBTOTAL(9,AB417:AB418)</f>
        <v>0</v>
      </c>
      <c r="AC416" s="12">
        <f>SUBTOTAL(9,AC417:AC418)</f>
        <v>0</v>
      </c>
      <c r="AD416" s="12">
        <f>SUBTOTAL(9,AD417:AD418)</f>
        <v>0</v>
      </c>
      <c r="AE416" s="12">
        <f>SUBTOTAL(9,AE417:AE418)</f>
        <v>0</v>
      </c>
      <c r="AF416" s="12">
        <f>SUBTOTAL(9,AF417:AF418)</f>
        <v>0</v>
      </c>
      <c r="AG416" s="12">
        <f t="shared" ref="AG416" si="322">SUM(U416:AF416)</f>
        <v>0</v>
      </c>
    </row>
    <row r="417" spans="1:33" outlineLevel="2" x14ac:dyDescent="0.3">
      <c r="A417" s="45" t="str">
        <f>IF(AG417=0,"-",F417)</f>
        <v>-</v>
      </c>
      <c r="E417" s="42"/>
      <c r="F417" s="43"/>
      <c r="G417" s="43"/>
      <c r="H417" s="43"/>
      <c r="I417" s="42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68" t="s">
        <v>555</v>
      </c>
      <c r="AG417" s="41">
        <f t="shared" ref="AG417:AG418" si="323">SUM(U417:AF417)</f>
        <v>0</v>
      </c>
    </row>
    <row r="418" spans="1:33" outlineLevel="2" x14ac:dyDescent="0.3">
      <c r="A418" s="45" t="str">
        <f>IF(AG418=0,"-",F418)</f>
        <v>-</v>
      </c>
      <c r="E418" s="42"/>
      <c r="F418" s="43"/>
      <c r="G418" s="43"/>
      <c r="H418" s="43"/>
      <c r="I418" s="42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68" t="s">
        <v>555</v>
      </c>
      <c r="AG418" s="41">
        <f t="shared" si="323"/>
        <v>0</v>
      </c>
    </row>
    <row r="419" spans="1:33" x14ac:dyDescent="0.3">
      <c r="A419" s="45" t="s">
        <v>179</v>
      </c>
      <c r="C419" s="9" t="s">
        <v>148</v>
      </c>
      <c r="D419" s="9"/>
      <c r="E419" s="9"/>
      <c r="F419" s="20"/>
      <c r="G419" s="20"/>
      <c r="H419" s="20"/>
      <c r="I419" s="15"/>
      <c r="J419" s="73">
        <f>J420+J424+J428+J432+J436+J440+J444+J449+J453+J456+J460+J465+J470+J487+J490+J493+J496+J499+J502+J505</f>
        <v>-241747.03999999998</v>
      </c>
      <c r="K419" s="73">
        <f>K420+K424+K428+K432+K436+K440+K444+K449+K453+K456+K460+K465+K470+K487+K490+K493+K496+K499+K502+K505</f>
        <v>-237237.26000000004</v>
      </c>
      <c r="L419" s="73">
        <f>L420+L424+L428+L432+L436+L440+L444+L449+L453+L456+L460+L465+L470+L487+L490+L493+L496+L499+L502+L505</f>
        <v>-238252</v>
      </c>
      <c r="M419" s="73">
        <f>M420+M424+M428+M432+M436+M440+M444+M449+M453+M456+M460+M465+M470+M487+M490+M493+M496+M499+M502+M505</f>
        <v>-261764.14777777778</v>
      </c>
      <c r="N419" s="73">
        <f>N420+N424+N428+N432+N436+N440+N444+N449+N453+N456+N460+N465+N470+N487+N490+N493+N496+N499+N502+N505</f>
        <v>-245291.25111111227</v>
      </c>
      <c r="O419" s="73">
        <f>O420+O424+O428+O432+O436+O440+O444+O449+O453+O456+O460+O465+O470+O487+O490+O493+O496+O499+O502+O505</f>
        <v>-321922.30063492071</v>
      </c>
      <c r="P419" s="73">
        <f>P420+P424+P428+P432+P436+P440+P444+P449+P453+P456+P460+P465+P470+P487+P490+P493+P496+P499+P502+P505</f>
        <v>-228847.96063492063</v>
      </c>
      <c r="Q419" s="73">
        <f>Q420+Q424+Q428+Q432+Q436+Q440+Q444+Q449+Q453+Q456+Q460+Q465+Q470+Q487+Q490+Q493+Q496+Q499+Q502+Q505</f>
        <v>-176281.07063492062</v>
      </c>
      <c r="R419" s="73">
        <f>R420+R424+R428+R432+R436+R440+R444+R449+R453+R456+R460+R465+R470+R487+R490+R493+R496+R499+R502+R505</f>
        <v>-205233.13063492058</v>
      </c>
      <c r="S419" s="73">
        <f>S420+S424+S428+S432+S436+S440+S444+S449+S453+S456+S460+S465+S470+S487+S490+S493+S496+S499+S502+S505</f>
        <v>-202203.49063492066</v>
      </c>
      <c r="T419" s="68" t="s">
        <v>555</v>
      </c>
      <c r="U419" s="10">
        <f>U420+U424+U428+U432+U436+U440+U444+U449+U453+U456+U460+U465+U470+U487+U490+U493+U496+U499+U502+U505</f>
        <v>-202485</v>
      </c>
      <c r="V419" s="10">
        <f>V420+V424+V428+V432+V436+V440+V444+V449+V453+V456+V460+V465+V470+V487+V490+V493+V496+V499+V502+V505</f>
        <v>-186485</v>
      </c>
      <c r="W419" s="10">
        <f>W420+W424+W428+W432+W436+W440+W444+W449+W453+W456+W460+W465+W470+W487+W490+W493+W496+W499+W502+W505</f>
        <v>-194485</v>
      </c>
      <c r="X419" s="10">
        <f>X420+X424+X428+X432+X436+X440+X444+X449+X453+X456+X460+X465+X470+X487+X490+X493+X496+X499+X502+X505</f>
        <v>-189485</v>
      </c>
      <c r="Y419" s="10">
        <f>Y420+Y424+Y428+Y432+Y436+Y440+Y444+Y449+Y453+Y456+Y460+Y465+Y470+Y487+Y490+Y493+Y496+Y499+Y502+Y505</f>
        <v>-186485</v>
      </c>
      <c r="Z419" s="10">
        <f>Z420+Z424+Z428+Z432+Z436+Z440+Z444+Z449+Z453+Z456+Z460+Z465+Z470+Z487+Z490+Z493+Z496+Z499+Z502+Z505</f>
        <v>-200485</v>
      </c>
      <c r="AA419" s="10">
        <f>AA420+AA424+AA428+AA432+AA436+AA440+AA444+AA449+AA453+AA456+AA460+AA465+AA470+AA487+AA490+AA493+AA496+AA499+AA502+AA505</f>
        <v>-189485</v>
      </c>
      <c r="AB419" s="10">
        <f>AB420+AB424+AB428+AB432+AB436+AB440+AB444+AB449+AB453+AB456+AB460+AB465+AB470+AB487+AB490+AB493+AB496+AB499+AB502+AB505</f>
        <v>-326485</v>
      </c>
      <c r="AC419" s="10">
        <f>AC420+AC424+AC428+AC432+AC436+AC440+AC444+AC449+AC453+AC456+AC460+AC465+AC470+AC487+AC490+AC493+AC496+AC499+AC502+AC505</f>
        <v>-194485</v>
      </c>
      <c r="AD419" s="10">
        <f>AD420+AD424+AD428+AD432+AD436+AD440+AD444+AD449+AD453+AD456+AD460+AD465+AD470+AD487+AD490+AD493+AD496+AD499+AD502+AD505</f>
        <v>-189485</v>
      </c>
      <c r="AE419" s="10">
        <f>AE420+AE424+AE428+AE432+AE436+AE440+AE444+AE449+AE453+AE456+AE460+AE465+AE470+AE487+AE490+AE493+AE496+AE499+AE502+AE505</f>
        <v>-186485</v>
      </c>
      <c r="AF419" s="10">
        <f>AF420+AF424+AF428+AF432+AF436+AF440+AF444+AF449+AF453+AF456+AF460+AF465+AF470+AF487+AF490+AF493+AF496+AF499+AF502+AF505</f>
        <v>-200485</v>
      </c>
      <c r="AG419" s="10">
        <f>AG420+AG424+AG428+AG432+AG436+AG440+AG444+AG449+AG453+AG456+AG460+AG465+AG470+AG487+AG490+AG493+AG496+AG499+AG502+AG505</f>
        <v>-2446820</v>
      </c>
    </row>
    <row r="420" spans="1:33" outlineLevel="1" x14ac:dyDescent="0.3">
      <c r="A420" s="45" t="s">
        <v>179</v>
      </c>
      <c r="D420">
        <v>41601</v>
      </c>
      <c r="E420" t="s">
        <v>50</v>
      </c>
      <c r="J420" s="72">
        <v>-22305.9</v>
      </c>
      <c r="K420" s="72">
        <v>-65119.1</v>
      </c>
      <c r="L420" s="72">
        <v>0</v>
      </c>
      <c r="M420" s="72">
        <v>-77853</v>
      </c>
      <c r="N420" s="72">
        <v>-22305.9</v>
      </c>
      <c r="O420" s="72">
        <v>-52047.1</v>
      </c>
      <c r="P420" s="72">
        <v>-3800</v>
      </c>
      <c r="Q420" s="72">
        <v>0</v>
      </c>
      <c r="R420" s="72">
        <v>-22502.9</v>
      </c>
      <c r="S420" s="72">
        <v>-58097.1</v>
      </c>
      <c r="T420" s="68" t="s">
        <v>555</v>
      </c>
      <c r="U420" s="12">
        <f>SUBTOTAL(9,U421:U423)</f>
        <v>-30000</v>
      </c>
      <c r="V420" s="12">
        <f>SUBTOTAL(9,V421:V423)</f>
        <v>-30000</v>
      </c>
      <c r="W420" s="12">
        <f>SUBTOTAL(9,W421:W423)</f>
        <v>-30000</v>
      </c>
      <c r="X420" s="12">
        <f>SUBTOTAL(9,X421:X423)</f>
        <v>-30000</v>
      </c>
      <c r="Y420" s="12">
        <f>SUBTOTAL(9,Y421:Y423)</f>
        <v>-30000</v>
      </c>
      <c r="Z420" s="12">
        <f>SUBTOTAL(9,Z421:Z423)</f>
        <v>-30000</v>
      </c>
      <c r="AA420" s="12">
        <f>SUBTOTAL(9,AA421:AA423)</f>
        <v>-30000</v>
      </c>
      <c r="AB420" s="12">
        <f>SUBTOTAL(9,AB421:AB423)</f>
        <v>-30000</v>
      </c>
      <c r="AC420" s="12">
        <f>SUBTOTAL(9,AC421:AC423)</f>
        <v>-30000</v>
      </c>
      <c r="AD420" s="12">
        <f>SUBTOTAL(9,AD421:AD423)</f>
        <v>-30000</v>
      </c>
      <c r="AE420" s="12">
        <f>SUBTOTAL(9,AE421:AE423)</f>
        <v>-30000</v>
      </c>
      <c r="AF420" s="12">
        <f>SUBTOTAL(9,AF421:AF423)</f>
        <v>-30000</v>
      </c>
      <c r="AG420" s="12">
        <f t="shared" ref="AG420" si="324">SUM(U420:AF420)</f>
        <v>-360000</v>
      </c>
    </row>
    <row r="421" spans="1:33" outlineLevel="2" x14ac:dyDescent="0.3">
      <c r="A421" s="45">
        <f>IF(AG421=0,"-",F421)</f>
        <v>4003</v>
      </c>
      <c r="E421" s="42"/>
      <c r="F421" s="43">
        <v>4003</v>
      </c>
      <c r="G421" s="43" t="s">
        <v>226</v>
      </c>
      <c r="H421" s="43"/>
      <c r="I421" s="42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68" t="s">
        <v>555</v>
      </c>
      <c r="U421" s="11">
        <v>-30000</v>
      </c>
      <c r="V421" s="11">
        <v>-30000</v>
      </c>
      <c r="W421" s="11">
        <v>-30000</v>
      </c>
      <c r="X421" s="11">
        <v>-30000</v>
      </c>
      <c r="Y421" s="11">
        <v>-30000</v>
      </c>
      <c r="Z421" s="11">
        <v>-30000</v>
      </c>
      <c r="AA421" s="11">
        <v>-30000</v>
      </c>
      <c r="AB421" s="11">
        <v>-30000</v>
      </c>
      <c r="AC421" s="11">
        <v>-30000</v>
      </c>
      <c r="AD421" s="11">
        <v>-30000</v>
      </c>
      <c r="AE421" s="11">
        <v>-30000</v>
      </c>
      <c r="AF421" s="11">
        <v>-30000</v>
      </c>
      <c r="AG421" s="41">
        <f>SUM(U421:AF421)</f>
        <v>-360000</v>
      </c>
    </row>
    <row r="422" spans="1:33" outlineLevel="2" x14ac:dyDescent="0.3">
      <c r="A422" s="45" t="str">
        <f>IF(AG422=0,"-",F422)</f>
        <v>-</v>
      </c>
      <c r="E422" s="42"/>
      <c r="F422" s="43"/>
      <c r="G422" s="43"/>
      <c r="H422" s="43"/>
      <c r="I422" s="42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68" t="s">
        <v>555</v>
      </c>
      <c r="AG422" s="41">
        <f t="shared" ref="AG422:AG423" si="325">SUM(U422:AF422)</f>
        <v>0</v>
      </c>
    </row>
    <row r="423" spans="1:33" outlineLevel="2" x14ac:dyDescent="0.3">
      <c r="A423" s="45" t="str">
        <f>IF(AG423=0,"-",F423)</f>
        <v>-</v>
      </c>
      <c r="E423" s="42"/>
      <c r="F423" s="43"/>
      <c r="G423" s="43"/>
      <c r="H423" s="43"/>
      <c r="I423" s="42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68" t="s">
        <v>555</v>
      </c>
      <c r="AG423" s="41">
        <f t="shared" si="325"/>
        <v>0</v>
      </c>
    </row>
    <row r="424" spans="1:33" outlineLevel="1" x14ac:dyDescent="0.3">
      <c r="A424" s="45" t="s">
        <v>179</v>
      </c>
      <c r="D424">
        <v>41602</v>
      </c>
      <c r="E424" t="s">
        <v>175</v>
      </c>
      <c r="J424" s="72">
        <v>-38184.789999999994</v>
      </c>
      <c r="K424" s="72">
        <v>-3788.01</v>
      </c>
      <c r="L424" s="72">
        <v>-47400</v>
      </c>
      <c r="M424" s="72">
        <v>-20000</v>
      </c>
      <c r="N424" s="72">
        <v>-24229.913333334491</v>
      </c>
      <c r="O424" s="72">
        <v>-21690</v>
      </c>
      <c r="P424" s="72">
        <v>-57000</v>
      </c>
      <c r="Q424" s="72">
        <v>0</v>
      </c>
      <c r="R424" s="72">
        <v>0</v>
      </c>
      <c r="S424" s="72">
        <v>0</v>
      </c>
      <c r="T424" s="68" t="s">
        <v>555</v>
      </c>
      <c r="U424" s="12">
        <f>SUBTOTAL(9,U425:U427)</f>
        <v>-23000</v>
      </c>
      <c r="V424" s="12">
        <f>SUBTOTAL(9,V425:V427)</f>
        <v>-23000</v>
      </c>
      <c r="W424" s="12">
        <f>SUBTOTAL(9,W425:W427)</f>
        <v>-23000</v>
      </c>
      <c r="X424" s="12">
        <f>SUBTOTAL(9,X425:X427)</f>
        <v>-23000</v>
      </c>
      <c r="Y424" s="12">
        <f>SUBTOTAL(9,Y425:Y427)</f>
        <v>-23000</v>
      </c>
      <c r="Z424" s="12">
        <f>SUBTOTAL(9,Z425:Z427)</f>
        <v>-23000</v>
      </c>
      <c r="AA424" s="12">
        <f>SUBTOTAL(9,AA425:AA427)</f>
        <v>-23000</v>
      </c>
      <c r="AB424" s="12">
        <f>SUBTOTAL(9,AB425:AB427)</f>
        <v>-23000</v>
      </c>
      <c r="AC424" s="12">
        <f>SUBTOTAL(9,AC425:AC427)</f>
        <v>-23000</v>
      </c>
      <c r="AD424" s="12">
        <f>SUBTOTAL(9,AD425:AD427)</f>
        <v>-23000</v>
      </c>
      <c r="AE424" s="12">
        <f>SUBTOTAL(9,AE425:AE427)</f>
        <v>-23000</v>
      </c>
      <c r="AF424" s="12">
        <f>SUBTOTAL(9,AF425:AF427)</f>
        <v>-23000</v>
      </c>
      <c r="AG424" s="12">
        <f t="shared" ref="AG424" si="326">SUM(U424:AF424)</f>
        <v>-276000</v>
      </c>
    </row>
    <row r="425" spans="1:33" outlineLevel="2" x14ac:dyDescent="0.3">
      <c r="A425" s="45">
        <f>IF(AG425=0,"-",F425)</f>
        <v>4003</v>
      </c>
      <c r="E425" s="42"/>
      <c r="F425" s="43">
        <v>4003</v>
      </c>
      <c r="G425" s="43" t="s">
        <v>226</v>
      </c>
      <c r="H425" s="43"/>
      <c r="I425" s="42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68" t="s">
        <v>555</v>
      </c>
      <c r="U425" s="11">
        <v>-23000</v>
      </c>
      <c r="V425" s="11">
        <v>-23000</v>
      </c>
      <c r="W425" s="11">
        <v>-23000</v>
      </c>
      <c r="X425" s="11">
        <v>-23000</v>
      </c>
      <c r="Y425" s="11">
        <v>-23000</v>
      </c>
      <c r="Z425" s="11">
        <v>-23000</v>
      </c>
      <c r="AA425" s="11">
        <v>-23000</v>
      </c>
      <c r="AB425" s="11">
        <v>-23000</v>
      </c>
      <c r="AC425" s="11">
        <v>-23000</v>
      </c>
      <c r="AD425" s="11">
        <v>-23000</v>
      </c>
      <c r="AE425" s="11">
        <v>-23000</v>
      </c>
      <c r="AF425" s="11">
        <v>-23000</v>
      </c>
      <c r="AG425" s="41">
        <f>SUM(U425:AF425)</f>
        <v>-276000</v>
      </c>
    </row>
    <row r="426" spans="1:33" outlineLevel="2" x14ac:dyDescent="0.3">
      <c r="A426" s="45" t="str">
        <f>IF(AG426=0,"-",F426)</f>
        <v>-</v>
      </c>
      <c r="E426" s="42"/>
      <c r="F426" s="43"/>
      <c r="G426" s="43"/>
      <c r="H426" s="43"/>
      <c r="I426" s="42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68" t="s">
        <v>555</v>
      </c>
      <c r="AG426" s="41">
        <f t="shared" ref="AG426:AG427" si="327">SUM(U426:AF426)</f>
        <v>0</v>
      </c>
    </row>
    <row r="427" spans="1:33" outlineLevel="2" x14ac:dyDescent="0.3">
      <c r="A427" s="45" t="str">
        <f>IF(AG427=0,"-",F427)</f>
        <v>-</v>
      </c>
      <c r="E427" s="42"/>
      <c r="F427" s="43"/>
      <c r="G427" s="43"/>
      <c r="H427" s="43"/>
      <c r="I427" s="42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68" t="s">
        <v>555</v>
      </c>
      <c r="AG427" s="41">
        <f t="shared" si="327"/>
        <v>0</v>
      </c>
    </row>
    <row r="428" spans="1:33" outlineLevel="1" x14ac:dyDescent="0.3">
      <c r="A428" s="45" t="s">
        <v>179</v>
      </c>
      <c r="D428">
        <v>41603</v>
      </c>
      <c r="E428" t="s">
        <v>167</v>
      </c>
      <c r="J428" s="72">
        <v>0</v>
      </c>
      <c r="K428" s="72">
        <v>0</v>
      </c>
      <c r="L428" s="72">
        <v>0</v>
      </c>
      <c r="M428" s="72">
        <v>0</v>
      </c>
      <c r="N428" s="72">
        <v>0</v>
      </c>
      <c r="O428" s="72">
        <v>0</v>
      </c>
      <c r="P428" s="72">
        <v>0</v>
      </c>
      <c r="Q428" s="72">
        <v>0</v>
      </c>
      <c r="R428" s="72">
        <v>0</v>
      </c>
      <c r="S428" s="72">
        <v>0</v>
      </c>
      <c r="T428" s="68" t="s">
        <v>555</v>
      </c>
      <c r="U428" s="12">
        <f>SUBTOTAL(9,U429:U431)</f>
        <v>-3000</v>
      </c>
      <c r="V428" s="12">
        <f>SUBTOTAL(9,V429:V431)</f>
        <v>-3000</v>
      </c>
      <c r="W428" s="12">
        <f>SUBTOTAL(9,W429:W431)</f>
        <v>-3000</v>
      </c>
      <c r="X428" s="12">
        <f>SUBTOTAL(9,X429:X431)</f>
        <v>-3000</v>
      </c>
      <c r="Y428" s="12">
        <f>SUBTOTAL(9,Y429:Y431)</f>
        <v>-3000</v>
      </c>
      <c r="Z428" s="12">
        <f>SUBTOTAL(9,Z429:Z431)</f>
        <v>-3000</v>
      </c>
      <c r="AA428" s="12">
        <f>SUBTOTAL(9,AA429:AA431)</f>
        <v>-3000</v>
      </c>
      <c r="AB428" s="12">
        <f>SUBTOTAL(9,AB429:AB431)</f>
        <v>-3000</v>
      </c>
      <c r="AC428" s="12">
        <f>SUBTOTAL(9,AC429:AC431)</f>
        <v>-3000</v>
      </c>
      <c r="AD428" s="12">
        <f>SUBTOTAL(9,AD429:AD431)</f>
        <v>-3000</v>
      </c>
      <c r="AE428" s="12">
        <f>SUBTOTAL(9,AE429:AE431)</f>
        <v>-3000</v>
      </c>
      <c r="AF428" s="12">
        <f>SUBTOTAL(9,AF429:AF431)</f>
        <v>-3000</v>
      </c>
      <c r="AG428" s="12">
        <f t="shared" ref="AG428" si="328">SUM(U428:AF428)</f>
        <v>-36000</v>
      </c>
    </row>
    <row r="429" spans="1:33" outlineLevel="2" x14ac:dyDescent="0.3">
      <c r="A429" s="45">
        <f>IF(AG429=0,"-",F429)</f>
        <v>4003</v>
      </c>
      <c r="E429" s="42"/>
      <c r="F429" s="43">
        <v>4003</v>
      </c>
      <c r="G429" s="43" t="s">
        <v>226</v>
      </c>
      <c r="H429" s="43"/>
      <c r="I429" s="42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68" t="s">
        <v>555</v>
      </c>
      <c r="U429" s="11">
        <v>-3000</v>
      </c>
      <c r="V429" s="11">
        <v>-3000</v>
      </c>
      <c r="W429" s="11">
        <v>-3000</v>
      </c>
      <c r="X429" s="11">
        <v>-3000</v>
      </c>
      <c r="Y429" s="11">
        <v>-3000</v>
      </c>
      <c r="Z429" s="11">
        <v>-3000</v>
      </c>
      <c r="AA429" s="11">
        <v>-3000</v>
      </c>
      <c r="AB429" s="11">
        <v>-3000</v>
      </c>
      <c r="AC429" s="11">
        <v>-3000</v>
      </c>
      <c r="AD429" s="11">
        <v>-3000</v>
      </c>
      <c r="AE429" s="11">
        <v>-3000</v>
      </c>
      <c r="AF429" s="11">
        <v>-3000</v>
      </c>
      <c r="AG429" s="41">
        <f>SUM(U429:AF429)</f>
        <v>-36000</v>
      </c>
    </row>
    <row r="430" spans="1:33" outlineLevel="2" x14ac:dyDescent="0.3">
      <c r="A430" s="45" t="str">
        <f>IF(AG430=0,"-",F430)</f>
        <v>-</v>
      </c>
      <c r="E430" s="42"/>
      <c r="F430" s="43"/>
      <c r="G430" s="43"/>
      <c r="H430" s="43"/>
      <c r="I430" s="42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68" t="s">
        <v>555</v>
      </c>
      <c r="AG430" s="41">
        <f t="shared" ref="AG430:AG431" si="329">SUM(U430:AF430)</f>
        <v>0</v>
      </c>
    </row>
    <row r="431" spans="1:33" outlineLevel="2" x14ac:dyDescent="0.3">
      <c r="A431" s="45" t="str">
        <f>IF(AG431=0,"-",F431)</f>
        <v>-</v>
      </c>
      <c r="E431" s="42"/>
      <c r="F431" s="43"/>
      <c r="G431" s="43"/>
      <c r="H431" s="43"/>
      <c r="I431" s="42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68" t="s">
        <v>555</v>
      </c>
      <c r="AG431" s="41">
        <f t="shared" si="329"/>
        <v>0</v>
      </c>
    </row>
    <row r="432" spans="1:33" outlineLevel="1" x14ac:dyDescent="0.3">
      <c r="A432" s="45" t="s">
        <v>179</v>
      </c>
      <c r="D432">
        <v>41604</v>
      </c>
      <c r="E432" t="s">
        <v>51</v>
      </c>
      <c r="J432" s="72">
        <v>-35247.149999999994</v>
      </c>
      <c r="K432" s="72">
        <v>-48288.880000000026</v>
      </c>
      <c r="L432" s="72">
        <v>-55946.790000000015</v>
      </c>
      <c r="M432" s="72">
        <v>-37057.079999999987</v>
      </c>
      <c r="N432" s="72">
        <v>-64829.599999999999</v>
      </c>
      <c r="O432" s="72">
        <v>-54930.810000000012</v>
      </c>
      <c r="P432" s="72">
        <v>-40536.94</v>
      </c>
      <c r="Q432" s="72">
        <v>-45532.94</v>
      </c>
      <c r="R432" s="72">
        <v>-51156.079999999973</v>
      </c>
      <c r="S432" s="72">
        <v>-30746.860000000004</v>
      </c>
      <c r="T432" s="68" t="s">
        <v>555</v>
      </c>
      <c r="U432" s="12">
        <f>SUBTOTAL(9,U433:U435)</f>
        <v>-45000</v>
      </c>
      <c r="V432" s="12">
        <f>SUBTOTAL(9,V433:V435)</f>
        <v>-45000</v>
      </c>
      <c r="W432" s="12">
        <f>SUBTOTAL(9,W433:W435)</f>
        <v>-45000</v>
      </c>
      <c r="X432" s="12">
        <f>SUBTOTAL(9,X433:X435)</f>
        <v>-45000</v>
      </c>
      <c r="Y432" s="12">
        <f>SUBTOTAL(9,Y433:Y435)</f>
        <v>-45000</v>
      </c>
      <c r="Z432" s="12">
        <f>SUBTOTAL(9,Z433:Z435)</f>
        <v>-45000</v>
      </c>
      <c r="AA432" s="12">
        <f>SUBTOTAL(9,AA433:AA435)</f>
        <v>-45000</v>
      </c>
      <c r="AB432" s="12">
        <f>SUBTOTAL(9,AB433:AB435)</f>
        <v>-45000</v>
      </c>
      <c r="AC432" s="12">
        <f>SUBTOTAL(9,AC433:AC435)</f>
        <v>-45000</v>
      </c>
      <c r="AD432" s="12">
        <f>SUBTOTAL(9,AD433:AD435)</f>
        <v>-45000</v>
      </c>
      <c r="AE432" s="12">
        <f>SUBTOTAL(9,AE433:AE435)</f>
        <v>-45000</v>
      </c>
      <c r="AF432" s="12">
        <f>SUBTOTAL(9,AF433:AF435)</f>
        <v>-45000</v>
      </c>
      <c r="AG432" s="12">
        <f t="shared" ref="AG432" si="330">SUM(U432:AF432)</f>
        <v>-540000</v>
      </c>
    </row>
    <row r="433" spans="1:33" outlineLevel="2" x14ac:dyDescent="0.3">
      <c r="A433" s="45">
        <f>IF(AG433=0,"-",F433)</f>
        <v>4003</v>
      </c>
      <c r="E433" s="42"/>
      <c r="F433" s="43">
        <v>4003</v>
      </c>
      <c r="G433" s="43" t="s">
        <v>226</v>
      </c>
      <c r="H433" s="43"/>
      <c r="I433" s="42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68" t="s">
        <v>555</v>
      </c>
      <c r="U433" s="11">
        <v>-45000</v>
      </c>
      <c r="V433" s="11">
        <v>-45000</v>
      </c>
      <c r="W433" s="11">
        <v>-45000</v>
      </c>
      <c r="X433" s="11">
        <v>-45000</v>
      </c>
      <c r="Y433" s="11">
        <v>-45000</v>
      </c>
      <c r="Z433" s="11">
        <v>-45000</v>
      </c>
      <c r="AA433" s="11">
        <v>-45000</v>
      </c>
      <c r="AB433" s="11">
        <v>-45000</v>
      </c>
      <c r="AC433" s="11">
        <v>-45000</v>
      </c>
      <c r="AD433" s="11">
        <v>-45000</v>
      </c>
      <c r="AE433" s="11">
        <v>-45000</v>
      </c>
      <c r="AF433" s="11">
        <v>-45000</v>
      </c>
      <c r="AG433" s="41">
        <f>SUM(U433:AF433)</f>
        <v>-540000</v>
      </c>
    </row>
    <row r="434" spans="1:33" outlineLevel="2" x14ac:dyDescent="0.3">
      <c r="A434" s="45" t="str">
        <f>IF(AG434=0,"-",F434)</f>
        <v>-</v>
      </c>
      <c r="E434" s="42"/>
      <c r="F434" s="43"/>
      <c r="G434" s="43"/>
      <c r="H434" s="43"/>
      <c r="I434" s="42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68" t="s">
        <v>555</v>
      </c>
      <c r="AG434" s="41">
        <f t="shared" ref="AG434:AG435" si="331">SUM(U434:AF434)</f>
        <v>0</v>
      </c>
    </row>
    <row r="435" spans="1:33" outlineLevel="2" x14ac:dyDescent="0.3">
      <c r="A435" s="45" t="str">
        <f>IF(AG435=0,"-",F435)</f>
        <v>-</v>
      </c>
      <c r="E435" s="42"/>
      <c r="F435" s="43"/>
      <c r="G435" s="43"/>
      <c r="H435" s="43"/>
      <c r="I435" s="42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68" t="s">
        <v>555</v>
      </c>
      <c r="AG435" s="41">
        <f t="shared" si="331"/>
        <v>0</v>
      </c>
    </row>
    <row r="436" spans="1:33" outlineLevel="1" x14ac:dyDescent="0.3">
      <c r="A436" s="45" t="s">
        <v>179</v>
      </c>
      <c r="D436">
        <v>41605</v>
      </c>
      <c r="E436" t="s">
        <v>52</v>
      </c>
      <c r="J436" s="72">
        <v>-22100.440000000002</v>
      </c>
      <c r="K436" s="72">
        <v>-15082.1</v>
      </c>
      <c r="L436" s="72">
        <v>-24936.560000000001</v>
      </c>
      <c r="M436" s="72">
        <v>-13525.5</v>
      </c>
      <c r="N436" s="72">
        <v>-12684.6</v>
      </c>
      <c r="O436" s="72">
        <v>-19355</v>
      </c>
      <c r="P436" s="72">
        <v>-21191.75</v>
      </c>
      <c r="Q436" s="72">
        <v>-10505.3</v>
      </c>
      <c r="R436" s="72">
        <v>-26302.68</v>
      </c>
      <c r="S436" s="72">
        <v>-2064.5199999999995</v>
      </c>
      <c r="T436" s="68" t="s">
        <v>555</v>
      </c>
      <c r="U436" s="12">
        <f>SUBTOTAL(9,U437:U439)</f>
        <v>-22000</v>
      </c>
      <c r="V436" s="12">
        <f>SUBTOTAL(9,V437:V439)</f>
        <v>-22000</v>
      </c>
      <c r="W436" s="12">
        <f>SUBTOTAL(9,W437:W439)</f>
        <v>-22000</v>
      </c>
      <c r="X436" s="12">
        <f>SUBTOTAL(9,X437:X439)</f>
        <v>-22000</v>
      </c>
      <c r="Y436" s="12">
        <f>SUBTOTAL(9,Y437:Y439)</f>
        <v>-22000</v>
      </c>
      <c r="Z436" s="12">
        <f>SUBTOTAL(9,Z437:Z439)</f>
        <v>-22000</v>
      </c>
      <c r="AA436" s="12">
        <f>SUBTOTAL(9,AA437:AA439)</f>
        <v>-22000</v>
      </c>
      <c r="AB436" s="12">
        <f>SUBTOTAL(9,AB437:AB439)</f>
        <v>-22000</v>
      </c>
      <c r="AC436" s="12">
        <f>SUBTOTAL(9,AC437:AC439)</f>
        <v>-22000</v>
      </c>
      <c r="AD436" s="12">
        <f>SUBTOTAL(9,AD437:AD439)</f>
        <v>-22000</v>
      </c>
      <c r="AE436" s="12">
        <f>SUBTOTAL(9,AE437:AE439)</f>
        <v>-22000</v>
      </c>
      <c r="AF436" s="12">
        <f>SUBTOTAL(9,AF437:AF439)</f>
        <v>-22000</v>
      </c>
      <c r="AG436" s="12">
        <f t="shared" ref="AG436" si="332">SUM(U436:AF436)</f>
        <v>-264000</v>
      </c>
    </row>
    <row r="437" spans="1:33" outlineLevel="2" x14ac:dyDescent="0.3">
      <c r="A437" s="45">
        <f>IF(AG437=0,"-",F437)</f>
        <v>7003</v>
      </c>
      <c r="E437" s="42"/>
      <c r="F437" s="43">
        <v>7003</v>
      </c>
      <c r="G437" s="43" t="s">
        <v>230</v>
      </c>
      <c r="H437" s="43"/>
      <c r="I437" s="42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68" t="s">
        <v>555</v>
      </c>
      <c r="U437" s="11">
        <v>-22000</v>
      </c>
      <c r="V437" s="11">
        <v>-22000</v>
      </c>
      <c r="W437" s="11">
        <v>-22000</v>
      </c>
      <c r="X437" s="11">
        <v>-22000</v>
      </c>
      <c r="Y437" s="11">
        <v>-22000</v>
      </c>
      <c r="Z437" s="11">
        <v>-22000</v>
      </c>
      <c r="AA437" s="11">
        <v>-22000</v>
      </c>
      <c r="AB437" s="11">
        <v>-22000</v>
      </c>
      <c r="AC437" s="11">
        <v>-22000</v>
      </c>
      <c r="AD437" s="11">
        <v>-22000</v>
      </c>
      <c r="AE437" s="11">
        <v>-22000</v>
      </c>
      <c r="AF437" s="11">
        <v>-22000</v>
      </c>
      <c r="AG437" s="41">
        <f>SUM(U437:AF437)</f>
        <v>-264000</v>
      </c>
    </row>
    <row r="438" spans="1:33" outlineLevel="2" x14ac:dyDescent="0.3">
      <c r="A438" s="45" t="str">
        <f>IF(AG438=0,"-",F438)</f>
        <v>-</v>
      </c>
      <c r="E438" s="42"/>
      <c r="F438" s="43"/>
      <c r="G438" s="43"/>
      <c r="H438" s="43"/>
      <c r="I438" s="42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68" t="s">
        <v>555</v>
      </c>
      <c r="AG438" s="41">
        <f t="shared" ref="AG438:AG439" si="333">SUM(U438:AF438)</f>
        <v>0</v>
      </c>
    </row>
    <row r="439" spans="1:33" outlineLevel="2" x14ac:dyDescent="0.3">
      <c r="A439" s="45" t="str">
        <f>IF(AG439=0,"-",F439)</f>
        <v>-</v>
      </c>
      <c r="E439" s="42"/>
      <c r="F439" s="43"/>
      <c r="G439" s="43"/>
      <c r="H439" s="43"/>
      <c r="I439" s="42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68" t="s">
        <v>555</v>
      </c>
      <c r="AG439" s="41">
        <f t="shared" si="333"/>
        <v>0</v>
      </c>
    </row>
    <row r="440" spans="1:33" outlineLevel="1" x14ac:dyDescent="0.3">
      <c r="A440" s="45" t="s">
        <v>179</v>
      </c>
      <c r="D440">
        <v>41606</v>
      </c>
      <c r="E440" t="s">
        <v>53</v>
      </c>
      <c r="J440" s="72">
        <v>-5500</v>
      </c>
      <c r="K440" s="72">
        <v>-4700</v>
      </c>
      <c r="L440" s="72">
        <v>-3900</v>
      </c>
      <c r="M440" s="72">
        <v>-750</v>
      </c>
      <c r="N440" s="72">
        <v>-1900</v>
      </c>
      <c r="O440" s="72">
        <v>-4900</v>
      </c>
      <c r="P440" s="72">
        <v>-3700</v>
      </c>
      <c r="Q440" s="72">
        <v>-3100</v>
      </c>
      <c r="R440" s="72">
        <v>-2450</v>
      </c>
      <c r="S440" s="72">
        <v>-12600</v>
      </c>
      <c r="T440" s="68" t="s">
        <v>555</v>
      </c>
      <c r="U440" s="12">
        <f>SUBTOTAL(9,U441:U443)</f>
        <v>-5500</v>
      </c>
      <c r="V440" s="12">
        <f>SUBTOTAL(9,V441:V443)</f>
        <v>-5500</v>
      </c>
      <c r="W440" s="12">
        <f>SUBTOTAL(9,W441:W443)</f>
        <v>-5500</v>
      </c>
      <c r="X440" s="12">
        <f>SUBTOTAL(9,X441:X443)</f>
        <v>-5500</v>
      </c>
      <c r="Y440" s="12">
        <f>SUBTOTAL(9,Y441:Y443)</f>
        <v>-5500</v>
      </c>
      <c r="Z440" s="12">
        <f>SUBTOTAL(9,Z441:Z443)</f>
        <v>-5500</v>
      </c>
      <c r="AA440" s="12">
        <f>SUBTOTAL(9,AA441:AA443)</f>
        <v>-5500</v>
      </c>
      <c r="AB440" s="12">
        <f>SUBTOTAL(9,AB441:AB443)</f>
        <v>-5500</v>
      </c>
      <c r="AC440" s="12">
        <f>SUBTOTAL(9,AC441:AC443)</f>
        <v>-5500</v>
      </c>
      <c r="AD440" s="12">
        <f>SUBTOTAL(9,AD441:AD443)</f>
        <v>-5500</v>
      </c>
      <c r="AE440" s="12">
        <f>SUBTOTAL(9,AE441:AE443)</f>
        <v>-5500</v>
      </c>
      <c r="AF440" s="12">
        <f>SUBTOTAL(9,AF441:AF443)</f>
        <v>-5500</v>
      </c>
      <c r="AG440" s="12">
        <f t="shared" ref="AG440" si="334">SUM(U440:AF440)</f>
        <v>-66000</v>
      </c>
    </row>
    <row r="441" spans="1:33" outlineLevel="2" x14ac:dyDescent="0.3">
      <c r="A441" s="45">
        <f>IF(AG441=0,"-",F441)</f>
        <v>7001</v>
      </c>
      <c r="E441" s="42"/>
      <c r="F441" s="43">
        <v>7001</v>
      </c>
      <c r="G441" s="43" t="s">
        <v>216</v>
      </c>
      <c r="H441" s="43"/>
      <c r="I441" s="42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68" t="s">
        <v>555</v>
      </c>
      <c r="U441" s="11">
        <v>-5500</v>
      </c>
      <c r="V441" s="11">
        <v>-5500</v>
      </c>
      <c r="W441" s="11">
        <v>-5500</v>
      </c>
      <c r="X441" s="11">
        <v>-5500</v>
      </c>
      <c r="Y441" s="11">
        <v>-5500</v>
      </c>
      <c r="Z441" s="11">
        <v>-5500</v>
      </c>
      <c r="AA441" s="11">
        <v>-5500</v>
      </c>
      <c r="AB441" s="11">
        <v>-5500</v>
      </c>
      <c r="AC441" s="11">
        <v>-5500</v>
      </c>
      <c r="AD441" s="11">
        <v>-5500</v>
      </c>
      <c r="AE441" s="11">
        <v>-5500</v>
      </c>
      <c r="AF441" s="11">
        <v>-5500</v>
      </c>
      <c r="AG441" s="41">
        <f>SUM(U441:AF441)</f>
        <v>-66000</v>
      </c>
    </row>
    <row r="442" spans="1:33" outlineLevel="2" x14ac:dyDescent="0.3">
      <c r="A442" s="45" t="str">
        <f>IF(AG442=0,"-",F442)</f>
        <v>-</v>
      </c>
      <c r="E442" s="42"/>
      <c r="F442" s="43"/>
      <c r="G442" s="43"/>
      <c r="H442" s="43"/>
      <c r="I442" s="42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68" t="s">
        <v>555</v>
      </c>
      <c r="AG442" s="41">
        <f t="shared" ref="AG442:AG443" si="335">SUM(U442:AF442)</f>
        <v>0</v>
      </c>
    </row>
    <row r="443" spans="1:33" outlineLevel="2" x14ac:dyDescent="0.3">
      <c r="A443" s="45" t="str">
        <f>IF(AG443=0,"-",F443)</f>
        <v>-</v>
      </c>
      <c r="E443" s="42"/>
      <c r="F443" s="43"/>
      <c r="G443" s="43"/>
      <c r="H443" s="43"/>
      <c r="I443" s="42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68" t="s">
        <v>555</v>
      </c>
      <c r="AG443" s="41">
        <f t="shared" si="335"/>
        <v>0</v>
      </c>
    </row>
    <row r="444" spans="1:33" outlineLevel="1" x14ac:dyDescent="0.3">
      <c r="A444" s="45" t="s">
        <v>179</v>
      </c>
      <c r="D444">
        <v>41607</v>
      </c>
      <c r="E444" t="s">
        <v>54</v>
      </c>
      <c r="J444" s="72">
        <v>-5815.55</v>
      </c>
      <c r="K444" s="72">
        <v>-9020.5</v>
      </c>
      <c r="L444" s="72">
        <v>-5034.95</v>
      </c>
      <c r="M444" s="72">
        <v>-4460.8500000000004</v>
      </c>
      <c r="N444" s="72">
        <v>-3868.4000000000005</v>
      </c>
      <c r="O444" s="72">
        <v>-4355.7300000000005</v>
      </c>
      <c r="P444" s="72">
        <v>-5517.9</v>
      </c>
      <c r="Q444" s="72">
        <v>-5674.9400000000005</v>
      </c>
      <c r="R444" s="72">
        <v>-5845.2000000000007</v>
      </c>
      <c r="S444" s="72">
        <v>-4697.1400000000003</v>
      </c>
      <c r="T444" s="68" t="s">
        <v>555</v>
      </c>
      <c r="U444" s="12">
        <f>SUBTOTAL(9,U445:U448)</f>
        <v>-25000</v>
      </c>
      <c r="V444" s="12">
        <f>SUBTOTAL(9,V445:V448)</f>
        <v>-12000</v>
      </c>
      <c r="W444" s="12">
        <f>SUBTOTAL(9,W445:W448)</f>
        <v>-12000</v>
      </c>
      <c r="X444" s="12">
        <f>SUBTOTAL(9,X445:X448)</f>
        <v>-12000</v>
      </c>
      <c r="Y444" s="12">
        <f>SUBTOTAL(9,Y445:Y448)</f>
        <v>-12000</v>
      </c>
      <c r="Z444" s="12">
        <f>SUBTOTAL(9,Z445:Z448)</f>
        <v>-12000</v>
      </c>
      <c r="AA444" s="12">
        <f>SUBTOTAL(9,AA445:AA448)</f>
        <v>-12000</v>
      </c>
      <c r="AB444" s="12">
        <f>SUBTOTAL(9,AB445:AB448)</f>
        <v>-12000</v>
      </c>
      <c r="AC444" s="12">
        <f>SUBTOTAL(9,AC445:AC448)</f>
        <v>-12000</v>
      </c>
      <c r="AD444" s="12">
        <f>SUBTOTAL(9,AD445:AD448)</f>
        <v>-12000</v>
      </c>
      <c r="AE444" s="12">
        <f>SUBTOTAL(9,AE445:AE448)</f>
        <v>-12000</v>
      </c>
      <c r="AF444" s="12">
        <f>SUBTOTAL(9,AF445:AF448)</f>
        <v>-12000</v>
      </c>
      <c r="AG444" s="12">
        <f t="shared" ref="AG444" si="336">SUM(U444:AF444)</f>
        <v>-157000</v>
      </c>
    </row>
    <row r="445" spans="1:33" outlineLevel="2" x14ac:dyDescent="0.3">
      <c r="A445" s="45">
        <f>IF(AG445=0,"-",F445)</f>
        <v>5005</v>
      </c>
      <c r="E445" s="42"/>
      <c r="F445" s="43">
        <v>5005</v>
      </c>
      <c r="G445" s="43" t="s">
        <v>229</v>
      </c>
      <c r="H445" s="43" t="s">
        <v>394</v>
      </c>
      <c r="I445" s="42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68" t="s">
        <v>555</v>
      </c>
      <c r="U445" s="11">
        <v>-12000</v>
      </c>
      <c r="V445" s="11">
        <v>-12000</v>
      </c>
      <c r="W445" s="11">
        <v>-12000</v>
      </c>
      <c r="X445" s="11">
        <v>-12000</v>
      </c>
      <c r="Y445" s="11">
        <v>-12000</v>
      </c>
      <c r="Z445" s="11">
        <v>-12000</v>
      </c>
      <c r="AA445" s="11">
        <v>-12000</v>
      </c>
      <c r="AB445" s="11">
        <v>-12000</v>
      </c>
      <c r="AC445" s="11">
        <v>-12000</v>
      </c>
      <c r="AD445" s="11">
        <v>-12000</v>
      </c>
      <c r="AE445" s="11">
        <v>-12000</v>
      </c>
      <c r="AF445" s="11">
        <v>-12000</v>
      </c>
      <c r="AG445" s="41">
        <f>SUM(U445:AF445)</f>
        <v>-144000</v>
      </c>
    </row>
    <row r="446" spans="1:33" outlineLevel="2" x14ac:dyDescent="0.3">
      <c r="A446" s="45">
        <f>IF(AG446=0,"-",F446)</f>
        <v>5005</v>
      </c>
      <c r="E446" s="42"/>
      <c r="F446" s="43">
        <v>5005</v>
      </c>
      <c r="G446" s="43" t="s">
        <v>229</v>
      </c>
      <c r="H446" s="43" t="s">
        <v>395</v>
      </c>
      <c r="I446" s="42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68" t="s">
        <v>555</v>
      </c>
      <c r="U446" s="11">
        <v>-13000</v>
      </c>
      <c r="AG446" s="41">
        <f t="shared" ref="AG446:AG448" si="337">SUM(U446:AF446)</f>
        <v>-13000</v>
      </c>
    </row>
    <row r="447" spans="1:33" outlineLevel="2" x14ac:dyDescent="0.3">
      <c r="A447" s="45" t="str">
        <f>IF(AG447=0,"-",F447)</f>
        <v>-</v>
      </c>
      <c r="E447" s="42"/>
      <c r="F447" s="43"/>
      <c r="G447" s="43"/>
      <c r="H447" s="43"/>
      <c r="I447" s="42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68" t="s">
        <v>555</v>
      </c>
      <c r="AG447" s="41">
        <f t="shared" si="337"/>
        <v>0</v>
      </c>
    </row>
    <row r="448" spans="1:33" outlineLevel="2" x14ac:dyDescent="0.3">
      <c r="A448" s="45" t="str">
        <f>IF(AG448=0,"-",F448)</f>
        <v>-</v>
      </c>
      <c r="E448" s="42"/>
      <c r="F448" s="43"/>
      <c r="G448" s="43"/>
      <c r="H448" s="43"/>
      <c r="I448" s="42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68" t="s">
        <v>555</v>
      </c>
      <c r="AG448" s="41">
        <f t="shared" si="337"/>
        <v>0</v>
      </c>
    </row>
    <row r="449" spans="1:33" ht="14.25" customHeight="1" outlineLevel="1" x14ac:dyDescent="0.3">
      <c r="A449" s="45" t="s">
        <v>179</v>
      </c>
      <c r="D449">
        <v>41608</v>
      </c>
      <c r="E449" t="s">
        <v>55</v>
      </c>
      <c r="J449" s="72">
        <v>0</v>
      </c>
      <c r="K449" s="72">
        <v>0</v>
      </c>
      <c r="L449" s="72">
        <v>-1223</v>
      </c>
      <c r="M449" s="72">
        <v>-12196.977777777778</v>
      </c>
      <c r="N449" s="72">
        <v>-12196.777777777777</v>
      </c>
      <c r="O449" s="72">
        <v>-18379.670634920629</v>
      </c>
      <c r="P449" s="72">
        <v>-18379.920634920636</v>
      </c>
      <c r="Q449" s="72">
        <v>-20003.880634920635</v>
      </c>
      <c r="R449" s="72">
        <v>-18379.920634920636</v>
      </c>
      <c r="S449" s="72">
        <v>-18379.920634920636</v>
      </c>
      <c r="T449" s="68" t="s">
        <v>555</v>
      </c>
      <c r="U449" s="12">
        <f>SUBTOTAL(9,U450:U452)</f>
        <v>0</v>
      </c>
      <c r="V449" s="12">
        <f>SUBTOTAL(9,V450:V452)</f>
        <v>0</v>
      </c>
      <c r="W449" s="12">
        <f>SUBTOTAL(9,W450:W452)</f>
        <v>0</v>
      </c>
      <c r="X449" s="12">
        <f>SUBTOTAL(9,X450:X452)</f>
        <v>0</v>
      </c>
      <c r="Y449" s="12">
        <f>SUBTOTAL(9,Y450:Y452)</f>
        <v>0</v>
      </c>
      <c r="Z449" s="12">
        <f>SUBTOTAL(9,Z450:Z452)</f>
        <v>0</v>
      </c>
      <c r="AA449" s="12">
        <f>SUBTOTAL(9,AA450:AA452)</f>
        <v>0</v>
      </c>
      <c r="AB449" s="12">
        <f>SUBTOTAL(9,AB450:AB452)</f>
        <v>-140000</v>
      </c>
      <c r="AC449" s="12">
        <f>SUBTOTAL(9,AC450:AC452)</f>
        <v>0</v>
      </c>
      <c r="AD449" s="12">
        <f>SUBTOTAL(9,AD450:AD452)</f>
        <v>0</v>
      </c>
      <c r="AE449" s="12">
        <f>SUBTOTAL(9,AE450:AE452)</f>
        <v>0</v>
      </c>
      <c r="AF449" s="12">
        <f>SUBTOTAL(9,AF450:AF452)</f>
        <v>0</v>
      </c>
      <c r="AG449" s="12">
        <f t="shared" ref="AG449" si="338">SUM(U449:AF449)</f>
        <v>-140000</v>
      </c>
    </row>
    <row r="450" spans="1:33" outlineLevel="2" x14ac:dyDescent="0.3">
      <c r="A450" s="45">
        <f>IF(AG450=0,"-",F450)</f>
        <v>5005</v>
      </c>
      <c r="E450" s="42"/>
      <c r="F450" s="43">
        <v>5005</v>
      </c>
      <c r="G450" s="43" t="s">
        <v>229</v>
      </c>
      <c r="H450" s="43" t="s">
        <v>393</v>
      </c>
      <c r="I450" s="42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68" t="s">
        <v>555</v>
      </c>
      <c r="AB450" s="11">
        <v>-140000</v>
      </c>
      <c r="AG450" s="41">
        <f>SUM(U450:AF450)</f>
        <v>-140000</v>
      </c>
    </row>
    <row r="451" spans="1:33" outlineLevel="2" x14ac:dyDescent="0.3">
      <c r="A451" s="45" t="str">
        <f>IF(AG451=0,"-",F451)</f>
        <v>-</v>
      </c>
      <c r="E451" s="42"/>
      <c r="F451" s="43"/>
      <c r="G451" s="43"/>
      <c r="H451" s="43"/>
      <c r="I451" s="42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68" t="s">
        <v>555</v>
      </c>
      <c r="AG451" s="41">
        <f t="shared" ref="AG451:AG452" si="339">SUM(U451:AF451)</f>
        <v>0</v>
      </c>
    </row>
    <row r="452" spans="1:33" outlineLevel="2" x14ac:dyDescent="0.3">
      <c r="A452" s="45" t="str">
        <f>IF(AG452=0,"-",F452)</f>
        <v>-</v>
      </c>
      <c r="E452" s="42"/>
      <c r="F452" s="43"/>
      <c r="G452" s="43"/>
      <c r="H452" s="43"/>
      <c r="I452" s="42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68" t="s">
        <v>555</v>
      </c>
      <c r="AG452" s="41">
        <f t="shared" si="339"/>
        <v>0</v>
      </c>
    </row>
    <row r="453" spans="1:33" outlineLevel="1" x14ac:dyDescent="0.3">
      <c r="A453" s="45" t="s">
        <v>179</v>
      </c>
      <c r="D453">
        <v>41609</v>
      </c>
      <c r="E453" t="s">
        <v>56</v>
      </c>
      <c r="J453" s="72">
        <v>-33991.180000000008</v>
      </c>
      <c r="K453" s="72">
        <v>-20733.73</v>
      </c>
      <c r="L453" s="72">
        <v>-21027.08</v>
      </c>
      <c r="M453" s="72">
        <v>-23157.469999999998</v>
      </c>
      <c r="N453" s="72">
        <v>-20239.13</v>
      </c>
      <c r="O453" s="72">
        <v>-22587.53</v>
      </c>
      <c r="P453" s="72">
        <v>-23423.88</v>
      </c>
      <c r="Q453" s="72">
        <v>-23133.960000000003</v>
      </c>
      <c r="R453" s="72">
        <v>-24764.06</v>
      </c>
      <c r="S453" s="72">
        <v>-22745.98</v>
      </c>
      <c r="T453" s="68" t="s">
        <v>555</v>
      </c>
      <c r="U453" s="12">
        <f>SUBTOTAL(9,U454:U455)</f>
        <v>0</v>
      </c>
      <c r="V453" s="12">
        <f>SUBTOTAL(9,V454:V455)</f>
        <v>0</v>
      </c>
      <c r="W453" s="12">
        <f>SUBTOTAL(9,W454:W455)</f>
        <v>0</v>
      </c>
      <c r="X453" s="12">
        <f>SUBTOTAL(9,X454:X455)</f>
        <v>0</v>
      </c>
      <c r="Y453" s="12">
        <f>SUBTOTAL(9,Y454:Y455)</f>
        <v>0</v>
      </c>
      <c r="Z453" s="12">
        <f>SUBTOTAL(9,Z454:Z455)</f>
        <v>0</v>
      </c>
      <c r="AA453" s="12">
        <f>SUBTOTAL(9,AA454:AA455)</f>
        <v>0</v>
      </c>
      <c r="AB453" s="12">
        <f>SUBTOTAL(9,AB454:AB455)</f>
        <v>0</v>
      </c>
      <c r="AC453" s="12">
        <f>SUBTOTAL(9,AC454:AC455)</f>
        <v>0</v>
      </c>
      <c r="AD453" s="12">
        <f>SUBTOTAL(9,AD454:AD455)</f>
        <v>0</v>
      </c>
      <c r="AE453" s="12">
        <f>SUBTOTAL(9,AE454:AE455)</f>
        <v>0</v>
      </c>
      <c r="AF453" s="12">
        <f>SUBTOTAL(9,AF454:AF455)</f>
        <v>0</v>
      </c>
      <c r="AG453" s="12">
        <f t="shared" ref="AG453" si="340">SUM(U453:AF453)</f>
        <v>0</v>
      </c>
    </row>
    <row r="454" spans="1:33" outlineLevel="2" x14ac:dyDescent="0.3">
      <c r="A454" s="45" t="str">
        <f>IF(AG454=0,"-",F454)</f>
        <v>-</v>
      </c>
      <c r="E454" s="42"/>
      <c r="F454" s="43"/>
      <c r="G454" s="43"/>
      <c r="H454" s="43"/>
      <c r="I454" s="42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68" t="s">
        <v>555</v>
      </c>
      <c r="AG454" s="41">
        <f t="shared" ref="AG454:AG455" si="341">SUM(U454:AF454)</f>
        <v>0</v>
      </c>
    </row>
    <row r="455" spans="1:33" outlineLevel="2" x14ac:dyDescent="0.3">
      <c r="A455" s="45" t="str">
        <f>IF(AG455=0,"-",F455)</f>
        <v>-</v>
      </c>
      <c r="E455" s="42"/>
      <c r="F455" s="43"/>
      <c r="G455" s="43"/>
      <c r="H455" s="43"/>
      <c r="I455" s="42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68" t="s">
        <v>555</v>
      </c>
      <c r="AG455" s="41">
        <f t="shared" si="341"/>
        <v>0</v>
      </c>
    </row>
    <row r="456" spans="1:33" outlineLevel="1" x14ac:dyDescent="0.3">
      <c r="A456" s="45" t="s">
        <v>179</v>
      </c>
      <c r="D456">
        <v>41610</v>
      </c>
      <c r="E456" t="s">
        <v>57</v>
      </c>
      <c r="J456" s="72">
        <v>-8322</v>
      </c>
      <c r="K456" s="72">
        <v>-4280</v>
      </c>
      <c r="L456" s="72">
        <v>-7190</v>
      </c>
      <c r="M456" s="72">
        <v>-3620</v>
      </c>
      <c r="N456" s="72">
        <v>-10515</v>
      </c>
      <c r="O456" s="72">
        <v>-1600</v>
      </c>
      <c r="P456" s="72">
        <v>-880</v>
      </c>
      <c r="Q456" s="72">
        <v>0</v>
      </c>
      <c r="R456" s="72">
        <v>-4900</v>
      </c>
      <c r="S456" s="72">
        <v>-7200</v>
      </c>
      <c r="T456" s="68" t="s">
        <v>555</v>
      </c>
      <c r="U456" s="12">
        <f>SUBTOTAL(9,U457:U459)</f>
        <v>-3500</v>
      </c>
      <c r="V456" s="12">
        <f>SUBTOTAL(9,V457:V459)</f>
        <v>-3500</v>
      </c>
      <c r="W456" s="12">
        <f>SUBTOTAL(9,W457:W459)</f>
        <v>-3500</v>
      </c>
      <c r="X456" s="12">
        <f>SUBTOTAL(9,X457:X459)</f>
        <v>-3500</v>
      </c>
      <c r="Y456" s="12">
        <f>SUBTOTAL(9,Y457:Y459)</f>
        <v>-3500</v>
      </c>
      <c r="Z456" s="12">
        <f>SUBTOTAL(9,Z457:Z459)</f>
        <v>-3500</v>
      </c>
      <c r="AA456" s="12">
        <f>SUBTOTAL(9,AA457:AA459)</f>
        <v>-3500</v>
      </c>
      <c r="AB456" s="12">
        <f>SUBTOTAL(9,AB457:AB459)</f>
        <v>-3500</v>
      </c>
      <c r="AC456" s="12">
        <f>SUBTOTAL(9,AC457:AC459)</f>
        <v>-3500</v>
      </c>
      <c r="AD456" s="12">
        <f>SUBTOTAL(9,AD457:AD459)</f>
        <v>-3500</v>
      </c>
      <c r="AE456" s="12">
        <f>SUBTOTAL(9,AE457:AE459)</f>
        <v>-3500</v>
      </c>
      <c r="AF456" s="12">
        <f>SUBTOTAL(9,AF457:AF459)</f>
        <v>-3500</v>
      </c>
      <c r="AG456" s="12">
        <f t="shared" ref="AG456" si="342">SUM(U456:AF456)</f>
        <v>-42000</v>
      </c>
    </row>
    <row r="457" spans="1:33" outlineLevel="2" x14ac:dyDescent="0.3">
      <c r="A457" s="45">
        <f>IF(AG457=0,"-",F457)</f>
        <v>7001</v>
      </c>
      <c r="E457" s="42"/>
      <c r="F457" s="43">
        <v>7001</v>
      </c>
      <c r="G457" s="43" t="s">
        <v>216</v>
      </c>
      <c r="H457" s="43" t="s">
        <v>409</v>
      </c>
      <c r="I457" s="42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68" t="s">
        <v>555</v>
      </c>
      <c r="U457" s="11">
        <v>-3500</v>
      </c>
      <c r="V457" s="11">
        <v>-3500</v>
      </c>
      <c r="W457" s="11">
        <v>-3500</v>
      </c>
      <c r="X457" s="11">
        <v>-3500</v>
      </c>
      <c r="Y457" s="11">
        <v>-3500</v>
      </c>
      <c r="Z457" s="11">
        <v>-3500</v>
      </c>
      <c r="AA457" s="11">
        <v>-3500</v>
      </c>
      <c r="AB457" s="11">
        <v>-3500</v>
      </c>
      <c r="AC457" s="11">
        <v>-3500</v>
      </c>
      <c r="AD457" s="11">
        <v>-3500</v>
      </c>
      <c r="AE457" s="11">
        <v>-3500</v>
      </c>
      <c r="AF457" s="11">
        <v>-3500</v>
      </c>
      <c r="AG457" s="41">
        <f>SUM(U457:AF457)</f>
        <v>-42000</v>
      </c>
    </row>
    <row r="458" spans="1:33" outlineLevel="2" x14ac:dyDescent="0.3">
      <c r="A458" s="45" t="str">
        <f>IF(AG458=0,"-",F458)</f>
        <v>-</v>
      </c>
      <c r="E458" s="42"/>
      <c r="F458" s="43"/>
      <c r="G458" s="43"/>
      <c r="H458" s="43"/>
      <c r="I458" s="42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68" t="s">
        <v>555</v>
      </c>
      <c r="AG458" s="41">
        <f t="shared" ref="AG458:AG459" si="343">SUM(U458:AF458)</f>
        <v>0</v>
      </c>
    </row>
    <row r="459" spans="1:33" outlineLevel="2" x14ac:dyDescent="0.3">
      <c r="A459" s="45" t="str">
        <f>IF(AG459=0,"-",F459)</f>
        <v>-</v>
      </c>
      <c r="E459" s="42"/>
      <c r="F459" s="43"/>
      <c r="G459" s="43"/>
      <c r="H459" s="43"/>
      <c r="I459" s="42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68" t="s">
        <v>555</v>
      </c>
      <c r="AG459" s="41">
        <f t="shared" si="343"/>
        <v>0</v>
      </c>
    </row>
    <row r="460" spans="1:33" outlineLevel="1" x14ac:dyDescent="0.3">
      <c r="A460" s="45" t="s">
        <v>179</v>
      </c>
      <c r="D460">
        <v>41611</v>
      </c>
      <c r="E460" t="s">
        <v>58</v>
      </c>
      <c r="J460" s="72">
        <v>-3187.8699999999994</v>
      </c>
      <c r="K460" s="72">
        <v>-1663</v>
      </c>
      <c r="L460" s="72">
        <v>-2300</v>
      </c>
      <c r="M460" s="72">
        <v>-4553.32</v>
      </c>
      <c r="N460" s="72">
        <v>-2296</v>
      </c>
      <c r="O460" s="72">
        <v>-5756.6399999999994</v>
      </c>
      <c r="P460" s="72">
        <v>-2932</v>
      </c>
      <c r="Q460" s="72">
        <v>-4422.99</v>
      </c>
      <c r="R460" s="72">
        <v>-2542</v>
      </c>
      <c r="S460" s="72">
        <v>-7432.25</v>
      </c>
      <c r="T460" s="68" t="s">
        <v>555</v>
      </c>
      <c r="U460" s="12">
        <f>SUBTOTAL(9,U461:U464)</f>
        <v>-12200</v>
      </c>
      <c r="V460" s="12">
        <f>SUBTOTAL(9,V461:V464)</f>
        <v>-9200</v>
      </c>
      <c r="W460" s="12">
        <f>SUBTOTAL(9,W461:W464)</f>
        <v>-9200</v>
      </c>
      <c r="X460" s="12">
        <f>SUBTOTAL(9,X461:X464)</f>
        <v>-12200</v>
      </c>
      <c r="Y460" s="12">
        <f>SUBTOTAL(9,Y461:Y464)</f>
        <v>-9200</v>
      </c>
      <c r="Z460" s="12">
        <f>SUBTOTAL(9,Z461:Z464)</f>
        <v>-9200</v>
      </c>
      <c r="AA460" s="12">
        <f>SUBTOTAL(9,AA461:AA464)</f>
        <v>-12200</v>
      </c>
      <c r="AB460" s="12">
        <f>SUBTOTAL(9,AB461:AB464)</f>
        <v>-9200</v>
      </c>
      <c r="AC460" s="12">
        <f>SUBTOTAL(9,AC461:AC464)</f>
        <v>-9200</v>
      </c>
      <c r="AD460" s="12">
        <f>SUBTOTAL(9,AD461:AD464)</f>
        <v>-12200</v>
      </c>
      <c r="AE460" s="12">
        <f>SUBTOTAL(9,AE461:AE464)</f>
        <v>-9200</v>
      </c>
      <c r="AF460" s="12">
        <f>SUBTOTAL(9,AF461:AF464)</f>
        <v>-9200</v>
      </c>
      <c r="AG460" s="12">
        <f t="shared" ref="AG460" si="344">SUM(U460:AF460)</f>
        <v>-122400</v>
      </c>
    </row>
    <row r="461" spans="1:33" outlineLevel="2" x14ac:dyDescent="0.3">
      <c r="A461" s="45">
        <f>IF(AG461=0,"-",F461)</f>
        <v>5003</v>
      </c>
      <c r="E461" s="42"/>
      <c r="F461" s="43">
        <v>5003</v>
      </c>
      <c r="G461" s="43" t="s">
        <v>58</v>
      </c>
      <c r="H461" s="43" t="s">
        <v>439</v>
      </c>
      <c r="I461" s="42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68" t="s">
        <v>555</v>
      </c>
      <c r="U461" s="11">
        <v>-9200</v>
      </c>
      <c r="V461" s="11">
        <v>-9200</v>
      </c>
      <c r="W461" s="11">
        <v>-9200</v>
      </c>
      <c r="X461" s="11">
        <v>-9200</v>
      </c>
      <c r="Y461" s="11">
        <v>-9200</v>
      </c>
      <c r="Z461" s="11">
        <v>-9200</v>
      </c>
      <c r="AA461" s="11">
        <v>-9200</v>
      </c>
      <c r="AB461" s="11">
        <v>-9200</v>
      </c>
      <c r="AC461" s="11">
        <v>-9200</v>
      </c>
      <c r="AD461" s="11">
        <v>-9200</v>
      </c>
      <c r="AE461" s="11">
        <v>-9200</v>
      </c>
      <c r="AF461" s="11">
        <v>-9200</v>
      </c>
      <c r="AG461" s="41">
        <f>SUM(U461:AF461)</f>
        <v>-110400</v>
      </c>
    </row>
    <row r="462" spans="1:33" outlineLevel="2" x14ac:dyDescent="0.3">
      <c r="A462" s="45">
        <f>IF(AG462=0,"-",F462)</f>
        <v>5003</v>
      </c>
      <c r="E462" s="42"/>
      <c r="F462" s="43">
        <v>5003</v>
      </c>
      <c r="G462" s="43" t="s">
        <v>58</v>
      </c>
      <c r="H462" s="43" t="s">
        <v>440</v>
      </c>
      <c r="I462" s="42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68" t="s">
        <v>555</v>
      </c>
      <c r="U462" s="11">
        <v>-3000</v>
      </c>
      <c r="X462" s="11">
        <v>-3000</v>
      </c>
      <c r="AA462" s="11">
        <v>-3000</v>
      </c>
      <c r="AD462" s="11">
        <v>-3000</v>
      </c>
      <c r="AG462" s="41">
        <f t="shared" ref="AG462:AG464" si="345">SUM(U462:AF462)</f>
        <v>-12000</v>
      </c>
    </row>
    <row r="463" spans="1:33" outlineLevel="2" x14ac:dyDescent="0.3">
      <c r="A463" s="45" t="str">
        <f>IF(AG463=0,"-",F463)</f>
        <v>-</v>
      </c>
      <c r="E463" s="42"/>
      <c r="F463" s="43"/>
      <c r="G463" s="43"/>
      <c r="H463" s="43"/>
      <c r="I463" s="42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68" t="s">
        <v>555</v>
      </c>
      <c r="AG463" s="41">
        <f t="shared" si="345"/>
        <v>0</v>
      </c>
    </row>
    <row r="464" spans="1:33" outlineLevel="2" x14ac:dyDescent="0.3">
      <c r="A464" s="45" t="str">
        <f>IF(AG464=0,"-",F464)</f>
        <v>-</v>
      </c>
      <c r="E464" s="42"/>
      <c r="F464" s="43"/>
      <c r="G464" s="43"/>
      <c r="H464" s="43"/>
      <c r="I464" s="42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68" t="s">
        <v>555</v>
      </c>
      <c r="AG464" s="41">
        <f t="shared" si="345"/>
        <v>0</v>
      </c>
    </row>
    <row r="465" spans="1:33" outlineLevel="1" x14ac:dyDescent="0.3">
      <c r="A465" s="45" t="s">
        <v>179</v>
      </c>
      <c r="D465">
        <v>41619</v>
      </c>
      <c r="E465" t="s">
        <v>59</v>
      </c>
      <c r="J465" s="72">
        <v>-12772.81</v>
      </c>
      <c r="K465" s="72">
        <v>-8134.32</v>
      </c>
      <c r="L465" s="72">
        <v>-985</v>
      </c>
      <c r="M465" s="72">
        <v>-985</v>
      </c>
      <c r="N465" s="72">
        <v>-8623.35</v>
      </c>
      <c r="O465" s="72">
        <v>-985</v>
      </c>
      <c r="P465" s="72">
        <v>-2162.0500000000002</v>
      </c>
      <c r="Q465" s="72">
        <v>-9012.48</v>
      </c>
      <c r="R465" s="72">
        <v>0</v>
      </c>
      <c r="S465" s="72">
        <v>-4045.02</v>
      </c>
      <c r="T465" s="68" t="s">
        <v>555</v>
      </c>
      <c r="U465" s="12">
        <f>SUBTOTAL(9,U466:U469)</f>
        <v>-985</v>
      </c>
      <c r="V465" s="12">
        <f>SUBTOTAL(9,V466:V469)</f>
        <v>-985</v>
      </c>
      <c r="W465" s="12">
        <f>SUBTOTAL(9,W466:W469)</f>
        <v>-8985</v>
      </c>
      <c r="X465" s="12">
        <f>SUBTOTAL(9,X466:X469)</f>
        <v>-985</v>
      </c>
      <c r="Y465" s="12">
        <f>SUBTOTAL(9,Y466:Y469)</f>
        <v>-985</v>
      </c>
      <c r="Z465" s="12">
        <f>SUBTOTAL(9,Z466:Z469)</f>
        <v>-8985</v>
      </c>
      <c r="AA465" s="12">
        <f>SUBTOTAL(9,AA466:AA469)</f>
        <v>-985</v>
      </c>
      <c r="AB465" s="12">
        <f>SUBTOTAL(9,AB466:AB469)</f>
        <v>-985</v>
      </c>
      <c r="AC465" s="12">
        <f>SUBTOTAL(9,AC466:AC469)</f>
        <v>-8985</v>
      </c>
      <c r="AD465" s="12">
        <f>SUBTOTAL(9,AD466:AD469)</f>
        <v>-985</v>
      </c>
      <c r="AE465" s="12">
        <f>SUBTOTAL(9,AE466:AE469)</f>
        <v>-985</v>
      </c>
      <c r="AF465" s="12">
        <f>SUBTOTAL(9,AF466:AF469)</f>
        <v>-8985</v>
      </c>
      <c r="AG465" s="12">
        <f t="shared" ref="AG465" si="346">SUM(U465:AF465)</f>
        <v>-43820</v>
      </c>
    </row>
    <row r="466" spans="1:33" outlineLevel="2" x14ac:dyDescent="0.3">
      <c r="A466" s="45">
        <f>IF(AG466=0,"-",F466)</f>
        <v>5002</v>
      </c>
      <c r="E466" s="42"/>
      <c r="F466" s="43">
        <v>5002</v>
      </c>
      <c r="G466" s="43" t="s">
        <v>213</v>
      </c>
      <c r="H466" s="43" t="s">
        <v>258</v>
      </c>
      <c r="I466" s="42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68" t="s">
        <v>555</v>
      </c>
      <c r="U466" s="11">
        <v>-985</v>
      </c>
      <c r="V466" s="11">
        <v>-985</v>
      </c>
      <c r="W466" s="11">
        <v>-985</v>
      </c>
      <c r="X466" s="11">
        <v>-985</v>
      </c>
      <c r="Y466" s="11">
        <v>-985</v>
      </c>
      <c r="Z466" s="11">
        <v>-985</v>
      </c>
      <c r="AA466" s="11">
        <v>-985</v>
      </c>
      <c r="AB466" s="11">
        <v>-985</v>
      </c>
      <c r="AC466" s="11">
        <v>-985</v>
      </c>
      <c r="AD466" s="11">
        <v>-985</v>
      </c>
      <c r="AE466" s="11">
        <v>-985</v>
      </c>
      <c r="AF466" s="11">
        <v>-985</v>
      </c>
      <c r="AG466" s="41">
        <f>SUM(U466:AF466)</f>
        <v>-11820</v>
      </c>
    </row>
    <row r="467" spans="1:33" outlineLevel="2" x14ac:dyDescent="0.3">
      <c r="A467" s="45">
        <f>IF(AG467=0,"-",F467)</f>
        <v>5002</v>
      </c>
      <c r="E467" s="42"/>
      <c r="F467" s="43">
        <v>5002</v>
      </c>
      <c r="G467" s="43" t="s">
        <v>213</v>
      </c>
      <c r="H467" s="43" t="s">
        <v>259</v>
      </c>
      <c r="I467" s="42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68" t="s">
        <v>555</v>
      </c>
      <c r="W467" s="11">
        <v>-8000</v>
      </c>
      <c r="Z467" s="11">
        <v>-8000</v>
      </c>
      <c r="AC467" s="11">
        <v>-8000</v>
      </c>
      <c r="AF467" s="11">
        <v>-8000</v>
      </c>
      <c r="AG467" s="41">
        <f t="shared" ref="AG467:AG469" si="347">SUM(U467:AF467)</f>
        <v>-32000</v>
      </c>
    </row>
    <row r="468" spans="1:33" outlineLevel="2" x14ac:dyDescent="0.3">
      <c r="A468" s="45" t="str">
        <f>IF(AG468=0,"-",F468)</f>
        <v>-</v>
      </c>
      <c r="E468" s="42"/>
      <c r="F468" s="43"/>
      <c r="G468" s="43"/>
      <c r="H468" s="43"/>
      <c r="I468" s="42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68" t="s">
        <v>555</v>
      </c>
      <c r="AG468" s="41">
        <f t="shared" si="347"/>
        <v>0</v>
      </c>
    </row>
    <row r="469" spans="1:33" outlineLevel="2" x14ac:dyDescent="0.3">
      <c r="A469" s="45" t="str">
        <f>IF(AG469=0,"-",F469)</f>
        <v>-</v>
      </c>
      <c r="E469" s="42"/>
      <c r="F469" s="43"/>
      <c r="G469" s="43"/>
      <c r="H469" s="43"/>
      <c r="I469" s="42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68" t="s">
        <v>555</v>
      </c>
      <c r="AG469" s="41">
        <f t="shared" si="347"/>
        <v>0</v>
      </c>
    </row>
    <row r="470" spans="1:33" outlineLevel="1" x14ac:dyDescent="0.3">
      <c r="A470" s="45" t="s">
        <v>179</v>
      </c>
      <c r="D470">
        <v>41620</v>
      </c>
      <c r="E470" t="s">
        <v>60</v>
      </c>
      <c r="J470" s="72">
        <v>-11238.08</v>
      </c>
      <c r="K470" s="72">
        <v>-13129.009999999998</v>
      </c>
      <c r="L470" s="72">
        <v>-19149.620000000003</v>
      </c>
      <c r="M470" s="72">
        <v>-9736.67</v>
      </c>
      <c r="N470" s="72">
        <v>-7812.3</v>
      </c>
      <c r="O470" s="72">
        <v>-7798.39</v>
      </c>
      <c r="P470" s="72">
        <v>-12572.89</v>
      </c>
      <c r="Q470" s="72">
        <v>-4527.9900000000007</v>
      </c>
      <c r="R470" s="72">
        <v>-20090.139999999996</v>
      </c>
      <c r="S470" s="72">
        <v>-3184.7000000000003</v>
      </c>
      <c r="T470" s="68" t="s">
        <v>555</v>
      </c>
      <c r="U470" s="12">
        <f>SUBTOTAL(9,U471:U486)</f>
        <v>-32300</v>
      </c>
      <c r="V470" s="12">
        <f>SUBTOTAL(9,V471:V486)</f>
        <v>-32300</v>
      </c>
      <c r="W470" s="12">
        <f>SUBTOTAL(9,W471:W486)</f>
        <v>-32300</v>
      </c>
      <c r="X470" s="12">
        <f>SUBTOTAL(9,X471:X486)</f>
        <v>-32300</v>
      </c>
      <c r="Y470" s="12">
        <f>SUBTOTAL(9,Y471:Y486)</f>
        <v>-32300</v>
      </c>
      <c r="Z470" s="12">
        <f>SUBTOTAL(9,Z471:Z486)</f>
        <v>-38300</v>
      </c>
      <c r="AA470" s="12">
        <f>SUBTOTAL(9,AA471:AA486)</f>
        <v>-32300</v>
      </c>
      <c r="AB470" s="12">
        <f>SUBTOTAL(9,AB471:AB486)</f>
        <v>-32300</v>
      </c>
      <c r="AC470" s="12">
        <f>SUBTOTAL(9,AC471:AC486)</f>
        <v>-32300</v>
      </c>
      <c r="AD470" s="12">
        <f>SUBTOTAL(9,AD471:AD486)</f>
        <v>-32300</v>
      </c>
      <c r="AE470" s="12">
        <f>SUBTOTAL(9,AE471:AE486)</f>
        <v>-32300</v>
      </c>
      <c r="AF470" s="12">
        <f>SUBTOTAL(9,AF471:AF486)</f>
        <v>-38300</v>
      </c>
      <c r="AG470" s="12">
        <f t="shared" ref="AG470" si="348">SUM(U470:AF470)</f>
        <v>-399600</v>
      </c>
    </row>
    <row r="471" spans="1:33" outlineLevel="2" x14ac:dyDescent="0.3">
      <c r="A471" s="45">
        <f>IF(AG471=0,"-",F471)</f>
        <v>7002</v>
      </c>
      <c r="E471" s="42"/>
      <c r="F471" s="43">
        <v>7002</v>
      </c>
      <c r="G471" s="43" t="s">
        <v>210</v>
      </c>
      <c r="H471" s="43" t="s">
        <v>347</v>
      </c>
      <c r="I471" s="42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68" t="s">
        <v>555</v>
      </c>
      <c r="U471" s="11">
        <v>-6000</v>
      </c>
      <c r="V471" s="11">
        <v>-6000</v>
      </c>
      <c r="W471" s="11">
        <v>-6000</v>
      </c>
      <c r="X471" s="11">
        <v>-6000</v>
      </c>
      <c r="Y471" s="11">
        <v>-6000</v>
      </c>
      <c r="Z471" s="11">
        <v>-6000</v>
      </c>
      <c r="AA471" s="11">
        <v>-6000</v>
      </c>
      <c r="AB471" s="11">
        <v>-6000</v>
      </c>
      <c r="AC471" s="11">
        <v>-6000</v>
      </c>
      <c r="AD471" s="11">
        <v>-6000</v>
      </c>
      <c r="AE471" s="11">
        <v>-6000</v>
      </c>
      <c r="AF471" s="11">
        <v>-6000</v>
      </c>
      <c r="AG471" s="41">
        <f>SUM(U471:AF471)</f>
        <v>-72000</v>
      </c>
    </row>
    <row r="472" spans="1:33" outlineLevel="2" x14ac:dyDescent="0.3">
      <c r="A472" s="45" t="str">
        <f>IF(AG472=0,"-",F472)</f>
        <v>-</v>
      </c>
      <c r="E472" s="42"/>
      <c r="F472" s="43"/>
      <c r="G472" s="43"/>
      <c r="H472" s="43"/>
      <c r="I472" s="42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68" t="s">
        <v>555</v>
      </c>
      <c r="AG472" s="41">
        <f t="shared" ref="AG472:AG486" si="349">SUM(U472:AF472)</f>
        <v>0</v>
      </c>
    </row>
    <row r="473" spans="1:33" outlineLevel="2" x14ac:dyDescent="0.3">
      <c r="A473" s="45">
        <f>IF(AG473=0,"-",F473)</f>
        <v>7001</v>
      </c>
      <c r="E473" s="42"/>
      <c r="F473" s="43">
        <v>7001</v>
      </c>
      <c r="G473" s="43" t="s">
        <v>216</v>
      </c>
      <c r="H473" s="43" t="s">
        <v>408</v>
      </c>
      <c r="I473" s="42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68" t="s">
        <v>555</v>
      </c>
      <c r="U473" s="11">
        <v>-1400</v>
      </c>
      <c r="V473" s="11">
        <v>-1400</v>
      </c>
      <c r="W473" s="11">
        <v>-1400</v>
      </c>
      <c r="X473" s="11">
        <v>-1400</v>
      </c>
      <c r="Y473" s="11">
        <v>-1400</v>
      </c>
      <c r="Z473" s="11">
        <v>-1400</v>
      </c>
      <c r="AA473" s="11">
        <v>-1400</v>
      </c>
      <c r="AB473" s="11">
        <v>-1400</v>
      </c>
      <c r="AC473" s="11">
        <v>-1400</v>
      </c>
      <c r="AD473" s="11">
        <v>-1400</v>
      </c>
      <c r="AE473" s="11">
        <v>-1400</v>
      </c>
      <c r="AF473" s="11">
        <v>-1400</v>
      </c>
      <c r="AG473" s="41">
        <f t="shared" si="349"/>
        <v>-16800</v>
      </c>
    </row>
    <row r="474" spans="1:33" outlineLevel="2" x14ac:dyDescent="0.3">
      <c r="A474" s="45" t="str">
        <f>IF(AG474=0,"-",F474)</f>
        <v>-</v>
      </c>
      <c r="E474" s="42"/>
      <c r="F474" s="43"/>
      <c r="G474" s="43"/>
      <c r="H474" s="43"/>
      <c r="I474" s="42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68" t="s">
        <v>555</v>
      </c>
      <c r="AG474" s="41">
        <f t="shared" si="349"/>
        <v>0</v>
      </c>
    </row>
    <row r="475" spans="1:33" outlineLevel="2" x14ac:dyDescent="0.3">
      <c r="A475" s="45">
        <f>IF(AG475=0,"-",F475)</f>
        <v>6001</v>
      </c>
      <c r="E475" s="42"/>
      <c r="F475" s="43">
        <v>6001</v>
      </c>
      <c r="G475" s="43" t="s">
        <v>218</v>
      </c>
      <c r="H475" s="43" t="s">
        <v>421</v>
      </c>
      <c r="I475" s="42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68" t="s">
        <v>555</v>
      </c>
      <c r="U475" s="11">
        <v>-5000</v>
      </c>
      <c r="V475" s="11">
        <v>-5000</v>
      </c>
      <c r="W475" s="11">
        <v>-5000</v>
      </c>
      <c r="X475" s="11">
        <v>-5000</v>
      </c>
      <c r="Y475" s="11">
        <v>-5000</v>
      </c>
      <c r="Z475" s="11">
        <v>-5000</v>
      </c>
      <c r="AA475" s="11">
        <v>-5000</v>
      </c>
      <c r="AB475" s="11">
        <v>-5000</v>
      </c>
      <c r="AC475" s="11">
        <v>-5000</v>
      </c>
      <c r="AD475" s="11">
        <v>-5000</v>
      </c>
      <c r="AE475" s="11">
        <v>-5000</v>
      </c>
      <c r="AF475" s="11">
        <v>-5000</v>
      </c>
      <c r="AG475" s="41">
        <f t="shared" si="349"/>
        <v>-60000</v>
      </c>
    </row>
    <row r="476" spans="1:33" outlineLevel="2" x14ac:dyDescent="0.3">
      <c r="A476" s="45" t="str">
        <f>IF(AG476=0,"-",F476)</f>
        <v>-</v>
      </c>
      <c r="E476" s="42"/>
      <c r="F476" s="43"/>
      <c r="G476" s="43"/>
      <c r="H476" s="43"/>
      <c r="I476" s="42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68" t="s">
        <v>555</v>
      </c>
      <c r="AG476" s="41">
        <f t="shared" si="349"/>
        <v>0</v>
      </c>
    </row>
    <row r="477" spans="1:33" outlineLevel="2" x14ac:dyDescent="0.3">
      <c r="A477" s="45">
        <f>IF(AG477=0,"-",F477)</f>
        <v>6002</v>
      </c>
      <c r="E477" s="42"/>
      <c r="F477" s="43">
        <v>6002</v>
      </c>
      <c r="G477" s="43" t="s">
        <v>219</v>
      </c>
      <c r="H477" s="43" t="s">
        <v>421</v>
      </c>
      <c r="I477" s="42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68" t="s">
        <v>555</v>
      </c>
      <c r="U477" s="11">
        <v>-1500</v>
      </c>
      <c r="V477" s="11">
        <v>-1500</v>
      </c>
      <c r="W477" s="11">
        <v>-1500</v>
      </c>
      <c r="X477" s="11">
        <v>-1500</v>
      </c>
      <c r="Y477" s="11">
        <v>-1500</v>
      </c>
      <c r="Z477" s="11">
        <v>-1500</v>
      </c>
      <c r="AA477" s="11">
        <v>-1500</v>
      </c>
      <c r="AB477" s="11">
        <v>-1500</v>
      </c>
      <c r="AC477" s="11">
        <v>-1500</v>
      </c>
      <c r="AD477" s="11">
        <v>-1500</v>
      </c>
      <c r="AE477" s="11">
        <v>-1500</v>
      </c>
      <c r="AF477" s="11">
        <v>-1500</v>
      </c>
      <c r="AG477" s="41">
        <f t="shared" si="349"/>
        <v>-18000</v>
      </c>
    </row>
    <row r="478" spans="1:33" outlineLevel="2" x14ac:dyDescent="0.3">
      <c r="A478" s="45" t="str">
        <f>IF(AG478=0,"-",F478)</f>
        <v>-</v>
      </c>
      <c r="E478" s="42"/>
      <c r="F478" s="43"/>
      <c r="G478" s="43"/>
      <c r="H478" s="43"/>
      <c r="I478" s="42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68" t="s">
        <v>555</v>
      </c>
      <c r="AG478" s="41">
        <f t="shared" ref="AG478:AG483" si="350">SUM(U478:AF478)</f>
        <v>0</v>
      </c>
    </row>
    <row r="479" spans="1:33" outlineLevel="2" x14ac:dyDescent="0.3">
      <c r="A479" s="45">
        <f>IF(AG479=0,"-",F479)</f>
        <v>3008</v>
      </c>
      <c r="E479" s="42"/>
      <c r="F479" s="43">
        <v>3008</v>
      </c>
      <c r="G479" s="43" t="s">
        <v>185</v>
      </c>
      <c r="H479" s="43" t="s">
        <v>427</v>
      </c>
      <c r="I479" s="42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68" t="s">
        <v>555</v>
      </c>
      <c r="U479" s="11">
        <v>-800</v>
      </c>
      <c r="V479" s="11">
        <v>-800</v>
      </c>
      <c r="W479" s="11">
        <v>-800</v>
      </c>
      <c r="X479" s="11">
        <v>-800</v>
      </c>
      <c r="Y479" s="11">
        <v>-800</v>
      </c>
      <c r="Z479" s="11">
        <v>-800</v>
      </c>
      <c r="AA479" s="11">
        <v>-800</v>
      </c>
      <c r="AB479" s="11">
        <v>-800</v>
      </c>
      <c r="AC479" s="11">
        <v>-800</v>
      </c>
      <c r="AD479" s="11">
        <v>-800</v>
      </c>
      <c r="AE479" s="11">
        <v>-800</v>
      </c>
      <c r="AF479" s="11">
        <v>-800</v>
      </c>
      <c r="AG479" s="41">
        <f t="shared" si="350"/>
        <v>-9600</v>
      </c>
    </row>
    <row r="480" spans="1:33" outlineLevel="2" x14ac:dyDescent="0.3">
      <c r="A480" s="45">
        <f>IF(AG480=0,"-",F480)</f>
        <v>3008</v>
      </c>
      <c r="E480" s="42"/>
      <c r="F480" s="43">
        <v>3008</v>
      </c>
      <c r="G480" s="43" t="s">
        <v>185</v>
      </c>
      <c r="H480" s="43" t="s">
        <v>428</v>
      </c>
      <c r="I480" s="42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68" t="s">
        <v>555</v>
      </c>
      <c r="U480" s="11">
        <v>-100</v>
      </c>
      <c r="V480" s="11">
        <v>-100</v>
      </c>
      <c r="W480" s="11">
        <v>-100</v>
      </c>
      <c r="X480" s="11">
        <v>-100</v>
      </c>
      <c r="Y480" s="11">
        <v>-100</v>
      </c>
      <c r="Z480" s="11">
        <v>-100</v>
      </c>
      <c r="AA480" s="11">
        <v>-100</v>
      </c>
      <c r="AB480" s="11">
        <v>-100</v>
      </c>
      <c r="AC480" s="11">
        <v>-100</v>
      </c>
      <c r="AD480" s="11">
        <v>-100</v>
      </c>
      <c r="AE480" s="11">
        <v>-100</v>
      </c>
      <c r="AF480" s="11">
        <v>-100</v>
      </c>
      <c r="AG480" s="41">
        <f t="shared" si="350"/>
        <v>-1200</v>
      </c>
    </row>
    <row r="481" spans="1:33" outlineLevel="2" x14ac:dyDescent="0.3">
      <c r="A481" s="45" t="str">
        <f>IF(AG481=0,"-",F481)</f>
        <v>-</v>
      </c>
      <c r="E481" s="42"/>
      <c r="F481" s="43"/>
      <c r="G481" s="43"/>
      <c r="H481" s="43"/>
      <c r="I481" s="42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68" t="s">
        <v>555</v>
      </c>
      <c r="AG481" s="41">
        <f t="shared" si="350"/>
        <v>0</v>
      </c>
    </row>
    <row r="482" spans="1:33" outlineLevel="2" x14ac:dyDescent="0.3">
      <c r="A482" s="45">
        <f>IF(AG482=0,"-",F482)</f>
        <v>5001</v>
      </c>
      <c r="E482" s="42"/>
      <c r="F482" s="43">
        <v>5001</v>
      </c>
      <c r="G482" s="43" t="s">
        <v>206</v>
      </c>
      <c r="H482" s="43" t="s">
        <v>464</v>
      </c>
      <c r="I482" s="42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68" t="s">
        <v>555</v>
      </c>
      <c r="U482" s="11">
        <v>-17500</v>
      </c>
      <c r="V482" s="11">
        <v>-17500</v>
      </c>
      <c r="W482" s="11">
        <v>-17500</v>
      </c>
      <c r="X482" s="11">
        <v>-17500</v>
      </c>
      <c r="Y482" s="11">
        <v>-17500</v>
      </c>
      <c r="Z482" s="11">
        <v>-17500</v>
      </c>
      <c r="AA482" s="11">
        <v>-17500</v>
      </c>
      <c r="AB482" s="11">
        <v>-17500</v>
      </c>
      <c r="AC482" s="11">
        <v>-17500</v>
      </c>
      <c r="AD482" s="11">
        <v>-17500</v>
      </c>
      <c r="AE482" s="11">
        <v>-17500</v>
      </c>
      <c r="AF482" s="11">
        <v>-17500</v>
      </c>
      <c r="AG482" s="41">
        <f t="shared" si="350"/>
        <v>-210000</v>
      </c>
    </row>
    <row r="483" spans="1:33" outlineLevel="2" x14ac:dyDescent="0.3">
      <c r="A483" s="45" t="str">
        <f>IF(AG483=0,"-",F483)</f>
        <v>-</v>
      </c>
      <c r="E483" s="42"/>
      <c r="F483" s="43"/>
      <c r="G483" s="43"/>
      <c r="H483" s="43"/>
      <c r="I483" s="42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68" t="s">
        <v>555</v>
      </c>
      <c r="AG483" s="41">
        <f t="shared" si="350"/>
        <v>0</v>
      </c>
    </row>
    <row r="484" spans="1:33" outlineLevel="2" x14ac:dyDescent="0.3">
      <c r="A484" s="45">
        <f>IF(AG484=0,"-",F484)</f>
        <v>5001</v>
      </c>
      <c r="E484" s="42"/>
      <c r="F484" s="43">
        <v>5001</v>
      </c>
      <c r="G484" s="43" t="s">
        <v>206</v>
      </c>
      <c r="H484" s="43" t="s">
        <v>465</v>
      </c>
      <c r="I484" s="42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68" t="s">
        <v>555</v>
      </c>
      <c r="Z484" s="11">
        <v>-6000</v>
      </c>
      <c r="AF484" s="11">
        <v>-6000</v>
      </c>
      <c r="AG484" s="41">
        <f t="shared" ref="AG484:AG485" si="351">SUM(U484:AF484)</f>
        <v>-12000</v>
      </c>
    </row>
    <row r="485" spans="1:33" outlineLevel="2" x14ac:dyDescent="0.3">
      <c r="A485" s="45" t="str">
        <f>IF(AG485=0,"-",F485)</f>
        <v>-</v>
      </c>
      <c r="E485" s="42"/>
      <c r="F485" s="43"/>
      <c r="G485" s="43"/>
      <c r="H485" s="43"/>
      <c r="I485" s="42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68" t="s">
        <v>555</v>
      </c>
      <c r="AG485" s="41">
        <f t="shared" si="351"/>
        <v>0</v>
      </c>
    </row>
    <row r="486" spans="1:33" outlineLevel="2" x14ac:dyDescent="0.3">
      <c r="A486" s="45" t="str">
        <f>IF(AG486=0,"-",F486)</f>
        <v>-</v>
      </c>
      <c r="E486" s="42"/>
      <c r="F486" s="43"/>
      <c r="G486" s="43"/>
      <c r="H486" s="43"/>
      <c r="I486" s="42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68" t="s">
        <v>555</v>
      </c>
      <c r="AG486" s="41">
        <f t="shared" si="349"/>
        <v>0</v>
      </c>
    </row>
    <row r="487" spans="1:33" outlineLevel="1" x14ac:dyDescent="0.3">
      <c r="A487" s="45" t="s">
        <v>179</v>
      </c>
      <c r="D487">
        <v>41621</v>
      </c>
      <c r="E487" t="s">
        <v>61</v>
      </c>
      <c r="J487" s="72">
        <v>-29319.279999999999</v>
      </c>
      <c r="K487" s="72">
        <v>-26536.62</v>
      </c>
      <c r="L487" s="72">
        <v>-31186.32</v>
      </c>
      <c r="M487" s="72">
        <v>-38895.599999999999</v>
      </c>
      <c r="N487" s="72">
        <v>-38817.599999999999</v>
      </c>
      <c r="O487" s="72">
        <v>-93321.27</v>
      </c>
      <c r="P487" s="72">
        <v>-24749.34</v>
      </c>
      <c r="Q487" s="72">
        <v>-38621.729999999996</v>
      </c>
      <c r="R487" s="72">
        <v>-16800</v>
      </c>
      <c r="S487" s="72">
        <v>-16800</v>
      </c>
      <c r="T487" s="68" t="s">
        <v>555</v>
      </c>
      <c r="U487" s="12">
        <f>SUBTOTAL(9,U488:U489)</f>
        <v>0</v>
      </c>
      <c r="V487" s="12">
        <f>SUBTOTAL(9,V488:V489)</f>
        <v>0</v>
      </c>
      <c r="W487" s="12">
        <f>SUBTOTAL(9,W488:W489)</f>
        <v>0</v>
      </c>
      <c r="X487" s="12">
        <f>SUBTOTAL(9,X488:X489)</f>
        <v>0</v>
      </c>
      <c r="Y487" s="12">
        <f>SUBTOTAL(9,Y488:Y489)</f>
        <v>0</v>
      </c>
      <c r="Z487" s="12">
        <f>SUBTOTAL(9,Z488:Z489)</f>
        <v>0</v>
      </c>
      <c r="AA487" s="12">
        <f>SUBTOTAL(9,AA488:AA489)</f>
        <v>0</v>
      </c>
      <c r="AB487" s="12">
        <f>SUBTOTAL(9,AB488:AB489)</f>
        <v>0</v>
      </c>
      <c r="AC487" s="12">
        <f>SUBTOTAL(9,AC488:AC489)</f>
        <v>0</v>
      </c>
      <c r="AD487" s="12">
        <f>SUBTOTAL(9,AD488:AD489)</f>
        <v>0</v>
      </c>
      <c r="AE487" s="12">
        <f>SUBTOTAL(9,AE488:AE489)</f>
        <v>0</v>
      </c>
      <c r="AF487" s="12">
        <f>SUBTOTAL(9,AF488:AF489)</f>
        <v>0</v>
      </c>
      <c r="AG487" s="12">
        <f t="shared" ref="AG487" si="352">SUM(U487:AF487)</f>
        <v>0</v>
      </c>
    </row>
    <row r="488" spans="1:33" outlineLevel="2" x14ac:dyDescent="0.3">
      <c r="A488" s="45" t="str">
        <f>IF(AG488=0,"-",F488)</f>
        <v>-</v>
      </c>
      <c r="E488" s="42"/>
      <c r="F488" s="43"/>
      <c r="G488" s="43"/>
      <c r="H488" s="43"/>
      <c r="I488" s="42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68" t="s">
        <v>555</v>
      </c>
      <c r="AG488" s="41">
        <f t="shared" ref="AG488:AG489" si="353">SUM(U488:AF488)</f>
        <v>0</v>
      </c>
    </row>
    <row r="489" spans="1:33" outlineLevel="2" x14ac:dyDescent="0.3">
      <c r="A489" s="45" t="str">
        <f>IF(AG489=0,"-",F489)</f>
        <v>-</v>
      </c>
      <c r="E489" s="42"/>
      <c r="F489" s="43"/>
      <c r="G489" s="43"/>
      <c r="H489" s="43"/>
      <c r="I489" s="42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68" t="s">
        <v>555</v>
      </c>
      <c r="AG489" s="41">
        <f t="shared" si="353"/>
        <v>0</v>
      </c>
    </row>
    <row r="490" spans="1:33" outlineLevel="1" x14ac:dyDescent="0.3">
      <c r="A490" s="45" t="s">
        <v>179</v>
      </c>
      <c r="D490">
        <v>42719</v>
      </c>
      <c r="E490" t="s">
        <v>62</v>
      </c>
      <c r="J490" s="72">
        <v>0</v>
      </c>
      <c r="K490" s="72">
        <v>0</v>
      </c>
      <c r="L490" s="72">
        <v>0</v>
      </c>
      <c r="M490" s="72">
        <v>0</v>
      </c>
      <c r="N490" s="72">
        <v>0</v>
      </c>
      <c r="O490" s="72">
        <v>0</v>
      </c>
      <c r="P490" s="72">
        <v>0</v>
      </c>
      <c r="Q490" s="72">
        <v>0</v>
      </c>
      <c r="R490" s="72">
        <v>0</v>
      </c>
      <c r="S490" s="72">
        <v>0</v>
      </c>
      <c r="T490" s="68" t="s">
        <v>555</v>
      </c>
      <c r="U490" s="12">
        <f>SUBTOTAL(9,U491:U492)</f>
        <v>0</v>
      </c>
      <c r="V490" s="12">
        <f>SUBTOTAL(9,V491:V492)</f>
        <v>0</v>
      </c>
      <c r="W490" s="12">
        <f>SUBTOTAL(9,W491:W492)</f>
        <v>0</v>
      </c>
      <c r="X490" s="12">
        <f>SUBTOTAL(9,X491:X492)</f>
        <v>0</v>
      </c>
      <c r="Y490" s="12">
        <f>SUBTOTAL(9,Y491:Y492)</f>
        <v>0</v>
      </c>
      <c r="Z490" s="12">
        <f>SUBTOTAL(9,Z491:Z492)</f>
        <v>0</v>
      </c>
      <c r="AA490" s="12">
        <f>SUBTOTAL(9,AA491:AA492)</f>
        <v>0</v>
      </c>
      <c r="AB490" s="12">
        <f>SUBTOTAL(9,AB491:AB492)</f>
        <v>0</v>
      </c>
      <c r="AC490" s="12">
        <f>SUBTOTAL(9,AC491:AC492)</f>
        <v>0</v>
      </c>
      <c r="AD490" s="12">
        <f>SUBTOTAL(9,AD491:AD492)</f>
        <v>0</v>
      </c>
      <c r="AE490" s="12">
        <f>SUBTOTAL(9,AE491:AE492)</f>
        <v>0</v>
      </c>
      <c r="AF490" s="12">
        <f>SUBTOTAL(9,AF491:AF492)</f>
        <v>0</v>
      </c>
      <c r="AG490" s="12">
        <f t="shared" ref="AG490" si="354">SUM(U490:AF490)</f>
        <v>0</v>
      </c>
    </row>
    <row r="491" spans="1:33" outlineLevel="2" x14ac:dyDescent="0.3">
      <c r="A491" s="45" t="str">
        <f>IF(AG491=0,"-",F491)</f>
        <v>-</v>
      </c>
      <c r="E491" s="42"/>
      <c r="F491" s="43"/>
      <c r="G491" s="43"/>
      <c r="H491" s="43"/>
      <c r="I491" s="42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68" t="s">
        <v>555</v>
      </c>
      <c r="AG491" s="41">
        <f t="shared" ref="AG491:AG492" si="355">SUM(U491:AF491)</f>
        <v>0</v>
      </c>
    </row>
    <row r="492" spans="1:33" outlineLevel="2" x14ac:dyDescent="0.3">
      <c r="A492" s="45" t="str">
        <f>IF(AG492=0,"-",F492)</f>
        <v>-</v>
      </c>
      <c r="E492" s="42"/>
      <c r="F492" s="43"/>
      <c r="G492" s="43"/>
      <c r="H492" s="43"/>
      <c r="I492" s="42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68" t="s">
        <v>555</v>
      </c>
      <c r="AG492" s="41">
        <f t="shared" si="355"/>
        <v>0</v>
      </c>
    </row>
    <row r="493" spans="1:33" outlineLevel="1" x14ac:dyDescent="0.3">
      <c r="A493" s="45" t="s">
        <v>179</v>
      </c>
      <c r="D493">
        <v>41612</v>
      </c>
      <c r="E493" t="s">
        <v>174</v>
      </c>
      <c r="J493" s="72">
        <v>-13761.99</v>
      </c>
      <c r="K493" s="72">
        <v>-16761.989999999998</v>
      </c>
      <c r="L493" s="72">
        <v>-17972.68</v>
      </c>
      <c r="M493" s="72">
        <v>-14972.68</v>
      </c>
      <c r="N493" s="72">
        <v>-14972.68</v>
      </c>
      <c r="O493" s="72">
        <v>-14215.160000000003</v>
      </c>
      <c r="P493" s="72">
        <v>-12001.289999999994</v>
      </c>
      <c r="Q493" s="72">
        <v>-11744.86</v>
      </c>
      <c r="R493" s="72">
        <v>-9500.1499999999978</v>
      </c>
      <c r="S493" s="72">
        <v>-14210</v>
      </c>
      <c r="T493" s="68" t="s">
        <v>555</v>
      </c>
      <c r="U493" s="12">
        <f>SUBTOTAL(9,U494:U495)</f>
        <v>0</v>
      </c>
      <c r="V493" s="12">
        <f>SUBTOTAL(9,V494:V495)</f>
        <v>0</v>
      </c>
      <c r="W493" s="12">
        <f>SUBTOTAL(9,W494:W495)</f>
        <v>0</v>
      </c>
      <c r="X493" s="12">
        <f>SUBTOTAL(9,X494:X495)</f>
        <v>0</v>
      </c>
      <c r="Y493" s="12">
        <f>SUBTOTAL(9,Y494:Y495)</f>
        <v>0</v>
      </c>
      <c r="Z493" s="12">
        <f>SUBTOTAL(9,Z494:Z495)</f>
        <v>0</v>
      </c>
      <c r="AA493" s="12">
        <f>SUBTOTAL(9,AA494:AA495)</f>
        <v>0</v>
      </c>
      <c r="AB493" s="12">
        <f>SUBTOTAL(9,AB494:AB495)</f>
        <v>0</v>
      </c>
      <c r="AC493" s="12">
        <f>SUBTOTAL(9,AC494:AC495)</f>
        <v>0</v>
      </c>
      <c r="AD493" s="12">
        <f>SUBTOTAL(9,AD494:AD495)</f>
        <v>0</v>
      </c>
      <c r="AE493" s="12">
        <f>SUBTOTAL(9,AE494:AE495)</f>
        <v>0</v>
      </c>
      <c r="AF493" s="12">
        <f>SUBTOTAL(9,AF494:AF495)</f>
        <v>0</v>
      </c>
      <c r="AG493" s="12">
        <f t="shared" ref="AG493" si="356">SUM(U493:AF493)</f>
        <v>0</v>
      </c>
    </row>
    <row r="494" spans="1:33" outlineLevel="2" x14ac:dyDescent="0.3">
      <c r="A494" s="45" t="str">
        <f>IF(AG494=0,"-",F494)</f>
        <v>-</v>
      </c>
      <c r="E494" s="42"/>
      <c r="F494" s="43"/>
      <c r="G494" s="43"/>
      <c r="H494" s="43"/>
      <c r="I494" s="42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68" t="s">
        <v>555</v>
      </c>
      <c r="AG494" s="41">
        <f t="shared" ref="AG494:AG495" si="357">SUM(U494:AF494)</f>
        <v>0</v>
      </c>
    </row>
    <row r="495" spans="1:33" outlineLevel="2" x14ac:dyDescent="0.3">
      <c r="A495" s="45" t="str">
        <f>IF(AG495=0,"-",F495)</f>
        <v>-</v>
      </c>
      <c r="E495" s="42"/>
      <c r="F495" s="43"/>
      <c r="G495" s="43"/>
      <c r="H495" s="43"/>
      <c r="I495" s="42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68" t="s">
        <v>555</v>
      </c>
      <c r="AG495" s="41">
        <f t="shared" si="357"/>
        <v>0</v>
      </c>
    </row>
    <row r="496" spans="1:33" outlineLevel="1" x14ac:dyDescent="0.3">
      <c r="A496" s="45" t="s">
        <v>179</v>
      </c>
      <c r="D496" t="s">
        <v>180</v>
      </c>
      <c r="E496" t="s">
        <v>180</v>
      </c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68" t="s">
        <v>555</v>
      </c>
      <c r="U496" s="12">
        <f>SUBTOTAL(9,U497:U498)</f>
        <v>0</v>
      </c>
      <c r="V496" s="12">
        <f>SUBTOTAL(9,V497:V498)</f>
        <v>0</v>
      </c>
      <c r="W496" s="12">
        <f>SUBTOTAL(9,W497:W498)</f>
        <v>0</v>
      </c>
      <c r="X496" s="12">
        <f>SUBTOTAL(9,X497:X498)</f>
        <v>0</v>
      </c>
      <c r="Y496" s="12">
        <f>SUBTOTAL(9,Y497:Y498)</f>
        <v>0</v>
      </c>
      <c r="Z496" s="12">
        <f>SUBTOTAL(9,Z497:Z498)</f>
        <v>0</v>
      </c>
      <c r="AA496" s="12">
        <f>SUBTOTAL(9,AA497:AA498)</f>
        <v>0</v>
      </c>
      <c r="AB496" s="12">
        <f>SUBTOTAL(9,AB497:AB498)</f>
        <v>0</v>
      </c>
      <c r="AC496" s="12">
        <f>SUBTOTAL(9,AC497:AC498)</f>
        <v>0</v>
      </c>
      <c r="AD496" s="12">
        <f>SUBTOTAL(9,AD497:AD498)</f>
        <v>0</v>
      </c>
      <c r="AE496" s="12">
        <f>SUBTOTAL(9,AE497:AE498)</f>
        <v>0</v>
      </c>
      <c r="AF496" s="12">
        <f>SUBTOTAL(9,AF497:AF498)</f>
        <v>0</v>
      </c>
      <c r="AG496" s="12">
        <f t="shared" ref="AG496" si="358">SUM(U496:AF496)</f>
        <v>0</v>
      </c>
    </row>
    <row r="497" spans="1:33" outlineLevel="2" x14ac:dyDescent="0.3">
      <c r="A497" s="45" t="str">
        <f>IF(AG497=0,"-",F497)</f>
        <v>-</v>
      </c>
      <c r="E497" s="42"/>
      <c r="F497" s="43"/>
      <c r="G497" s="43"/>
      <c r="H497" s="43"/>
      <c r="I497" s="42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68" t="s">
        <v>555</v>
      </c>
      <c r="AG497" s="41">
        <f t="shared" ref="AG497:AG498" si="359">SUM(U497:AF497)</f>
        <v>0</v>
      </c>
    </row>
    <row r="498" spans="1:33" outlineLevel="2" x14ac:dyDescent="0.3">
      <c r="A498" s="45" t="str">
        <f>IF(AG498=0,"-",F498)</f>
        <v>-</v>
      </c>
      <c r="E498" s="42"/>
      <c r="F498" s="43"/>
      <c r="G498" s="43"/>
      <c r="H498" s="43"/>
      <c r="I498" s="42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68" t="s">
        <v>555</v>
      </c>
      <c r="AG498" s="41">
        <f t="shared" si="359"/>
        <v>0</v>
      </c>
    </row>
    <row r="499" spans="1:33" outlineLevel="1" x14ac:dyDescent="0.3">
      <c r="A499" s="45" t="s">
        <v>179</v>
      </c>
      <c r="D499" t="s">
        <v>180</v>
      </c>
      <c r="E499" t="s">
        <v>180</v>
      </c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68" t="s">
        <v>555</v>
      </c>
      <c r="U499" s="12">
        <f>SUBTOTAL(9,U500:U501)</f>
        <v>0</v>
      </c>
      <c r="V499" s="12">
        <f>SUBTOTAL(9,V500:V501)</f>
        <v>0</v>
      </c>
      <c r="W499" s="12">
        <f>SUBTOTAL(9,W500:W501)</f>
        <v>0</v>
      </c>
      <c r="X499" s="12">
        <f>SUBTOTAL(9,X500:X501)</f>
        <v>0</v>
      </c>
      <c r="Y499" s="12">
        <f>SUBTOTAL(9,Y500:Y501)</f>
        <v>0</v>
      </c>
      <c r="Z499" s="12">
        <f>SUBTOTAL(9,Z500:Z501)</f>
        <v>0</v>
      </c>
      <c r="AA499" s="12">
        <f>SUBTOTAL(9,AA500:AA501)</f>
        <v>0</v>
      </c>
      <c r="AB499" s="12">
        <f>SUBTOTAL(9,AB500:AB501)</f>
        <v>0</v>
      </c>
      <c r="AC499" s="12">
        <f>SUBTOTAL(9,AC500:AC501)</f>
        <v>0</v>
      </c>
      <c r="AD499" s="12">
        <f>SUBTOTAL(9,AD500:AD501)</f>
        <v>0</v>
      </c>
      <c r="AE499" s="12">
        <f>SUBTOTAL(9,AE500:AE501)</f>
        <v>0</v>
      </c>
      <c r="AF499" s="12">
        <f>SUBTOTAL(9,AF500:AF501)</f>
        <v>0</v>
      </c>
      <c r="AG499" s="12">
        <f t="shared" ref="AG499" si="360">SUM(U499:AF499)</f>
        <v>0</v>
      </c>
    </row>
    <row r="500" spans="1:33" outlineLevel="2" x14ac:dyDescent="0.3">
      <c r="A500" s="45" t="str">
        <f>IF(AG500=0,"-",F500)</f>
        <v>-</v>
      </c>
      <c r="E500" s="42"/>
      <c r="F500" s="43"/>
      <c r="G500" s="43"/>
      <c r="H500" s="43"/>
      <c r="I500" s="42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68" t="s">
        <v>555</v>
      </c>
      <c r="AG500" s="41">
        <f t="shared" ref="AG500:AG501" si="361">SUM(U500:AF500)</f>
        <v>0</v>
      </c>
    </row>
    <row r="501" spans="1:33" outlineLevel="2" x14ac:dyDescent="0.3">
      <c r="A501" s="45" t="str">
        <f>IF(AG501=0,"-",F501)</f>
        <v>-</v>
      </c>
      <c r="E501" s="42"/>
      <c r="F501" s="43"/>
      <c r="G501" s="43"/>
      <c r="H501" s="43"/>
      <c r="I501" s="42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68" t="s">
        <v>555</v>
      </c>
      <c r="AG501" s="41">
        <f t="shared" si="361"/>
        <v>0</v>
      </c>
    </row>
    <row r="502" spans="1:33" outlineLevel="1" x14ac:dyDescent="0.3">
      <c r="A502" s="45" t="s">
        <v>179</v>
      </c>
      <c r="D502" t="s">
        <v>180</v>
      </c>
      <c r="E502" t="s">
        <v>180</v>
      </c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68" t="s">
        <v>555</v>
      </c>
      <c r="U502" s="12">
        <f>SUBTOTAL(9,U503:U504)</f>
        <v>0</v>
      </c>
      <c r="V502" s="12">
        <f>SUBTOTAL(9,V503:V504)</f>
        <v>0</v>
      </c>
      <c r="W502" s="12">
        <f>SUBTOTAL(9,W503:W504)</f>
        <v>0</v>
      </c>
      <c r="X502" s="12">
        <f>SUBTOTAL(9,X503:X504)</f>
        <v>0</v>
      </c>
      <c r="Y502" s="12">
        <f>SUBTOTAL(9,Y503:Y504)</f>
        <v>0</v>
      </c>
      <c r="Z502" s="12">
        <f>SUBTOTAL(9,Z503:Z504)</f>
        <v>0</v>
      </c>
      <c r="AA502" s="12">
        <f>SUBTOTAL(9,AA503:AA504)</f>
        <v>0</v>
      </c>
      <c r="AB502" s="12">
        <f>SUBTOTAL(9,AB503:AB504)</f>
        <v>0</v>
      </c>
      <c r="AC502" s="12">
        <f>SUBTOTAL(9,AC503:AC504)</f>
        <v>0</v>
      </c>
      <c r="AD502" s="12">
        <f>SUBTOTAL(9,AD503:AD504)</f>
        <v>0</v>
      </c>
      <c r="AE502" s="12">
        <f>SUBTOTAL(9,AE503:AE504)</f>
        <v>0</v>
      </c>
      <c r="AF502" s="12">
        <f>SUBTOTAL(9,AF503:AF504)</f>
        <v>0</v>
      </c>
      <c r="AG502" s="12">
        <f t="shared" ref="AG502" si="362">SUM(U502:AF502)</f>
        <v>0</v>
      </c>
    </row>
    <row r="503" spans="1:33" outlineLevel="2" x14ac:dyDescent="0.3">
      <c r="A503" s="45" t="str">
        <f>IF(AG503=0,"-",F503)</f>
        <v>-</v>
      </c>
      <c r="E503" s="42"/>
      <c r="F503" s="43"/>
      <c r="G503" s="43"/>
      <c r="H503" s="43"/>
      <c r="I503" s="42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68" t="s">
        <v>555</v>
      </c>
      <c r="AG503" s="41">
        <f t="shared" ref="AG503:AG504" si="363">SUM(U503:AF503)</f>
        <v>0</v>
      </c>
    </row>
    <row r="504" spans="1:33" outlineLevel="2" x14ac:dyDescent="0.3">
      <c r="A504" s="45" t="str">
        <f>IF(AG504=0,"-",F504)</f>
        <v>-</v>
      </c>
      <c r="E504" s="42"/>
      <c r="F504" s="43"/>
      <c r="G504" s="43"/>
      <c r="H504" s="43"/>
      <c r="I504" s="42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68" t="s">
        <v>555</v>
      </c>
      <c r="AG504" s="41">
        <f t="shared" si="363"/>
        <v>0</v>
      </c>
    </row>
    <row r="505" spans="1:33" outlineLevel="1" x14ac:dyDescent="0.3">
      <c r="A505" s="45" t="s">
        <v>179</v>
      </c>
      <c r="D505" t="s">
        <v>180</v>
      </c>
      <c r="E505" t="s">
        <v>180</v>
      </c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68" t="s">
        <v>555</v>
      </c>
      <c r="U505" s="12">
        <f>SUBTOTAL(9,U506:U507)</f>
        <v>0</v>
      </c>
      <c r="V505" s="12">
        <f>SUBTOTAL(9,V506:V507)</f>
        <v>0</v>
      </c>
      <c r="W505" s="12">
        <f>SUBTOTAL(9,W506:W507)</f>
        <v>0</v>
      </c>
      <c r="X505" s="12">
        <f>SUBTOTAL(9,X506:X507)</f>
        <v>0</v>
      </c>
      <c r="Y505" s="12">
        <f>SUBTOTAL(9,Y506:Y507)</f>
        <v>0</v>
      </c>
      <c r="Z505" s="12">
        <f>SUBTOTAL(9,Z506:Z507)</f>
        <v>0</v>
      </c>
      <c r="AA505" s="12">
        <f>SUBTOTAL(9,AA506:AA507)</f>
        <v>0</v>
      </c>
      <c r="AB505" s="12">
        <f>SUBTOTAL(9,AB506:AB507)</f>
        <v>0</v>
      </c>
      <c r="AC505" s="12">
        <f>SUBTOTAL(9,AC506:AC507)</f>
        <v>0</v>
      </c>
      <c r="AD505" s="12">
        <f>SUBTOTAL(9,AD506:AD507)</f>
        <v>0</v>
      </c>
      <c r="AE505" s="12">
        <f>SUBTOTAL(9,AE506:AE507)</f>
        <v>0</v>
      </c>
      <c r="AF505" s="12">
        <f>SUBTOTAL(9,AF506:AF507)</f>
        <v>0</v>
      </c>
      <c r="AG505" s="12">
        <f t="shared" ref="AG505" si="364">SUM(U505:AF505)</f>
        <v>0</v>
      </c>
    </row>
    <row r="506" spans="1:33" outlineLevel="2" x14ac:dyDescent="0.3">
      <c r="A506" s="45" t="str">
        <f>IF(AG506=0,"-",F506)</f>
        <v>-</v>
      </c>
      <c r="E506" s="42"/>
      <c r="F506" s="43"/>
      <c r="G506" s="43"/>
      <c r="H506" s="43"/>
      <c r="I506" s="42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68" t="s">
        <v>555</v>
      </c>
      <c r="AG506" s="41">
        <f t="shared" ref="AG506:AG507" si="365">SUM(U506:AF506)</f>
        <v>0</v>
      </c>
    </row>
    <row r="507" spans="1:33" outlineLevel="2" x14ac:dyDescent="0.3">
      <c r="A507" s="45" t="str">
        <f>IF(AG507=0,"-",F507)</f>
        <v>-</v>
      </c>
      <c r="E507" s="42"/>
      <c r="F507" s="43"/>
      <c r="G507" s="43"/>
      <c r="H507" s="43"/>
      <c r="I507" s="42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68" t="s">
        <v>555</v>
      </c>
      <c r="AG507" s="41">
        <f t="shared" si="365"/>
        <v>0</v>
      </c>
    </row>
    <row r="508" spans="1:33" x14ac:dyDescent="0.3">
      <c r="A508" s="45" t="s">
        <v>179</v>
      </c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68" t="s">
        <v>555</v>
      </c>
    </row>
    <row r="509" spans="1:33" x14ac:dyDescent="0.3">
      <c r="A509" s="45" t="s">
        <v>179</v>
      </c>
      <c r="B509" s="3" t="s">
        <v>160</v>
      </c>
      <c r="C509" s="3"/>
      <c r="D509" s="3"/>
      <c r="E509" s="3"/>
      <c r="F509" s="22"/>
      <c r="G509" s="22"/>
      <c r="H509" s="22"/>
      <c r="I509" s="18"/>
      <c r="J509" s="80">
        <f>J40+J42</f>
        <v>2744609.6516666659</v>
      </c>
      <c r="K509" s="80">
        <f>K40+K42</f>
        <v>2719927.17</v>
      </c>
      <c r="L509" s="80">
        <f>L40+L42</f>
        <v>2483948.08</v>
      </c>
      <c r="M509" s="80">
        <f>M40+M42</f>
        <v>2918803.8047222206</v>
      </c>
      <c r="N509" s="80">
        <f>N40+N42</f>
        <v>2730641.5905555552</v>
      </c>
      <c r="O509" s="80">
        <f>O40+O42</f>
        <v>3099943.9860317446</v>
      </c>
      <c r="P509" s="80">
        <f>P40+P42</f>
        <v>3253990.2776984116</v>
      </c>
      <c r="Q509" s="80">
        <f>Q40+Q42</f>
        <v>3341231.3543650806</v>
      </c>
      <c r="R509" s="80">
        <f>R40+R42</f>
        <v>3434029.4926984129</v>
      </c>
      <c r="S509" s="80">
        <f>S40+S42</f>
        <v>2882346.634365079</v>
      </c>
      <c r="T509" s="68" t="s">
        <v>555</v>
      </c>
      <c r="U509" s="34">
        <f>U40+U42</f>
        <v>5963236.8758541569</v>
      </c>
      <c r="V509" s="34">
        <f>V40+V42</f>
        <v>6278849.3808884118</v>
      </c>
      <c r="W509" s="34">
        <f>W40+W42</f>
        <v>6059440.00741788</v>
      </c>
      <c r="X509" s="34">
        <f>X40+X42</f>
        <v>6352101.2955242572</v>
      </c>
      <c r="Y509" s="34">
        <f>Y40+Y42</f>
        <v>6317809.9551133383</v>
      </c>
      <c r="Z509" s="34">
        <f>Z40+Z42</f>
        <v>6519374.8493267996</v>
      </c>
      <c r="AA509" s="34">
        <f>AA40+AA42</f>
        <v>6527039.8599569099</v>
      </c>
      <c r="AB509" s="34">
        <f>AB40+AB42</f>
        <v>6562975.5859394129</v>
      </c>
      <c r="AC509" s="34">
        <f>AC40+AC42</f>
        <v>6788101.8424564768</v>
      </c>
      <c r="AD509" s="34">
        <f>AD40+AD42</f>
        <v>6692853.576990135</v>
      </c>
      <c r="AE509" s="34">
        <f>AE40+AE42</f>
        <v>6908066.0881573614</v>
      </c>
      <c r="AF509" s="34">
        <f>AF40+AF42</f>
        <v>6839991.0004127622</v>
      </c>
      <c r="AG509" s="34">
        <f>AG40+AG42</f>
        <v>77809840.318037912</v>
      </c>
    </row>
    <row r="510" spans="1:33" s="29" customFormat="1" x14ac:dyDescent="0.3">
      <c r="A510" s="45" t="s">
        <v>179</v>
      </c>
      <c r="F510" s="30"/>
      <c r="G510" s="30"/>
      <c r="H510" s="30"/>
      <c r="I510" s="31"/>
      <c r="J510" s="32">
        <f>IFERROR(J509/J3,0)</f>
        <v>0.37612757042214578</v>
      </c>
      <c r="K510" s="32">
        <f>IFERROR(K509/K3,0)</f>
        <v>0.37547699210027735</v>
      </c>
      <c r="L510" s="32">
        <f>IFERROR(L509/L3,0)</f>
        <v>0.34850430862188775</v>
      </c>
      <c r="M510" s="32">
        <f>IFERROR(M509/M3,0)</f>
        <v>0.37271554225772158</v>
      </c>
      <c r="N510" s="32">
        <f>IFERROR(N509/N3,0)</f>
        <v>0.35651634684748829</v>
      </c>
      <c r="O510" s="32">
        <f>IFERROR(O509/O3,0)</f>
        <v>0.38193629776761773</v>
      </c>
      <c r="P510" s="32">
        <f>IFERROR(P509/P3,0)</f>
        <v>0.40731774752622785</v>
      </c>
      <c r="Q510" s="32">
        <f>IFERROR(Q509/Q3,0)</f>
        <v>0.40477566429321943</v>
      </c>
      <c r="R510" s="32">
        <f>IFERROR(R509/R3,0)</f>
        <v>0.4164252310581959</v>
      </c>
      <c r="S510" s="32">
        <f>IFERROR(S509/S3,0)</f>
        <v>0.33973021046024154</v>
      </c>
      <c r="T510" s="68" t="s">
        <v>555</v>
      </c>
      <c r="U510" s="32">
        <f>IFERROR(U509/U3,0)</f>
        <v>0.64533703542602205</v>
      </c>
      <c r="V510" s="32">
        <f>IFERROR(V509/V3,0)</f>
        <v>0.67360461649139791</v>
      </c>
      <c r="W510" s="32">
        <f>IFERROR(W509/W3,0)</f>
        <v>0.64833908331923185</v>
      </c>
      <c r="X510" s="32">
        <f>IFERROR(X509/X3,0)</f>
        <v>0.66023145636589486</v>
      </c>
      <c r="Y510" s="32">
        <f>IFERROR(Y509/Y3,0)</f>
        <v>0.65743826613038037</v>
      </c>
      <c r="Z510" s="32">
        <f>IFERROR(Z509/Z3,0)</f>
        <v>0.66605415528165546</v>
      </c>
      <c r="AA510" s="32">
        <f>IFERROR(AA509/AA3,0)</f>
        <v>0.66767957329708294</v>
      </c>
      <c r="AB510" s="32">
        <f>IFERROR(AB509/AB3,0)</f>
        <v>0.65918201237312024</v>
      </c>
      <c r="AC510" s="32">
        <f>IFERROR(AC509/AC3,0)</f>
        <v>0.67614643356889326</v>
      </c>
      <c r="AD510" s="32">
        <f>IFERROR(AD509/AD3,0)</f>
        <v>0.66758667128657134</v>
      </c>
      <c r="AE510" s="32">
        <f>IFERROR(AE509/AE3,0)</f>
        <v>0.67664322787226383</v>
      </c>
      <c r="AF510" s="32">
        <f>IFERROR(AF509/AF3,0)</f>
        <v>0.67096335979569521</v>
      </c>
      <c r="AG510" s="32">
        <f>IFERROR(AG509/AG3,0)</f>
        <v>0.66431985304099839</v>
      </c>
    </row>
    <row r="511" spans="1:33" s="29" customFormat="1" x14ac:dyDescent="0.3">
      <c r="A511" s="45" t="s">
        <v>179</v>
      </c>
      <c r="F511" s="30"/>
      <c r="G511" s="30"/>
      <c r="H511" s="30"/>
      <c r="I511" s="31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68" t="s">
        <v>555</v>
      </c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</row>
    <row r="512" spans="1:33" x14ac:dyDescent="0.3">
      <c r="A512" s="45" t="s">
        <v>179</v>
      </c>
      <c r="B512" s="7" t="s">
        <v>149</v>
      </c>
      <c r="C512" s="7"/>
      <c r="D512" s="7"/>
      <c r="E512" s="7"/>
      <c r="F512" s="19"/>
      <c r="G512" s="19"/>
      <c r="H512" s="19"/>
      <c r="I512" s="14"/>
      <c r="J512" s="74">
        <f>J513+J586+J632+J752+J852+J880+J965</f>
        <v>-1125611.7488333334</v>
      </c>
      <c r="K512" s="74">
        <f>K513+K586+K632+K752+K852+K880+K965</f>
        <v>-1158446.5046666667</v>
      </c>
      <c r="L512" s="74">
        <f>L513+L586+L632+L752+L852+L880+L965</f>
        <v>-1237942.4446666667</v>
      </c>
      <c r="M512" s="74">
        <f>M513+M586+M632+M752+M852+M880+M965</f>
        <v>-1305008.6871666671</v>
      </c>
      <c r="N512" s="74">
        <f>N513+N586+N632+N752+N852+N880+N965</f>
        <v>-1233222.8430000003</v>
      </c>
      <c r="O512" s="74">
        <f>O513+O586+O632+O752+O852+O880+O965</f>
        <v>-1365610.709666667</v>
      </c>
      <c r="P512" s="74">
        <f>P513+P586+P632+P752+P852+P880+P965</f>
        <v>-1236980.9221666669</v>
      </c>
      <c r="Q512" s="74">
        <f>Q513+Q586+Q632+Q752+Q852+Q880+Q965</f>
        <v>-1318238.2946666668</v>
      </c>
      <c r="R512" s="74">
        <f>R513+R586+R632+R752+R852+R880+R965</f>
        <v>-1515473.3580000002</v>
      </c>
      <c r="S512" s="74">
        <f>S513+S586+S632+S752+S852+S880+S965</f>
        <v>-1398247.3379999995</v>
      </c>
      <c r="T512" s="68" t="s">
        <v>555</v>
      </c>
      <c r="U512" s="33">
        <f>U513+U586+U632+U752+U852+U880+U965</f>
        <v>-638873.6333333333</v>
      </c>
      <c r="V512" s="33">
        <f>V513+V586+V632+V752+V852+V880+V965</f>
        <v>-598637.83333333326</v>
      </c>
      <c r="W512" s="33">
        <f>W513+W586+W632+W752+W852+W880+W965</f>
        <v>-641144.83333333326</v>
      </c>
      <c r="X512" s="33">
        <f>X513+X586+X632+X752+X852+X880+X965</f>
        <v>-620594.83333333326</v>
      </c>
      <c r="Y512" s="33">
        <f>Y513+Y586+Y632+Y752+Y852+Y880+Y965</f>
        <v>-630161.83333333326</v>
      </c>
      <c r="Z512" s="33">
        <f>Z513+Z586+Z632+Z752+Z852+Z880+Z965</f>
        <v>-563046.48783333332</v>
      </c>
      <c r="AA512" s="33">
        <f>AA513+AA586+AA632+AA752+AA852+AA880+AA965</f>
        <v>-569596.48783333332</v>
      </c>
      <c r="AB512" s="33">
        <f>AB513+AB586+AB632+AB752+AB852+AB880+AB965</f>
        <v>-751596.48783333343</v>
      </c>
      <c r="AC512" s="33">
        <f>AC513+AC586+AC632+AC752+AC852+AC880+AC965</f>
        <v>-571413.48783333332</v>
      </c>
      <c r="AD512" s="33">
        <f>AD513+AD586+AD632+AD752+AD852+AD880+AD965</f>
        <v>-590113.48783333332</v>
      </c>
      <c r="AE512" s="33">
        <f>AE513+AE586+AE632+AE752+AE852+AE880+AE965</f>
        <v>-583613.48783333332</v>
      </c>
      <c r="AF512" s="33">
        <f>AF513+AF586+AF632+AF752+AF852+AF880+AF965</f>
        <v>-737093.45783333341</v>
      </c>
      <c r="AG512" s="33">
        <f>AG513+AG586+AG632+AG752+AG852+AG880+AG965</f>
        <v>-7495886.3515000008</v>
      </c>
    </row>
    <row r="513" spans="1:33" x14ac:dyDescent="0.3">
      <c r="A513" s="45" t="s">
        <v>179</v>
      </c>
      <c r="C513" s="9" t="s">
        <v>141</v>
      </c>
      <c r="D513" s="9"/>
      <c r="E513" s="9"/>
      <c r="F513" s="20"/>
      <c r="G513" s="20"/>
      <c r="H513" s="20"/>
      <c r="I513" s="15"/>
      <c r="J513" s="73">
        <f>J514+J532+J541+J550+J559+J577+J523+J568</f>
        <v>-468828.60083333333</v>
      </c>
      <c r="K513" s="73">
        <f t="shared" ref="K513:S513" si="366">K514+K532+K541+K550+K559+K577+K523+K568</f>
        <v>-452967.94666666666</v>
      </c>
      <c r="L513" s="73">
        <f t="shared" si="366"/>
        <v>-517010.6166666667</v>
      </c>
      <c r="M513" s="73">
        <f t="shared" si="366"/>
        <v>-551884.5391666668</v>
      </c>
      <c r="N513" s="73">
        <f t="shared" si="366"/>
        <v>-511464.51500000007</v>
      </c>
      <c r="O513" s="73">
        <f t="shared" si="366"/>
        <v>-540573.56166666676</v>
      </c>
      <c r="P513" s="73">
        <f t="shared" si="366"/>
        <v>-514101.05416666664</v>
      </c>
      <c r="Q513" s="73">
        <f t="shared" si="366"/>
        <v>-497322.79666666663</v>
      </c>
      <c r="R513" s="73">
        <f t="shared" si="366"/>
        <v>-518528.23</v>
      </c>
      <c r="S513" s="73">
        <f t="shared" si="366"/>
        <v>-587469.02999999991</v>
      </c>
      <c r="T513" s="68" t="s">
        <v>555</v>
      </c>
      <c r="U513" s="10">
        <f>U514+U532+U541+U550+U559+U577+U523+U568</f>
        <v>-34318</v>
      </c>
      <c r="V513" s="10">
        <f t="shared" ref="V513:AG513" si="367">V514+V532+V541+V550+V559+V577+V523+V568</f>
        <v>-34318</v>
      </c>
      <c r="W513" s="10">
        <f t="shared" si="367"/>
        <v>-34318</v>
      </c>
      <c r="X513" s="10">
        <f t="shared" si="367"/>
        <v>-34318</v>
      </c>
      <c r="Y513" s="10">
        <f t="shared" si="367"/>
        <v>-34318</v>
      </c>
      <c r="Z513" s="10">
        <f t="shared" si="367"/>
        <v>-34318</v>
      </c>
      <c r="AA513" s="10">
        <f t="shared" si="367"/>
        <v>-33118</v>
      </c>
      <c r="AB513" s="10">
        <f t="shared" si="367"/>
        <v>-33118</v>
      </c>
      <c r="AC513" s="10">
        <f t="shared" si="367"/>
        <v>-33118</v>
      </c>
      <c r="AD513" s="10">
        <f t="shared" si="367"/>
        <v>-33118</v>
      </c>
      <c r="AE513" s="10">
        <f t="shared" si="367"/>
        <v>-33118</v>
      </c>
      <c r="AF513" s="10">
        <f t="shared" si="367"/>
        <v>-33118</v>
      </c>
      <c r="AG513" s="10">
        <f t="shared" si="367"/>
        <v>-404616</v>
      </c>
    </row>
    <row r="514" spans="1:33" outlineLevel="1" x14ac:dyDescent="0.3">
      <c r="A514" s="45" t="s">
        <v>179</v>
      </c>
      <c r="D514">
        <v>42101</v>
      </c>
      <c r="E514" t="s">
        <v>10</v>
      </c>
      <c r="J514" s="72">
        <v>-97090.959999999963</v>
      </c>
      <c r="K514" s="72">
        <v>-127888.58000000003</v>
      </c>
      <c r="L514" s="72">
        <v>-130617.12</v>
      </c>
      <c r="M514" s="72">
        <v>-144772.01000000004</v>
      </c>
      <c r="N514" s="72">
        <v>-116158.54000000001</v>
      </c>
      <c r="O514" s="72">
        <v>-130425.85999999997</v>
      </c>
      <c r="P514" s="72">
        <v>-115839.86</v>
      </c>
      <c r="Q514" s="72">
        <v>-127523.62</v>
      </c>
      <c r="R514" s="72">
        <v>-123146.31000000001</v>
      </c>
      <c r="S514" s="72">
        <v>-118666.12000000002</v>
      </c>
      <c r="T514" s="68" t="s">
        <v>555</v>
      </c>
      <c r="U514" s="12">
        <f>SUBTOTAL(9,U515:U522)</f>
        <v>-1200</v>
      </c>
      <c r="V514" s="12">
        <f t="shared" ref="V514:AF514" si="368">SUBTOTAL(9,V515:V522)</f>
        <v>-1200</v>
      </c>
      <c r="W514" s="12">
        <f t="shared" si="368"/>
        <v>-1200</v>
      </c>
      <c r="X514" s="12">
        <f t="shared" si="368"/>
        <v>-1200</v>
      </c>
      <c r="Y514" s="12">
        <f t="shared" si="368"/>
        <v>-1200</v>
      </c>
      <c r="Z514" s="12">
        <f t="shared" si="368"/>
        <v>-1200</v>
      </c>
      <c r="AA514" s="12">
        <f t="shared" si="368"/>
        <v>0</v>
      </c>
      <c r="AB514" s="12">
        <f t="shared" si="368"/>
        <v>0</v>
      </c>
      <c r="AC514" s="12">
        <f t="shared" si="368"/>
        <v>0</v>
      </c>
      <c r="AD514" s="12">
        <f t="shared" si="368"/>
        <v>0</v>
      </c>
      <c r="AE514" s="12">
        <f t="shared" si="368"/>
        <v>0</v>
      </c>
      <c r="AF514" s="12">
        <f t="shared" si="368"/>
        <v>0</v>
      </c>
      <c r="AG514" s="12">
        <f t="shared" ref="AG514" si="369">SUM(U514:AF514)</f>
        <v>-7200</v>
      </c>
    </row>
    <row r="515" spans="1:33" outlineLevel="2" x14ac:dyDescent="0.3">
      <c r="A515" s="45">
        <f>IF(AG515=0,"-",F515)</f>
        <v>3004</v>
      </c>
      <c r="E515" s="42"/>
      <c r="F515" s="43">
        <v>3004</v>
      </c>
      <c r="G515" s="43" t="s">
        <v>203</v>
      </c>
      <c r="H515" s="43" t="s">
        <v>256</v>
      </c>
      <c r="I515" s="42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68" t="s">
        <v>555</v>
      </c>
      <c r="U515" s="11">
        <v>-1200</v>
      </c>
      <c r="V515" s="11">
        <v>-1200</v>
      </c>
      <c r="W515" s="11">
        <v>-1200</v>
      </c>
      <c r="X515" s="11">
        <v>-1200</v>
      </c>
      <c r="Y515" s="11">
        <v>-1200</v>
      </c>
      <c r="Z515" s="11">
        <v>-1200</v>
      </c>
      <c r="AG515" s="41">
        <f>SUM(U515:AF515)</f>
        <v>-7200</v>
      </c>
    </row>
    <row r="516" spans="1:33" outlineLevel="2" x14ac:dyDescent="0.3">
      <c r="A516" s="45" t="str">
        <f>IF(AG516=0,"-",F516)</f>
        <v>-</v>
      </c>
      <c r="E516" s="42"/>
      <c r="F516" s="43"/>
      <c r="G516" s="43"/>
      <c r="H516" s="43"/>
      <c r="I516" s="42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68" t="s">
        <v>555</v>
      </c>
      <c r="AG516" s="41">
        <f t="shared" ref="AG516:AG522" si="370">SUM(U516:AF516)</f>
        <v>0</v>
      </c>
    </row>
    <row r="517" spans="1:33" outlineLevel="2" x14ac:dyDescent="0.3">
      <c r="A517" s="45" t="str">
        <f>IF(AG517=0,"-",F517)</f>
        <v>-</v>
      </c>
      <c r="E517" s="42"/>
      <c r="F517" s="43"/>
      <c r="G517" s="43"/>
      <c r="H517" s="43"/>
      <c r="I517" s="42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68" t="s">
        <v>555</v>
      </c>
      <c r="AG517" s="41">
        <f t="shared" si="370"/>
        <v>0</v>
      </c>
    </row>
    <row r="518" spans="1:33" outlineLevel="2" x14ac:dyDescent="0.3">
      <c r="A518" s="45" t="str">
        <f>IF(AG518=0,"-",F518)</f>
        <v>-</v>
      </c>
      <c r="E518" s="42"/>
      <c r="F518" s="43"/>
      <c r="G518" s="43"/>
      <c r="H518" s="43"/>
      <c r="I518" s="42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68" t="s">
        <v>555</v>
      </c>
      <c r="AG518" s="41">
        <f t="shared" si="370"/>
        <v>0</v>
      </c>
    </row>
    <row r="519" spans="1:33" outlineLevel="2" x14ac:dyDescent="0.3">
      <c r="A519" s="45" t="str">
        <f>IF(AG519=0,"-",F519)</f>
        <v>-</v>
      </c>
      <c r="E519" s="42"/>
      <c r="F519" s="43"/>
      <c r="G519" s="43"/>
      <c r="H519" s="43"/>
      <c r="I519" s="42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68" t="s">
        <v>555</v>
      </c>
      <c r="AG519" s="41">
        <f t="shared" si="370"/>
        <v>0</v>
      </c>
    </row>
    <row r="520" spans="1:33" outlineLevel="2" x14ac:dyDescent="0.3">
      <c r="A520" s="45" t="str">
        <f>IF(AG520=0,"-",F520)</f>
        <v>-</v>
      </c>
      <c r="E520" s="42"/>
      <c r="F520" s="43"/>
      <c r="G520" s="43"/>
      <c r="H520" s="43"/>
      <c r="I520" s="42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68" t="s">
        <v>555</v>
      </c>
      <c r="AG520" s="41">
        <f t="shared" si="370"/>
        <v>0</v>
      </c>
    </row>
    <row r="521" spans="1:33" outlineLevel="2" x14ac:dyDescent="0.3">
      <c r="A521" s="45" t="str">
        <f>IF(AG521=0,"-",F521)</f>
        <v>-</v>
      </c>
      <c r="E521" s="42"/>
      <c r="F521" s="43"/>
      <c r="G521" s="43"/>
      <c r="H521" s="43"/>
      <c r="I521" s="42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68" t="s">
        <v>555</v>
      </c>
      <c r="AG521" s="41">
        <f t="shared" si="370"/>
        <v>0</v>
      </c>
    </row>
    <row r="522" spans="1:33" outlineLevel="2" x14ac:dyDescent="0.3">
      <c r="A522" s="45" t="str">
        <f>IF(AG522=0,"-",F522)</f>
        <v>-</v>
      </c>
      <c r="E522" s="42"/>
      <c r="F522" s="43"/>
      <c r="G522" s="43"/>
      <c r="H522" s="43"/>
      <c r="I522" s="42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68" t="s">
        <v>555</v>
      </c>
      <c r="AG522" s="41">
        <f t="shared" si="370"/>
        <v>0</v>
      </c>
    </row>
    <row r="523" spans="1:33" outlineLevel="1" x14ac:dyDescent="0.3">
      <c r="A523" s="45" t="s">
        <v>179</v>
      </c>
      <c r="D523">
        <v>421011</v>
      </c>
      <c r="E523" t="s">
        <v>165</v>
      </c>
      <c r="J523" s="72">
        <v>-167663.69</v>
      </c>
      <c r="K523" s="72">
        <v>-159307.56999999998</v>
      </c>
      <c r="L523" s="72">
        <v>-153808.44999999998</v>
      </c>
      <c r="M523" s="72">
        <v>-172892.50999999998</v>
      </c>
      <c r="N523" s="72">
        <v>-179515.95</v>
      </c>
      <c r="O523" s="72">
        <v>-208687.90000000005</v>
      </c>
      <c r="P523" s="72">
        <v>-197530.53999999998</v>
      </c>
      <c r="Q523" s="72">
        <v>-205158.37999999998</v>
      </c>
      <c r="R523" s="72">
        <v>-188221.53</v>
      </c>
      <c r="S523" s="72">
        <v>-238419.15</v>
      </c>
      <c r="T523" s="68" t="s">
        <v>555</v>
      </c>
      <c r="U523" s="12">
        <f>SUBTOTAL(9,U524:U531)</f>
        <v>-25000</v>
      </c>
      <c r="V523" s="12">
        <f t="shared" ref="V523:AF523" si="371">SUBTOTAL(9,V524:V531)</f>
        <v>-25000</v>
      </c>
      <c r="W523" s="12">
        <f t="shared" si="371"/>
        <v>-25000</v>
      </c>
      <c r="X523" s="12">
        <f t="shared" si="371"/>
        <v>-25000</v>
      </c>
      <c r="Y523" s="12">
        <f t="shared" si="371"/>
        <v>-25000</v>
      </c>
      <c r="Z523" s="12">
        <f t="shared" si="371"/>
        <v>-25000</v>
      </c>
      <c r="AA523" s="12">
        <f t="shared" si="371"/>
        <v>-25000</v>
      </c>
      <c r="AB523" s="12">
        <f t="shared" si="371"/>
        <v>-25000</v>
      </c>
      <c r="AC523" s="12">
        <f t="shared" si="371"/>
        <v>-25000</v>
      </c>
      <c r="AD523" s="12">
        <f t="shared" si="371"/>
        <v>-25000</v>
      </c>
      <c r="AE523" s="12">
        <f t="shared" si="371"/>
        <v>-25000</v>
      </c>
      <c r="AF523" s="12">
        <f t="shared" si="371"/>
        <v>-25000</v>
      </c>
      <c r="AG523" s="12">
        <f t="shared" ref="AG523" si="372">SUM(U523:AF523)</f>
        <v>-300000</v>
      </c>
    </row>
    <row r="524" spans="1:33" outlineLevel="2" x14ac:dyDescent="0.3">
      <c r="A524" s="45">
        <f>IF(AG524=0,"-",F524)</f>
        <v>8006</v>
      </c>
      <c r="E524" s="42"/>
      <c r="F524" s="43">
        <v>8006</v>
      </c>
      <c r="G524" s="43" t="s">
        <v>233</v>
      </c>
      <c r="H524" s="43" t="s">
        <v>371</v>
      </c>
      <c r="I524" s="42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68" t="s">
        <v>555</v>
      </c>
      <c r="U524" s="11">
        <v>-25000</v>
      </c>
      <c r="V524" s="11">
        <v>-25000</v>
      </c>
      <c r="W524" s="11">
        <v>-25000</v>
      </c>
      <c r="X524" s="11">
        <v>-25000</v>
      </c>
      <c r="Y524" s="11">
        <v>-25000</v>
      </c>
      <c r="Z524" s="11">
        <v>-25000</v>
      </c>
      <c r="AA524" s="11">
        <v>-25000</v>
      </c>
      <c r="AB524" s="11">
        <v>-25000</v>
      </c>
      <c r="AC524" s="11">
        <v>-25000</v>
      </c>
      <c r="AD524" s="11">
        <v>-25000</v>
      </c>
      <c r="AE524" s="11">
        <v>-25000</v>
      </c>
      <c r="AF524" s="11">
        <v>-25000</v>
      </c>
      <c r="AG524" s="41">
        <f>SUM(U524:AF524)</f>
        <v>-300000</v>
      </c>
    </row>
    <row r="525" spans="1:33" outlineLevel="2" x14ac:dyDescent="0.3">
      <c r="A525" s="45" t="str">
        <f>IF(AG525=0,"-",F525)</f>
        <v>-</v>
      </c>
      <c r="E525" s="42"/>
      <c r="F525" s="43"/>
      <c r="G525" s="43"/>
      <c r="H525" s="43"/>
      <c r="I525" s="42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68" t="s">
        <v>555</v>
      </c>
      <c r="AG525" s="41">
        <f t="shared" ref="AG525:AG531" si="373">SUM(U525:AF525)</f>
        <v>0</v>
      </c>
    </row>
    <row r="526" spans="1:33" outlineLevel="2" x14ac:dyDescent="0.3">
      <c r="A526" s="45" t="str">
        <f>IF(AG526=0,"-",F526)</f>
        <v>-</v>
      </c>
      <c r="E526" s="42"/>
      <c r="F526" s="43"/>
      <c r="G526" s="43"/>
      <c r="H526" s="43"/>
      <c r="I526" s="42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68" t="s">
        <v>555</v>
      </c>
      <c r="AG526" s="41">
        <f t="shared" si="373"/>
        <v>0</v>
      </c>
    </row>
    <row r="527" spans="1:33" outlineLevel="2" x14ac:dyDescent="0.3">
      <c r="A527" s="45" t="str">
        <f>IF(AG527=0,"-",F527)</f>
        <v>-</v>
      </c>
      <c r="E527" s="42"/>
      <c r="F527" s="43"/>
      <c r="G527" s="43"/>
      <c r="H527" s="43"/>
      <c r="I527" s="42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68" t="s">
        <v>555</v>
      </c>
      <c r="AG527" s="41">
        <f t="shared" si="373"/>
        <v>0</v>
      </c>
    </row>
    <row r="528" spans="1:33" outlineLevel="2" x14ac:dyDescent="0.3">
      <c r="A528" s="45" t="str">
        <f>IF(AG528=0,"-",F528)</f>
        <v>-</v>
      </c>
      <c r="E528" s="42"/>
      <c r="F528" s="43"/>
      <c r="G528" s="43"/>
      <c r="H528" s="43"/>
      <c r="I528" s="42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68" t="s">
        <v>555</v>
      </c>
      <c r="AG528" s="41">
        <f t="shared" si="373"/>
        <v>0</v>
      </c>
    </row>
    <row r="529" spans="1:33" outlineLevel="2" x14ac:dyDescent="0.3">
      <c r="A529" s="45" t="str">
        <f>IF(AG529=0,"-",F529)</f>
        <v>-</v>
      </c>
      <c r="E529" s="42"/>
      <c r="F529" s="43"/>
      <c r="G529" s="43"/>
      <c r="H529" s="43"/>
      <c r="I529" s="42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68" t="s">
        <v>555</v>
      </c>
      <c r="AG529" s="41">
        <f t="shared" si="373"/>
        <v>0</v>
      </c>
    </row>
    <row r="530" spans="1:33" outlineLevel="2" x14ac:dyDescent="0.3">
      <c r="A530" s="45" t="str">
        <f>IF(AG530=0,"-",F530)</f>
        <v>-</v>
      </c>
      <c r="E530" s="42"/>
      <c r="F530" s="43"/>
      <c r="G530" s="43"/>
      <c r="H530" s="43"/>
      <c r="I530" s="42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68" t="s">
        <v>555</v>
      </c>
      <c r="AG530" s="41">
        <f t="shared" si="373"/>
        <v>0</v>
      </c>
    </row>
    <row r="531" spans="1:33" outlineLevel="2" x14ac:dyDescent="0.3">
      <c r="A531" s="45" t="str">
        <f>IF(AG531=0,"-",F531)</f>
        <v>-</v>
      </c>
      <c r="E531" s="42"/>
      <c r="F531" s="43"/>
      <c r="G531" s="43"/>
      <c r="H531" s="43"/>
      <c r="I531" s="42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68" t="s">
        <v>555</v>
      </c>
      <c r="AG531" s="41">
        <f t="shared" si="373"/>
        <v>0</v>
      </c>
    </row>
    <row r="532" spans="1:33" outlineLevel="1" x14ac:dyDescent="0.3">
      <c r="A532" s="45" t="s">
        <v>179</v>
      </c>
      <c r="D532">
        <v>42102</v>
      </c>
      <c r="E532" t="s">
        <v>11</v>
      </c>
      <c r="J532" s="72">
        <v>-42332.26</v>
      </c>
      <c r="K532" s="72">
        <v>-4578.88</v>
      </c>
      <c r="L532" s="72">
        <v>-24181.480000000003</v>
      </c>
      <c r="M532" s="72">
        <v>-21579.14</v>
      </c>
      <c r="N532" s="72">
        <v>-16940.620000000003</v>
      </c>
      <c r="O532" s="72">
        <v>-7818.71</v>
      </c>
      <c r="P532" s="72">
        <v>-27653.82</v>
      </c>
      <c r="Q532" s="72">
        <v>-2609.59</v>
      </c>
      <c r="R532" s="72">
        <v>-18060.059999999998</v>
      </c>
      <c r="S532" s="72">
        <v>-19712.900000000001</v>
      </c>
      <c r="T532" s="68" t="s">
        <v>555</v>
      </c>
      <c r="U532" s="12">
        <f>SUBTOTAL(9,U533:U540)</f>
        <v>0</v>
      </c>
      <c r="V532" s="12">
        <f t="shared" ref="V532:AF532" si="374">SUBTOTAL(9,V533:V540)</f>
        <v>0</v>
      </c>
      <c r="W532" s="12">
        <f t="shared" si="374"/>
        <v>0</v>
      </c>
      <c r="X532" s="12">
        <f t="shared" si="374"/>
        <v>0</v>
      </c>
      <c r="Y532" s="12">
        <f t="shared" si="374"/>
        <v>0</v>
      </c>
      <c r="Z532" s="12">
        <f t="shared" si="374"/>
        <v>0</v>
      </c>
      <c r="AA532" s="12">
        <f t="shared" si="374"/>
        <v>0</v>
      </c>
      <c r="AB532" s="12">
        <f t="shared" si="374"/>
        <v>0</v>
      </c>
      <c r="AC532" s="12">
        <f t="shared" si="374"/>
        <v>0</v>
      </c>
      <c r="AD532" s="12">
        <f t="shared" si="374"/>
        <v>0</v>
      </c>
      <c r="AE532" s="12">
        <f t="shared" si="374"/>
        <v>0</v>
      </c>
      <c r="AF532" s="12">
        <f t="shared" si="374"/>
        <v>0</v>
      </c>
      <c r="AG532" s="12">
        <f t="shared" ref="AG532" si="375">SUM(U532:AF532)</f>
        <v>0</v>
      </c>
    </row>
    <row r="533" spans="1:33" outlineLevel="2" x14ac:dyDescent="0.3">
      <c r="A533" s="45" t="str">
        <f>IF(AG533=0,"-",F533)</f>
        <v>-</v>
      </c>
      <c r="E533" s="42"/>
      <c r="F533" s="43"/>
      <c r="G533" s="43"/>
      <c r="H533" s="43"/>
      <c r="I533" s="42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68" t="s">
        <v>555</v>
      </c>
      <c r="AG533" s="41">
        <f>SUM(U533:AF533)</f>
        <v>0</v>
      </c>
    </row>
    <row r="534" spans="1:33" outlineLevel="2" x14ac:dyDescent="0.3">
      <c r="A534" s="45" t="str">
        <f>IF(AG534=0,"-",F534)</f>
        <v>-</v>
      </c>
      <c r="E534" s="42"/>
      <c r="F534" s="43"/>
      <c r="G534" s="43"/>
      <c r="H534" s="43"/>
      <c r="I534" s="42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68" t="s">
        <v>555</v>
      </c>
      <c r="AG534" s="41">
        <f t="shared" ref="AG534:AG540" si="376">SUM(U534:AF534)</f>
        <v>0</v>
      </c>
    </row>
    <row r="535" spans="1:33" outlineLevel="2" x14ac:dyDescent="0.3">
      <c r="A535" s="45" t="str">
        <f>IF(AG535=0,"-",F535)</f>
        <v>-</v>
      </c>
      <c r="E535" s="42"/>
      <c r="F535" s="43"/>
      <c r="G535" s="43"/>
      <c r="H535" s="43"/>
      <c r="I535" s="42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68" t="s">
        <v>555</v>
      </c>
      <c r="AG535" s="41">
        <f t="shared" si="376"/>
        <v>0</v>
      </c>
    </row>
    <row r="536" spans="1:33" outlineLevel="2" x14ac:dyDescent="0.3">
      <c r="A536" s="45" t="str">
        <f>IF(AG536=0,"-",F536)</f>
        <v>-</v>
      </c>
      <c r="E536" s="42"/>
      <c r="F536" s="43"/>
      <c r="G536" s="43"/>
      <c r="H536" s="43"/>
      <c r="I536" s="42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68" t="s">
        <v>555</v>
      </c>
      <c r="AG536" s="41">
        <f t="shared" si="376"/>
        <v>0</v>
      </c>
    </row>
    <row r="537" spans="1:33" outlineLevel="2" x14ac:dyDescent="0.3">
      <c r="A537" s="45" t="str">
        <f>IF(AG537=0,"-",F537)</f>
        <v>-</v>
      </c>
      <c r="E537" s="42"/>
      <c r="F537" s="43"/>
      <c r="G537" s="43"/>
      <c r="H537" s="43"/>
      <c r="I537" s="42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68" t="s">
        <v>555</v>
      </c>
      <c r="AG537" s="41">
        <f t="shared" si="376"/>
        <v>0</v>
      </c>
    </row>
    <row r="538" spans="1:33" outlineLevel="2" x14ac:dyDescent="0.3">
      <c r="A538" s="45" t="str">
        <f>IF(AG538=0,"-",F538)</f>
        <v>-</v>
      </c>
      <c r="E538" s="42"/>
      <c r="F538" s="43"/>
      <c r="G538" s="43"/>
      <c r="H538" s="43"/>
      <c r="I538" s="42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68" t="s">
        <v>555</v>
      </c>
      <c r="AG538" s="41">
        <f t="shared" si="376"/>
        <v>0</v>
      </c>
    </row>
    <row r="539" spans="1:33" outlineLevel="2" x14ac:dyDescent="0.3">
      <c r="A539" s="45" t="str">
        <f>IF(AG539=0,"-",F539)</f>
        <v>-</v>
      </c>
      <c r="E539" s="42"/>
      <c r="F539" s="43"/>
      <c r="G539" s="43"/>
      <c r="H539" s="43"/>
      <c r="I539" s="42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68" t="s">
        <v>555</v>
      </c>
      <c r="AG539" s="41">
        <f t="shared" si="376"/>
        <v>0</v>
      </c>
    </row>
    <row r="540" spans="1:33" outlineLevel="2" x14ac:dyDescent="0.3">
      <c r="A540" s="45" t="str">
        <f>IF(AG540=0,"-",F540)</f>
        <v>-</v>
      </c>
      <c r="E540" s="42"/>
      <c r="F540" s="43"/>
      <c r="G540" s="43"/>
      <c r="H540" s="43"/>
      <c r="I540" s="42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68" t="s">
        <v>555</v>
      </c>
      <c r="AG540" s="41">
        <f t="shared" si="376"/>
        <v>0</v>
      </c>
    </row>
    <row r="541" spans="1:33" outlineLevel="1" x14ac:dyDescent="0.3">
      <c r="A541" s="45" t="s">
        <v>179</v>
      </c>
      <c r="D541">
        <v>42104</v>
      </c>
      <c r="E541" t="s">
        <v>13</v>
      </c>
      <c r="J541" s="72">
        <v>-400</v>
      </c>
      <c r="K541" s="72">
        <v>-37.67</v>
      </c>
      <c r="L541" s="72">
        <v>-19106.150000000001</v>
      </c>
      <c r="M541" s="72">
        <v>-28611.940000000002</v>
      </c>
      <c r="N541" s="72">
        <v>-49141.07</v>
      </c>
      <c r="O541" s="72">
        <v>-11064.220000000001</v>
      </c>
      <c r="P541" s="72">
        <v>0</v>
      </c>
      <c r="Q541" s="72">
        <v>0</v>
      </c>
      <c r="R541" s="72">
        <v>-3254.61</v>
      </c>
      <c r="S541" s="72">
        <v>0</v>
      </c>
      <c r="T541" s="68" t="s">
        <v>555</v>
      </c>
      <c r="U541" s="12">
        <f>SUBTOTAL(9,U542:U549)</f>
        <v>0</v>
      </c>
      <c r="V541" s="12">
        <f t="shared" ref="V541:AF541" si="377">SUBTOTAL(9,V542:V549)</f>
        <v>0</v>
      </c>
      <c r="W541" s="12">
        <f t="shared" si="377"/>
        <v>0</v>
      </c>
      <c r="X541" s="12">
        <f t="shared" si="377"/>
        <v>0</v>
      </c>
      <c r="Y541" s="12">
        <f t="shared" si="377"/>
        <v>0</v>
      </c>
      <c r="Z541" s="12">
        <f t="shared" si="377"/>
        <v>0</v>
      </c>
      <c r="AA541" s="12">
        <f t="shared" si="377"/>
        <v>0</v>
      </c>
      <c r="AB541" s="12">
        <f t="shared" si="377"/>
        <v>0</v>
      </c>
      <c r="AC541" s="12">
        <f t="shared" si="377"/>
        <v>0</v>
      </c>
      <c r="AD541" s="12">
        <f t="shared" si="377"/>
        <v>0</v>
      </c>
      <c r="AE541" s="12">
        <f t="shared" si="377"/>
        <v>0</v>
      </c>
      <c r="AF541" s="12">
        <f t="shared" si="377"/>
        <v>0</v>
      </c>
      <c r="AG541" s="12">
        <f t="shared" ref="AG541" si="378">SUM(U541:AF541)</f>
        <v>0</v>
      </c>
    </row>
    <row r="542" spans="1:33" outlineLevel="2" x14ac:dyDescent="0.3">
      <c r="A542" s="45" t="str">
        <f>IF(AG542=0,"-",F542)</f>
        <v>-</v>
      </c>
      <c r="E542" s="42"/>
      <c r="F542" s="43"/>
      <c r="G542" s="43"/>
      <c r="H542" s="43"/>
      <c r="I542" s="42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68" t="s">
        <v>555</v>
      </c>
      <c r="AG542" s="41">
        <f>SUM(U542:AF542)</f>
        <v>0</v>
      </c>
    </row>
    <row r="543" spans="1:33" outlineLevel="2" x14ac:dyDescent="0.3">
      <c r="A543" s="45" t="str">
        <f>IF(AG543=0,"-",F543)</f>
        <v>-</v>
      </c>
      <c r="E543" s="42"/>
      <c r="F543" s="43"/>
      <c r="G543" s="43"/>
      <c r="H543" s="43"/>
      <c r="I543" s="42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68" t="s">
        <v>555</v>
      </c>
      <c r="AG543" s="41">
        <f t="shared" ref="AG543:AG549" si="379">SUM(U543:AF543)</f>
        <v>0</v>
      </c>
    </row>
    <row r="544" spans="1:33" outlineLevel="2" x14ac:dyDescent="0.3">
      <c r="A544" s="45" t="str">
        <f>IF(AG544=0,"-",F544)</f>
        <v>-</v>
      </c>
      <c r="E544" s="42"/>
      <c r="F544" s="43"/>
      <c r="G544" s="43"/>
      <c r="H544" s="43"/>
      <c r="I544" s="42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68" t="s">
        <v>555</v>
      </c>
      <c r="AG544" s="41">
        <f t="shared" si="379"/>
        <v>0</v>
      </c>
    </row>
    <row r="545" spans="1:33" outlineLevel="2" x14ac:dyDescent="0.3">
      <c r="A545" s="45" t="str">
        <f>IF(AG545=0,"-",F545)</f>
        <v>-</v>
      </c>
      <c r="E545" s="42"/>
      <c r="F545" s="43"/>
      <c r="G545" s="43"/>
      <c r="H545" s="43"/>
      <c r="I545" s="42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68" t="s">
        <v>555</v>
      </c>
      <c r="AG545" s="41">
        <f t="shared" si="379"/>
        <v>0</v>
      </c>
    </row>
    <row r="546" spans="1:33" outlineLevel="2" x14ac:dyDescent="0.3">
      <c r="A546" s="45" t="str">
        <f>IF(AG546=0,"-",F546)</f>
        <v>-</v>
      </c>
      <c r="E546" s="42"/>
      <c r="F546" s="43"/>
      <c r="G546" s="43"/>
      <c r="H546" s="43"/>
      <c r="I546" s="42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68" t="s">
        <v>555</v>
      </c>
      <c r="AG546" s="41">
        <f t="shared" si="379"/>
        <v>0</v>
      </c>
    </row>
    <row r="547" spans="1:33" outlineLevel="2" x14ac:dyDescent="0.3">
      <c r="A547" s="45" t="str">
        <f>IF(AG547=0,"-",F547)</f>
        <v>-</v>
      </c>
      <c r="E547" s="42"/>
      <c r="F547" s="43"/>
      <c r="G547" s="43"/>
      <c r="H547" s="43"/>
      <c r="I547" s="42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68" t="s">
        <v>555</v>
      </c>
      <c r="AG547" s="41">
        <f t="shared" si="379"/>
        <v>0</v>
      </c>
    </row>
    <row r="548" spans="1:33" outlineLevel="2" x14ac:dyDescent="0.3">
      <c r="A548" s="45" t="str">
        <f>IF(AG548=0,"-",F548)</f>
        <v>-</v>
      </c>
      <c r="E548" s="42"/>
      <c r="F548" s="43"/>
      <c r="G548" s="43"/>
      <c r="H548" s="43"/>
      <c r="I548" s="42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68" t="s">
        <v>555</v>
      </c>
      <c r="AG548" s="41">
        <f t="shared" si="379"/>
        <v>0</v>
      </c>
    </row>
    <row r="549" spans="1:33" outlineLevel="2" x14ac:dyDescent="0.3">
      <c r="A549" s="45" t="str">
        <f>IF(AG549=0,"-",F549)</f>
        <v>-</v>
      </c>
      <c r="E549" s="42"/>
      <c r="F549" s="43"/>
      <c r="G549" s="43"/>
      <c r="H549" s="43"/>
      <c r="I549" s="42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68" t="s">
        <v>555</v>
      </c>
      <c r="AG549" s="41">
        <f t="shared" si="379"/>
        <v>0</v>
      </c>
    </row>
    <row r="550" spans="1:33" outlineLevel="1" x14ac:dyDescent="0.3">
      <c r="A550" s="45" t="s">
        <v>179</v>
      </c>
      <c r="D550">
        <v>42105</v>
      </c>
      <c r="E550" t="s">
        <v>14</v>
      </c>
      <c r="J550" s="72">
        <v>0</v>
      </c>
      <c r="K550" s="72">
        <v>0</v>
      </c>
      <c r="L550" s="72">
        <v>0</v>
      </c>
      <c r="M550" s="72">
        <v>0</v>
      </c>
      <c r="N550" s="72">
        <v>0</v>
      </c>
      <c r="O550" s="72">
        <v>0</v>
      </c>
      <c r="P550" s="72">
        <v>0</v>
      </c>
      <c r="Q550" s="72">
        <v>0</v>
      </c>
      <c r="R550" s="72">
        <v>0</v>
      </c>
      <c r="S550" s="72">
        <v>0</v>
      </c>
      <c r="T550" s="68" t="s">
        <v>555</v>
      </c>
      <c r="U550" s="12">
        <f>SUBTOTAL(9,U551:U558)</f>
        <v>0</v>
      </c>
      <c r="V550" s="12">
        <f t="shared" ref="V550:AF550" si="380">SUBTOTAL(9,V551:V558)</f>
        <v>0</v>
      </c>
      <c r="W550" s="12">
        <f t="shared" si="380"/>
        <v>0</v>
      </c>
      <c r="X550" s="12">
        <f t="shared" si="380"/>
        <v>0</v>
      </c>
      <c r="Y550" s="12">
        <f t="shared" si="380"/>
        <v>0</v>
      </c>
      <c r="Z550" s="12">
        <f t="shared" si="380"/>
        <v>0</v>
      </c>
      <c r="AA550" s="12">
        <f t="shared" si="380"/>
        <v>0</v>
      </c>
      <c r="AB550" s="12">
        <f t="shared" si="380"/>
        <v>0</v>
      </c>
      <c r="AC550" s="12">
        <f t="shared" si="380"/>
        <v>0</v>
      </c>
      <c r="AD550" s="12">
        <f t="shared" si="380"/>
        <v>0</v>
      </c>
      <c r="AE550" s="12">
        <f t="shared" si="380"/>
        <v>0</v>
      </c>
      <c r="AF550" s="12">
        <f t="shared" si="380"/>
        <v>0</v>
      </c>
      <c r="AG550" s="12">
        <f t="shared" ref="AG550" si="381">SUM(U550:AF550)</f>
        <v>0</v>
      </c>
    </row>
    <row r="551" spans="1:33" outlineLevel="2" x14ac:dyDescent="0.3">
      <c r="A551" s="45" t="str">
        <f>IF(AG551=0,"-",F551)</f>
        <v>-</v>
      </c>
      <c r="E551" s="42"/>
      <c r="F551" s="43"/>
      <c r="G551" s="43"/>
      <c r="H551" s="43"/>
      <c r="I551" s="42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68" t="s">
        <v>555</v>
      </c>
      <c r="AG551" s="41">
        <f>SUM(U551:AF551)</f>
        <v>0</v>
      </c>
    </row>
    <row r="552" spans="1:33" outlineLevel="2" x14ac:dyDescent="0.3">
      <c r="A552" s="45" t="str">
        <f>IF(AG552=0,"-",F552)</f>
        <v>-</v>
      </c>
      <c r="E552" s="42"/>
      <c r="F552" s="43"/>
      <c r="G552" s="43"/>
      <c r="H552" s="43"/>
      <c r="I552" s="42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68" t="s">
        <v>555</v>
      </c>
      <c r="AG552" s="41">
        <f t="shared" ref="AG552:AG558" si="382">SUM(U552:AF552)</f>
        <v>0</v>
      </c>
    </row>
    <row r="553" spans="1:33" outlineLevel="2" x14ac:dyDescent="0.3">
      <c r="A553" s="45" t="str">
        <f>IF(AG553=0,"-",F553)</f>
        <v>-</v>
      </c>
      <c r="E553" s="42"/>
      <c r="F553" s="43"/>
      <c r="G553" s="43"/>
      <c r="H553" s="43"/>
      <c r="I553" s="42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68" t="s">
        <v>555</v>
      </c>
      <c r="AG553" s="41">
        <f t="shared" si="382"/>
        <v>0</v>
      </c>
    </row>
    <row r="554" spans="1:33" outlineLevel="2" x14ac:dyDescent="0.3">
      <c r="A554" s="45" t="str">
        <f>IF(AG554=0,"-",F554)</f>
        <v>-</v>
      </c>
      <c r="E554" s="42"/>
      <c r="F554" s="43"/>
      <c r="G554" s="43"/>
      <c r="H554" s="43"/>
      <c r="I554" s="42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68" t="s">
        <v>555</v>
      </c>
      <c r="AG554" s="41">
        <f t="shared" si="382"/>
        <v>0</v>
      </c>
    </row>
    <row r="555" spans="1:33" outlineLevel="2" x14ac:dyDescent="0.3">
      <c r="A555" s="45" t="str">
        <f>IF(AG555=0,"-",F555)</f>
        <v>-</v>
      </c>
      <c r="E555" s="42"/>
      <c r="F555" s="43"/>
      <c r="G555" s="43"/>
      <c r="H555" s="43"/>
      <c r="I555" s="42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68" t="s">
        <v>555</v>
      </c>
      <c r="AG555" s="41">
        <f t="shared" si="382"/>
        <v>0</v>
      </c>
    </row>
    <row r="556" spans="1:33" outlineLevel="2" x14ac:dyDescent="0.3">
      <c r="A556" s="45" t="str">
        <f>IF(AG556=0,"-",F556)</f>
        <v>-</v>
      </c>
      <c r="E556" s="42"/>
      <c r="F556" s="43"/>
      <c r="G556" s="43"/>
      <c r="H556" s="43"/>
      <c r="I556" s="42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68" t="s">
        <v>555</v>
      </c>
      <c r="AG556" s="41">
        <f t="shared" si="382"/>
        <v>0</v>
      </c>
    </row>
    <row r="557" spans="1:33" outlineLevel="2" x14ac:dyDescent="0.3">
      <c r="A557" s="45" t="str">
        <f>IF(AG557=0,"-",F557)</f>
        <v>-</v>
      </c>
      <c r="E557" s="42"/>
      <c r="F557" s="43"/>
      <c r="G557" s="43"/>
      <c r="H557" s="43"/>
      <c r="I557" s="42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68" t="s">
        <v>555</v>
      </c>
      <c r="AG557" s="41">
        <f t="shared" si="382"/>
        <v>0</v>
      </c>
    </row>
    <row r="558" spans="1:33" outlineLevel="2" x14ac:dyDescent="0.3">
      <c r="A558" s="45" t="str">
        <f>IF(AG558=0,"-",F558)</f>
        <v>-</v>
      </c>
      <c r="E558" s="42"/>
      <c r="F558" s="43"/>
      <c r="G558" s="43"/>
      <c r="H558" s="43"/>
      <c r="I558" s="42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68" t="s">
        <v>555</v>
      </c>
      <c r="AG558" s="41">
        <f t="shared" si="382"/>
        <v>0</v>
      </c>
    </row>
    <row r="559" spans="1:33" outlineLevel="1" x14ac:dyDescent="0.3">
      <c r="A559" s="45" t="s">
        <v>179</v>
      </c>
      <c r="D559">
        <v>42109</v>
      </c>
      <c r="E559" t="s">
        <v>63</v>
      </c>
      <c r="J559" s="72">
        <v>-132351.46000000002</v>
      </c>
      <c r="K559" s="72">
        <v>-133800.44000000003</v>
      </c>
      <c r="L559" s="72">
        <v>-127678.21000000002</v>
      </c>
      <c r="M559" s="72">
        <v>-127338.64</v>
      </c>
      <c r="N559" s="72">
        <v>-129495.94</v>
      </c>
      <c r="O559" s="72">
        <v>-129669.66000000003</v>
      </c>
      <c r="P559" s="72">
        <v>-129710.70000000001</v>
      </c>
      <c r="Q559" s="72">
        <v>-129751.70000000001</v>
      </c>
      <c r="R559" s="72">
        <v>-158058.72</v>
      </c>
      <c r="S559" s="72">
        <v>-167204.05999999997</v>
      </c>
      <c r="T559" s="68" t="s">
        <v>555</v>
      </c>
      <c r="U559" s="12">
        <f>SUBTOTAL(9,U560:U567)</f>
        <v>0</v>
      </c>
      <c r="V559" s="12">
        <f t="shared" ref="V559:AF559" si="383">SUBTOTAL(9,V560:V567)</f>
        <v>0</v>
      </c>
      <c r="W559" s="12">
        <f t="shared" si="383"/>
        <v>0</v>
      </c>
      <c r="X559" s="12">
        <f t="shared" si="383"/>
        <v>0</v>
      </c>
      <c r="Y559" s="12">
        <f t="shared" si="383"/>
        <v>0</v>
      </c>
      <c r="Z559" s="12">
        <f t="shared" si="383"/>
        <v>0</v>
      </c>
      <c r="AA559" s="12">
        <f t="shared" si="383"/>
        <v>0</v>
      </c>
      <c r="AB559" s="12">
        <f t="shared" si="383"/>
        <v>0</v>
      </c>
      <c r="AC559" s="12">
        <f t="shared" si="383"/>
        <v>0</v>
      </c>
      <c r="AD559" s="12">
        <f t="shared" si="383"/>
        <v>0</v>
      </c>
      <c r="AE559" s="12">
        <f t="shared" si="383"/>
        <v>0</v>
      </c>
      <c r="AF559" s="12">
        <f t="shared" si="383"/>
        <v>0</v>
      </c>
      <c r="AG559" s="12">
        <f t="shared" ref="AG559" si="384">SUM(U559:AF559)</f>
        <v>0</v>
      </c>
    </row>
    <row r="560" spans="1:33" outlineLevel="2" x14ac:dyDescent="0.3">
      <c r="A560" s="45" t="str">
        <f>IF(AG560=0,"-",F560)</f>
        <v>-</v>
      </c>
      <c r="E560" s="42"/>
      <c r="F560" s="43"/>
      <c r="G560" s="43"/>
      <c r="H560" s="43"/>
      <c r="I560" s="42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68" t="s">
        <v>555</v>
      </c>
      <c r="AG560" s="41">
        <f>SUM(U560:AF560)</f>
        <v>0</v>
      </c>
    </row>
    <row r="561" spans="1:33" outlineLevel="2" x14ac:dyDescent="0.3">
      <c r="A561" s="45" t="str">
        <f>IF(AG561=0,"-",F561)</f>
        <v>-</v>
      </c>
      <c r="E561" s="42"/>
      <c r="F561" s="43"/>
      <c r="G561" s="43"/>
      <c r="H561" s="43"/>
      <c r="I561" s="42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68" t="s">
        <v>555</v>
      </c>
      <c r="AG561" s="41">
        <f t="shared" ref="AG561:AG567" si="385">SUM(U561:AF561)</f>
        <v>0</v>
      </c>
    </row>
    <row r="562" spans="1:33" outlineLevel="2" x14ac:dyDescent="0.3">
      <c r="A562" s="45" t="str">
        <f>IF(AG562=0,"-",F562)</f>
        <v>-</v>
      </c>
      <c r="E562" s="42"/>
      <c r="F562" s="43"/>
      <c r="G562" s="43"/>
      <c r="H562" s="43"/>
      <c r="I562" s="42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68" t="s">
        <v>555</v>
      </c>
      <c r="AG562" s="41">
        <f t="shared" si="385"/>
        <v>0</v>
      </c>
    </row>
    <row r="563" spans="1:33" outlineLevel="2" x14ac:dyDescent="0.3">
      <c r="A563" s="45" t="str">
        <f>IF(AG563=0,"-",F563)</f>
        <v>-</v>
      </c>
      <c r="E563" s="42"/>
      <c r="F563" s="43"/>
      <c r="G563" s="43"/>
      <c r="H563" s="43"/>
      <c r="I563" s="42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68" t="s">
        <v>555</v>
      </c>
      <c r="AG563" s="41">
        <f t="shared" si="385"/>
        <v>0</v>
      </c>
    </row>
    <row r="564" spans="1:33" outlineLevel="2" x14ac:dyDescent="0.3">
      <c r="A564" s="45" t="str">
        <f>IF(AG564=0,"-",F564)</f>
        <v>-</v>
      </c>
      <c r="E564" s="42"/>
      <c r="F564" s="43"/>
      <c r="G564" s="43"/>
      <c r="H564" s="43"/>
      <c r="I564" s="42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68" t="s">
        <v>555</v>
      </c>
      <c r="AG564" s="41">
        <f t="shared" si="385"/>
        <v>0</v>
      </c>
    </row>
    <row r="565" spans="1:33" outlineLevel="2" x14ac:dyDescent="0.3">
      <c r="A565" s="45" t="str">
        <f>IF(AG565=0,"-",F565)</f>
        <v>-</v>
      </c>
      <c r="E565" s="42"/>
      <c r="F565" s="43"/>
      <c r="G565" s="43"/>
      <c r="H565" s="43"/>
      <c r="I565" s="42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68" t="s">
        <v>555</v>
      </c>
      <c r="AG565" s="41">
        <f t="shared" si="385"/>
        <v>0</v>
      </c>
    </row>
    <row r="566" spans="1:33" outlineLevel="2" x14ac:dyDescent="0.3">
      <c r="A566" s="45" t="str">
        <f>IF(AG566=0,"-",F566)</f>
        <v>-</v>
      </c>
      <c r="E566" s="42"/>
      <c r="F566" s="43"/>
      <c r="G566" s="43"/>
      <c r="H566" s="43"/>
      <c r="I566" s="42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68" t="s">
        <v>555</v>
      </c>
      <c r="AG566" s="41">
        <f t="shared" si="385"/>
        <v>0</v>
      </c>
    </row>
    <row r="567" spans="1:33" outlineLevel="2" x14ac:dyDescent="0.3">
      <c r="A567" s="45" t="str">
        <f>IF(AG567=0,"-",F567)</f>
        <v>-</v>
      </c>
      <c r="E567" s="42"/>
      <c r="F567" s="43"/>
      <c r="G567" s="43"/>
      <c r="H567" s="43"/>
      <c r="I567" s="42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68" t="s">
        <v>555</v>
      </c>
      <c r="AG567" s="41">
        <f t="shared" si="385"/>
        <v>0</v>
      </c>
    </row>
    <row r="568" spans="1:33" outlineLevel="1" x14ac:dyDescent="0.3">
      <c r="A568" s="45" t="s">
        <v>179</v>
      </c>
      <c r="D568">
        <v>11101</v>
      </c>
      <c r="E568" t="s">
        <v>9</v>
      </c>
      <c r="J568" s="72">
        <v>-13545</v>
      </c>
      <c r="K568" s="72">
        <v>-8740</v>
      </c>
      <c r="L568" s="72">
        <v>-45648</v>
      </c>
      <c r="M568" s="72">
        <v>-37603.06</v>
      </c>
      <c r="N568" s="72">
        <v>-4342</v>
      </c>
      <c r="O568" s="72">
        <v>-34959</v>
      </c>
      <c r="P568" s="72">
        <v>-26411</v>
      </c>
      <c r="Q568" s="72">
        <v>-13974</v>
      </c>
      <c r="R568" s="72">
        <v>-10417</v>
      </c>
      <c r="S568" s="72">
        <v>-26638</v>
      </c>
      <c r="T568" s="68" t="s">
        <v>555</v>
      </c>
      <c r="U568" s="12">
        <f>SUBTOTAL(9,U569:U576)</f>
        <v>-8118</v>
      </c>
      <c r="V568" s="12">
        <f t="shared" ref="V568:AF568" si="386">SUBTOTAL(9,V569:V576)</f>
        <v>-8118</v>
      </c>
      <c r="W568" s="12">
        <f t="shared" si="386"/>
        <v>-8118</v>
      </c>
      <c r="X568" s="12">
        <f t="shared" si="386"/>
        <v>-8118</v>
      </c>
      <c r="Y568" s="12">
        <f t="shared" si="386"/>
        <v>-8118</v>
      </c>
      <c r="Z568" s="12">
        <f t="shared" si="386"/>
        <v>-8118</v>
      </c>
      <c r="AA568" s="12">
        <f t="shared" si="386"/>
        <v>-8118</v>
      </c>
      <c r="AB568" s="12">
        <f t="shared" si="386"/>
        <v>-8118</v>
      </c>
      <c r="AC568" s="12">
        <f t="shared" si="386"/>
        <v>-8118</v>
      </c>
      <c r="AD568" s="12">
        <f t="shared" si="386"/>
        <v>-8118</v>
      </c>
      <c r="AE568" s="12">
        <f t="shared" si="386"/>
        <v>-8118</v>
      </c>
      <c r="AF568" s="12">
        <f t="shared" si="386"/>
        <v>-8118</v>
      </c>
      <c r="AG568" s="12">
        <f t="shared" ref="AG568" si="387">SUM(U568:AF568)</f>
        <v>-97416</v>
      </c>
    </row>
    <row r="569" spans="1:33" outlineLevel="2" x14ac:dyDescent="0.3">
      <c r="A569" s="45">
        <f>IF(AG569=0,"-",F569)</f>
        <v>4001</v>
      </c>
      <c r="E569" s="42"/>
      <c r="F569" s="43">
        <v>4001</v>
      </c>
      <c r="G569" s="43" t="s">
        <v>187</v>
      </c>
      <c r="H569" s="43" t="s">
        <v>263</v>
      </c>
      <c r="I569" s="42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68" t="s">
        <v>555</v>
      </c>
      <c r="U569" s="11">
        <v>-3118</v>
      </c>
      <c r="V569" s="11">
        <v>-3118</v>
      </c>
      <c r="W569" s="11">
        <v>-3118</v>
      </c>
      <c r="X569" s="11">
        <v>-3118</v>
      </c>
      <c r="Y569" s="11">
        <v>-3118</v>
      </c>
      <c r="Z569" s="11">
        <v>-3118</v>
      </c>
      <c r="AA569" s="11">
        <v>-3118</v>
      </c>
      <c r="AB569" s="11">
        <v>-3118</v>
      </c>
      <c r="AC569" s="11">
        <v>-3118</v>
      </c>
      <c r="AD569" s="11">
        <v>-3118</v>
      </c>
      <c r="AE569" s="11">
        <v>-3118</v>
      </c>
      <c r="AF569" s="11">
        <v>-3118</v>
      </c>
      <c r="AG569" s="41">
        <f>SUM(U569:AF569)</f>
        <v>-37416</v>
      </c>
    </row>
    <row r="570" spans="1:33" outlineLevel="2" x14ac:dyDescent="0.3">
      <c r="A570" s="45" t="str">
        <f>IF(AG570=0,"-",F570)</f>
        <v>-</v>
      </c>
      <c r="E570" s="42"/>
      <c r="F570" s="43"/>
      <c r="G570" s="43"/>
      <c r="H570" s="43"/>
      <c r="I570" s="42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68" t="s">
        <v>555</v>
      </c>
      <c r="AG570" s="41">
        <f t="shared" ref="AG570:AG576" si="388">SUM(U570:AF570)</f>
        <v>0</v>
      </c>
    </row>
    <row r="571" spans="1:33" outlineLevel="2" x14ac:dyDescent="0.3">
      <c r="A571" s="45">
        <f>IF(AG571=0,"-",F571)</f>
        <v>3003</v>
      </c>
      <c r="E571" s="42"/>
      <c r="F571" s="43">
        <v>3003</v>
      </c>
      <c r="G571" s="43" t="s">
        <v>193</v>
      </c>
      <c r="H571" s="43" t="s">
        <v>279</v>
      </c>
      <c r="I571" s="42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68" t="s">
        <v>555</v>
      </c>
      <c r="U571" s="11">
        <v>-5000</v>
      </c>
      <c r="V571" s="11">
        <v>-5000</v>
      </c>
      <c r="W571" s="11">
        <v>-5000</v>
      </c>
      <c r="X571" s="11">
        <v>-5000</v>
      </c>
      <c r="Y571" s="11">
        <v>-5000</v>
      </c>
      <c r="Z571" s="11">
        <v>-5000</v>
      </c>
      <c r="AA571" s="11">
        <v>-5000</v>
      </c>
      <c r="AB571" s="11">
        <v>-5000</v>
      </c>
      <c r="AC571" s="11">
        <v>-5000</v>
      </c>
      <c r="AD571" s="11">
        <v>-5000</v>
      </c>
      <c r="AE571" s="11">
        <v>-5000</v>
      </c>
      <c r="AF571" s="11">
        <v>-5000</v>
      </c>
      <c r="AG571" s="41">
        <f t="shared" si="388"/>
        <v>-60000</v>
      </c>
    </row>
    <row r="572" spans="1:33" outlineLevel="2" x14ac:dyDescent="0.3">
      <c r="A572" s="45" t="str">
        <f>IF(AG572=0,"-",F572)</f>
        <v>-</v>
      </c>
      <c r="E572" s="42"/>
      <c r="F572" s="43"/>
      <c r="G572" s="43"/>
      <c r="H572" s="43"/>
      <c r="I572" s="42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68" t="s">
        <v>555</v>
      </c>
      <c r="AG572" s="41">
        <f t="shared" si="388"/>
        <v>0</v>
      </c>
    </row>
    <row r="573" spans="1:33" outlineLevel="2" x14ac:dyDescent="0.3">
      <c r="A573" s="45" t="str">
        <f>IF(AG573=0,"-",F573)</f>
        <v>-</v>
      </c>
      <c r="E573" s="42"/>
      <c r="F573" s="43"/>
      <c r="G573" s="43"/>
      <c r="H573" s="43"/>
      <c r="I573" s="42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68" t="s">
        <v>555</v>
      </c>
      <c r="AG573" s="41">
        <f t="shared" si="388"/>
        <v>0</v>
      </c>
    </row>
    <row r="574" spans="1:33" outlineLevel="2" x14ac:dyDescent="0.3">
      <c r="A574" s="45" t="str">
        <f>IF(AG574=0,"-",F574)</f>
        <v>-</v>
      </c>
      <c r="E574" s="42"/>
      <c r="F574" s="43"/>
      <c r="G574" s="43"/>
      <c r="H574" s="43"/>
      <c r="I574" s="42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68" t="s">
        <v>555</v>
      </c>
      <c r="AG574" s="41">
        <f t="shared" si="388"/>
        <v>0</v>
      </c>
    </row>
    <row r="575" spans="1:33" outlineLevel="2" x14ac:dyDescent="0.3">
      <c r="A575" s="45" t="str">
        <f>IF(AG575=0,"-",F575)</f>
        <v>-</v>
      </c>
      <c r="E575" s="42"/>
      <c r="F575" s="43"/>
      <c r="G575" s="43"/>
      <c r="H575" s="43"/>
      <c r="I575" s="42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68" t="s">
        <v>555</v>
      </c>
      <c r="AG575" s="41">
        <f t="shared" si="388"/>
        <v>0</v>
      </c>
    </row>
    <row r="576" spans="1:33" outlineLevel="2" x14ac:dyDescent="0.3">
      <c r="A576" s="45" t="str">
        <f>IF(AG576=0,"-",F576)</f>
        <v>-</v>
      </c>
      <c r="E576" s="42"/>
      <c r="F576" s="43"/>
      <c r="G576" s="43"/>
      <c r="H576" s="43"/>
      <c r="I576" s="42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68" t="s">
        <v>555</v>
      </c>
      <c r="AG576" s="41">
        <f t="shared" si="388"/>
        <v>0</v>
      </c>
    </row>
    <row r="577" spans="1:33" outlineLevel="1" x14ac:dyDescent="0.3">
      <c r="A577" s="45" t="s">
        <v>179</v>
      </c>
      <c r="D577">
        <v>42107</v>
      </c>
      <c r="E577" t="s">
        <v>16</v>
      </c>
      <c r="J577" s="72">
        <v>-15445.230833333333</v>
      </c>
      <c r="K577" s="72">
        <v>-18614.806666666671</v>
      </c>
      <c r="L577" s="72">
        <v>-15971.206666666667</v>
      </c>
      <c r="M577" s="72">
        <v>-19087.23916666667</v>
      </c>
      <c r="N577" s="72">
        <v>-15870.395000000006</v>
      </c>
      <c r="O577" s="72">
        <v>-17948.211666666666</v>
      </c>
      <c r="P577" s="72">
        <v>-16955.134166666663</v>
      </c>
      <c r="Q577" s="72">
        <v>-18305.506666666664</v>
      </c>
      <c r="R577" s="72">
        <v>-17370</v>
      </c>
      <c r="S577" s="72">
        <v>-16828.8</v>
      </c>
      <c r="T577" s="68" t="s">
        <v>555</v>
      </c>
      <c r="U577" s="12">
        <f>SUBTOTAL(9,U578:U585)</f>
        <v>0</v>
      </c>
      <c r="V577" s="12">
        <f t="shared" ref="V577:AF577" si="389">SUBTOTAL(9,V578:V585)</f>
        <v>0</v>
      </c>
      <c r="W577" s="12">
        <f t="shared" si="389"/>
        <v>0</v>
      </c>
      <c r="X577" s="12">
        <f t="shared" si="389"/>
        <v>0</v>
      </c>
      <c r="Y577" s="12">
        <f t="shared" si="389"/>
        <v>0</v>
      </c>
      <c r="Z577" s="12">
        <f t="shared" si="389"/>
        <v>0</v>
      </c>
      <c r="AA577" s="12">
        <f t="shared" si="389"/>
        <v>0</v>
      </c>
      <c r="AB577" s="12">
        <f t="shared" si="389"/>
        <v>0</v>
      </c>
      <c r="AC577" s="12">
        <f t="shared" si="389"/>
        <v>0</v>
      </c>
      <c r="AD577" s="12">
        <f t="shared" si="389"/>
        <v>0</v>
      </c>
      <c r="AE577" s="12">
        <f t="shared" si="389"/>
        <v>0</v>
      </c>
      <c r="AF577" s="12">
        <f t="shared" si="389"/>
        <v>0</v>
      </c>
      <c r="AG577" s="12">
        <f t="shared" ref="AG577" si="390">SUM(U577:AF577)</f>
        <v>0</v>
      </c>
    </row>
    <row r="578" spans="1:33" outlineLevel="2" x14ac:dyDescent="0.3">
      <c r="A578" s="45" t="str">
        <f>IF(AG578=0,"-",F578)</f>
        <v>-</v>
      </c>
      <c r="E578" s="42"/>
      <c r="F578" s="43"/>
      <c r="G578" s="43"/>
      <c r="H578" s="43"/>
      <c r="I578" s="42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68" t="s">
        <v>555</v>
      </c>
      <c r="AG578" s="41">
        <f>SUM(U578:AF578)</f>
        <v>0</v>
      </c>
    </row>
    <row r="579" spans="1:33" outlineLevel="2" x14ac:dyDescent="0.3">
      <c r="A579" s="45" t="str">
        <f>IF(AG579=0,"-",F579)</f>
        <v>-</v>
      </c>
      <c r="E579" s="42"/>
      <c r="F579" s="43"/>
      <c r="G579" s="43"/>
      <c r="H579" s="43"/>
      <c r="I579" s="42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68" t="s">
        <v>555</v>
      </c>
      <c r="AG579" s="41">
        <f t="shared" ref="AG579:AG585" si="391">SUM(U579:AF579)</f>
        <v>0</v>
      </c>
    </row>
    <row r="580" spans="1:33" outlineLevel="2" x14ac:dyDescent="0.3">
      <c r="A580" s="45" t="str">
        <f>IF(AG580=0,"-",F580)</f>
        <v>-</v>
      </c>
      <c r="E580" s="42"/>
      <c r="F580" s="43"/>
      <c r="G580" s="43"/>
      <c r="H580" s="43"/>
      <c r="I580" s="42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68" t="s">
        <v>555</v>
      </c>
      <c r="AG580" s="41">
        <f t="shared" si="391"/>
        <v>0</v>
      </c>
    </row>
    <row r="581" spans="1:33" outlineLevel="2" x14ac:dyDescent="0.3">
      <c r="A581" s="45" t="str">
        <f>IF(AG581=0,"-",F581)</f>
        <v>-</v>
      </c>
      <c r="E581" s="42"/>
      <c r="F581" s="43"/>
      <c r="G581" s="43"/>
      <c r="H581" s="43"/>
      <c r="I581" s="42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68" t="s">
        <v>555</v>
      </c>
      <c r="AG581" s="41">
        <f t="shared" si="391"/>
        <v>0</v>
      </c>
    </row>
    <row r="582" spans="1:33" outlineLevel="2" x14ac:dyDescent="0.3">
      <c r="A582" s="45" t="str">
        <f>IF(AG582=0,"-",F582)</f>
        <v>-</v>
      </c>
      <c r="E582" s="42"/>
      <c r="F582" s="43"/>
      <c r="G582" s="43"/>
      <c r="H582" s="43"/>
      <c r="I582" s="42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68" t="s">
        <v>555</v>
      </c>
      <c r="AG582" s="41">
        <f t="shared" si="391"/>
        <v>0</v>
      </c>
    </row>
    <row r="583" spans="1:33" outlineLevel="2" x14ac:dyDescent="0.3">
      <c r="A583" s="45" t="str">
        <f>IF(AG583=0,"-",F583)</f>
        <v>-</v>
      </c>
      <c r="E583" s="42"/>
      <c r="F583" s="43"/>
      <c r="G583" s="43"/>
      <c r="H583" s="43"/>
      <c r="I583" s="42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68" t="s">
        <v>555</v>
      </c>
      <c r="AG583" s="41">
        <f t="shared" si="391"/>
        <v>0</v>
      </c>
    </row>
    <row r="584" spans="1:33" outlineLevel="2" x14ac:dyDescent="0.3">
      <c r="A584" s="45" t="str">
        <f>IF(AG584=0,"-",F584)</f>
        <v>-</v>
      </c>
      <c r="E584" s="42"/>
      <c r="F584" s="43"/>
      <c r="G584" s="43"/>
      <c r="H584" s="43"/>
      <c r="I584" s="42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68" t="s">
        <v>555</v>
      </c>
      <c r="AG584" s="41">
        <f t="shared" si="391"/>
        <v>0</v>
      </c>
    </row>
    <row r="585" spans="1:33" outlineLevel="2" x14ac:dyDescent="0.3">
      <c r="A585" s="45" t="str">
        <f>IF(AG585=0,"-",F585)</f>
        <v>-</v>
      </c>
      <c r="E585" s="42"/>
      <c r="F585" s="43"/>
      <c r="G585" s="43"/>
      <c r="H585" s="43"/>
      <c r="I585" s="42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68" t="s">
        <v>555</v>
      </c>
      <c r="AG585" s="41">
        <f t="shared" si="391"/>
        <v>0</v>
      </c>
    </row>
    <row r="586" spans="1:33" x14ac:dyDescent="0.3">
      <c r="A586" s="45" t="s">
        <v>179</v>
      </c>
      <c r="C586" s="9" t="s">
        <v>142</v>
      </c>
      <c r="D586" s="9"/>
      <c r="E586" s="9"/>
      <c r="F586" s="20"/>
      <c r="G586" s="20"/>
      <c r="H586" s="20"/>
      <c r="I586" s="15"/>
      <c r="J586" s="73">
        <f t="shared" ref="J586:S586" si="392">J587+J596+J614+J623+J605</f>
        <v>-190311.00000000003</v>
      </c>
      <c r="K586" s="73">
        <f t="shared" si="392"/>
        <v>-194255.86000000004</v>
      </c>
      <c r="L586" s="73">
        <f t="shared" si="392"/>
        <v>-178725.47000000003</v>
      </c>
      <c r="M586" s="73">
        <f t="shared" si="392"/>
        <v>-186450.75999999998</v>
      </c>
      <c r="N586" s="73">
        <f t="shared" si="392"/>
        <v>-184847.94999999998</v>
      </c>
      <c r="O586" s="73">
        <f t="shared" si="392"/>
        <v>-186475.33</v>
      </c>
      <c r="P586" s="73">
        <f t="shared" si="392"/>
        <v>-180843.03</v>
      </c>
      <c r="Q586" s="73">
        <f t="shared" si="392"/>
        <v>-188267.94</v>
      </c>
      <c r="R586" s="73">
        <f t="shared" si="392"/>
        <v>-175416.34999999998</v>
      </c>
      <c r="S586" s="73">
        <f t="shared" si="392"/>
        <v>-173312.41</v>
      </c>
      <c r="T586" s="68" t="s">
        <v>555</v>
      </c>
      <c r="U586" s="10">
        <f t="shared" ref="U586:AG586" si="393">U587+U596+U614+U623+U605</f>
        <v>0</v>
      </c>
      <c r="V586" s="10">
        <f t="shared" si="393"/>
        <v>0</v>
      </c>
      <c r="W586" s="10">
        <f t="shared" si="393"/>
        <v>0</v>
      </c>
      <c r="X586" s="10">
        <f t="shared" si="393"/>
        <v>0</v>
      </c>
      <c r="Y586" s="10">
        <f t="shared" si="393"/>
        <v>0</v>
      </c>
      <c r="Z586" s="10">
        <f t="shared" si="393"/>
        <v>0</v>
      </c>
      <c r="AA586" s="10">
        <f t="shared" si="393"/>
        <v>0</v>
      </c>
      <c r="AB586" s="10">
        <f t="shared" si="393"/>
        <v>0</v>
      </c>
      <c r="AC586" s="10">
        <f t="shared" si="393"/>
        <v>0</v>
      </c>
      <c r="AD586" s="10">
        <f t="shared" si="393"/>
        <v>0</v>
      </c>
      <c r="AE586" s="10">
        <f t="shared" si="393"/>
        <v>0</v>
      </c>
      <c r="AF586" s="10">
        <f t="shared" si="393"/>
        <v>0</v>
      </c>
      <c r="AG586" s="10">
        <f t="shared" si="393"/>
        <v>0</v>
      </c>
    </row>
    <row r="587" spans="1:33" outlineLevel="1" x14ac:dyDescent="0.3">
      <c r="A587" s="45" t="s">
        <v>179</v>
      </c>
      <c r="D587">
        <v>42203</v>
      </c>
      <c r="E587" t="s">
        <v>20</v>
      </c>
      <c r="J587" s="72">
        <v>0</v>
      </c>
      <c r="K587" s="72">
        <v>0</v>
      </c>
      <c r="L587" s="72">
        <v>-5986.8499999999995</v>
      </c>
      <c r="M587" s="72">
        <v>-13717.94</v>
      </c>
      <c r="N587" s="72">
        <v>-19262.449999999997</v>
      </c>
      <c r="O587" s="72">
        <v>-3838.9</v>
      </c>
      <c r="P587" s="72">
        <v>0</v>
      </c>
      <c r="Q587" s="72">
        <v>0</v>
      </c>
      <c r="R587" s="72">
        <v>-34.03</v>
      </c>
      <c r="S587" s="72">
        <v>0</v>
      </c>
      <c r="T587" s="68" t="s">
        <v>555</v>
      </c>
      <c r="U587" s="12">
        <f>SUBTOTAL(9,U588:U595)</f>
        <v>0</v>
      </c>
      <c r="V587" s="12">
        <f t="shared" ref="V587:AF587" si="394">SUBTOTAL(9,V588:V595)</f>
        <v>0</v>
      </c>
      <c r="W587" s="12">
        <f t="shared" si="394"/>
        <v>0</v>
      </c>
      <c r="X587" s="12">
        <f t="shared" si="394"/>
        <v>0</v>
      </c>
      <c r="Y587" s="12">
        <f t="shared" si="394"/>
        <v>0</v>
      </c>
      <c r="Z587" s="12">
        <f t="shared" si="394"/>
        <v>0</v>
      </c>
      <c r="AA587" s="12">
        <f t="shared" si="394"/>
        <v>0</v>
      </c>
      <c r="AB587" s="12">
        <f t="shared" si="394"/>
        <v>0</v>
      </c>
      <c r="AC587" s="12">
        <f t="shared" si="394"/>
        <v>0</v>
      </c>
      <c r="AD587" s="12">
        <f t="shared" si="394"/>
        <v>0</v>
      </c>
      <c r="AE587" s="12">
        <f t="shared" si="394"/>
        <v>0</v>
      </c>
      <c r="AF587" s="12">
        <f t="shared" si="394"/>
        <v>0</v>
      </c>
      <c r="AG587" s="12">
        <f t="shared" ref="AG587" si="395">SUM(U587:AF587)</f>
        <v>0</v>
      </c>
    </row>
    <row r="588" spans="1:33" outlineLevel="2" x14ac:dyDescent="0.3">
      <c r="A588" s="45" t="str">
        <f>IF(AG588=0,"-",F588)</f>
        <v>-</v>
      </c>
      <c r="E588" s="42"/>
      <c r="F588" s="43"/>
      <c r="G588" s="43"/>
      <c r="H588" s="43"/>
      <c r="I588" s="42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68" t="s">
        <v>555</v>
      </c>
      <c r="AG588" s="41">
        <f>SUM(U588:AF588)</f>
        <v>0</v>
      </c>
    </row>
    <row r="589" spans="1:33" outlineLevel="2" x14ac:dyDescent="0.3">
      <c r="A589" s="45" t="str">
        <f>IF(AG589=0,"-",F589)</f>
        <v>-</v>
      </c>
      <c r="E589" s="42"/>
      <c r="F589" s="43"/>
      <c r="G589" s="43"/>
      <c r="H589" s="43"/>
      <c r="I589" s="42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68" t="s">
        <v>555</v>
      </c>
      <c r="AG589" s="41">
        <f t="shared" ref="AG589:AG595" si="396">SUM(U589:AF589)</f>
        <v>0</v>
      </c>
    </row>
    <row r="590" spans="1:33" outlineLevel="2" x14ac:dyDescent="0.3">
      <c r="A590" s="45" t="str">
        <f>IF(AG590=0,"-",F590)</f>
        <v>-</v>
      </c>
      <c r="E590" s="42"/>
      <c r="F590" s="43"/>
      <c r="G590" s="43"/>
      <c r="H590" s="43"/>
      <c r="I590" s="42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68" t="s">
        <v>555</v>
      </c>
      <c r="AG590" s="41">
        <f t="shared" si="396"/>
        <v>0</v>
      </c>
    </row>
    <row r="591" spans="1:33" outlineLevel="2" x14ac:dyDescent="0.3">
      <c r="A591" s="45" t="str">
        <f>IF(AG591=0,"-",F591)</f>
        <v>-</v>
      </c>
      <c r="E591" s="42"/>
      <c r="F591" s="43"/>
      <c r="G591" s="43"/>
      <c r="H591" s="43"/>
      <c r="I591" s="42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68" t="s">
        <v>555</v>
      </c>
      <c r="AG591" s="41">
        <f t="shared" si="396"/>
        <v>0</v>
      </c>
    </row>
    <row r="592" spans="1:33" outlineLevel="2" x14ac:dyDescent="0.3">
      <c r="A592" s="45" t="str">
        <f>IF(AG592=0,"-",F592)</f>
        <v>-</v>
      </c>
      <c r="E592" s="42"/>
      <c r="F592" s="43"/>
      <c r="G592" s="43"/>
      <c r="H592" s="43"/>
      <c r="I592" s="42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68" t="s">
        <v>555</v>
      </c>
      <c r="AG592" s="41">
        <f t="shared" si="396"/>
        <v>0</v>
      </c>
    </row>
    <row r="593" spans="1:33" outlineLevel="2" x14ac:dyDescent="0.3">
      <c r="A593" s="45" t="str">
        <f>IF(AG593=0,"-",F593)</f>
        <v>-</v>
      </c>
      <c r="E593" s="42"/>
      <c r="F593" s="43"/>
      <c r="G593" s="43"/>
      <c r="H593" s="43"/>
      <c r="I593" s="42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68" t="s">
        <v>555</v>
      </c>
      <c r="AG593" s="41">
        <f t="shared" si="396"/>
        <v>0</v>
      </c>
    </row>
    <row r="594" spans="1:33" outlineLevel="2" x14ac:dyDescent="0.3">
      <c r="A594" s="45" t="str">
        <f>IF(AG594=0,"-",F594)</f>
        <v>-</v>
      </c>
      <c r="E594" s="42"/>
      <c r="F594" s="43"/>
      <c r="G594" s="43"/>
      <c r="H594" s="43"/>
      <c r="I594" s="42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68" t="s">
        <v>555</v>
      </c>
      <c r="AG594" s="41">
        <f t="shared" si="396"/>
        <v>0</v>
      </c>
    </row>
    <row r="595" spans="1:33" outlineLevel="2" x14ac:dyDescent="0.3">
      <c r="A595" s="45" t="str">
        <f>IF(AG595=0,"-",F595)</f>
        <v>-</v>
      </c>
      <c r="E595" s="42"/>
      <c r="F595" s="43"/>
      <c r="G595" s="43"/>
      <c r="H595" s="43"/>
      <c r="I595" s="42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68" t="s">
        <v>555</v>
      </c>
      <c r="AG595" s="41">
        <f t="shared" si="396"/>
        <v>0</v>
      </c>
    </row>
    <row r="596" spans="1:33" outlineLevel="1" x14ac:dyDescent="0.3">
      <c r="A596" s="45" t="s">
        <v>179</v>
      </c>
      <c r="D596">
        <v>42201</v>
      </c>
      <c r="E596" t="s">
        <v>18</v>
      </c>
      <c r="J596" s="72">
        <v>-53519.960000000021</v>
      </c>
      <c r="K596" s="72">
        <v>-44019.080000000024</v>
      </c>
      <c r="L596" s="72">
        <v>-27078.390000000007</v>
      </c>
      <c r="M596" s="72">
        <v>-42705.589999999982</v>
      </c>
      <c r="N596" s="72">
        <v>-40041.669999999991</v>
      </c>
      <c r="O596" s="72">
        <v>-46204.739999999991</v>
      </c>
      <c r="P596" s="72">
        <v>-52099.010000000009</v>
      </c>
      <c r="Q596" s="72">
        <v>-43905.950000000004</v>
      </c>
      <c r="R596" s="72">
        <v>-39346.47</v>
      </c>
      <c r="S596" s="72">
        <v>-41793.01</v>
      </c>
      <c r="T596" s="68" t="s">
        <v>555</v>
      </c>
      <c r="U596" s="12">
        <f>SUBTOTAL(9,U597:U604)</f>
        <v>0</v>
      </c>
      <c r="V596" s="12">
        <f t="shared" ref="V596:AF596" si="397">SUBTOTAL(9,V597:V604)</f>
        <v>0</v>
      </c>
      <c r="W596" s="12">
        <f t="shared" si="397"/>
        <v>0</v>
      </c>
      <c r="X596" s="12">
        <f t="shared" si="397"/>
        <v>0</v>
      </c>
      <c r="Y596" s="12">
        <f t="shared" si="397"/>
        <v>0</v>
      </c>
      <c r="Z596" s="12">
        <f t="shared" si="397"/>
        <v>0</v>
      </c>
      <c r="AA596" s="12">
        <f t="shared" si="397"/>
        <v>0</v>
      </c>
      <c r="AB596" s="12">
        <f t="shared" si="397"/>
        <v>0</v>
      </c>
      <c r="AC596" s="12">
        <f t="shared" si="397"/>
        <v>0</v>
      </c>
      <c r="AD596" s="12">
        <f t="shared" si="397"/>
        <v>0</v>
      </c>
      <c r="AE596" s="12">
        <f t="shared" si="397"/>
        <v>0</v>
      </c>
      <c r="AF596" s="12">
        <f t="shared" si="397"/>
        <v>0</v>
      </c>
      <c r="AG596" s="12">
        <f t="shared" ref="AG596" si="398">SUM(U596:AF596)</f>
        <v>0</v>
      </c>
    </row>
    <row r="597" spans="1:33" outlineLevel="2" x14ac:dyDescent="0.3">
      <c r="A597" s="45" t="str">
        <f>IF(AG597=0,"-",F597)</f>
        <v>-</v>
      </c>
      <c r="E597" s="42"/>
      <c r="F597" s="43"/>
      <c r="G597" s="43"/>
      <c r="H597" s="43"/>
      <c r="I597" s="42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68" t="s">
        <v>555</v>
      </c>
      <c r="AG597" s="41">
        <f>SUM(U597:AF597)</f>
        <v>0</v>
      </c>
    </row>
    <row r="598" spans="1:33" outlineLevel="2" x14ac:dyDescent="0.3">
      <c r="A598" s="45" t="str">
        <f>IF(AG598=0,"-",F598)</f>
        <v>-</v>
      </c>
      <c r="E598" s="42"/>
      <c r="F598" s="43"/>
      <c r="G598" s="43"/>
      <c r="H598" s="43"/>
      <c r="I598" s="42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68" t="s">
        <v>555</v>
      </c>
      <c r="AG598" s="41">
        <f t="shared" ref="AG598:AG604" si="399">SUM(U598:AF598)</f>
        <v>0</v>
      </c>
    </row>
    <row r="599" spans="1:33" outlineLevel="2" x14ac:dyDescent="0.3">
      <c r="A599" s="45" t="str">
        <f>IF(AG599=0,"-",F599)</f>
        <v>-</v>
      </c>
      <c r="E599" s="42"/>
      <c r="F599" s="43"/>
      <c r="G599" s="43"/>
      <c r="H599" s="43"/>
      <c r="I599" s="42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68" t="s">
        <v>555</v>
      </c>
      <c r="AG599" s="41">
        <f t="shared" si="399"/>
        <v>0</v>
      </c>
    </row>
    <row r="600" spans="1:33" outlineLevel="2" x14ac:dyDescent="0.3">
      <c r="A600" s="45" t="str">
        <f>IF(AG600=0,"-",F600)</f>
        <v>-</v>
      </c>
      <c r="E600" s="42"/>
      <c r="F600" s="43"/>
      <c r="G600" s="43"/>
      <c r="H600" s="43"/>
      <c r="I600" s="42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68" t="s">
        <v>555</v>
      </c>
      <c r="AG600" s="41">
        <f t="shared" si="399"/>
        <v>0</v>
      </c>
    </row>
    <row r="601" spans="1:33" outlineLevel="2" x14ac:dyDescent="0.3">
      <c r="A601" s="45" t="str">
        <f>IF(AG601=0,"-",F601)</f>
        <v>-</v>
      </c>
      <c r="E601" s="42"/>
      <c r="F601" s="43"/>
      <c r="G601" s="43"/>
      <c r="H601" s="43"/>
      <c r="I601" s="42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68" t="s">
        <v>555</v>
      </c>
      <c r="AG601" s="41">
        <f t="shared" si="399"/>
        <v>0</v>
      </c>
    </row>
    <row r="602" spans="1:33" outlineLevel="2" x14ac:dyDescent="0.3">
      <c r="A602" s="45" t="str">
        <f>IF(AG602=0,"-",F602)</f>
        <v>-</v>
      </c>
      <c r="E602" s="42"/>
      <c r="F602" s="43"/>
      <c r="G602" s="43"/>
      <c r="H602" s="43"/>
      <c r="I602" s="42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68" t="s">
        <v>555</v>
      </c>
      <c r="AG602" s="41">
        <f t="shared" si="399"/>
        <v>0</v>
      </c>
    </row>
    <row r="603" spans="1:33" outlineLevel="2" x14ac:dyDescent="0.3">
      <c r="A603" s="45" t="str">
        <f>IF(AG603=0,"-",F603)</f>
        <v>-</v>
      </c>
      <c r="E603" s="42"/>
      <c r="F603" s="43"/>
      <c r="G603" s="43"/>
      <c r="H603" s="43"/>
      <c r="I603" s="42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68" t="s">
        <v>555</v>
      </c>
      <c r="AG603" s="41">
        <f t="shared" si="399"/>
        <v>0</v>
      </c>
    </row>
    <row r="604" spans="1:33" outlineLevel="2" x14ac:dyDescent="0.3">
      <c r="A604" s="45" t="str">
        <f>IF(AG604=0,"-",F604)</f>
        <v>-</v>
      </c>
      <c r="E604" s="42"/>
      <c r="F604" s="43"/>
      <c r="G604" s="43"/>
      <c r="H604" s="43"/>
      <c r="I604" s="42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68" t="s">
        <v>555</v>
      </c>
      <c r="AG604" s="41">
        <f t="shared" si="399"/>
        <v>0</v>
      </c>
    </row>
    <row r="605" spans="1:33" outlineLevel="1" x14ac:dyDescent="0.3">
      <c r="A605" s="45" t="s">
        <v>179</v>
      </c>
      <c r="D605">
        <v>311023</v>
      </c>
      <c r="E605" t="s">
        <v>162</v>
      </c>
      <c r="J605" s="72">
        <v>-86884.340000000011</v>
      </c>
      <c r="K605" s="72">
        <v>-98766.760000000009</v>
      </c>
      <c r="L605" s="72">
        <v>-111816.95</v>
      </c>
      <c r="M605" s="72">
        <v>-88777.959999999992</v>
      </c>
      <c r="N605" s="72">
        <v>-92321.14</v>
      </c>
      <c r="O605" s="72">
        <v>-98842.78</v>
      </c>
      <c r="P605" s="72">
        <v>-93221.28</v>
      </c>
      <c r="Q605" s="72">
        <v>-110013.52</v>
      </c>
      <c r="R605" s="72">
        <v>-99095.12</v>
      </c>
      <c r="S605" s="72">
        <v>-90032.930000000008</v>
      </c>
      <c r="T605" s="68" t="s">
        <v>555</v>
      </c>
      <c r="U605" s="12">
        <f>SUBTOTAL(9,U606:U613)</f>
        <v>0</v>
      </c>
      <c r="V605" s="12">
        <f t="shared" ref="V605:AF605" si="400">SUBTOTAL(9,V606:V613)</f>
        <v>0</v>
      </c>
      <c r="W605" s="12">
        <f t="shared" si="400"/>
        <v>0</v>
      </c>
      <c r="X605" s="12">
        <f t="shared" si="400"/>
        <v>0</v>
      </c>
      <c r="Y605" s="12">
        <f t="shared" si="400"/>
        <v>0</v>
      </c>
      <c r="Z605" s="12">
        <f t="shared" si="400"/>
        <v>0</v>
      </c>
      <c r="AA605" s="12">
        <f t="shared" si="400"/>
        <v>0</v>
      </c>
      <c r="AB605" s="12">
        <f t="shared" si="400"/>
        <v>0</v>
      </c>
      <c r="AC605" s="12">
        <f t="shared" si="400"/>
        <v>0</v>
      </c>
      <c r="AD605" s="12">
        <f t="shared" si="400"/>
        <v>0</v>
      </c>
      <c r="AE605" s="12">
        <f t="shared" si="400"/>
        <v>0</v>
      </c>
      <c r="AF605" s="12">
        <f t="shared" si="400"/>
        <v>0</v>
      </c>
      <c r="AG605" s="12">
        <f t="shared" ref="AG605" si="401">SUM(U605:AF605)</f>
        <v>0</v>
      </c>
    </row>
    <row r="606" spans="1:33" outlineLevel="2" x14ac:dyDescent="0.3">
      <c r="A606" s="45" t="str">
        <f>IF(AG606=0,"-",F606)</f>
        <v>-</v>
      </c>
      <c r="E606" s="42"/>
      <c r="F606" s="43"/>
      <c r="G606" s="43"/>
      <c r="H606" s="43"/>
      <c r="I606" s="42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68" t="s">
        <v>555</v>
      </c>
      <c r="AG606" s="41">
        <f>SUM(U606:AF606)</f>
        <v>0</v>
      </c>
    </row>
    <row r="607" spans="1:33" outlineLevel="2" x14ac:dyDescent="0.3">
      <c r="A607" s="45" t="str">
        <f>IF(AG607=0,"-",F607)</f>
        <v>-</v>
      </c>
      <c r="E607" s="42"/>
      <c r="F607" s="43"/>
      <c r="G607" s="43"/>
      <c r="H607" s="43"/>
      <c r="I607" s="42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68" t="s">
        <v>555</v>
      </c>
      <c r="AG607" s="41">
        <f t="shared" ref="AG607:AG613" si="402">SUM(U607:AF607)</f>
        <v>0</v>
      </c>
    </row>
    <row r="608" spans="1:33" outlineLevel="2" x14ac:dyDescent="0.3">
      <c r="A608" s="45" t="str">
        <f>IF(AG608=0,"-",F608)</f>
        <v>-</v>
      </c>
      <c r="E608" s="42"/>
      <c r="F608" s="43"/>
      <c r="G608" s="43"/>
      <c r="H608" s="43"/>
      <c r="I608" s="42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68" t="s">
        <v>555</v>
      </c>
      <c r="AG608" s="41">
        <f t="shared" si="402"/>
        <v>0</v>
      </c>
    </row>
    <row r="609" spans="1:33" outlineLevel="2" x14ac:dyDescent="0.3">
      <c r="A609" s="45" t="str">
        <f>IF(AG609=0,"-",F609)</f>
        <v>-</v>
      </c>
      <c r="E609" s="42"/>
      <c r="F609" s="43"/>
      <c r="G609" s="43"/>
      <c r="H609" s="43"/>
      <c r="I609" s="42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68" t="s">
        <v>555</v>
      </c>
      <c r="AG609" s="41">
        <f t="shared" si="402"/>
        <v>0</v>
      </c>
    </row>
    <row r="610" spans="1:33" outlineLevel="2" x14ac:dyDescent="0.3">
      <c r="A610" s="45" t="str">
        <f>IF(AG610=0,"-",F610)</f>
        <v>-</v>
      </c>
      <c r="E610" s="42"/>
      <c r="F610" s="43"/>
      <c r="G610" s="43"/>
      <c r="H610" s="43"/>
      <c r="I610" s="42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68" t="s">
        <v>555</v>
      </c>
      <c r="AG610" s="41">
        <f t="shared" si="402"/>
        <v>0</v>
      </c>
    </row>
    <row r="611" spans="1:33" outlineLevel="2" x14ac:dyDescent="0.3">
      <c r="A611" s="45" t="str">
        <f>IF(AG611=0,"-",F611)</f>
        <v>-</v>
      </c>
      <c r="E611" s="42"/>
      <c r="F611" s="43"/>
      <c r="G611" s="43"/>
      <c r="H611" s="43"/>
      <c r="I611" s="42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68" t="s">
        <v>555</v>
      </c>
      <c r="AG611" s="41">
        <f t="shared" si="402"/>
        <v>0</v>
      </c>
    </row>
    <row r="612" spans="1:33" outlineLevel="2" x14ac:dyDescent="0.3">
      <c r="A612" s="45" t="str">
        <f>IF(AG612=0,"-",F612)</f>
        <v>-</v>
      </c>
      <c r="E612" s="42"/>
      <c r="F612" s="43"/>
      <c r="G612" s="43"/>
      <c r="H612" s="43"/>
      <c r="I612" s="42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68" t="s">
        <v>555</v>
      </c>
      <c r="AG612" s="41">
        <f t="shared" si="402"/>
        <v>0</v>
      </c>
    </row>
    <row r="613" spans="1:33" outlineLevel="2" x14ac:dyDescent="0.3">
      <c r="A613" s="45" t="str">
        <f>IF(AG613=0,"-",F613)</f>
        <v>-</v>
      </c>
      <c r="E613" s="42"/>
      <c r="F613" s="43"/>
      <c r="G613" s="43"/>
      <c r="H613" s="43"/>
      <c r="I613" s="42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68" t="s">
        <v>555</v>
      </c>
      <c r="AG613" s="41">
        <f t="shared" si="402"/>
        <v>0</v>
      </c>
    </row>
    <row r="614" spans="1:33" outlineLevel="1" x14ac:dyDescent="0.3">
      <c r="A614" s="45" t="s">
        <v>179</v>
      </c>
      <c r="D614">
        <v>42202</v>
      </c>
      <c r="E614" t="s">
        <v>19</v>
      </c>
      <c r="J614" s="72">
        <v>-20980.65</v>
      </c>
      <c r="K614" s="72">
        <v>-20278.229999999996</v>
      </c>
      <c r="L614" s="72">
        <v>-16973.950000000004</v>
      </c>
      <c r="M614" s="72">
        <v>-18285.190000000002</v>
      </c>
      <c r="N614" s="72">
        <v>-15770.35</v>
      </c>
      <c r="O614" s="72">
        <v>-15790.290000000003</v>
      </c>
      <c r="P614" s="72">
        <v>-17356.340000000004</v>
      </c>
      <c r="Q614" s="72">
        <v>-15892.01</v>
      </c>
      <c r="R614" s="72">
        <v>-16361.159999999998</v>
      </c>
      <c r="S614" s="72">
        <v>-17142.969999999998</v>
      </c>
      <c r="T614" s="68" t="s">
        <v>555</v>
      </c>
      <c r="U614" s="12">
        <f>SUBTOTAL(9,U615:U622)</f>
        <v>0</v>
      </c>
      <c r="V614" s="12">
        <f t="shared" ref="V614:AF614" si="403">SUBTOTAL(9,V615:V622)</f>
        <v>0</v>
      </c>
      <c r="W614" s="12">
        <f t="shared" si="403"/>
        <v>0</v>
      </c>
      <c r="X614" s="12">
        <f t="shared" si="403"/>
        <v>0</v>
      </c>
      <c r="Y614" s="12">
        <f t="shared" si="403"/>
        <v>0</v>
      </c>
      <c r="Z614" s="12">
        <f t="shared" si="403"/>
        <v>0</v>
      </c>
      <c r="AA614" s="12">
        <f t="shared" si="403"/>
        <v>0</v>
      </c>
      <c r="AB614" s="12">
        <f t="shared" si="403"/>
        <v>0</v>
      </c>
      <c r="AC614" s="12">
        <f t="shared" si="403"/>
        <v>0</v>
      </c>
      <c r="AD614" s="12">
        <f t="shared" si="403"/>
        <v>0</v>
      </c>
      <c r="AE614" s="12">
        <f t="shared" si="403"/>
        <v>0</v>
      </c>
      <c r="AF614" s="12">
        <f t="shared" si="403"/>
        <v>0</v>
      </c>
      <c r="AG614" s="12">
        <f t="shared" ref="AG614" si="404">SUM(U614:AF614)</f>
        <v>0</v>
      </c>
    </row>
    <row r="615" spans="1:33" outlineLevel="2" x14ac:dyDescent="0.3">
      <c r="A615" s="45" t="str">
        <f>IF(AG615=0,"-",F615)</f>
        <v>-</v>
      </c>
      <c r="E615" s="42"/>
      <c r="F615" s="43"/>
      <c r="G615" s="43"/>
      <c r="H615" s="43"/>
      <c r="I615" s="42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68" t="s">
        <v>555</v>
      </c>
      <c r="AG615" s="41">
        <f>SUM(U615:AF615)</f>
        <v>0</v>
      </c>
    </row>
    <row r="616" spans="1:33" outlineLevel="2" x14ac:dyDescent="0.3">
      <c r="A616" s="45" t="str">
        <f>IF(AG616=0,"-",F616)</f>
        <v>-</v>
      </c>
      <c r="E616" s="42"/>
      <c r="F616" s="43"/>
      <c r="G616" s="43"/>
      <c r="H616" s="43"/>
      <c r="I616" s="42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68" t="s">
        <v>555</v>
      </c>
      <c r="AG616" s="41">
        <f t="shared" ref="AG616:AG622" si="405">SUM(U616:AF616)</f>
        <v>0</v>
      </c>
    </row>
    <row r="617" spans="1:33" outlineLevel="2" x14ac:dyDescent="0.3">
      <c r="A617" s="45" t="str">
        <f>IF(AG617=0,"-",F617)</f>
        <v>-</v>
      </c>
      <c r="E617" s="42"/>
      <c r="F617" s="43"/>
      <c r="G617" s="43"/>
      <c r="H617" s="43"/>
      <c r="I617" s="42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68" t="s">
        <v>555</v>
      </c>
      <c r="AG617" s="41">
        <f t="shared" si="405"/>
        <v>0</v>
      </c>
    </row>
    <row r="618" spans="1:33" outlineLevel="2" x14ac:dyDescent="0.3">
      <c r="A618" s="45" t="str">
        <f>IF(AG618=0,"-",F618)</f>
        <v>-</v>
      </c>
      <c r="E618" s="42"/>
      <c r="F618" s="43"/>
      <c r="G618" s="43"/>
      <c r="H618" s="43"/>
      <c r="I618" s="42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68" t="s">
        <v>555</v>
      </c>
      <c r="AG618" s="41">
        <f t="shared" si="405"/>
        <v>0</v>
      </c>
    </row>
    <row r="619" spans="1:33" outlineLevel="2" x14ac:dyDescent="0.3">
      <c r="A619" s="45" t="str">
        <f>IF(AG619=0,"-",F619)</f>
        <v>-</v>
      </c>
      <c r="E619" s="42"/>
      <c r="F619" s="43"/>
      <c r="G619" s="43"/>
      <c r="H619" s="43"/>
      <c r="I619" s="42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68" t="s">
        <v>555</v>
      </c>
      <c r="AG619" s="41">
        <f t="shared" si="405"/>
        <v>0</v>
      </c>
    </row>
    <row r="620" spans="1:33" outlineLevel="2" x14ac:dyDescent="0.3">
      <c r="A620" s="45" t="str">
        <f>IF(AG620=0,"-",F620)</f>
        <v>-</v>
      </c>
      <c r="E620" s="42"/>
      <c r="F620" s="43"/>
      <c r="G620" s="43"/>
      <c r="H620" s="43"/>
      <c r="I620" s="42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68" t="s">
        <v>555</v>
      </c>
      <c r="AG620" s="41">
        <f t="shared" si="405"/>
        <v>0</v>
      </c>
    </row>
    <row r="621" spans="1:33" outlineLevel="2" x14ac:dyDescent="0.3">
      <c r="A621" s="45" t="str">
        <f>IF(AG621=0,"-",F621)</f>
        <v>-</v>
      </c>
      <c r="E621" s="42"/>
      <c r="F621" s="43"/>
      <c r="G621" s="43"/>
      <c r="H621" s="43"/>
      <c r="I621" s="42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68" t="s">
        <v>555</v>
      </c>
      <c r="AG621" s="41">
        <f t="shared" si="405"/>
        <v>0</v>
      </c>
    </row>
    <row r="622" spans="1:33" outlineLevel="2" x14ac:dyDescent="0.3">
      <c r="A622" s="45" t="str">
        <f>IF(AG622=0,"-",F622)</f>
        <v>-</v>
      </c>
      <c r="E622" s="42"/>
      <c r="F622" s="43"/>
      <c r="G622" s="43"/>
      <c r="H622" s="43"/>
      <c r="I622" s="42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68" t="s">
        <v>555</v>
      </c>
      <c r="AG622" s="41">
        <f t="shared" si="405"/>
        <v>0</v>
      </c>
    </row>
    <row r="623" spans="1:33" outlineLevel="1" x14ac:dyDescent="0.3">
      <c r="A623" s="45" t="s">
        <v>179</v>
      </c>
      <c r="D623">
        <v>42204</v>
      </c>
      <c r="E623" t="s">
        <v>21</v>
      </c>
      <c r="J623" s="72">
        <v>-28926.050000000003</v>
      </c>
      <c r="K623" s="72">
        <v>-31191.790000000008</v>
      </c>
      <c r="L623" s="72">
        <v>-16869.330000000005</v>
      </c>
      <c r="M623" s="72">
        <v>-22964.080000000005</v>
      </c>
      <c r="N623" s="72">
        <v>-17452.339999999997</v>
      </c>
      <c r="O623" s="72">
        <v>-21798.619999999995</v>
      </c>
      <c r="P623" s="72">
        <v>-18166.399999999998</v>
      </c>
      <c r="Q623" s="72">
        <v>-18456.46</v>
      </c>
      <c r="R623" s="72">
        <v>-20579.570000000003</v>
      </c>
      <c r="S623" s="72">
        <v>-24343.5</v>
      </c>
      <c r="T623" s="68" t="s">
        <v>555</v>
      </c>
      <c r="U623" s="12">
        <f>SUBTOTAL(9,U624:U631)</f>
        <v>0</v>
      </c>
      <c r="V623" s="12">
        <f t="shared" ref="V623:AF623" si="406">SUBTOTAL(9,V624:V631)</f>
        <v>0</v>
      </c>
      <c r="W623" s="12">
        <f t="shared" si="406"/>
        <v>0</v>
      </c>
      <c r="X623" s="12">
        <f t="shared" si="406"/>
        <v>0</v>
      </c>
      <c r="Y623" s="12">
        <f t="shared" si="406"/>
        <v>0</v>
      </c>
      <c r="Z623" s="12">
        <f t="shared" si="406"/>
        <v>0</v>
      </c>
      <c r="AA623" s="12">
        <f t="shared" si="406"/>
        <v>0</v>
      </c>
      <c r="AB623" s="12">
        <f t="shared" si="406"/>
        <v>0</v>
      </c>
      <c r="AC623" s="12">
        <f t="shared" si="406"/>
        <v>0</v>
      </c>
      <c r="AD623" s="12">
        <f t="shared" si="406"/>
        <v>0</v>
      </c>
      <c r="AE623" s="12">
        <f t="shared" si="406"/>
        <v>0</v>
      </c>
      <c r="AF623" s="12">
        <f t="shared" si="406"/>
        <v>0</v>
      </c>
      <c r="AG623" s="12">
        <f t="shared" ref="AG623" si="407">SUM(U623:AF623)</f>
        <v>0</v>
      </c>
    </row>
    <row r="624" spans="1:33" outlineLevel="2" x14ac:dyDescent="0.3">
      <c r="A624" s="45" t="str">
        <f>IF(AG624=0,"-",F624)</f>
        <v>-</v>
      </c>
      <c r="E624" s="42"/>
      <c r="F624" s="43"/>
      <c r="G624" s="43"/>
      <c r="H624" s="43"/>
      <c r="I624" s="42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68" t="s">
        <v>555</v>
      </c>
      <c r="AG624" s="41">
        <f>SUM(U624:AF624)</f>
        <v>0</v>
      </c>
    </row>
    <row r="625" spans="1:33" outlineLevel="2" x14ac:dyDescent="0.3">
      <c r="A625" s="45" t="str">
        <f>IF(AG625=0,"-",F625)</f>
        <v>-</v>
      </c>
      <c r="E625" s="42"/>
      <c r="F625" s="43"/>
      <c r="G625" s="43"/>
      <c r="H625" s="43"/>
      <c r="I625" s="42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68" t="s">
        <v>555</v>
      </c>
      <c r="AG625" s="41">
        <f t="shared" ref="AG625:AG631" si="408">SUM(U625:AF625)</f>
        <v>0</v>
      </c>
    </row>
    <row r="626" spans="1:33" outlineLevel="2" x14ac:dyDescent="0.3">
      <c r="A626" s="45" t="str">
        <f>IF(AG626=0,"-",F626)</f>
        <v>-</v>
      </c>
      <c r="E626" s="42"/>
      <c r="F626" s="43"/>
      <c r="G626" s="43"/>
      <c r="H626" s="43"/>
      <c r="I626" s="42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68" t="s">
        <v>555</v>
      </c>
      <c r="AG626" s="41">
        <f t="shared" si="408"/>
        <v>0</v>
      </c>
    </row>
    <row r="627" spans="1:33" outlineLevel="2" x14ac:dyDescent="0.3">
      <c r="A627" s="45" t="str">
        <f>IF(AG627=0,"-",F627)</f>
        <v>-</v>
      </c>
      <c r="E627" s="42"/>
      <c r="F627" s="43"/>
      <c r="G627" s="43"/>
      <c r="H627" s="43"/>
      <c r="I627" s="42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68" t="s">
        <v>555</v>
      </c>
      <c r="AG627" s="41">
        <f t="shared" si="408"/>
        <v>0</v>
      </c>
    </row>
    <row r="628" spans="1:33" outlineLevel="2" x14ac:dyDescent="0.3">
      <c r="A628" s="45" t="str">
        <f>IF(AG628=0,"-",F628)</f>
        <v>-</v>
      </c>
      <c r="E628" s="42"/>
      <c r="F628" s="43"/>
      <c r="G628" s="43"/>
      <c r="H628" s="43"/>
      <c r="I628" s="42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68" t="s">
        <v>555</v>
      </c>
      <c r="AG628" s="41">
        <f t="shared" si="408"/>
        <v>0</v>
      </c>
    </row>
    <row r="629" spans="1:33" outlineLevel="2" x14ac:dyDescent="0.3">
      <c r="A629" s="45" t="str">
        <f>IF(AG629=0,"-",F629)</f>
        <v>-</v>
      </c>
      <c r="E629" s="42"/>
      <c r="F629" s="43"/>
      <c r="G629" s="43"/>
      <c r="H629" s="43"/>
      <c r="I629" s="42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68" t="s">
        <v>555</v>
      </c>
      <c r="AG629" s="41">
        <f t="shared" si="408"/>
        <v>0</v>
      </c>
    </row>
    <row r="630" spans="1:33" outlineLevel="2" x14ac:dyDescent="0.3">
      <c r="A630" s="45" t="str">
        <f>IF(AG630=0,"-",F630)</f>
        <v>-</v>
      </c>
      <c r="E630" s="42"/>
      <c r="F630" s="43"/>
      <c r="G630" s="43"/>
      <c r="H630" s="43"/>
      <c r="I630" s="42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68" t="s">
        <v>555</v>
      </c>
      <c r="AG630" s="41">
        <f t="shared" si="408"/>
        <v>0</v>
      </c>
    </row>
    <row r="631" spans="1:33" outlineLevel="2" x14ac:dyDescent="0.3">
      <c r="A631" s="45" t="str">
        <f>IF(AG631=0,"-",F631)</f>
        <v>-</v>
      </c>
      <c r="E631" s="42"/>
      <c r="F631" s="43"/>
      <c r="G631" s="43"/>
      <c r="H631" s="43"/>
      <c r="I631" s="42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68" t="s">
        <v>555</v>
      </c>
      <c r="AG631" s="41">
        <f t="shared" si="408"/>
        <v>0</v>
      </c>
    </row>
    <row r="632" spans="1:33" x14ac:dyDescent="0.3">
      <c r="A632" s="45" t="s">
        <v>179</v>
      </c>
      <c r="C632" s="9" t="s">
        <v>143</v>
      </c>
      <c r="D632" s="9"/>
      <c r="E632" s="9"/>
      <c r="F632" s="20"/>
      <c r="G632" s="20"/>
      <c r="H632" s="20"/>
      <c r="I632" s="15"/>
      <c r="J632" s="73">
        <f t="shared" ref="J632:S632" si="409">J633+J642+J651+J660+J669+J678+J716+J725+J734+J743</f>
        <v>-77380.62999999999</v>
      </c>
      <c r="K632" s="73">
        <f t="shared" si="409"/>
        <v>-74973.250000000015</v>
      </c>
      <c r="L632" s="73">
        <f t="shared" si="409"/>
        <v>-82729.769999999975</v>
      </c>
      <c r="M632" s="73">
        <f t="shared" si="409"/>
        <v>-70270.63</v>
      </c>
      <c r="N632" s="73">
        <f t="shared" si="409"/>
        <v>-62848.390000000007</v>
      </c>
      <c r="O632" s="73">
        <f t="shared" si="409"/>
        <v>-73637.169999999984</v>
      </c>
      <c r="P632" s="73">
        <f t="shared" si="409"/>
        <v>-69845.39</v>
      </c>
      <c r="Q632" s="73">
        <f t="shared" si="409"/>
        <v>-67893.570000000007</v>
      </c>
      <c r="R632" s="73">
        <f t="shared" si="409"/>
        <v>-80158.11</v>
      </c>
      <c r="S632" s="73">
        <f t="shared" si="409"/>
        <v>-65435.51</v>
      </c>
      <c r="T632" s="68" t="s">
        <v>555</v>
      </c>
      <c r="U632" s="10">
        <f t="shared" ref="U632:AG632" si="410">U633+U642+U651+U660+U669+U678+U716+U725+U734+U743</f>
        <v>-62931.78</v>
      </c>
      <c r="V632" s="10">
        <f t="shared" si="410"/>
        <v>-22931.78</v>
      </c>
      <c r="W632" s="10">
        <f t="shared" si="410"/>
        <v>-24732.78</v>
      </c>
      <c r="X632" s="10">
        <f t="shared" si="410"/>
        <v>-23732.78</v>
      </c>
      <c r="Y632" s="10">
        <f t="shared" si="410"/>
        <v>-24732.78</v>
      </c>
      <c r="Z632" s="10">
        <f t="shared" si="410"/>
        <v>-23732.78</v>
      </c>
      <c r="AA632" s="10">
        <f t="shared" si="410"/>
        <v>-25282.78</v>
      </c>
      <c r="AB632" s="10">
        <f t="shared" si="410"/>
        <v>-23282.78</v>
      </c>
      <c r="AC632" s="10">
        <f t="shared" si="410"/>
        <v>-35282.78</v>
      </c>
      <c r="AD632" s="10">
        <f t="shared" si="410"/>
        <v>-23282.78</v>
      </c>
      <c r="AE632" s="10">
        <f t="shared" si="410"/>
        <v>-29282.78</v>
      </c>
      <c r="AF632" s="10">
        <f t="shared" si="410"/>
        <v>-22144.75</v>
      </c>
      <c r="AG632" s="10">
        <f t="shared" si="410"/>
        <v>-341353.32999999996</v>
      </c>
    </row>
    <row r="633" spans="1:33" outlineLevel="1" x14ac:dyDescent="0.3">
      <c r="A633" s="45" t="s">
        <v>179</v>
      </c>
      <c r="D633">
        <v>42301</v>
      </c>
      <c r="E633" t="s">
        <v>22</v>
      </c>
      <c r="J633" s="72">
        <v>-8317.6000000000022</v>
      </c>
      <c r="K633" s="72">
        <v>-8074.0799999999972</v>
      </c>
      <c r="L633" s="72">
        <v>-10589.039999999995</v>
      </c>
      <c r="M633" s="72">
        <v>-5019.1400000000021</v>
      </c>
      <c r="N633" s="72">
        <v>-6243.2599999999984</v>
      </c>
      <c r="O633" s="72">
        <v>-7360.1100000000024</v>
      </c>
      <c r="P633" s="72">
        <v>-7108.3500000000022</v>
      </c>
      <c r="Q633" s="72">
        <v>-8378.8799999999974</v>
      </c>
      <c r="R633" s="72">
        <v>-7699.9000000000015</v>
      </c>
      <c r="S633" s="72">
        <v>-6839.4300000000021</v>
      </c>
      <c r="T633" s="68" t="s">
        <v>555</v>
      </c>
      <c r="U633" s="12">
        <f>SUBTOTAL(9,U634:U641)</f>
        <v>-3000</v>
      </c>
      <c r="V633" s="12">
        <f t="shared" ref="V633:AF633" si="411">SUBTOTAL(9,V634:V641)</f>
        <v>-3000</v>
      </c>
      <c r="W633" s="12">
        <f t="shared" si="411"/>
        <v>-3000</v>
      </c>
      <c r="X633" s="12">
        <f t="shared" si="411"/>
        <v>-3000</v>
      </c>
      <c r="Y633" s="12">
        <f t="shared" si="411"/>
        <v>-3000</v>
      </c>
      <c r="Z633" s="12">
        <f t="shared" si="411"/>
        <v>-3000</v>
      </c>
      <c r="AA633" s="12">
        <f t="shared" si="411"/>
        <v>-3000</v>
      </c>
      <c r="AB633" s="12">
        <f t="shared" si="411"/>
        <v>-3000</v>
      </c>
      <c r="AC633" s="12">
        <f t="shared" si="411"/>
        <v>-3000</v>
      </c>
      <c r="AD633" s="12">
        <f t="shared" si="411"/>
        <v>-3000</v>
      </c>
      <c r="AE633" s="12">
        <f t="shared" si="411"/>
        <v>-3000</v>
      </c>
      <c r="AF633" s="12">
        <f t="shared" si="411"/>
        <v>-3000</v>
      </c>
      <c r="AG633" s="12">
        <f t="shared" ref="AG633" si="412">SUM(U633:AF633)</f>
        <v>-36000</v>
      </c>
    </row>
    <row r="634" spans="1:33" outlineLevel="2" x14ac:dyDescent="0.3">
      <c r="A634" s="45">
        <f>IF(AG634=0,"-",F634)</f>
        <v>3005</v>
      </c>
      <c r="E634" s="42"/>
      <c r="F634" s="43">
        <v>3005</v>
      </c>
      <c r="G634" s="43" t="s">
        <v>199</v>
      </c>
      <c r="H634" s="43" t="s">
        <v>416</v>
      </c>
      <c r="I634" s="42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68" t="s">
        <v>555</v>
      </c>
      <c r="U634" s="11">
        <v>-3000</v>
      </c>
      <c r="V634" s="11">
        <v>-3000</v>
      </c>
      <c r="W634" s="11">
        <v>-3000</v>
      </c>
      <c r="X634" s="11">
        <v>-3000</v>
      </c>
      <c r="Y634" s="11">
        <v>-3000</v>
      </c>
      <c r="Z634" s="11">
        <v>-3000</v>
      </c>
      <c r="AA634" s="11">
        <v>-3000</v>
      </c>
      <c r="AB634" s="11">
        <v>-3000</v>
      </c>
      <c r="AC634" s="11">
        <v>-3000</v>
      </c>
      <c r="AD634" s="11">
        <v>-3000</v>
      </c>
      <c r="AE634" s="11">
        <v>-3000</v>
      </c>
      <c r="AF634" s="11">
        <v>-3000</v>
      </c>
      <c r="AG634" s="41">
        <f>SUM(U634:AF634)</f>
        <v>-36000</v>
      </c>
    </row>
    <row r="635" spans="1:33" outlineLevel="2" x14ac:dyDescent="0.3">
      <c r="A635" s="45" t="str">
        <f>IF(AG635=0,"-",F635)</f>
        <v>-</v>
      </c>
      <c r="E635" s="42"/>
      <c r="F635" s="43"/>
      <c r="G635" s="43"/>
      <c r="H635" s="43"/>
      <c r="I635" s="42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68" t="s">
        <v>555</v>
      </c>
      <c r="AG635" s="41">
        <f t="shared" ref="AG635:AG641" si="413">SUM(U635:AF635)</f>
        <v>0</v>
      </c>
    </row>
    <row r="636" spans="1:33" outlineLevel="2" x14ac:dyDescent="0.3">
      <c r="A636" s="45" t="str">
        <f>IF(AG636=0,"-",F636)</f>
        <v>-</v>
      </c>
      <c r="E636" s="42"/>
      <c r="F636" s="43"/>
      <c r="G636" s="43"/>
      <c r="H636" s="43"/>
      <c r="I636" s="42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68" t="s">
        <v>555</v>
      </c>
      <c r="AG636" s="41">
        <f t="shared" si="413"/>
        <v>0</v>
      </c>
    </row>
    <row r="637" spans="1:33" outlineLevel="2" x14ac:dyDescent="0.3">
      <c r="A637" s="45" t="str">
        <f>IF(AG637=0,"-",F637)</f>
        <v>-</v>
      </c>
      <c r="E637" s="42"/>
      <c r="F637" s="43"/>
      <c r="G637" s="43"/>
      <c r="H637" s="43"/>
      <c r="I637" s="42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68" t="s">
        <v>555</v>
      </c>
      <c r="AG637" s="41">
        <f t="shared" si="413"/>
        <v>0</v>
      </c>
    </row>
    <row r="638" spans="1:33" outlineLevel="2" x14ac:dyDescent="0.3">
      <c r="A638" s="45" t="str">
        <f>IF(AG638=0,"-",F638)</f>
        <v>-</v>
      </c>
      <c r="E638" s="42"/>
      <c r="F638" s="43"/>
      <c r="G638" s="43"/>
      <c r="H638" s="43"/>
      <c r="I638" s="42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68" t="s">
        <v>555</v>
      </c>
      <c r="AG638" s="41">
        <f t="shared" si="413"/>
        <v>0</v>
      </c>
    </row>
    <row r="639" spans="1:33" outlineLevel="2" x14ac:dyDescent="0.3">
      <c r="A639" s="45" t="str">
        <f>IF(AG639=0,"-",F639)</f>
        <v>-</v>
      </c>
      <c r="E639" s="42"/>
      <c r="F639" s="43"/>
      <c r="G639" s="43"/>
      <c r="H639" s="43"/>
      <c r="I639" s="42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68" t="s">
        <v>555</v>
      </c>
      <c r="AG639" s="41">
        <f t="shared" si="413"/>
        <v>0</v>
      </c>
    </row>
    <row r="640" spans="1:33" outlineLevel="2" x14ac:dyDescent="0.3">
      <c r="A640" s="45" t="str">
        <f>IF(AG640=0,"-",F640)</f>
        <v>-</v>
      </c>
      <c r="E640" s="42"/>
      <c r="F640" s="43"/>
      <c r="G640" s="43"/>
      <c r="H640" s="43"/>
      <c r="I640" s="42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68" t="s">
        <v>555</v>
      </c>
      <c r="AG640" s="41">
        <f t="shared" si="413"/>
        <v>0</v>
      </c>
    </row>
    <row r="641" spans="1:33" outlineLevel="2" x14ac:dyDescent="0.3">
      <c r="A641" s="45" t="str">
        <f>IF(AG641=0,"-",F641)</f>
        <v>-</v>
      </c>
      <c r="E641" s="42"/>
      <c r="F641" s="43"/>
      <c r="G641" s="43"/>
      <c r="H641" s="43"/>
      <c r="I641" s="42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68" t="s">
        <v>555</v>
      </c>
      <c r="AG641" s="41">
        <f t="shared" si="413"/>
        <v>0</v>
      </c>
    </row>
    <row r="642" spans="1:33" outlineLevel="1" x14ac:dyDescent="0.3">
      <c r="A642" s="45" t="s">
        <v>179</v>
      </c>
      <c r="D642">
        <v>42302</v>
      </c>
      <c r="E642" t="s">
        <v>23</v>
      </c>
      <c r="J642" s="72">
        <v>-20411.369999999992</v>
      </c>
      <c r="K642" s="72">
        <v>-21606.760000000013</v>
      </c>
      <c r="L642" s="72">
        <v>-23916.899999999987</v>
      </c>
      <c r="M642" s="72">
        <v>-17764.819999999989</v>
      </c>
      <c r="N642" s="72">
        <v>-17866.370000000014</v>
      </c>
      <c r="O642" s="72">
        <v>-22548.259999999984</v>
      </c>
      <c r="P642" s="72">
        <v>-20273.449999999997</v>
      </c>
      <c r="Q642" s="72">
        <v>-23735</v>
      </c>
      <c r="R642" s="72">
        <v>-23581.85999999999</v>
      </c>
      <c r="S642" s="72">
        <v>-20411</v>
      </c>
      <c r="T642" s="68" t="s">
        <v>555</v>
      </c>
      <c r="U642" s="12">
        <f>SUBTOTAL(9,U643:U650)</f>
        <v>0</v>
      </c>
      <c r="V642" s="12">
        <f t="shared" ref="V642:AF642" si="414">SUBTOTAL(9,V643:V650)</f>
        <v>0</v>
      </c>
      <c r="W642" s="12">
        <f t="shared" si="414"/>
        <v>0</v>
      </c>
      <c r="X642" s="12">
        <f t="shared" si="414"/>
        <v>0</v>
      </c>
      <c r="Y642" s="12">
        <f t="shared" si="414"/>
        <v>0</v>
      </c>
      <c r="Z642" s="12">
        <f t="shared" si="414"/>
        <v>0</v>
      </c>
      <c r="AA642" s="12">
        <f t="shared" si="414"/>
        <v>0</v>
      </c>
      <c r="AB642" s="12">
        <f t="shared" si="414"/>
        <v>0</v>
      </c>
      <c r="AC642" s="12">
        <f t="shared" si="414"/>
        <v>0</v>
      </c>
      <c r="AD642" s="12">
        <f t="shared" si="414"/>
        <v>0</v>
      </c>
      <c r="AE642" s="12">
        <f t="shared" si="414"/>
        <v>0</v>
      </c>
      <c r="AF642" s="12">
        <f t="shared" si="414"/>
        <v>0</v>
      </c>
      <c r="AG642" s="12">
        <f t="shared" ref="AG642" si="415">SUM(U642:AF642)</f>
        <v>0</v>
      </c>
    </row>
    <row r="643" spans="1:33" outlineLevel="2" x14ac:dyDescent="0.3">
      <c r="A643" s="45" t="str">
        <f>IF(AG643=0,"-",F643)</f>
        <v>-</v>
      </c>
      <c r="E643" s="42"/>
      <c r="F643" s="43"/>
      <c r="G643" s="43"/>
      <c r="H643" s="43"/>
      <c r="I643" s="42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68" t="s">
        <v>555</v>
      </c>
      <c r="AG643" s="41">
        <f>SUM(U643:AF643)</f>
        <v>0</v>
      </c>
    </row>
    <row r="644" spans="1:33" outlineLevel="2" x14ac:dyDescent="0.3">
      <c r="A644" s="45" t="str">
        <f>IF(AG644=0,"-",F644)</f>
        <v>-</v>
      </c>
      <c r="E644" s="42"/>
      <c r="F644" s="43"/>
      <c r="G644" s="43"/>
      <c r="H644" s="43"/>
      <c r="I644" s="42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68" t="s">
        <v>555</v>
      </c>
      <c r="AG644" s="41">
        <f t="shared" ref="AG644:AG650" si="416">SUM(U644:AF644)</f>
        <v>0</v>
      </c>
    </row>
    <row r="645" spans="1:33" outlineLevel="2" x14ac:dyDescent="0.3">
      <c r="A645" s="45" t="str">
        <f>IF(AG645=0,"-",F645)</f>
        <v>-</v>
      </c>
      <c r="E645" s="42"/>
      <c r="F645" s="43"/>
      <c r="G645" s="43"/>
      <c r="H645" s="43"/>
      <c r="I645" s="42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68" t="s">
        <v>555</v>
      </c>
      <c r="AG645" s="41">
        <f t="shared" si="416"/>
        <v>0</v>
      </c>
    </row>
    <row r="646" spans="1:33" outlineLevel="2" x14ac:dyDescent="0.3">
      <c r="A646" s="45" t="str">
        <f>IF(AG646=0,"-",F646)</f>
        <v>-</v>
      </c>
      <c r="E646" s="42"/>
      <c r="F646" s="43"/>
      <c r="G646" s="43"/>
      <c r="H646" s="43"/>
      <c r="I646" s="42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68" t="s">
        <v>555</v>
      </c>
      <c r="AG646" s="41">
        <f t="shared" si="416"/>
        <v>0</v>
      </c>
    </row>
    <row r="647" spans="1:33" outlineLevel="2" x14ac:dyDescent="0.3">
      <c r="A647" s="45" t="str">
        <f>IF(AG647=0,"-",F647)</f>
        <v>-</v>
      </c>
      <c r="E647" s="42"/>
      <c r="F647" s="43"/>
      <c r="G647" s="43"/>
      <c r="H647" s="43"/>
      <c r="I647" s="42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68" t="s">
        <v>555</v>
      </c>
      <c r="AG647" s="41">
        <f t="shared" si="416"/>
        <v>0</v>
      </c>
    </row>
    <row r="648" spans="1:33" outlineLevel="2" x14ac:dyDescent="0.3">
      <c r="A648" s="45" t="str">
        <f>IF(AG648=0,"-",F648)</f>
        <v>-</v>
      </c>
      <c r="E648" s="42"/>
      <c r="F648" s="43"/>
      <c r="G648" s="43"/>
      <c r="H648" s="43"/>
      <c r="I648" s="42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68" t="s">
        <v>555</v>
      </c>
      <c r="AG648" s="41">
        <f t="shared" si="416"/>
        <v>0</v>
      </c>
    </row>
    <row r="649" spans="1:33" outlineLevel="2" x14ac:dyDescent="0.3">
      <c r="A649" s="45" t="str">
        <f>IF(AG649=0,"-",F649)</f>
        <v>-</v>
      </c>
      <c r="E649" s="42"/>
      <c r="F649" s="43"/>
      <c r="G649" s="43"/>
      <c r="H649" s="43"/>
      <c r="I649" s="42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68" t="s">
        <v>555</v>
      </c>
      <c r="AG649" s="41">
        <f t="shared" si="416"/>
        <v>0</v>
      </c>
    </row>
    <row r="650" spans="1:33" outlineLevel="2" x14ac:dyDescent="0.3">
      <c r="A650" s="45" t="str">
        <f>IF(AG650=0,"-",F650)</f>
        <v>-</v>
      </c>
      <c r="E650" s="42"/>
      <c r="F650" s="43"/>
      <c r="G650" s="43"/>
      <c r="H650" s="43"/>
      <c r="I650" s="42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68" t="s">
        <v>555</v>
      </c>
      <c r="AG650" s="41">
        <f t="shared" si="416"/>
        <v>0</v>
      </c>
    </row>
    <row r="651" spans="1:33" outlineLevel="1" x14ac:dyDescent="0.3">
      <c r="A651" s="45" t="s">
        <v>179</v>
      </c>
      <c r="D651">
        <v>42303</v>
      </c>
      <c r="E651" t="s">
        <v>24</v>
      </c>
      <c r="J651" s="72">
        <v>-548.55999999999995</v>
      </c>
      <c r="K651" s="72">
        <v>-1890.6100000000001</v>
      </c>
      <c r="L651" s="72">
        <v>-1755.73</v>
      </c>
      <c r="M651" s="72">
        <v>-2659.9500000000003</v>
      </c>
      <c r="N651" s="72">
        <v>-1265.3499999999999</v>
      </c>
      <c r="O651" s="72">
        <v>-1209.31</v>
      </c>
      <c r="P651" s="72">
        <v>-1573.7299999999998</v>
      </c>
      <c r="Q651" s="72">
        <v>-1134.9100000000001</v>
      </c>
      <c r="R651" s="72">
        <v>-12527.230000000001</v>
      </c>
      <c r="S651" s="72">
        <v>-1089.93</v>
      </c>
      <c r="T651" s="68" t="s">
        <v>555</v>
      </c>
      <c r="U651" s="12">
        <f>SUBTOTAL(9,U652:U659)</f>
        <v>-2100</v>
      </c>
      <c r="V651" s="12">
        <f t="shared" ref="V651:AF651" si="417">SUBTOTAL(9,V652:V659)</f>
        <v>-2100</v>
      </c>
      <c r="W651" s="12">
        <f t="shared" si="417"/>
        <v>-2100</v>
      </c>
      <c r="X651" s="12">
        <f t="shared" si="417"/>
        <v>-2100</v>
      </c>
      <c r="Y651" s="12">
        <f t="shared" si="417"/>
        <v>-2100</v>
      </c>
      <c r="Z651" s="12">
        <f t="shared" si="417"/>
        <v>-2100</v>
      </c>
      <c r="AA651" s="12">
        <f t="shared" si="417"/>
        <v>-2100</v>
      </c>
      <c r="AB651" s="12">
        <f t="shared" si="417"/>
        <v>-2100</v>
      </c>
      <c r="AC651" s="12">
        <f t="shared" si="417"/>
        <v>-2100</v>
      </c>
      <c r="AD651" s="12">
        <f t="shared" si="417"/>
        <v>-2100</v>
      </c>
      <c r="AE651" s="12">
        <f t="shared" si="417"/>
        <v>-2100</v>
      </c>
      <c r="AF651" s="12">
        <f t="shared" si="417"/>
        <v>-2100</v>
      </c>
      <c r="AG651" s="12">
        <f t="shared" ref="AG651" si="418">SUM(U651:AF651)</f>
        <v>-25200</v>
      </c>
    </row>
    <row r="652" spans="1:33" outlineLevel="2" x14ac:dyDescent="0.3">
      <c r="A652" s="45">
        <f>IF(AG652=0,"-",F652)</f>
        <v>3005</v>
      </c>
      <c r="E652" s="42"/>
      <c r="F652" s="43">
        <v>3005</v>
      </c>
      <c r="G652" s="43" t="s">
        <v>199</v>
      </c>
      <c r="H652" s="43" t="s">
        <v>415</v>
      </c>
      <c r="I652" s="42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68" t="s">
        <v>555</v>
      </c>
      <c r="U652" s="11">
        <v>-2100</v>
      </c>
      <c r="V652" s="11">
        <v>-2100</v>
      </c>
      <c r="W652" s="11">
        <v>-2100</v>
      </c>
      <c r="X652" s="11">
        <v>-2100</v>
      </c>
      <c r="Y652" s="11">
        <v>-2100</v>
      </c>
      <c r="Z652" s="11">
        <v>-2100</v>
      </c>
      <c r="AA652" s="11">
        <v>-2100</v>
      </c>
      <c r="AB652" s="11">
        <v>-2100</v>
      </c>
      <c r="AC652" s="11">
        <v>-2100</v>
      </c>
      <c r="AD652" s="11">
        <v>-2100</v>
      </c>
      <c r="AE652" s="11">
        <v>-2100</v>
      </c>
      <c r="AF652" s="11">
        <v>-2100</v>
      </c>
      <c r="AG652" s="41">
        <f>SUM(U652:AF652)</f>
        <v>-25200</v>
      </c>
    </row>
    <row r="653" spans="1:33" outlineLevel="2" x14ac:dyDescent="0.3">
      <c r="A653" s="45" t="str">
        <f>IF(AG653=0,"-",F653)</f>
        <v>-</v>
      </c>
      <c r="E653" s="42"/>
      <c r="F653" s="43"/>
      <c r="G653" s="43"/>
      <c r="H653" s="43"/>
      <c r="I653" s="42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68" t="s">
        <v>555</v>
      </c>
      <c r="AG653" s="41">
        <f t="shared" ref="AG653:AG659" si="419">SUM(U653:AF653)</f>
        <v>0</v>
      </c>
    </row>
    <row r="654" spans="1:33" outlineLevel="2" x14ac:dyDescent="0.3">
      <c r="A654" s="45" t="str">
        <f>IF(AG654=0,"-",F654)</f>
        <v>-</v>
      </c>
      <c r="E654" s="42"/>
      <c r="F654" s="43"/>
      <c r="G654" s="43"/>
      <c r="H654" s="43"/>
      <c r="I654" s="42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68" t="s">
        <v>555</v>
      </c>
      <c r="AG654" s="41">
        <f t="shared" si="419"/>
        <v>0</v>
      </c>
    </row>
    <row r="655" spans="1:33" outlineLevel="2" x14ac:dyDescent="0.3">
      <c r="A655" s="45" t="str">
        <f>IF(AG655=0,"-",F655)</f>
        <v>-</v>
      </c>
      <c r="E655" s="42"/>
      <c r="F655" s="43"/>
      <c r="G655" s="43"/>
      <c r="H655" s="43"/>
      <c r="I655" s="42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68" t="s">
        <v>555</v>
      </c>
      <c r="AG655" s="41">
        <f t="shared" si="419"/>
        <v>0</v>
      </c>
    </row>
    <row r="656" spans="1:33" outlineLevel="2" x14ac:dyDescent="0.3">
      <c r="A656" s="45" t="str">
        <f>IF(AG656=0,"-",F656)</f>
        <v>-</v>
      </c>
      <c r="E656" s="42"/>
      <c r="F656" s="43"/>
      <c r="G656" s="43"/>
      <c r="H656" s="43"/>
      <c r="I656" s="42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68" t="s">
        <v>555</v>
      </c>
      <c r="AG656" s="41">
        <f t="shared" si="419"/>
        <v>0</v>
      </c>
    </row>
    <row r="657" spans="1:33" outlineLevel="2" x14ac:dyDescent="0.3">
      <c r="A657" s="45" t="str">
        <f>IF(AG657=0,"-",F657)</f>
        <v>-</v>
      </c>
      <c r="E657" s="42"/>
      <c r="F657" s="43"/>
      <c r="G657" s="43"/>
      <c r="H657" s="43"/>
      <c r="I657" s="42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68" t="s">
        <v>555</v>
      </c>
      <c r="AG657" s="41">
        <f t="shared" si="419"/>
        <v>0</v>
      </c>
    </row>
    <row r="658" spans="1:33" outlineLevel="2" x14ac:dyDescent="0.3">
      <c r="A658" s="45" t="str">
        <f>IF(AG658=0,"-",F658)</f>
        <v>-</v>
      </c>
      <c r="E658" s="42"/>
      <c r="F658" s="43"/>
      <c r="G658" s="43"/>
      <c r="H658" s="43"/>
      <c r="I658" s="42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68" t="s">
        <v>555</v>
      </c>
      <c r="AG658" s="41">
        <f t="shared" si="419"/>
        <v>0</v>
      </c>
    </row>
    <row r="659" spans="1:33" outlineLevel="2" x14ac:dyDescent="0.3">
      <c r="A659" s="45" t="str">
        <f>IF(AG659=0,"-",F659)</f>
        <v>-</v>
      </c>
      <c r="E659" s="42"/>
      <c r="F659" s="43"/>
      <c r="G659" s="43"/>
      <c r="H659" s="43"/>
      <c r="I659" s="42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68" t="s">
        <v>555</v>
      </c>
      <c r="AG659" s="41">
        <f t="shared" si="419"/>
        <v>0</v>
      </c>
    </row>
    <row r="660" spans="1:33" outlineLevel="1" x14ac:dyDescent="0.3">
      <c r="A660" s="45" t="s">
        <v>179</v>
      </c>
      <c r="D660">
        <v>42304</v>
      </c>
      <c r="E660" t="s">
        <v>25</v>
      </c>
      <c r="J660" s="72">
        <v>-13804.920000000002</v>
      </c>
      <c r="K660" s="72">
        <v>-12812.140000000005</v>
      </c>
      <c r="L660" s="72">
        <v>-14265.53</v>
      </c>
      <c r="M660" s="72">
        <v>-17631.180000000011</v>
      </c>
      <c r="N660" s="72">
        <v>-17331.53</v>
      </c>
      <c r="O660" s="72">
        <v>-24702.219999999998</v>
      </c>
      <c r="P660" s="72">
        <v>-9825.0899999999983</v>
      </c>
      <c r="Q660" s="72">
        <v>-17859.949999999997</v>
      </c>
      <c r="R660" s="72">
        <v>-17712.830000000009</v>
      </c>
      <c r="S660" s="72">
        <v>-18098.93</v>
      </c>
      <c r="T660" s="68" t="s">
        <v>555</v>
      </c>
      <c r="U660" s="12">
        <f>SUBTOTAL(9,U661:U668)</f>
        <v>0</v>
      </c>
      <c r="V660" s="12">
        <f t="shared" ref="V660:AF660" si="420">SUBTOTAL(9,V661:V668)</f>
        <v>0</v>
      </c>
      <c r="W660" s="12">
        <f t="shared" si="420"/>
        <v>0</v>
      </c>
      <c r="X660" s="12">
        <f t="shared" si="420"/>
        <v>0</v>
      </c>
      <c r="Y660" s="12">
        <f t="shared" si="420"/>
        <v>0</v>
      </c>
      <c r="Z660" s="12">
        <f t="shared" si="420"/>
        <v>0</v>
      </c>
      <c r="AA660" s="12">
        <f t="shared" si="420"/>
        <v>0</v>
      </c>
      <c r="AB660" s="12">
        <f t="shared" si="420"/>
        <v>0</v>
      </c>
      <c r="AC660" s="12">
        <f t="shared" si="420"/>
        <v>0</v>
      </c>
      <c r="AD660" s="12">
        <f t="shared" si="420"/>
        <v>0</v>
      </c>
      <c r="AE660" s="12">
        <f t="shared" si="420"/>
        <v>0</v>
      </c>
      <c r="AF660" s="12">
        <f t="shared" si="420"/>
        <v>0</v>
      </c>
      <c r="AG660" s="12">
        <f t="shared" ref="AG660" si="421">SUM(U660:AF660)</f>
        <v>0</v>
      </c>
    </row>
    <row r="661" spans="1:33" outlineLevel="2" x14ac:dyDescent="0.3">
      <c r="A661" s="45" t="str">
        <f>IF(AG661=0,"-",F661)</f>
        <v>-</v>
      </c>
      <c r="E661" s="42"/>
      <c r="F661" s="43"/>
      <c r="G661" s="43"/>
      <c r="H661" s="43"/>
      <c r="I661" s="42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68" t="s">
        <v>555</v>
      </c>
      <c r="AG661" s="41">
        <f>SUM(U661:AF661)</f>
        <v>0</v>
      </c>
    </row>
    <row r="662" spans="1:33" outlineLevel="2" x14ac:dyDescent="0.3">
      <c r="A662" s="45" t="str">
        <f>IF(AG662=0,"-",F662)</f>
        <v>-</v>
      </c>
      <c r="E662" s="42"/>
      <c r="F662" s="43"/>
      <c r="G662" s="43"/>
      <c r="H662" s="43"/>
      <c r="I662" s="42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68" t="s">
        <v>555</v>
      </c>
      <c r="AG662" s="41">
        <f t="shared" ref="AG662:AG668" si="422">SUM(U662:AF662)</f>
        <v>0</v>
      </c>
    </row>
    <row r="663" spans="1:33" outlineLevel="2" x14ac:dyDescent="0.3">
      <c r="A663" s="45" t="str">
        <f>IF(AG663=0,"-",F663)</f>
        <v>-</v>
      </c>
      <c r="E663" s="42"/>
      <c r="F663" s="43"/>
      <c r="G663" s="43"/>
      <c r="H663" s="43"/>
      <c r="I663" s="42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68" t="s">
        <v>555</v>
      </c>
      <c r="AG663" s="41">
        <f t="shared" si="422"/>
        <v>0</v>
      </c>
    </row>
    <row r="664" spans="1:33" outlineLevel="2" x14ac:dyDescent="0.3">
      <c r="A664" s="45" t="str">
        <f>IF(AG664=0,"-",F664)</f>
        <v>-</v>
      </c>
      <c r="E664" s="42"/>
      <c r="F664" s="43"/>
      <c r="G664" s="43"/>
      <c r="H664" s="43"/>
      <c r="I664" s="42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68" t="s">
        <v>555</v>
      </c>
      <c r="AG664" s="41">
        <f t="shared" si="422"/>
        <v>0</v>
      </c>
    </row>
    <row r="665" spans="1:33" outlineLevel="2" x14ac:dyDescent="0.3">
      <c r="A665" s="45" t="str">
        <f>IF(AG665=0,"-",F665)</f>
        <v>-</v>
      </c>
      <c r="E665" s="42"/>
      <c r="F665" s="43"/>
      <c r="G665" s="43"/>
      <c r="H665" s="43"/>
      <c r="I665" s="42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68" t="s">
        <v>555</v>
      </c>
      <c r="AG665" s="41">
        <f t="shared" si="422"/>
        <v>0</v>
      </c>
    </row>
    <row r="666" spans="1:33" outlineLevel="2" x14ac:dyDescent="0.3">
      <c r="A666" s="45" t="str">
        <f>IF(AG666=0,"-",F666)</f>
        <v>-</v>
      </c>
      <c r="E666" s="42"/>
      <c r="F666" s="43"/>
      <c r="G666" s="43"/>
      <c r="H666" s="43"/>
      <c r="I666" s="42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68" t="s">
        <v>555</v>
      </c>
      <c r="AG666" s="41">
        <f t="shared" si="422"/>
        <v>0</v>
      </c>
    </row>
    <row r="667" spans="1:33" outlineLevel="2" x14ac:dyDescent="0.3">
      <c r="A667" s="45" t="str">
        <f>IF(AG667=0,"-",F667)</f>
        <v>-</v>
      </c>
      <c r="E667" s="42"/>
      <c r="F667" s="43"/>
      <c r="G667" s="43"/>
      <c r="H667" s="43"/>
      <c r="I667" s="42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68" t="s">
        <v>555</v>
      </c>
      <c r="AG667" s="41">
        <f t="shared" si="422"/>
        <v>0</v>
      </c>
    </row>
    <row r="668" spans="1:33" outlineLevel="2" x14ac:dyDescent="0.3">
      <c r="A668" s="45" t="str">
        <f>IF(AG668=0,"-",F668)</f>
        <v>-</v>
      </c>
      <c r="E668" s="42"/>
      <c r="F668" s="43"/>
      <c r="G668" s="43"/>
      <c r="H668" s="43"/>
      <c r="I668" s="42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68" t="s">
        <v>555</v>
      </c>
      <c r="AG668" s="41">
        <f t="shared" si="422"/>
        <v>0</v>
      </c>
    </row>
    <row r="669" spans="1:33" outlineLevel="1" x14ac:dyDescent="0.3">
      <c r="A669" s="45" t="s">
        <v>179</v>
      </c>
      <c r="D669">
        <v>42306</v>
      </c>
      <c r="E669" t="s">
        <v>26</v>
      </c>
      <c r="J669" s="72">
        <v>-895.26000000000022</v>
      </c>
      <c r="K669" s="72">
        <v>-936.89000000000055</v>
      </c>
      <c r="L669" s="72">
        <v>-926.67000000000053</v>
      </c>
      <c r="M669" s="72">
        <v>-913.35000000000036</v>
      </c>
      <c r="N669" s="72">
        <v>-1551.6100000000008</v>
      </c>
      <c r="O669" s="72">
        <v>-869.68999999999971</v>
      </c>
      <c r="P669" s="72">
        <v>-918.83999999999969</v>
      </c>
      <c r="Q669" s="72">
        <v>-831.4799999999999</v>
      </c>
      <c r="R669" s="72">
        <v>-894.06000000000074</v>
      </c>
      <c r="S669" s="72">
        <v>-1688.8300000000002</v>
      </c>
      <c r="T669" s="68" t="s">
        <v>555</v>
      </c>
      <c r="U669" s="12">
        <f>SUBTOTAL(9,U670:U677)</f>
        <v>0</v>
      </c>
      <c r="V669" s="12">
        <f t="shared" ref="V669:AF669" si="423">SUBTOTAL(9,V670:V677)</f>
        <v>0</v>
      </c>
      <c r="W669" s="12">
        <f t="shared" si="423"/>
        <v>0</v>
      </c>
      <c r="X669" s="12">
        <f t="shared" si="423"/>
        <v>0</v>
      </c>
      <c r="Y669" s="12">
        <f t="shared" si="423"/>
        <v>0</v>
      </c>
      <c r="Z669" s="12">
        <f t="shared" si="423"/>
        <v>0</v>
      </c>
      <c r="AA669" s="12">
        <f t="shared" si="423"/>
        <v>0</v>
      </c>
      <c r="AB669" s="12">
        <f t="shared" si="423"/>
        <v>0</v>
      </c>
      <c r="AC669" s="12">
        <f t="shared" si="423"/>
        <v>0</v>
      </c>
      <c r="AD669" s="12">
        <f t="shared" si="423"/>
        <v>0</v>
      </c>
      <c r="AE669" s="12">
        <f t="shared" si="423"/>
        <v>0</v>
      </c>
      <c r="AF669" s="12">
        <f t="shared" si="423"/>
        <v>0</v>
      </c>
      <c r="AG669" s="12">
        <f t="shared" ref="AG669" si="424">SUM(U669:AF669)</f>
        <v>0</v>
      </c>
    </row>
    <row r="670" spans="1:33" outlineLevel="2" x14ac:dyDescent="0.3">
      <c r="A670" s="45" t="str">
        <f>IF(AG670=0,"-",F670)</f>
        <v>-</v>
      </c>
      <c r="E670" s="42"/>
      <c r="F670" s="43"/>
      <c r="G670" s="43"/>
      <c r="H670" s="43"/>
      <c r="I670" s="42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68" t="s">
        <v>555</v>
      </c>
      <c r="AG670" s="41">
        <f>SUM(U670:AF670)</f>
        <v>0</v>
      </c>
    </row>
    <row r="671" spans="1:33" outlineLevel="2" x14ac:dyDescent="0.3">
      <c r="A671" s="45" t="str">
        <f>IF(AG671=0,"-",F671)</f>
        <v>-</v>
      </c>
      <c r="E671" s="42"/>
      <c r="F671" s="43"/>
      <c r="G671" s="43"/>
      <c r="H671" s="43"/>
      <c r="I671" s="42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68" t="s">
        <v>555</v>
      </c>
      <c r="AG671" s="41">
        <f t="shared" ref="AG671:AG677" si="425">SUM(U671:AF671)</f>
        <v>0</v>
      </c>
    </row>
    <row r="672" spans="1:33" outlineLevel="2" x14ac:dyDescent="0.3">
      <c r="A672" s="45" t="str">
        <f>IF(AG672=0,"-",F672)</f>
        <v>-</v>
      </c>
      <c r="E672" s="42"/>
      <c r="F672" s="43"/>
      <c r="G672" s="43"/>
      <c r="H672" s="43"/>
      <c r="I672" s="42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68" t="s">
        <v>555</v>
      </c>
      <c r="AG672" s="41">
        <f t="shared" si="425"/>
        <v>0</v>
      </c>
    </row>
    <row r="673" spans="1:33" outlineLevel="2" x14ac:dyDescent="0.3">
      <c r="A673" s="45" t="str">
        <f>IF(AG673=0,"-",F673)</f>
        <v>-</v>
      </c>
      <c r="E673" s="42"/>
      <c r="F673" s="43"/>
      <c r="G673" s="43"/>
      <c r="H673" s="43"/>
      <c r="I673" s="42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68" t="s">
        <v>555</v>
      </c>
      <c r="AG673" s="41">
        <f t="shared" si="425"/>
        <v>0</v>
      </c>
    </row>
    <row r="674" spans="1:33" outlineLevel="2" x14ac:dyDescent="0.3">
      <c r="A674" s="45" t="str">
        <f>IF(AG674=0,"-",F674)</f>
        <v>-</v>
      </c>
      <c r="E674" s="42"/>
      <c r="F674" s="43"/>
      <c r="G674" s="43"/>
      <c r="H674" s="43"/>
      <c r="I674" s="42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68" t="s">
        <v>555</v>
      </c>
      <c r="AG674" s="41">
        <f t="shared" si="425"/>
        <v>0</v>
      </c>
    </row>
    <row r="675" spans="1:33" outlineLevel="2" x14ac:dyDescent="0.3">
      <c r="A675" s="45" t="str">
        <f>IF(AG675=0,"-",F675)</f>
        <v>-</v>
      </c>
      <c r="E675" s="42"/>
      <c r="F675" s="43"/>
      <c r="G675" s="43"/>
      <c r="H675" s="43"/>
      <c r="I675" s="42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68" t="s">
        <v>555</v>
      </c>
      <c r="AG675" s="41">
        <f t="shared" si="425"/>
        <v>0</v>
      </c>
    </row>
    <row r="676" spans="1:33" outlineLevel="2" x14ac:dyDescent="0.3">
      <c r="A676" s="45" t="str">
        <f>IF(AG676=0,"-",F676)</f>
        <v>-</v>
      </c>
      <c r="E676" s="42"/>
      <c r="F676" s="43"/>
      <c r="G676" s="43"/>
      <c r="H676" s="43"/>
      <c r="I676" s="42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68" t="s">
        <v>555</v>
      </c>
      <c r="AG676" s="41">
        <f t="shared" si="425"/>
        <v>0</v>
      </c>
    </row>
    <row r="677" spans="1:33" outlineLevel="2" x14ac:dyDescent="0.3">
      <c r="A677" s="45" t="str">
        <f>IF(AG677=0,"-",F677)</f>
        <v>-</v>
      </c>
      <c r="E677" s="42"/>
      <c r="F677" s="43"/>
      <c r="G677" s="43"/>
      <c r="H677" s="43"/>
      <c r="I677" s="42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68" t="s">
        <v>555</v>
      </c>
      <c r="AG677" s="41">
        <f t="shared" si="425"/>
        <v>0</v>
      </c>
    </row>
    <row r="678" spans="1:33" outlineLevel="1" x14ac:dyDescent="0.3">
      <c r="A678" s="45" t="s">
        <v>179</v>
      </c>
      <c r="D678">
        <v>42309</v>
      </c>
      <c r="E678" t="s">
        <v>29</v>
      </c>
      <c r="J678" s="72">
        <v>-26308.859999999993</v>
      </c>
      <c r="K678" s="72">
        <v>-22558.710000000003</v>
      </c>
      <c r="L678" s="72">
        <v>-23981.839999999997</v>
      </c>
      <c r="M678" s="72">
        <v>-19388.13</v>
      </c>
      <c r="N678" s="72">
        <v>-11596.210000000001</v>
      </c>
      <c r="O678" s="72">
        <v>-9853.52</v>
      </c>
      <c r="P678" s="72">
        <v>-23151.870000000003</v>
      </c>
      <c r="Q678" s="72">
        <v>-8959.2900000000009</v>
      </c>
      <c r="R678" s="72">
        <v>-9748.17</v>
      </c>
      <c r="S678" s="72">
        <v>-8383.51</v>
      </c>
      <c r="T678" s="68" t="s">
        <v>555</v>
      </c>
      <c r="U678" s="12">
        <f>SUBTOTAL(9,U679:U715)</f>
        <v>-55531.78</v>
      </c>
      <c r="V678" s="12">
        <f t="shared" ref="V678:AF678" si="426">SUBTOTAL(9,V679:V715)</f>
        <v>-15531.779999999999</v>
      </c>
      <c r="W678" s="12">
        <f t="shared" si="426"/>
        <v>-17332.78</v>
      </c>
      <c r="X678" s="12">
        <f t="shared" si="426"/>
        <v>-16332.779999999999</v>
      </c>
      <c r="Y678" s="12">
        <f t="shared" si="426"/>
        <v>-17332.78</v>
      </c>
      <c r="Z678" s="12">
        <f t="shared" si="426"/>
        <v>-16332.779999999999</v>
      </c>
      <c r="AA678" s="12">
        <f t="shared" si="426"/>
        <v>-17882.78</v>
      </c>
      <c r="AB678" s="12">
        <f t="shared" si="426"/>
        <v>-15882.779999999999</v>
      </c>
      <c r="AC678" s="12">
        <f t="shared" si="426"/>
        <v>-27882.78</v>
      </c>
      <c r="AD678" s="12">
        <f t="shared" si="426"/>
        <v>-15882.779999999999</v>
      </c>
      <c r="AE678" s="12">
        <f t="shared" si="426"/>
        <v>-21882.78</v>
      </c>
      <c r="AF678" s="12">
        <f t="shared" si="426"/>
        <v>-14744.75</v>
      </c>
      <c r="AG678" s="12">
        <f t="shared" ref="AG678" si="427">SUM(U678:AF678)</f>
        <v>-252553.33</v>
      </c>
    </row>
    <row r="679" spans="1:33" outlineLevel="2" x14ac:dyDescent="0.3">
      <c r="A679" s="45">
        <f>IF(AG679=0,"-",F679)</f>
        <v>8002</v>
      </c>
      <c r="E679" s="42"/>
      <c r="F679" s="43">
        <v>8002</v>
      </c>
      <c r="G679" s="43" t="s">
        <v>208</v>
      </c>
      <c r="H679" s="43" t="s">
        <v>240</v>
      </c>
      <c r="I679" s="42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68" t="s">
        <v>555</v>
      </c>
      <c r="U679" s="11">
        <v>-3000</v>
      </c>
      <c r="V679" s="11">
        <v>-3000</v>
      </c>
      <c r="W679" s="11">
        <v>-3000</v>
      </c>
      <c r="X679" s="11">
        <v>-3000</v>
      </c>
      <c r="Y679" s="11">
        <v>-3000</v>
      </c>
      <c r="Z679" s="11">
        <v>-3000</v>
      </c>
      <c r="AA679" s="11">
        <v>-3000</v>
      </c>
      <c r="AB679" s="11">
        <v>-3000</v>
      </c>
      <c r="AC679" s="11">
        <v>-3000</v>
      </c>
      <c r="AD679" s="11">
        <v>-3000</v>
      </c>
      <c r="AE679" s="11">
        <v>-3000</v>
      </c>
      <c r="AF679" s="11">
        <v>-3000</v>
      </c>
      <c r="AG679" s="41">
        <f>SUM(U679:AF679)</f>
        <v>-36000</v>
      </c>
    </row>
    <row r="680" spans="1:33" outlineLevel="2" x14ac:dyDescent="0.3">
      <c r="A680" s="45" t="str">
        <f>IF(AG680=0,"-",F680)</f>
        <v>-</v>
      </c>
      <c r="E680" s="42"/>
      <c r="F680" s="43"/>
      <c r="G680" s="43"/>
      <c r="H680" s="43"/>
      <c r="I680" s="42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68" t="s">
        <v>555</v>
      </c>
      <c r="AG680" s="41">
        <f t="shared" ref="AG680" si="428">SUM(U680:AF680)</f>
        <v>0</v>
      </c>
    </row>
    <row r="681" spans="1:33" outlineLevel="2" x14ac:dyDescent="0.3">
      <c r="A681" s="45">
        <f>IF(AG681=0,"-",F681)</f>
        <v>3004</v>
      </c>
      <c r="E681" s="42"/>
      <c r="F681" s="43">
        <v>3004</v>
      </c>
      <c r="G681" s="43" t="s">
        <v>203</v>
      </c>
      <c r="H681" s="43" t="s">
        <v>255</v>
      </c>
      <c r="I681" s="42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68" t="s">
        <v>555</v>
      </c>
      <c r="U681" s="11">
        <v>-199</v>
      </c>
      <c r="V681" s="11">
        <v>-199</v>
      </c>
      <c r="AG681" s="41">
        <f t="shared" ref="AG681:AG715" si="429">SUM(U681:AF681)</f>
        <v>-398</v>
      </c>
    </row>
    <row r="682" spans="1:33" outlineLevel="2" x14ac:dyDescent="0.3">
      <c r="A682" s="45">
        <f>IF(AG682=0,"-",F682)</f>
        <v>3004</v>
      </c>
      <c r="E682" s="42"/>
      <c r="F682" s="43">
        <v>3004</v>
      </c>
      <c r="G682" s="43" t="s">
        <v>203</v>
      </c>
      <c r="H682" s="43" t="s">
        <v>251</v>
      </c>
      <c r="I682" s="42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68" t="s">
        <v>555</v>
      </c>
      <c r="AA682" s="11">
        <v>-550</v>
      </c>
      <c r="AB682" s="11">
        <v>-550</v>
      </c>
      <c r="AC682" s="11">
        <v>-550</v>
      </c>
      <c r="AD682" s="11">
        <v>-550</v>
      </c>
      <c r="AE682" s="11">
        <v>-550</v>
      </c>
      <c r="AF682" s="11">
        <v>-550</v>
      </c>
      <c r="AG682" s="41">
        <f t="shared" si="429"/>
        <v>-3300</v>
      </c>
    </row>
    <row r="683" spans="1:33" outlineLevel="2" x14ac:dyDescent="0.3">
      <c r="A683" s="45">
        <f>IF(AG683=0,"-",F683)</f>
        <v>3004</v>
      </c>
      <c r="E683" s="42"/>
      <c r="F683" s="43">
        <v>3004</v>
      </c>
      <c r="G683" s="43" t="s">
        <v>203</v>
      </c>
      <c r="H683" s="43" t="s">
        <v>252</v>
      </c>
      <c r="I683" s="42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68" t="s">
        <v>555</v>
      </c>
      <c r="U683" s="11">
        <v>-165</v>
      </c>
      <c r="V683" s="11">
        <v>-165</v>
      </c>
      <c r="W683" s="11">
        <v>-165</v>
      </c>
      <c r="X683" s="11">
        <v>-165</v>
      </c>
      <c r="Y683" s="11">
        <v>-165</v>
      </c>
      <c r="Z683" s="11">
        <v>-165</v>
      </c>
      <c r="AA683" s="11">
        <v>-165</v>
      </c>
      <c r="AB683" s="11">
        <v>-165</v>
      </c>
      <c r="AC683" s="11">
        <v>-165</v>
      </c>
      <c r="AD683" s="11">
        <v>-165</v>
      </c>
      <c r="AE683" s="11">
        <v>-165</v>
      </c>
      <c r="AF683" s="11">
        <v>-165</v>
      </c>
      <c r="AG683" s="41">
        <f t="shared" si="429"/>
        <v>-1980</v>
      </c>
    </row>
    <row r="684" spans="1:33" outlineLevel="2" x14ac:dyDescent="0.3">
      <c r="A684" s="45">
        <f>IF(AG684=0,"-",F684)</f>
        <v>3004</v>
      </c>
      <c r="E684" s="42"/>
      <c r="F684" s="43">
        <v>3004</v>
      </c>
      <c r="G684" s="43" t="s">
        <v>203</v>
      </c>
      <c r="H684" s="43" t="s">
        <v>253</v>
      </c>
      <c r="I684" s="42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68" t="s">
        <v>555</v>
      </c>
      <c r="U684" s="11">
        <v>-179.75</v>
      </c>
      <c r="V684" s="11">
        <v>-179.75</v>
      </c>
      <c r="W684" s="11">
        <v>-179.75</v>
      </c>
      <c r="X684" s="11">
        <v>-179.75</v>
      </c>
      <c r="Y684" s="11">
        <v>-179.75</v>
      </c>
      <c r="Z684" s="11">
        <v>-179.75</v>
      </c>
      <c r="AA684" s="11">
        <v>-179.75</v>
      </c>
      <c r="AB684" s="11">
        <v>-179.75</v>
      </c>
      <c r="AC684" s="11">
        <v>-179.75</v>
      </c>
      <c r="AD684" s="11">
        <v>-179.75</v>
      </c>
      <c r="AE684" s="11">
        <v>-179.75</v>
      </c>
      <c r="AF684" s="11">
        <v>-179.75</v>
      </c>
      <c r="AG684" s="41">
        <f t="shared" si="429"/>
        <v>-2157</v>
      </c>
    </row>
    <row r="685" spans="1:33" outlineLevel="2" x14ac:dyDescent="0.3">
      <c r="A685" s="45">
        <f>IF(AG685=0,"-",F685)</f>
        <v>3004</v>
      </c>
      <c r="E685" s="42"/>
      <c r="F685" s="43">
        <v>3004</v>
      </c>
      <c r="G685" s="43" t="s">
        <v>203</v>
      </c>
      <c r="H685" s="43" t="s">
        <v>254</v>
      </c>
      <c r="I685" s="42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68" t="s">
        <v>555</v>
      </c>
      <c r="U685" s="11">
        <v>-200</v>
      </c>
      <c r="V685" s="11">
        <v>-200</v>
      </c>
      <c r="W685" s="11">
        <v>-200</v>
      </c>
      <c r="X685" s="11">
        <v>-200</v>
      </c>
      <c r="Y685" s="11">
        <v>-200</v>
      </c>
      <c r="Z685" s="11">
        <v>-200</v>
      </c>
      <c r="AA685" s="11">
        <v>-200</v>
      </c>
      <c r="AB685" s="11">
        <v>-200</v>
      </c>
      <c r="AC685" s="11">
        <v>-200</v>
      </c>
      <c r="AD685" s="11">
        <v>-200</v>
      </c>
      <c r="AE685" s="11">
        <v>-200</v>
      </c>
      <c r="AF685" s="11">
        <v>-200</v>
      </c>
      <c r="AG685" s="41">
        <f t="shared" si="429"/>
        <v>-2400</v>
      </c>
    </row>
    <row r="686" spans="1:33" outlineLevel="2" x14ac:dyDescent="0.3">
      <c r="A686" s="45" t="str">
        <f>IF(AG686=0,"-",F686)</f>
        <v>-</v>
      </c>
      <c r="E686" s="42"/>
      <c r="F686" s="43"/>
      <c r="G686" s="43"/>
      <c r="H686" s="43"/>
      <c r="I686" s="42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68" t="s">
        <v>555</v>
      </c>
      <c r="AG686" s="41">
        <f t="shared" si="429"/>
        <v>0</v>
      </c>
    </row>
    <row r="687" spans="1:33" outlineLevel="2" x14ac:dyDescent="0.3">
      <c r="A687" s="45">
        <f>IF(AG687=0,"-",F687)</f>
        <v>4001</v>
      </c>
      <c r="E687" s="42"/>
      <c r="F687" s="43">
        <v>4001</v>
      </c>
      <c r="G687" s="43" t="s">
        <v>187</v>
      </c>
      <c r="H687" s="43" t="s">
        <v>264</v>
      </c>
      <c r="I687" s="42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68" t="s">
        <v>555</v>
      </c>
      <c r="U687" s="11">
        <v>-1138.03</v>
      </c>
      <c r="V687" s="11">
        <v>-1138.03</v>
      </c>
      <c r="W687" s="11">
        <v>-1138.03</v>
      </c>
      <c r="X687" s="11">
        <v>-1138.03</v>
      </c>
      <c r="Y687" s="11">
        <v>-1138.03</v>
      </c>
      <c r="Z687" s="11">
        <v>-1138.03</v>
      </c>
      <c r="AA687" s="11">
        <v>-1138.03</v>
      </c>
      <c r="AB687" s="11">
        <v>-1138.03</v>
      </c>
      <c r="AC687" s="11">
        <v>-1138.03</v>
      </c>
      <c r="AD687" s="11">
        <v>-1138.03</v>
      </c>
      <c r="AE687" s="11">
        <v>-1138.03</v>
      </c>
      <c r="AG687" s="41">
        <f t="shared" ref="AG687:AG714" si="430">SUM(U687:AF687)</f>
        <v>-12518.330000000002</v>
      </c>
    </row>
    <row r="688" spans="1:33" outlineLevel="2" x14ac:dyDescent="0.3">
      <c r="A688" s="45">
        <f>IF(AG688=0,"-",F688)</f>
        <v>4001</v>
      </c>
      <c r="E688" s="42"/>
      <c r="F688" s="43">
        <v>4001</v>
      </c>
      <c r="G688" s="43" t="s">
        <v>187</v>
      </c>
      <c r="H688" s="43" t="s">
        <v>265</v>
      </c>
      <c r="I688" s="42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68" t="s">
        <v>555</v>
      </c>
      <c r="W688" s="11">
        <v>-2000</v>
      </c>
      <c r="X688" s="11">
        <v>-1000</v>
      </c>
      <c r="Y688" s="11">
        <v>-2000</v>
      </c>
      <c r="Z688" s="11">
        <v>-1000</v>
      </c>
      <c r="AA688" s="11">
        <v>-2000</v>
      </c>
      <c r="AG688" s="41">
        <f t="shared" si="430"/>
        <v>-8000</v>
      </c>
    </row>
    <row r="689" spans="1:33" outlineLevel="2" x14ac:dyDescent="0.3">
      <c r="A689" s="45">
        <f>IF(AG689=0,"-",F689)</f>
        <v>4001</v>
      </c>
      <c r="E689" s="42"/>
      <c r="F689" s="43">
        <v>4001</v>
      </c>
      <c r="G689" s="43" t="s">
        <v>187</v>
      </c>
      <c r="H689" s="43" t="s">
        <v>266</v>
      </c>
      <c r="I689" s="42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68" t="s">
        <v>555</v>
      </c>
      <c r="U689" s="11">
        <v>-250</v>
      </c>
      <c r="V689" s="11">
        <v>-250</v>
      </c>
      <c r="W689" s="11">
        <v>-250</v>
      </c>
      <c r="X689" s="11">
        <v>-250</v>
      </c>
      <c r="Y689" s="11">
        <v>-250</v>
      </c>
      <c r="Z689" s="11">
        <v>-250</v>
      </c>
      <c r="AA689" s="11">
        <v>-250</v>
      </c>
      <c r="AB689" s="11">
        <v>-250</v>
      </c>
      <c r="AC689" s="11">
        <v>-250</v>
      </c>
      <c r="AD689" s="11">
        <v>-250</v>
      </c>
      <c r="AE689" s="11">
        <v>-250</v>
      </c>
      <c r="AF689" s="11">
        <v>-250</v>
      </c>
      <c r="AG689" s="41">
        <f t="shared" si="430"/>
        <v>-3000</v>
      </c>
    </row>
    <row r="690" spans="1:33" outlineLevel="2" x14ac:dyDescent="0.3">
      <c r="A690" s="45" t="str">
        <f>IF(AG690=0,"-",F690)</f>
        <v>-</v>
      </c>
      <c r="E690" s="42"/>
      <c r="F690" s="43"/>
      <c r="G690" s="43"/>
      <c r="H690" s="43"/>
      <c r="I690" s="42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68" t="s">
        <v>555</v>
      </c>
      <c r="AG690" s="41">
        <f t="shared" si="430"/>
        <v>0</v>
      </c>
    </row>
    <row r="691" spans="1:33" outlineLevel="2" x14ac:dyDescent="0.3">
      <c r="A691" s="45">
        <f>IF(AG691=0,"-",F691)</f>
        <v>4002</v>
      </c>
      <c r="E691" s="42"/>
      <c r="F691" s="43">
        <v>4002</v>
      </c>
      <c r="G691" s="43" t="s">
        <v>235</v>
      </c>
      <c r="H691" s="43" t="s">
        <v>270</v>
      </c>
      <c r="I691" s="42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68" t="s">
        <v>555</v>
      </c>
      <c r="U691" s="11">
        <v>-40000</v>
      </c>
      <c r="AG691" s="41">
        <f t="shared" si="430"/>
        <v>-40000</v>
      </c>
    </row>
    <row r="692" spans="1:33" outlineLevel="2" x14ac:dyDescent="0.3">
      <c r="A692" s="45" t="str">
        <f>IF(AG692=0,"-",F692)</f>
        <v>-</v>
      </c>
      <c r="E692" s="42"/>
      <c r="F692" s="43"/>
      <c r="G692" s="43"/>
      <c r="H692" s="43"/>
      <c r="I692" s="42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68" t="s">
        <v>555</v>
      </c>
      <c r="AG692" s="41">
        <f t="shared" si="430"/>
        <v>0</v>
      </c>
    </row>
    <row r="693" spans="1:33" outlineLevel="2" x14ac:dyDescent="0.3">
      <c r="A693" s="45">
        <f>IF(AG693=0,"-",F693)</f>
        <v>3003</v>
      </c>
      <c r="E693" s="42"/>
      <c r="F693" s="43">
        <v>3003</v>
      </c>
      <c r="G693" s="43" t="s">
        <v>193</v>
      </c>
      <c r="H693" s="43" t="s">
        <v>277</v>
      </c>
      <c r="I693" s="42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68" t="s">
        <v>555</v>
      </c>
      <c r="U693" s="11">
        <v>-1100</v>
      </c>
      <c r="V693" s="11">
        <v>-1100</v>
      </c>
      <c r="W693" s="11">
        <v>-1100</v>
      </c>
      <c r="X693" s="11">
        <v>-1100</v>
      </c>
      <c r="Y693" s="11">
        <v>-1100</v>
      </c>
      <c r="Z693" s="11">
        <v>-1100</v>
      </c>
      <c r="AA693" s="11">
        <v>-1100</v>
      </c>
      <c r="AB693" s="11">
        <v>-1100</v>
      </c>
      <c r="AC693" s="11">
        <v>-1100</v>
      </c>
      <c r="AD693" s="11">
        <v>-1100</v>
      </c>
      <c r="AE693" s="11">
        <v>-1100</v>
      </c>
      <c r="AF693" s="11">
        <v>-1100</v>
      </c>
      <c r="AG693" s="41">
        <f t="shared" si="430"/>
        <v>-13200</v>
      </c>
    </row>
    <row r="694" spans="1:33" outlineLevel="2" x14ac:dyDescent="0.3">
      <c r="A694" s="45" t="str">
        <f>IF(AG694=0,"-",F694)</f>
        <v>-</v>
      </c>
      <c r="E694" s="42"/>
      <c r="F694" s="43"/>
      <c r="G694" s="43"/>
      <c r="H694" s="43"/>
      <c r="I694" s="42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68" t="s">
        <v>555</v>
      </c>
      <c r="AG694" s="41">
        <f t="shared" si="430"/>
        <v>0</v>
      </c>
    </row>
    <row r="695" spans="1:33" outlineLevel="2" x14ac:dyDescent="0.3">
      <c r="A695" s="45">
        <f>IF(AG695=0,"-",F695)</f>
        <v>4003</v>
      </c>
      <c r="E695" s="42"/>
      <c r="F695" s="43">
        <v>4003</v>
      </c>
      <c r="G695" s="43" t="s">
        <v>226</v>
      </c>
      <c r="H695" s="43" t="s">
        <v>280</v>
      </c>
      <c r="I695" s="42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68" t="s">
        <v>555</v>
      </c>
      <c r="U695" s="11">
        <v>-300</v>
      </c>
      <c r="V695" s="11">
        <v>-300</v>
      </c>
      <c r="W695" s="11">
        <v>-300</v>
      </c>
      <c r="X695" s="11">
        <v>-300</v>
      </c>
      <c r="Y695" s="11">
        <v>-300</v>
      </c>
      <c r="Z695" s="11">
        <v>-300</v>
      </c>
      <c r="AA695" s="11">
        <v>-300</v>
      </c>
      <c r="AB695" s="11">
        <v>-300</v>
      </c>
      <c r="AC695" s="11">
        <v>-300</v>
      </c>
      <c r="AD695" s="11">
        <v>-300</v>
      </c>
      <c r="AE695" s="11">
        <v>-300</v>
      </c>
      <c r="AF695" s="11">
        <v>-300</v>
      </c>
      <c r="AG695" s="41">
        <f t="shared" si="430"/>
        <v>-3600</v>
      </c>
    </row>
    <row r="696" spans="1:33" outlineLevel="2" x14ac:dyDescent="0.3">
      <c r="A696" s="45" t="str">
        <f>IF(AG696=0,"-",F696)</f>
        <v>-</v>
      </c>
      <c r="E696" s="42"/>
      <c r="F696" s="43"/>
      <c r="G696" s="43"/>
      <c r="H696" s="43"/>
      <c r="I696" s="42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68" t="s">
        <v>555</v>
      </c>
      <c r="AG696" s="41">
        <f t="shared" si="430"/>
        <v>0</v>
      </c>
    </row>
    <row r="697" spans="1:33" outlineLevel="2" x14ac:dyDescent="0.3">
      <c r="A697" s="45" t="str">
        <f>IF(AG697=0,"-",F697)</f>
        <v>-</v>
      </c>
      <c r="E697" s="42"/>
      <c r="F697" s="43">
        <v>3006</v>
      </c>
      <c r="G697" s="43" t="s">
        <v>224</v>
      </c>
      <c r="H697" s="43" t="s">
        <v>282</v>
      </c>
      <c r="I697" s="42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68" t="s">
        <v>555</v>
      </c>
      <c r="AG697" s="41">
        <f t="shared" si="430"/>
        <v>0</v>
      </c>
    </row>
    <row r="698" spans="1:33" outlineLevel="2" x14ac:dyDescent="0.3">
      <c r="A698" s="45" t="str">
        <f>IF(AG698=0,"-",F698)</f>
        <v>-</v>
      </c>
      <c r="E698" s="42"/>
      <c r="F698" s="43">
        <v>3006</v>
      </c>
      <c r="G698" s="43" t="s">
        <v>224</v>
      </c>
      <c r="H698" s="43" t="s">
        <v>283</v>
      </c>
      <c r="I698" s="42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68" t="s">
        <v>555</v>
      </c>
      <c r="AG698" s="41">
        <f t="shared" ref="AG698:AG710" si="431">SUM(U698:AF698)</f>
        <v>0</v>
      </c>
    </row>
    <row r="699" spans="1:33" outlineLevel="2" x14ac:dyDescent="0.3">
      <c r="A699" s="45" t="str">
        <f>IF(AG699=0,"-",F699)</f>
        <v>-</v>
      </c>
      <c r="E699" s="42"/>
      <c r="F699" s="43">
        <v>3006</v>
      </c>
      <c r="G699" s="43" t="s">
        <v>224</v>
      </c>
      <c r="H699" s="43" t="s">
        <v>284</v>
      </c>
      <c r="I699" s="42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68" t="s">
        <v>555</v>
      </c>
      <c r="AG699" s="41">
        <f t="shared" si="431"/>
        <v>0</v>
      </c>
    </row>
    <row r="700" spans="1:33" outlineLevel="2" x14ac:dyDescent="0.3">
      <c r="A700" s="45" t="str">
        <f>IF(AG700=0,"-",F700)</f>
        <v>-</v>
      </c>
      <c r="E700" s="42"/>
      <c r="F700" s="43">
        <v>3006</v>
      </c>
      <c r="G700" s="43" t="s">
        <v>224</v>
      </c>
      <c r="H700" s="43" t="s">
        <v>285</v>
      </c>
      <c r="I700" s="42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68" t="s">
        <v>555</v>
      </c>
      <c r="AG700" s="41">
        <f t="shared" si="431"/>
        <v>0</v>
      </c>
    </row>
    <row r="701" spans="1:33" outlineLevel="2" x14ac:dyDescent="0.3">
      <c r="A701" s="45" t="str">
        <f>IF(AG701=0,"-",F701)</f>
        <v>-</v>
      </c>
      <c r="E701" s="42"/>
      <c r="F701" s="43">
        <v>3006</v>
      </c>
      <c r="G701" s="43" t="s">
        <v>224</v>
      </c>
      <c r="H701" s="43" t="s">
        <v>285</v>
      </c>
      <c r="I701" s="42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68" t="s">
        <v>555</v>
      </c>
      <c r="AG701" s="41">
        <f t="shared" si="431"/>
        <v>0</v>
      </c>
    </row>
    <row r="702" spans="1:33" outlineLevel="2" x14ac:dyDescent="0.3">
      <c r="A702" s="45" t="str">
        <f>IF(AG702=0,"-",F702)</f>
        <v>-</v>
      </c>
      <c r="E702" s="42"/>
      <c r="F702" s="43">
        <v>3006</v>
      </c>
      <c r="G702" s="43" t="s">
        <v>224</v>
      </c>
      <c r="H702" s="43" t="s">
        <v>286</v>
      </c>
      <c r="I702" s="42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68" t="s">
        <v>555</v>
      </c>
      <c r="AG702" s="41">
        <f t="shared" si="431"/>
        <v>0</v>
      </c>
    </row>
    <row r="703" spans="1:33" outlineLevel="2" x14ac:dyDescent="0.3">
      <c r="A703" s="45" t="str">
        <f>IF(AG703=0,"-",F703)</f>
        <v>-</v>
      </c>
      <c r="E703" s="42"/>
      <c r="F703" s="43">
        <v>3006</v>
      </c>
      <c r="G703" s="43" t="s">
        <v>224</v>
      </c>
      <c r="H703" s="43" t="s">
        <v>287</v>
      </c>
      <c r="I703" s="42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68" t="s">
        <v>555</v>
      </c>
      <c r="AG703" s="41">
        <f t="shared" si="431"/>
        <v>0</v>
      </c>
    </row>
    <row r="704" spans="1:33" outlineLevel="2" x14ac:dyDescent="0.3">
      <c r="A704" s="45" t="str">
        <f>IF(AG704=0,"-",F704)</f>
        <v>-</v>
      </c>
      <c r="E704" s="42"/>
      <c r="F704" s="43">
        <v>3006</v>
      </c>
      <c r="G704" s="43" t="s">
        <v>224</v>
      </c>
      <c r="H704" s="43" t="s">
        <v>288</v>
      </c>
      <c r="I704" s="42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68" t="s">
        <v>555</v>
      </c>
      <c r="AG704" s="41">
        <f t="shared" si="431"/>
        <v>0</v>
      </c>
    </row>
    <row r="705" spans="1:33" outlineLevel="2" x14ac:dyDescent="0.3">
      <c r="A705" s="45" t="str">
        <f>IF(AG705=0,"-",F705)</f>
        <v>-</v>
      </c>
      <c r="E705" s="42"/>
      <c r="F705" s="43"/>
      <c r="G705" s="43"/>
      <c r="H705" s="43"/>
      <c r="I705" s="42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68" t="s">
        <v>555</v>
      </c>
      <c r="AG705" s="41">
        <f t="shared" si="431"/>
        <v>0</v>
      </c>
    </row>
    <row r="706" spans="1:33" outlineLevel="2" x14ac:dyDescent="0.3">
      <c r="A706" s="45">
        <f>IF(AG706=0,"-",F706)</f>
        <v>8003</v>
      </c>
      <c r="E706" s="42"/>
      <c r="F706" s="43">
        <v>8003</v>
      </c>
      <c r="G706" s="43" t="s">
        <v>222</v>
      </c>
      <c r="H706" s="43" t="s">
        <v>265</v>
      </c>
      <c r="I706" s="42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68" t="s">
        <v>555</v>
      </c>
      <c r="U706" s="11">
        <v>-6000</v>
      </c>
      <c r="V706" s="11">
        <v>-6000</v>
      </c>
      <c r="W706" s="11">
        <v>-6000</v>
      </c>
      <c r="X706" s="11">
        <v>-6000</v>
      </c>
      <c r="Y706" s="11">
        <v>-6000</v>
      </c>
      <c r="Z706" s="11">
        <v>-6000</v>
      </c>
      <c r="AA706" s="11">
        <v>-6000</v>
      </c>
      <c r="AB706" s="11">
        <v>-6000</v>
      </c>
      <c r="AC706" s="11">
        <v>-6000</v>
      </c>
      <c r="AD706" s="11">
        <v>-6000</v>
      </c>
      <c r="AE706" s="11">
        <v>-12000</v>
      </c>
      <c r="AF706" s="11">
        <v>-6000</v>
      </c>
      <c r="AG706" s="41">
        <f t="shared" si="431"/>
        <v>-78000</v>
      </c>
    </row>
    <row r="707" spans="1:33" outlineLevel="2" x14ac:dyDescent="0.3">
      <c r="A707" s="45" t="str">
        <f>IF(AG707=0,"-",F707)</f>
        <v>-</v>
      </c>
      <c r="E707" s="42"/>
      <c r="F707" s="43"/>
      <c r="G707" s="43"/>
      <c r="H707" s="43"/>
      <c r="I707" s="42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68" t="s">
        <v>555</v>
      </c>
      <c r="AG707" s="41">
        <f t="shared" si="431"/>
        <v>0</v>
      </c>
    </row>
    <row r="708" spans="1:33" outlineLevel="2" x14ac:dyDescent="0.3">
      <c r="A708" s="45">
        <f>IF(AG708=0,"-",F708)</f>
        <v>8001</v>
      </c>
      <c r="E708" s="42"/>
      <c r="F708" s="43">
        <v>8001</v>
      </c>
      <c r="G708" s="43" t="s">
        <v>97</v>
      </c>
      <c r="H708" s="43" t="s">
        <v>331</v>
      </c>
      <c r="I708" s="42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68" t="s">
        <v>555</v>
      </c>
      <c r="AC708" s="11">
        <v>-12000</v>
      </c>
      <c r="AG708" s="41">
        <f t="shared" ref="AG708" si="432">SUM(U708:AF708)</f>
        <v>-12000</v>
      </c>
    </row>
    <row r="709" spans="1:33" outlineLevel="2" x14ac:dyDescent="0.3">
      <c r="A709" s="45" t="str">
        <f>IF(AG709=0,"-",F709)</f>
        <v>-</v>
      </c>
      <c r="E709" s="42"/>
      <c r="F709" s="43"/>
      <c r="G709" s="43"/>
      <c r="H709" s="43"/>
      <c r="I709" s="42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68" t="s">
        <v>555</v>
      </c>
      <c r="AG709" s="41">
        <f t="shared" si="431"/>
        <v>0</v>
      </c>
    </row>
    <row r="710" spans="1:33" outlineLevel="2" x14ac:dyDescent="0.3">
      <c r="A710" s="45">
        <f>IF(AG710=0,"-",F710)</f>
        <v>3007</v>
      </c>
      <c r="E710" s="42"/>
      <c r="F710" s="43">
        <v>3007</v>
      </c>
      <c r="G710" s="43" t="s">
        <v>194</v>
      </c>
      <c r="H710" s="43" t="s">
        <v>359</v>
      </c>
      <c r="I710" s="42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68" t="s">
        <v>555</v>
      </c>
      <c r="U710" s="11">
        <v>-1500</v>
      </c>
      <c r="V710" s="11">
        <v>-1500</v>
      </c>
      <c r="W710" s="11">
        <v>-1500</v>
      </c>
      <c r="X710" s="11">
        <v>-1500</v>
      </c>
      <c r="Y710" s="11">
        <v>-1500</v>
      </c>
      <c r="Z710" s="11">
        <v>-1500</v>
      </c>
      <c r="AA710" s="11">
        <v>-1500</v>
      </c>
      <c r="AB710" s="11">
        <v>-1500</v>
      </c>
      <c r="AC710" s="11">
        <v>-1500</v>
      </c>
      <c r="AD710" s="11">
        <v>-1500</v>
      </c>
      <c r="AE710" s="11">
        <v>-1500</v>
      </c>
      <c r="AF710" s="11">
        <v>-1500</v>
      </c>
      <c r="AG710" s="41">
        <f t="shared" si="431"/>
        <v>-18000</v>
      </c>
    </row>
    <row r="711" spans="1:33" outlineLevel="2" x14ac:dyDescent="0.3">
      <c r="A711" s="45" t="str">
        <f>IF(AG711=0,"-",F711)</f>
        <v>-</v>
      </c>
      <c r="E711" s="42"/>
      <c r="F711" s="43"/>
      <c r="G711" s="43"/>
      <c r="H711" s="43"/>
      <c r="I711" s="42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68" t="s">
        <v>555</v>
      </c>
      <c r="AG711" s="41">
        <f t="shared" si="430"/>
        <v>0</v>
      </c>
    </row>
    <row r="712" spans="1:33" outlineLevel="2" x14ac:dyDescent="0.3">
      <c r="A712" s="45">
        <f>IF(AG712=0,"-",F712)</f>
        <v>3005</v>
      </c>
      <c r="E712" s="42"/>
      <c r="F712" s="43">
        <v>3005</v>
      </c>
      <c r="G712" s="43" t="s">
        <v>199</v>
      </c>
      <c r="H712" s="43" t="s">
        <v>412</v>
      </c>
      <c r="I712" s="42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68" t="s">
        <v>555</v>
      </c>
      <c r="U712" s="11">
        <v>-1500</v>
      </c>
      <c r="V712" s="11">
        <v>-1500</v>
      </c>
      <c r="W712" s="11">
        <v>-1500</v>
      </c>
      <c r="X712" s="11">
        <v>-1500</v>
      </c>
      <c r="Y712" s="11">
        <v>-1500</v>
      </c>
      <c r="Z712" s="11">
        <v>-1500</v>
      </c>
      <c r="AA712" s="11">
        <v>-1500</v>
      </c>
      <c r="AB712" s="11">
        <v>-1500</v>
      </c>
      <c r="AC712" s="11">
        <v>-1500</v>
      </c>
      <c r="AD712" s="11">
        <v>-1500</v>
      </c>
      <c r="AE712" s="11">
        <v>-1500</v>
      </c>
      <c r="AF712" s="11">
        <v>-1500</v>
      </c>
      <c r="AG712" s="41">
        <f t="shared" si="430"/>
        <v>-18000</v>
      </c>
    </row>
    <row r="713" spans="1:33" outlineLevel="2" x14ac:dyDescent="0.3">
      <c r="A713" s="45" t="str">
        <f>IF(AG713=0,"-",F713)</f>
        <v>-</v>
      </c>
      <c r="E713" s="42"/>
      <c r="F713" s="43"/>
      <c r="G713" s="43"/>
      <c r="H713" s="43"/>
      <c r="I713" s="42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68" t="s">
        <v>555</v>
      </c>
      <c r="AG713" s="41">
        <f t="shared" si="430"/>
        <v>0</v>
      </c>
    </row>
    <row r="714" spans="1:33" outlineLevel="2" x14ac:dyDescent="0.3">
      <c r="A714" s="45" t="str">
        <f>IF(AG714=0,"-",F714)</f>
        <v>-</v>
      </c>
      <c r="E714" s="42"/>
      <c r="F714" s="43"/>
      <c r="G714" s="43"/>
      <c r="H714" s="43"/>
      <c r="I714" s="42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68" t="s">
        <v>555</v>
      </c>
      <c r="AG714" s="41">
        <f t="shared" si="430"/>
        <v>0</v>
      </c>
    </row>
    <row r="715" spans="1:33" outlineLevel="2" x14ac:dyDescent="0.3">
      <c r="A715" s="45" t="str">
        <f>IF(AG715=0,"-",F715)</f>
        <v>-</v>
      </c>
      <c r="E715" s="42"/>
      <c r="F715" s="43"/>
      <c r="G715" s="43"/>
      <c r="H715" s="43"/>
      <c r="I715" s="42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68" t="s">
        <v>555</v>
      </c>
      <c r="AG715" s="41">
        <f t="shared" si="429"/>
        <v>0</v>
      </c>
    </row>
    <row r="716" spans="1:33" outlineLevel="1" x14ac:dyDescent="0.3">
      <c r="A716" s="45" t="s">
        <v>179</v>
      </c>
      <c r="D716">
        <v>42305</v>
      </c>
      <c r="E716" t="s">
        <v>64</v>
      </c>
      <c r="J716" s="72">
        <v>0</v>
      </c>
      <c r="K716" s="72">
        <v>0</v>
      </c>
      <c r="L716" s="72">
        <v>0</v>
      </c>
      <c r="M716" s="72">
        <v>0</v>
      </c>
      <c r="N716" s="72">
        <v>0</v>
      </c>
      <c r="O716" s="72">
        <v>0</v>
      </c>
      <c r="P716" s="72">
        <v>0</v>
      </c>
      <c r="Q716" s="72">
        <v>0</v>
      </c>
      <c r="R716" s="72">
        <v>0</v>
      </c>
      <c r="S716" s="72">
        <v>0</v>
      </c>
      <c r="T716" s="68" t="s">
        <v>555</v>
      </c>
      <c r="U716" s="12">
        <f>SUBTOTAL(9,U717:U724)</f>
        <v>0</v>
      </c>
      <c r="V716" s="12">
        <f t="shared" ref="V716:AF716" si="433">SUBTOTAL(9,V717:V724)</f>
        <v>0</v>
      </c>
      <c r="W716" s="12">
        <f t="shared" si="433"/>
        <v>0</v>
      </c>
      <c r="X716" s="12">
        <f t="shared" si="433"/>
        <v>0</v>
      </c>
      <c r="Y716" s="12">
        <f t="shared" si="433"/>
        <v>0</v>
      </c>
      <c r="Z716" s="12">
        <f t="shared" si="433"/>
        <v>0</v>
      </c>
      <c r="AA716" s="12">
        <f t="shared" si="433"/>
        <v>0</v>
      </c>
      <c r="AB716" s="12">
        <f t="shared" si="433"/>
        <v>0</v>
      </c>
      <c r="AC716" s="12">
        <f t="shared" si="433"/>
        <v>0</v>
      </c>
      <c r="AD716" s="12">
        <f t="shared" si="433"/>
        <v>0</v>
      </c>
      <c r="AE716" s="12">
        <f t="shared" si="433"/>
        <v>0</v>
      </c>
      <c r="AF716" s="12">
        <f t="shared" si="433"/>
        <v>0</v>
      </c>
      <c r="AG716" s="12">
        <f t="shared" ref="AG716" si="434">SUM(U716:AF716)</f>
        <v>0</v>
      </c>
    </row>
    <row r="717" spans="1:33" outlineLevel="2" x14ac:dyDescent="0.3">
      <c r="A717" s="45" t="str">
        <f>IF(AG717=0,"-",F717)</f>
        <v>-</v>
      </c>
      <c r="E717" s="42"/>
      <c r="F717" s="43"/>
      <c r="G717" s="43"/>
      <c r="H717" s="43"/>
      <c r="I717" s="42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68" t="s">
        <v>555</v>
      </c>
      <c r="AG717" s="41">
        <f>SUM(U717:AF717)</f>
        <v>0</v>
      </c>
    </row>
    <row r="718" spans="1:33" outlineLevel="2" x14ac:dyDescent="0.3">
      <c r="A718" s="45" t="str">
        <f>IF(AG718=0,"-",F718)</f>
        <v>-</v>
      </c>
      <c r="E718" s="42"/>
      <c r="F718" s="43"/>
      <c r="G718" s="43"/>
      <c r="H718" s="43"/>
      <c r="I718" s="42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68" t="s">
        <v>555</v>
      </c>
      <c r="AG718" s="41">
        <f t="shared" ref="AG718:AG724" si="435">SUM(U718:AF718)</f>
        <v>0</v>
      </c>
    </row>
    <row r="719" spans="1:33" outlineLevel="2" x14ac:dyDescent="0.3">
      <c r="A719" s="45" t="str">
        <f>IF(AG719=0,"-",F719)</f>
        <v>-</v>
      </c>
      <c r="E719" s="42"/>
      <c r="F719" s="43"/>
      <c r="G719" s="43"/>
      <c r="H719" s="43"/>
      <c r="I719" s="42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68" t="s">
        <v>555</v>
      </c>
      <c r="AG719" s="41">
        <f t="shared" si="435"/>
        <v>0</v>
      </c>
    </row>
    <row r="720" spans="1:33" outlineLevel="2" x14ac:dyDescent="0.3">
      <c r="A720" s="45" t="str">
        <f>IF(AG720=0,"-",F720)</f>
        <v>-</v>
      </c>
      <c r="E720" s="42"/>
      <c r="F720" s="43"/>
      <c r="G720" s="43"/>
      <c r="H720" s="43"/>
      <c r="I720" s="42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68" t="s">
        <v>555</v>
      </c>
      <c r="AG720" s="41">
        <f t="shared" si="435"/>
        <v>0</v>
      </c>
    </row>
    <row r="721" spans="1:33" outlineLevel="2" x14ac:dyDescent="0.3">
      <c r="A721" s="45" t="str">
        <f>IF(AG721=0,"-",F721)</f>
        <v>-</v>
      </c>
      <c r="E721" s="42"/>
      <c r="F721" s="43"/>
      <c r="G721" s="43"/>
      <c r="H721" s="43"/>
      <c r="I721" s="42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68" t="s">
        <v>555</v>
      </c>
      <c r="AG721" s="41">
        <f t="shared" si="435"/>
        <v>0</v>
      </c>
    </row>
    <row r="722" spans="1:33" outlineLevel="2" x14ac:dyDescent="0.3">
      <c r="A722" s="45" t="str">
        <f>IF(AG722=0,"-",F722)</f>
        <v>-</v>
      </c>
      <c r="E722" s="42"/>
      <c r="F722" s="43"/>
      <c r="G722" s="43"/>
      <c r="H722" s="43"/>
      <c r="I722" s="42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68" t="s">
        <v>555</v>
      </c>
      <c r="AG722" s="41">
        <f t="shared" si="435"/>
        <v>0</v>
      </c>
    </row>
    <row r="723" spans="1:33" outlineLevel="2" x14ac:dyDescent="0.3">
      <c r="A723" s="45" t="str">
        <f>IF(AG723=0,"-",F723)</f>
        <v>-</v>
      </c>
      <c r="E723" s="42"/>
      <c r="F723" s="43"/>
      <c r="G723" s="43"/>
      <c r="H723" s="43"/>
      <c r="I723" s="42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68" t="s">
        <v>555</v>
      </c>
      <c r="AG723" s="41">
        <f t="shared" si="435"/>
        <v>0</v>
      </c>
    </row>
    <row r="724" spans="1:33" outlineLevel="2" x14ac:dyDescent="0.3">
      <c r="A724" s="45" t="str">
        <f>IF(AG724=0,"-",F724)</f>
        <v>-</v>
      </c>
      <c r="E724" s="42"/>
      <c r="F724" s="43"/>
      <c r="G724" s="43"/>
      <c r="H724" s="43"/>
      <c r="I724" s="42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68" t="s">
        <v>555</v>
      </c>
      <c r="AG724" s="41">
        <f t="shared" si="435"/>
        <v>0</v>
      </c>
    </row>
    <row r="725" spans="1:33" outlineLevel="1" x14ac:dyDescent="0.3">
      <c r="A725" s="45" t="s">
        <v>179</v>
      </c>
      <c r="D725">
        <v>42307</v>
      </c>
      <c r="E725" t="s">
        <v>27</v>
      </c>
      <c r="J725" s="72">
        <v>0</v>
      </c>
      <c r="K725" s="72">
        <v>0</v>
      </c>
      <c r="L725" s="72">
        <v>0</v>
      </c>
      <c r="M725" s="72">
        <v>0</v>
      </c>
      <c r="N725" s="72">
        <v>0</v>
      </c>
      <c r="O725" s="72">
        <v>0</v>
      </c>
      <c r="P725" s="72">
        <v>0</v>
      </c>
      <c r="Q725" s="72">
        <v>0</v>
      </c>
      <c r="R725" s="72">
        <v>0</v>
      </c>
      <c r="S725" s="72">
        <v>0</v>
      </c>
      <c r="T725" s="68" t="s">
        <v>555</v>
      </c>
      <c r="U725" s="12">
        <f>SUBTOTAL(9,U726:U733)</f>
        <v>0</v>
      </c>
      <c r="V725" s="12">
        <f t="shared" ref="V725:AF725" si="436">SUBTOTAL(9,V726:V733)</f>
        <v>0</v>
      </c>
      <c r="W725" s="12">
        <f t="shared" si="436"/>
        <v>0</v>
      </c>
      <c r="X725" s="12">
        <f t="shared" si="436"/>
        <v>0</v>
      </c>
      <c r="Y725" s="12">
        <f t="shared" si="436"/>
        <v>0</v>
      </c>
      <c r="Z725" s="12">
        <f t="shared" si="436"/>
        <v>0</v>
      </c>
      <c r="AA725" s="12">
        <f t="shared" si="436"/>
        <v>0</v>
      </c>
      <c r="AB725" s="12">
        <f t="shared" si="436"/>
        <v>0</v>
      </c>
      <c r="AC725" s="12">
        <f t="shared" si="436"/>
        <v>0</v>
      </c>
      <c r="AD725" s="12">
        <f t="shared" si="436"/>
        <v>0</v>
      </c>
      <c r="AE725" s="12">
        <f t="shared" si="436"/>
        <v>0</v>
      </c>
      <c r="AF725" s="12">
        <f t="shared" si="436"/>
        <v>0</v>
      </c>
      <c r="AG725" s="12">
        <f t="shared" ref="AG725" si="437">SUM(U725:AF725)</f>
        <v>0</v>
      </c>
    </row>
    <row r="726" spans="1:33" outlineLevel="2" x14ac:dyDescent="0.3">
      <c r="A726" s="45" t="str">
        <f>IF(AG726=0,"-",F726)</f>
        <v>-</v>
      </c>
      <c r="E726" s="42"/>
      <c r="F726" s="43"/>
      <c r="G726" s="43"/>
      <c r="H726" s="43"/>
      <c r="I726" s="42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68" t="s">
        <v>555</v>
      </c>
      <c r="AG726" s="41">
        <f>SUM(U726:AF726)</f>
        <v>0</v>
      </c>
    </row>
    <row r="727" spans="1:33" outlineLevel="2" x14ac:dyDescent="0.3">
      <c r="A727" s="45" t="str">
        <f>IF(AG727=0,"-",F727)</f>
        <v>-</v>
      </c>
      <c r="E727" s="42"/>
      <c r="F727" s="43"/>
      <c r="G727" s="43"/>
      <c r="H727" s="43"/>
      <c r="I727" s="42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68" t="s">
        <v>555</v>
      </c>
      <c r="AG727" s="41">
        <f t="shared" ref="AG727:AG733" si="438">SUM(U727:AF727)</f>
        <v>0</v>
      </c>
    </row>
    <row r="728" spans="1:33" outlineLevel="2" x14ac:dyDescent="0.3">
      <c r="A728" s="45" t="str">
        <f>IF(AG728=0,"-",F728)</f>
        <v>-</v>
      </c>
      <c r="E728" s="42"/>
      <c r="F728" s="43"/>
      <c r="G728" s="43"/>
      <c r="H728" s="43"/>
      <c r="I728" s="42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68" t="s">
        <v>555</v>
      </c>
      <c r="AG728" s="41">
        <f t="shared" si="438"/>
        <v>0</v>
      </c>
    </row>
    <row r="729" spans="1:33" outlineLevel="2" x14ac:dyDescent="0.3">
      <c r="A729" s="45" t="str">
        <f>IF(AG729=0,"-",F729)</f>
        <v>-</v>
      </c>
      <c r="E729" s="42"/>
      <c r="F729" s="43"/>
      <c r="G729" s="43"/>
      <c r="H729" s="43"/>
      <c r="I729" s="42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68" t="s">
        <v>555</v>
      </c>
      <c r="AG729" s="41">
        <f t="shared" si="438"/>
        <v>0</v>
      </c>
    </row>
    <row r="730" spans="1:33" outlineLevel="2" x14ac:dyDescent="0.3">
      <c r="A730" s="45" t="str">
        <f>IF(AG730=0,"-",F730)</f>
        <v>-</v>
      </c>
      <c r="E730" s="42"/>
      <c r="F730" s="43"/>
      <c r="G730" s="43"/>
      <c r="H730" s="43"/>
      <c r="I730" s="42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68" t="s">
        <v>555</v>
      </c>
      <c r="AG730" s="41">
        <f t="shared" si="438"/>
        <v>0</v>
      </c>
    </row>
    <row r="731" spans="1:33" outlineLevel="2" x14ac:dyDescent="0.3">
      <c r="A731" s="45" t="str">
        <f>IF(AG731=0,"-",F731)</f>
        <v>-</v>
      </c>
      <c r="E731" s="42"/>
      <c r="F731" s="43"/>
      <c r="G731" s="43"/>
      <c r="H731" s="43"/>
      <c r="I731" s="42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68" t="s">
        <v>555</v>
      </c>
      <c r="AG731" s="41">
        <f t="shared" si="438"/>
        <v>0</v>
      </c>
    </row>
    <row r="732" spans="1:33" outlineLevel="2" x14ac:dyDescent="0.3">
      <c r="A732" s="45" t="str">
        <f>IF(AG732=0,"-",F732)</f>
        <v>-</v>
      </c>
      <c r="E732" s="42"/>
      <c r="F732" s="43"/>
      <c r="G732" s="43"/>
      <c r="H732" s="43"/>
      <c r="I732" s="42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68" t="s">
        <v>555</v>
      </c>
      <c r="AG732" s="41">
        <f t="shared" si="438"/>
        <v>0</v>
      </c>
    </row>
    <row r="733" spans="1:33" outlineLevel="2" x14ac:dyDescent="0.3">
      <c r="A733" s="45" t="str">
        <f>IF(AG733=0,"-",F733)</f>
        <v>-</v>
      </c>
      <c r="E733" s="42"/>
      <c r="F733" s="43"/>
      <c r="G733" s="43"/>
      <c r="H733" s="43"/>
      <c r="I733" s="42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68" t="s">
        <v>555</v>
      </c>
      <c r="AG733" s="41">
        <f t="shared" si="438"/>
        <v>0</v>
      </c>
    </row>
    <row r="734" spans="1:33" outlineLevel="1" x14ac:dyDescent="0.3">
      <c r="A734" s="45" t="s">
        <v>179</v>
      </c>
      <c r="D734">
        <v>42308</v>
      </c>
      <c r="E734" t="s">
        <v>28</v>
      </c>
      <c r="J734" s="72">
        <v>-600</v>
      </c>
      <c r="K734" s="72">
        <v>-600</v>
      </c>
      <c r="L734" s="72">
        <v>-800</v>
      </c>
      <c r="M734" s="72">
        <v>-400</v>
      </c>
      <c r="N734" s="72">
        <v>-500</v>
      </c>
      <c r="O734" s="72">
        <v>-600</v>
      </c>
      <c r="P734" s="72">
        <v>-500</v>
      </c>
      <c r="Q734" s="72">
        <v>-500</v>
      </c>
      <c r="R734" s="72">
        <v>-1500</v>
      </c>
      <c r="S734" s="72">
        <v>-1500</v>
      </c>
      <c r="T734" s="68" t="s">
        <v>555</v>
      </c>
      <c r="U734" s="12">
        <f>SUBTOTAL(9,U735:U742)</f>
        <v>-2300</v>
      </c>
      <c r="V734" s="12">
        <f t="shared" ref="V734:AF734" si="439">SUBTOTAL(9,V735:V742)</f>
        <v>-2300</v>
      </c>
      <c r="W734" s="12">
        <f t="shared" si="439"/>
        <v>-2300</v>
      </c>
      <c r="X734" s="12">
        <f t="shared" si="439"/>
        <v>-2300</v>
      </c>
      <c r="Y734" s="12">
        <f t="shared" si="439"/>
        <v>-2300</v>
      </c>
      <c r="Z734" s="12">
        <f t="shared" si="439"/>
        <v>-2300</v>
      </c>
      <c r="AA734" s="12">
        <f t="shared" si="439"/>
        <v>-2300</v>
      </c>
      <c r="AB734" s="12">
        <f t="shared" si="439"/>
        <v>-2300</v>
      </c>
      <c r="AC734" s="12">
        <f t="shared" si="439"/>
        <v>-2300</v>
      </c>
      <c r="AD734" s="12">
        <f t="shared" si="439"/>
        <v>-2300</v>
      </c>
      <c r="AE734" s="12">
        <f t="shared" si="439"/>
        <v>-2300</v>
      </c>
      <c r="AF734" s="12">
        <f t="shared" si="439"/>
        <v>-2300</v>
      </c>
      <c r="AG734" s="12">
        <f t="shared" ref="AG734" si="440">SUM(U734:AF734)</f>
        <v>-27600</v>
      </c>
    </row>
    <row r="735" spans="1:33" outlineLevel="2" x14ac:dyDescent="0.3">
      <c r="A735" s="45">
        <f>IF(AG735=0,"-",F735)</f>
        <v>4004</v>
      </c>
      <c r="E735" s="42"/>
      <c r="F735" s="43">
        <v>4004</v>
      </c>
      <c r="G735" s="43" t="s">
        <v>220</v>
      </c>
      <c r="H735" s="43" t="s">
        <v>346</v>
      </c>
      <c r="I735" s="42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68" t="s">
        <v>555</v>
      </c>
      <c r="U735" s="11">
        <v>-1700</v>
      </c>
      <c r="V735" s="11">
        <v>-1700</v>
      </c>
      <c r="W735" s="11">
        <v>-1700</v>
      </c>
      <c r="X735" s="11">
        <v>-1700</v>
      </c>
      <c r="Y735" s="11">
        <v>-1700</v>
      </c>
      <c r="Z735" s="11">
        <v>-1700</v>
      </c>
      <c r="AA735" s="11">
        <v>-1700</v>
      </c>
      <c r="AB735" s="11">
        <v>-1700</v>
      </c>
      <c r="AC735" s="11">
        <v>-1700</v>
      </c>
      <c r="AD735" s="11">
        <v>-1700</v>
      </c>
      <c r="AE735" s="11">
        <v>-1700</v>
      </c>
      <c r="AF735" s="11">
        <v>-1700</v>
      </c>
      <c r="AG735" s="41">
        <f>SUM(U735:AF735)</f>
        <v>-20400</v>
      </c>
    </row>
    <row r="736" spans="1:33" outlineLevel="2" x14ac:dyDescent="0.3">
      <c r="A736" s="45">
        <f>IF(AG736=0,"-",F736)</f>
        <v>4004</v>
      </c>
      <c r="E736" s="42"/>
      <c r="F736" s="43">
        <v>4004</v>
      </c>
      <c r="G736" s="43" t="s">
        <v>220</v>
      </c>
      <c r="H736" s="43" t="s">
        <v>441</v>
      </c>
      <c r="I736" s="42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68" t="s">
        <v>555</v>
      </c>
      <c r="U736" s="11">
        <v>-600</v>
      </c>
      <c r="V736" s="11">
        <v>-600</v>
      </c>
      <c r="W736" s="11">
        <v>-600</v>
      </c>
      <c r="X736" s="11">
        <v>-600</v>
      </c>
      <c r="Y736" s="11">
        <v>-600</v>
      </c>
      <c r="Z736" s="11">
        <v>-600</v>
      </c>
      <c r="AA736" s="11">
        <v>-600</v>
      </c>
      <c r="AB736" s="11">
        <v>-600</v>
      </c>
      <c r="AC736" s="11">
        <v>-600</v>
      </c>
      <c r="AD736" s="11">
        <v>-600</v>
      </c>
      <c r="AE736" s="11">
        <v>-600</v>
      </c>
      <c r="AF736" s="11">
        <v>-600</v>
      </c>
      <c r="AG736" s="41">
        <f t="shared" ref="AG736:AG742" si="441">SUM(U736:AF736)</f>
        <v>-7200</v>
      </c>
    </row>
    <row r="737" spans="1:33" outlineLevel="2" x14ac:dyDescent="0.3">
      <c r="A737" s="45" t="str">
        <f>IF(AG737=0,"-",F737)</f>
        <v>-</v>
      </c>
      <c r="E737" s="42"/>
      <c r="F737" s="43"/>
      <c r="G737" s="43"/>
      <c r="H737" s="43"/>
      <c r="I737" s="42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68" t="s">
        <v>555</v>
      </c>
      <c r="AG737" s="41">
        <f t="shared" si="441"/>
        <v>0</v>
      </c>
    </row>
    <row r="738" spans="1:33" outlineLevel="2" x14ac:dyDescent="0.3">
      <c r="A738" s="45" t="str">
        <f>IF(AG738=0,"-",F738)</f>
        <v>-</v>
      </c>
      <c r="E738" s="42"/>
      <c r="F738" s="43"/>
      <c r="G738" s="43"/>
      <c r="H738" s="43"/>
      <c r="I738" s="42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68" t="s">
        <v>555</v>
      </c>
      <c r="AG738" s="41">
        <f t="shared" si="441"/>
        <v>0</v>
      </c>
    </row>
    <row r="739" spans="1:33" outlineLevel="2" x14ac:dyDescent="0.3">
      <c r="A739" s="45" t="str">
        <f>IF(AG739=0,"-",F739)</f>
        <v>-</v>
      </c>
      <c r="E739" s="42"/>
      <c r="F739" s="43"/>
      <c r="G739" s="43"/>
      <c r="H739" s="43"/>
      <c r="I739" s="42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68" t="s">
        <v>555</v>
      </c>
      <c r="AG739" s="41">
        <f t="shared" si="441"/>
        <v>0</v>
      </c>
    </row>
    <row r="740" spans="1:33" outlineLevel="2" x14ac:dyDescent="0.3">
      <c r="A740" s="45" t="str">
        <f>IF(AG740=0,"-",F740)</f>
        <v>-</v>
      </c>
      <c r="E740" s="42"/>
      <c r="F740" s="43"/>
      <c r="G740" s="43"/>
      <c r="H740" s="43"/>
      <c r="I740" s="42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68" t="s">
        <v>555</v>
      </c>
      <c r="AG740" s="41">
        <f t="shared" si="441"/>
        <v>0</v>
      </c>
    </row>
    <row r="741" spans="1:33" outlineLevel="2" x14ac:dyDescent="0.3">
      <c r="A741" s="45" t="str">
        <f>IF(AG741=0,"-",F741)</f>
        <v>-</v>
      </c>
      <c r="E741" s="42"/>
      <c r="F741" s="43"/>
      <c r="G741" s="43"/>
      <c r="H741" s="43"/>
      <c r="I741" s="42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68" t="s">
        <v>555</v>
      </c>
      <c r="AG741" s="41">
        <f t="shared" si="441"/>
        <v>0</v>
      </c>
    </row>
    <row r="742" spans="1:33" outlineLevel="2" x14ac:dyDescent="0.3">
      <c r="A742" s="45" t="str">
        <f>IF(AG742=0,"-",F742)</f>
        <v>-</v>
      </c>
      <c r="E742" s="42"/>
      <c r="F742" s="43"/>
      <c r="G742" s="43"/>
      <c r="H742" s="43"/>
      <c r="I742" s="42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68" t="s">
        <v>555</v>
      </c>
      <c r="AG742" s="41">
        <f t="shared" si="441"/>
        <v>0</v>
      </c>
    </row>
    <row r="743" spans="1:33" outlineLevel="1" x14ac:dyDescent="0.3">
      <c r="A743" s="45" t="s">
        <v>179</v>
      </c>
      <c r="D743">
        <v>42310</v>
      </c>
      <c r="E743" t="s">
        <v>65</v>
      </c>
      <c r="J743" s="72">
        <v>-6494.06</v>
      </c>
      <c r="K743" s="72">
        <v>-6494.06</v>
      </c>
      <c r="L743" s="72">
        <v>-6494.06</v>
      </c>
      <c r="M743" s="72">
        <v>-6494.06</v>
      </c>
      <c r="N743" s="72">
        <v>-6494.06</v>
      </c>
      <c r="O743" s="72">
        <v>-6494.06</v>
      </c>
      <c r="P743" s="72">
        <v>-6494.06</v>
      </c>
      <c r="Q743" s="72">
        <v>-6494.06</v>
      </c>
      <c r="R743" s="72">
        <v>-6494.06</v>
      </c>
      <c r="S743" s="72">
        <v>-7423.88</v>
      </c>
      <c r="T743" s="68" t="s">
        <v>555</v>
      </c>
      <c r="U743" s="12">
        <f>SUBTOTAL(9,U744:U751)</f>
        <v>0</v>
      </c>
      <c r="V743" s="12">
        <f t="shared" ref="V743:AF743" si="442">SUBTOTAL(9,V744:V751)</f>
        <v>0</v>
      </c>
      <c r="W743" s="12">
        <f t="shared" si="442"/>
        <v>0</v>
      </c>
      <c r="X743" s="12">
        <f t="shared" si="442"/>
        <v>0</v>
      </c>
      <c r="Y743" s="12">
        <f t="shared" si="442"/>
        <v>0</v>
      </c>
      <c r="Z743" s="12">
        <f t="shared" si="442"/>
        <v>0</v>
      </c>
      <c r="AA743" s="12">
        <f t="shared" si="442"/>
        <v>0</v>
      </c>
      <c r="AB743" s="12">
        <f t="shared" si="442"/>
        <v>0</v>
      </c>
      <c r="AC743" s="12">
        <f t="shared" si="442"/>
        <v>0</v>
      </c>
      <c r="AD743" s="12">
        <f t="shared" si="442"/>
        <v>0</v>
      </c>
      <c r="AE743" s="12">
        <f t="shared" si="442"/>
        <v>0</v>
      </c>
      <c r="AF743" s="12">
        <f t="shared" si="442"/>
        <v>0</v>
      </c>
      <c r="AG743" s="12">
        <f t="shared" ref="AG743" si="443">SUM(U743:AF743)</f>
        <v>0</v>
      </c>
    </row>
    <row r="744" spans="1:33" outlineLevel="2" x14ac:dyDescent="0.3">
      <c r="A744" s="45" t="str">
        <f>IF(AG744=0,"-",F744)</f>
        <v>-</v>
      </c>
      <c r="E744" s="42"/>
      <c r="F744" s="43"/>
      <c r="G744" s="43"/>
      <c r="H744" s="43"/>
      <c r="I744" s="42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68" t="s">
        <v>555</v>
      </c>
      <c r="AG744" s="41">
        <f>SUM(U744:AF744)</f>
        <v>0</v>
      </c>
    </row>
    <row r="745" spans="1:33" outlineLevel="2" x14ac:dyDescent="0.3">
      <c r="A745" s="45" t="str">
        <f>IF(AG745=0,"-",F745)</f>
        <v>-</v>
      </c>
      <c r="E745" s="42"/>
      <c r="F745" s="43"/>
      <c r="G745" s="43"/>
      <c r="H745" s="43"/>
      <c r="I745" s="42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68" t="s">
        <v>555</v>
      </c>
      <c r="AG745" s="41">
        <f t="shared" ref="AG745:AG751" si="444">SUM(U745:AF745)</f>
        <v>0</v>
      </c>
    </row>
    <row r="746" spans="1:33" outlineLevel="2" x14ac:dyDescent="0.3">
      <c r="A746" s="45" t="str">
        <f>IF(AG746=0,"-",F746)</f>
        <v>-</v>
      </c>
      <c r="E746" s="42"/>
      <c r="F746" s="43"/>
      <c r="G746" s="43"/>
      <c r="H746" s="43"/>
      <c r="I746" s="42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68" t="s">
        <v>555</v>
      </c>
      <c r="AG746" s="41">
        <f t="shared" si="444"/>
        <v>0</v>
      </c>
    </row>
    <row r="747" spans="1:33" outlineLevel="2" x14ac:dyDescent="0.3">
      <c r="A747" s="45" t="str">
        <f>IF(AG747=0,"-",F747)</f>
        <v>-</v>
      </c>
      <c r="E747" s="42"/>
      <c r="F747" s="43"/>
      <c r="G747" s="43"/>
      <c r="H747" s="43"/>
      <c r="I747" s="42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68" t="s">
        <v>555</v>
      </c>
      <c r="AG747" s="41">
        <f t="shared" si="444"/>
        <v>0</v>
      </c>
    </row>
    <row r="748" spans="1:33" outlineLevel="2" x14ac:dyDescent="0.3">
      <c r="A748" s="45" t="str">
        <f>IF(AG748=0,"-",F748)</f>
        <v>-</v>
      </c>
      <c r="E748" s="42"/>
      <c r="F748" s="43"/>
      <c r="G748" s="43"/>
      <c r="H748" s="43"/>
      <c r="I748" s="42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68" t="s">
        <v>555</v>
      </c>
      <c r="AG748" s="41">
        <f t="shared" si="444"/>
        <v>0</v>
      </c>
    </row>
    <row r="749" spans="1:33" outlineLevel="2" x14ac:dyDescent="0.3">
      <c r="A749" s="45" t="str">
        <f>IF(AG749=0,"-",F749)</f>
        <v>-</v>
      </c>
      <c r="E749" s="42"/>
      <c r="F749" s="43"/>
      <c r="G749" s="43"/>
      <c r="H749" s="43"/>
      <c r="I749" s="42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68" t="s">
        <v>555</v>
      </c>
      <c r="AG749" s="41">
        <f t="shared" si="444"/>
        <v>0</v>
      </c>
    </row>
    <row r="750" spans="1:33" outlineLevel="2" x14ac:dyDescent="0.3">
      <c r="A750" s="45" t="str">
        <f>IF(AG750=0,"-",F750)</f>
        <v>-</v>
      </c>
      <c r="E750" s="42"/>
      <c r="F750" s="43"/>
      <c r="G750" s="43"/>
      <c r="H750" s="43"/>
      <c r="I750" s="42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68" t="s">
        <v>555</v>
      </c>
      <c r="AG750" s="41">
        <f t="shared" si="444"/>
        <v>0</v>
      </c>
    </row>
    <row r="751" spans="1:33" outlineLevel="2" x14ac:dyDescent="0.3">
      <c r="A751" s="45" t="str">
        <f>IF(AG751=0,"-",F751)</f>
        <v>-</v>
      </c>
      <c r="E751" s="42"/>
      <c r="F751" s="43"/>
      <c r="G751" s="43"/>
      <c r="H751" s="43"/>
      <c r="I751" s="42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68" t="s">
        <v>555</v>
      </c>
      <c r="AG751" s="41">
        <f t="shared" si="444"/>
        <v>0</v>
      </c>
    </row>
    <row r="752" spans="1:33" x14ac:dyDescent="0.3">
      <c r="A752" s="45" t="s">
        <v>179</v>
      </c>
      <c r="C752" s="9" t="s">
        <v>146</v>
      </c>
      <c r="D752" s="9"/>
      <c r="E752" s="9"/>
      <c r="F752" s="20"/>
      <c r="G752" s="20"/>
      <c r="H752" s="20"/>
      <c r="I752" s="15"/>
      <c r="J752" s="73">
        <f t="shared" ref="J752:S752" si="445">J753+J762+J771+J780+J789+J798+J807+J816+J825+J834+J843</f>
        <v>-75380.02</v>
      </c>
      <c r="K752" s="73">
        <f t="shared" si="445"/>
        <v>-78001.8</v>
      </c>
      <c r="L752" s="73">
        <f t="shared" si="445"/>
        <v>-68985.12000000001</v>
      </c>
      <c r="M752" s="73">
        <f t="shared" si="445"/>
        <v>-65938.53</v>
      </c>
      <c r="N752" s="73">
        <f t="shared" si="445"/>
        <v>-67288.11</v>
      </c>
      <c r="O752" s="73">
        <f t="shared" si="445"/>
        <v>-60917.86</v>
      </c>
      <c r="P752" s="73">
        <f t="shared" si="445"/>
        <v>-69955.73</v>
      </c>
      <c r="Q752" s="73">
        <f t="shared" si="445"/>
        <v>-74065</v>
      </c>
      <c r="R752" s="73">
        <f t="shared" si="445"/>
        <v>-78686.569999999992</v>
      </c>
      <c r="S752" s="73">
        <f t="shared" si="445"/>
        <v>-76713.34</v>
      </c>
      <c r="T752" s="68" t="s">
        <v>555</v>
      </c>
      <c r="U752" s="10">
        <f t="shared" ref="U752:AG752" si="446">U753+U762+U771+U780+U789+U798+U807+U816+U825+U834+U843</f>
        <v>-87828</v>
      </c>
      <c r="V752" s="10">
        <f t="shared" si="446"/>
        <v>-96654</v>
      </c>
      <c r="W752" s="10">
        <f t="shared" si="446"/>
        <v>-93154</v>
      </c>
      <c r="X752" s="10">
        <f t="shared" si="446"/>
        <v>-93154</v>
      </c>
      <c r="Y752" s="10">
        <f t="shared" si="446"/>
        <v>-93154</v>
      </c>
      <c r="Z752" s="10">
        <f t="shared" si="446"/>
        <v>-96654</v>
      </c>
      <c r="AA752" s="10">
        <f t="shared" si="446"/>
        <v>-95154</v>
      </c>
      <c r="AB752" s="10">
        <f t="shared" si="446"/>
        <v>-96654</v>
      </c>
      <c r="AC752" s="10">
        <f t="shared" si="446"/>
        <v>-93154</v>
      </c>
      <c r="AD752" s="10">
        <f t="shared" si="446"/>
        <v>-93154</v>
      </c>
      <c r="AE752" s="10">
        <f t="shared" si="446"/>
        <v>-93154</v>
      </c>
      <c r="AF752" s="10">
        <f t="shared" si="446"/>
        <v>-87828</v>
      </c>
      <c r="AG752" s="10">
        <f t="shared" si="446"/>
        <v>-1119696</v>
      </c>
    </row>
    <row r="753" spans="1:33" outlineLevel="1" x14ac:dyDescent="0.3">
      <c r="A753" s="45" t="s">
        <v>179</v>
      </c>
      <c r="D753">
        <v>42401</v>
      </c>
      <c r="E753" t="s">
        <v>66</v>
      </c>
      <c r="J753" s="72">
        <v>-21294.36</v>
      </c>
      <c r="K753" s="72">
        <v>-21994.36</v>
      </c>
      <c r="L753" s="72">
        <v>-21994.36</v>
      </c>
      <c r="M753" s="72">
        <v>-21994.36</v>
      </c>
      <c r="N753" s="72">
        <v>-21994.36</v>
      </c>
      <c r="O753" s="72">
        <v>-22009.96</v>
      </c>
      <c r="P753" s="72">
        <v>-22009.96</v>
      </c>
      <c r="Q753" s="72">
        <v>-22009.96</v>
      </c>
      <c r="R753" s="72">
        <v>-22009.96</v>
      </c>
      <c r="S753" s="72">
        <v>-22009.96</v>
      </c>
      <c r="T753" s="68" t="s">
        <v>555</v>
      </c>
      <c r="U753" s="12">
        <f>SUBTOTAL(9,U754:U761)</f>
        <v>-22010</v>
      </c>
      <c r="V753" s="12">
        <f t="shared" ref="V753:AF753" si="447">SUBTOTAL(9,V754:V761)</f>
        <v>-22010</v>
      </c>
      <c r="W753" s="12">
        <f t="shared" si="447"/>
        <v>-22010</v>
      </c>
      <c r="X753" s="12">
        <f t="shared" si="447"/>
        <v>-22010</v>
      </c>
      <c r="Y753" s="12">
        <f t="shared" si="447"/>
        <v>-22010</v>
      </c>
      <c r="Z753" s="12">
        <f t="shared" si="447"/>
        <v>-22010</v>
      </c>
      <c r="AA753" s="12">
        <f t="shared" si="447"/>
        <v>-22010</v>
      </c>
      <c r="AB753" s="12">
        <f t="shared" si="447"/>
        <v>-22010</v>
      </c>
      <c r="AC753" s="12">
        <f t="shared" si="447"/>
        <v>-22010</v>
      </c>
      <c r="AD753" s="12">
        <f t="shared" si="447"/>
        <v>-22010</v>
      </c>
      <c r="AE753" s="12">
        <f t="shared" si="447"/>
        <v>-22010</v>
      </c>
      <c r="AF753" s="12">
        <f t="shared" si="447"/>
        <v>-22010</v>
      </c>
      <c r="AG753" s="12">
        <f t="shared" ref="AG753" si="448">SUM(U753:AF753)</f>
        <v>-264120</v>
      </c>
    </row>
    <row r="754" spans="1:33" outlineLevel="2" x14ac:dyDescent="0.3">
      <c r="A754" s="45">
        <f>IF(AG754=0,"-",F754)</f>
        <v>4004</v>
      </c>
      <c r="E754" s="42"/>
      <c r="F754" s="43">
        <v>4004</v>
      </c>
      <c r="G754" s="43" t="s">
        <v>220</v>
      </c>
      <c r="H754" s="43" t="s">
        <v>434</v>
      </c>
      <c r="I754" s="42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68" t="s">
        <v>555</v>
      </c>
      <c r="U754" s="11">
        <v>-19010</v>
      </c>
      <c r="V754" s="11">
        <v>-19010</v>
      </c>
      <c r="W754" s="11">
        <v>-19010</v>
      </c>
      <c r="X754" s="11">
        <v>-19010</v>
      </c>
      <c r="Y754" s="11">
        <v>-19010</v>
      </c>
      <c r="Z754" s="11">
        <v>-19010</v>
      </c>
      <c r="AA754" s="11">
        <v>-19010</v>
      </c>
      <c r="AB754" s="11">
        <v>-19010</v>
      </c>
      <c r="AC754" s="11">
        <v>-19010</v>
      </c>
      <c r="AD754" s="11">
        <v>-19010</v>
      </c>
      <c r="AE754" s="11">
        <v>-19010</v>
      </c>
      <c r="AF754" s="11">
        <v>-19010</v>
      </c>
      <c r="AG754" s="41">
        <f>SUM(U754:AF754)</f>
        <v>-228120</v>
      </c>
    </row>
    <row r="755" spans="1:33" outlineLevel="2" x14ac:dyDescent="0.3">
      <c r="A755" s="45">
        <f>IF(AG755=0,"-",F755)</f>
        <v>4004</v>
      </c>
      <c r="E755" s="42"/>
      <c r="F755" s="43">
        <v>4004</v>
      </c>
      <c r="G755" s="43" t="s">
        <v>220</v>
      </c>
      <c r="H755" s="43" t="s">
        <v>435</v>
      </c>
      <c r="I755" s="42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68" t="s">
        <v>555</v>
      </c>
      <c r="U755" s="11">
        <v>-700</v>
      </c>
      <c r="V755" s="11">
        <v>-700</v>
      </c>
      <c r="W755" s="11">
        <v>-700</v>
      </c>
      <c r="X755" s="11">
        <v>-700</v>
      </c>
      <c r="Y755" s="11">
        <v>-700</v>
      </c>
      <c r="Z755" s="11">
        <v>-700</v>
      </c>
      <c r="AA755" s="11">
        <v>-700</v>
      </c>
      <c r="AB755" s="11">
        <v>-700</v>
      </c>
      <c r="AC755" s="11">
        <v>-700</v>
      </c>
      <c r="AD755" s="11">
        <v>-700</v>
      </c>
      <c r="AE755" s="11">
        <v>-700</v>
      </c>
      <c r="AF755" s="11">
        <v>-700</v>
      </c>
      <c r="AG755" s="41">
        <f t="shared" ref="AG755:AG761" si="449">SUM(U755:AF755)</f>
        <v>-8400</v>
      </c>
    </row>
    <row r="756" spans="1:33" outlineLevel="2" x14ac:dyDescent="0.3">
      <c r="A756" s="45">
        <f>IF(AG756=0,"-",F756)</f>
        <v>4004</v>
      </c>
      <c r="E756" s="42"/>
      <c r="F756" s="43">
        <v>4004</v>
      </c>
      <c r="G756" s="43" t="s">
        <v>220</v>
      </c>
      <c r="H756" s="43" t="s">
        <v>436</v>
      </c>
      <c r="I756" s="42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68" t="s">
        <v>555</v>
      </c>
      <c r="U756" s="11">
        <v>-700</v>
      </c>
      <c r="V756" s="11">
        <v>-700</v>
      </c>
      <c r="W756" s="11">
        <v>-700</v>
      </c>
      <c r="X756" s="11">
        <v>-700</v>
      </c>
      <c r="Y756" s="11">
        <v>-700</v>
      </c>
      <c r="Z756" s="11">
        <v>-700</v>
      </c>
      <c r="AA756" s="11">
        <v>-700</v>
      </c>
      <c r="AB756" s="11">
        <v>-700</v>
      </c>
      <c r="AC756" s="11">
        <v>-700</v>
      </c>
      <c r="AD756" s="11">
        <v>-700</v>
      </c>
      <c r="AE756" s="11">
        <v>-700</v>
      </c>
      <c r="AF756" s="11">
        <v>-700</v>
      </c>
      <c r="AG756" s="41">
        <f t="shared" si="449"/>
        <v>-8400</v>
      </c>
    </row>
    <row r="757" spans="1:33" outlineLevel="2" x14ac:dyDescent="0.3">
      <c r="A757" s="45">
        <f>IF(AG757=0,"-",F757)</f>
        <v>4004</v>
      </c>
      <c r="E757" s="42"/>
      <c r="F757" s="43">
        <v>4004</v>
      </c>
      <c r="G757" s="43" t="s">
        <v>220</v>
      </c>
      <c r="H757" s="43" t="s">
        <v>437</v>
      </c>
      <c r="I757" s="42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68" t="s">
        <v>555</v>
      </c>
      <c r="U757" s="11">
        <v>-1600</v>
      </c>
      <c r="V757" s="11">
        <v>-1600</v>
      </c>
      <c r="W757" s="11">
        <v>-1600</v>
      </c>
      <c r="X757" s="11">
        <v>-1600</v>
      </c>
      <c r="Y757" s="11">
        <v>-1600</v>
      </c>
      <c r="Z757" s="11">
        <v>-1600</v>
      </c>
      <c r="AA757" s="11">
        <v>-1600</v>
      </c>
      <c r="AB757" s="11">
        <v>-1600</v>
      </c>
      <c r="AC757" s="11">
        <v>-1600</v>
      </c>
      <c r="AD757" s="11">
        <v>-1600</v>
      </c>
      <c r="AE757" s="11">
        <v>-1600</v>
      </c>
      <c r="AF757" s="11">
        <v>-1600</v>
      </c>
      <c r="AG757" s="41">
        <f t="shared" si="449"/>
        <v>-19200</v>
      </c>
    </row>
    <row r="758" spans="1:33" outlineLevel="2" x14ac:dyDescent="0.3">
      <c r="A758" s="45" t="str">
        <f>IF(AG758=0,"-",F758)</f>
        <v>-</v>
      </c>
      <c r="E758" s="42"/>
      <c r="F758" s="43"/>
      <c r="G758" s="43"/>
      <c r="H758" s="43"/>
      <c r="I758" s="42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68" t="s">
        <v>555</v>
      </c>
      <c r="AG758" s="41">
        <f t="shared" si="449"/>
        <v>0</v>
      </c>
    </row>
    <row r="759" spans="1:33" outlineLevel="2" x14ac:dyDescent="0.3">
      <c r="A759" s="45" t="str">
        <f>IF(AG759=0,"-",F759)</f>
        <v>-</v>
      </c>
      <c r="E759" s="42"/>
      <c r="F759" s="43"/>
      <c r="G759" s="43"/>
      <c r="H759" s="43"/>
      <c r="I759" s="42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68" t="s">
        <v>555</v>
      </c>
      <c r="AG759" s="41">
        <f t="shared" si="449"/>
        <v>0</v>
      </c>
    </row>
    <row r="760" spans="1:33" outlineLevel="2" x14ac:dyDescent="0.3">
      <c r="A760" s="45" t="str">
        <f>IF(AG760=0,"-",F760)</f>
        <v>-</v>
      </c>
      <c r="E760" s="42"/>
      <c r="F760" s="43"/>
      <c r="G760" s="43"/>
      <c r="H760" s="43"/>
      <c r="I760" s="42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68" t="s">
        <v>555</v>
      </c>
      <c r="AG760" s="41">
        <f t="shared" si="449"/>
        <v>0</v>
      </c>
    </row>
    <row r="761" spans="1:33" outlineLevel="2" x14ac:dyDescent="0.3">
      <c r="A761" s="45" t="str">
        <f>IF(AG761=0,"-",F761)</f>
        <v>-</v>
      </c>
      <c r="E761" s="42"/>
      <c r="F761" s="43"/>
      <c r="G761" s="43"/>
      <c r="H761" s="43"/>
      <c r="I761" s="42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68" t="s">
        <v>555</v>
      </c>
      <c r="AG761" s="41">
        <f t="shared" si="449"/>
        <v>0</v>
      </c>
    </row>
    <row r="762" spans="1:33" outlineLevel="1" x14ac:dyDescent="0.3">
      <c r="A762" s="45" t="s">
        <v>179</v>
      </c>
      <c r="D762">
        <v>42402</v>
      </c>
      <c r="E762" t="s">
        <v>67</v>
      </c>
      <c r="J762" s="72">
        <v>0</v>
      </c>
      <c r="K762" s="72">
        <v>-7219.6799999999994</v>
      </c>
      <c r="L762" s="72">
        <v>-5322.4800000000005</v>
      </c>
      <c r="M762" s="72">
        <v>-6721.92</v>
      </c>
      <c r="N762" s="72">
        <v>-6721.92</v>
      </c>
      <c r="O762" s="72">
        <v>-6721.92</v>
      </c>
      <c r="P762" s="72">
        <v>-7438.9000000000005</v>
      </c>
      <c r="Q762" s="72">
        <v>-6721.92</v>
      </c>
      <c r="R762" s="72">
        <v>-7079.56</v>
      </c>
      <c r="S762" s="72">
        <v>-6721.92</v>
      </c>
      <c r="T762" s="68" t="s">
        <v>555</v>
      </c>
      <c r="U762" s="12">
        <f>SUBTOTAL(9,U763:U770)</f>
        <v>0</v>
      </c>
      <c r="V762" s="12">
        <f t="shared" ref="V762:AF762" si="450">SUBTOTAL(9,V763:V770)</f>
        <v>-5326</v>
      </c>
      <c r="W762" s="12">
        <f t="shared" si="450"/>
        <v>-5326</v>
      </c>
      <c r="X762" s="12">
        <f t="shared" si="450"/>
        <v>-5326</v>
      </c>
      <c r="Y762" s="12">
        <f t="shared" si="450"/>
        <v>-5326</v>
      </c>
      <c r="Z762" s="12">
        <f t="shared" si="450"/>
        <v>-5326</v>
      </c>
      <c r="AA762" s="12">
        <f t="shared" si="450"/>
        <v>-7326</v>
      </c>
      <c r="AB762" s="12">
        <f t="shared" si="450"/>
        <v>-5326</v>
      </c>
      <c r="AC762" s="12">
        <f t="shared" si="450"/>
        <v>-5326</v>
      </c>
      <c r="AD762" s="12">
        <f t="shared" si="450"/>
        <v>-5326</v>
      </c>
      <c r="AE762" s="12">
        <f t="shared" si="450"/>
        <v>-5326</v>
      </c>
      <c r="AF762" s="12">
        <f t="shared" si="450"/>
        <v>0</v>
      </c>
      <c r="AG762" s="12">
        <f t="shared" ref="AG762" si="451">SUM(U762:AF762)</f>
        <v>-55260</v>
      </c>
    </row>
    <row r="763" spans="1:33" outlineLevel="2" x14ac:dyDescent="0.3">
      <c r="A763" s="45">
        <f>IF(AG763=0,"-",F763)</f>
        <v>4004</v>
      </c>
      <c r="E763" s="42"/>
      <c r="F763" s="43">
        <v>4004</v>
      </c>
      <c r="G763" s="43" t="s">
        <v>220</v>
      </c>
      <c r="H763" s="43" t="s">
        <v>434</v>
      </c>
      <c r="I763" s="42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68" t="s">
        <v>555</v>
      </c>
      <c r="V763" s="11">
        <v>-5300</v>
      </c>
      <c r="W763" s="11">
        <v>-5300</v>
      </c>
      <c r="X763" s="11">
        <v>-5300</v>
      </c>
      <c r="Y763" s="11">
        <v>-5300</v>
      </c>
      <c r="Z763" s="11">
        <v>-5300</v>
      </c>
      <c r="AA763" s="11">
        <v>-5300</v>
      </c>
      <c r="AB763" s="11">
        <v>-5300</v>
      </c>
      <c r="AC763" s="11">
        <v>-5300</v>
      </c>
      <c r="AD763" s="11">
        <v>-5300</v>
      </c>
      <c r="AE763" s="11">
        <v>-5300</v>
      </c>
      <c r="AG763" s="41">
        <f>SUM(U763:AF763)</f>
        <v>-53000</v>
      </c>
    </row>
    <row r="764" spans="1:33" outlineLevel="2" x14ac:dyDescent="0.3">
      <c r="A764" s="45">
        <f>IF(AG764=0,"-",F764)</f>
        <v>4004</v>
      </c>
      <c r="E764" s="42"/>
      <c r="F764" s="43">
        <v>4004</v>
      </c>
      <c r="G764" s="43" t="s">
        <v>220</v>
      </c>
      <c r="H764" s="43" t="s">
        <v>435</v>
      </c>
      <c r="I764" s="42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68" t="s">
        <v>555</v>
      </c>
      <c r="V764" s="11">
        <v>-13</v>
      </c>
      <c r="W764" s="11">
        <v>-13</v>
      </c>
      <c r="X764" s="11">
        <v>-13</v>
      </c>
      <c r="Y764" s="11">
        <v>-13</v>
      </c>
      <c r="Z764" s="11">
        <v>-13</v>
      </c>
      <c r="AA764" s="11">
        <v>-13</v>
      </c>
      <c r="AB764" s="11">
        <v>-13</v>
      </c>
      <c r="AC764" s="11">
        <v>-13</v>
      </c>
      <c r="AD764" s="11">
        <v>-13</v>
      </c>
      <c r="AE764" s="11">
        <v>-13</v>
      </c>
      <c r="AG764" s="41">
        <f t="shared" ref="AG764:AG770" si="452">SUM(U764:AF764)</f>
        <v>-130</v>
      </c>
    </row>
    <row r="765" spans="1:33" outlineLevel="2" x14ac:dyDescent="0.3">
      <c r="A765" s="45">
        <f>IF(AG765=0,"-",F765)</f>
        <v>4004</v>
      </c>
      <c r="E765" s="42"/>
      <c r="F765" s="43">
        <v>4004</v>
      </c>
      <c r="G765" s="43" t="s">
        <v>220</v>
      </c>
      <c r="H765" s="43" t="s">
        <v>436</v>
      </c>
      <c r="I765" s="42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68" t="s">
        <v>555</v>
      </c>
      <c r="V765" s="11">
        <v>-13</v>
      </c>
      <c r="W765" s="11">
        <v>-13</v>
      </c>
      <c r="X765" s="11">
        <v>-13</v>
      </c>
      <c r="Y765" s="11">
        <v>-13</v>
      </c>
      <c r="Z765" s="11">
        <v>-13</v>
      </c>
      <c r="AA765" s="11">
        <v>-13</v>
      </c>
      <c r="AB765" s="11">
        <v>-13</v>
      </c>
      <c r="AC765" s="11">
        <v>-13</v>
      </c>
      <c r="AD765" s="11">
        <v>-13</v>
      </c>
      <c r="AE765" s="11">
        <v>-13</v>
      </c>
      <c r="AG765" s="41">
        <f t="shared" si="452"/>
        <v>-130</v>
      </c>
    </row>
    <row r="766" spans="1:33" outlineLevel="2" x14ac:dyDescent="0.3">
      <c r="A766" s="45" t="str">
        <f>IF(AG766=0,"-",F766)</f>
        <v>-</v>
      </c>
      <c r="E766" s="42"/>
      <c r="F766" s="43">
        <v>4004</v>
      </c>
      <c r="G766" s="43" t="s">
        <v>220</v>
      </c>
      <c r="H766" s="43" t="s">
        <v>437</v>
      </c>
      <c r="I766" s="42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68" t="s">
        <v>555</v>
      </c>
      <c r="V766" s="11">
        <v>0</v>
      </c>
      <c r="W766" s="11">
        <v>0</v>
      </c>
      <c r="X766" s="11">
        <v>0</v>
      </c>
      <c r="Y766" s="11">
        <v>0</v>
      </c>
      <c r="Z766" s="11">
        <v>0</v>
      </c>
      <c r="AA766" s="11">
        <v>0</v>
      </c>
      <c r="AB766" s="11">
        <v>0</v>
      </c>
      <c r="AC766" s="11">
        <v>0</v>
      </c>
      <c r="AD766" s="11">
        <v>0</v>
      </c>
      <c r="AE766" s="11">
        <v>0</v>
      </c>
      <c r="AG766" s="41">
        <f t="shared" si="452"/>
        <v>0</v>
      </c>
    </row>
    <row r="767" spans="1:33" outlineLevel="2" x14ac:dyDescent="0.3">
      <c r="A767" s="45">
        <f>IF(AG767=0,"-",F767)</f>
        <v>4004</v>
      </c>
      <c r="E767" s="42"/>
      <c r="F767" s="43">
        <v>4004</v>
      </c>
      <c r="G767" s="43" t="s">
        <v>220</v>
      </c>
      <c r="H767" s="43" t="s">
        <v>438</v>
      </c>
      <c r="I767" s="42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68" t="s">
        <v>555</v>
      </c>
      <c r="AA767" s="11">
        <v>-2000</v>
      </c>
      <c r="AG767" s="41">
        <f t="shared" si="452"/>
        <v>-2000</v>
      </c>
    </row>
    <row r="768" spans="1:33" outlineLevel="2" x14ac:dyDescent="0.3">
      <c r="A768" s="45" t="str">
        <f>IF(AG768=0,"-",F768)</f>
        <v>-</v>
      </c>
      <c r="E768" s="42"/>
      <c r="F768" s="43"/>
      <c r="G768" s="43"/>
      <c r="H768" s="43"/>
      <c r="I768" s="42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68" t="s">
        <v>555</v>
      </c>
      <c r="AG768" s="41">
        <f t="shared" si="452"/>
        <v>0</v>
      </c>
    </row>
    <row r="769" spans="1:33" outlineLevel="2" x14ac:dyDescent="0.3">
      <c r="A769" s="45" t="str">
        <f>IF(AG769=0,"-",F769)</f>
        <v>-</v>
      </c>
      <c r="E769" s="42"/>
      <c r="F769" s="43"/>
      <c r="G769" s="43"/>
      <c r="H769" s="43"/>
      <c r="I769" s="42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68" t="s">
        <v>555</v>
      </c>
      <c r="AG769" s="41">
        <f t="shared" si="452"/>
        <v>0</v>
      </c>
    </row>
    <row r="770" spans="1:33" outlineLevel="2" x14ac:dyDescent="0.3">
      <c r="A770" s="45" t="str">
        <f>IF(AG770=0,"-",F770)</f>
        <v>-</v>
      </c>
      <c r="E770" s="42"/>
      <c r="F770" s="43"/>
      <c r="G770" s="43"/>
      <c r="H770" s="43"/>
      <c r="I770" s="42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68" t="s">
        <v>555</v>
      </c>
      <c r="AG770" s="41">
        <f t="shared" si="452"/>
        <v>0</v>
      </c>
    </row>
    <row r="771" spans="1:33" outlineLevel="1" x14ac:dyDescent="0.3">
      <c r="A771" s="45" t="s">
        <v>179</v>
      </c>
      <c r="D771">
        <v>42403</v>
      </c>
      <c r="E771" t="s">
        <v>68</v>
      </c>
      <c r="J771" s="72">
        <v>-2432.94</v>
      </c>
      <c r="K771" s="72">
        <v>-1052.94</v>
      </c>
      <c r="L771" s="72">
        <v>-1742.94</v>
      </c>
      <c r="M771" s="72">
        <v>-1742.94</v>
      </c>
      <c r="N771" s="72">
        <v>-1742.94</v>
      </c>
      <c r="O771" s="72">
        <v>-1742.94</v>
      </c>
      <c r="P771" s="72">
        <v>-1742.94</v>
      </c>
      <c r="Q771" s="72">
        <v>-1742.94</v>
      </c>
      <c r="R771" s="72">
        <v>-1742.94</v>
      </c>
      <c r="S771" s="72">
        <v>-1742.94</v>
      </c>
      <c r="T771" s="68" t="s">
        <v>555</v>
      </c>
      <c r="U771" s="12">
        <f>SUBTOTAL(9,U772:U779)</f>
        <v>-1743</v>
      </c>
      <c r="V771" s="12">
        <f t="shared" ref="V771:AF771" si="453">SUBTOTAL(9,V772:V779)</f>
        <v>-1743</v>
      </c>
      <c r="W771" s="12">
        <f t="shared" si="453"/>
        <v>-1743</v>
      </c>
      <c r="X771" s="12">
        <f t="shared" si="453"/>
        <v>-1743</v>
      </c>
      <c r="Y771" s="12">
        <f t="shared" si="453"/>
        <v>-1743</v>
      </c>
      <c r="Z771" s="12">
        <f t="shared" si="453"/>
        <v>-1743</v>
      </c>
      <c r="AA771" s="12">
        <f t="shared" si="453"/>
        <v>-1743</v>
      </c>
      <c r="AB771" s="12">
        <f t="shared" si="453"/>
        <v>-1743</v>
      </c>
      <c r="AC771" s="12">
        <f t="shared" si="453"/>
        <v>-1743</v>
      </c>
      <c r="AD771" s="12">
        <f t="shared" si="453"/>
        <v>-1743</v>
      </c>
      <c r="AE771" s="12">
        <f t="shared" si="453"/>
        <v>-1743</v>
      </c>
      <c r="AF771" s="12">
        <f t="shared" si="453"/>
        <v>-1743</v>
      </c>
      <c r="AG771" s="12">
        <f t="shared" ref="AG771" si="454">SUM(U771:AF771)</f>
        <v>-20916</v>
      </c>
    </row>
    <row r="772" spans="1:33" outlineLevel="2" x14ac:dyDescent="0.3">
      <c r="A772" s="45" t="str">
        <f>IF(AG772=0,"-",F772)</f>
        <v>-</v>
      </c>
      <c r="E772" s="42"/>
      <c r="F772" s="43">
        <v>4004</v>
      </c>
      <c r="G772" s="43" t="s">
        <v>220</v>
      </c>
      <c r="H772" s="43" t="s">
        <v>434</v>
      </c>
      <c r="I772" s="42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68" t="s">
        <v>555</v>
      </c>
      <c r="U772" s="11">
        <v>0</v>
      </c>
      <c r="V772" s="11">
        <v>0</v>
      </c>
      <c r="W772" s="11">
        <v>0</v>
      </c>
      <c r="X772" s="11">
        <v>0</v>
      </c>
      <c r="Y772" s="11">
        <v>0</v>
      </c>
      <c r="Z772" s="11">
        <v>0</v>
      </c>
      <c r="AA772" s="11">
        <v>0</v>
      </c>
      <c r="AB772" s="11">
        <v>0</v>
      </c>
      <c r="AC772" s="11">
        <v>0</v>
      </c>
      <c r="AD772" s="11">
        <v>0</v>
      </c>
      <c r="AE772" s="11">
        <v>0</v>
      </c>
      <c r="AF772" s="11">
        <v>0</v>
      </c>
      <c r="AG772" s="41">
        <f>SUM(U772:AF772)</f>
        <v>0</v>
      </c>
    </row>
    <row r="773" spans="1:33" outlineLevel="2" x14ac:dyDescent="0.3">
      <c r="A773" s="45">
        <f>IF(AG773=0,"-",F773)</f>
        <v>4004</v>
      </c>
      <c r="E773" s="42"/>
      <c r="F773" s="43">
        <v>4004</v>
      </c>
      <c r="G773" s="43" t="s">
        <v>220</v>
      </c>
      <c r="H773" s="43" t="s">
        <v>435</v>
      </c>
      <c r="I773" s="42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68" t="s">
        <v>555</v>
      </c>
      <c r="U773" s="11">
        <v>-581</v>
      </c>
      <c r="V773" s="11">
        <v>-581</v>
      </c>
      <c r="W773" s="11">
        <v>-581</v>
      </c>
      <c r="X773" s="11">
        <v>-581</v>
      </c>
      <c r="Y773" s="11">
        <v>-581</v>
      </c>
      <c r="Z773" s="11">
        <v>-581</v>
      </c>
      <c r="AA773" s="11">
        <v>-581</v>
      </c>
      <c r="AB773" s="11">
        <v>-581</v>
      </c>
      <c r="AC773" s="11">
        <v>-581</v>
      </c>
      <c r="AD773" s="11">
        <v>-581</v>
      </c>
      <c r="AE773" s="11">
        <v>-581</v>
      </c>
      <c r="AF773" s="11">
        <v>-581</v>
      </c>
      <c r="AG773" s="41">
        <f t="shared" ref="AG773:AG779" si="455">SUM(U773:AF773)</f>
        <v>-6972</v>
      </c>
    </row>
    <row r="774" spans="1:33" outlineLevel="2" x14ac:dyDescent="0.3">
      <c r="A774" s="45">
        <f>IF(AG774=0,"-",F774)</f>
        <v>4004</v>
      </c>
      <c r="E774" s="42"/>
      <c r="F774" s="43">
        <v>4004</v>
      </c>
      <c r="G774" s="43" t="s">
        <v>220</v>
      </c>
      <c r="H774" s="43" t="s">
        <v>436</v>
      </c>
      <c r="I774" s="42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68" t="s">
        <v>555</v>
      </c>
      <c r="U774" s="11">
        <v>-581</v>
      </c>
      <c r="V774" s="11">
        <v>-581</v>
      </c>
      <c r="W774" s="11">
        <v>-581</v>
      </c>
      <c r="X774" s="11">
        <v>-581</v>
      </c>
      <c r="Y774" s="11">
        <v>-581</v>
      </c>
      <c r="Z774" s="11">
        <v>-581</v>
      </c>
      <c r="AA774" s="11">
        <v>-581</v>
      </c>
      <c r="AB774" s="11">
        <v>-581</v>
      </c>
      <c r="AC774" s="11">
        <v>-581</v>
      </c>
      <c r="AD774" s="11">
        <v>-581</v>
      </c>
      <c r="AE774" s="11">
        <v>-581</v>
      </c>
      <c r="AF774" s="11">
        <v>-581</v>
      </c>
      <c r="AG774" s="41">
        <f t="shared" si="455"/>
        <v>-6972</v>
      </c>
    </row>
    <row r="775" spans="1:33" outlineLevel="2" x14ac:dyDescent="0.3">
      <c r="A775" s="45">
        <f>IF(AG775=0,"-",F775)</f>
        <v>4004</v>
      </c>
      <c r="E775" s="42"/>
      <c r="F775" s="43">
        <v>4004</v>
      </c>
      <c r="G775" s="43" t="s">
        <v>220</v>
      </c>
      <c r="H775" s="43" t="s">
        <v>437</v>
      </c>
      <c r="I775" s="42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68" t="s">
        <v>555</v>
      </c>
      <c r="U775" s="11">
        <v>-581</v>
      </c>
      <c r="V775" s="11">
        <v>-581</v>
      </c>
      <c r="W775" s="11">
        <v>-581</v>
      </c>
      <c r="X775" s="11">
        <v>-581</v>
      </c>
      <c r="Y775" s="11">
        <v>-581</v>
      </c>
      <c r="Z775" s="11">
        <v>-581</v>
      </c>
      <c r="AA775" s="11">
        <v>-581</v>
      </c>
      <c r="AB775" s="11">
        <v>-581</v>
      </c>
      <c r="AC775" s="11">
        <v>-581</v>
      </c>
      <c r="AD775" s="11">
        <v>-581</v>
      </c>
      <c r="AE775" s="11">
        <v>-581</v>
      </c>
      <c r="AF775" s="11">
        <v>-581</v>
      </c>
      <c r="AG775" s="41">
        <f t="shared" si="455"/>
        <v>-6972</v>
      </c>
    </row>
    <row r="776" spans="1:33" outlineLevel="2" x14ac:dyDescent="0.3">
      <c r="A776" s="45" t="str">
        <f>IF(AG776=0,"-",F776)</f>
        <v>-</v>
      </c>
      <c r="E776" s="42"/>
      <c r="F776" s="43"/>
      <c r="G776" s="43"/>
      <c r="H776" s="43"/>
      <c r="I776" s="42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68" t="s">
        <v>555</v>
      </c>
      <c r="AG776" s="41">
        <f t="shared" si="455"/>
        <v>0</v>
      </c>
    </row>
    <row r="777" spans="1:33" outlineLevel="2" x14ac:dyDescent="0.3">
      <c r="A777" s="45" t="str">
        <f>IF(AG777=0,"-",F777)</f>
        <v>-</v>
      </c>
      <c r="E777" s="42"/>
      <c r="F777" s="43"/>
      <c r="G777" s="43"/>
      <c r="H777" s="43"/>
      <c r="I777" s="42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68" t="s">
        <v>555</v>
      </c>
      <c r="AG777" s="41">
        <f t="shared" si="455"/>
        <v>0</v>
      </c>
    </row>
    <row r="778" spans="1:33" outlineLevel="2" x14ac:dyDescent="0.3">
      <c r="A778" s="45" t="str">
        <f>IF(AG778=0,"-",F778)</f>
        <v>-</v>
      </c>
      <c r="E778" s="42"/>
      <c r="F778" s="43"/>
      <c r="G778" s="43"/>
      <c r="H778" s="43"/>
      <c r="I778" s="42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68" t="s">
        <v>555</v>
      </c>
      <c r="AG778" s="41">
        <f t="shared" si="455"/>
        <v>0</v>
      </c>
    </row>
    <row r="779" spans="1:33" outlineLevel="2" x14ac:dyDescent="0.3">
      <c r="A779" s="45" t="str">
        <f>IF(AG779=0,"-",F779)</f>
        <v>-</v>
      </c>
      <c r="E779" s="42"/>
      <c r="F779" s="43"/>
      <c r="G779" s="43"/>
      <c r="H779" s="43"/>
      <c r="I779" s="42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68" t="s">
        <v>555</v>
      </c>
      <c r="AG779" s="41">
        <f t="shared" si="455"/>
        <v>0</v>
      </c>
    </row>
    <row r="780" spans="1:33" outlineLevel="1" x14ac:dyDescent="0.3">
      <c r="A780" s="45" t="s">
        <v>179</v>
      </c>
      <c r="D780">
        <v>42404</v>
      </c>
      <c r="E780" t="s">
        <v>69</v>
      </c>
      <c r="J780" s="72">
        <v>-17882.289999999997</v>
      </c>
      <c r="K780" s="72">
        <v>-13657.619999999999</v>
      </c>
      <c r="L780" s="72">
        <v>-13657.230000000001</v>
      </c>
      <c r="M780" s="72">
        <v>-9218.69</v>
      </c>
      <c r="N780" s="72">
        <v>-7390.75</v>
      </c>
      <c r="O780" s="72">
        <v>-7519.6100000000006</v>
      </c>
      <c r="P780" s="72">
        <v>-8512.159999999998</v>
      </c>
      <c r="Q780" s="72">
        <v>-8583.489999999998</v>
      </c>
      <c r="R780" s="72">
        <v>-10170.65</v>
      </c>
      <c r="S780" s="72">
        <v>-10842.689999999999</v>
      </c>
      <c r="T780" s="68" t="s">
        <v>555</v>
      </c>
      <c r="U780" s="12">
        <f>SUBTOTAL(9,U781:U788)</f>
        <v>-10300</v>
      </c>
      <c r="V780" s="12">
        <f t="shared" ref="V780:AF780" si="456">SUBTOTAL(9,V781:V788)</f>
        <v>-10300</v>
      </c>
      <c r="W780" s="12">
        <f t="shared" si="456"/>
        <v>-10300</v>
      </c>
      <c r="X780" s="12">
        <f t="shared" si="456"/>
        <v>-10300</v>
      </c>
      <c r="Y780" s="12">
        <f t="shared" si="456"/>
        <v>-10300</v>
      </c>
      <c r="Z780" s="12">
        <f t="shared" si="456"/>
        <v>-10300</v>
      </c>
      <c r="AA780" s="12">
        <f t="shared" si="456"/>
        <v>-10300</v>
      </c>
      <c r="AB780" s="12">
        <f t="shared" si="456"/>
        <v>-10300</v>
      </c>
      <c r="AC780" s="12">
        <f t="shared" si="456"/>
        <v>-10300</v>
      </c>
      <c r="AD780" s="12">
        <f t="shared" si="456"/>
        <v>-10300</v>
      </c>
      <c r="AE780" s="12">
        <f t="shared" si="456"/>
        <v>-10300</v>
      </c>
      <c r="AF780" s="12">
        <f t="shared" si="456"/>
        <v>-10300</v>
      </c>
      <c r="AG780" s="12">
        <f t="shared" ref="AG780" si="457">SUM(U780:AF780)</f>
        <v>-123600</v>
      </c>
    </row>
    <row r="781" spans="1:33" outlineLevel="2" x14ac:dyDescent="0.3">
      <c r="A781" s="45">
        <f>IF(AG781=0,"-",F781)</f>
        <v>4004</v>
      </c>
      <c r="E781" s="42"/>
      <c r="F781" s="43">
        <v>4004</v>
      </c>
      <c r="G781" s="43" t="s">
        <v>220</v>
      </c>
      <c r="H781" s="43" t="s">
        <v>434</v>
      </c>
      <c r="I781" s="42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68" t="s">
        <v>555</v>
      </c>
      <c r="U781" s="11">
        <v>-10000</v>
      </c>
      <c r="V781" s="11">
        <v>-10000</v>
      </c>
      <c r="W781" s="11">
        <v>-10000</v>
      </c>
      <c r="X781" s="11">
        <v>-10000</v>
      </c>
      <c r="Y781" s="11">
        <v>-10000</v>
      </c>
      <c r="Z781" s="11">
        <v>-10000</v>
      </c>
      <c r="AA781" s="11">
        <v>-10000</v>
      </c>
      <c r="AB781" s="11">
        <v>-10000</v>
      </c>
      <c r="AC781" s="11">
        <v>-10000</v>
      </c>
      <c r="AD781" s="11">
        <v>-10000</v>
      </c>
      <c r="AE781" s="11">
        <v>-10000</v>
      </c>
      <c r="AF781" s="11">
        <v>-10000</v>
      </c>
      <c r="AG781" s="41">
        <f>SUM(U781:AF781)</f>
        <v>-120000</v>
      </c>
    </row>
    <row r="782" spans="1:33" outlineLevel="2" x14ac:dyDescent="0.3">
      <c r="A782" s="45">
        <f>IF(AG782=0,"-",F782)</f>
        <v>4004</v>
      </c>
      <c r="E782" s="42"/>
      <c r="F782" s="43">
        <v>4004</v>
      </c>
      <c r="G782" s="43" t="s">
        <v>220</v>
      </c>
      <c r="H782" s="43" t="s">
        <v>435</v>
      </c>
      <c r="I782" s="42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68" t="s">
        <v>555</v>
      </c>
      <c r="U782" s="11">
        <v>-100</v>
      </c>
      <c r="V782" s="11">
        <v>-100</v>
      </c>
      <c r="W782" s="11">
        <v>-100</v>
      </c>
      <c r="X782" s="11">
        <v>-100</v>
      </c>
      <c r="Y782" s="11">
        <v>-100</v>
      </c>
      <c r="Z782" s="11">
        <v>-100</v>
      </c>
      <c r="AA782" s="11">
        <v>-100</v>
      </c>
      <c r="AB782" s="11">
        <v>-100</v>
      </c>
      <c r="AC782" s="11">
        <v>-100</v>
      </c>
      <c r="AD782" s="11">
        <v>-100</v>
      </c>
      <c r="AE782" s="11">
        <v>-100</v>
      </c>
      <c r="AF782" s="11">
        <v>-100</v>
      </c>
      <c r="AG782" s="41">
        <f t="shared" ref="AG782:AG788" si="458">SUM(U782:AF782)</f>
        <v>-1200</v>
      </c>
    </row>
    <row r="783" spans="1:33" outlineLevel="2" x14ac:dyDescent="0.3">
      <c r="A783" s="45">
        <f>IF(AG783=0,"-",F783)</f>
        <v>4004</v>
      </c>
      <c r="E783" s="42"/>
      <c r="F783" s="43">
        <v>4004</v>
      </c>
      <c r="G783" s="43" t="s">
        <v>220</v>
      </c>
      <c r="H783" s="43" t="s">
        <v>436</v>
      </c>
      <c r="I783" s="42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68" t="s">
        <v>555</v>
      </c>
      <c r="U783" s="11">
        <v>-100</v>
      </c>
      <c r="V783" s="11">
        <v>-100</v>
      </c>
      <c r="W783" s="11">
        <v>-100</v>
      </c>
      <c r="X783" s="11">
        <v>-100</v>
      </c>
      <c r="Y783" s="11">
        <v>-100</v>
      </c>
      <c r="Z783" s="11">
        <v>-100</v>
      </c>
      <c r="AA783" s="11">
        <v>-100</v>
      </c>
      <c r="AB783" s="11">
        <v>-100</v>
      </c>
      <c r="AC783" s="11">
        <v>-100</v>
      </c>
      <c r="AD783" s="11">
        <v>-100</v>
      </c>
      <c r="AE783" s="11">
        <v>-100</v>
      </c>
      <c r="AF783" s="11">
        <v>-100</v>
      </c>
      <c r="AG783" s="41">
        <f t="shared" si="458"/>
        <v>-1200</v>
      </c>
    </row>
    <row r="784" spans="1:33" outlineLevel="2" x14ac:dyDescent="0.3">
      <c r="A784" s="45">
        <f>IF(AG784=0,"-",F784)</f>
        <v>4004</v>
      </c>
      <c r="E784" s="42"/>
      <c r="F784" s="43">
        <v>4004</v>
      </c>
      <c r="G784" s="43" t="s">
        <v>220</v>
      </c>
      <c r="H784" s="43" t="s">
        <v>437</v>
      </c>
      <c r="I784" s="42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68" t="s">
        <v>555</v>
      </c>
      <c r="U784" s="11">
        <v>-100</v>
      </c>
      <c r="V784" s="11">
        <v>-100</v>
      </c>
      <c r="W784" s="11">
        <v>-100</v>
      </c>
      <c r="X784" s="11">
        <v>-100</v>
      </c>
      <c r="Y784" s="11">
        <v>-100</v>
      </c>
      <c r="Z784" s="11">
        <v>-100</v>
      </c>
      <c r="AA784" s="11">
        <v>-100</v>
      </c>
      <c r="AB784" s="11">
        <v>-100</v>
      </c>
      <c r="AC784" s="11">
        <v>-100</v>
      </c>
      <c r="AD784" s="11">
        <v>-100</v>
      </c>
      <c r="AE784" s="11">
        <v>-100</v>
      </c>
      <c r="AF784" s="11">
        <v>-100</v>
      </c>
      <c r="AG784" s="41">
        <f t="shared" si="458"/>
        <v>-1200</v>
      </c>
    </row>
    <row r="785" spans="1:33" outlineLevel="2" x14ac:dyDescent="0.3">
      <c r="A785" s="45" t="str">
        <f>IF(AG785=0,"-",F785)</f>
        <v>-</v>
      </c>
      <c r="E785" s="42"/>
      <c r="F785" s="43"/>
      <c r="G785" s="43"/>
      <c r="H785" s="43"/>
      <c r="I785" s="42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68" t="s">
        <v>555</v>
      </c>
      <c r="AG785" s="41">
        <f t="shared" si="458"/>
        <v>0</v>
      </c>
    </row>
    <row r="786" spans="1:33" outlineLevel="2" x14ac:dyDescent="0.3">
      <c r="A786" s="45" t="str">
        <f>IF(AG786=0,"-",F786)</f>
        <v>-</v>
      </c>
      <c r="E786" s="42"/>
      <c r="F786" s="43"/>
      <c r="G786" s="43"/>
      <c r="H786" s="43"/>
      <c r="I786" s="42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68" t="s">
        <v>555</v>
      </c>
      <c r="AG786" s="41">
        <f t="shared" si="458"/>
        <v>0</v>
      </c>
    </row>
    <row r="787" spans="1:33" outlineLevel="2" x14ac:dyDescent="0.3">
      <c r="A787" s="45" t="str">
        <f>IF(AG787=0,"-",F787)</f>
        <v>-</v>
      </c>
      <c r="E787" s="42"/>
      <c r="F787" s="43"/>
      <c r="G787" s="43"/>
      <c r="H787" s="43"/>
      <c r="I787" s="42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68" t="s">
        <v>555</v>
      </c>
      <c r="AG787" s="41">
        <f t="shared" si="458"/>
        <v>0</v>
      </c>
    </row>
    <row r="788" spans="1:33" outlineLevel="2" x14ac:dyDescent="0.3">
      <c r="A788" s="45" t="str">
        <f>IF(AG788=0,"-",F788)</f>
        <v>-</v>
      </c>
      <c r="E788" s="42"/>
      <c r="F788" s="43"/>
      <c r="G788" s="43"/>
      <c r="H788" s="43"/>
      <c r="I788" s="42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68" t="s">
        <v>555</v>
      </c>
      <c r="AG788" s="41">
        <f t="shared" si="458"/>
        <v>0</v>
      </c>
    </row>
    <row r="789" spans="1:33" outlineLevel="1" x14ac:dyDescent="0.3">
      <c r="A789" s="45" t="s">
        <v>179</v>
      </c>
      <c r="D789">
        <v>42405</v>
      </c>
      <c r="E789" t="s">
        <v>70</v>
      </c>
      <c r="J789" s="72">
        <v>-11730.3</v>
      </c>
      <c r="K789" s="72">
        <v>-11072.390000000001</v>
      </c>
      <c r="L789" s="72">
        <v>-6787.6500000000015</v>
      </c>
      <c r="M789" s="72">
        <v>-10822.989999999998</v>
      </c>
      <c r="N789" s="72">
        <v>-9539.4299999999985</v>
      </c>
      <c r="O789" s="72">
        <v>-220.25</v>
      </c>
      <c r="P789" s="72">
        <v>-8736.6099999999988</v>
      </c>
      <c r="Q789" s="72">
        <v>-18123.97</v>
      </c>
      <c r="R789" s="72">
        <v>-11019.71</v>
      </c>
      <c r="S789" s="72">
        <v>-9862.5300000000007</v>
      </c>
      <c r="T789" s="68" t="s">
        <v>555</v>
      </c>
      <c r="U789" s="12">
        <f>SUBTOTAL(9,U790:U797)</f>
        <v>-11300</v>
      </c>
      <c r="V789" s="12">
        <f t="shared" ref="V789:AF789" si="459">SUBTOTAL(9,V790:V797)</f>
        <v>-11300</v>
      </c>
      <c r="W789" s="12">
        <f t="shared" si="459"/>
        <v>-11300</v>
      </c>
      <c r="X789" s="12">
        <f t="shared" si="459"/>
        <v>-11300</v>
      </c>
      <c r="Y789" s="12">
        <f t="shared" si="459"/>
        <v>-11300</v>
      </c>
      <c r="Z789" s="12">
        <f t="shared" si="459"/>
        <v>-11300</v>
      </c>
      <c r="AA789" s="12">
        <f t="shared" si="459"/>
        <v>-11300</v>
      </c>
      <c r="AB789" s="12">
        <f t="shared" si="459"/>
        <v>-11300</v>
      </c>
      <c r="AC789" s="12">
        <f t="shared" si="459"/>
        <v>-11300</v>
      </c>
      <c r="AD789" s="12">
        <f t="shared" si="459"/>
        <v>-11300</v>
      </c>
      <c r="AE789" s="12">
        <f t="shared" si="459"/>
        <v>-11300</v>
      </c>
      <c r="AF789" s="12">
        <f t="shared" si="459"/>
        <v>-11300</v>
      </c>
      <c r="AG789" s="12">
        <f t="shared" ref="AG789" si="460">SUM(U789:AF789)</f>
        <v>-135600</v>
      </c>
    </row>
    <row r="790" spans="1:33" outlineLevel="2" x14ac:dyDescent="0.3">
      <c r="A790" s="45">
        <f>IF(AG790=0,"-",F790)</f>
        <v>4004</v>
      </c>
      <c r="E790" s="42"/>
      <c r="F790" s="43">
        <v>4004</v>
      </c>
      <c r="G790" s="43" t="s">
        <v>220</v>
      </c>
      <c r="H790" s="43" t="s">
        <v>434</v>
      </c>
      <c r="I790" s="42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68" t="s">
        <v>555</v>
      </c>
      <c r="U790" s="11">
        <v>-11000</v>
      </c>
      <c r="V790" s="11">
        <v>-11000</v>
      </c>
      <c r="W790" s="11">
        <v>-11000</v>
      </c>
      <c r="X790" s="11">
        <v>-11000</v>
      </c>
      <c r="Y790" s="11">
        <v>-11000</v>
      </c>
      <c r="Z790" s="11">
        <v>-11000</v>
      </c>
      <c r="AA790" s="11">
        <v>-11000</v>
      </c>
      <c r="AB790" s="11">
        <v>-11000</v>
      </c>
      <c r="AC790" s="11">
        <v>-11000</v>
      </c>
      <c r="AD790" s="11">
        <v>-11000</v>
      </c>
      <c r="AE790" s="11">
        <v>-11000</v>
      </c>
      <c r="AF790" s="11">
        <v>-11000</v>
      </c>
      <c r="AG790" s="41">
        <f>SUM(U790:AF790)</f>
        <v>-132000</v>
      </c>
    </row>
    <row r="791" spans="1:33" outlineLevel="2" x14ac:dyDescent="0.3">
      <c r="A791" s="45">
        <f>IF(AG791=0,"-",F791)</f>
        <v>4004</v>
      </c>
      <c r="E791" s="42"/>
      <c r="F791" s="43">
        <v>4004</v>
      </c>
      <c r="G791" s="43" t="s">
        <v>220</v>
      </c>
      <c r="H791" s="43" t="s">
        <v>435</v>
      </c>
      <c r="I791" s="42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68" t="s">
        <v>555</v>
      </c>
      <c r="U791" s="11">
        <v>-100</v>
      </c>
      <c r="V791" s="11">
        <v>-100</v>
      </c>
      <c r="W791" s="11">
        <v>-100</v>
      </c>
      <c r="X791" s="11">
        <v>-100</v>
      </c>
      <c r="Y791" s="11">
        <v>-100</v>
      </c>
      <c r="Z791" s="11">
        <v>-100</v>
      </c>
      <c r="AA791" s="11">
        <v>-100</v>
      </c>
      <c r="AB791" s="11">
        <v>-100</v>
      </c>
      <c r="AC791" s="11">
        <v>-100</v>
      </c>
      <c r="AD791" s="11">
        <v>-100</v>
      </c>
      <c r="AE791" s="11">
        <v>-100</v>
      </c>
      <c r="AF791" s="11">
        <v>-100</v>
      </c>
      <c r="AG791" s="41">
        <f t="shared" ref="AG791:AG797" si="461">SUM(U791:AF791)</f>
        <v>-1200</v>
      </c>
    </row>
    <row r="792" spans="1:33" outlineLevel="2" x14ac:dyDescent="0.3">
      <c r="A792" s="45">
        <f>IF(AG792=0,"-",F792)</f>
        <v>4004</v>
      </c>
      <c r="E792" s="42"/>
      <c r="F792" s="43">
        <v>4004</v>
      </c>
      <c r="G792" s="43" t="s">
        <v>220</v>
      </c>
      <c r="H792" s="43" t="s">
        <v>436</v>
      </c>
      <c r="I792" s="42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68" t="s">
        <v>555</v>
      </c>
      <c r="U792" s="11">
        <v>-100</v>
      </c>
      <c r="V792" s="11">
        <v>-100</v>
      </c>
      <c r="W792" s="11">
        <v>-100</v>
      </c>
      <c r="X792" s="11">
        <v>-100</v>
      </c>
      <c r="Y792" s="11">
        <v>-100</v>
      </c>
      <c r="Z792" s="11">
        <v>-100</v>
      </c>
      <c r="AA792" s="11">
        <v>-100</v>
      </c>
      <c r="AB792" s="11">
        <v>-100</v>
      </c>
      <c r="AC792" s="11">
        <v>-100</v>
      </c>
      <c r="AD792" s="11">
        <v>-100</v>
      </c>
      <c r="AE792" s="11">
        <v>-100</v>
      </c>
      <c r="AF792" s="11">
        <v>-100</v>
      </c>
      <c r="AG792" s="41">
        <f t="shared" si="461"/>
        <v>-1200</v>
      </c>
    </row>
    <row r="793" spans="1:33" outlineLevel="2" x14ac:dyDescent="0.3">
      <c r="A793" s="45">
        <f>IF(AG793=0,"-",F793)</f>
        <v>4004</v>
      </c>
      <c r="E793" s="42"/>
      <c r="F793" s="43">
        <v>4004</v>
      </c>
      <c r="G793" s="43" t="s">
        <v>220</v>
      </c>
      <c r="H793" s="43" t="s">
        <v>437</v>
      </c>
      <c r="I793" s="42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68" t="s">
        <v>555</v>
      </c>
      <c r="U793" s="11">
        <v>-100</v>
      </c>
      <c r="V793" s="11">
        <v>-100</v>
      </c>
      <c r="W793" s="11">
        <v>-100</v>
      </c>
      <c r="X793" s="11">
        <v>-100</v>
      </c>
      <c r="Y793" s="11">
        <v>-100</v>
      </c>
      <c r="Z793" s="11">
        <v>-100</v>
      </c>
      <c r="AA793" s="11">
        <v>-100</v>
      </c>
      <c r="AB793" s="11">
        <v>-100</v>
      </c>
      <c r="AC793" s="11">
        <v>-100</v>
      </c>
      <c r="AD793" s="11">
        <v>-100</v>
      </c>
      <c r="AE793" s="11">
        <v>-100</v>
      </c>
      <c r="AF793" s="11">
        <v>-100</v>
      </c>
      <c r="AG793" s="41">
        <f t="shared" si="461"/>
        <v>-1200</v>
      </c>
    </row>
    <row r="794" spans="1:33" outlineLevel="2" x14ac:dyDescent="0.3">
      <c r="A794" s="45" t="str">
        <f>IF(AG794=0,"-",F794)</f>
        <v>-</v>
      </c>
      <c r="E794" s="42"/>
      <c r="F794" s="43"/>
      <c r="G794" s="43"/>
      <c r="H794" s="43"/>
      <c r="I794" s="42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68" t="s">
        <v>555</v>
      </c>
      <c r="AG794" s="41">
        <f t="shared" si="461"/>
        <v>0</v>
      </c>
    </row>
    <row r="795" spans="1:33" outlineLevel="2" x14ac:dyDescent="0.3">
      <c r="A795" s="45" t="str">
        <f>IF(AG795=0,"-",F795)</f>
        <v>-</v>
      </c>
      <c r="E795" s="42"/>
      <c r="F795" s="43"/>
      <c r="G795" s="43"/>
      <c r="H795" s="43"/>
      <c r="I795" s="42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68" t="s">
        <v>555</v>
      </c>
      <c r="AG795" s="41">
        <f t="shared" si="461"/>
        <v>0</v>
      </c>
    </row>
    <row r="796" spans="1:33" outlineLevel="2" x14ac:dyDescent="0.3">
      <c r="A796" s="45" t="str">
        <f>IF(AG796=0,"-",F796)</f>
        <v>-</v>
      </c>
      <c r="E796" s="42"/>
      <c r="F796" s="43"/>
      <c r="G796" s="43"/>
      <c r="H796" s="43"/>
      <c r="I796" s="42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68" t="s">
        <v>555</v>
      </c>
      <c r="AG796" s="41">
        <f t="shared" si="461"/>
        <v>0</v>
      </c>
    </row>
    <row r="797" spans="1:33" outlineLevel="2" x14ac:dyDescent="0.3">
      <c r="A797" s="45" t="str">
        <f>IF(AG797=0,"-",F797)</f>
        <v>-</v>
      </c>
      <c r="E797" s="42"/>
      <c r="F797" s="43"/>
      <c r="G797" s="43"/>
      <c r="H797" s="43"/>
      <c r="I797" s="42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68" t="s">
        <v>555</v>
      </c>
      <c r="AG797" s="41">
        <f t="shared" si="461"/>
        <v>0</v>
      </c>
    </row>
    <row r="798" spans="1:33" outlineLevel="1" x14ac:dyDescent="0.3">
      <c r="A798" s="45" t="s">
        <v>179</v>
      </c>
      <c r="D798">
        <v>42406</v>
      </c>
      <c r="E798" t="s">
        <v>56</v>
      </c>
      <c r="J798" s="72">
        <v>0</v>
      </c>
      <c r="K798" s="72">
        <v>0</v>
      </c>
      <c r="L798" s="72">
        <v>0</v>
      </c>
      <c r="M798" s="72">
        <v>0</v>
      </c>
      <c r="N798" s="72">
        <v>-269.93</v>
      </c>
      <c r="O798" s="72">
        <v>-69.930000000000007</v>
      </c>
      <c r="P798" s="72">
        <v>-99.9</v>
      </c>
      <c r="Q798" s="72">
        <v>-99.9</v>
      </c>
      <c r="R798" s="72">
        <v>-100</v>
      </c>
      <c r="S798" s="72">
        <v>-99.9</v>
      </c>
      <c r="T798" s="68" t="s">
        <v>555</v>
      </c>
      <c r="U798" s="12">
        <f>SUBTOTAL(9,U799:U806)</f>
        <v>-6580</v>
      </c>
      <c r="V798" s="12">
        <f t="shared" ref="V798:AF798" si="462">SUBTOTAL(9,V799:V806)</f>
        <v>-6580</v>
      </c>
      <c r="W798" s="12">
        <f t="shared" si="462"/>
        <v>-6580</v>
      </c>
      <c r="X798" s="12">
        <f t="shared" si="462"/>
        <v>-6580</v>
      </c>
      <c r="Y798" s="12">
        <f t="shared" si="462"/>
        <v>-6580</v>
      </c>
      <c r="Z798" s="12">
        <f t="shared" si="462"/>
        <v>-6580</v>
      </c>
      <c r="AA798" s="12">
        <f t="shared" si="462"/>
        <v>-6580</v>
      </c>
      <c r="AB798" s="12">
        <f t="shared" si="462"/>
        <v>-6580</v>
      </c>
      <c r="AC798" s="12">
        <f t="shared" si="462"/>
        <v>-6580</v>
      </c>
      <c r="AD798" s="12">
        <f t="shared" si="462"/>
        <v>-6580</v>
      </c>
      <c r="AE798" s="12">
        <f t="shared" si="462"/>
        <v>-6580</v>
      </c>
      <c r="AF798" s="12">
        <f t="shared" si="462"/>
        <v>-6580</v>
      </c>
      <c r="AG798" s="12">
        <f t="shared" ref="AG798" si="463">SUM(U798:AF798)</f>
        <v>-78960</v>
      </c>
    </row>
    <row r="799" spans="1:33" outlineLevel="2" x14ac:dyDescent="0.3">
      <c r="A799" s="45">
        <f>IF(AG799=0,"-",F799)</f>
        <v>8006</v>
      </c>
      <c r="E799" s="42"/>
      <c r="F799" s="43">
        <v>8006</v>
      </c>
      <c r="G799" s="43" t="s">
        <v>233</v>
      </c>
      <c r="H799" s="43" t="s">
        <v>383</v>
      </c>
      <c r="I799" s="42" t="s">
        <v>388</v>
      </c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68" t="s">
        <v>555</v>
      </c>
      <c r="U799" s="11">
        <v>-250</v>
      </c>
      <c r="V799" s="11">
        <v>-250</v>
      </c>
      <c r="W799" s="11">
        <v>-250</v>
      </c>
      <c r="X799" s="11">
        <v>-250</v>
      </c>
      <c r="Y799" s="11">
        <v>-250</v>
      </c>
      <c r="Z799" s="11">
        <v>-250</v>
      </c>
      <c r="AA799" s="11">
        <v>-250</v>
      </c>
      <c r="AB799" s="11">
        <v>-250</v>
      </c>
      <c r="AC799" s="11">
        <v>-250</v>
      </c>
      <c r="AD799" s="11">
        <v>-250</v>
      </c>
      <c r="AE799" s="11">
        <v>-250</v>
      </c>
      <c r="AF799" s="11">
        <v>-250</v>
      </c>
      <c r="AG799" s="41">
        <f>SUM(U799:AF799)</f>
        <v>-3000</v>
      </c>
    </row>
    <row r="800" spans="1:33" outlineLevel="2" x14ac:dyDescent="0.3">
      <c r="A800" s="45">
        <f>IF(AG800=0,"-",F800)</f>
        <v>8006</v>
      </c>
      <c r="E800" s="42"/>
      <c r="F800" s="43">
        <v>8006</v>
      </c>
      <c r="G800" s="43" t="s">
        <v>233</v>
      </c>
      <c r="H800" s="43" t="s">
        <v>384</v>
      </c>
      <c r="I800" s="42" t="s">
        <v>388</v>
      </c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68" t="s">
        <v>555</v>
      </c>
      <c r="U800" s="11">
        <v>-4000</v>
      </c>
      <c r="V800" s="11">
        <v>-4000</v>
      </c>
      <c r="W800" s="11">
        <v>-4000</v>
      </c>
      <c r="X800" s="11">
        <v>-4000</v>
      </c>
      <c r="Y800" s="11">
        <v>-4000</v>
      </c>
      <c r="Z800" s="11">
        <v>-4000</v>
      </c>
      <c r="AA800" s="11">
        <v>-4000</v>
      </c>
      <c r="AB800" s="11">
        <v>-4000</v>
      </c>
      <c r="AC800" s="11">
        <v>-4000</v>
      </c>
      <c r="AD800" s="11">
        <v>-4000</v>
      </c>
      <c r="AE800" s="11">
        <v>-4000</v>
      </c>
      <c r="AF800" s="11">
        <v>-4000</v>
      </c>
      <c r="AG800" s="41">
        <f t="shared" ref="AG800:AG806" si="464">SUM(U800:AF800)</f>
        <v>-48000</v>
      </c>
    </row>
    <row r="801" spans="1:33" outlineLevel="2" x14ac:dyDescent="0.3">
      <c r="A801" s="45">
        <f>IF(AG801=0,"-",F801)</f>
        <v>8006</v>
      </c>
      <c r="E801" s="42"/>
      <c r="F801" s="43">
        <v>8006</v>
      </c>
      <c r="G801" s="43" t="s">
        <v>233</v>
      </c>
      <c r="H801" s="43" t="s">
        <v>385</v>
      </c>
      <c r="I801" s="42" t="s">
        <v>388</v>
      </c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68" t="s">
        <v>555</v>
      </c>
      <c r="U801" s="11">
        <v>-150</v>
      </c>
      <c r="V801" s="11">
        <v>-150</v>
      </c>
      <c r="W801" s="11">
        <v>-150</v>
      </c>
      <c r="X801" s="11">
        <v>-150</v>
      </c>
      <c r="Y801" s="11">
        <v>-150</v>
      </c>
      <c r="Z801" s="11">
        <v>-150</v>
      </c>
      <c r="AA801" s="11">
        <v>-150</v>
      </c>
      <c r="AB801" s="11">
        <v>-150</v>
      </c>
      <c r="AC801" s="11">
        <v>-150</v>
      </c>
      <c r="AD801" s="11">
        <v>-150</v>
      </c>
      <c r="AE801" s="11">
        <v>-150</v>
      </c>
      <c r="AF801" s="11">
        <v>-150</v>
      </c>
      <c r="AG801" s="41">
        <f t="shared" si="464"/>
        <v>-1800</v>
      </c>
    </row>
    <row r="802" spans="1:33" outlineLevel="2" x14ac:dyDescent="0.3">
      <c r="A802" s="45">
        <f>IF(AG802=0,"-",F802)</f>
        <v>8006</v>
      </c>
      <c r="E802" s="42"/>
      <c r="F802" s="43">
        <v>8006</v>
      </c>
      <c r="G802" s="43" t="s">
        <v>233</v>
      </c>
      <c r="H802" s="43" t="s">
        <v>386</v>
      </c>
      <c r="I802" s="42" t="s">
        <v>388</v>
      </c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68" t="s">
        <v>555</v>
      </c>
      <c r="U802" s="11">
        <v>-180</v>
      </c>
      <c r="V802" s="11">
        <v>-180</v>
      </c>
      <c r="W802" s="11">
        <v>-180</v>
      </c>
      <c r="X802" s="11">
        <v>-180</v>
      </c>
      <c r="Y802" s="11">
        <v>-180</v>
      </c>
      <c r="Z802" s="11">
        <v>-180</v>
      </c>
      <c r="AA802" s="11">
        <v>-180</v>
      </c>
      <c r="AB802" s="11">
        <v>-180</v>
      </c>
      <c r="AC802" s="11">
        <v>-180</v>
      </c>
      <c r="AD802" s="11">
        <v>-180</v>
      </c>
      <c r="AE802" s="11">
        <v>-180</v>
      </c>
      <c r="AF802" s="11">
        <v>-180</v>
      </c>
      <c r="AG802" s="41">
        <f t="shared" si="464"/>
        <v>-2160</v>
      </c>
    </row>
    <row r="803" spans="1:33" outlineLevel="2" x14ac:dyDescent="0.3">
      <c r="A803" s="45">
        <f>IF(AG803=0,"-",F803)</f>
        <v>8006</v>
      </c>
      <c r="E803" s="42"/>
      <c r="F803" s="43">
        <v>8006</v>
      </c>
      <c r="G803" s="43" t="s">
        <v>233</v>
      </c>
      <c r="H803" s="43" t="s">
        <v>387</v>
      </c>
      <c r="I803" s="42" t="s">
        <v>388</v>
      </c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68" t="s">
        <v>555</v>
      </c>
      <c r="U803" s="11">
        <v>-2000</v>
      </c>
      <c r="V803" s="11">
        <v>-2000</v>
      </c>
      <c r="W803" s="11">
        <v>-2000</v>
      </c>
      <c r="X803" s="11">
        <v>-2000</v>
      </c>
      <c r="Y803" s="11">
        <v>-2000</v>
      </c>
      <c r="Z803" s="11">
        <v>-2000</v>
      </c>
      <c r="AA803" s="11">
        <v>-2000</v>
      </c>
      <c r="AB803" s="11">
        <v>-2000</v>
      </c>
      <c r="AC803" s="11">
        <v>-2000</v>
      </c>
      <c r="AD803" s="11">
        <v>-2000</v>
      </c>
      <c r="AE803" s="11">
        <v>-2000</v>
      </c>
      <c r="AF803" s="11">
        <v>-2000</v>
      </c>
      <c r="AG803" s="41">
        <f t="shared" si="464"/>
        <v>-24000</v>
      </c>
    </row>
    <row r="804" spans="1:33" outlineLevel="2" x14ac:dyDescent="0.3">
      <c r="A804" s="45" t="str">
        <f>IF(AG804=0,"-",F804)</f>
        <v>-</v>
      </c>
      <c r="E804" s="42"/>
      <c r="F804" s="43"/>
      <c r="G804" s="43"/>
      <c r="H804" s="43"/>
      <c r="I804" s="42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68" t="s">
        <v>555</v>
      </c>
      <c r="AG804" s="41">
        <f t="shared" si="464"/>
        <v>0</v>
      </c>
    </row>
    <row r="805" spans="1:33" outlineLevel="2" x14ac:dyDescent="0.3">
      <c r="A805" s="45" t="str">
        <f>IF(AG805=0,"-",F805)</f>
        <v>-</v>
      </c>
      <c r="E805" s="42"/>
      <c r="F805" s="43"/>
      <c r="G805" s="43"/>
      <c r="H805" s="43"/>
      <c r="I805" s="42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68" t="s">
        <v>555</v>
      </c>
      <c r="AG805" s="41">
        <f t="shared" si="464"/>
        <v>0</v>
      </c>
    </row>
    <row r="806" spans="1:33" outlineLevel="2" x14ac:dyDescent="0.3">
      <c r="A806" s="45" t="str">
        <f>IF(AG806=0,"-",F806)</f>
        <v>-</v>
      </c>
      <c r="E806" s="42"/>
      <c r="F806" s="43"/>
      <c r="G806" s="43"/>
      <c r="H806" s="43"/>
      <c r="I806" s="42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68" t="s">
        <v>555</v>
      </c>
      <c r="AG806" s="41">
        <f t="shared" si="464"/>
        <v>0</v>
      </c>
    </row>
    <row r="807" spans="1:33" outlineLevel="1" x14ac:dyDescent="0.3">
      <c r="A807" s="45" t="s">
        <v>179</v>
      </c>
      <c r="D807">
        <v>42407</v>
      </c>
      <c r="E807" t="s">
        <v>71</v>
      </c>
      <c r="J807" s="72">
        <v>-2830</v>
      </c>
      <c r="K807" s="72">
        <v>-2830</v>
      </c>
      <c r="L807" s="72">
        <v>-2830</v>
      </c>
      <c r="M807" s="72">
        <v>-2830</v>
      </c>
      <c r="N807" s="72">
        <v>-2830</v>
      </c>
      <c r="O807" s="72">
        <v>-2830</v>
      </c>
      <c r="P807" s="72">
        <v>-2830</v>
      </c>
      <c r="Q807" s="72">
        <v>-3050</v>
      </c>
      <c r="R807" s="72">
        <v>-2830</v>
      </c>
      <c r="S807" s="72">
        <v>-3930</v>
      </c>
      <c r="T807" s="68" t="s">
        <v>555</v>
      </c>
      <c r="U807" s="12">
        <f>SUBTOTAL(9,U808:U815)</f>
        <v>-6250</v>
      </c>
      <c r="V807" s="12">
        <f t="shared" ref="V807:AF807" si="465">SUBTOTAL(9,V808:V815)</f>
        <v>-6250</v>
      </c>
      <c r="W807" s="12">
        <f t="shared" si="465"/>
        <v>-6250</v>
      </c>
      <c r="X807" s="12">
        <f t="shared" si="465"/>
        <v>-6250</v>
      </c>
      <c r="Y807" s="12">
        <f t="shared" si="465"/>
        <v>-6250</v>
      </c>
      <c r="Z807" s="12">
        <f t="shared" si="465"/>
        <v>-6250</v>
      </c>
      <c r="AA807" s="12">
        <f t="shared" si="465"/>
        <v>-6250</v>
      </c>
      <c r="AB807" s="12">
        <f t="shared" si="465"/>
        <v>-6250</v>
      </c>
      <c r="AC807" s="12">
        <f t="shared" si="465"/>
        <v>-6250</v>
      </c>
      <c r="AD807" s="12">
        <f t="shared" si="465"/>
        <v>-6250</v>
      </c>
      <c r="AE807" s="12">
        <f t="shared" si="465"/>
        <v>-6250</v>
      </c>
      <c r="AF807" s="12">
        <f t="shared" si="465"/>
        <v>-6250</v>
      </c>
      <c r="AG807" s="12">
        <f t="shared" ref="AG807" si="466">SUM(U807:AF807)</f>
        <v>-75000</v>
      </c>
    </row>
    <row r="808" spans="1:33" outlineLevel="2" x14ac:dyDescent="0.3">
      <c r="A808" s="45">
        <f>IF(AG808=0,"-",F808)</f>
        <v>8006</v>
      </c>
      <c r="E808" s="42"/>
      <c r="F808" s="43">
        <v>8006</v>
      </c>
      <c r="G808" s="43" t="s">
        <v>233</v>
      </c>
      <c r="H808" s="43" t="s">
        <v>363</v>
      </c>
      <c r="I808" s="42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68" t="s">
        <v>555</v>
      </c>
      <c r="U808" s="11">
        <v>-3100</v>
      </c>
      <c r="V808" s="11">
        <v>-3100</v>
      </c>
      <c r="W808" s="11">
        <v>-3100</v>
      </c>
      <c r="X808" s="11">
        <v>-3100</v>
      </c>
      <c r="Y808" s="11">
        <v>-3100</v>
      </c>
      <c r="Z808" s="11">
        <v>-3100</v>
      </c>
      <c r="AA808" s="11">
        <v>-3100</v>
      </c>
      <c r="AB808" s="11">
        <v>-3100</v>
      </c>
      <c r="AC808" s="11">
        <v>-3100</v>
      </c>
      <c r="AD808" s="11">
        <v>-3100</v>
      </c>
      <c r="AE808" s="11">
        <v>-3100</v>
      </c>
      <c r="AF808" s="11">
        <v>-3100</v>
      </c>
      <c r="AG808" s="41">
        <f>SUM(U808:AF808)</f>
        <v>-37200</v>
      </c>
    </row>
    <row r="809" spans="1:33" outlineLevel="2" x14ac:dyDescent="0.3">
      <c r="A809" s="45">
        <f>IF(AG809=0,"-",F809)</f>
        <v>8006</v>
      </c>
      <c r="E809" s="42"/>
      <c r="F809" s="43">
        <v>8006</v>
      </c>
      <c r="G809" s="43" t="s">
        <v>233</v>
      </c>
      <c r="H809" s="43" t="s">
        <v>364</v>
      </c>
      <c r="I809" s="42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68" t="s">
        <v>555</v>
      </c>
      <c r="U809" s="11">
        <v>-3150</v>
      </c>
      <c r="V809" s="11">
        <v>-3150</v>
      </c>
      <c r="W809" s="11">
        <v>-3150</v>
      </c>
      <c r="X809" s="11">
        <v>-3150</v>
      </c>
      <c r="Y809" s="11">
        <v>-3150</v>
      </c>
      <c r="Z809" s="11">
        <v>-3150</v>
      </c>
      <c r="AA809" s="11">
        <v>-3150</v>
      </c>
      <c r="AB809" s="11">
        <v>-3150</v>
      </c>
      <c r="AC809" s="11">
        <v>-3150</v>
      </c>
      <c r="AD809" s="11">
        <v>-3150</v>
      </c>
      <c r="AE809" s="11">
        <v>-3150</v>
      </c>
      <c r="AF809" s="11">
        <v>-3150</v>
      </c>
      <c r="AG809" s="41">
        <f t="shared" ref="AG809:AG815" si="467">SUM(U809:AF809)</f>
        <v>-37800</v>
      </c>
    </row>
    <row r="810" spans="1:33" outlineLevel="2" x14ac:dyDescent="0.3">
      <c r="A810" s="45" t="str">
        <f>IF(AG810=0,"-",F810)</f>
        <v>-</v>
      </c>
      <c r="E810" s="42"/>
      <c r="F810" s="43"/>
      <c r="G810" s="43"/>
      <c r="H810" s="43"/>
      <c r="I810" s="42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68" t="s">
        <v>555</v>
      </c>
      <c r="AG810" s="41">
        <f t="shared" si="467"/>
        <v>0</v>
      </c>
    </row>
    <row r="811" spans="1:33" outlineLevel="2" x14ac:dyDescent="0.3">
      <c r="A811" s="45" t="str">
        <f>IF(AG811=0,"-",F811)</f>
        <v>-</v>
      </c>
      <c r="E811" s="42"/>
      <c r="F811" s="43"/>
      <c r="G811" s="43"/>
      <c r="H811" s="43"/>
      <c r="I811" s="42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68" t="s">
        <v>555</v>
      </c>
      <c r="AG811" s="41">
        <f t="shared" si="467"/>
        <v>0</v>
      </c>
    </row>
    <row r="812" spans="1:33" outlineLevel="2" x14ac:dyDescent="0.3">
      <c r="A812" s="45" t="str">
        <f>IF(AG812=0,"-",F812)</f>
        <v>-</v>
      </c>
      <c r="E812" s="42"/>
      <c r="F812" s="43"/>
      <c r="G812" s="43"/>
      <c r="H812" s="43"/>
      <c r="I812" s="42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68" t="s">
        <v>555</v>
      </c>
      <c r="AG812" s="41">
        <f t="shared" si="467"/>
        <v>0</v>
      </c>
    </row>
    <row r="813" spans="1:33" outlineLevel="2" x14ac:dyDescent="0.3">
      <c r="A813" s="45" t="str">
        <f>IF(AG813=0,"-",F813)</f>
        <v>-</v>
      </c>
      <c r="E813" s="42"/>
      <c r="F813" s="43"/>
      <c r="G813" s="43"/>
      <c r="H813" s="43"/>
      <c r="I813" s="42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68" t="s">
        <v>555</v>
      </c>
      <c r="AG813" s="41">
        <f t="shared" si="467"/>
        <v>0</v>
      </c>
    </row>
    <row r="814" spans="1:33" outlineLevel="2" x14ac:dyDescent="0.3">
      <c r="A814" s="45" t="str">
        <f>IF(AG814=0,"-",F814)</f>
        <v>-</v>
      </c>
      <c r="E814" s="42"/>
      <c r="F814" s="43"/>
      <c r="G814" s="43"/>
      <c r="H814" s="43"/>
      <c r="I814" s="42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68" t="s">
        <v>555</v>
      </c>
      <c r="AG814" s="41">
        <f t="shared" si="467"/>
        <v>0</v>
      </c>
    </row>
    <row r="815" spans="1:33" outlineLevel="2" x14ac:dyDescent="0.3">
      <c r="A815" s="45" t="str">
        <f>IF(AG815=0,"-",F815)</f>
        <v>-</v>
      </c>
      <c r="E815" s="42"/>
      <c r="F815" s="43"/>
      <c r="G815" s="43"/>
      <c r="H815" s="43"/>
      <c r="I815" s="42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68" t="s">
        <v>555</v>
      </c>
      <c r="AG815" s="41">
        <f t="shared" si="467"/>
        <v>0</v>
      </c>
    </row>
    <row r="816" spans="1:33" outlineLevel="1" x14ac:dyDescent="0.3">
      <c r="A816" s="45" t="s">
        <v>179</v>
      </c>
      <c r="D816">
        <v>42408</v>
      </c>
      <c r="E816" t="s">
        <v>72</v>
      </c>
      <c r="J816" s="72">
        <v>-7258.43</v>
      </c>
      <c r="K816" s="72">
        <v>-3404.2799999999997</v>
      </c>
      <c r="L816" s="72">
        <v>-4178</v>
      </c>
      <c r="M816" s="72">
        <v>-6470.8</v>
      </c>
      <c r="N816" s="72">
        <v>-6213.86</v>
      </c>
      <c r="O816" s="72">
        <v>-6427.9699999999993</v>
      </c>
      <c r="P816" s="72">
        <v>-3862.9700000000003</v>
      </c>
      <c r="Q816" s="72">
        <v>-1779.66</v>
      </c>
      <c r="R816" s="72">
        <v>-3256</v>
      </c>
      <c r="S816" s="72">
        <v>-3079.3100000000004</v>
      </c>
      <c r="T816" s="68" t="s">
        <v>555</v>
      </c>
      <c r="U816" s="12">
        <f>SUBTOTAL(9,U817:U824)</f>
        <v>-8900</v>
      </c>
      <c r="V816" s="12">
        <f t="shared" ref="V816:AF816" si="468">SUBTOTAL(9,V817:V824)</f>
        <v>-8900</v>
      </c>
      <c r="W816" s="12">
        <f t="shared" si="468"/>
        <v>-8900</v>
      </c>
      <c r="X816" s="12">
        <f t="shared" si="468"/>
        <v>-8900</v>
      </c>
      <c r="Y816" s="12">
        <f t="shared" si="468"/>
        <v>-8900</v>
      </c>
      <c r="Z816" s="12">
        <f t="shared" si="468"/>
        <v>-8900</v>
      </c>
      <c r="AA816" s="12">
        <f t="shared" si="468"/>
        <v>-8900</v>
      </c>
      <c r="AB816" s="12">
        <f t="shared" si="468"/>
        <v>-8900</v>
      </c>
      <c r="AC816" s="12">
        <f t="shared" si="468"/>
        <v>-8900</v>
      </c>
      <c r="AD816" s="12">
        <f t="shared" si="468"/>
        <v>-8900</v>
      </c>
      <c r="AE816" s="12">
        <f t="shared" si="468"/>
        <v>-8900</v>
      </c>
      <c r="AF816" s="12">
        <f t="shared" si="468"/>
        <v>-8900</v>
      </c>
      <c r="AG816" s="12">
        <f t="shared" ref="AG816" si="469">SUM(U816:AF816)</f>
        <v>-106800</v>
      </c>
    </row>
    <row r="817" spans="1:33" outlineLevel="2" x14ac:dyDescent="0.3">
      <c r="A817" s="45">
        <f>IF(AG817=0,"-",F817)</f>
        <v>4004</v>
      </c>
      <c r="E817" s="42"/>
      <c r="F817" s="43">
        <v>4004</v>
      </c>
      <c r="G817" s="43" t="s">
        <v>220</v>
      </c>
      <c r="H817" s="43" t="s">
        <v>453</v>
      </c>
      <c r="I817" s="42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68" t="s">
        <v>555</v>
      </c>
      <c r="U817" s="11">
        <v>-8900</v>
      </c>
      <c r="V817" s="11">
        <v>-8900</v>
      </c>
      <c r="W817" s="11">
        <v>-8900</v>
      </c>
      <c r="X817" s="11">
        <v>-8900</v>
      </c>
      <c r="Y817" s="11">
        <v>-8900</v>
      </c>
      <c r="Z817" s="11">
        <v>-8900</v>
      </c>
      <c r="AA817" s="11">
        <v>-8900</v>
      </c>
      <c r="AB817" s="11">
        <v>-8900</v>
      </c>
      <c r="AC817" s="11">
        <v>-8900</v>
      </c>
      <c r="AD817" s="11">
        <v>-8900</v>
      </c>
      <c r="AE817" s="11">
        <v>-8900</v>
      </c>
      <c r="AF817" s="11">
        <v>-8900</v>
      </c>
      <c r="AG817" s="41">
        <f>SUM(U817:AF817)</f>
        <v>-106800</v>
      </c>
    </row>
    <row r="818" spans="1:33" outlineLevel="2" x14ac:dyDescent="0.3">
      <c r="A818" s="45" t="str">
        <f>IF(AG818=0,"-",F818)</f>
        <v>-</v>
      </c>
      <c r="E818" s="42"/>
      <c r="F818" s="43"/>
      <c r="G818" s="43"/>
      <c r="H818" s="43"/>
      <c r="I818" s="42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68" t="s">
        <v>555</v>
      </c>
      <c r="AG818" s="41">
        <f t="shared" ref="AG818:AG824" si="470">SUM(U818:AF818)</f>
        <v>0</v>
      </c>
    </row>
    <row r="819" spans="1:33" outlineLevel="2" x14ac:dyDescent="0.3">
      <c r="A819" s="45" t="str">
        <f>IF(AG819=0,"-",F819)</f>
        <v>-</v>
      </c>
      <c r="E819" s="42"/>
      <c r="F819" s="43"/>
      <c r="G819" s="43"/>
      <c r="H819" s="43"/>
      <c r="I819" s="42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68" t="s">
        <v>555</v>
      </c>
      <c r="AG819" s="41">
        <f t="shared" si="470"/>
        <v>0</v>
      </c>
    </row>
    <row r="820" spans="1:33" outlineLevel="2" x14ac:dyDescent="0.3">
      <c r="A820" s="45" t="str">
        <f>IF(AG820=0,"-",F820)</f>
        <v>-</v>
      </c>
      <c r="E820" s="42"/>
      <c r="F820" s="43"/>
      <c r="G820" s="43"/>
      <c r="H820" s="43"/>
      <c r="I820" s="42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68" t="s">
        <v>555</v>
      </c>
      <c r="AG820" s="41">
        <f t="shared" si="470"/>
        <v>0</v>
      </c>
    </row>
    <row r="821" spans="1:33" outlineLevel="2" x14ac:dyDescent="0.3">
      <c r="A821" s="45" t="str">
        <f>IF(AG821=0,"-",F821)</f>
        <v>-</v>
      </c>
      <c r="E821" s="42"/>
      <c r="F821" s="43"/>
      <c r="G821" s="43"/>
      <c r="H821" s="43"/>
      <c r="I821" s="42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68" t="s">
        <v>555</v>
      </c>
      <c r="AG821" s="41">
        <f t="shared" si="470"/>
        <v>0</v>
      </c>
    </row>
    <row r="822" spans="1:33" outlineLevel="2" x14ac:dyDescent="0.3">
      <c r="A822" s="45" t="str">
        <f>IF(AG822=0,"-",F822)</f>
        <v>-</v>
      </c>
      <c r="E822" s="42"/>
      <c r="F822" s="43"/>
      <c r="G822" s="43"/>
      <c r="H822" s="43"/>
      <c r="I822" s="42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68" t="s">
        <v>555</v>
      </c>
      <c r="AG822" s="41">
        <f t="shared" si="470"/>
        <v>0</v>
      </c>
    </row>
    <row r="823" spans="1:33" outlineLevel="2" x14ac:dyDescent="0.3">
      <c r="A823" s="45" t="str">
        <f>IF(AG823=0,"-",F823)</f>
        <v>-</v>
      </c>
      <c r="E823" s="42"/>
      <c r="F823" s="43"/>
      <c r="G823" s="43"/>
      <c r="H823" s="43"/>
      <c r="I823" s="42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68" t="s">
        <v>555</v>
      </c>
      <c r="AG823" s="41">
        <f t="shared" si="470"/>
        <v>0</v>
      </c>
    </row>
    <row r="824" spans="1:33" outlineLevel="2" x14ac:dyDescent="0.3">
      <c r="A824" s="45" t="str">
        <f>IF(AG824=0,"-",F824)</f>
        <v>-</v>
      </c>
      <c r="E824" s="42"/>
      <c r="F824" s="43"/>
      <c r="G824" s="43"/>
      <c r="H824" s="43"/>
      <c r="I824" s="42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68" t="s">
        <v>555</v>
      </c>
      <c r="AG824" s="41">
        <f t="shared" si="470"/>
        <v>0</v>
      </c>
    </row>
    <row r="825" spans="1:33" outlineLevel="1" x14ac:dyDescent="0.3">
      <c r="A825" s="45" t="s">
        <v>179</v>
      </c>
      <c r="D825">
        <v>42409</v>
      </c>
      <c r="E825" t="s">
        <v>73</v>
      </c>
      <c r="J825" s="72">
        <v>-162.47999999999999</v>
      </c>
      <c r="K825" s="72">
        <v>-5371.6399999999994</v>
      </c>
      <c r="L825" s="72">
        <v>-3910.8700000000003</v>
      </c>
      <c r="M825" s="72">
        <v>-451.63</v>
      </c>
      <c r="N825" s="72">
        <v>-3922.87</v>
      </c>
      <c r="O825" s="72">
        <v>-568.33000000000004</v>
      </c>
      <c r="P825" s="72">
        <v>-3087.85</v>
      </c>
      <c r="Q825" s="72">
        <v>-5121.37</v>
      </c>
      <c r="R825" s="72">
        <v>-5243.43</v>
      </c>
      <c r="S825" s="72">
        <v>-3981.7299999999996</v>
      </c>
      <c r="T825" s="68" t="s">
        <v>555</v>
      </c>
      <c r="U825" s="12">
        <f>SUBTOTAL(9,U826:U833)</f>
        <v>0</v>
      </c>
      <c r="V825" s="12">
        <f t="shared" ref="V825:AF825" si="471">SUBTOTAL(9,V826:V833)</f>
        <v>0</v>
      </c>
      <c r="W825" s="12">
        <f t="shared" si="471"/>
        <v>0</v>
      </c>
      <c r="X825" s="12">
        <f t="shared" si="471"/>
        <v>0</v>
      </c>
      <c r="Y825" s="12">
        <f t="shared" si="471"/>
        <v>0</v>
      </c>
      <c r="Z825" s="12">
        <f t="shared" si="471"/>
        <v>0</v>
      </c>
      <c r="AA825" s="12">
        <f t="shared" si="471"/>
        <v>0</v>
      </c>
      <c r="AB825" s="12">
        <f t="shared" si="471"/>
        <v>0</v>
      </c>
      <c r="AC825" s="12">
        <f t="shared" si="471"/>
        <v>0</v>
      </c>
      <c r="AD825" s="12">
        <f t="shared" si="471"/>
        <v>0</v>
      </c>
      <c r="AE825" s="12">
        <f t="shared" si="471"/>
        <v>0</v>
      </c>
      <c r="AF825" s="12">
        <f t="shared" si="471"/>
        <v>0</v>
      </c>
      <c r="AG825" s="12">
        <f t="shared" ref="AG825" si="472">SUM(U825:AF825)</f>
        <v>0</v>
      </c>
    </row>
    <row r="826" spans="1:33" outlineLevel="2" x14ac:dyDescent="0.3">
      <c r="A826" s="45" t="str">
        <f>IF(AG826=0,"-",F826)</f>
        <v>-</v>
      </c>
      <c r="E826" s="42"/>
      <c r="F826" s="43"/>
      <c r="G826" s="43"/>
      <c r="H826" s="43"/>
      <c r="I826" s="42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68" t="s">
        <v>555</v>
      </c>
      <c r="AG826" s="41">
        <f>SUM(U826:AF826)</f>
        <v>0</v>
      </c>
    </row>
    <row r="827" spans="1:33" outlineLevel="2" x14ac:dyDescent="0.3">
      <c r="A827" s="45" t="str">
        <f>IF(AG827=0,"-",F827)</f>
        <v>-</v>
      </c>
      <c r="E827" s="42"/>
      <c r="F827" s="43"/>
      <c r="G827" s="43"/>
      <c r="H827" s="43"/>
      <c r="I827" s="42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68" t="s">
        <v>555</v>
      </c>
      <c r="AG827" s="41">
        <f t="shared" ref="AG827:AG833" si="473">SUM(U827:AF827)</f>
        <v>0</v>
      </c>
    </row>
    <row r="828" spans="1:33" outlineLevel="2" x14ac:dyDescent="0.3">
      <c r="A828" s="45" t="str">
        <f>IF(AG828=0,"-",F828)</f>
        <v>-</v>
      </c>
      <c r="E828" s="42"/>
      <c r="F828" s="43"/>
      <c r="G828" s="43"/>
      <c r="H828" s="43"/>
      <c r="I828" s="42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68" t="s">
        <v>555</v>
      </c>
      <c r="AG828" s="41">
        <f t="shared" si="473"/>
        <v>0</v>
      </c>
    </row>
    <row r="829" spans="1:33" outlineLevel="2" x14ac:dyDescent="0.3">
      <c r="A829" s="45" t="str">
        <f>IF(AG829=0,"-",F829)</f>
        <v>-</v>
      </c>
      <c r="E829" s="42"/>
      <c r="F829" s="43"/>
      <c r="G829" s="43"/>
      <c r="H829" s="43"/>
      <c r="I829" s="42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68" t="s">
        <v>555</v>
      </c>
      <c r="AG829" s="41">
        <f t="shared" si="473"/>
        <v>0</v>
      </c>
    </row>
    <row r="830" spans="1:33" outlineLevel="2" x14ac:dyDescent="0.3">
      <c r="A830" s="45" t="str">
        <f>IF(AG830=0,"-",F830)</f>
        <v>-</v>
      </c>
      <c r="E830" s="42"/>
      <c r="F830" s="43"/>
      <c r="G830" s="43"/>
      <c r="H830" s="43"/>
      <c r="I830" s="42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68" t="s">
        <v>555</v>
      </c>
      <c r="AG830" s="41">
        <f t="shared" si="473"/>
        <v>0</v>
      </c>
    </row>
    <row r="831" spans="1:33" outlineLevel="2" x14ac:dyDescent="0.3">
      <c r="A831" s="45" t="str">
        <f>IF(AG831=0,"-",F831)</f>
        <v>-</v>
      </c>
      <c r="E831" s="42"/>
      <c r="F831" s="43"/>
      <c r="G831" s="43"/>
      <c r="H831" s="43"/>
      <c r="I831" s="42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68" t="s">
        <v>555</v>
      </c>
      <c r="AG831" s="41">
        <f t="shared" si="473"/>
        <v>0</v>
      </c>
    </row>
    <row r="832" spans="1:33" outlineLevel="2" x14ac:dyDescent="0.3">
      <c r="A832" s="45" t="str">
        <f>IF(AG832=0,"-",F832)</f>
        <v>-</v>
      </c>
      <c r="E832" s="42"/>
      <c r="F832" s="43"/>
      <c r="G832" s="43"/>
      <c r="H832" s="43"/>
      <c r="I832" s="42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68" t="s">
        <v>555</v>
      </c>
      <c r="AG832" s="41">
        <f t="shared" si="473"/>
        <v>0</v>
      </c>
    </row>
    <row r="833" spans="1:33" outlineLevel="2" x14ac:dyDescent="0.3">
      <c r="A833" s="45" t="str">
        <f>IF(AG833=0,"-",F833)</f>
        <v>-</v>
      </c>
      <c r="E833" s="42"/>
      <c r="F833" s="43"/>
      <c r="G833" s="43"/>
      <c r="H833" s="43"/>
      <c r="I833" s="42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68" t="s">
        <v>555</v>
      </c>
      <c r="AG833" s="41">
        <f t="shared" si="473"/>
        <v>0</v>
      </c>
    </row>
    <row r="834" spans="1:33" outlineLevel="1" x14ac:dyDescent="0.3">
      <c r="A834" s="45" t="s">
        <v>179</v>
      </c>
      <c r="D834">
        <v>42410</v>
      </c>
      <c r="E834" t="s">
        <v>74</v>
      </c>
      <c r="J834" s="72">
        <v>-11789.219999999996</v>
      </c>
      <c r="K834" s="72">
        <v>-11398.89</v>
      </c>
      <c r="L834" s="72">
        <v>-8561.59</v>
      </c>
      <c r="M834" s="72">
        <v>-5685.2</v>
      </c>
      <c r="N834" s="72">
        <v>-6662.0499999999993</v>
      </c>
      <c r="O834" s="72">
        <v>-12806.95</v>
      </c>
      <c r="P834" s="72">
        <v>-11634.439999999999</v>
      </c>
      <c r="Q834" s="72">
        <v>-6831.7899999999972</v>
      </c>
      <c r="R834" s="72">
        <v>-15234.319999999998</v>
      </c>
      <c r="S834" s="72">
        <v>-14442.359999999997</v>
      </c>
      <c r="T834" s="68" t="s">
        <v>555</v>
      </c>
      <c r="U834" s="12">
        <f>SUBTOTAL(9,U835:U842)</f>
        <v>-20745</v>
      </c>
      <c r="V834" s="12">
        <f t="shared" ref="V834:AF834" si="474">SUBTOTAL(9,V835:V842)</f>
        <v>-24245</v>
      </c>
      <c r="W834" s="12">
        <f t="shared" si="474"/>
        <v>-20745</v>
      </c>
      <c r="X834" s="12">
        <f t="shared" si="474"/>
        <v>-20745</v>
      </c>
      <c r="Y834" s="12">
        <f t="shared" si="474"/>
        <v>-20745</v>
      </c>
      <c r="Z834" s="12">
        <f t="shared" si="474"/>
        <v>-24245</v>
      </c>
      <c r="AA834" s="12">
        <f t="shared" si="474"/>
        <v>-20745</v>
      </c>
      <c r="AB834" s="12">
        <f t="shared" si="474"/>
        <v>-24245</v>
      </c>
      <c r="AC834" s="12">
        <f t="shared" si="474"/>
        <v>-20745</v>
      </c>
      <c r="AD834" s="12">
        <f t="shared" si="474"/>
        <v>-20745</v>
      </c>
      <c r="AE834" s="12">
        <f t="shared" si="474"/>
        <v>-20745</v>
      </c>
      <c r="AF834" s="12">
        <f t="shared" si="474"/>
        <v>-20745</v>
      </c>
      <c r="AG834" s="12">
        <f t="shared" ref="AG834" si="475">SUM(U834:AF834)</f>
        <v>-259440</v>
      </c>
    </row>
    <row r="835" spans="1:33" outlineLevel="2" x14ac:dyDescent="0.3">
      <c r="A835" s="45">
        <f>IF(AG835=0,"-",F835)</f>
        <v>4004</v>
      </c>
      <c r="E835" s="42"/>
      <c r="F835" s="43">
        <v>4004</v>
      </c>
      <c r="G835" s="43" t="s">
        <v>220</v>
      </c>
      <c r="H835" s="43" t="s">
        <v>442</v>
      </c>
      <c r="I835" s="42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68" t="s">
        <v>555</v>
      </c>
      <c r="U835" s="11">
        <v>-650</v>
      </c>
      <c r="V835" s="11">
        <v>-650</v>
      </c>
      <c r="W835" s="11">
        <v>-650</v>
      </c>
      <c r="X835" s="11">
        <v>-650</v>
      </c>
      <c r="Y835" s="11">
        <v>-650</v>
      </c>
      <c r="Z835" s="11">
        <v>-650</v>
      </c>
      <c r="AA835" s="11">
        <v>-650</v>
      </c>
      <c r="AB835" s="11">
        <v>-650</v>
      </c>
      <c r="AC835" s="11">
        <v>-650</v>
      </c>
      <c r="AD835" s="11">
        <v>-650</v>
      </c>
      <c r="AE835" s="11">
        <v>-650</v>
      </c>
      <c r="AF835" s="11">
        <v>-650</v>
      </c>
      <c r="AG835" s="41">
        <f>SUM(U835:AF835)</f>
        <v>-7800</v>
      </c>
    </row>
    <row r="836" spans="1:33" outlineLevel="2" x14ac:dyDescent="0.3">
      <c r="A836" s="45">
        <f>IF(AG836=0,"-",F836)</f>
        <v>4004</v>
      </c>
      <c r="E836" s="42"/>
      <c r="F836" s="43">
        <v>4004</v>
      </c>
      <c r="G836" s="43" t="s">
        <v>220</v>
      </c>
      <c r="H836" s="43" t="s">
        <v>443</v>
      </c>
      <c r="I836" s="42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68" t="s">
        <v>555</v>
      </c>
      <c r="U836" s="11">
        <v>-1595</v>
      </c>
      <c r="V836" s="11">
        <v>-1595</v>
      </c>
      <c r="W836" s="11">
        <v>-1595</v>
      </c>
      <c r="X836" s="11">
        <v>-1595</v>
      </c>
      <c r="Y836" s="11">
        <v>-1595</v>
      </c>
      <c r="Z836" s="11">
        <v>-1595</v>
      </c>
      <c r="AA836" s="11">
        <v>-1595</v>
      </c>
      <c r="AB836" s="11">
        <v>-1595</v>
      </c>
      <c r="AC836" s="11">
        <v>-1595</v>
      </c>
      <c r="AD836" s="11">
        <v>-1595</v>
      </c>
      <c r="AE836" s="11">
        <v>-1595</v>
      </c>
      <c r="AF836" s="11">
        <v>-1595</v>
      </c>
      <c r="AG836" s="41">
        <f t="shared" ref="AG836:AG842" si="476">SUM(U836:AF836)</f>
        <v>-19140</v>
      </c>
    </row>
    <row r="837" spans="1:33" outlineLevel="2" x14ac:dyDescent="0.3">
      <c r="A837" s="45">
        <f>IF(AG837=0,"-",F837)</f>
        <v>4004</v>
      </c>
      <c r="E837" s="42"/>
      <c r="F837" s="43">
        <v>4004</v>
      </c>
      <c r="G837" s="43" t="s">
        <v>220</v>
      </c>
      <c r="H837" s="43" t="s">
        <v>444</v>
      </c>
      <c r="I837" s="42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68" t="s">
        <v>555</v>
      </c>
      <c r="Z837" s="11">
        <v>-3500</v>
      </c>
      <c r="AG837" s="41">
        <f t="shared" si="476"/>
        <v>-3500</v>
      </c>
    </row>
    <row r="838" spans="1:33" outlineLevel="2" x14ac:dyDescent="0.3">
      <c r="A838" s="45">
        <f>IF(AG838=0,"-",F838)</f>
        <v>4004</v>
      </c>
      <c r="E838" s="42"/>
      <c r="F838" s="43">
        <v>4004</v>
      </c>
      <c r="G838" s="43" t="s">
        <v>220</v>
      </c>
      <c r="H838" s="43" t="s">
        <v>445</v>
      </c>
      <c r="I838" s="42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68" t="s">
        <v>555</v>
      </c>
      <c r="V838" s="11">
        <v>-3500</v>
      </c>
      <c r="AB838" s="11">
        <v>-3500</v>
      </c>
      <c r="AG838" s="41">
        <f t="shared" si="476"/>
        <v>-7000</v>
      </c>
    </row>
    <row r="839" spans="1:33" outlineLevel="2" x14ac:dyDescent="0.3">
      <c r="A839" s="45">
        <f>IF(AG839=0,"-",F839)</f>
        <v>4004</v>
      </c>
      <c r="E839" s="42"/>
      <c r="F839" s="43">
        <v>4004</v>
      </c>
      <c r="G839" s="43" t="s">
        <v>220</v>
      </c>
      <c r="H839" s="43" t="s">
        <v>446</v>
      </c>
      <c r="I839" s="42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68" t="s">
        <v>555</v>
      </c>
      <c r="U839" s="11">
        <v>-3500</v>
      </c>
      <c r="V839" s="11">
        <v>-3500</v>
      </c>
      <c r="W839" s="11">
        <v>-3500</v>
      </c>
      <c r="X839" s="11">
        <v>-3500</v>
      </c>
      <c r="Y839" s="11">
        <v>-3500</v>
      </c>
      <c r="Z839" s="11">
        <v>-3500</v>
      </c>
      <c r="AA839" s="11">
        <v>-3500</v>
      </c>
      <c r="AB839" s="11">
        <v>-3500</v>
      </c>
      <c r="AC839" s="11">
        <v>-3500</v>
      </c>
      <c r="AD839" s="11">
        <v>-3500</v>
      </c>
      <c r="AE839" s="11">
        <v>-3500</v>
      </c>
      <c r="AF839" s="11">
        <v>-3500</v>
      </c>
      <c r="AG839" s="41">
        <f t="shared" si="476"/>
        <v>-42000</v>
      </c>
    </row>
    <row r="840" spans="1:33" outlineLevel="2" x14ac:dyDescent="0.3">
      <c r="A840" s="45">
        <f>IF(AG840=0,"-",F840)</f>
        <v>4004</v>
      </c>
      <c r="E840" s="42"/>
      <c r="F840" s="43">
        <v>4004</v>
      </c>
      <c r="G840" s="43" t="s">
        <v>220</v>
      </c>
      <c r="H840" s="43" t="s">
        <v>447</v>
      </c>
      <c r="I840" s="42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68" t="s">
        <v>555</v>
      </c>
      <c r="U840" s="11">
        <v>-15000</v>
      </c>
      <c r="V840" s="11">
        <v>-15000</v>
      </c>
      <c r="W840" s="11">
        <v>-15000</v>
      </c>
      <c r="X840" s="11">
        <v>-15000</v>
      </c>
      <c r="Y840" s="11">
        <v>-15000</v>
      </c>
      <c r="Z840" s="11">
        <v>-15000</v>
      </c>
      <c r="AA840" s="11">
        <v>-15000</v>
      </c>
      <c r="AB840" s="11">
        <v>-15000</v>
      </c>
      <c r="AC840" s="11">
        <v>-15000</v>
      </c>
      <c r="AD840" s="11">
        <v>-15000</v>
      </c>
      <c r="AE840" s="11">
        <v>-15000</v>
      </c>
      <c r="AF840" s="11">
        <v>-15000</v>
      </c>
      <c r="AG840" s="41">
        <f t="shared" si="476"/>
        <v>-180000</v>
      </c>
    </row>
    <row r="841" spans="1:33" outlineLevel="2" x14ac:dyDescent="0.3">
      <c r="A841" s="45" t="str">
        <f>IF(AG841=0,"-",F841)</f>
        <v>-</v>
      </c>
      <c r="E841" s="42"/>
      <c r="F841" s="43"/>
      <c r="G841" s="43"/>
      <c r="H841" s="43"/>
      <c r="I841" s="42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68" t="s">
        <v>555</v>
      </c>
      <c r="AG841" s="41">
        <f t="shared" si="476"/>
        <v>0</v>
      </c>
    </row>
    <row r="842" spans="1:33" outlineLevel="2" x14ac:dyDescent="0.3">
      <c r="A842" s="45" t="str">
        <f>IF(AG842=0,"-",F842)</f>
        <v>-</v>
      </c>
      <c r="E842" s="42"/>
      <c r="F842" s="43"/>
      <c r="G842" s="43"/>
      <c r="H842" s="43"/>
      <c r="I842" s="42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68" t="s">
        <v>555</v>
      </c>
      <c r="AG842" s="41">
        <f t="shared" si="476"/>
        <v>0</v>
      </c>
    </row>
    <row r="843" spans="1:33" outlineLevel="1" x14ac:dyDescent="0.3">
      <c r="A843" s="45" t="s">
        <v>179</v>
      </c>
      <c r="D843">
        <v>42411</v>
      </c>
      <c r="E843" t="s">
        <v>75</v>
      </c>
      <c r="J843" s="72">
        <v>0</v>
      </c>
      <c r="K843" s="72">
        <v>0</v>
      </c>
      <c r="L843" s="72">
        <v>0</v>
      </c>
      <c r="M843" s="72">
        <v>0</v>
      </c>
      <c r="N843" s="72">
        <v>0</v>
      </c>
      <c r="O843" s="72">
        <v>0</v>
      </c>
      <c r="P843" s="72">
        <v>0</v>
      </c>
      <c r="Q843" s="72">
        <v>0</v>
      </c>
      <c r="R843" s="72">
        <v>0</v>
      </c>
      <c r="S843" s="72">
        <v>0</v>
      </c>
      <c r="T843" s="68" t="s">
        <v>555</v>
      </c>
      <c r="U843" s="12">
        <f>SUBTOTAL(9,U844:U851)</f>
        <v>0</v>
      </c>
      <c r="V843" s="12">
        <f t="shared" ref="V843:AF843" si="477">SUBTOTAL(9,V844:V851)</f>
        <v>0</v>
      </c>
      <c r="W843" s="12">
        <f t="shared" si="477"/>
        <v>0</v>
      </c>
      <c r="X843" s="12">
        <f t="shared" si="477"/>
        <v>0</v>
      </c>
      <c r="Y843" s="12">
        <f t="shared" si="477"/>
        <v>0</v>
      </c>
      <c r="Z843" s="12">
        <f t="shared" si="477"/>
        <v>0</v>
      </c>
      <c r="AA843" s="12">
        <f t="shared" si="477"/>
        <v>0</v>
      </c>
      <c r="AB843" s="12">
        <f t="shared" si="477"/>
        <v>0</v>
      </c>
      <c r="AC843" s="12">
        <f t="shared" si="477"/>
        <v>0</v>
      </c>
      <c r="AD843" s="12">
        <f t="shared" si="477"/>
        <v>0</v>
      </c>
      <c r="AE843" s="12">
        <f t="shared" si="477"/>
        <v>0</v>
      </c>
      <c r="AF843" s="12">
        <f t="shared" si="477"/>
        <v>0</v>
      </c>
      <c r="AG843" s="12">
        <f t="shared" ref="AG843" si="478">SUM(U843:AF843)</f>
        <v>0</v>
      </c>
    </row>
    <row r="844" spans="1:33" outlineLevel="2" x14ac:dyDescent="0.3">
      <c r="A844" s="45" t="str">
        <f>IF(AG844=0,"-",F844)</f>
        <v>-</v>
      </c>
      <c r="E844" s="42"/>
      <c r="F844" s="43"/>
      <c r="G844" s="43"/>
      <c r="H844" s="43"/>
      <c r="I844" s="42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68" t="s">
        <v>555</v>
      </c>
      <c r="AG844" s="41">
        <f>SUM(U844:AF844)</f>
        <v>0</v>
      </c>
    </row>
    <row r="845" spans="1:33" outlineLevel="2" x14ac:dyDescent="0.3">
      <c r="A845" s="45" t="str">
        <f>IF(AG845=0,"-",F845)</f>
        <v>-</v>
      </c>
      <c r="E845" s="42"/>
      <c r="F845" s="43"/>
      <c r="G845" s="43"/>
      <c r="H845" s="43"/>
      <c r="I845" s="42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68" t="s">
        <v>555</v>
      </c>
      <c r="AG845" s="41">
        <f t="shared" ref="AG845:AG851" si="479">SUM(U845:AF845)</f>
        <v>0</v>
      </c>
    </row>
    <row r="846" spans="1:33" outlineLevel="2" x14ac:dyDescent="0.3">
      <c r="A846" s="45" t="str">
        <f>IF(AG846=0,"-",F846)</f>
        <v>-</v>
      </c>
      <c r="E846" s="42"/>
      <c r="F846" s="43"/>
      <c r="G846" s="43"/>
      <c r="H846" s="43"/>
      <c r="I846" s="42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68" t="s">
        <v>555</v>
      </c>
      <c r="AG846" s="41">
        <f t="shared" si="479"/>
        <v>0</v>
      </c>
    </row>
    <row r="847" spans="1:33" outlineLevel="2" x14ac:dyDescent="0.3">
      <c r="A847" s="45" t="str">
        <f>IF(AG847=0,"-",F847)</f>
        <v>-</v>
      </c>
      <c r="E847" s="42"/>
      <c r="F847" s="43"/>
      <c r="G847" s="43"/>
      <c r="H847" s="43"/>
      <c r="I847" s="42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68" t="s">
        <v>555</v>
      </c>
      <c r="AG847" s="41">
        <f t="shared" si="479"/>
        <v>0</v>
      </c>
    </row>
    <row r="848" spans="1:33" outlineLevel="2" x14ac:dyDescent="0.3">
      <c r="A848" s="45" t="str">
        <f>IF(AG848=0,"-",F848)</f>
        <v>-</v>
      </c>
      <c r="E848" s="42"/>
      <c r="F848" s="43"/>
      <c r="G848" s="43"/>
      <c r="H848" s="43"/>
      <c r="I848" s="42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68" t="s">
        <v>555</v>
      </c>
      <c r="AG848" s="41">
        <f t="shared" si="479"/>
        <v>0</v>
      </c>
    </row>
    <row r="849" spans="1:33" outlineLevel="2" x14ac:dyDescent="0.3">
      <c r="A849" s="45" t="str">
        <f>IF(AG849=0,"-",F849)</f>
        <v>-</v>
      </c>
      <c r="E849" s="42"/>
      <c r="F849" s="43"/>
      <c r="G849" s="43"/>
      <c r="H849" s="43"/>
      <c r="I849" s="42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68" t="s">
        <v>555</v>
      </c>
      <c r="AG849" s="41">
        <f t="shared" si="479"/>
        <v>0</v>
      </c>
    </row>
    <row r="850" spans="1:33" outlineLevel="2" x14ac:dyDescent="0.3">
      <c r="A850" s="45" t="str">
        <f>IF(AG850=0,"-",F850)</f>
        <v>-</v>
      </c>
      <c r="E850" s="42"/>
      <c r="F850" s="43"/>
      <c r="G850" s="43"/>
      <c r="H850" s="43"/>
      <c r="I850" s="42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68" t="s">
        <v>555</v>
      </c>
      <c r="AG850" s="41">
        <f t="shared" si="479"/>
        <v>0</v>
      </c>
    </row>
    <row r="851" spans="1:33" outlineLevel="2" x14ac:dyDescent="0.3">
      <c r="A851" s="45" t="str">
        <f>IF(AG851=0,"-",F851)</f>
        <v>-</v>
      </c>
      <c r="E851" s="42"/>
      <c r="F851" s="43"/>
      <c r="G851" s="43"/>
      <c r="H851" s="43"/>
      <c r="I851" s="42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68" t="s">
        <v>555</v>
      </c>
      <c r="AG851" s="41">
        <f t="shared" si="479"/>
        <v>0</v>
      </c>
    </row>
    <row r="852" spans="1:33" x14ac:dyDescent="0.3">
      <c r="A852" s="45" t="s">
        <v>179</v>
      </c>
      <c r="C852" s="9" t="s">
        <v>147</v>
      </c>
      <c r="D852" s="9"/>
      <c r="E852" s="9"/>
      <c r="F852" s="20"/>
      <c r="G852" s="20"/>
      <c r="H852" s="20"/>
      <c r="I852" s="15"/>
      <c r="J852" s="73">
        <f t="shared" ref="J852" si="480">J853+J862+J866+J870+J873+J877</f>
        <v>-18701.230000000007</v>
      </c>
      <c r="K852" s="73">
        <f t="shared" ref="K852" si="481">K853+K862+K866+K870+K873+K877</f>
        <v>-14433.850000000002</v>
      </c>
      <c r="L852" s="73">
        <f t="shared" ref="L852" si="482">L853+L862+L866+L870+L873+L877</f>
        <v>-6879.2999999999975</v>
      </c>
      <c r="M852" s="73">
        <f t="shared" ref="M852" si="483">M853+M862+M866+M870+M873+M877</f>
        <v>-11496.550000000003</v>
      </c>
      <c r="N852" s="73">
        <f t="shared" ref="N852" si="484">N853+N862+N866+N870+N873+N877</f>
        <v>-16569.390000000007</v>
      </c>
      <c r="O852" s="73">
        <f t="shared" ref="O852" si="485">O853+O862+O866+O870+O873+O877</f>
        <v>-20279.250000000011</v>
      </c>
      <c r="P852" s="73">
        <f t="shared" ref="P852" si="486">P853+P862+P866+P870+P873+P877</f>
        <v>-36022.770000000011</v>
      </c>
      <c r="Q852" s="73">
        <f t="shared" ref="Q852" si="487">Q853+Q862+Q866+Q870+Q873+Q877</f>
        <v>-17872.819999999996</v>
      </c>
      <c r="R852" s="73">
        <f t="shared" ref="R852" si="488">R853+R862+R866+R870+R873+R877</f>
        <v>-13768.700000000004</v>
      </c>
      <c r="S852" s="73">
        <f t="shared" ref="S852" si="489">S853+S862+S866+S870+S873+S877</f>
        <v>-14856.410000000002</v>
      </c>
      <c r="T852" s="68" t="s">
        <v>555</v>
      </c>
      <c r="U852" s="10">
        <f t="shared" ref="U852:AG852" si="490">U853+U862+U866+U870+U873+U877</f>
        <v>-13400</v>
      </c>
      <c r="V852" s="10">
        <f t="shared" si="490"/>
        <v>-13400</v>
      </c>
      <c r="W852" s="10">
        <f t="shared" si="490"/>
        <v>-9500</v>
      </c>
      <c r="X852" s="10">
        <f t="shared" si="490"/>
        <v>-9500</v>
      </c>
      <c r="Y852" s="10">
        <f t="shared" si="490"/>
        <v>-9500</v>
      </c>
      <c r="Z852" s="10">
        <f t="shared" si="490"/>
        <v>-9500</v>
      </c>
      <c r="AA852" s="10">
        <f t="shared" si="490"/>
        <v>-9500</v>
      </c>
      <c r="AB852" s="10">
        <f t="shared" si="490"/>
        <v>-9500</v>
      </c>
      <c r="AC852" s="10">
        <f t="shared" si="490"/>
        <v>-9500</v>
      </c>
      <c r="AD852" s="10">
        <f t="shared" si="490"/>
        <v>-9500</v>
      </c>
      <c r="AE852" s="10">
        <f t="shared" si="490"/>
        <v>-9500</v>
      </c>
      <c r="AF852" s="10">
        <f t="shared" si="490"/>
        <v>-9500</v>
      </c>
      <c r="AG852" s="10">
        <f t="shared" si="490"/>
        <v>-121800</v>
      </c>
    </row>
    <row r="853" spans="1:33" outlineLevel="1" x14ac:dyDescent="0.3">
      <c r="A853" s="45" t="s">
        <v>179</v>
      </c>
      <c r="D853">
        <v>42602</v>
      </c>
      <c r="E853" t="s">
        <v>85</v>
      </c>
      <c r="J853" s="72">
        <v>-11504.53</v>
      </c>
      <c r="K853" s="72">
        <v>-4032.8899999999994</v>
      </c>
      <c r="L853" s="72">
        <v>-5143.12</v>
      </c>
      <c r="M853" s="72">
        <v>-4640.7000000000016</v>
      </c>
      <c r="N853" s="72">
        <v>-6201.1300000000028</v>
      </c>
      <c r="O853" s="72">
        <v>-5868.5800000000045</v>
      </c>
      <c r="P853" s="72">
        <v>-5344.8800000000056</v>
      </c>
      <c r="Q853" s="72">
        <v>-6082.7799999999952</v>
      </c>
      <c r="R853" s="72">
        <v>-4525.9100000000017</v>
      </c>
      <c r="S853" s="72">
        <v>-4833.0499999999984</v>
      </c>
      <c r="T853" s="68" t="s">
        <v>555</v>
      </c>
      <c r="U853" s="12">
        <f>SUBTOTAL(9,U854:U861)</f>
        <v>-3900</v>
      </c>
      <c r="V853" s="12">
        <f t="shared" ref="V853:AF853" si="491">SUBTOTAL(9,V854:V861)</f>
        <v>-3900</v>
      </c>
      <c r="W853" s="12">
        <f t="shared" si="491"/>
        <v>0</v>
      </c>
      <c r="X853" s="12">
        <f t="shared" si="491"/>
        <v>0</v>
      </c>
      <c r="Y853" s="12">
        <f t="shared" si="491"/>
        <v>0</v>
      </c>
      <c r="Z853" s="12">
        <f t="shared" si="491"/>
        <v>0</v>
      </c>
      <c r="AA853" s="12">
        <f t="shared" si="491"/>
        <v>0</v>
      </c>
      <c r="AB853" s="12">
        <f t="shared" si="491"/>
        <v>0</v>
      </c>
      <c r="AC853" s="12">
        <f t="shared" si="491"/>
        <v>0</v>
      </c>
      <c r="AD853" s="12">
        <f t="shared" si="491"/>
        <v>0</v>
      </c>
      <c r="AE853" s="12">
        <f t="shared" si="491"/>
        <v>0</v>
      </c>
      <c r="AF853" s="12">
        <f t="shared" si="491"/>
        <v>0</v>
      </c>
      <c r="AG853" s="12">
        <f t="shared" ref="AG853" si="492">SUM(U853:AF853)</f>
        <v>-7800</v>
      </c>
    </row>
    <row r="854" spans="1:33" outlineLevel="2" x14ac:dyDescent="0.3">
      <c r="A854" s="45">
        <f>IF(AG854=0,"-",F854)</f>
        <v>2001</v>
      </c>
      <c r="E854" s="42"/>
      <c r="F854" s="43">
        <v>2001</v>
      </c>
      <c r="G854" s="43" t="s">
        <v>197</v>
      </c>
      <c r="H854" s="43" t="s">
        <v>483</v>
      </c>
      <c r="I854" s="42" t="s">
        <v>484</v>
      </c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68" t="s">
        <v>555</v>
      </c>
      <c r="U854" s="11">
        <v>-3900</v>
      </c>
      <c r="V854" s="11">
        <v>-3900</v>
      </c>
      <c r="AG854" s="41">
        <f>SUM(U854:AF854)</f>
        <v>-7800</v>
      </c>
    </row>
    <row r="855" spans="1:33" outlineLevel="2" x14ac:dyDescent="0.3">
      <c r="A855" s="45" t="str">
        <f>IF(AG855=0,"-",F855)</f>
        <v>-</v>
      </c>
      <c r="E855" s="42"/>
      <c r="F855" s="43"/>
      <c r="G855" s="43"/>
      <c r="H855" s="43"/>
      <c r="I855" s="42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68" t="s">
        <v>555</v>
      </c>
      <c r="AG855" s="41">
        <f t="shared" ref="AG855:AG861" si="493">SUM(U855:AF855)</f>
        <v>0</v>
      </c>
    </row>
    <row r="856" spans="1:33" outlineLevel="2" x14ac:dyDescent="0.3">
      <c r="A856" s="45" t="str">
        <f>IF(AG856=0,"-",F856)</f>
        <v>-</v>
      </c>
      <c r="E856" s="42"/>
      <c r="F856" s="43"/>
      <c r="G856" s="43"/>
      <c r="H856" s="43"/>
      <c r="I856" s="42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68" t="s">
        <v>555</v>
      </c>
      <c r="AG856" s="41">
        <f t="shared" si="493"/>
        <v>0</v>
      </c>
    </row>
    <row r="857" spans="1:33" outlineLevel="2" x14ac:dyDescent="0.3">
      <c r="A857" s="45" t="str">
        <f>IF(AG857=0,"-",F857)</f>
        <v>-</v>
      </c>
      <c r="E857" s="42"/>
      <c r="F857" s="43"/>
      <c r="G857" s="43"/>
      <c r="H857" s="43"/>
      <c r="I857" s="42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68" t="s">
        <v>555</v>
      </c>
      <c r="AG857" s="41">
        <f t="shared" si="493"/>
        <v>0</v>
      </c>
    </row>
    <row r="858" spans="1:33" outlineLevel="2" x14ac:dyDescent="0.3">
      <c r="A858" s="45" t="str">
        <f>IF(AG858=0,"-",F858)</f>
        <v>-</v>
      </c>
      <c r="E858" s="42"/>
      <c r="F858" s="43"/>
      <c r="G858" s="43"/>
      <c r="H858" s="43"/>
      <c r="I858" s="42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68" t="s">
        <v>555</v>
      </c>
      <c r="AG858" s="41">
        <f t="shared" si="493"/>
        <v>0</v>
      </c>
    </row>
    <row r="859" spans="1:33" outlineLevel="2" x14ac:dyDescent="0.3">
      <c r="A859" s="45" t="str">
        <f>IF(AG859=0,"-",F859)</f>
        <v>-</v>
      </c>
      <c r="E859" s="42"/>
      <c r="F859" s="43"/>
      <c r="G859" s="43"/>
      <c r="H859" s="43"/>
      <c r="I859" s="42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68" t="s">
        <v>555</v>
      </c>
      <c r="AG859" s="41">
        <f t="shared" si="493"/>
        <v>0</v>
      </c>
    </row>
    <row r="860" spans="1:33" outlineLevel="2" x14ac:dyDescent="0.3">
      <c r="A860" s="45" t="str">
        <f>IF(AG860=0,"-",F860)</f>
        <v>-</v>
      </c>
      <c r="E860" s="42"/>
      <c r="F860" s="43"/>
      <c r="G860" s="43"/>
      <c r="H860" s="43"/>
      <c r="I860" s="42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68" t="s">
        <v>555</v>
      </c>
      <c r="AG860" s="41">
        <f t="shared" si="493"/>
        <v>0</v>
      </c>
    </row>
    <row r="861" spans="1:33" outlineLevel="2" x14ac:dyDescent="0.3">
      <c r="A861" s="45" t="str">
        <f>IF(AG861=0,"-",F861)</f>
        <v>-</v>
      </c>
      <c r="E861" s="42"/>
      <c r="F861" s="43"/>
      <c r="G861" s="43"/>
      <c r="H861" s="43"/>
      <c r="I861" s="42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68" t="s">
        <v>555</v>
      </c>
      <c r="AG861" s="41">
        <f t="shared" si="493"/>
        <v>0</v>
      </c>
    </row>
    <row r="862" spans="1:33" outlineLevel="1" x14ac:dyDescent="0.3">
      <c r="A862" s="45" t="s">
        <v>179</v>
      </c>
      <c r="D862">
        <v>42604</v>
      </c>
      <c r="E862" t="s">
        <v>87</v>
      </c>
      <c r="J862" s="72">
        <v>-11767.570000000003</v>
      </c>
      <c r="K862" s="72">
        <v>-10220.050000000003</v>
      </c>
      <c r="L862" s="72">
        <v>-10129.23</v>
      </c>
      <c r="M862" s="72">
        <v>-9883.94</v>
      </c>
      <c r="N862" s="72">
        <v>-10461.140000000005</v>
      </c>
      <c r="O862" s="72">
        <v>-12747.310000000005</v>
      </c>
      <c r="P862" s="72">
        <v>-12930.360000000002</v>
      </c>
      <c r="Q862" s="72">
        <v>-9593.5300000000025</v>
      </c>
      <c r="R862" s="72">
        <v>-11272.280000000002</v>
      </c>
      <c r="S862" s="72">
        <v>-10577.570000000003</v>
      </c>
      <c r="T862" s="68" t="s">
        <v>555</v>
      </c>
      <c r="U862" s="12">
        <f t="shared" ref="U862:AF862" si="494">SUBTOTAL(9,U863:U865)</f>
        <v>-11000</v>
      </c>
      <c r="V862" s="12">
        <f t="shared" si="494"/>
        <v>-11000</v>
      </c>
      <c r="W862" s="12">
        <f t="shared" si="494"/>
        <v>-11000</v>
      </c>
      <c r="X862" s="12">
        <f t="shared" si="494"/>
        <v>-11000</v>
      </c>
      <c r="Y862" s="12">
        <f t="shared" si="494"/>
        <v>-11000</v>
      </c>
      <c r="Z862" s="12">
        <f t="shared" si="494"/>
        <v>-11000</v>
      </c>
      <c r="AA862" s="12">
        <f t="shared" si="494"/>
        <v>-11000</v>
      </c>
      <c r="AB862" s="12">
        <f t="shared" si="494"/>
        <v>-11000</v>
      </c>
      <c r="AC862" s="12">
        <f t="shared" si="494"/>
        <v>-11000</v>
      </c>
      <c r="AD862" s="12">
        <f t="shared" si="494"/>
        <v>-11000</v>
      </c>
      <c r="AE862" s="12">
        <f t="shared" si="494"/>
        <v>-11000</v>
      </c>
      <c r="AF862" s="12">
        <f t="shared" si="494"/>
        <v>-11000</v>
      </c>
      <c r="AG862" s="12">
        <f t="shared" ref="AG862" si="495">SUM(U862:AF862)</f>
        <v>-132000</v>
      </c>
    </row>
    <row r="863" spans="1:33" outlineLevel="2" x14ac:dyDescent="0.3">
      <c r="A863" s="45">
        <f>IF(AG863=0,"-",F863)</f>
        <v>2001</v>
      </c>
      <c r="E863" s="42"/>
      <c r="F863" s="43">
        <v>2001</v>
      </c>
      <c r="G863" s="43" t="s">
        <v>197</v>
      </c>
      <c r="H863" s="43"/>
      <c r="I863" s="42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68" t="s">
        <v>555</v>
      </c>
      <c r="U863" s="11">
        <v>-11000</v>
      </c>
      <c r="V863" s="11">
        <v>-11000</v>
      </c>
      <c r="W863" s="11">
        <v>-11000</v>
      </c>
      <c r="X863" s="11">
        <v>-11000</v>
      </c>
      <c r="Y863" s="11">
        <v>-11000</v>
      </c>
      <c r="Z863" s="11">
        <v>-11000</v>
      </c>
      <c r="AA863" s="11">
        <v>-11000</v>
      </c>
      <c r="AB863" s="11">
        <v>-11000</v>
      </c>
      <c r="AC863" s="11">
        <v>-11000</v>
      </c>
      <c r="AD863" s="11">
        <v>-11000</v>
      </c>
      <c r="AE863" s="11">
        <v>-11000</v>
      </c>
      <c r="AF863" s="11">
        <v>-11000</v>
      </c>
      <c r="AG863" s="41">
        <f>SUM(U863:AF863)</f>
        <v>-132000</v>
      </c>
    </row>
    <row r="864" spans="1:33" outlineLevel="2" x14ac:dyDescent="0.3">
      <c r="A864" s="45" t="str">
        <f>IF(AG864=0,"-",F864)</f>
        <v>-</v>
      </c>
      <c r="E864" s="42"/>
      <c r="F864" s="43"/>
      <c r="G864" s="43"/>
      <c r="H864" s="43"/>
      <c r="I864" s="42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68" t="s">
        <v>555</v>
      </c>
      <c r="AG864" s="41">
        <f t="shared" ref="AG864:AG865" si="496">SUM(U864:AF864)</f>
        <v>0</v>
      </c>
    </row>
    <row r="865" spans="1:33" outlineLevel="2" x14ac:dyDescent="0.3">
      <c r="A865" s="45" t="str">
        <f>IF(AG865=0,"-",F865)</f>
        <v>-</v>
      </c>
      <c r="E865" s="42"/>
      <c r="F865" s="43"/>
      <c r="G865" s="43"/>
      <c r="H865" s="43"/>
      <c r="I865" s="42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68" t="s">
        <v>555</v>
      </c>
      <c r="AG865" s="41">
        <f t="shared" si="496"/>
        <v>0</v>
      </c>
    </row>
    <row r="866" spans="1:33" outlineLevel="1" x14ac:dyDescent="0.3">
      <c r="A866" s="45" t="s">
        <v>179</v>
      </c>
      <c r="D866">
        <v>42605</v>
      </c>
      <c r="E866" t="s">
        <v>88</v>
      </c>
      <c r="J866" s="72">
        <v>-246.4</v>
      </c>
      <c r="K866" s="72">
        <v>-207.4</v>
      </c>
      <c r="L866" s="72">
        <v>-461.31000000000006</v>
      </c>
      <c r="M866" s="72">
        <v>-1478.96</v>
      </c>
      <c r="N866" s="72">
        <v>-435.39000000000004</v>
      </c>
      <c r="O866" s="72">
        <v>-2243.77</v>
      </c>
      <c r="P866" s="72">
        <v>-4165.4099999999989</v>
      </c>
      <c r="Q866" s="72">
        <v>-929.7600000000001</v>
      </c>
      <c r="R866" s="72">
        <v>-514.04999999999995</v>
      </c>
      <c r="S866" s="72">
        <v>-2374.39</v>
      </c>
      <c r="T866" s="68" t="s">
        <v>555</v>
      </c>
      <c r="U866" s="12">
        <f t="shared" ref="U866:AF866" si="497">SUBTOTAL(9,U867:U869)</f>
        <v>-500</v>
      </c>
      <c r="V866" s="12">
        <f t="shared" si="497"/>
        <v>-500</v>
      </c>
      <c r="W866" s="12">
        <f t="shared" si="497"/>
        <v>-500</v>
      </c>
      <c r="X866" s="12">
        <f t="shared" si="497"/>
        <v>-500</v>
      </c>
      <c r="Y866" s="12">
        <f t="shared" si="497"/>
        <v>-500</v>
      </c>
      <c r="Z866" s="12">
        <f t="shared" si="497"/>
        <v>-500</v>
      </c>
      <c r="AA866" s="12">
        <f t="shared" si="497"/>
        <v>-500</v>
      </c>
      <c r="AB866" s="12">
        <f t="shared" si="497"/>
        <v>-500</v>
      </c>
      <c r="AC866" s="12">
        <f t="shared" si="497"/>
        <v>-500</v>
      </c>
      <c r="AD866" s="12">
        <f t="shared" si="497"/>
        <v>-500</v>
      </c>
      <c r="AE866" s="12">
        <f t="shared" si="497"/>
        <v>-500</v>
      </c>
      <c r="AF866" s="12">
        <f t="shared" si="497"/>
        <v>-500</v>
      </c>
      <c r="AG866" s="12">
        <f t="shared" ref="AG866" si="498">SUM(U866:AF866)</f>
        <v>-6000</v>
      </c>
    </row>
    <row r="867" spans="1:33" outlineLevel="2" x14ac:dyDescent="0.3">
      <c r="A867" s="45">
        <f>IF(AG867=0,"-",F867)</f>
        <v>2001</v>
      </c>
      <c r="E867" s="42"/>
      <c r="F867" s="43">
        <v>2001</v>
      </c>
      <c r="G867" s="43" t="s">
        <v>197</v>
      </c>
      <c r="H867" s="43"/>
      <c r="I867" s="42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68" t="s">
        <v>555</v>
      </c>
      <c r="U867" s="11">
        <v>-500</v>
      </c>
      <c r="V867" s="11">
        <v>-500</v>
      </c>
      <c r="W867" s="11">
        <v>-500</v>
      </c>
      <c r="X867" s="11">
        <v>-500</v>
      </c>
      <c r="Y867" s="11">
        <v>-500</v>
      </c>
      <c r="Z867" s="11">
        <v>-500</v>
      </c>
      <c r="AA867" s="11">
        <v>-500</v>
      </c>
      <c r="AB867" s="11">
        <v>-500</v>
      </c>
      <c r="AC867" s="11">
        <v>-500</v>
      </c>
      <c r="AD867" s="11">
        <v>-500</v>
      </c>
      <c r="AE867" s="11">
        <v>-500</v>
      </c>
      <c r="AF867" s="11">
        <v>-500</v>
      </c>
      <c r="AG867" s="41">
        <f>SUM(U867:AF867)</f>
        <v>-6000</v>
      </c>
    </row>
    <row r="868" spans="1:33" outlineLevel="2" x14ac:dyDescent="0.3">
      <c r="A868" s="45" t="str">
        <f>IF(AG868=0,"-",F868)</f>
        <v>-</v>
      </c>
      <c r="E868" s="42"/>
      <c r="F868" s="43"/>
      <c r="G868" s="43"/>
      <c r="H868" s="43"/>
      <c r="I868" s="42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68" t="s">
        <v>555</v>
      </c>
      <c r="AG868" s="41">
        <f t="shared" ref="AG868:AG869" si="499">SUM(U868:AF868)</f>
        <v>0</v>
      </c>
    </row>
    <row r="869" spans="1:33" outlineLevel="2" x14ac:dyDescent="0.3">
      <c r="A869" s="45" t="str">
        <f>IF(AG869=0,"-",F869)</f>
        <v>-</v>
      </c>
      <c r="E869" s="42"/>
      <c r="F869" s="43"/>
      <c r="G869" s="43"/>
      <c r="H869" s="43"/>
      <c r="I869" s="42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68" t="s">
        <v>555</v>
      </c>
      <c r="AG869" s="41">
        <f t="shared" si="499"/>
        <v>0</v>
      </c>
    </row>
    <row r="870" spans="1:33" outlineLevel="1" x14ac:dyDescent="0.3">
      <c r="A870" s="45" t="s">
        <v>179</v>
      </c>
      <c r="D870">
        <v>42601</v>
      </c>
      <c r="E870" t="s">
        <v>84</v>
      </c>
      <c r="J870" s="72">
        <v>0</v>
      </c>
      <c r="K870" s="72">
        <v>0</v>
      </c>
      <c r="L870" s="72">
        <v>0</v>
      </c>
      <c r="M870" s="72">
        <v>0</v>
      </c>
      <c r="N870" s="72">
        <v>-4250.2299999999996</v>
      </c>
      <c r="O870" s="72">
        <v>-7061.6399999999994</v>
      </c>
      <c r="P870" s="72">
        <v>-13610.329999999998</v>
      </c>
      <c r="Q870" s="72">
        <v>-6146.8700000000008</v>
      </c>
      <c r="R870" s="72">
        <v>0</v>
      </c>
      <c r="S870" s="72">
        <v>0</v>
      </c>
      <c r="T870" s="68" t="s">
        <v>555</v>
      </c>
      <c r="U870" s="12">
        <f t="shared" ref="U870:AF870" si="500">SUBTOTAL(9,U871:U872)</f>
        <v>0</v>
      </c>
      <c r="V870" s="12">
        <f t="shared" si="500"/>
        <v>0</v>
      </c>
      <c r="W870" s="12">
        <f t="shared" si="500"/>
        <v>0</v>
      </c>
      <c r="X870" s="12">
        <f t="shared" si="500"/>
        <v>0</v>
      </c>
      <c r="Y870" s="12">
        <f t="shared" si="500"/>
        <v>0</v>
      </c>
      <c r="Z870" s="12">
        <f t="shared" si="500"/>
        <v>0</v>
      </c>
      <c r="AA870" s="12">
        <f t="shared" si="500"/>
        <v>0</v>
      </c>
      <c r="AB870" s="12">
        <f t="shared" si="500"/>
        <v>0</v>
      </c>
      <c r="AC870" s="12">
        <f t="shared" si="500"/>
        <v>0</v>
      </c>
      <c r="AD870" s="12">
        <f t="shared" si="500"/>
        <v>0</v>
      </c>
      <c r="AE870" s="12">
        <f t="shared" si="500"/>
        <v>0</v>
      </c>
      <c r="AF870" s="12">
        <f t="shared" si="500"/>
        <v>0</v>
      </c>
      <c r="AG870" s="12">
        <f t="shared" ref="AG870" si="501">SUM(U870:AF870)</f>
        <v>0</v>
      </c>
    </row>
    <row r="871" spans="1:33" outlineLevel="2" x14ac:dyDescent="0.3">
      <c r="A871" s="45" t="str">
        <f>IF(AG871=0,"-",F871)</f>
        <v>-</v>
      </c>
      <c r="E871" s="42"/>
      <c r="F871" s="43"/>
      <c r="G871" s="43"/>
      <c r="H871" s="43"/>
      <c r="I871" s="42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68" t="s">
        <v>555</v>
      </c>
      <c r="AG871" s="41">
        <f t="shared" ref="AG871:AG872" si="502">SUM(U871:AF871)</f>
        <v>0</v>
      </c>
    </row>
    <row r="872" spans="1:33" outlineLevel="2" x14ac:dyDescent="0.3">
      <c r="A872" s="45" t="str">
        <f>IF(AG872=0,"-",F872)</f>
        <v>-</v>
      </c>
      <c r="E872" s="42"/>
      <c r="F872" s="43"/>
      <c r="G872" s="43"/>
      <c r="H872" s="43"/>
      <c r="I872" s="42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68" t="s">
        <v>555</v>
      </c>
      <c r="AG872" s="41">
        <f t="shared" si="502"/>
        <v>0</v>
      </c>
    </row>
    <row r="873" spans="1:33" outlineLevel="1" x14ac:dyDescent="0.3">
      <c r="A873" s="45" t="s">
        <v>179</v>
      </c>
      <c r="D873">
        <v>42603</v>
      </c>
      <c r="E873" t="s">
        <v>86</v>
      </c>
      <c r="J873" s="72">
        <v>4817.2700000000004</v>
      </c>
      <c r="K873" s="72">
        <v>26.49</v>
      </c>
      <c r="L873" s="72">
        <v>8854.36</v>
      </c>
      <c r="M873" s="72">
        <v>4507.05</v>
      </c>
      <c r="N873" s="72">
        <v>4778.5</v>
      </c>
      <c r="O873" s="72">
        <v>7642.05</v>
      </c>
      <c r="P873" s="72">
        <v>28.21</v>
      </c>
      <c r="Q873" s="72">
        <v>4880.12</v>
      </c>
      <c r="R873" s="72">
        <v>2543.54</v>
      </c>
      <c r="S873" s="72">
        <v>2928.6000000000004</v>
      </c>
      <c r="T873" s="68" t="s">
        <v>555</v>
      </c>
      <c r="U873" s="12">
        <f t="shared" ref="U873:AF873" si="503">SUBTOTAL(9,U874:U876)</f>
        <v>2000</v>
      </c>
      <c r="V873" s="12">
        <f t="shared" si="503"/>
        <v>2000</v>
      </c>
      <c r="W873" s="12">
        <f t="shared" si="503"/>
        <v>2000</v>
      </c>
      <c r="X873" s="12">
        <f t="shared" si="503"/>
        <v>2000</v>
      </c>
      <c r="Y873" s="12">
        <f t="shared" si="503"/>
        <v>2000</v>
      </c>
      <c r="Z873" s="12">
        <f t="shared" si="503"/>
        <v>2000</v>
      </c>
      <c r="AA873" s="12">
        <f t="shared" si="503"/>
        <v>2000</v>
      </c>
      <c r="AB873" s="12">
        <f t="shared" si="503"/>
        <v>2000</v>
      </c>
      <c r="AC873" s="12">
        <f t="shared" si="503"/>
        <v>2000</v>
      </c>
      <c r="AD873" s="12">
        <f t="shared" si="503"/>
        <v>2000</v>
      </c>
      <c r="AE873" s="12">
        <f t="shared" si="503"/>
        <v>2000</v>
      </c>
      <c r="AF873" s="12">
        <f t="shared" si="503"/>
        <v>2000</v>
      </c>
      <c r="AG873" s="12">
        <f t="shared" ref="AG873" si="504">SUM(U873:AF873)</f>
        <v>24000</v>
      </c>
    </row>
    <row r="874" spans="1:33" outlineLevel="2" x14ac:dyDescent="0.3">
      <c r="A874" s="45">
        <f>IF(AG874=0,"-",F874)</f>
        <v>2001</v>
      </c>
      <c r="E874" s="42"/>
      <c r="F874" s="43">
        <v>2001</v>
      </c>
      <c r="G874" s="43" t="s">
        <v>197</v>
      </c>
      <c r="H874" s="43"/>
      <c r="I874" s="42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68" t="s">
        <v>555</v>
      </c>
      <c r="U874" s="11">
        <v>2000</v>
      </c>
      <c r="V874" s="11">
        <v>2000</v>
      </c>
      <c r="W874" s="11">
        <v>2000</v>
      </c>
      <c r="X874" s="11">
        <v>2000</v>
      </c>
      <c r="Y874" s="11">
        <v>2000</v>
      </c>
      <c r="Z874" s="11">
        <v>2000</v>
      </c>
      <c r="AA874" s="11">
        <v>2000</v>
      </c>
      <c r="AB874" s="11">
        <v>2000</v>
      </c>
      <c r="AC874" s="11">
        <v>2000</v>
      </c>
      <c r="AD874" s="11">
        <v>2000</v>
      </c>
      <c r="AE874" s="11">
        <v>2000</v>
      </c>
      <c r="AF874" s="11">
        <v>2000</v>
      </c>
      <c r="AG874" s="41">
        <f>SUM(U874:AF874)</f>
        <v>24000</v>
      </c>
    </row>
    <row r="875" spans="1:33" outlineLevel="2" x14ac:dyDescent="0.3">
      <c r="A875" s="45" t="str">
        <f>IF(AG875=0,"-",F875)</f>
        <v>-</v>
      </c>
      <c r="E875" s="42"/>
      <c r="F875" s="43"/>
      <c r="G875" s="43"/>
      <c r="H875" s="43"/>
      <c r="I875" s="42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68" t="s">
        <v>555</v>
      </c>
      <c r="AG875" s="41">
        <f t="shared" ref="AG875:AG876" si="505">SUM(U875:AF875)</f>
        <v>0</v>
      </c>
    </row>
    <row r="876" spans="1:33" outlineLevel="2" x14ac:dyDescent="0.3">
      <c r="A876" s="45" t="str">
        <f>IF(AG876=0,"-",F876)</f>
        <v>-</v>
      </c>
      <c r="E876" s="42"/>
      <c r="F876" s="43"/>
      <c r="G876" s="43"/>
      <c r="H876" s="43"/>
      <c r="I876" s="42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68" t="s">
        <v>555</v>
      </c>
      <c r="AG876" s="41">
        <f t="shared" si="505"/>
        <v>0</v>
      </c>
    </row>
    <row r="877" spans="1:33" outlineLevel="1" x14ac:dyDescent="0.3">
      <c r="A877" s="45" t="s">
        <v>179</v>
      </c>
      <c r="D877">
        <v>42701</v>
      </c>
      <c r="E877" t="s">
        <v>166</v>
      </c>
      <c r="J877" s="72">
        <v>0</v>
      </c>
      <c r="K877" s="72">
        <v>0</v>
      </c>
      <c r="L877" s="72">
        <v>0</v>
      </c>
      <c r="M877" s="72">
        <v>0</v>
      </c>
      <c r="N877" s="72">
        <v>0</v>
      </c>
      <c r="O877" s="72">
        <v>0</v>
      </c>
      <c r="P877" s="72">
        <v>0</v>
      </c>
      <c r="Q877" s="72">
        <v>0</v>
      </c>
      <c r="R877" s="72">
        <v>0</v>
      </c>
      <c r="S877" s="72">
        <v>0</v>
      </c>
      <c r="T877" s="68" t="s">
        <v>555</v>
      </c>
      <c r="U877" s="12">
        <f t="shared" ref="U877:AF877" si="506">SUBTOTAL(9,U878:U879)</f>
        <v>0</v>
      </c>
      <c r="V877" s="12">
        <f t="shared" si="506"/>
        <v>0</v>
      </c>
      <c r="W877" s="12">
        <f t="shared" si="506"/>
        <v>0</v>
      </c>
      <c r="X877" s="12">
        <f t="shared" si="506"/>
        <v>0</v>
      </c>
      <c r="Y877" s="12">
        <f t="shared" si="506"/>
        <v>0</v>
      </c>
      <c r="Z877" s="12">
        <f t="shared" si="506"/>
        <v>0</v>
      </c>
      <c r="AA877" s="12">
        <f t="shared" si="506"/>
        <v>0</v>
      </c>
      <c r="AB877" s="12">
        <f t="shared" si="506"/>
        <v>0</v>
      </c>
      <c r="AC877" s="12">
        <f t="shared" si="506"/>
        <v>0</v>
      </c>
      <c r="AD877" s="12">
        <f t="shared" si="506"/>
        <v>0</v>
      </c>
      <c r="AE877" s="12">
        <f t="shared" si="506"/>
        <v>0</v>
      </c>
      <c r="AF877" s="12">
        <f t="shared" si="506"/>
        <v>0</v>
      </c>
      <c r="AG877" s="12">
        <f t="shared" ref="AG877" si="507">SUM(U877:AF877)</f>
        <v>0</v>
      </c>
    </row>
    <row r="878" spans="1:33" outlineLevel="2" x14ac:dyDescent="0.3">
      <c r="A878" s="45" t="str">
        <f>IF(AG878=0,"-",F878)</f>
        <v>-</v>
      </c>
      <c r="E878" s="42"/>
      <c r="F878" s="43"/>
      <c r="G878" s="43"/>
      <c r="H878" s="43"/>
      <c r="I878" s="42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68" t="s">
        <v>555</v>
      </c>
      <c r="AG878" s="41">
        <f t="shared" ref="AG878:AG879" si="508">SUM(U878:AF878)</f>
        <v>0</v>
      </c>
    </row>
    <row r="879" spans="1:33" outlineLevel="2" x14ac:dyDescent="0.3">
      <c r="A879" s="45" t="str">
        <f>IF(AG879=0,"-",F879)</f>
        <v>-</v>
      </c>
      <c r="E879" s="42"/>
      <c r="F879" s="43"/>
      <c r="G879" s="43"/>
      <c r="H879" s="43"/>
      <c r="I879" s="42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68" t="s">
        <v>555</v>
      </c>
      <c r="AG879" s="41">
        <f t="shared" si="508"/>
        <v>0</v>
      </c>
    </row>
    <row r="880" spans="1:33" x14ac:dyDescent="0.3">
      <c r="A880" s="45" t="s">
        <v>179</v>
      </c>
      <c r="C880" s="9" t="s">
        <v>150</v>
      </c>
      <c r="D880" s="9"/>
      <c r="E880" s="9"/>
      <c r="F880" s="20"/>
      <c r="G880" s="20"/>
      <c r="H880" s="20"/>
      <c r="I880" s="15"/>
      <c r="J880" s="73">
        <f>J881+J893+J901+J910+J919+J937+J947+J956+J928</f>
        <v>-158280.87</v>
      </c>
      <c r="K880" s="73">
        <f>K881+K893+K901+K910+K919+K937+K947+K956+K928</f>
        <v>-171141.64</v>
      </c>
      <c r="L880" s="73">
        <f>L881+L893+L901+L910+L919+L937+L947+L956+L928</f>
        <v>-163087.99</v>
      </c>
      <c r="M880" s="73">
        <f>M881+M893+M901+M910+M919+M937+M947+M956+M928</f>
        <v>-137136.23000000001</v>
      </c>
      <c r="N880" s="73">
        <f>N881+N893+N901+N910+N919+N937+N947+N956+N928</f>
        <v>-137886.18</v>
      </c>
      <c r="O880" s="73">
        <f>O881+O893+O901+O910+O919+O937+O947+O956+O928</f>
        <v>-204088.53999999998</v>
      </c>
      <c r="P880" s="73">
        <f>P881+P893+P901+P910+P919+P937+P947+P956+P928</f>
        <v>-167949.59999999998</v>
      </c>
      <c r="Q880" s="73">
        <f>Q881+Q893+Q901+Q910+Q919+Q937+Q947+Q956+Q928</f>
        <v>-179513.25</v>
      </c>
      <c r="R880" s="73">
        <f>R881+R893+R901+R910+R919+R937+R947+R956+R928</f>
        <v>-172899.92</v>
      </c>
      <c r="S880" s="73">
        <f>S881+S893+S901+S910+S919+S937+S947+S956+S928</f>
        <v>-215408.12</v>
      </c>
      <c r="T880" s="68" t="s">
        <v>555</v>
      </c>
      <c r="U880" s="10">
        <f>U881+U893+U901+U910+U919+U937+U947+U956+U928</f>
        <v>-114690.09</v>
      </c>
      <c r="V880" s="10">
        <f>V881+V893+V901+V910+V919+V937+V947+V956+V928</f>
        <v>-116190.09</v>
      </c>
      <c r="W880" s="10">
        <f>W881+W893+W901+W910+W919+W937+W947+W956+W928</f>
        <v>-155196.09</v>
      </c>
      <c r="X880" s="10">
        <f>X881+X893+X901+X910+X919+X937+X947+X956+X928</f>
        <v>-141196.09</v>
      </c>
      <c r="Y880" s="10">
        <f>Y881+Y893+Y901+Y910+Y919+Y937+Y947+Y956+Y928</f>
        <v>-139696.09</v>
      </c>
      <c r="Z880" s="10">
        <f>Z881+Z893+Z901+Z910+Z919+Z937+Z947+Z956+Z928</f>
        <v>-117580.7445</v>
      </c>
      <c r="AA880" s="10">
        <f>AA881+AA893+AA901+AA910+AA919+AA937+AA947+AA956+AA928</f>
        <v>-116080.7445</v>
      </c>
      <c r="AB880" s="10">
        <f>AB881+AB893+AB901+AB910+AB919+AB937+AB947+AB956+AB928</f>
        <v>-115780.7445</v>
      </c>
      <c r="AC880" s="10">
        <f>AC881+AC893+AC901+AC910+AC919+AC937+AC947+AC956+AC928</f>
        <v>-117797.7445</v>
      </c>
      <c r="AD880" s="10">
        <f>AD881+AD893+AD901+AD910+AD919+AD937+AD947+AD956+AD928</f>
        <v>-115697.7445</v>
      </c>
      <c r="AE880" s="10">
        <f>AE881+AE893+AE901+AE910+AE919+AE937+AE947+AE956+AE928</f>
        <v>-115997.7445</v>
      </c>
      <c r="AF880" s="10">
        <f>AF881+AF893+AF901+AF910+AF919+AF937+AF947+AF956+AF928</f>
        <v>-115241.7445</v>
      </c>
      <c r="AG880" s="10">
        <f>AG881+AG893+AG901+AG910+AG919+AG937+AG947+AG956+AG928</f>
        <v>-1481145.6614999999</v>
      </c>
    </row>
    <row r="881" spans="1:33" outlineLevel="1" x14ac:dyDescent="0.3">
      <c r="A881" s="45" t="s">
        <v>179</v>
      </c>
      <c r="D881">
        <v>42501</v>
      </c>
      <c r="E881" t="s">
        <v>76</v>
      </c>
      <c r="J881" s="72">
        <v>-12188.119999999999</v>
      </c>
      <c r="K881" s="72">
        <v>-10008.130000000001</v>
      </c>
      <c r="L881" s="72">
        <v>-5229.7299999999996</v>
      </c>
      <c r="M881" s="72">
        <v>-2950</v>
      </c>
      <c r="N881" s="72">
        <v>-6914.64</v>
      </c>
      <c r="O881" s="72">
        <v>-5466.02</v>
      </c>
      <c r="P881" s="72">
        <v>-5906.99</v>
      </c>
      <c r="Q881" s="72">
        <v>-5450</v>
      </c>
      <c r="R881" s="72">
        <v>-8933.100000000004</v>
      </c>
      <c r="S881" s="72">
        <v>-22830</v>
      </c>
      <c r="T881" s="68" t="s">
        <v>555</v>
      </c>
      <c r="U881" s="12">
        <f>SUBTOTAL(9,U882:U892)</f>
        <v>-1900</v>
      </c>
      <c r="V881" s="12">
        <f>SUBTOTAL(9,V882:V892)</f>
        <v>-1900</v>
      </c>
      <c r="W881" s="12">
        <f>SUBTOTAL(9,W882:W892)</f>
        <v>-42406</v>
      </c>
      <c r="X881" s="12">
        <f>SUBTOTAL(9,X882:X892)</f>
        <v>-26906</v>
      </c>
      <c r="Y881" s="12">
        <f>SUBTOTAL(9,Y882:Y892)</f>
        <v>-26906</v>
      </c>
      <c r="Z881" s="12">
        <f>SUBTOTAL(9,Z882:Z892)</f>
        <v>-2439</v>
      </c>
      <c r="AA881" s="12">
        <f>SUBTOTAL(9,AA882:AA892)</f>
        <v>-2439</v>
      </c>
      <c r="AB881" s="12">
        <f>SUBTOTAL(9,AB882:AB892)</f>
        <v>-2439</v>
      </c>
      <c r="AC881" s="12">
        <f>SUBTOTAL(9,AC882:AC892)</f>
        <v>-2356</v>
      </c>
      <c r="AD881" s="12">
        <f>SUBTOTAL(9,AD882:AD892)</f>
        <v>-2356</v>
      </c>
      <c r="AE881" s="12">
        <f>SUBTOTAL(9,AE882:AE892)</f>
        <v>-2356</v>
      </c>
      <c r="AF881" s="12">
        <f>SUBTOTAL(9,AF882:AF892)</f>
        <v>-1900</v>
      </c>
      <c r="AG881" s="12">
        <f t="shared" ref="AG881" si="509">SUM(U881:AF881)</f>
        <v>-116303</v>
      </c>
    </row>
    <row r="882" spans="1:33" outlineLevel="2" x14ac:dyDescent="0.3">
      <c r="A882" s="45">
        <f>IF(AG882=0,"-",F882)</f>
        <v>5001</v>
      </c>
      <c r="E882" s="42"/>
      <c r="F882" s="43">
        <v>5001</v>
      </c>
      <c r="G882" s="43" t="s">
        <v>206</v>
      </c>
      <c r="H882" s="43" t="s">
        <v>455</v>
      </c>
      <c r="I882" s="42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68" t="s">
        <v>555</v>
      </c>
      <c r="U882" s="11">
        <v>-1900</v>
      </c>
      <c r="V882" s="11">
        <v>-1900</v>
      </c>
      <c r="W882" s="11">
        <v>-1900</v>
      </c>
      <c r="X882" s="11">
        <v>-1900</v>
      </c>
      <c r="Y882" s="11">
        <v>-1900</v>
      </c>
      <c r="Z882" s="11">
        <v>-1900</v>
      </c>
      <c r="AA882" s="11">
        <v>-1900</v>
      </c>
      <c r="AB882" s="11">
        <v>-1900</v>
      </c>
      <c r="AC882" s="11">
        <v>-1900</v>
      </c>
      <c r="AD882" s="11">
        <v>-1900</v>
      </c>
      <c r="AE882" s="11">
        <v>-1900</v>
      </c>
      <c r="AF882" s="11">
        <v>-1900</v>
      </c>
      <c r="AG882" s="41">
        <f>SUM(U882:AF882)</f>
        <v>-22800</v>
      </c>
    </row>
    <row r="883" spans="1:33" outlineLevel="2" x14ac:dyDescent="0.3">
      <c r="A883" s="45">
        <f>IF(AG883=0,"-",F883)</f>
        <v>5001</v>
      </c>
      <c r="E883" s="42"/>
      <c r="F883" s="43">
        <v>5001</v>
      </c>
      <c r="G883" s="43" t="s">
        <v>206</v>
      </c>
      <c r="H883" s="43" t="s">
        <v>456</v>
      </c>
      <c r="I883" s="42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68" t="s">
        <v>555</v>
      </c>
      <c r="W883" s="11">
        <v>-10000</v>
      </c>
      <c r="AG883" s="41">
        <f t="shared" ref="AG883:AG892" si="510">SUM(U883:AF883)</f>
        <v>-10000</v>
      </c>
    </row>
    <row r="884" spans="1:33" outlineLevel="2" x14ac:dyDescent="0.3">
      <c r="A884" s="45">
        <f>IF(AG884=0,"-",F884)</f>
        <v>5001</v>
      </c>
      <c r="E884" s="42"/>
      <c r="F884" s="43">
        <v>5001</v>
      </c>
      <c r="G884" s="43" t="s">
        <v>206</v>
      </c>
      <c r="H884" s="43" t="s">
        <v>457</v>
      </c>
      <c r="I884" s="42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68" t="s">
        <v>555</v>
      </c>
      <c r="W884" s="11">
        <v>-278</v>
      </c>
      <c r="X884" s="11">
        <v>-278</v>
      </c>
      <c r="Y884" s="11">
        <v>-278</v>
      </c>
      <c r="Z884" s="11">
        <v>-278</v>
      </c>
      <c r="AA884" s="11">
        <v>-278</v>
      </c>
      <c r="AB884" s="11">
        <v>-278</v>
      </c>
      <c r="AC884" s="11">
        <v>-278</v>
      </c>
      <c r="AD884" s="11">
        <v>-278</v>
      </c>
      <c r="AE884" s="11">
        <v>-278</v>
      </c>
      <c r="AG884" s="41">
        <f t="shared" si="510"/>
        <v>-2502</v>
      </c>
    </row>
    <row r="885" spans="1:33" outlineLevel="2" x14ac:dyDescent="0.3">
      <c r="A885" s="45">
        <f>IF(AG885=0,"-",F885)</f>
        <v>5001</v>
      </c>
      <c r="E885" s="42"/>
      <c r="F885" s="43">
        <v>5001</v>
      </c>
      <c r="G885" s="43" t="s">
        <v>206</v>
      </c>
      <c r="H885" s="43" t="s">
        <v>458</v>
      </c>
      <c r="I885" s="42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68" t="s">
        <v>555</v>
      </c>
      <c r="W885" s="11">
        <v>-3000</v>
      </c>
      <c r="AG885" s="41">
        <f t="shared" si="510"/>
        <v>-3000</v>
      </c>
    </row>
    <row r="886" spans="1:33" outlineLevel="2" x14ac:dyDescent="0.3">
      <c r="A886" s="45">
        <f>IF(AG886=0,"-",F886)</f>
        <v>5001</v>
      </c>
      <c r="E886" s="42"/>
      <c r="F886" s="43">
        <v>5001</v>
      </c>
      <c r="G886" s="43" t="s">
        <v>206</v>
      </c>
      <c r="H886" s="43" t="s">
        <v>459</v>
      </c>
      <c r="I886" s="42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68" t="s">
        <v>555</v>
      </c>
      <c r="W886" s="11">
        <v>-2500</v>
      </c>
      <c r="AG886" s="41">
        <f t="shared" si="510"/>
        <v>-2500</v>
      </c>
    </row>
    <row r="887" spans="1:33" outlineLevel="2" x14ac:dyDescent="0.3">
      <c r="A887" s="45">
        <f>IF(AG887=0,"-",F887)</f>
        <v>5001</v>
      </c>
      <c r="E887" s="42"/>
      <c r="F887" s="43">
        <v>5001</v>
      </c>
      <c r="G887" s="43" t="s">
        <v>206</v>
      </c>
      <c r="H887" s="43" t="s">
        <v>460</v>
      </c>
      <c r="I887" s="42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68" t="s">
        <v>555</v>
      </c>
      <c r="W887" s="11">
        <v>-89</v>
      </c>
      <c r="X887" s="11">
        <v>-89</v>
      </c>
      <c r="Y887" s="11">
        <v>-89</v>
      </c>
      <c r="Z887" s="11">
        <v>-89</v>
      </c>
      <c r="AA887" s="11">
        <v>-89</v>
      </c>
      <c r="AB887" s="11">
        <v>-89</v>
      </c>
      <c r="AC887" s="11">
        <v>-89</v>
      </c>
      <c r="AD887" s="11">
        <v>-89</v>
      </c>
      <c r="AE887" s="11">
        <v>-89</v>
      </c>
      <c r="AG887" s="41">
        <f t="shared" si="510"/>
        <v>-801</v>
      </c>
    </row>
    <row r="888" spans="1:33" outlineLevel="2" x14ac:dyDescent="0.3">
      <c r="A888" s="45">
        <f>IF(AG888=0,"-",F888)</f>
        <v>5001</v>
      </c>
      <c r="E888" s="42"/>
      <c r="F888" s="43">
        <v>5001</v>
      </c>
      <c r="G888" s="43" t="s">
        <v>206</v>
      </c>
      <c r="H888" s="43" t="s">
        <v>461</v>
      </c>
      <c r="I888" s="42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68" t="s">
        <v>555</v>
      </c>
      <c r="W888" s="11">
        <v>-89</v>
      </c>
      <c r="X888" s="11">
        <v>-89</v>
      </c>
      <c r="Y888" s="11">
        <v>-89</v>
      </c>
      <c r="Z888" s="11">
        <v>-89</v>
      </c>
      <c r="AA888" s="11">
        <v>-89</v>
      </c>
      <c r="AB888" s="11">
        <v>-89</v>
      </c>
      <c r="AC888" s="11">
        <v>-89</v>
      </c>
      <c r="AD888" s="11">
        <v>-89</v>
      </c>
      <c r="AE888" s="11">
        <v>-89</v>
      </c>
      <c r="AG888" s="41">
        <f t="shared" ref="AG888:AG890" si="511">SUM(U888:AF888)</f>
        <v>-801</v>
      </c>
    </row>
    <row r="889" spans="1:33" outlineLevel="2" x14ac:dyDescent="0.3">
      <c r="A889" s="45">
        <f>IF(AG889=0,"-",F889)</f>
        <v>5001</v>
      </c>
      <c r="E889" s="42"/>
      <c r="F889" s="43">
        <v>5001</v>
      </c>
      <c r="G889" s="43" t="s">
        <v>206</v>
      </c>
      <c r="H889" s="43" t="s">
        <v>462</v>
      </c>
      <c r="I889" s="42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68" t="s">
        <v>555</v>
      </c>
      <c r="W889" s="11">
        <v>-83</v>
      </c>
      <c r="X889" s="11">
        <v>-83</v>
      </c>
      <c r="Y889" s="11">
        <v>-83</v>
      </c>
      <c r="Z889" s="11">
        <v>-83</v>
      </c>
      <c r="AA889" s="11">
        <v>-83</v>
      </c>
      <c r="AB889" s="11">
        <v>-83</v>
      </c>
      <c r="AG889" s="41">
        <f t="shared" si="511"/>
        <v>-498</v>
      </c>
    </row>
    <row r="890" spans="1:33" outlineLevel="2" x14ac:dyDescent="0.3">
      <c r="A890" s="45">
        <f>IF(AG890=0,"-",F890)</f>
        <v>5001</v>
      </c>
      <c r="E890" s="42"/>
      <c r="F890" s="43">
        <v>5001</v>
      </c>
      <c r="G890" s="43" t="s">
        <v>206</v>
      </c>
      <c r="H890" s="43" t="s">
        <v>463</v>
      </c>
      <c r="I890" s="42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68" t="s">
        <v>555</v>
      </c>
      <c r="W890" s="11">
        <v>-24467</v>
      </c>
      <c r="X890" s="11">
        <v>-24467</v>
      </c>
      <c r="Y890" s="11">
        <v>-24467</v>
      </c>
      <c r="AG890" s="41">
        <f t="shared" si="511"/>
        <v>-73401</v>
      </c>
    </row>
    <row r="891" spans="1:33" outlineLevel="2" x14ac:dyDescent="0.3">
      <c r="A891" s="45" t="str">
        <f>IF(AG891=0,"-",F891)</f>
        <v>-</v>
      </c>
      <c r="E891" s="42"/>
      <c r="F891" s="43"/>
      <c r="G891" s="43"/>
      <c r="H891" s="43"/>
      <c r="I891" s="42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68" t="s">
        <v>555</v>
      </c>
      <c r="AG891" s="41">
        <f t="shared" si="510"/>
        <v>0</v>
      </c>
    </row>
    <row r="892" spans="1:33" outlineLevel="2" x14ac:dyDescent="0.3">
      <c r="A892" s="45" t="str">
        <f>IF(AG892=0,"-",F892)</f>
        <v>-</v>
      </c>
      <c r="E892" s="42"/>
      <c r="F892" s="43"/>
      <c r="G892" s="43"/>
      <c r="H892" s="43"/>
      <c r="I892" s="42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68" t="s">
        <v>555</v>
      </c>
      <c r="AG892" s="41">
        <f t="shared" si="510"/>
        <v>0</v>
      </c>
    </row>
    <row r="893" spans="1:33" outlineLevel="1" x14ac:dyDescent="0.3">
      <c r="A893" s="45" t="s">
        <v>179</v>
      </c>
      <c r="D893">
        <v>42502</v>
      </c>
      <c r="E893" t="s">
        <v>77</v>
      </c>
      <c r="J893" s="72">
        <v>-33733.089999999997</v>
      </c>
      <c r="K893" s="72">
        <v>-32233.089999999997</v>
      </c>
      <c r="L893" s="72">
        <v>-32033.089999999997</v>
      </c>
      <c r="M893" s="72">
        <v>-24741.599999999999</v>
      </c>
      <c r="N893" s="72">
        <v>-18400</v>
      </c>
      <c r="O893" s="72">
        <v>-56357.669999999991</v>
      </c>
      <c r="P893" s="72">
        <v>-32033.089999999997</v>
      </c>
      <c r="Q893" s="72">
        <v>-32033.089999999997</v>
      </c>
      <c r="R893" s="72">
        <v>-35633.089999999997</v>
      </c>
      <c r="S893" s="72">
        <v>-32033.089999999997</v>
      </c>
      <c r="T893" s="68" t="s">
        <v>555</v>
      </c>
      <c r="U893" s="12">
        <f t="shared" ref="U893:AF893" si="512">SUBTOTAL(9,U894:U900)</f>
        <v>-33533.089999999997</v>
      </c>
      <c r="V893" s="12">
        <f t="shared" si="512"/>
        <v>-33533.089999999997</v>
      </c>
      <c r="W893" s="12">
        <f t="shared" si="512"/>
        <v>-33533.089999999997</v>
      </c>
      <c r="X893" s="12">
        <f t="shared" si="512"/>
        <v>-33533.089999999997</v>
      </c>
      <c r="Y893" s="12">
        <f t="shared" si="512"/>
        <v>-33533.089999999997</v>
      </c>
      <c r="Z893" s="12">
        <f t="shared" si="512"/>
        <v>-34384.744500000001</v>
      </c>
      <c r="AA893" s="12">
        <f t="shared" si="512"/>
        <v>-34384.744500000001</v>
      </c>
      <c r="AB893" s="12">
        <f t="shared" si="512"/>
        <v>-34384.744500000001</v>
      </c>
      <c r="AC893" s="12">
        <f t="shared" si="512"/>
        <v>-34384.744500000001</v>
      </c>
      <c r="AD893" s="12">
        <f t="shared" si="512"/>
        <v>-34384.744500000001</v>
      </c>
      <c r="AE893" s="12">
        <f t="shared" si="512"/>
        <v>-34384.744500000001</v>
      </c>
      <c r="AF893" s="12">
        <f t="shared" si="512"/>
        <v>-34384.744500000001</v>
      </c>
      <c r="AG893" s="12">
        <f t="shared" ref="AG893" si="513">SUM(U893:AF893)</f>
        <v>-408358.66150000005</v>
      </c>
    </row>
    <row r="894" spans="1:33" outlineLevel="2" x14ac:dyDescent="0.3">
      <c r="A894" s="45">
        <f>IF(AG894=0,"-",F894)</f>
        <v>3001</v>
      </c>
      <c r="E894" s="42"/>
      <c r="F894" s="43">
        <v>3001</v>
      </c>
      <c r="G894" s="43" t="s">
        <v>196</v>
      </c>
      <c r="H894" s="43" t="s">
        <v>340</v>
      </c>
      <c r="I894" s="42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68" t="s">
        <v>555</v>
      </c>
      <c r="U894" s="11">
        <v>-5517.6</v>
      </c>
      <c r="V894" s="11">
        <v>-5517.6</v>
      </c>
      <c r="W894" s="11">
        <v>-5517.6</v>
      </c>
      <c r="X894" s="11">
        <v>-5517.6</v>
      </c>
      <c r="Y894" s="11">
        <v>-5517.6</v>
      </c>
      <c r="Z894" s="11">
        <v>-5793.4800000000005</v>
      </c>
      <c r="AA894" s="11">
        <v>-5793.4800000000005</v>
      </c>
      <c r="AB894" s="11">
        <v>-5793.4800000000005</v>
      </c>
      <c r="AC894" s="11">
        <v>-5793.4800000000005</v>
      </c>
      <c r="AD894" s="11">
        <v>-5793.4800000000005</v>
      </c>
      <c r="AE894" s="11">
        <v>-5793.4800000000005</v>
      </c>
      <c r="AF894" s="11">
        <v>-5793.4800000000005</v>
      </c>
      <c r="AG894" s="41">
        <f>SUM(U894:AF894)</f>
        <v>-68142.360000000015</v>
      </c>
    </row>
    <row r="895" spans="1:33" outlineLevel="2" x14ac:dyDescent="0.3">
      <c r="A895" s="45">
        <f>IF(AG895=0,"-",F895)</f>
        <v>3001</v>
      </c>
      <c r="E895" s="42"/>
      <c r="F895" s="43">
        <v>3001</v>
      </c>
      <c r="G895" s="43" t="s">
        <v>196</v>
      </c>
      <c r="H895" s="43" t="s">
        <v>341</v>
      </c>
      <c r="I895" s="42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68" t="s">
        <v>555</v>
      </c>
      <c r="U895" s="11">
        <v>-4224</v>
      </c>
      <c r="V895" s="11">
        <v>-4224</v>
      </c>
      <c r="W895" s="11">
        <v>-4224</v>
      </c>
      <c r="X895" s="11">
        <v>-4224</v>
      </c>
      <c r="Y895" s="11">
        <v>-4224</v>
      </c>
      <c r="Z895" s="11">
        <v>-4435.2</v>
      </c>
      <c r="AA895" s="11">
        <v>-4435.2</v>
      </c>
      <c r="AB895" s="11">
        <v>-4435.2</v>
      </c>
      <c r="AC895" s="11">
        <v>-4435.2</v>
      </c>
      <c r="AD895" s="11">
        <v>-4435.2</v>
      </c>
      <c r="AE895" s="11">
        <v>-4435.2</v>
      </c>
      <c r="AF895" s="11">
        <v>-4435.2</v>
      </c>
      <c r="AG895" s="41">
        <f t="shared" ref="AG895:AG900" si="514">SUM(U895:AF895)</f>
        <v>-52166.399999999987</v>
      </c>
    </row>
    <row r="896" spans="1:33" outlineLevel="2" x14ac:dyDescent="0.3">
      <c r="A896" s="45">
        <f>IF(AG896=0,"-",F896)</f>
        <v>3001</v>
      </c>
      <c r="E896" s="42"/>
      <c r="F896" s="43">
        <v>3001</v>
      </c>
      <c r="G896" s="43" t="s">
        <v>196</v>
      </c>
      <c r="H896" s="43" t="s">
        <v>342</v>
      </c>
      <c r="I896" s="42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68" t="s">
        <v>555</v>
      </c>
      <c r="U896" s="11">
        <v>-3958.24</v>
      </c>
      <c r="V896" s="11">
        <v>-3958.24</v>
      </c>
      <c r="W896" s="11">
        <v>-3958.24</v>
      </c>
      <c r="X896" s="11">
        <v>-3958.24</v>
      </c>
      <c r="Y896" s="11">
        <v>-3958.24</v>
      </c>
      <c r="Z896" s="11">
        <v>-4156.152</v>
      </c>
      <c r="AA896" s="11">
        <v>-4156.152</v>
      </c>
      <c r="AB896" s="11">
        <v>-4156.152</v>
      </c>
      <c r="AC896" s="11">
        <v>-4156.152</v>
      </c>
      <c r="AD896" s="11">
        <v>-4156.152</v>
      </c>
      <c r="AE896" s="11">
        <v>-4156.152</v>
      </c>
      <c r="AF896" s="11">
        <v>-4156.152</v>
      </c>
      <c r="AG896" s="41">
        <f t="shared" si="514"/>
        <v>-48884.26400000001</v>
      </c>
    </row>
    <row r="897" spans="1:33" outlineLevel="2" x14ac:dyDescent="0.3">
      <c r="A897" s="45">
        <f>IF(AG897=0,"-",F897)</f>
        <v>3001</v>
      </c>
      <c r="E897" s="42"/>
      <c r="F897" s="43">
        <v>3001</v>
      </c>
      <c r="G897" s="43" t="s">
        <v>196</v>
      </c>
      <c r="H897" s="43" t="s">
        <v>343</v>
      </c>
      <c r="I897" s="42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68" t="s">
        <v>555</v>
      </c>
      <c r="U897" s="11">
        <v>-3333.25</v>
      </c>
      <c r="V897" s="11">
        <v>-3333.25</v>
      </c>
      <c r="W897" s="11">
        <v>-3333.25</v>
      </c>
      <c r="X897" s="11">
        <v>-3333.25</v>
      </c>
      <c r="Y897" s="11">
        <v>-3333.25</v>
      </c>
      <c r="Z897" s="11">
        <v>-3499.9124999999999</v>
      </c>
      <c r="AA897" s="11">
        <v>-3499.9124999999999</v>
      </c>
      <c r="AB897" s="11">
        <v>-3499.9124999999999</v>
      </c>
      <c r="AC897" s="11">
        <v>-3499.9124999999999</v>
      </c>
      <c r="AD897" s="11">
        <v>-3499.9124999999999</v>
      </c>
      <c r="AE897" s="11">
        <v>-3499.9124999999999</v>
      </c>
      <c r="AF897" s="11">
        <v>-3499.9124999999999</v>
      </c>
      <c r="AG897" s="41">
        <f t="shared" si="514"/>
        <v>-41165.63749999999</v>
      </c>
    </row>
    <row r="898" spans="1:33" outlineLevel="2" x14ac:dyDescent="0.3">
      <c r="A898" s="45" t="str">
        <f>IF(AG898=0,"-",F898)</f>
        <v>-</v>
      </c>
      <c r="E898" s="42"/>
      <c r="F898" s="43"/>
      <c r="G898" s="43"/>
      <c r="H898" s="43"/>
      <c r="I898" s="42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68" t="s">
        <v>555</v>
      </c>
      <c r="AG898" s="41">
        <f t="shared" si="514"/>
        <v>0</v>
      </c>
    </row>
    <row r="899" spans="1:33" outlineLevel="2" x14ac:dyDescent="0.3">
      <c r="A899" s="45">
        <f>IF(AG899=0,"-",F899)</f>
        <v>3005</v>
      </c>
      <c r="E899" s="42"/>
      <c r="F899" s="43">
        <v>3005</v>
      </c>
      <c r="G899" s="43" t="s">
        <v>199</v>
      </c>
      <c r="H899" s="43" t="s">
        <v>413</v>
      </c>
      <c r="I899" s="42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68" t="s">
        <v>555</v>
      </c>
      <c r="U899" s="11">
        <v>-16500</v>
      </c>
      <c r="V899" s="11">
        <v>-16500</v>
      </c>
      <c r="W899" s="11">
        <v>-16500</v>
      </c>
      <c r="X899" s="11">
        <v>-16500</v>
      </c>
      <c r="Y899" s="11">
        <v>-16500</v>
      </c>
      <c r="Z899" s="11">
        <v>-16500</v>
      </c>
      <c r="AA899" s="11">
        <v>-16500</v>
      </c>
      <c r="AB899" s="11">
        <v>-16500</v>
      </c>
      <c r="AC899" s="11">
        <v>-16500</v>
      </c>
      <c r="AD899" s="11">
        <v>-16500</v>
      </c>
      <c r="AE899" s="11">
        <v>-16500</v>
      </c>
      <c r="AF899" s="11">
        <v>-16500</v>
      </c>
      <c r="AG899" s="41">
        <f t="shared" si="514"/>
        <v>-198000</v>
      </c>
    </row>
    <row r="900" spans="1:33" outlineLevel="2" x14ac:dyDescent="0.3">
      <c r="A900" s="45" t="str">
        <f>IF(AG900=0,"-",F900)</f>
        <v>-</v>
      </c>
      <c r="E900" s="42"/>
      <c r="F900" s="43"/>
      <c r="G900" s="43"/>
      <c r="H900" s="43"/>
      <c r="I900" s="42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68" t="s">
        <v>555</v>
      </c>
      <c r="AG900" s="41">
        <f t="shared" si="514"/>
        <v>0</v>
      </c>
    </row>
    <row r="901" spans="1:33" outlineLevel="1" x14ac:dyDescent="0.3">
      <c r="A901" s="45" t="s">
        <v>179</v>
      </c>
      <c r="D901">
        <v>42503</v>
      </c>
      <c r="E901" t="s">
        <v>78</v>
      </c>
      <c r="J901" s="72">
        <v>-21938.07</v>
      </c>
      <c r="K901" s="72">
        <v>-46161.82</v>
      </c>
      <c r="L901" s="72">
        <v>-22758.07</v>
      </c>
      <c r="M901" s="72">
        <v>-22058.07</v>
      </c>
      <c r="N901" s="72">
        <v>-22240.699999999997</v>
      </c>
      <c r="O901" s="72">
        <v>-44023.03</v>
      </c>
      <c r="P901" s="72">
        <v>-44070.45</v>
      </c>
      <c r="Q901" s="72">
        <v>-44070.45</v>
      </c>
      <c r="R901" s="72">
        <v>-44809.03</v>
      </c>
      <c r="S901" s="72">
        <v>-59728.56</v>
      </c>
      <c r="T901" s="68" t="s">
        <v>555</v>
      </c>
      <c r="U901" s="12">
        <f>SUBTOTAL(9,U902:U909)</f>
        <v>-60000</v>
      </c>
      <c r="V901" s="12">
        <f t="shared" ref="V901:AF901" si="515">SUBTOTAL(9,V902:V909)</f>
        <v>-60000</v>
      </c>
      <c r="W901" s="12">
        <f t="shared" si="515"/>
        <v>-60000</v>
      </c>
      <c r="X901" s="12">
        <f t="shared" si="515"/>
        <v>-60000</v>
      </c>
      <c r="Y901" s="12">
        <f t="shared" si="515"/>
        <v>-60000</v>
      </c>
      <c r="Z901" s="12">
        <f t="shared" si="515"/>
        <v>-60000</v>
      </c>
      <c r="AA901" s="12">
        <f t="shared" si="515"/>
        <v>-60000</v>
      </c>
      <c r="AB901" s="12">
        <f t="shared" si="515"/>
        <v>-60000</v>
      </c>
      <c r="AC901" s="12">
        <f t="shared" si="515"/>
        <v>-60000</v>
      </c>
      <c r="AD901" s="12">
        <f t="shared" si="515"/>
        <v>-60000</v>
      </c>
      <c r="AE901" s="12">
        <f t="shared" si="515"/>
        <v>-60000</v>
      </c>
      <c r="AF901" s="12">
        <f t="shared" si="515"/>
        <v>-60000</v>
      </c>
      <c r="AG901" s="12">
        <f t="shared" ref="AG901" si="516">SUM(U901:AF901)</f>
        <v>-720000</v>
      </c>
    </row>
    <row r="902" spans="1:33" outlineLevel="2" x14ac:dyDescent="0.3">
      <c r="A902" s="45">
        <f>IF(AG902=0,"-",F902)</f>
        <v>8002</v>
      </c>
      <c r="E902" s="42"/>
      <c r="F902" s="43">
        <v>8002</v>
      </c>
      <c r="G902" s="43" t="s">
        <v>208</v>
      </c>
      <c r="H902" s="43" t="s">
        <v>242</v>
      </c>
      <c r="I902" s="42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68" t="s">
        <v>555</v>
      </c>
      <c r="U902" s="11">
        <v>-16424</v>
      </c>
      <c r="V902" s="11">
        <v>-16424</v>
      </c>
      <c r="W902" s="11">
        <v>-16424</v>
      </c>
      <c r="X902" s="11">
        <v>-16424</v>
      </c>
      <c r="Y902" s="11">
        <v>-16424</v>
      </c>
      <c r="Z902" s="11">
        <v>-16424</v>
      </c>
      <c r="AA902" s="11">
        <v>-16424</v>
      </c>
      <c r="AB902" s="11">
        <v>-16424</v>
      </c>
      <c r="AC902" s="11">
        <v>-16424</v>
      </c>
      <c r="AD902" s="11">
        <v>-16424</v>
      </c>
      <c r="AE902" s="11">
        <v>-16424</v>
      </c>
      <c r="AF902" s="11">
        <v>-16424</v>
      </c>
      <c r="AG902" s="41">
        <f>SUM(U902:AF902)</f>
        <v>-197088</v>
      </c>
    </row>
    <row r="903" spans="1:33" outlineLevel="2" x14ac:dyDescent="0.3">
      <c r="A903" s="45">
        <f>IF(AG903=0,"-",F903)</f>
        <v>8002</v>
      </c>
      <c r="E903" s="42"/>
      <c r="F903" s="43">
        <v>8002</v>
      </c>
      <c r="G903" s="43" t="s">
        <v>208</v>
      </c>
      <c r="H903" s="43" t="s">
        <v>243</v>
      </c>
      <c r="I903" s="42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68" t="s">
        <v>555</v>
      </c>
      <c r="U903" s="11">
        <v>-4700</v>
      </c>
      <c r="V903" s="11">
        <v>-4700</v>
      </c>
      <c r="W903" s="11">
        <v>-4700</v>
      </c>
      <c r="X903" s="11">
        <v>-4700</v>
      </c>
      <c r="Y903" s="11">
        <v>-4700</v>
      </c>
      <c r="Z903" s="11">
        <v>-4700</v>
      </c>
      <c r="AA903" s="11">
        <v>-4700</v>
      </c>
      <c r="AB903" s="11">
        <v>-4700</v>
      </c>
      <c r="AC903" s="11">
        <v>-4700</v>
      </c>
      <c r="AD903" s="11">
        <v>-4700</v>
      </c>
      <c r="AE903" s="11">
        <v>-4700</v>
      </c>
      <c r="AF903" s="11">
        <v>-4700</v>
      </c>
      <c r="AG903" s="41">
        <f t="shared" ref="AG903:AG909" si="517">SUM(U903:AF903)</f>
        <v>-56400</v>
      </c>
    </row>
    <row r="904" spans="1:33" outlineLevel="2" x14ac:dyDescent="0.3">
      <c r="A904" s="45">
        <f>IF(AG904=0,"-",F904)</f>
        <v>8002</v>
      </c>
      <c r="E904" s="42"/>
      <c r="F904" s="43">
        <v>8002</v>
      </c>
      <c r="G904" s="43" t="s">
        <v>208</v>
      </c>
      <c r="H904" s="43" t="s">
        <v>244</v>
      </c>
      <c r="I904" s="42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68" t="s">
        <v>555</v>
      </c>
      <c r="U904" s="11">
        <v>-4700</v>
      </c>
      <c r="V904" s="11">
        <v>-4700</v>
      </c>
      <c r="W904" s="11">
        <v>-4700</v>
      </c>
      <c r="X904" s="11">
        <v>-4700</v>
      </c>
      <c r="Y904" s="11">
        <v>-4700</v>
      </c>
      <c r="Z904" s="11">
        <v>-4700</v>
      </c>
      <c r="AA904" s="11">
        <v>-4700</v>
      </c>
      <c r="AB904" s="11">
        <v>-4700</v>
      </c>
      <c r="AC904" s="11">
        <v>-4700</v>
      </c>
      <c r="AD904" s="11">
        <v>-4700</v>
      </c>
      <c r="AE904" s="11">
        <v>-4700</v>
      </c>
      <c r="AF904" s="11">
        <v>-4700</v>
      </c>
      <c r="AG904" s="41">
        <f t="shared" si="517"/>
        <v>-56400</v>
      </c>
    </row>
    <row r="905" spans="1:33" outlineLevel="2" x14ac:dyDescent="0.3">
      <c r="A905" s="45">
        <f>IF(AG905=0,"-",F905)</f>
        <v>8002</v>
      </c>
      <c r="E905" s="42"/>
      <c r="F905" s="43">
        <v>8002</v>
      </c>
      <c r="G905" s="43" t="s">
        <v>208</v>
      </c>
      <c r="H905" s="43" t="s">
        <v>245</v>
      </c>
      <c r="I905" s="42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68" t="s">
        <v>555</v>
      </c>
      <c r="U905" s="11">
        <v>-11110</v>
      </c>
      <c r="V905" s="11">
        <v>-11110</v>
      </c>
      <c r="W905" s="11">
        <v>-11110</v>
      </c>
      <c r="X905" s="11">
        <v>-11110</v>
      </c>
      <c r="Y905" s="11">
        <v>-11110</v>
      </c>
      <c r="Z905" s="11">
        <v>-11110</v>
      </c>
      <c r="AA905" s="11">
        <v>-11110</v>
      </c>
      <c r="AB905" s="11">
        <v>-11110</v>
      </c>
      <c r="AC905" s="11">
        <v>-11110</v>
      </c>
      <c r="AD905" s="11">
        <v>-11110</v>
      </c>
      <c r="AE905" s="11">
        <v>-11110</v>
      </c>
      <c r="AF905" s="11">
        <v>-11110</v>
      </c>
      <c r="AG905" s="41">
        <f t="shared" si="517"/>
        <v>-133320</v>
      </c>
    </row>
    <row r="906" spans="1:33" outlineLevel="2" x14ac:dyDescent="0.3">
      <c r="A906" s="45">
        <f>IF(AG906=0,"-",F906)</f>
        <v>8002</v>
      </c>
      <c r="E906" s="42"/>
      <c r="F906" s="43">
        <v>8002</v>
      </c>
      <c r="G906" s="43" t="s">
        <v>208</v>
      </c>
      <c r="H906" s="43" t="s">
        <v>246</v>
      </c>
      <c r="I906" s="42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68" t="s">
        <v>555</v>
      </c>
      <c r="U906" s="11">
        <v>-2900</v>
      </c>
      <c r="V906" s="11">
        <v>-2900</v>
      </c>
      <c r="W906" s="11">
        <v>-2900</v>
      </c>
      <c r="X906" s="11">
        <v>-2900</v>
      </c>
      <c r="Y906" s="11">
        <v>-2900</v>
      </c>
      <c r="Z906" s="11">
        <v>-2900</v>
      </c>
      <c r="AA906" s="11">
        <v>-2900</v>
      </c>
      <c r="AB906" s="11">
        <v>-2900</v>
      </c>
      <c r="AC906" s="11">
        <v>-2900</v>
      </c>
      <c r="AD906" s="11">
        <v>-2900</v>
      </c>
      <c r="AE906" s="11">
        <v>-2900</v>
      </c>
      <c r="AF906" s="11">
        <v>-2900</v>
      </c>
      <c r="AG906" s="41">
        <f t="shared" si="517"/>
        <v>-34800</v>
      </c>
    </row>
    <row r="907" spans="1:33" outlineLevel="2" x14ac:dyDescent="0.3">
      <c r="A907" s="45">
        <f>IF(AG907=0,"-",F907)</f>
        <v>8002</v>
      </c>
      <c r="E907" s="42"/>
      <c r="F907" s="43">
        <v>8002</v>
      </c>
      <c r="G907" s="43" t="s">
        <v>208</v>
      </c>
      <c r="H907" s="43" t="s">
        <v>148</v>
      </c>
      <c r="I907" s="42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68" t="s">
        <v>555</v>
      </c>
      <c r="U907" s="11">
        <f>-60000+39834</f>
        <v>-20166</v>
      </c>
      <c r="V907" s="11">
        <f t="shared" ref="V907:AF907" si="518">-60000+39834</f>
        <v>-20166</v>
      </c>
      <c r="W907" s="11">
        <f t="shared" si="518"/>
        <v>-20166</v>
      </c>
      <c r="X907" s="11">
        <f t="shared" si="518"/>
        <v>-20166</v>
      </c>
      <c r="Y907" s="11">
        <f t="shared" si="518"/>
        <v>-20166</v>
      </c>
      <c r="Z907" s="11">
        <f t="shared" si="518"/>
        <v>-20166</v>
      </c>
      <c r="AA907" s="11">
        <f t="shared" si="518"/>
        <v>-20166</v>
      </c>
      <c r="AB907" s="11">
        <f t="shared" si="518"/>
        <v>-20166</v>
      </c>
      <c r="AC907" s="11">
        <f t="shared" si="518"/>
        <v>-20166</v>
      </c>
      <c r="AD907" s="11">
        <f t="shared" si="518"/>
        <v>-20166</v>
      </c>
      <c r="AE907" s="11">
        <f t="shared" si="518"/>
        <v>-20166</v>
      </c>
      <c r="AF907" s="11">
        <f t="shared" si="518"/>
        <v>-20166</v>
      </c>
      <c r="AG907" s="41">
        <f t="shared" si="517"/>
        <v>-241992</v>
      </c>
    </row>
    <row r="908" spans="1:33" outlineLevel="2" x14ac:dyDescent="0.3">
      <c r="A908" s="45" t="str">
        <f>IF(AG908=0,"-",F908)</f>
        <v>-</v>
      </c>
      <c r="E908" s="42"/>
      <c r="F908" s="43"/>
      <c r="G908" s="43"/>
      <c r="H908" s="43"/>
      <c r="I908" s="42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68" t="s">
        <v>555</v>
      </c>
      <c r="AG908" s="41">
        <f t="shared" si="517"/>
        <v>0</v>
      </c>
    </row>
    <row r="909" spans="1:33" outlineLevel="2" x14ac:dyDescent="0.3">
      <c r="A909" s="45" t="str">
        <f>IF(AG909=0,"-",F909)</f>
        <v>-</v>
      </c>
      <c r="E909" s="42"/>
      <c r="F909" s="43"/>
      <c r="G909" s="43"/>
      <c r="H909" s="43"/>
      <c r="I909" s="42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68" t="s">
        <v>555</v>
      </c>
      <c r="AG909" s="41">
        <f t="shared" si="517"/>
        <v>0</v>
      </c>
    </row>
    <row r="910" spans="1:33" outlineLevel="1" x14ac:dyDescent="0.3">
      <c r="A910" s="45" t="s">
        <v>179</v>
      </c>
      <c r="D910">
        <v>42504</v>
      </c>
      <c r="E910" t="s">
        <v>79</v>
      </c>
      <c r="J910" s="72">
        <v>-2148</v>
      </c>
      <c r="K910" s="72">
        <v>-2900</v>
      </c>
      <c r="L910" s="72">
        <v>-22348</v>
      </c>
      <c r="M910" s="72">
        <v>-5445.3099999999995</v>
      </c>
      <c r="N910" s="72">
        <v>-6472</v>
      </c>
      <c r="O910" s="72">
        <v>-10624</v>
      </c>
      <c r="P910" s="72">
        <v>-1234</v>
      </c>
      <c r="Q910" s="72">
        <v>-17318</v>
      </c>
      <c r="R910" s="72">
        <v>-7462.62</v>
      </c>
      <c r="S910" s="72">
        <v>-7910</v>
      </c>
      <c r="T910" s="68" t="s">
        <v>555</v>
      </c>
      <c r="U910" s="12">
        <f>SUBTOTAL(9,U911:U918)</f>
        <v>-8300</v>
      </c>
      <c r="V910" s="12">
        <f t="shared" ref="V910:AF910" si="519">SUBTOTAL(9,V911:V918)</f>
        <v>-8000</v>
      </c>
      <c r="W910" s="12">
        <f t="shared" si="519"/>
        <v>-8300</v>
      </c>
      <c r="X910" s="12">
        <f t="shared" si="519"/>
        <v>-8000</v>
      </c>
      <c r="Y910" s="12">
        <f t="shared" si="519"/>
        <v>-8300</v>
      </c>
      <c r="Z910" s="12">
        <f t="shared" si="519"/>
        <v>-8000</v>
      </c>
      <c r="AA910" s="12">
        <f t="shared" si="519"/>
        <v>-8300</v>
      </c>
      <c r="AB910" s="12">
        <f t="shared" si="519"/>
        <v>-8000</v>
      </c>
      <c r="AC910" s="12">
        <f t="shared" si="519"/>
        <v>-8300</v>
      </c>
      <c r="AD910" s="12">
        <f t="shared" si="519"/>
        <v>-8000</v>
      </c>
      <c r="AE910" s="12">
        <f t="shared" si="519"/>
        <v>-8300</v>
      </c>
      <c r="AF910" s="12">
        <f t="shared" si="519"/>
        <v>-8000</v>
      </c>
      <c r="AG910" s="12">
        <f t="shared" ref="AG910" si="520">SUM(U910:AF910)</f>
        <v>-97800</v>
      </c>
    </row>
    <row r="911" spans="1:33" outlineLevel="2" x14ac:dyDescent="0.3">
      <c r="A911" s="45">
        <f>IF(AG911=0,"-",F911)</f>
        <v>8002</v>
      </c>
      <c r="E911" s="42"/>
      <c r="F911" s="43">
        <v>8002</v>
      </c>
      <c r="G911" s="43" t="s">
        <v>208</v>
      </c>
      <c r="H911" s="43"/>
      <c r="I911" s="42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68" t="s">
        <v>555</v>
      </c>
      <c r="U911" s="11">
        <v>-300</v>
      </c>
      <c r="W911" s="11">
        <v>-300</v>
      </c>
      <c r="Y911" s="11">
        <v>-300</v>
      </c>
      <c r="AA911" s="11">
        <v>-300</v>
      </c>
      <c r="AC911" s="11">
        <v>-300</v>
      </c>
      <c r="AE911" s="11">
        <v>-300</v>
      </c>
      <c r="AG911" s="41">
        <f>SUM(U911:AF911)</f>
        <v>-1800</v>
      </c>
    </row>
    <row r="912" spans="1:33" outlineLevel="2" x14ac:dyDescent="0.3">
      <c r="A912" s="45" t="str">
        <f>IF(AG912=0,"-",F912)</f>
        <v>-</v>
      </c>
      <c r="E912" s="42"/>
      <c r="F912" s="43"/>
      <c r="G912" s="43"/>
      <c r="H912" s="43"/>
      <c r="I912" s="42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68" t="s">
        <v>555</v>
      </c>
      <c r="AG912" s="41">
        <f t="shared" ref="AG912:AG918" si="521">SUM(U912:AF912)</f>
        <v>0</v>
      </c>
    </row>
    <row r="913" spans="1:33" outlineLevel="2" x14ac:dyDescent="0.3">
      <c r="A913" s="45">
        <f>IF(AG913=0,"-",F913)</f>
        <v>3001</v>
      </c>
      <c r="E913" s="42"/>
      <c r="F913" s="43">
        <v>3001</v>
      </c>
      <c r="G913" s="43" t="s">
        <v>196</v>
      </c>
      <c r="H913" s="43"/>
      <c r="I913" s="42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68" t="s">
        <v>555</v>
      </c>
      <c r="U913" s="11">
        <v>-5500</v>
      </c>
      <c r="V913" s="11">
        <v>-5500</v>
      </c>
      <c r="W913" s="11">
        <v>-5500</v>
      </c>
      <c r="X913" s="11">
        <v>-5500</v>
      </c>
      <c r="Y913" s="11">
        <v>-5500</v>
      </c>
      <c r="Z913" s="11">
        <v>-5500</v>
      </c>
      <c r="AA913" s="11">
        <v>-5500</v>
      </c>
      <c r="AB913" s="11">
        <v>-5500</v>
      </c>
      <c r="AC913" s="11">
        <v>-5500</v>
      </c>
      <c r="AD913" s="11">
        <v>-5500</v>
      </c>
      <c r="AE913" s="11">
        <v>-5500</v>
      </c>
      <c r="AF913" s="11">
        <v>-5500</v>
      </c>
      <c r="AG913" s="41">
        <f t="shared" si="521"/>
        <v>-66000</v>
      </c>
    </row>
    <row r="914" spans="1:33" outlineLevel="2" x14ac:dyDescent="0.3">
      <c r="A914" s="45" t="str">
        <f>IF(AG914=0,"-",F914)</f>
        <v>-</v>
      </c>
      <c r="E914" s="42"/>
      <c r="F914" s="43"/>
      <c r="G914" s="43"/>
      <c r="H914" s="43"/>
      <c r="I914" s="42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68" t="s">
        <v>555</v>
      </c>
      <c r="AG914" s="41">
        <f t="shared" si="521"/>
        <v>0</v>
      </c>
    </row>
    <row r="915" spans="1:33" outlineLevel="2" x14ac:dyDescent="0.3">
      <c r="A915" s="45">
        <f>IF(AG915=0,"-",F915)</f>
        <v>6002</v>
      </c>
      <c r="E915" s="42"/>
      <c r="F915" s="43">
        <v>6002</v>
      </c>
      <c r="G915" s="43" t="s">
        <v>219</v>
      </c>
      <c r="H915" s="43"/>
      <c r="I915" s="42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68" t="s">
        <v>555</v>
      </c>
      <c r="U915" s="11">
        <v>-2500</v>
      </c>
      <c r="V915" s="11">
        <v>-2500</v>
      </c>
      <c r="W915" s="11">
        <v>-2500</v>
      </c>
      <c r="X915" s="11">
        <v>-2500</v>
      </c>
      <c r="Y915" s="11">
        <v>-2500</v>
      </c>
      <c r="Z915" s="11">
        <v>-2500</v>
      </c>
      <c r="AA915" s="11">
        <v>-2500</v>
      </c>
      <c r="AB915" s="11">
        <v>-2500</v>
      </c>
      <c r="AC915" s="11">
        <v>-2500</v>
      </c>
      <c r="AD915" s="11">
        <v>-2500</v>
      </c>
      <c r="AE915" s="11">
        <v>-2500</v>
      </c>
      <c r="AF915" s="11">
        <v>-2500</v>
      </c>
      <c r="AG915" s="41">
        <f t="shared" si="521"/>
        <v>-30000</v>
      </c>
    </row>
    <row r="916" spans="1:33" outlineLevel="2" x14ac:dyDescent="0.3">
      <c r="A916" s="45" t="str">
        <f>IF(AG916=0,"-",F916)</f>
        <v>-</v>
      </c>
      <c r="E916" s="42"/>
      <c r="F916" s="43"/>
      <c r="G916" s="43"/>
      <c r="H916" s="43"/>
      <c r="I916" s="42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68" t="s">
        <v>555</v>
      </c>
      <c r="AG916" s="41">
        <f t="shared" si="521"/>
        <v>0</v>
      </c>
    </row>
    <row r="917" spans="1:33" outlineLevel="2" x14ac:dyDescent="0.3">
      <c r="A917" s="45" t="str">
        <f>IF(AG917=0,"-",F917)</f>
        <v>-</v>
      </c>
      <c r="E917" s="42"/>
      <c r="F917" s="43"/>
      <c r="G917" s="43"/>
      <c r="H917" s="43"/>
      <c r="I917" s="42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68" t="s">
        <v>555</v>
      </c>
      <c r="AG917" s="41">
        <f t="shared" si="521"/>
        <v>0</v>
      </c>
    </row>
    <row r="918" spans="1:33" outlineLevel="2" x14ac:dyDescent="0.3">
      <c r="A918" s="45" t="str">
        <f>IF(AG918=0,"-",F918)</f>
        <v>-</v>
      </c>
      <c r="E918" s="42"/>
      <c r="F918" s="43"/>
      <c r="G918" s="43"/>
      <c r="H918" s="43"/>
      <c r="I918" s="42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68" t="s">
        <v>555</v>
      </c>
      <c r="AG918" s="41">
        <f t="shared" si="521"/>
        <v>0</v>
      </c>
    </row>
    <row r="919" spans="1:33" outlineLevel="1" x14ac:dyDescent="0.3">
      <c r="A919" s="45" t="s">
        <v>179</v>
      </c>
      <c r="D919">
        <v>42505</v>
      </c>
      <c r="E919" t="s">
        <v>80</v>
      </c>
      <c r="J919" s="72">
        <v>-53600.25</v>
      </c>
      <c r="K919" s="72">
        <v>-53800.25</v>
      </c>
      <c r="L919" s="72">
        <v>-53800.25</v>
      </c>
      <c r="M919" s="72">
        <v>-53600.25</v>
      </c>
      <c r="N919" s="72">
        <v>-53250.07</v>
      </c>
      <c r="O919" s="72">
        <v>-53800.25</v>
      </c>
      <c r="P919" s="72">
        <v>-53400.25</v>
      </c>
      <c r="Q919" s="72">
        <v>-55400.25</v>
      </c>
      <c r="R919" s="72">
        <v>-50341.25</v>
      </c>
      <c r="S919" s="72">
        <v>-77340.25</v>
      </c>
      <c r="T919" s="68" t="s">
        <v>555</v>
      </c>
      <c r="U919" s="12">
        <f>SUBTOTAL(9,U920:U927)</f>
        <v>0</v>
      </c>
      <c r="V919" s="12">
        <f t="shared" ref="V919:AF919" si="522">SUBTOTAL(9,V920:V927)</f>
        <v>0</v>
      </c>
      <c r="W919" s="12">
        <f t="shared" si="522"/>
        <v>0</v>
      </c>
      <c r="X919" s="12">
        <f t="shared" si="522"/>
        <v>0</v>
      </c>
      <c r="Y919" s="12">
        <f t="shared" si="522"/>
        <v>0</v>
      </c>
      <c r="Z919" s="12">
        <f t="shared" si="522"/>
        <v>0</v>
      </c>
      <c r="AA919" s="12">
        <f t="shared" si="522"/>
        <v>0</v>
      </c>
      <c r="AB919" s="12">
        <f t="shared" si="522"/>
        <v>0</v>
      </c>
      <c r="AC919" s="12">
        <f t="shared" si="522"/>
        <v>0</v>
      </c>
      <c r="AD919" s="12">
        <f t="shared" si="522"/>
        <v>0</v>
      </c>
      <c r="AE919" s="12">
        <f t="shared" si="522"/>
        <v>0</v>
      </c>
      <c r="AF919" s="12">
        <f t="shared" si="522"/>
        <v>0</v>
      </c>
      <c r="AG919" s="12">
        <f t="shared" ref="AG919" si="523">SUM(U919:AF919)</f>
        <v>0</v>
      </c>
    </row>
    <row r="920" spans="1:33" outlineLevel="2" x14ac:dyDescent="0.3">
      <c r="A920" s="45" t="str">
        <f>IF(AG920=0,"-",F920)</f>
        <v>-</v>
      </c>
      <c r="E920" s="42"/>
      <c r="F920" s="43"/>
      <c r="G920" s="43"/>
      <c r="H920" s="43"/>
      <c r="I920" s="42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68" t="s">
        <v>555</v>
      </c>
      <c r="AG920" s="41">
        <f>SUM(U920:AF920)</f>
        <v>0</v>
      </c>
    </row>
    <row r="921" spans="1:33" outlineLevel="2" x14ac:dyDescent="0.3">
      <c r="A921" s="45" t="str">
        <f>IF(AG921=0,"-",F921)</f>
        <v>-</v>
      </c>
      <c r="E921" s="42"/>
      <c r="F921" s="43"/>
      <c r="G921" s="43"/>
      <c r="H921" s="43"/>
      <c r="I921" s="42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68" t="s">
        <v>555</v>
      </c>
      <c r="AG921" s="41">
        <f t="shared" ref="AG921:AG927" si="524">SUM(U921:AF921)</f>
        <v>0</v>
      </c>
    </row>
    <row r="922" spans="1:33" outlineLevel="2" x14ac:dyDescent="0.3">
      <c r="A922" s="45" t="str">
        <f>IF(AG922=0,"-",F922)</f>
        <v>-</v>
      </c>
      <c r="E922" s="42"/>
      <c r="F922" s="43"/>
      <c r="G922" s="43"/>
      <c r="H922" s="43"/>
      <c r="I922" s="42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68" t="s">
        <v>555</v>
      </c>
      <c r="AG922" s="41">
        <f t="shared" si="524"/>
        <v>0</v>
      </c>
    </row>
    <row r="923" spans="1:33" outlineLevel="2" x14ac:dyDescent="0.3">
      <c r="A923" s="45" t="str">
        <f>IF(AG923=0,"-",F923)</f>
        <v>-</v>
      </c>
      <c r="E923" s="42"/>
      <c r="F923" s="43"/>
      <c r="G923" s="43"/>
      <c r="H923" s="43"/>
      <c r="I923" s="42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68" t="s">
        <v>555</v>
      </c>
      <c r="AG923" s="41">
        <f t="shared" si="524"/>
        <v>0</v>
      </c>
    </row>
    <row r="924" spans="1:33" outlineLevel="2" x14ac:dyDescent="0.3">
      <c r="A924" s="45" t="str">
        <f>IF(AG924=0,"-",F924)</f>
        <v>-</v>
      </c>
      <c r="E924" s="42"/>
      <c r="F924" s="43"/>
      <c r="G924" s="43"/>
      <c r="H924" s="43"/>
      <c r="I924" s="42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68" t="s">
        <v>555</v>
      </c>
      <c r="AG924" s="41">
        <f t="shared" si="524"/>
        <v>0</v>
      </c>
    </row>
    <row r="925" spans="1:33" outlineLevel="2" x14ac:dyDescent="0.3">
      <c r="A925" s="45" t="str">
        <f>IF(AG925=0,"-",F925)</f>
        <v>-</v>
      </c>
      <c r="E925" s="42"/>
      <c r="F925" s="43"/>
      <c r="G925" s="43"/>
      <c r="H925" s="43"/>
      <c r="I925" s="42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68" t="s">
        <v>555</v>
      </c>
      <c r="AG925" s="41">
        <f t="shared" si="524"/>
        <v>0</v>
      </c>
    </row>
    <row r="926" spans="1:33" outlineLevel="2" x14ac:dyDescent="0.3">
      <c r="A926" s="45" t="str">
        <f>IF(AG926=0,"-",F926)</f>
        <v>-</v>
      </c>
      <c r="E926" s="42"/>
      <c r="F926" s="43"/>
      <c r="G926" s="43"/>
      <c r="H926" s="43"/>
      <c r="I926" s="42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68" t="s">
        <v>555</v>
      </c>
      <c r="AG926" s="41">
        <f t="shared" si="524"/>
        <v>0</v>
      </c>
    </row>
    <row r="927" spans="1:33" outlineLevel="2" x14ac:dyDescent="0.3">
      <c r="A927" s="45" t="str">
        <f>IF(AG927=0,"-",F927)</f>
        <v>-</v>
      </c>
      <c r="E927" s="42"/>
      <c r="F927" s="43"/>
      <c r="G927" s="43"/>
      <c r="H927" s="43"/>
      <c r="I927" s="42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68" t="s">
        <v>555</v>
      </c>
      <c r="AG927" s="41">
        <f t="shared" si="524"/>
        <v>0</v>
      </c>
    </row>
    <row r="928" spans="1:33" outlineLevel="1" x14ac:dyDescent="0.3">
      <c r="A928" s="45" t="s">
        <v>179</v>
      </c>
      <c r="D928">
        <v>311022</v>
      </c>
      <c r="E928" t="s">
        <v>80</v>
      </c>
      <c r="J928" s="72">
        <v>-5915.26</v>
      </c>
      <c r="K928" s="72">
        <v>-5508.67</v>
      </c>
      <c r="L928" s="72">
        <v>-5630.19</v>
      </c>
      <c r="M928" s="72">
        <v>-8578.52</v>
      </c>
      <c r="N928" s="72">
        <v>-8213.7200000000012</v>
      </c>
      <c r="O928" s="72">
        <v>-13709.36</v>
      </c>
      <c r="P928" s="72">
        <v>-16531.62</v>
      </c>
      <c r="Q928" s="72">
        <v>-12423.95</v>
      </c>
      <c r="R928" s="72">
        <v>-12438.57</v>
      </c>
      <c r="S928" s="72">
        <v>-2039.87</v>
      </c>
      <c r="T928" s="68" t="s">
        <v>555</v>
      </c>
      <c r="U928" s="12">
        <f>SUBTOTAL(9,U929:U936)</f>
        <v>0</v>
      </c>
      <c r="V928" s="12">
        <f t="shared" ref="V928:AF928" si="525">SUBTOTAL(9,V929:V936)</f>
        <v>0</v>
      </c>
      <c r="W928" s="12">
        <f t="shared" si="525"/>
        <v>0</v>
      </c>
      <c r="X928" s="12">
        <f t="shared" si="525"/>
        <v>0</v>
      </c>
      <c r="Y928" s="12">
        <f t="shared" si="525"/>
        <v>0</v>
      </c>
      <c r="Z928" s="12">
        <f t="shared" si="525"/>
        <v>0</v>
      </c>
      <c r="AA928" s="12">
        <f t="shared" si="525"/>
        <v>0</v>
      </c>
      <c r="AB928" s="12">
        <f t="shared" si="525"/>
        <v>0</v>
      </c>
      <c r="AC928" s="12">
        <f t="shared" si="525"/>
        <v>0</v>
      </c>
      <c r="AD928" s="12">
        <f t="shared" si="525"/>
        <v>0</v>
      </c>
      <c r="AE928" s="12">
        <f t="shared" si="525"/>
        <v>0</v>
      </c>
      <c r="AF928" s="12">
        <f t="shared" si="525"/>
        <v>0</v>
      </c>
      <c r="AG928" s="12">
        <f t="shared" ref="AG928" si="526">SUM(U928:AF928)</f>
        <v>0</v>
      </c>
    </row>
    <row r="929" spans="1:33" outlineLevel="2" x14ac:dyDescent="0.3">
      <c r="A929" s="45" t="str">
        <f>IF(AG929=0,"-",F929)</f>
        <v>-</v>
      </c>
      <c r="E929" s="42"/>
      <c r="F929" s="43"/>
      <c r="G929" s="43"/>
      <c r="H929" s="43"/>
      <c r="I929" s="42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68" t="s">
        <v>555</v>
      </c>
      <c r="AG929" s="41">
        <f>SUM(U929:AF929)</f>
        <v>0</v>
      </c>
    </row>
    <row r="930" spans="1:33" outlineLevel="2" x14ac:dyDescent="0.3">
      <c r="A930" s="45" t="str">
        <f>IF(AG930=0,"-",F930)</f>
        <v>-</v>
      </c>
      <c r="E930" s="42"/>
      <c r="F930" s="43"/>
      <c r="G930" s="43"/>
      <c r="H930" s="43"/>
      <c r="I930" s="42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68" t="s">
        <v>555</v>
      </c>
      <c r="AG930" s="41">
        <f t="shared" ref="AG930:AG936" si="527">SUM(U930:AF930)</f>
        <v>0</v>
      </c>
    </row>
    <row r="931" spans="1:33" outlineLevel="2" x14ac:dyDescent="0.3">
      <c r="A931" s="45" t="str">
        <f>IF(AG931=0,"-",F931)</f>
        <v>-</v>
      </c>
      <c r="E931" s="42"/>
      <c r="F931" s="43"/>
      <c r="G931" s="43"/>
      <c r="H931" s="43"/>
      <c r="I931" s="42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68" t="s">
        <v>555</v>
      </c>
      <c r="AG931" s="41">
        <f t="shared" si="527"/>
        <v>0</v>
      </c>
    </row>
    <row r="932" spans="1:33" outlineLevel="2" x14ac:dyDescent="0.3">
      <c r="A932" s="45" t="str">
        <f>IF(AG932=0,"-",F932)</f>
        <v>-</v>
      </c>
      <c r="E932" s="42"/>
      <c r="F932" s="43"/>
      <c r="G932" s="43"/>
      <c r="H932" s="43"/>
      <c r="I932" s="42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68" t="s">
        <v>555</v>
      </c>
      <c r="AG932" s="41">
        <f t="shared" si="527"/>
        <v>0</v>
      </c>
    </row>
    <row r="933" spans="1:33" outlineLevel="2" x14ac:dyDescent="0.3">
      <c r="A933" s="45" t="str">
        <f>IF(AG933=0,"-",F933)</f>
        <v>-</v>
      </c>
      <c r="E933" s="42"/>
      <c r="F933" s="43"/>
      <c r="G933" s="43"/>
      <c r="H933" s="43"/>
      <c r="I933" s="42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68" t="s">
        <v>555</v>
      </c>
      <c r="AG933" s="41">
        <f t="shared" si="527"/>
        <v>0</v>
      </c>
    </row>
    <row r="934" spans="1:33" outlineLevel="2" x14ac:dyDescent="0.3">
      <c r="A934" s="45" t="str">
        <f>IF(AG934=0,"-",F934)</f>
        <v>-</v>
      </c>
      <c r="E934" s="42"/>
      <c r="F934" s="43"/>
      <c r="G934" s="43"/>
      <c r="H934" s="43"/>
      <c r="I934" s="42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68" t="s">
        <v>555</v>
      </c>
      <c r="AG934" s="41">
        <f t="shared" si="527"/>
        <v>0</v>
      </c>
    </row>
    <row r="935" spans="1:33" outlineLevel="2" x14ac:dyDescent="0.3">
      <c r="A935" s="45" t="str">
        <f>IF(AG935=0,"-",F935)</f>
        <v>-</v>
      </c>
      <c r="E935" s="42"/>
      <c r="F935" s="43"/>
      <c r="G935" s="43"/>
      <c r="H935" s="43"/>
      <c r="I935" s="42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68" t="s">
        <v>555</v>
      </c>
      <c r="AG935" s="41">
        <f t="shared" si="527"/>
        <v>0</v>
      </c>
    </row>
    <row r="936" spans="1:33" outlineLevel="2" x14ac:dyDescent="0.3">
      <c r="A936" s="45" t="str">
        <f>IF(AG936=0,"-",F936)</f>
        <v>-</v>
      </c>
      <c r="E936" s="42"/>
      <c r="F936" s="43"/>
      <c r="G936" s="43"/>
      <c r="H936" s="43"/>
      <c r="I936" s="42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68" t="s">
        <v>555</v>
      </c>
      <c r="AG936" s="41">
        <f t="shared" si="527"/>
        <v>0</v>
      </c>
    </row>
    <row r="937" spans="1:33" outlineLevel="1" x14ac:dyDescent="0.3">
      <c r="A937" s="45" t="s">
        <v>179</v>
      </c>
      <c r="D937">
        <v>42506</v>
      </c>
      <c r="E937" t="s">
        <v>81</v>
      </c>
      <c r="J937" s="72">
        <v>-21758.079999999998</v>
      </c>
      <c r="K937" s="72">
        <v>-14929.68</v>
      </c>
      <c r="L937" s="72">
        <v>-15688.660000000002</v>
      </c>
      <c r="M937" s="72">
        <v>-14127.380000000001</v>
      </c>
      <c r="N937" s="72">
        <v>-15230.769999999999</v>
      </c>
      <c r="O937" s="72">
        <v>-14788.210000000001</v>
      </c>
      <c r="P937" s="72">
        <v>-8972.6200000000008</v>
      </c>
      <c r="Q937" s="72">
        <v>-5817.51</v>
      </c>
      <c r="R937" s="72">
        <v>-7682.2599999999993</v>
      </c>
      <c r="S937" s="72">
        <v>-6479.57</v>
      </c>
      <c r="T937" s="68" t="s">
        <v>555</v>
      </c>
      <c r="U937" s="12">
        <f>SUBTOTAL(9,U938:U946)</f>
        <v>-10757</v>
      </c>
      <c r="V937" s="12">
        <f t="shared" ref="V937:AF937" si="528">SUBTOTAL(9,V938:V946)</f>
        <v>-12557</v>
      </c>
      <c r="W937" s="12">
        <f t="shared" si="528"/>
        <v>-10757</v>
      </c>
      <c r="X937" s="12">
        <f t="shared" si="528"/>
        <v>-12557</v>
      </c>
      <c r="Y937" s="12">
        <f t="shared" si="528"/>
        <v>-10757</v>
      </c>
      <c r="Z937" s="12">
        <f t="shared" si="528"/>
        <v>-12557</v>
      </c>
      <c r="AA937" s="12">
        <f t="shared" si="528"/>
        <v>-10757</v>
      </c>
      <c r="AB937" s="12">
        <f t="shared" si="528"/>
        <v>-10757</v>
      </c>
      <c r="AC937" s="12">
        <f t="shared" si="528"/>
        <v>-12557</v>
      </c>
      <c r="AD937" s="12">
        <f t="shared" si="528"/>
        <v>-10757</v>
      </c>
      <c r="AE937" s="12">
        <f t="shared" si="528"/>
        <v>-10757</v>
      </c>
      <c r="AF937" s="12">
        <f t="shared" si="528"/>
        <v>-10757</v>
      </c>
      <c r="AG937" s="12">
        <f t="shared" ref="AG937" si="529">SUM(U937:AF937)</f>
        <v>-136284</v>
      </c>
    </row>
    <row r="938" spans="1:33" outlineLevel="2" x14ac:dyDescent="0.3">
      <c r="A938" s="45">
        <f>IF(AG938=0,"-",F938)</f>
        <v>3003</v>
      </c>
      <c r="E938" s="42"/>
      <c r="F938" s="43">
        <v>3003</v>
      </c>
      <c r="G938" s="43" t="s">
        <v>193</v>
      </c>
      <c r="H938" s="43" t="s">
        <v>276</v>
      </c>
      <c r="I938" s="42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68" t="s">
        <v>555</v>
      </c>
      <c r="U938" s="11">
        <v>-2000</v>
      </c>
      <c r="V938" s="11">
        <v>-2000</v>
      </c>
      <c r="W938" s="11">
        <v>-2000</v>
      </c>
      <c r="X938" s="11">
        <v>-2000</v>
      </c>
      <c r="Y938" s="11">
        <v>-2000</v>
      </c>
      <c r="Z938" s="11">
        <v>-2000</v>
      </c>
      <c r="AA938" s="11">
        <v>-2000</v>
      </c>
      <c r="AB938" s="11">
        <v>-2000</v>
      </c>
      <c r="AC938" s="11">
        <v>-2000</v>
      </c>
      <c r="AD938" s="11">
        <v>-2000</v>
      </c>
      <c r="AE938" s="11">
        <v>-2000</v>
      </c>
      <c r="AF938" s="11">
        <v>-2000</v>
      </c>
      <c r="AG938" s="41">
        <f>SUM(U938:AF938)</f>
        <v>-24000</v>
      </c>
    </row>
    <row r="939" spans="1:33" outlineLevel="2" x14ac:dyDescent="0.3">
      <c r="A939" s="45" t="str">
        <f>IF(AG939=0,"-",F939)</f>
        <v>-</v>
      </c>
      <c r="E939" s="42"/>
      <c r="F939" s="43"/>
      <c r="G939" s="43"/>
      <c r="H939" s="43"/>
      <c r="I939" s="42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68" t="s">
        <v>555</v>
      </c>
      <c r="AG939" s="41">
        <f t="shared" ref="AG939:AG946" si="530">SUM(U939:AF939)</f>
        <v>0</v>
      </c>
    </row>
    <row r="940" spans="1:33" outlineLevel="2" x14ac:dyDescent="0.3">
      <c r="A940" s="45">
        <f>IF(AG940=0,"-",F940)</f>
        <v>8007</v>
      </c>
      <c r="E940" s="42"/>
      <c r="F940" s="43">
        <v>8007</v>
      </c>
      <c r="G940" s="43" t="s">
        <v>191</v>
      </c>
      <c r="H940" s="43" t="s">
        <v>299</v>
      </c>
      <c r="I940" s="42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68" t="s">
        <v>555</v>
      </c>
      <c r="U940" s="11">
        <v>-3000</v>
      </c>
      <c r="V940" s="11">
        <v>-3000</v>
      </c>
      <c r="W940" s="11">
        <v>-3000</v>
      </c>
      <c r="X940" s="11">
        <v>-3000</v>
      </c>
      <c r="Y940" s="11">
        <v>-3000</v>
      </c>
      <c r="Z940" s="11">
        <v>-3000</v>
      </c>
      <c r="AA940" s="11">
        <v>-3000</v>
      </c>
      <c r="AB940" s="11">
        <v>-3000</v>
      </c>
      <c r="AC940" s="11">
        <v>-3000</v>
      </c>
      <c r="AD940" s="11">
        <v>-3000</v>
      </c>
      <c r="AE940" s="11">
        <v>-3000</v>
      </c>
      <c r="AF940" s="11">
        <v>-3000</v>
      </c>
      <c r="AG940" s="41">
        <f t="shared" si="530"/>
        <v>-36000</v>
      </c>
    </row>
    <row r="941" spans="1:33" outlineLevel="2" x14ac:dyDescent="0.3">
      <c r="A941" s="45" t="str">
        <f>IF(AG941=0,"-",F941)</f>
        <v>-</v>
      </c>
      <c r="E941" s="42"/>
      <c r="F941" s="43"/>
      <c r="G941" s="43"/>
      <c r="H941" s="43"/>
      <c r="I941" s="42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68" t="s">
        <v>555</v>
      </c>
      <c r="AG941" s="41">
        <f t="shared" si="530"/>
        <v>0</v>
      </c>
    </row>
    <row r="942" spans="1:33" outlineLevel="2" x14ac:dyDescent="0.3">
      <c r="A942" s="45">
        <f>IF(AG942=0,"-",F942)</f>
        <v>8001</v>
      </c>
      <c r="E942" s="42"/>
      <c r="F942" s="43">
        <v>8001</v>
      </c>
      <c r="G942" s="43" t="s">
        <v>97</v>
      </c>
      <c r="H942" s="43" t="s">
        <v>301</v>
      </c>
      <c r="I942" s="42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68" t="s">
        <v>555</v>
      </c>
      <c r="U942" s="11">
        <v>-5500</v>
      </c>
      <c r="V942" s="11">
        <v>-5500</v>
      </c>
      <c r="W942" s="11">
        <v>-5500</v>
      </c>
      <c r="X942" s="11">
        <v>-5500</v>
      </c>
      <c r="Y942" s="11">
        <v>-5500</v>
      </c>
      <c r="Z942" s="11">
        <v>-5500</v>
      </c>
      <c r="AA942" s="11">
        <v>-5500</v>
      </c>
      <c r="AB942" s="11">
        <v>-5500</v>
      </c>
      <c r="AC942" s="11">
        <v>-5500</v>
      </c>
      <c r="AD942" s="11">
        <v>-5500</v>
      </c>
      <c r="AE942" s="11">
        <v>-5500</v>
      </c>
      <c r="AF942" s="11">
        <v>-5500</v>
      </c>
      <c r="AG942" s="41">
        <f t="shared" si="530"/>
        <v>-66000</v>
      </c>
    </row>
    <row r="943" spans="1:33" outlineLevel="2" x14ac:dyDescent="0.3">
      <c r="A943" s="45" t="str">
        <f>IF(AG943=0,"-",F943)</f>
        <v>-</v>
      </c>
      <c r="E943" s="42"/>
      <c r="F943" s="43"/>
      <c r="G943" s="43"/>
      <c r="H943" s="43"/>
      <c r="I943" s="42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68" t="s">
        <v>555</v>
      </c>
      <c r="AG943" s="41">
        <f t="shared" si="530"/>
        <v>0</v>
      </c>
    </row>
    <row r="944" spans="1:33" outlineLevel="2" x14ac:dyDescent="0.3">
      <c r="A944" s="45">
        <f>IF(AG944=0,"-",F944)</f>
        <v>3001</v>
      </c>
      <c r="E944" s="42"/>
      <c r="F944" s="43">
        <v>3001</v>
      </c>
      <c r="G944" s="43" t="s">
        <v>196</v>
      </c>
      <c r="H944" s="43" t="s">
        <v>344</v>
      </c>
      <c r="I944" s="42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68" t="s">
        <v>555</v>
      </c>
      <c r="U944" s="11">
        <v>-257</v>
      </c>
      <c r="V944" s="11">
        <v>-257</v>
      </c>
      <c r="W944" s="11">
        <v>-257</v>
      </c>
      <c r="X944" s="11">
        <v>-257</v>
      </c>
      <c r="Y944" s="11">
        <v>-257</v>
      </c>
      <c r="Z944" s="11">
        <v>-257</v>
      </c>
      <c r="AA944" s="11">
        <v>-257</v>
      </c>
      <c r="AB944" s="11">
        <v>-257</v>
      </c>
      <c r="AC944" s="11">
        <v>-257</v>
      </c>
      <c r="AD944" s="11">
        <v>-257</v>
      </c>
      <c r="AE944" s="11">
        <v>-257</v>
      </c>
      <c r="AF944" s="11">
        <v>-257</v>
      </c>
      <c r="AG944" s="41">
        <f t="shared" ref="AG944" si="531">SUM(U944:AF944)</f>
        <v>-3084</v>
      </c>
    </row>
    <row r="945" spans="1:33" outlineLevel="2" x14ac:dyDescent="0.3">
      <c r="A945" s="45">
        <f>IF(AG945=0,"-",F945)</f>
        <v>3001</v>
      </c>
      <c r="E945" s="42"/>
      <c r="F945" s="43">
        <v>3001</v>
      </c>
      <c r="G945" s="43" t="s">
        <v>196</v>
      </c>
      <c r="H945" s="43" t="s">
        <v>345</v>
      </c>
      <c r="I945" s="42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68" t="s">
        <v>555</v>
      </c>
      <c r="V945" s="11">
        <v>-1800</v>
      </c>
      <c r="X945" s="11">
        <v>-1800</v>
      </c>
      <c r="Z945" s="11">
        <v>-1800</v>
      </c>
      <c r="AC945" s="11">
        <v>-1800</v>
      </c>
      <c r="AG945" s="41">
        <f t="shared" si="530"/>
        <v>-7200</v>
      </c>
    </row>
    <row r="946" spans="1:33" outlineLevel="2" x14ac:dyDescent="0.3">
      <c r="A946" s="45" t="str">
        <f>IF(AG946=0,"-",F946)</f>
        <v>-</v>
      </c>
      <c r="E946" s="42"/>
      <c r="F946" s="43"/>
      <c r="G946" s="43"/>
      <c r="H946" s="43"/>
      <c r="I946" s="42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68" t="s">
        <v>555</v>
      </c>
      <c r="AG946" s="41">
        <f t="shared" si="530"/>
        <v>0</v>
      </c>
    </row>
    <row r="947" spans="1:33" outlineLevel="1" x14ac:dyDescent="0.3">
      <c r="A947" s="45" t="s">
        <v>179</v>
      </c>
      <c r="D947">
        <v>42507</v>
      </c>
      <c r="E947" t="s">
        <v>82</v>
      </c>
      <c r="J947" s="72">
        <v>-7000</v>
      </c>
      <c r="K947" s="72">
        <v>-5600</v>
      </c>
      <c r="L947" s="72">
        <v>-5600</v>
      </c>
      <c r="M947" s="72">
        <v>-5600</v>
      </c>
      <c r="N947" s="72">
        <v>-7000</v>
      </c>
      <c r="O947" s="72">
        <v>-5320</v>
      </c>
      <c r="P947" s="72">
        <v>-5600</v>
      </c>
      <c r="Q947" s="72">
        <v>-7000</v>
      </c>
      <c r="R947" s="72">
        <v>-5600</v>
      </c>
      <c r="S947" s="72">
        <v>-7000</v>
      </c>
      <c r="T947" s="68" t="s">
        <v>555</v>
      </c>
      <c r="U947" s="12">
        <f>SUBTOTAL(9,U948:U955)</f>
        <v>0</v>
      </c>
      <c r="V947" s="12">
        <f t="shared" ref="V947:AF947" si="532">SUBTOTAL(9,V948:V955)</f>
        <v>0</v>
      </c>
      <c r="W947" s="12">
        <f t="shared" si="532"/>
        <v>0</v>
      </c>
      <c r="X947" s="12">
        <f t="shared" si="532"/>
        <v>0</v>
      </c>
      <c r="Y947" s="12">
        <f t="shared" si="532"/>
        <v>0</v>
      </c>
      <c r="Z947" s="12">
        <f t="shared" si="532"/>
        <v>0</v>
      </c>
      <c r="AA947" s="12">
        <f t="shared" si="532"/>
        <v>0</v>
      </c>
      <c r="AB947" s="12">
        <f t="shared" si="532"/>
        <v>0</v>
      </c>
      <c r="AC947" s="12">
        <f t="shared" si="532"/>
        <v>0</v>
      </c>
      <c r="AD947" s="12">
        <f t="shared" si="532"/>
        <v>0</v>
      </c>
      <c r="AE947" s="12">
        <f t="shared" si="532"/>
        <v>0</v>
      </c>
      <c r="AF947" s="12">
        <f t="shared" si="532"/>
        <v>0</v>
      </c>
      <c r="AG947" s="12">
        <f t="shared" ref="AG947" si="533">SUM(U947:AF947)</f>
        <v>0</v>
      </c>
    </row>
    <row r="948" spans="1:33" outlineLevel="2" x14ac:dyDescent="0.3">
      <c r="A948" s="45" t="str">
        <f>IF(AG948=0,"-",F948)</f>
        <v>-</v>
      </c>
      <c r="E948" s="42"/>
      <c r="F948" s="43">
        <v>3007</v>
      </c>
      <c r="G948" s="43" t="s">
        <v>194</v>
      </c>
      <c r="H948" s="43"/>
      <c r="I948" s="42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68" t="s">
        <v>555</v>
      </c>
      <c r="AG948" s="41">
        <f>SUM(U948:AF948)</f>
        <v>0</v>
      </c>
    </row>
    <row r="949" spans="1:33" outlineLevel="2" x14ac:dyDescent="0.3">
      <c r="A949" s="45" t="str">
        <f>IF(AG949=0,"-",F949)</f>
        <v>-</v>
      </c>
      <c r="E949" s="42"/>
      <c r="F949" s="43"/>
      <c r="G949" s="43"/>
      <c r="H949" s="43"/>
      <c r="I949" s="42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68" t="s">
        <v>555</v>
      </c>
      <c r="AG949" s="41">
        <f t="shared" ref="AG949:AG955" si="534">SUM(U949:AF949)</f>
        <v>0</v>
      </c>
    </row>
    <row r="950" spans="1:33" outlineLevel="2" x14ac:dyDescent="0.3">
      <c r="A950" s="45" t="str">
        <f>IF(AG950=0,"-",F950)</f>
        <v>-</v>
      </c>
      <c r="E950" s="42"/>
      <c r="F950" s="43"/>
      <c r="G950" s="43"/>
      <c r="H950" s="43"/>
      <c r="I950" s="42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68" t="s">
        <v>555</v>
      </c>
      <c r="AG950" s="41">
        <f t="shared" si="534"/>
        <v>0</v>
      </c>
    </row>
    <row r="951" spans="1:33" outlineLevel="2" x14ac:dyDescent="0.3">
      <c r="A951" s="45" t="str">
        <f>IF(AG951=0,"-",F951)</f>
        <v>-</v>
      </c>
      <c r="E951" s="42"/>
      <c r="F951" s="43"/>
      <c r="G951" s="43"/>
      <c r="H951" s="43"/>
      <c r="I951" s="42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68" t="s">
        <v>555</v>
      </c>
      <c r="AG951" s="41">
        <f t="shared" si="534"/>
        <v>0</v>
      </c>
    </row>
    <row r="952" spans="1:33" outlineLevel="2" x14ac:dyDescent="0.3">
      <c r="A952" s="45" t="str">
        <f>IF(AG952=0,"-",F952)</f>
        <v>-</v>
      </c>
      <c r="E952" s="42"/>
      <c r="F952" s="43"/>
      <c r="G952" s="43"/>
      <c r="H952" s="43"/>
      <c r="I952" s="42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68" t="s">
        <v>555</v>
      </c>
      <c r="AG952" s="41">
        <f t="shared" si="534"/>
        <v>0</v>
      </c>
    </row>
    <row r="953" spans="1:33" outlineLevel="2" x14ac:dyDescent="0.3">
      <c r="A953" s="45" t="str">
        <f>IF(AG953=0,"-",F953)</f>
        <v>-</v>
      </c>
      <c r="E953" s="42"/>
      <c r="F953" s="43"/>
      <c r="G953" s="43"/>
      <c r="H953" s="43"/>
      <c r="I953" s="42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68" t="s">
        <v>555</v>
      </c>
      <c r="AG953" s="41">
        <f t="shared" si="534"/>
        <v>0</v>
      </c>
    </row>
    <row r="954" spans="1:33" outlineLevel="2" x14ac:dyDescent="0.3">
      <c r="A954" s="45" t="str">
        <f>IF(AG954=0,"-",F954)</f>
        <v>-</v>
      </c>
      <c r="E954" s="42"/>
      <c r="F954" s="43"/>
      <c r="G954" s="43"/>
      <c r="H954" s="43"/>
      <c r="I954" s="42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68" t="s">
        <v>555</v>
      </c>
      <c r="AG954" s="41">
        <f t="shared" si="534"/>
        <v>0</v>
      </c>
    </row>
    <row r="955" spans="1:33" outlineLevel="2" x14ac:dyDescent="0.3">
      <c r="A955" s="45" t="str">
        <f>IF(AG955=0,"-",F955)</f>
        <v>-</v>
      </c>
      <c r="E955" s="42"/>
      <c r="F955" s="43"/>
      <c r="G955" s="43"/>
      <c r="H955" s="43"/>
      <c r="I955" s="42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68" t="s">
        <v>555</v>
      </c>
      <c r="AG955" s="41">
        <f t="shared" si="534"/>
        <v>0</v>
      </c>
    </row>
    <row r="956" spans="1:33" outlineLevel="1" x14ac:dyDescent="0.3">
      <c r="A956" s="45" t="s">
        <v>179</v>
      </c>
      <c r="D956">
        <v>42508</v>
      </c>
      <c r="E956" t="s">
        <v>83</v>
      </c>
      <c r="J956" s="72">
        <v>0</v>
      </c>
      <c r="K956" s="72">
        <v>0</v>
      </c>
      <c r="L956" s="72">
        <v>0</v>
      </c>
      <c r="M956" s="72">
        <v>-35.1</v>
      </c>
      <c r="N956" s="72">
        <v>-164.28</v>
      </c>
      <c r="O956" s="72">
        <v>0</v>
      </c>
      <c r="P956" s="72">
        <v>-200.57999999999998</v>
      </c>
      <c r="Q956" s="72">
        <v>0</v>
      </c>
      <c r="R956" s="72">
        <v>0</v>
      </c>
      <c r="S956" s="72">
        <v>-46.78</v>
      </c>
      <c r="T956" s="68" t="s">
        <v>555</v>
      </c>
      <c r="U956" s="12">
        <f>SUBTOTAL(9,U957:U964)</f>
        <v>-200</v>
      </c>
      <c r="V956" s="12">
        <f t="shared" ref="V956:AF956" si="535">SUBTOTAL(9,V957:V964)</f>
        <v>-200</v>
      </c>
      <c r="W956" s="12">
        <f t="shared" si="535"/>
        <v>-200</v>
      </c>
      <c r="X956" s="12">
        <f t="shared" si="535"/>
        <v>-200</v>
      </c>
      <c r="Y956" s="12">
        <f t="shared" si="535"/>
        <v>-200</v>
      </c>
      <c r="Z956" s="12">
        <f t="shared" si="535"/>
        <v>-200</v>
      </c>
      <c r="AA956" s="12">
        <f t="shared" si="535"/>
        <v>-200</v>
      </c>
      <c r="AB956" s="12">
        <f t="shared" si="535"/>
        <v>-200</v>
      </c>
      <c r="AC956" s="12">
        <f t="shared" si="535"/>
        <v>-200</v>
      </c>
      <c r="AD956" s="12">
        <f t="shared" si="535"/>
        <v>-200</v>
      </c>
      <c r="AE956" s="12">
        <f t="shared" si="535"/>
        <v>-200</v>
      </c>
      <c r="AF956" s="12">
        <f t="shared" si="535"/>
        <v>-200</v>
      </c>
      <c r="AG956" s="12">
        <f t="shared" ref="AG956" si="536">SUM(U956:AF956)</f>
        <v>-2400</v>
      </c>
    </row>
    <row r="957" spans="1:33" outlineLevel="2" x14ac:dyDescent="0.3">
      <c r="A957" s="45">
        <f>IF(AG957=0,"-",F957)</f>
        <v>8002</v>
      </c>
      <c r="E957" s="42"/>
      <c r="F957" s="43">
        <v>8002</v>
      </c>
      <c r="G957" s="43" t="s">
        <v>208</v>
      </c>
      <c r="H957" s="43"/>
      <c r="I957" s="42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68" t="s">
        <v>555</v>
      </c>
      <c r="U957" s="11">
        <v>-200</v>
      </c>
      <c r="V957" s="11">
        <v>-200</v>
      </c>
      <c r="W957" s="11">
        <v>-200</v>
      </c>
      <c r="X957" s="11">
        <v>-200</v>
      </c>
      <c r="Y957" s="11">
        <v>-200</v>
      </c>
      <c r="Z957" s="11">
        <v>-200</v>
      </c>
      <c r="AA957" s="11">
        <v>-200</v>
      </c>
      <c r="AB957" s="11">
        <v>-200</v>
      </c>
      <c r="AC957" s="11">
        <v>-200</v>
      </c>
      <c r="AD957" s="11">
        <v>-200</v>
      </c>
      <c r="AE957" s="11">
        <v>-200</v>
      </c>
      <c r="AF957" s="11">
        <v>-200</v>
      </c>
      <c r="AG957" s="41">
        <f>SUM(U957:AF957)</f>
        <v>-2400</v>
      </c>
    </row>
    <row r="958" spans="1:33" outlineLevel="2" x14ac:dyDescent="0.3">
      <c r="A958" s="45" t="str">
        <f>IF(AG958=0,"-",F958)</f>
        <v>-</v>
      </c>
      <c r="E958" s="42"/>
      <c r="F958" s="43"/>
      <c r="G958" s="43"/>
      <c r="H958" s="43"/>
      <c r="I958" s="42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68" t="s">
        <v>555</v>
      </c>
      <c r="AG958" s="41">
        <f t="shared" ref="AG958:AG964" si="537">SUM(U958:AF958)</f>
        <v>0</v>
      </c>
    </row>
    <row r="959" spans="1:33" outlineLevel="2" x14ac:dyDescent="0.3">
      <c r="A959" s="45" t="str">
        <f>IF(AG959=0,"-",F959)</f>
        <v>-</v>
      </c>
      <c r="E959" s="42"/>
      <c r="F959" s="43"/>
      <c r="G959" s="43"/>
      <c r="H959" s="43"/>
      <c r="I959" s="42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68" t="s">
        <v>555</v>
      </c>
      <c r="AG959" s="41">
        <f t="shared" si="537"/>
        <v>0</v>
      </c>
    </row>
    <row r="960" spans="1:33" outlineLevel="2" x14ac:dyDescent="0.3">
      <c r="A960" s="45" t="str">
        <f>IF(AG960=0,"-",F960)</f>
        <v>-</v>
      </c>
      <c r="E960" s="42"/>
      <c r="F960" s="43"/>
      <c r="G960" s="43"/>
      <c r="H960" s="43"/>
      <c r="I960" s="42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68" t="s">
        <v>555</v>
      </c>
      <c r="AG960" s="41">
        <f t="shared" si="537"/>
        <v>0</v>
      </c>
    </row>
    <row r="961" spans="1:33" outlineLevel="2" x14ac:dyDescent="0.3">
      <c r="A961" s="45" t="str">
        <f>IF(AG961=0,"-",F961)</f>
        <v>-</v>
      </c>
      <c r="E961" s="42"/>
      <c r="F961" s="43"/>
      <c r="G961" s="43"/>
      <c r="H961" s="43"/>
      <c r="I961" s="42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68" t="s">
        <v>555</v>
      </c>
      <c r="AG961" s="41">
        <f t="shared" si="537"/>
        <v>0</v>
      </c>
    </row>
    <row r="962" spans="1:33" outlineLevel="2" x14ac:dyDescent="0.3">
      <c r="A962" s="45" t="str">
        <f>IF(AG962=0,"-",F962)</f>
        <v>-</v>
      </c>
      <c r="E962" s="42"/>
      <c r="F962" s="43"/>
      <c r="G962" s="43"/>
      <c r="H962" s="43"/>
      <c r="I962" s="42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68" t="s">
        <v>555</v>
      </c>
      <c r="AG962" s="41">
        <f t="shared" si="537"/>
        <v>0</v>
      </c>
    </row>
    <row r="963" spans="1:33" outlineLevel="2" x14ac:dyDescent="0.3">
      <c r="A963" s="45" t="str">
        <f>IF(AG963=0,"-",F963)</f>
        <v>-</v>
      </c>
      <c r="E963" s="42"/>
      <c r="F963" s="43"/>
      <c r="G963" s="43"/>
      <c r="H963" s="43"/>
      <c r="I963" s="42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68" t="s">
        <v>555</v>
      </c>
      <c r="AG963" s="41">
        <f t="shared" si="537"/>
        <v>0</v>
      </c>
    </row>
    <row r="964" spans="1:33" outlineLevel="2" x14ac:dyDescent="0.3">
      <c r="A964" s="45" t="str">
        <f>IF(AG964=0,"-",F964)</f>
        <v>-</v>
      </c>
      <c r="E964" s="42"/>
      <c r="F964" s="43"/>
      <c r="G964" s="43"/>
      <c r="H964" s="43"/>
      <c r="I964" s="42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68" t="s">
        <v>555</v>
      </c>
      <c r="AG964" s="41">
        <f t="shared" si="537"/>
        <v>0</v>
      </c>
    </row>
    <row r="965" spans="1:33" x14ac:dyDescent="0.3">
      <c r="A965" s="45" t="s">
        <v>179</v>
      </c>
      <c r="C965" s="9" t="s">
        <v>151</v>
      </c>
      <c r="D965" s="9"/>
      <c r="E965" s="9"/>
      <c r="F965" s="20"/>
      <c r="G965" s="20"/>
      <c r="H965" s="20"/>
      <c r="I965" s="15"/>
      <c r="J965" s="73">
        <f>J966+J975+J984+J993+J1002+J1019+J1051+J1060+J1086+J1095+J1109+J1114+J1125+J1134+J1143+J1167+J1170+J1173</f>
        <v>-136729.39799999999</v>
      </c>
      <c r="K965" s="73">
        <f>K966+K975+K984+K993+K1002+K1019+K1051+K1060+K1086+K1095+K1109+K1114+K1125+K1134+K1143+K1167+K1170+K1173</f>
        <v>-172672.158</v>
      </c>
      <c r="L965" s="73">
        <f>L966+L975+L984+L993+L1002+L1019+L1051+L1060+L1086+L1095+L1109+L1114+L1125+L1134+L1143+L1167+L1170+L1173</f>
        <v>-220524.17799999999</v>
      </c>
      <c r="M965" s="73">
        <f>M966+M975+M984+M993+M1002+M1019+M1051+M1060+M1086+M1095+M1109+M1114+M1125+M1134+M1143+M1167+M1170+M1173</f>
        <v>-281831.44800000027</v>
      </c>
      <c r="N965" s="73">
        <f>N966+N975+N984+N993+N1002+N1019+N1051+N1060+N1086+N1095+N1109+N1114+N1125+N1134+N1143+N1167+N1170+N1173</f>
        <v>-252318.30800000028</v>
      </c>
      <c r="O965" s="73">
        <f>O966+O975+O984+O993+O1002+O1019+O1051+O1060+O1086+O1095+O1109+O1114+O1125+O1134+O1143+O1167+O1170+O1173</f>
        <v>-279638.99800000025</v>
      </c>
      <c r="P965" s="73">
        <f>P966+P975+P984+P993+P1002+P1019+P1051+P1060+P1086+P1095+P1109+P1114+P1125+P1134+P1143+P1167+P1170+P1173</f>
        <v>-198263.34800000026</v>
      </c>
      <c r="Q965" s="73">
        <f>Q966+Q975+Q984+Q993+Q1002+Q1019+Q1051+Q1060+Q1086+Q1095+Q1109+Q1114+Q1125+Q1134+Q1143+Q1167+Q1170+Q1173</f>
        <v>-293302.91800000018</v>
      </c>
      <c r="R965" s="73">
        <f>R966+R975+R984+R993+R1002+R1019+R1051+R1060+R1086+R1095+R1109+R1114+R1125+R1134+R1143+R1167+R1170+R1173</f>
        <v>-476015.47800000029</v>
      </c>
      <c r="S965" s="73">
        <f>S966+S975+S984+S993+S1002+S1019+S1051+S1060+S1086+S1095+S1109+S1114+S1125+S1134+S1143+S1167+S1170+S1173</f>
        <v>-265052.51799999969</v>
      </c>
      <c r="T965" s="68" t="s">
        <v>555</v>
      </c>
      <c r="U965" s="10">
        <f>U966+U975+U984+U993+U1002+U1019+U1051+U1060+U1086+U1095+U1109+U1114+U1125+U1134+U1143+U1167+U1170+U1173</f>
        <v>-325705.76333333331</v>
      </c>
      <c r="V965" s="10">
        <f>V966+V975+V984+V993+V1002+V1019+V1051+V1060+V1086+V1095+V1109+V1114+V1125+V1134+V1143+V1167+V1170+V1173</f>
        <v>-315143.96333333332</v>
      </c>
      <c r="W965" s="10">
        <f>W966+W975+W984+W993+W1002+W1019+W1051+W1060+W1086+W1095+W1109+W1114+W1125+W1134+W1143+W1167+W1170+W1173</f>
        <v>-324243.96333333332</v>
      </c>
      <c r="X965" s="10">
        <f>X966+X975+X984+X993+X1002+X1019+X1051+X1060+X1086+X1095+X1109+X1114+X1125+X1134+X1143+X1167+X1170+X1173</f>
        <v>-318693.96333333332</v>
      </c>
      <c r="Y965" s="10">
        <f>Y966+Y975+Y984+Y993+Y1002+Y1019+Y1051+Y1060+Y1086+Y1095+Y1109+Y1114+Y1125+Y1134+Y1143+Y1167+Y1170+Y1173</f>
        <v>-328760.96333333332</v>
      </c>
      <c r="Z965" s="10">
        <f>Z966+Z975+Z984+Z993+Z1002+Z1019+Z1051+Z1060+Z1086+Z1095+Z1109+Z1114+Z1125+Z1134+Z1143+Z1167+Z1170+Z1173</f>
        <v>-281260.96333333332</v>
      </c>
      <c r="AA965" s="10">
        <f>AA966+AA975+AA984+AA993+AA1002+AA1019+AA1051+AA1060+AA1086+AA1095+AA1109+AA1114+AA1125+AA1134+AA1143+AA1167+AA1170+AA1173</f>
        <v>-290460.96333333332</v>
      </c>
      <c r="AB965" s="10">
        <f>AB966+AB975+AB984+AB993+AB1002+AB1019+AB1051+AB1060+AB1086+AB1095+AB1109+AB1114+AB1125+AB1134+AB1143+AB1167+AB1170+AB1173</f>
        <v>-473260.96333333338</v>
      </c>
      <c r="AC965" s="10">
        <f>AC966+AC975+AC984+AC993+AC1002+AC1019+AC1051+AC1060+AC1086+AC1095+AC1109+AC1114+AC1125+AC1134+AC1143+AC1167+AC1170+AC1173</f>
        <v>-282560.96333333332</v>
      </c>
      <c r="AD965" s="10">
        <f>AD966+AD975+AD984+AD993+AD1002+AD1019+AD1051+AD1060+AD1086+AD1095+AD1109+AD1114+AD1125+AD1134+AD1143+AD1167+AD1170+AD1173</f>
        <v>-315360.96333333332</v>
      </c>
      <c r="AE965" s="10">
        <f>AE966+AE975+AE984+AE993+AE1002+AE1019+AE1051+AE1060+AE1086+AE1095+AE1109+AE1114+AE1125+AE1134+AE1143+AE1167+AE1170+AE1173</f>
        <v>-302560.96333333332</v>
      </c>
      <c r="AF965" s="10">
        <f>AF966+AF975+AF984+AF993+AF1002+AF1019+AF1051+AF1060+AF1086+AF1095+AF1109+AF1114+AF1125+AF1134+AF1143+AF1167+AF1170+AF1173</f>
        <v>-469260.96333333332</v>
      </c>
      <c r="AG965" s="10">
        <f>AG966+AG975+AG984+AG993+AG1002+AG1019+AG1051+AG1060+AG1086+AG1095+AG1109+AG1114+AG1125+AG1134+AG1143+AG1167+AG1170+AG1173</f>
        <v>-4027275.3600000003</v>
      </c>
    </row>
    <row r="966" spans="1:33" outlineLevel="1" x14ac:dyDescent="0.3">
      <c r="A966" s="45" t="s">
        <v>179</v>
      </c>
      <c r="D966">
        <v>42702</v>
      </c>
      <c r="E966" t="s">
        <v>89</v>
      </c>
      <c r="J966" s="72">
        <v>0</v>
      </c>
      <c r="K966" s="72">
        <v>0</v>
      </c>
      <c r="L966" s="72">
        <v>0</v>
      </c>
      <c r="M966" s="72">
        <v>0</v>
      </c>
      <c r="N966" s="72">
        <v>0</v>
      </c>
      <c r="O966" s="72">
        <v>0</v>
      </c>
      <c r="P966" s="72">
        <v>0</v>
      </c>
      <c r="Q966" s="72">
        <v>0</v>
      </c>
      <c r="R966" s="72">
        <v>0</v>
      </c>
      <c r="S966" s="72">
        <v>0</v>
      </c>
      <c r="T966" s="68" t="s">
        <v>555</v>
      </c>
      <c r="U966" s="12">
        <f>SUBTOTAL(9,U967:U974)</f>
        <v>0</v>
      </c>
      <c r="V966" s="12">
        <f t="shared" ref="V966:AF966" si="538">SUBTOTAL(9,V967:V974)</f>
        <v>0</v>
      </c>
      <c r="W966" s="12">
        <f t="shared" si="538"/>
        <v>0</v>
      </c>
      <c r="X966" s="12">
        <f t="shared" si="538"/>
        <v>0</v>
      </c>
      <c r="Y966" s="12">
        <f t="shared" si="538"/>
        <v>0</v>
      </c>
      <c r="Z966" s="12">
        <f t="shared" si="538"/>
        <v>0</v>
      </c>
      <c r="AA966" s="12">
        <f t="shared" si="538"/>
        <v>0</v>
      </c>
      <c r="AB966" s="12">
        <f t="shared" si="538"/>
        <v>0</v>
      </c>
      <c r="AC966" s="12">
        <f t="shared" si="538"/>
        <v>0</v>
      </c>
      <c r="AD966" s="12">
        <f t="shared" si="538"/>
        <v>0</v>
      </c>
      <c r="AE966" s="12">
        <f t="shared" si="538"/>
        <v>0</v>
      </c>
      <c r="AF966" s="12">
        <f t="shared" si="538"/>
        <v>0</v>
      </c>
      <c r="AG966" s="12">
        <f t="shared" ref="AG966" si="539">SUM(U966:AF966)</f>
        <v>0</v>
      </c>
    </row>
    <row r="967" spans="1:33" outlineLevel="2" x14ac:dyDescent="0.3">
      <c r="A967" s="45" t="str">
        <f>IF(AG967=0,"-",F967)</f>
        <v>-</v>
      </c>
      <c r="E967" s="42"/>
      <c r="F967" s="43"/>
      <c r="G967" s="43"/>
      <c r="H967" s="43"/>
      <c r="I967" s="42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68" t="s">
        <v>555</v>
      </c>
      <c r="AG967" s="41">
        <f>SUM(U967:AF967)</f>
        <v>0</v>
      </c>
    </row>
    <row r="968" spans="1:33" outlineLevel="2" x14ac:dyDescent="0.3">
      <c r="A968" s="45" t="str">
        <f>IF(AG968=0,"-",F968)</f>
        <v>-</v>
      </c>
      <c r="E968" s="42"/>
      <c r="F968" s="43"/>
      <c r="G968" s="43"/>
      <c r="H968" s="43"/>
      <c r="I968" s="42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68" t="s">
        <v>555</v>
      </c>
      <c r="AG968" s="41">
        <f t="shared" ref="AG968:AG974" si="540">SUM(U968:AF968)</f>
        <v>0</v>
      </c>
    </row>
    <row r="969" spans="1:33" outlineLevel="2" x14ac:dyDescent="0.3">
      <c r="A969" s="45" t="str">
        <f>IF(AG969=0,"-",F969)</f>
        <v>-</v>
      </c>
      <c r="E969" s="42"/>
      <c r="F969" s="43"/>
      <c r="G969" s="43"/>
      <c r="H969" s="43"/>
      <c r="I969" s="42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68" t="s">
        <v>555</v>
      </c>
      <c r="AG969" s="41">
        <f t="shared" si="540"/>
        <v>0</v>
      </c>
    </row>
    <row r="970" spans="1:33" outlineLevel="2" x14ac:dyDescent="0.3">
      <c r="A970" s="45" t="str">
        <f>IF(AG970=0,"-",F970)</f>
        <v>-</v>
      </c>
      <c r="E970" s="42"/>
      <c r="F970" s="43"/>
      <c r="G970" s="43"/>
      <c r="H970" s="43"/>
      <c r="I970" s="42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68" t="s">
        <v>555</v>
      </c>
      <c r="AG970" s="41">
        <f t="shared" si="540"/>
        <v>0</v>
      </c>
    </row>
    <row r="971" spans="1:33" outlineLevel="2" x14ac:dyDescent="0.3">
      <c r="A971" s="45" t="str">
        <f>IF(AG971=0,"-",F971)</f>
        <v>-</v>
      </c>
      <c r="E971" s="42"/>
      <c r="F971" s="43"/>
      <c r="G971" s="43"/>
      <c r="H971" s="43"/>
      <c r="I971" s="42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68" t="s">
        <v>555</v>
      </c>
      <c r="AG971" s="41">
        <f t="shared" si="540"/>
        <v>0</v>
      </c>
    </row>
    <row r="972" spans="1:33" outlineLevel="2" x14ac:dyDescent="0.3">
      <c r="A972" s="45" t="str">
        <f>IF(AG972=0,"-",F972)</f>
        <v>-</v>
      </c>
      <c r="E972" s="42"/>
      <c r="F972" s="43"/>
      <c r="G972" s="43"/>
      <c r="H972" s="43"/>
      <c r="I972" s="42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68" t="s">
        <v>555</v>
      </c>
      <c r="AG972" s="41">
        <f t="shared" si="540"/>
        <v>0</v>
      </c>
    </row>
    <row r="973" spans="1:33" outlineLevel="2" x14ac:dyDescent="0.3">
      <c r="A973" s="45" t="str">
        <f>IF(AG973=0,"-",F973)</f>
        <v>-</v>
      </c>
      <c r="E973" s="42"/>
      <c r="F973" s="43"/>
      <c r="G973" s="43"/>
      <c r="H973" s="43"/>
      <c r="I973" s="42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68" t="s">
        <v>555</v>
      </c>
      <c r="AG973" s="41">
        <f t="shared" si="540"/>
        <v>0</v>
      </c>
    </row>
    <row r="974" spans="1:33" outlineLevel="2" x14ac:dyDescent="0.3">
      <c r="A974" s="45" t="str">
        <f>IF(AG974=0,"-",F974)</f>
        <v>-</v>
      </c>
      <c r="E974" s="42"/>
      <c r="F974" s="43"/>
      <c r="G974" s="43"/>
      <c r="H974" s="43"/>
      <c r="I974" s="42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68" t="s">
        <v>555</v>
      </c>
      <c r="AG974" s="41">
        <f t="shared" si="540"/>
        <v>0</v>
      </c>
    </row>
    <row r="975" spans="1:33" outlineLevel="1" x14ac:dyDescent="0.3">
      <c r="A975" s="45" t="s">
        <v>179</v>
      </c>
      <c r="D975">
        <v>42703</v>
      </c>
      <c r="E975" t="s">
        <v>90</v>
      </c>
      <c r="J975" s="72">
        <v>-2354.06</v>
      </c>
      <c r="K975" s="72">
        <v>-3271.3700000000003</v>
      </c>
      <c r="L975" s="72">
        <v>-8079.5599999999977</v>
      </c>
      <c r="M975" s="72">
        <v>-6635.6999999999989</v>
      </c>
      <c r="N975" s="72">
        <v>-3209.92</v>
      </c>
      <c r="O975" s="72">
        <v>-4333.03</v>
      </c>
      <c r="P975" s="72">
        <v>-10035.379999999999</v>
      </c>
      <c r="Q975" s="72">
        <v>-3251.61</v>
      </c>
      <c r="R975" s="72">
        <v>-6369.91</v>
      </c>
      <c r="S975" s="72">
        <v>-5990.85</v>
      </c>
      <c r="T975" s="68" t="s">
        <v>555</v>
      </c>
      <c r="U975" s="12">
        <f>SUBTOTAL(9,U976:U983)</f>
        <v>-6000</v>
      </c>
      <c r="V975" s="12">
        <f t="shared" ref="V975:AF975" si="541">SUBTOTAL(9,V976:V983)</f>
        <v>-6000</v>
      </c>
      <c r="W975" s="12">
        <f t="shared" si="541"/>
        <v>-6000</v>
      </c>
      <c r="X975" s="12">
        <f t="shared" si="541"/>
        <v>-6000</v>
      </c>
      <c r="Y975" s="12">
        <f t="shared" si="541"/>
        <v>-6000</v>
      </c>
      <c r="Z975" s="12">
        <f t="shared" si="541"/>
        <v>-6000</v>
      </c>
      <c r="AA975" s="12">
        <f t="shared" si="541"/>
        <v>-6000</v>
      </c>
      <c r="AB975" s="12">
        <f t="shared" si="541"/>
        <v>-6000</v>
      </c>
      <c r="AC975" s="12">
        <f t="shared" si="541"/>
        <v>-6000</v>
      </c>
      <c r="AD975" s="12">
        <f t="shared" si="541"/>
        <v>-6000</v>
      </c>
      <c r="AE975" s="12">
        <f t="shared" si="541"/>
        <v>-6000</v>
      </c>
      <c r="AF975" s="12">
        <f t="shared" si="541"/>
        <v>-6000</v>
      </c>
      <c r="AG975" s="12">
        <f t="shared" ref="AG975" si="542">SUM(U975:AF975)</f>
        <v>-72000</v>
      </c>
    </row>
    <row r="976" spans="1:33" outlineLevel="2" x14ac:dyDescent="0.3">
      <c r="A976" s="45">
        <f>IF(AG976=0,"-",F976)</f>
        <v>3007</v>
      </c>
      <c r="E976" s="42"/>
      <c r="F976" s="43">
        <v>3007</v>
      </c>
      <c r="G976" s="43" t="s">
        <v>194</v>
      </c>
      <c r="H976" s="43" t="s">
        <v>360</v>
      </c>
      <c r="I976" s="42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68" t="s">
        <v>555</v>
      </c>
      <c r="U976" s="11">
        <v>-6000</v>
      </c>
      <c r="V976" s="11">
        <v>-6000</v>
      </c>
      <c r="W976" s="11">
        <v>-6000</v>
      </c>
      <c r="X976" s="11">
        <v>-6000</v>
      </c>
      <c r="Y976" s="11">
        <v>-6000</v>
      </c>
      <c r="Z976" s="11">
        <v>-6000</v>
      </c>
      <c r="AA976" s="11">
        <v>-6000</v>
      </c>
      <c r="AB976" s="11">
        <v>-6000</v>
      </c>
      <c r="AC976" s="11">
        <v>-6000</v>
      </c>
      <c r="AD976" s="11">
        <v>-6000</v>
      </c>
      <c r="AE976" s="11">
        <v>-6000</v>
      </c>
      <c r="AF976" s="11">
        <v>-6000</v>
      </c>
      <c r="AG976" s="41">
        <f>SUM(U976:AF976)</f>
        <v>-72000</v>
      </c>
    </row>
    <row r="977" spans="1:33" outlineLevel="2" x14ac:dyDescent="0.3">
      <c r="A977" s="45" t="str">
        <f>IF(AG977=0,"-",F977)</f>
        <v>-</v>
      </c>
      <c r="E977" s="42"/>
      <c r="F977" s="43"/>
      <c r="G977" s="43"/>
      <c r="H977" s="43"/>
      <c r="I977" s="42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68" t="s">
        <v>555</v>
      </c>
      <c r="AG977" s="41">
        <f t="shared" ref="AG977:AG983" si="543">SUM(U977:AF977)</f>
        <v>0</v>
      </c>
    </row>
    <row r="978" spans="1:33" outlineLevel="2" x14ac:dyDescent="0.3">
      <c r="A978" s="45" t="str">
        <f>IF(AG978=0,"-",F978)</f>
        <v>-</v>
      </c>
      <c r="E978" s="42"/>
      <c r="F978" s="43"/>
      <c r="G978" s="43"/>
      <c r="H978" s="43"/>
      <c r="I978" s="42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68" t="s">
        <v>555</v>
      </c>
      <c r="AG978" s="41">
        <f t="shared" si="543"/>
        <v>0</v>
      </c>
    </row>
    <row r="979" spans="1:33" outlineLevel="2" x14ac:dyDescent="0.3">
      <c r="A979" s="45" t="str">
        <f>IF(AG979=0,"-",F979)</f>
        <v>-</v>
      </c>
      <c r="E979" s="42"/>
      <c r="F979" s="43"/>
      <c r="G979" s="43"/>
      <c r="H979" s="43"/>
      <c r="I979" s="42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68" t="s">
        <v>555</v>
      </c>
      <c r="AG979" s="41">
        <f t="shared" si="543"/>
        <v>0</v>
      </c>
    </row>
    <row r="980" spans="1:33" outlineLevel="2" x14ac:dyDescent="0.3">
      <c r="A980" s="45" t="str">
        <f>IF(AG980=0,"-",F980)</f>
        <v>-</v>
      </c>
      <c r="E980" s="42"/>
      <c r="F980" s="43"/>
      <c r="G980" s="43"/>
      <c r="H980" s="43"/>
      <c r="I980" s="42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68" t="s">
        <v>555</v>
      </c>
      <c r="AG980" s="41">
        <f t="shared" si="543"/>
        <v>0</v>
      </c>
    </row>
    <row r="981" spans="1:33" outlineLevel="2" x14ac:dyDescent="0.3">
      <c r="A981" s="45" t="str">
        <f>IF(AG981=0,"-",F981)</f>
        <v>-</v>
      </c>
      <c r="E981" s="42"/>
      <c r="F981" s="43"/>
      <c r="G981" s="43"/>
      <c r="H981" s="43"/>
      <c r="I981" s="42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68" t="s">
        <v>555</v>
      </c>
      <c r="AG981" s="41">
        <f t="shared" si="543"/>
        <v>0</v>
      </c>
    </row>
    <row r="982" spans="1:33" outlineLevel="2" x14ac:dyDescent="0.3">
      <c r="A982" s="45" t="str">
        <f>IF(AG982=0,"-",F982)</f>
        <v>-</v>
      </c>
      <c r="E982" s="42"/>
      <c r="F982" s="43"/>
      <c r="G982" s="43"/>
      <c r="H982" s="43"/>
      <c r="I982" s="42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68" t="s">
        <v>555</v>
      </c>
      <c r="AG982" s="41">
        <f t="shared" si="543"/>
        <v>0</v>
      </c>
    </row>
    <row r="983" spans="1:33" outlineLevel="2" x14ac:dyDescent="0.3">
      <c r="A983" s="45" t="str">
        <f>IF(AG983=0,"-",F983)</f>
        <v>-</v>
      </c>
      <c r="E983" s="42"/>
      <c r="F983" s="43"/>
      <c r="G983" s="43"/>
      <c r="H983" s="43"/>
      <c r="I983" s="42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68" t="s">
        <v>555</v>
      </c>
      <c r="AG983" s="41">
        <f t="shared" si="543"/>
        <v>0</v>
      </c>
    </row>
    <row r="984" spans="1:33" outlineLevel="1" x14ac:dyDescent="0.3">
      <c r="A984" s="45" t="s">
        <v>179</v>
      </c>
      <c r="D984">
        <v>42704</v>
      </c>
      <c r="E984" t="s">
        <v>91</v>
      </c>
      <c r="J984" s="72">
        <v>-2583.6100000000006</v>
      </c>
      <c r="K984" s="72">
        <v>-647.43000000000006</v>
      </c>
      <c r="L984" s="72">
        <v>-1427.34</v>
      </c>
      <c r="M984" s="72">
        <v>-1099.3499999999999</v>
      </c>
      <c r="N984" s="72">
        <v>-1159.2</v>
      </c>
      <c r="O984" s="72">
        <v>-1668.88</v>
      </c>
      <c r="P984" s="72">
        <v>-1416.5099999999998</v>
      </c>
      <c r="Q984" s="72">
        <v>-1508.8700000000001</v>
      </c>
      <c r="R984" s="72">
        <v>-6089.8500000000013</v>
      </c>
      <c r="S984" s="72">
        <v>-2569.5499999999997</v>
      </c>
      <c r="T984" s="68" t="s">
        <v>555</v>
      </c>
      <c r="U984" s="12">
        <f>SUBTOTAL(9,U985:U992)</f>
        <v>-4570.8333333333339</v>
      </c>
      <c r="V984" s="12">
        <f t="shared" ref="V984:AF984" si="544">SUBTOTAL(9,V985:V992)</f>
        <v>-4570.8333333333339</v>
      </c>
      <c r="W984" s="12">
        <f t="shared" si="544"/>
        <v>-4570.8333333333339</v>
      </c>
      <c r="X984" s="12">
        <f t="shared" si="544"/>
        <v>-4570.8333333333339</v>
      </c>
      <c r="Y984" s="12">
        <f t="shared" si="544"/>
        <v>-4570.8333333333339</v>
      </c>
      <c r="Z984" s="12">
        <f t="shared" si="544"/>
        <v>-4570.8333333333339</v>
      </c>
      <c r="AA984" s="12">
        <f t="shared" si="544"/>
        <v>-4570.8333333333339</v>
      </c>
      <c r="AB984" s="12">
        <f t="shared" si="544"/>
        <v>-4570.8333333333339</v>
      </c>
      <c r="AC984" s="12">
        <f t="shared" si="544"/>
        <v>-4570.8333333333339</v>
      </c>
      <c r="AD984" s="12">
        <f t="shared" si="544"/>
        <v>-4570.8333333333339</v>
      </c>
      <c r="AE984" s="12">
        <f t="shared" si="544"/>
        <v>-4570.8333333333339</v>
      </c>
      <c r="AF984" s="12">
        <f t="shared" si="544"/>
        <v>-4570.8333333333339</v>
      </c>
      <c r="AG984" s="12">
        <f t="shared" ref="AG984" si="545">SUM(U984:AF984)</f>
        <v>-54850.000000000022</v>
      </c>
    </row>
    <row r="985" spans="1:33" outlineLevel="2" x14ac:dyDescent="0.3">
      <c r="A985" s="45">
        <f>IF(AG985=0,"-",F985)</f>
        <v>8006</v>
      </c>
      <c r="E985" s="42"/>
      <c r="F985" s="43">
        <v>8006</v>
      </c>
      <c r="G985" s="43" t="s">
        <v>233</v>
      </c>
      <c r="H985" s="43" t="s">
        <v>365</v>
      </c>
      <c r="I985" s="42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68" t="s">
        <v>555</v>
      </c>
      <c r="U985" s="11">
        <v>-400</v>
      </c>
      <c r="V985" s="11">
        <v>-400</v>
      </c>
      <c r="W985" s="11">
        <v>-400</v>
      </c>
      <c r="X985" s="11">
        <v>-400</v>
      </c>
      <c r="Y985" s="11">
        <v>-400</v>
      </c>
      <c r="Z985" s="11">
        <v>-400</v>
      </c>
      <c r="AA985" s="11">
        <v>-400</v>
      </c>
      <c r="AB985" s="11">
        <v>-400</v>
      </c>
      <c r="AC985" s="11">
        <v>-400</v>
      </c>
      <c r="AD985" s="11">
        <v>-400</v>
      </c>
      <c r="AE985" s="11">
        <v>-400</v>
      </c>
      <c r="AF985" s="11">
        <v>-400</v>
      </c>
      <c r="AG985" s="41">
        <f>SUM(U985:AF985)</f>
        <v>-4800</v>
      </c>
    </row>
    <row r="986" spans="1:33" outlineLevel="2" x14ac:dyDescent="0.3">
      <c r="A986" s="45">
        <f>IF(AG986=0,"-",F986)</f>
        <v>8006</v>
      </c>
      <c r="E986" s="42"/>
      <c r="F986" s="43">
        <v>8006</v>
      </c>
      <c r="G986" s="43" t="s">
        <v>233</v>
      </c>
      <c r="H986" s="43" t="s">
        <v>366</v>
      </c>
      <c r="I986" s="42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68" t="s">
        <v>555</v>
      </c>
      <c r="U986" s="11">
        <v>-708.33333333333337</v>
      </c>
      <c r="V986" s="11">
        <v>-708.33333333333337</v>
      </c>
      <c r="W986" s="11">
        <v>-708.33333333333337</v>
      </c>
      <c r="X986" s="11">
        <v>-708.33333333333337</v>
      </c>
      <c r="Y986" s="11">
        <v>-708.33333333333337</v>
      </c>
      <c r="Z986" s="11">
        <v>-708.33333333333337</v>
      </c>
      <c r="AA986" s="11">
        <v>-708.33333333333337</v>
      </c>
      <c r="AB986" s="11">
        <v>-708.33333333333337</v>
      </c>
      <c r="AC986" s="11">
        <v>-708.33333333333337</v>
      </c>
      <c r="AD986" s="11">
        <v>-708.33333333333337</v>
      </c>
      <c r="AE986" s="11">
        <v>-708.33333333333337</v>
      </c>
      <c r="AF986" s="11">
        <v>-708.33333333333337</v>
      </c>
      <c r="AG986" s="41">
        <f t="shared" ref="AG986:AG992" si="546">SUM(U986:AF986)</f>
        <v>-8499.9999999999982</v>
      </c>
    </row>
    <row r="987" spans="1:33" outlineLevel="2" x14ac:dyDescent="0.3">
      <c r="A987" s="45">
        <f>IF(AG987=0,"-",F987)</f>
        <v>8006</v>
      </c>
      <c r="E987" s="42"/>
      <c r="F987" s="43">
        <v>8006</v>
      </c>
      <c r="G987" s="43" t="s">
        <v>233</v>
      </c>
      <c r="H987" s="43" t="s">
        <v>367</v>
      </c>
      <c r="I987" s="42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68" t="s">
        <v>555</v>
      </c>
      <c r="U987" s="11">
        <v>-350</v>
      </c>
      <c r="V987" s="11">
        <v>-350</v>
      </c>
      <c r="W987" s="11">
        <v>-350</v>
      </c>
      <c r="X987" s="11">
        <v>-350</v>
      </c>
      <c r="Y987" s="11">
        <v>-350</v>
      </c>
      <c r="Z987" s="11">
        <v>-350</v>
      </c>
      <c r="AA987" s="11">
        <v>-350</v>
      </c>
      <c r="AB987" s="11">
        <v>-350</v>
      </c>
      <c r="AC987" s="11">
        <v>-350</v>
      </c>
      <c r="AD987" s="11">
        <v>-350</v>
      </c>
      <c r="AE987" s="11">
        <v>-350</v>
      </c>
      <c r="AF987" s="11">
        <v>-350</v>
      </c>
      <c r="AG987" s="41">
        <f t="shared" si="546"/>
        <v>-4200</v>
      </c>
    </row>
    <row r="988" spans="1:33" outlineLevel="2" x14ac:dyDescent="0.3">
      <c r="A988" s="45">
        <f>IF(AG988=0,"-",F988)</f>
        <v>8006</v>
      </c>
      <c r="E988" s="42"/>
      <c r="F988" s="43">
        <v>8006</v>
      </c>
      <c r="G988" s="43" t="s">
        <v>233</v>
      </c>
      <c r="H988" s="43" t="s">
        <v>368</v>
      </c>
      <c r="I988" s="42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68" t="s">
        <v>555</v>
      </c>
      <c r="U988" s="11">
        <v>-300</v>
      </c>
      <c r="V988" s="11">
        <v>-300</v>
      </c>
      <c r="W988" s="11">
        <v>-300</v>
      </c>
      <c r="X988" s="11">
        <v>-300</v>
      </c>
      <c r="Y988" s="11">
        <v>-300</v>
      </c>
      <c r="Z988" s="11">
        <v>-300</v>
      </c>
      <c r="AA988" s="11">
        <v>-300</v>
      </c>
      <c r="AB988" s="11">
        <v>-300</v>
      </c>
      <c r="AC988" s="11">
        <v>-300</v>
      </c>
      <c r="AD988" s="11">
        <v>-300</v>
      </c>
      <c r="AE988" s="11">
        <v>-300</v>
      </c>
      <c r="AF988" s="11">
        <v>-300</v>
      </c>
      <c r="AG988" s="41">
        <f t="shared" si="546"/>
        <v>-3600</v>
      </c>
    </row>
    <row r="989" spans="1:33" outlineLevel="2" x14ac:dyDescent="0.3">
      <c r="A989" s="45">
        <f>IF(AG989=0,"-",F989)</f>
        <v>8006</v>
      </c>
      <c r="E989" s="42"/>
      <c r="F989" s="43">
        <v>8006</v>
      </c>
      <c r="G989" s="43" t="s">
        <v>233</v>
      </c>
      <c r="H989" s="43" t="s">
        <v>369</v>
      </c>
      <c r="I989" s="42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68" t="s">
        <v>555</v>
      </c>
      <c r="U989" s="11">
        <v>-2800</v>
      </c>
      <c r="V989" s="11">
        <v>-2800</v>
      </c>
      <c r="W989" s="11">
        <v>-2800</v>
      </c>
      <c r="X989" s="11">
        <v>-2800</v>
      </c>
      <c r="Y989" s="11">
        <v>-2800</v>
      </c>
      <c r="Z989" s="11">
        <v>-2800</v>
      </c>
      <c r="AA989" s="11">
        <v>-2800</v>
      </c>
      <c r="AB989" s="11">
        <v>-2800</v>
      </c>
      <c r="AC989" s="11">
        <v>-2800</v>
      </c>
      <c r="AD989" s="11">
        <v>-2800</v>
      </c>
      <c r="AE989" s="11">
        <v>-2800</v>
      </c>
      <c r="AF989" s="11">
        <v>-2800</v>
      </c>
      <c r="AG989" s="41">
        <f t="shared" si="546"/>
        <v>-33600</v>
      </c>
    </row>
    <row r="990" spans="1:33" outlineLevel="2" x14ac:dyDescent="0.3">
      <c r="A990" s="45">
        <f>IF(AG990=0,"-",F990)</f>
        <v>8006</v>
      </c>
      <c r="E990" s="42"/>
      <c r="F990" s="43">
        <v>8006</v>
      </c>
      <c r="G990" s="43" t="s">
        <v>233</v>
      </c>
      <c r="H990" s="43" t="s">
        <v>370</v>
      </c>
      <c r="I990" s="42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68" t="s">
        <v>555</v>
      </c>
      <c r="U990" s="11">
        <v>-12.5</v>
      </c>
      <c r="V990" s="11">
        <v>-12.5</v>
      </c>
      <c r="W990" s="11">
        <v>-12.5</v>
      </c>
      <c r="X990" s="11">
        <v>-12.5</v>
      </c>
      <c r="Y990" s="11">
        <v>-12.5</v>
      </c>
      <c r="Z990" s="11">
        <v>-12.5</v>
      </c>
      <c r="AA990" s="11">
        <v>-12.5</v>
      </c>
      <c r="AB990" s="11">
        <v>-12.5</v>
      </c>
      <c r="AC990" s="11">
        <v>-12.5</v>
      </c>
      <c r="AD990" s="11">
        <v>-12.5</v>
      </c>
      <c r="AE990" s="11">
        <v>-12.5</v>
      </c>
      <c r="AF990" s="11">
        <v>-12.5</v>
      </c>
      <c r="AG990" s="41">
        <f t="shared" si="546"/>
        <v>-150</v>
      </c>
    </row>
    <row r="991" spans="1:33" outlineLevel="2" x14ac:dyDescent="0.3">
      <c r="A991" s="45" t="str">
        <f>IF(AG991=0,"-",F991)</f>
        <v>-</v>
      </c>
      <c r="E991" s="42"/>
      <c r="F991" s="43"/>
      <c r="G991" s="43"/>
      <c r="H991" s="43"/>
      <c r="I991" s="42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68" t="s">
        <v>555</v>
      </c>
      <c r="AG991" s="41">
        <f t="shared" si="546"/>
        <v>0</v>
      </c>
    </row>
    <row r="992" spans="1:33" outlineLevel="2" x14ac:dyDescent="0.3">
      <c r="A992" s="45" t="str">
        <f>IF(AG992=0,"-",F992)</f>
        <v>-</v>
      </c>
      <c r="E992" s="42"/>
      <c r="F992" s="43"/>
      <c r="G992" s="43"/>
      <c r="H992" s="43"/>
      <c r="I992" s="42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68" t="s">
        <v>555</v>
      </c>
      <c r="AG992" s="41">
        <f t="shared" si="546"/>
        <v>0</v>
      </c>
    </row>
    <row r="993" spans="1:33" outlineLevel="1" x14ac:dyDescent="0.3">
      <c r="A993" s="45" t="s">
        <v>179</v>
      </c>
      <c r="D993">
        <v>42705</v>
      </c>
      <c r="E993" t="s">
        <v>92</v>
      </c>
      <c r="J993" s="72">
        <v>-199.72</v>
      </c>
      <c r="K993" s="72">
        <v>-256.64999999999998</v>
      </c>
      <c r="L993" s="72">
        <v>-724.3900000000001</v>
      </c>
      <c r="M993" s="72">
        <v>-989.12</v>
      </c>
      <c r="N993" s="72">
        <v>-133.94</v>
      </c>
      <c r="O993" s="72">
        <v>-488.49</v>
      </c>
      <c r="P993" s="72">
        <v>-481.59</v>
      </c>
      <c r="Q993" s="72">
        <v>-507.13</v>
      </c>
      <c r="R993" s="72">
        <v>-299.10000000000002</v>
      </c>
      <c r="S993" s="72">
        <v>-243.21</v>
      </c>
      <c r="T993" s="68" t="s">
        <v>555</v>
      </c>
      <c r="U993" s="12">
        <f>SUBTOTAL(9,U994:U1001)</f>
        <v>-450</v>
      </c>
      <c r="V993" s="12">
        <f t="shared" ref="V993:AF993" si="547">SUBTOTAL(9,V994:V1001)</f>
        <v>-450</v>
      </c>
      <c r="W993" s="12">
        <f t="shared" si="547"/>
        <v>-450</v>
      </c>
      <c r="X993" s="12">
        <f t="shared" si="547"/>
        <v>-450</v>
      </c>
      <c r="Y993" s="12">
        <f t="shared" si="547"/>
        <v>-450</v>
      </c>
      <c r="Z993" s="12">
        <f t="shared" si="547"/>
        <v>-450</v>
      </c>
      <c r="AA993" s="12">
        <f t="shared" si="547"/>
        <v>-450</v>
      </c>
      <c r="AB993" s="12">
        <f t="shared" si="547"/>
        <v>-450</v>
      </c>
      <c r="AC993" s="12">
        <f t="shared" si="547"/>
        <v>-450</v>
      </c>
      <c r="AD993" s="12">
        <f t="shared" si="547"/>
        <v>-450</v>
      </c>
      <c r="AE993" s="12">
        <f t="shared" si="547"/>
        <v>-450</v>
      </c>
      <c r="AF993" s="12">
        <f t="shared" si="547"/>
        <v>-450</v>
      </c>
      <c r="AG993" s="12">
        <f t="shared" ref="AG993" si="548">SUM(U993:AF993)</f>
        <v>-5400</v>
      </c>
    </row>
    <row r="994" spans="1:33" outlineLevel="2" x14ac:dyDescent="0.3">
      <c r="A994" s="45">
        <f>IF(AG994=0,"-",F994)</f>
        <v>8002</v>
      </c>
      <c r="E994" s="42"/>
      <c r="F994" s="43">
        <v>8002</v>
      </c>
      <c r="G994" s="43" t="s">
        <v>208</v>
      </c>
      <c r="H994" s="43"/>
      <c r="I994" s="42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68" t="s">
        <v>555</v>
      </c>
      <c r="U994" s="11">
        <v>-200</v>
      </c>
      <c r="V994" s="11">
        <v>-200</v>
      </c>
      <c r="W994" s="11">
        <v>-200</v>
      </c>
      <c r="X994" s="11">
        <v>-200</v>
      </c>
      <c r="Y994" s="11">
        <v>-200</v>
      </c>
      <c r="Z994" s="11">
        <v>-200</v>
      </c>
      <c r="AA994" s="11">
        <v>-200</v>
      </c>
      <c r="AB994" s="11">
        <v>-200</v>
      </c>
      <c r="AC994" s="11">
        <v>-200</v>
      </c>
      <c r="AD994" s="11">
        <v>-200</v>
      </c>
      <c r="AE994" s="11">
        <v>-200</v>
      </c>
      <c r="AF994" s="11">
        <v>-200</v>
      </c>
      <c r="AG994" s="41">
        <f>SUM(U994:AF994)</f>
        <v>-2400</v>
      </c>
    </row>
    <row r="995" spans="1:33" outlineLevel="2" x14ac:dyDescent="0.3">
      <c r="A995" s="45" t="str">
        <f>IF(AG995=0,"-",F995)</f>
        <v>-</v>
      </c>
      <c r="E995" s="42"/>
      <c r="F995" s="43"/>
      <c r="G995" s="43"/>
      <c r="H995" s="43"/>
      <c r="I995" s="42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68" t="s">
        <v>555</v>
      </c>
      <c r="AG995" s="41">
        <f t="shared" ref="AG995:AG1001" si="549">SUM(U995:AF995)</f>
        <v>0</v>
      </c>
    </row>
    <row r="996" spans="1:33" outlineLevel="2" x14ac:dyDescent="0.3">
      <c r="A996" s="45">
        <f>IF(AG996=0,"-",F996)</f>
        <v>3001</v>
      </c>
      <c r="E996" s="42"/>
      <c r="F996" s="43">
        <v>3001</v>
      </c>
      <c r="G996" s="43" t="s">
        <v>196</v>
      </c>
      <c r="H996" s="43"/>
      <c r="I996" s="42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68" t="s">
        <v>555</v>
      </c>
      <c r="U996" s="11">
        <v>-250</v>
      </c>
      <c r="V996" s="11">
        <v>-250</v>
      </c>
      <c r="W996" s="11">
        <v>-250</v>
      </c>
      <c r="X996" s="11">
        <v>-250</v>
      </c>
      <c r="Y996" s="11">
        <v>-250</v>
      </c>
      <c r="Z996" s="11">
        <v>-250</v>
      </c>
      <c r="AA996" s="11">
        <v>-250</v>
      </c>
      <c r="AB996" s="11">
        <v>-250</v>
      </c>
      <c r="AC996" s="11">
        <v>-250</v>
      </c>
      <c r="AD996" s="11">
        <v>-250</v>
      </c>
      <c r="AE996" s="11">
        <v>-250</v>
      </c>
      <c r="AF996" s="11">
        <v>-250</v>
      </c>
      <c r="AG996" s="41">
        <f t="shared" si="549"/>
        <v>-3000</v>
      </c>
    </row>
    <row r="997" spans="1:33" outlineLevel="2" x14ac:dyDescent="0.3">
      <c r="A997" s="45" t="str">
        <f>IF(AG997=0,"-",F997)</f>
        <v>-</v>
      </c>
      <c r="E997" s="42"/>
      <c r="F997" s="43"/>
      <c r="G997" s="43"/>
      <c r="H997" s="43"/>
      <c r="I997" s="42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68" t="s">
        <v>555</v>
      </c>
      <c r="AG997" s="41">
        <f t="shared" si="549"/>
        <v>0</v>
      </c>
    </row>
    <row r="998" spans="1:33" outlineLevel="2" x14ac:dyDescent="0.3">
      <c r="A998" s="45" t="str">
        <f>IF(AG998=0,"-",F998)</f>
        <v>-</v>
      </c>
      <c r="E998" s="42"/>
      <c r="F998" s="43"/>
      <c r="G998" s="43"/>
      <c r="H998" s="43"/>
      <c r="I998" s="42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68" t="s">
        <v>555</v>
      </c>
      <c r="AG998" s="41">
        <f t="shared" si="549"/>
        <v>0</v>
      </c>
    </row>
    <row r="999" spans="1:33" outlineLevel="2" x14ac:dyDescent="0.3">
      <c r="A999" s="45" t="str">
        <f>IF(AG999=0,"-",F999)</f>
        <v>-</v>
      </c>
      <c r="E999" s="42"/>
      <c r="F999" s="43"/>
      <c r="G999" s="43"/>
      <c r="H999" s="43"/>
      <c r="I999" s="42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68" t="s">
        <v>555</v>
      </c>
      <c r="AG999" s="41">
        <f t="shared" si="549"/>
        <v>0</v>
      </c>
    </row>
    <row r="1000" spans="1:33" outlineLevel="2" x14ac:dyDescent="0.3">
      <c r="A1000" s="45" t="str">
        <f>IF(AG1000=0,"-",F1000)</f>
        <v>-</v>
      </c>
      <c r="E1000" s="42"/>
      <c r="F1000" s="43"/>
      <c r="G1000" s="43"/>
      <c r="H1000" s="43"/>
      <c r="I1000" s="42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68" t="s">
        <v>555</v>
      </c>
      <c r="AG1000" s="41">
        <f t="shared" si="549"/>
        <v>0</v>
      </c>
    </row>
    <row r="1001" spans="1:33" outlineLevel="2" x14ac:dyDescent="0.3">
      <c r="A1001" s="45" t="str">
        <f>IF(AG1001=0,"-",F1001)</f>
        <v>-</v>
      </c>
      <c r="E1001" s="42"/>
      <c r="F1001" s="43"/>
      <c r="G1001" s="43"/>
      <c r="H1001" s="43"/>
      <c r="I1001" s="42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68" t="s">
        <v>555</v>
      </c>
      <c r="AG1001" s="41">
        <f t="shared" si="549"/>
        <v>0</v>
      </c>
    </row>
    <row r="1002" spans="1:33" outlineLevel="1" x14ac:dyDescent="0.3">
      <c r="A1002" s="45" t="s">
        <v>179</v>
      </c>
      <c r="D1002">
        <v>42706</v>
      </c>
      <c r="E1002" t="s">
        <v>93</v>
      </c>
      <c r="J1002" s="72">
        <v>-23337.289999999997</v>
      </c>
      <c r="K1002" s="72">
        <v>-24662.629999999994</v>
      </c>
      <c r="L1002" s="72">
        <v>-19790.510000000002</v>
      </c>
      <c r="M1002" s="72">
        <v>-49664.759999999995</v>
      </c>
      <c r="N1002" s="72">
        <v>-21007.71</v>
      </c>
      <c r="O1002" s="72">
        <v>-25764.05</v>
      </c>
      <c r="P1002" s="72">
        <v>-28239.079999999998</v>
      </c>
      <c r="Q1002" s="72">
        <v>-51018.529999999984</v>
      </c>
      <c r="R1002" s="72">
        <v>-27807.48</v>
      </c>
      <c r="S1002" s="72">
        <v>-52204.09</v>
      </c>
      <c r="T1002" s="68" t="s">
        <v>555</v>
      </c>
      <c r="U1002" s="12">
        <f>SUBTOTAL(9,U1003:U1018)</f>
        <v>-54343</v>
      </c>
      <c r="V1002" s="12">
        <f>SUBTOTAL(9,V1003:V1018)</f>
        <v>-75843</v>
      </c>
      <c r="W1002" s="12">
        <f>SUBTOTAL(9,W1003:W1018)</f>
        <v>-54843</v>
      </c>
      <c r="X1002" s="12">
        <f>SUBTOTAL(9,X1003:X1018)</f>
        <v>-54843</v>
      </c>
      <c r="Y1002" s="12">
        <f>SUBTOTAL(9,Y1003:Y1018)</f>
        <v>-75910</v>
      </c>
      <c r="Z1002" s="12">
        <f>SUBTOTAL(9,Z1003:Z1018)</f>
        <v>-54910</v>
      </c>
      <c r="AA1002" s="12">
        <f>SUBTOTAL(9,AA1003:AA1018)</f>
        <v>-54910</v>
      </c>
      <c r="AB1002" s="12">
        <f>SUBTOTAL(9,AB1003:AB1018)</f>
        <v>-75910</v>
      </c>
      <c r="AC1002" s="12">
        <f>SUBTOTAL(9,AC1003:AC1018)</f>
        <v>-54910</v>
      </c>
      <c r="AD1002" s="12">
        <f>SUBTOTAL(9,AD1003:AD1018)</f>
        <v>-54910</v>
      </c>
      <c r="AE1002" s="12">
        <f>SUBTOTAL(9,AE1003:AE1018)</f>
        <v>-75910</v>
      </c>
      <c r="AF1002" s="12">
        <f>SUBTOTAL(9,AF1003:AF1018)</f>
        <v>-54910</v>
      </c>
      <c r="AG1002" s="12">
        <f t="shared" ref="AG1002" si="550">SUM(U1002:AF1002)</f>
        <v>-742152</v>
      </c>
    </row>
    <row r="1003" spans="1:33" outlineLevel="2" x14ac:dyDescent="0.3">
      <c r="A1003" s="45">
        <f>IF(AG1003=0,"-",F1003)</f>
        <v>4002</v>
      </c>
      <c r="E1003" s="42"/>
      <c r="F1003" s="43">
        <v>4002</v>
      </c>
      <c r="G1003" s="43" t="s">
        <v>235</v>
      </c>
      <c r="H1003" s="43" t="s">
        <v>271</v>
      </c>
      <c r="I1003" s="42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68" t="s">
        <v>555</v>
      </c>
      <c r="V1003" s="11">
        <v>-21000</v>
      </c>
      <c r="Y1003" s="11">
        <v>-21000</v>
      </c>
      <c r="AB1003" s="11">
        <v>-21000</v>
      </c>
      <c r="AE1003" s="11">
        <v>-21000</v>
      </c>
      <c r="AG1003" s="41">
        <f>SUM(U1003:AF1003)</f>
        <v>-84000</v>
      </c>
    </row>
    <row r="1004" spans="1:33" outlineLevel="2" x14ac:dyDescent="0.3">
      <c r="A1004" s="45">
        <f>IF(AG1004=0,"-",F1004)</f>
        <v>4002</v>
      </c>
      <c r="E1004" s="42"/>
      <c r="F1004" s="43">
        <v>4002</v>
      </c>
      <c r="G1004" s="43" t="s">
        <v>235</v>
      </c>
      <c r="H1004" s="43" t="s">
        <v>272</v>
      </c>
      <c r="I1004" s="42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68" t="s">
        <v>555</v>
      </c>
      <c r="V1004" s="11">
        <v>-500</v>
      </c>
      <c r="W1004" s="11">
        <v>-500</v>
      </c>
      <c r="X1004" s="11">
        <v>-500</v>
      </c>
      <c r="Y1004" s="11">
        <v>-500</v>
      </c>
      <c r="Z1004" s="11">
        <v>-500</v>
      </c>
      <c r="AA1004" s="11">
        <v>-500</v>
      </c>
      <c r="AB1004" s="11">
        <v>-500</v>
      </c>
      <c r="AC1004" s="11">
        <v>-500</v>
      </c>
      <c r="AD1004" s="11">
        <v>-500</v>
      </c>
      <c r="AE1004" s="11">
        <v>-500</v>
      </c>
      <c r="AF1004" s="11">
        <v>-500</v>
      </c>
      <c r="AG1004" s="41">
        <f t="shared" ref="AG1004:AG1018" si="551">SUM(U1004:AF1004)</f>
        <v>-5500</v>
      </c>
    </row>
    <row r="1005" spans="1:33" outlineLevel="2" x14ac:dyDescent="0.3">
      <c r="A1005" s="45" t="str">
        <f>IF(AG1005=0,"-",F1005)</f>
        <v>-</v>
      </c>
      <c r="E1005" s="42"/>
      <c r="F1005" s="43"/>
      <c r="G1005" s="43"/>
      <c r="H1005" s="43"/>
      <c r="I1005" s="42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68" t="s">
        <v>555</v>
      </c>
      <c r="AG1005" s="41">
        <f t="shared" si="551"/>
        <v>0</v>
      </c>
    </row>
    <row r="1006" spans="1:33" outlineLevel="2" x14ac:dyDescent="0.3">
      <c r="A1006" s="45">
        <f>IF(AG1006=0,"-",F1006)</f>
        <v>3006</v>
      </c>
      <c r="E1006" s="42"/>
      <c r="F1006" s="43">
        <v>3006</v>
      </c>
      <c r="G1006" s="43" t="s">
        <v>224</v>
      </c>
      <c r="H1006" s="43"/>
      <c r="I1006" s="42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68" t="s">
        <v>555</v>
      </c>
      <c r="U1006" s="11">
        <v>-2500</v>
      </c>
      <c r="V1006" s="11">
        <v>-2500</v>
      </c>
      <c r="W1006" s="11">
        <v>-2500</v>
      </c>
      <c r="X1006" s="11">
        <v>-2500</v>
      </c>
      <c r="Y1006" s="11">
        <v>-2500</v>
      </c>
      <c r="Z1006" s="11">
        <v>-2500</v>
      </c>
      <c r="AA1006" s="11">
        <v>-2500</v>
      </c>
      <c r="AB1006" s="11">
        <v>-2500</v>
      </c>
      <c r="AC1006" s="11">
        <v>-2500</v>
      </c>
      <c r="AD1006" s="11">
        <v>-2500</v>
      </c>
      <c r="AE1006" s="11">
        <v>-2500</v>
      </c>
      <c r="AF1006" s="11">
        <v>-2500</v>
      </c>
      <c r="AG1006" s="41">
        <f t="shared" si="551"/>
        <v>-30000</v>
      </c>
    </row>
    <row r="1007" spans="1:33" outlineLevel="2" x14ac:dyDescent="0.3">
      <c r="A1007" s="45" t="str">
        <f>IF(AG1007=0,"-",F1007)</f>
        <v>-</v>
      </c>
      <c r="E1007" s="42"/>
      <c r="F1007" s="43"/>
      <c r="G1007" s="43"/>
      <c r="H1007" s="43"/>
      <c r="I1007" s="42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68" t="s">
        <v>555</v>
      </c>
      <c r="AG1007" s="41">
        <f t="shared" si="551"/>
        <v>0</v>
      </c>
    </row>
    <row r="1008" spans="1:33" outlineLevel="2" x14ac:dyDescent="0.3">
      <c r="A1008" s="45">
        <f>IF(AG1008=0,"-",F1008)</f>
        <v>8006</v>
      </c>
      <c r="E1008" s="42"/>
      <c r="F1008" s="43">
        <v>8006</v>
      </c>
      <c r="G1008" s="43" t="s">
        <v>233</v>
      </c>
      <c r="H1008" s="43" t="s">
        <v>371</v>
      </c>
      <c r="I1008" s="42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68" t="s">
        <v>555</v>
      </c>
      <c r="U1008" s="11">
        <v>-25000</v>
      </c>
      <c r="V1008" s="11">
        <v>-25000</v>
      </c>
      <c r="W1008" s="11">
        <v>-25000</v>
      </c>
      <c r="X1008" s="11">
        <v>-25000</v>
      </c>
      <c r="Y1008" s="11">
        <v>-25000</v>
      </c>
      <c r="Z1008" s="11">
        <v>-25000</v>
      </c>
      <c r="AA1008" s="11">
        <v>-25000</v>
      </c>
      <c r="AB1008" s="11">
        <v>-25000</v>
      </c>
      <c r="AC1008" s="11">
        <v>-25000</v>
      </c>
      <c r="AD1008" s="11">
        <v>-25000</v>
      </c>
      <c r="AE1008" s="11">
        <v>-25000</v>
      </c>
      <c r="AF1008" s="11">
        <v>-25000</v>
      </c>
      <c r="AG1008" s="41">
        <f t="shared" ref="AG1008:AG1016" si="552">SUM(U1008:AF1008)</f>
        <v>-300000</v>
      </c>
    </row>
    <row r="1009" spans="1:33" outlineLevel="2" x14ac:dyDescent="0.3">
      <c r="A1009" s="45">
        <f>IF(AG1009=0,"-",F1009)</f>
        <v>8006</v>
      </c>
      <c r="E1009" s="42"/>
      <c r="F1009" s="43">
        <v>8006</v>
      </c>
      <c r="G1009" s="43" t="s">
        <v>233</v>
      </c>
      <c r="H1009" s="43" t="s">
        <v>372</v>
      </c>
      <c r="I1009" s="42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68" t="s">
        <v>555</v>
      </c>
      <c r="U1009" s="11">
        <v>-15000</v>
      </c>
      <c r="V1009" s="11">
        <v>-15000</v>
      </c>
      <c r="W1009" s="11">
        <v>-15000</v>
      </c>
      <c r="X1009" s="11">
        <v>-15000</v>
      </c>
      <c r="Y1009" s="11">
        <v>-15000</v>
      </c>
      <c r="Z1009" s="11">
        <v>-15000</v>
      </c>
      <c r="AA1009" s="11">
        <v>-15000</v>
      </c>
      <c r="AB1009" s="11">
        <v>-15000</v>
      </c>
      <c r="AC1009" s="11">
        <v>-15000</v>
      </c>
      <c r="AD1009" s="11">
        <v>-15000</v>
      </c>
      <c r="AE1009" s="11">
        <v>-15000</v>
      </c>
      <c r="AF1009" s="11">
        <v>-15000</v>
      </c>
      <c r="AG1009" s="41">
        <f t="shared" si="552"/>
        <v>-180000</v>
      </c>
    </row>
    <row r="1010" spans="1:33" outlineLevel="2" x14ac:dyDescent="0.3">
      <c r="A1010" s="45">
        <f>IF(AG1010=0,"-",F1010)</f>
        <v>8006</v>
      </c>
      <c r="E1010" s="42"/>
      <c r="F1010" s="43">
        <v>8006</v>
      </c>
      <c r="G1010" s="43" t="s">
        <v>233</v>
      </c>
      <c r="H1010" s="43" t="s">
        <v>373</v>
      </c>
      <c r="I1010" s="42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68" t="s">
        <v>555</v>
      </c>
      <c r="U1010" s="11">
        <v>-2300</v>
      </c>
      <c r="V1010" s="11">
        <v>-2300</v>
      </c>
      <c r="W1010" s="11">
        <v>-2300</v>
      </c>
      <c r="X1010" s="11">
        <v>-2300</v>
      </c>
      <c r="Y1010" s="11">
        <v>-2300</v>
      </c>
      <c r="Z1010" s="11">
        <v>-2300</v>
      </c>
      <c r="AA1010" s="11">
        <v>-2300</v>
      </c>
      <c r="AB1010" s="11">
        <v>-2300</v>
      </c>
      <c r="AC1010" s="11">
        <v>-2300</v>
      </c>
      <c r="AD1010" s="11">
        <v>-2300</v>
      </c>
      <c r="AE1010" s="11">
        <v>-2300</v>
      </c>
      <c r="AF1010" s="11">
        <v>-2300</v>
      </c>
      <c r="AG1010" s="41">
        <f t="shared" si="552"/>
        <v>-27600</v>
      </c>
    </row>
    <row r="1011" spans="1:33" outlineLevel="2" x14ac:dyDescent="0.3">
      <c r="A1011" s="45">
        <f>IF(AG1011=0,"-",F1011)</f>
        <v>8006</v>
      </c>
      <c r="E1011" s="42"/>
      <c r="F1011" s="43">
        <v>8006</v>
      </c>
      <c r="G1011" s="43" t="s">
        <v>233</v>
      </c>
      <c r="H1011" s="43" t="s">
        <v>374</v>
      </c>
      <c r="I1011" s="42"/>
      <c r="J1011" s="76"/>
      <c r="K1011" s="76"/>
      <c r="L1011" s="76"/>
      <c r="M1011" s="76"/>
      <c r="N1011" s="76"/>
      <c r="O1011" s="76"/>
      <c r="P1011" s="76"/>
      <c r="Q1011" s="76"/>
      <c r="R1011" s="76"/>
      <c r="S1011" s="76"/>
      <c r="T1011" s="68" t="s">
        <v>555</v>
      </c>
      <c r="U1011" s="11">
        <v>-3000</v>
      </c>
      <c r="V1011" s="11">
        <v>-3000</v>
      </c>
      <c r="W1011" s="11">
        <v>-3000</v>
      </c>
      <c r="X1011" s="11">
        <v>-3000</v>
      </c>
      <c r="Y1011" s="11">
        <v>-3000</v>
      </c>
      <c r="Z1011" s="11">
        <v>-3000</v>
      </c>
      <c r="AA1011" s="11">
        <v>-3000</v>
      </c>
      <c r="AB1011" s="11">
        <v>-3000</v>
      </c>
      <c r="AC1011" s="11">
        <v>-3000</v>
      </c>
      <c r="AD1011" s="11">
        <v>-3000</v>
      </c>
      <c r="AE1011" s="11">
        <v>-3000</v>
      </c>
      <c r="AF1011" s="11">
        <v>-3000</v>
      </c>
      <c r="AG1011" s="41">
        <f t="shared" si="552"/>
        <v>-36000</v>
      </c>
    </row>
    <row r="1012" spans="1:33" outlineLevel="2" x14ac:dyDescent="0.3">
      <c r="A1012" s="45">
        <f>IF(AG1012=0,"-",F1012)</f>
        <v>8006</v>
      </c>
      <c r="E1012" s="42"/>
      <c r="F1012" s="43">
        <v>8006</v>
      </c>
      <c r="G1012" s="43" t="s">
        <v>233</v>
      </c>
      <c r="H1012" s="43" t="s">
        <v>375</v>
      </c>
      <c r="I1012" s="42"/>
      <c r="J1012" s="76"/>
      <c r="K1012" s="76"/>
      <c r="L1012" s="76"/>
      <c r="M1012" s="76"/>
      <c r="N1012" s="76"/>
      <c r="O1012" s="76"/>
      <c r="P1012" s="76"/>
      <c r="Q1012" s="76"/>
      <c r="R1012" s="76"/>
      <c r="S1012" s="76"/>
      <c r="T1012" s="68" t="s">
        <v>555</v>
      </c>
      <c r="U1012" s="11">
        <v>-3500</v>
      </c>
      <c r="V1012" s="11">
        <v>-3500</v>
      </c>
      <c r="W1012" s="11">
        <v>-3500</v>
      </c>
      <c r="X1012" s="11">
        <v>-3500</v>
      </c>
      <c r="Y1012" s="11">
        <v>-3500</v>
      </c>
      <c r="Z1012" s="11">
        <v>-3500</v>
      </c>
      <c r="AA1012" s="11">
        <v>-3500</v>
      </c>
      <c r="AB1012" s="11">
        <v>-3500</v>
      </c>
      <c r="AC1012" s="11">
        <v>-3500</v>
      </c>
      <c r="AD1012" s="11">
        <v>-3500</v>
      </c>
      <c r="AE1012" s="11">
        <v>-3500</v>
      </c>
      <c r="AF1012" s="11">
        <v>-3500</v>
      </c>
      <c r="AG1012" s="41">
        <f t="shared" si="552"/>
        <v>-42000</v>
      </c>
    </row>
    <row r="1013" spans="1:33" outlineLevel="2" x14ac:dyDescent="0.3">
      <c r="A1013" s="45" t="str">
        <f>IF(AG1013=0,"-",F1013)</f>
        <v>-</v>
      </c>
      <c r="E1013" s="42"/>
      <c r="F1013" s="43"/>
      <c r="G1013" s="43"/>
      <c r="H1013" s="43"/>
      <c r="I1013" s="42"/>
      <c r="J1013" s="76"/>
      <c r="K1013" s="76"/>
      <c r="L1013" s="76"/>
      <c r="M1013" s="76"/>
      <c r="N1013" s="76"/>
      <c r="O1013" s="76"/>
      <c r="P1013" s="76"/>
      <c r="Q1013" s="76"/>
      <c r="R1013" s="76"/>
      <c r="S1013" s="76"/>
      <c r="T1013" s="68" t="s">
        <v>555</v>
      </c>
      <c r="AG1013" s="41">
        <f t="shared" si="552"/>
        <v>0</v>
      </c>
    </row>
    <row r="1014" spans="1:33" outlineLevel="2" x14ac:dyDescent="0.3">
      <c r="A1014" s="45">
        <f>IF(AG1014=0,"-",F1014)</f>
        <v>3005</v>
      </c>
      <c r="E1014" s="42"/>
      <c r="F1014" s="43">
        <v>3005</v>
      </c>
      <c r="G1014" s="43" t="s">
        <v>199</v>
      </c>
      <c r="H1014" s="43" t="s">
        <v>414</v>
      </c>
      <c r="I1014" s="42"/>
      <c r="J1014" s="76"/>
      <c r="K1014" s="76"/>
      <c r="L1014" s="76"/>
      <c r="M1014" s="76"/>
      <c r="N1014" s="76"/>
      <c r="O1014" s="76"/>
      <c r="P1014" s="76"/>
      <c r="Q1014" s="76"/>
      <c r="R1014" s="76"/>
      <c r="S1014" s="76"/>
      <c r="T1014" s="68" t="s">
        <v>555</v>
      </c>
      <c r="U1014" s="11">
        <v>-1243</v>
      </c>
      <c r="V1014" s="11">
        <v>-1243</v>
      </c>
      <c r="W1014" s="11">
        <v>-1243</v>
      </c>
      <c r="X1014" s="11">
        <v>-1243</v>
      </c>
      <c r="Y1014" s="11">
        <v>-1310</v>
      </c>
      <c r="Z1014" s="11">
        <v>-1310</v>
      </c>
      <c r="AA1014" s="11">
        <v>-1310</v>
      </c>
      <c r="AB1014" s="11">
        <v>-1310</v>
      </c>
      <c r="AC1014" s="11">
        <v>-1310</v>
      </c>
      <c r="AD1014" s="11">
        <v>-1310</v>
      </c>
      <c r="AE1014" s="11">
        <v>-1310</v>
      </c>
      <c r="AF1014" s="11">
        <v>-1310</v>
      </c>
      <c r="AG1014" s="41">
        <f t="shared" si="552"/>
        <v>-15452</v>
      </c>
    </row>
    <row r="1015" spans="1:33" outlineLevel="2" x14ac:dyDescent="0.3">
      <c r="A1015" s="45" t="str">
        <f>IF(AG1015=0,"-",F1015)</f>
        <v>-</v>
      </c>
      <c r="E1015" s="42"/>
      <c r="F1015" s="43"/>
      <c r="G1015" s="43"/>
      <c r="H1015" s="43"/>
      <c r="I1015" s="42"/>
      <c r="J1015" s="76"/>
      <c r="K1015" s="76"/>
      <c r="L1015" s="76"/>
      <c r="M1015" s="76"/>
      <c r="N1015" s="76"/>
      <c r="O1015" s="76"/>
      <c r="P1015" s="76"/>
      <c r="Q1015" s="76"/>
      <c r="R1015" s="76"/>
      <c r="S1015" s="76"/>
      <c r="T1015" s="68" t="s">
        <v>555</v>
      </c>
      <c r="AG1015" s="41">
        <f t="shared" si="552"/>
        <v>0</v>
      </c>
    </row>
    <row r="1016" spans="1:33" outlineLevel="2" x14ac:dyDescent="0.3">
      <c r="A1016" s="45">
        <f>IF(AG1016=0,"-",F1016)</f>
        <v>6002</v>
      </c>
      <c r="E1016" s="42"/>
      <c r="F1016" s="43">
        <v>6002</v>
      </c>
      <c r="G1016" s="43" t="s">
        <v>219</v>
      </c>
      <c r="H1016" s="43" t="s">
        <v>424</v>
      </c>
      <c r="I1016" s="42"/>
      <c r="J1016" s="76"/>
      <c r="K1016" s="76"/>
      <c r="L1016" s="76"/>
      <c r="M1016" s="76"/>
      <c r="N1016" s="76"/>
      <c r="O1016" s="76"/>
      <c r="P1016" s="76"/>
      <c r="Q1016" s="76"/>
      <c r="R1016" s="76"/>
      <c r="S1016" s="76"/>
      <c r="T1016" s="68" t="s">
        <v>555</v>
      </c>
      <c r="U1016" s="11">
        <v>-1800</v>
      </c>
      <c r="V1016" s="11">
        <v>-1800</v>
      </c>
      <c r="W1016" s="11">
        <v>-1800</v>
      </c>
      <c r="X1016" s="11">
        <v>-1800</v>
      </c>
      <c r="Y1016" s="11">
        <v>-1800</v>
      </c>
      <c r="Z1016" s="11">
        <v>-1800</v>
      </c>
      <c r="AA1016" s="11">
        <v>-1800</v>
      </c>
      <c r="AB1016" s="11">
        <v>-1800</v>
      </c>
      <c r="AC1016" s="11">
        <v>-1800</v>
      </c>
      <c r="AD1016" s="11">
        <v>-1800</v>
      </c>
      <c r="AE1016" s="11">
        <v>-1800</v>
      </c>
      <c r="AF1016" s="11">
        <v>-1800</v>
      </c>
      <c r="AG1016" s="41">
        <f t="shared" si="552"/>
        <v>-21600</v>
      </c>
    </row>
    <row r="1017" spans="1:33" outlineLevel="2" x14ac:dyDescent="0.3">
      <c r="A1017" s="45" t="str">
        <f>IF(AG1017=0,"-",F1017)</f>
        <v>-</v>
      </c>
      <c r="E1017" s="42"/>
      <c r="F1017" s="43"/>
      <c r="G1017" s="43"/>
      <c r="H1017" s="43"/>
      <c r="I1017" s="42"/>
      <c r="J1017" s="76"/>
      <c r="K1017" s="76"/>
      <c r="L1017" s="76"/>
      <c r="M1017" s="76"/>
      <c r="N1017" s="76"/>
      <c r="O1017" s="76"/>
      <c r="P1017" s="76"/>
      <c r="Q1017" s="76"/>
      <c r="R1017" s="76"/>
      <c r="S1017" s="76"/>
      <c r="T1017" s="68" t="s">
        <v>555</v>
      </c>
      <c r="AG1017" s="41">
        <f t="shared" si="551"/>
        <v>0</v>
      </c>
    </row>
    <row r="1018" spans="1:33" outlineLevel="2" x14ac:dyDescent="0.3">
      <c r="A1018" s="45" t="str">
        <f>IF(AG1018=0,"-",F1018)</f>
        <v>-</v>
      </c>
      <c r="E1018" s="42"/>
      <c r="F1018" s="43"/>
      <c r="G1018" s="43"/>
      <c r="H1018" s="43"/>
      <c r="I1018" s="42"/>
      <c r="J1018" s="76"/>
      <c r="K1018" s="76"/>
      <c r="L1018" s="76"/>
      <c r="M1018" s="76"/>
      <c r="N1018" s="76"/>
      <c r="O1018" s="76"/>
      <c r="P1018" s="76"/>
      <c r="Q1018" s="76"/>
      <c r="R1018" s="76"/>
      <c r="S1018" s="76"/>
      <c r="T1018" s="68" t="s">
        <v>555</v>
      </c>
      <c r="AG1018" s="41">
        <f t="shared" si="551"/>
        <v>0</v>
      </c>
    </row>
    <row r="1019" spans="1:33" outlineLevel="1" x14ac:dyDescent="0.3">
      <c r="A1019" s="45" t="s">
        <v>179</v>
      </c>
      <c r="D1019">
        <v>42707</v>
      </c>
      <c r="E1019" t="s">
        <v>94</v>
      </c>
      <c r="J1019" s="72">
        <v>-21576.720000000001</v>
      </c>
      <c r="K1019" s="72">
        <v>-18760.150000000001</v>
      </c>
      <c r="L1019" s="72">
        <v>-41022.819999999992</v>
      </c>
      <c r="M1019" s="72">
        <v>-26315.609999999997</v>
      </c>
      <c r="N1019" s="72">
        <v>-23844.76</v>
      </c>
      <c r="O1019" s="72">
        <v>-23787.31</v>
      </c>
      <c r="P1019" s="72">
        <v>-25069.35</v>
      </c>
      <c r="Q1019" s="72">
        <v>-24876.83</v>
      </c>
      <c r="R1019" s="72">
        <v>-22974.020000000004</v>
      </c>
      <c r="S1019" s="72">
        <v>-24525.39</v>
      </c>
      <c r="T1019" s="68" t="s">
        <v>555</v>
      </c>
      <c r="U1019" s="12">
        <f t="shared" ref="U1019:AG1019" si="553">SUBTOTAL(9,U1020:U1050)</f>
        <v>-35425.4</v>
      </c>
      <c r="V1019" s="12">
        <f t="shared" si="553"/>
        <v>-33563.599999999999</v>
      </c>
      <c r="W1019" s="12">
        <f t="shared" si="553"/>
        <v>-33913.599999999999</v>
      </c>
      <c r="X1019" s="12">
        <f t="shared" si="553"/>
        <v>-60563.6</v>
      </c>
      <c r="Y1019" s="12">
        <f t="shared" si="553"/>
        <v>-33563.599999999999</v>
      </c>
      <c r="Z1019" s="12">
        <f t="shared" si="553"/>
        <v>-33563.599999999999</v>
      </c>
      <c r="AA1019" s="12">
        <f t="shared" si="553"/>
        <v>-33563.599999999999</v>
      </c>
      <c r="AB1019" s="12">
        <f t="shared" si="553"/>
        <v>-33563.599999999999</v>
      </c>
      <c r="AC1019" s="12">
        <f t="shared" si="553"/>
        <v>-33563.599999999999</v>
      </c>
      <c r="AD1019" s="12">
        <f t="shared" si="553"/>
        <v>-60563.6</v>
      </c>
      <c r="AE1019" s="12">
        <f t="shared" si="553"/>
        <v>-33563.599999999999</v>
      </c>
      <c r="AF1019" s="12">
        <f t="shared" si="553"/>
        <v>-33563.599999999999</v>
      </c>
      <c r="AG1019" s="12">
        <f t="shared" si="553"/>
        <v>-458975</v>
      </c>
    </row>
    <row r="1020" spans="1:33" outlineLevel="2" x14ac:dyDescent="0.3">
      <c r="A1020" s="45">
        <f>IF(AG1020=0,"-",F1020)</f>
        <v>8002</v>
      </c>
      <c r="E1020" s="42"/>
      <c r="F1020" s="43">
        <v>8002</v>
      </c>
      <c r="G1020" s="43" t="s">
        <v>208</v>
      </c>
      <c r="H1020" s="43" t="s">
        <v>247</v>
      </c>
      <c r="I1020" s="42"/>
      <c r="J1020" s="76"/>
      <c r="K1020" s="76"/>
      <c r="L1020" s="76"/>
      <c r="M1020" s="76"/>
      <c r="N1020" s="76"/>
      <c r="O1020" s="76"/>
      <c r="P1020" s="76"/>
      <c r="Q1020" s="76"/>
      <c r="R1020" s="76"/>
      <c r="S1020" s="76"/>
      <c r="T1020" s="68" t="s">
        <v>555</v>
      </c>
      <c r="U1020" s="11">
        <v>-80</v>
      </c>
      <c r="V1020" s="11">
        <v>-80</v>
      </c>
      <c r="W1020" s="11">
        <v>-80</v>
      </c>
      <c r="X1020" s="11">
        <v>-80</v>
      </c>
      <c r="Y1020" s="11">
        <v>-80</v>
      </c>
      <c r="Z1020" s="11">
        <v>-80</v>
      </c>
      <c r="AA1020" s="11">
        <v>-80</v>
      </c>
      <c r="AB1020" s="11">
        <v>-80</v>
      </c>
      <c r="AC1020" s="11">
        <v>-80</v>
      </c>
      <c r="AD1020" s="11">
        <v>-80</v>
      </c>
      <c r="AE1020" s="11">
        <v>-80</v>
      </c>
      <c r="AF1020" s="11">
        <v>-80</v>
      </c>
      <c r="AG1020" s="41">
        <f>SUM(U1020:AF1020)</f>
        <v>-960</v>
      </c>
    </row>
    <row r="1021" spans="1:33" outlineLevel="2" x14ac:dyDescent="0.3">
      <c r="A1021" s="45" t="str">
        <f>IF(AG1021=0,"-",F1021)</f>
        <v>-</v>
      </c>
      <c r="E1021" s="42"/>
      <c r="F1021" s="43"/>
      <c r="G1021" s="43"/>
      <c r="H1021" s="43"/>
      <c r="I1021" s="42"/>
      <c r="J1021" s="76"/>
      <c r="K1021" s="76"/>
      <c r="L1021" s="76"/>
      <c r="M1021" s="76"/>
      <c r="N1021" s="76"/>
      <c r="O1021" s="76"/>
      <c r="P1021" s="76"/>
      <c r="Q1021" s="76"/>
      <c r="R1021" s="76"/>
      <c r="S1021" s="76"/>
      <c r="T1021" s="68" t="s">
        <v>555</v>
      </c>
      <c r="AG1021" s="41">
        <f t="shared" ref="AG1021:AG1030" si="554">SUM(U1021:AF1021)</f>
        <v>0</v>
      </c>
    </row>
    <row r="1022" spans="1:33" outlineLevel="2" x14ac:dyDescent="0.3">
      <c r="A1022" s="45">
        <f>IF(AG1022=0,"-",F1022)</f>
        <v>5002</v>
      </c>
      <c r="E1022" s="42"/>
      <c r="F1022" s="43">
        <v>5002</v>
      </c>
      <c r="G1022" s="43" t="s">
        <v>213</v>
      </c>
      <c r="H1022" s="43" t="s">
        <v>260</v>
      </c>
      <c r="I1022" s="42"/>
      <c r="J1022" s="76"/>
      <c r="K1022" s="76"/>
      <c r="L1022" s="76"/>
      <c r="M1022" s="76"/>
      <c r="N1022" s="76"/>
      <c r="O1022" s="76"/>
      <c r="P1022" s="76"/>
      <c r="Q1022" s="76"/>
      <c r="R1022" s="76"/>
      <c r="S1022" s="76"/>
      <c r="T1022" s="68" t="s">
        <v>555</v>
      </c>
      <c r="U1022" s="11">
        <v>-1565</v>
      </c>
      <c r="V1022" s="11">
        <v>-1565</v>
      </c>
      <c r="W1022" s="11">
        <v>-1565</v>
      </c>
      <c r="X1022" s="11">
        <v>-1565</v>
      </c>
      <c r="Y1022" s="11">
        <v>-1565</v>
      </c>
      <c r="Z1022" s="11">
        <v>-1565</v>
      </c>
      <c r="AA1022" s="11">
        <v>-1565</v>
      </c>
      <c r="AB1022" s="11">
        <v>-1565</v>
      </c>
      <c r="AC1022" s="11">
        <v>-1565</v>
      </c>
      <c r="AD1022" s="11">
        <v>-1565</v>
      </c>
      <c r="AE1022" s="11">
        <v>-1565</v>
      </c>
      <c r="AF1022" s="11">
        <v>-1565</v>
      </c>
      <c r="AG1022" s="41">
        <f t="shared" si="554"/>
        <v>-18780</v>
      </c>
    </row>
    <row r="1023" spans="1:33" outlineLevel="2" x14ac:dyDescent="0.3">
      <c r="A1023" s="45">
        <f>IF(AG1023=0,"-",F1023)</f>
        <v>5002</v>
      </c>
      <c r="E1023" s="42"/>
      <c r="F1023" s="43">
        <v>5002</v>
      </c>
      <c r="G1023" s="43" t="s">
        <v>213</v>
      </c>
      <c r="H1023" s="43" t="s">
        <v>261</v>
      </c>
      <c r="I1023" s="42"/>
      <c r="J1023" s="76"/>
      <c r="K1023" s="76"/>
      <c r="L1023" s="76"/>
      <c r="M1023" s="76"/>
      <c r="N1023" s="76"/>
      <c r="O1023" s="76"/>
      <c r="P1023" s="76"/>
      <c r="Q1023" s="76"/>
      <c r="R1023" s="76"/>
      <c r="S1023" s="76"/>
      <c r="T1023" s="68" t="s">
        <v>555</v>
      </c>
      <c r="U1023" s="11">
        <v>-1131</v>
      </c>
      <c r="V1023" s="11">
        <v>-1131</v>
      </c>
      <c r="W1023" s="11">
        <v>-1131</v>
      </c>
      <c r="X1023" s="11">
        <v>-1131</v>
      </c>
      <c r="Y1023" s="11">
        <v>-1131</v>
      </c>
      <c r="Z1023" s="11">
        <v>-1131</v>
      </c>
      <c r="AA1023" s="11">
        <v>-1131</v>
      </c>
      <c r="AB1023" s="11">
        <v>-1131</v>
      </c>
      <c r="AC1023" s="11">
        <v>-1131</v>
      </c>
      <c r="AD1023" s="11">
        <v>-1131</v>
      </c>
      <c r="AE1023" s="11">
        <v>-1131</v>
      </c>
      <c r="AF1023" s="11">
        <v>-1131</v>
      </c>
      <c r="AG1023" s="41">
        <f t="shared" si="554"/>
        <v>-13572</v>
      </c>
    </row>
    <row r="1024" spans="1:33" outlineLevel="2" x14ac:dyDescent="0.3">
      <c r="A1024" s="45" t="str">
        <f>IF(AG1024=0,"-",F1024)</f>
        <v>-</v>
      </c>
      <c r="E1024" s="42"/>
      <c r="F1024" s="43"/>
      <c r="G1024" s="43"/>
      <c r="H1024" s="43"/>
      <c r="I1024" s="42"/>
      <c r="J1024" s="76"/>
      <c r="K1024" s="76"/>
      <c r="L1024" s="76"/>
      <c r="M1024" s="76"/>
      <c r="N1024" s="76"/>
      <c r="O1024" s="76"/>
      <c r="P1024" s="76"/>
      <c r="Q1024" s="76"/>
      <c r="R1024" s="76"/>
      <c r="S1024" s="76"/>
      <c r="T1024" s="68" t="s">
        <v>555</v>
      </c>
      <c r="AG1024" s="41">
        <f t="shared" si="554"/>
        <v>0</v>
      </c>
    </row>
    <row r="1025" spans="1:33" outlineLevel="2" x14ac:dyDescent="0.3">
      <c r="A1025" s="45">
        <f>IF(AG1025=0,"-",F1025)</f>
        <v>4001</v>
      </c>
      <c r="E1025" s="42"/>
      <c r="F1025" s="43">
        <v>4001</v>
      </c>
      <c r="G1025" s="43" t="s">
        <v>187</v>
      </c>
      <c r="H1025" s="43" t="s">
        <v>267</v>
      </c>
      <c r="I1025" s="42"/>
      <c r="J1025" s="76"/>
      <c r="K1025" s="76"/>
      <c r="L1025" s="76"/>
      <c r="M1025" s="76"/>
      <c r="N1025" s="76"/>
      <c r="O1025" s="76"/>
      <c r="P1025" s="76"/>
      <c r="Q1025" s="76"/>
      <c r="R1025" s="76"/>
      <c r="S1025" s="76"/>
      <c r="T1025" s="68" t="s">
        <v>555</v>
      </c>
      <c r="X1025" s="11">
        <v>-27000</v>
      </c>
      <c r="AD1025" s="11">
        <v>-27000</v>
      </c>
      <c r="AG1025" s="41">
        <f t="shared" si="554"/>
        <v>-54000</v>
      </c>
    </row>
    <row r="1026" spans="1:33" outlineLevel="2" x14ac:dyDescent="0.3">
      <c r="A1026" s="45" t="str">
        <f>IF(AG1026=0,"-",F1026)</f>
        <v>-</v>
      </c>
      <c r="E1026" s="42"/>
      <c r="F1026" s="43"/>
      <c r="G1026" s="43"/>
      <c r="H1026" s="43"/>
      <c r="I1026" s="42"/>
      <c r="J1026" s="76"/>
      <c r="K1026" s="76"/>
      <c r="L1026" s="76"/>
      <c r="M1026" s="76"/>
      <c r="N1026" s="76"/>
      <c r="O1026" s="76"/>
      <c r="P1026" s="76"/>
      <c r="Q1026" s="76"/>
      <c r="R1026" s="76"/>
      <c r="S1026" s="76"/>
      <c r="T1026" s="68" t="s">
        <v>555</v>
      </c>
      <c r="AG1026" s="41">
        <f t="shared" si="554"/>
        <v>0</v>
      </c>
    </row>
    <row r="1027" spans="1:33" outlineLevel="2" x14ac:dyDescent="0.3">
      <c r="A1027" s="45">
        <f>IF(AG1027=0,"-",F1027)</f>
        <v>4002</v>
      </c>
      <c r="E1027" s="42"/>
      <c r="F1027" s="43">
        <v>4002</v>
      </c>
      <c r="G1027" s="43" t="s">
        <v>235</v>
      </c>
      <c r="H1027" s="43" t="s">
        <v>273</v>
      </c>
      <c r="I1027" s="42"/>
      <c r="J1027" s="76"/>
      <c r="K1027" s="76"/>
      <c r="L1027" s="76"/>
      <c r="M1027" s="76"/>
      <c r="N1027" s="76"/>
      <c r="O1027" s="76"/>
      <c r="P1027" s="76"/>
      <c r="Q1027" s="76"/>
      <c r="R1027" s="76"/>
      <c r="S1027" s="76"/>
      <c r="T1027" s="68" t="s">
        <v>555</v>
      </c>
      <c r="U1027" s="11">
        <v>-1400</v>
      </c>
      <c r="V1027" s="11">
        <v>-1400</v>
      </c>
      <c r="W1027" s="11">
        <v>-1400</v>
      </c>
      <c r="X1027" s="11">
        <v>-1400</v>
      </c>
      <c r="Y1027" s="11">
        <v>-1400</v>
      </c>
      <c r="Z1027" s="11">
        <v>-1400</v>
      </c>
      <c r="AA1027" s="11">
        <v>-1400</v>
      </c>
      <c r="AB1027" s="11">
        <v>-1400</v>
      </c>
      <c r="AC1027" s="11">
        <v>-1400</v>
      </c>
      <c r="AD1027" s="11">
        <v>-1400</v>
      </c>
      <c r="AE1027" s="11">
        <v>-1400</v>
      </c>
      <c r="AF1027" s="11">
        <v>-1400</v>
      </c>
      <c r="AG1027" s="41">
        <f t="shared" ref="AG1027:AG1029" si="555">SUM(U1027:AF1027)</f>
        <v>-16800</v>
      </c>
    </row>
    <row r="1028" spans="1:33" outlineLevel="2" x14ac:dyDescent="0.3">
      <c r="A1028" s="45" t="str">
        <f>IF(AG1028=0,"-",F1028)</f>
        <v>-</v>
      </c>
      <c r="E1028" s="42"/>
      <c r="F1028" s="43"/>
      <c r="G1028" s="43"/>
      <c r="H1028" s="43"/>
      <c r="I1028" s="42"/>
      <c r="J1028" s="76"/>
      <c r="K1028" s="76"/>
      <c r="L1028" s="76"/>
      <c r="M1028" s="76"/>
      <c r="N1028" s="76"/>
      <c r="O1028" s="76"/>
      <c r="P1028" s="76"/>
      <c r="Q1028" s="76"/>
      <c r="R1028" s="76"/>
      <c r="S1028" s="76"/>
      <c r="T1028" s="68" t="s">
        <v>555</v>
      </c>
      <c r="AG1028" s="41">
        <f t="shared" si="555"/>
        <v>0</v>
      </c>
    </row>
    <row r="1029" spans="1:33" outlineLevel="2" x14ac:dyDescent="0.3">
      <c r="A1029" s="45">
        <f>IF(AG1029=0,"-",F1029)</f>
        <v>8003</v>
      </c>
      <c r="E1029" s="42"/>
      <c r="F1029" s="43">
        <v>8003</v>
      </c>
      <c r="G1029" s="43" t="s">
        <v>222</v>
      </c>
      <c r="H1029" s="43"/>
      <c r="I1029" s="42"/>
      <c r="J1029" s="76"/>
      <c r="K1029" s="76"/>
      <c r="L1029" s="76"/>
      <c r="M1029" s="76"/>
      <c r="N1029" s="76"/>
      <c r="O1029" s="76"/>
      <c r="P1029" s="76"/>
      <c r="Q1029" s="76"/>
      <c r="R1029" s="76"/>
      <c r="S1029" s="76"/>
      <c r="T1029" s="68" t="s">
        <v>555</v>
      </c>
      <c r="U1029" s="11">
        <v>-3000</v>
      </c>
      <c r="V1029" s="11">
        <v>-3000</v>
      </c>
      <c r="W1029" s="11">
        <v>-3000</v>
      </c>
      <c r="X1029" s="11">
        <v>-3000</v>
      </c>
      <c r="Y1029" s="11">
        <v>-3000</v>
      </c>
      <c r="Z1029" s="11">
        <v>-3000</v>
      </c>
      <c r="AA1029" s="11">
        <v>-3000</v>
      </c>
      <c r="AB1029" s="11">
        <v>-3000</v>
      </c>
      <c r="AC1029" s="11">
        <v>-3000</v>
      </c>
      <c r="AD1029" s="11">
        <v>-3000</v>
      </c>
      <c r="AE1029" s="11">
        <v>-3000</v>
      </c>
      <c r="AF1029" s="11">
        <v>-3000</v>
      </c>
      <c r="AG1029" s="41">
        <f t="shared" si="555"/>
        <v>-36000</v>
      </c>
    </row>
    <row r="1030" spans="1:33" outlineLevel="2" x14ac:dyDescent="0.3">
      <c r="A1030" s="45" t="str">
        <f>IF(AG1030=0,"-",F1030)</f>
        <v>-</v>
      </c>
      <c r="E1030" s="42"/>
      <c r="F1030" s="43"/>
      <c r="G1030" s="43"/>
      <c r="H1030" s="43"/>
      <c r="I1030" s="42"/>
      <c r="J1030" s="76"/>
      <c r="K1030" s="76"/>
      <c r="L1030" s="76"/>
      <c r="M1030" s="76"/>
      <c r="N1030" s="76"/>
      <c r="O1030" s="76"/>
      <c r="P1030" s="76"/>
      <c r="Q1030" s="76"/>
      <c r="R1030" s="76"/>
      <c r="S1030" s="76"/>
      <c r="T1030" s="68" t="s">
        <v>555</v>
      </c>
      <c r="AG1030" s="41">
        <f t="shared" si="554"/>
        <v>0</v>
      </c>
    </row>
    <row r="1031" spans="1:33" outlineLevel="2" x14ac:dyDescent="0.3">
      <c r="A1031" s="45">
        <f>IF(AG1031=0,"-",F1031)</f>
        <v>8001</v>
      </c>
      <c r="E1031" s="42"/>
      <c r="F1031" s="43">
        <v>8001</v>
      </c>
      <c r="G1031" s="43" t="s">
        <v>97</v>
      </c>
      <c r="H1031" s="43" t="s">
        <v>326</v>
      </c>
      <c r="I1031" s="42"/>
      <c r="J1031" s="76"/>
      <c r="K1031" s="76"/>
      <c r="L1031" s="76"/>
      <c r="M1031" s="76"/>
      <c r="N1031" s="76"/>
      <c r="O1031" s="76"/>
      <c r="P1031" s="76"/>
      <c r="Q1031" s="76"/>
      <c r="R1031" s="76"/>
      <c r="S1031" s="76"/>
      <c r="T1031" s="68" t="s">
        <v>555</v>
      </c>
      <c r="U1031" s="11">
        <v>-1367.1</v>
      </c>
      <c r="V1031" s="11">
        <v>-1367.1</v>
      </c>
      <c r="W1031" s="11">
        <v>-1367.1</v>
      </c>
      <c r="X1031" s="11">
        <v>-1367.1</v>
      </c>
      <c r="Y1031" s="11">
        <v>-1367.1</v>
      </c>
      <c r="Z1031" s="11">
        <v>-1367.1</v>
      </c>
      <c r="AA1031" s="11">
        <v>-1367.1</v>
      </c>
      <c r="AB1031" s="11">
        <v>-1367.1</v>
      </c>
      <c r="AC1031" s="11">
        <v>-1367.1</v>
      </c>
      <c r="AD1031" s="11">
        <v>-1367.1</v>
      </c>
      <c r="AE1031" s="11">
        <v>-1367.1</v>
      </c>
      <c r="AF1031" s="11">
        <v>-1367.1</v>
      </c>
      <c r="AG1031" s="41">
        <f t="shared" ref="AG1031:AG1050" si="556">SUM(U1031:AF1031)</f>
        <v>-16405.2</v>
      </c>
    </row>
    <row r="1032" spans="1:33" outlineLevel="2" x14ac:dyDescent="0.3">
      <c r="A1032" s="45">
        <f>IF(AG1032=0,"-",F1032)</f>
        <v>8001</v>
      </c>
      <c r="E1032" s="42"/>
      <c r="F1032" s="43">
        <v>8001</v>
      </c>
      <c r="G1032" s="43" t="s">
        <v>97</v>
      </c>
      <c r="H1032" s="43" t="s">
        <v>327</v>
      </c>
      <c r="I1032" s="42"/>
      <c r="J1032" s="76"/>
      <c r="K1032" s="76"/>
      <c r="L1032" s="76"/>
      <c r="M1032" s="76"/>
      <c r="N1032" s="76"/>
      <c r="O1032" s="76"/>
      <c r="P1032" s="76"/>
      <c r="Q1032" s="76"/>
      <c r="R1032" s="76"/>
      <c r="S1032" s="76"/>
      <c r="T1032" s="68" t="s">
        <v>555</v>
      </c>
      <c r="U1032" s="11">
        <v>-700</v>
      </c>
      <c r="AG1032" s="41">
        <f t="shared" si="556"/>
        <v>-700</v>
      </c>
    </row>
    <row r="1033" spans="1:33" outlineLevel="2" x14ac:dyDescent="0.3">
      <c r="A1033" s="45">
        <f>IF(AG1033=0,"-",F1033)</f>
        <v>8001</v>
      </c>
      <c r="E1033" s="42"/>
      <c r="F1033" s="43">
        <v>8001</v>
      </c>
      <c r="G1033" s="43" t="s">
        <v>97</v>
      </c>
      <c r="H1033" s="43" t="s">
        <v>328</v>
      </c>
      <c r="I1033" s="42"/>
      <c r="J1033" s="76"/>
      <c r="K1033" s="76"/>
      <c r="L1033" s="76"/>
      <c r="M1033" s="76"/>
      <c r="N1033" s="76"/>
      <c r="O1033" s="76"/>
      <c r="P1033" s="76"/>
      <c r="Q1033" s="76"/>
      <c r="R1033" s="76"/>
      <c r="S1033" s="76"/>
      <c r="T1033" s="68" t="s">
        <v>555</v>
      </c>
      <c r="U1033" s="11">
        <v>-133</v>
      </c>
      <c r="V1033" s="11">
        <v>-133</v>
      </c>
      <c r="W1033" s="11">
        <v>-133</v>
      </c>
      <c r="X1033" s="11">
        <v>-133</v>
      </c>
      <c r="Y1033" s="11">
        <v>-133</v>
      </c>
      <c r="Z1033" s="11">
        <v>-133</v>
      </c>
      <c r="AA1033" s="11">
        <v>-133</v>
      </c>
      <c r="AB1033" s="11">
        <v>-133</v>
      </c>
      <c r="AC1033" s="11">
        <v>-133</v>
      </c>
      <c r="AD1033" s="11">
        <v>-133</v>
      </c>
      <c r="AE1033" s="11">
        <v>-133</v>
      </c>
      <c r="AF1033" s="11">
        <v>-133</v>
      </c>
      <c r="AG1033" s="41">
        <f t="shared" si="556"/>
        <v>-1596</v>
      </c>
    </row>
    <row r="1034" spans="1:33" outlineLevel="2" x14ac:dyDescent="0.3">
      <c r="A1034" s="45">
        <f>IF(AG1034=0,"-",F1034)</f>
        <v>8001</v>
      </c>
      <c r="E1034" s="42"/>
      <c r="F1034" s="43">
        <v>8001</v>
      </c>
      <c r="G1034" s="43" t="s">
        <v>97</v>
      </c>
      <c r="H1034" s="43" t="s">
        <v>329</v>
      </c>
      <c r="I1034" s="42"/>
      <c r="J1034" s="76"/>
      <c r="K1034" s="76"/>
      <c r="L1034" s="76"/>
      <c r="M1034" s="76"/>
      <c r="N1034" s="76"/>
      <c r="O1034" s="76"/>
      <c r="P1034" s="76"/>
      <c r="Q1034" s="76"/>
      <c r="R1034" s="76"/>
      <c r="S1034" s="76"/>
      <c r="T1034" s="68" t="s">
        <v>555</v>
      </c>
      <c r="U1034" s="11">
        <v>-123</v>
      </c>
      <c r="AG1034" s="41">
        <f t="shared" si="556"/>
        <v>-123</v>
      </c>
    </row>
    <row r="1035" spans="1:33" outlineLevel="2" x14ac:dyDescent="0.3">
      <c r="A1035" s="45">
        <f>IF(AG1035=0,"-",F1035)</f>
        <v>8001</v>
      </c>
      <c r="E1035" s="42"/>
      <c r="F1035" s="43">
        <v>8001</v>
      </c>
      <c r="G1035" s="43" t="s">
        <v>97</v>
      </c>
      <c r="H1035" s="43" t="s">
        <v>330</v>
      </c>
      <c r="I1035" s="42"/>
      <c r="J1035" s="76"/>
      <c r="K1035" s="76"/>
      <c r="L1035" s="76"/>
      <c r="M1035" s="76"/>
      <c r="N1035" s="76"/>
      <c r="O1035" s="76"/>
      <c r="P1035" s="76"/>
      <c r="Q1035" s="76"/>
      <c r="R1035" s="76"/>
      <c r="S1035" s="76"/>
      <c r="T1035" s="68" t="s">
        <v>555</v>
      </c>
      <c r="U1035" s="11">
        <v>-238.8</v>
      </c>
      <c r="AG1035" s="41">
        <f t="shared" si="556"/>
        <v>-238.8</v>
      </c>
    </row>
    <row r="1036" spans="1:33" outlineLevel="2" x14ac:dyDescent="0.3">
      <c r="A1036" s="45" t="str">
        <f>IF(AG1036=0,"-",F1036)</f>
        <v>-</v>
      </c>
      <c r="E1036" s="42"/>
      <c r="F1036" s="43"/>
      <c r="G1036" s="43"/>
      <c r="H1036" s="43"/>
      <c r="I1036" s="42"/>
      <c r="J1036" s="76"/>
      <c r="K1036" s="76"/>
      <c r="L1036" s="76"/>
      <c r="M1036" s="76"/>
      <c r="N1036" s="76"/>
      <c r="O1036" s="76"/>
      <c r="P1036" s="76"/>
      <c r="Q1036" s="76"/>
      <c r="R1036" s="76"/>
      <c r="S1036" s="76"/>
      <c r="T1036" s="68" t="s">
        <v>555</v>
      </c>
      <c r="AG1036" s="41">
        <f t="shared" si="556"/>
        <v>0</v>
      </c>
    </row>
    <row r="1037" spans="1:33" outlineLevel="2" x14ac:dyDescent="0.3">
      <c r="A1037" s="45">
        <f>IF(AG1037=0,"-",F1037)</f>
        <v>8006</v>
      </c>
      <c r="E1037" s="42"/>
      <c r="F1037" s="43">
        <v>8006</v>
      </c>
      <c r="G1037" s="43" t="s">
        <v>233</v>
      </c>
      <c r="H1037" s="43" t="s">
        <v>376</v>
      </c>
      <c r="I1037" s="42"/>
      <c r="J1037" s="76"/>
      <c r="K1037" s="76"/>
      <c r="L1037" s="76"/>
      <c r="M1037" s="76"/>
      <c r="N1037" s="76"/>
      <c r="O1037" s="76"/>
      <c r="P1037" s="76"/>
      <c r="Q1037" s="76"/>
      <c r="R1037" s="76"/>
      <c r="S1037" s="76"/>
      <c r="T1037" s="68" t="s">
        <v>555</v>
      </c>
      <c r="U1037" s="11">
        <v>-950</v>
      </c>
      <c r="V1037" s="11">
        <v>-950</v>
      </c>
      <c r="W1037" s="11">
        <v>-950</v>
      </c>
      <c r="X1037" s="11">
        <v>-950</v>
      </c>
      <c r="Y1037" s="11">
        <v>-950</v>
      </c>
      <c r="Z1037" s="11">
        <v>-950</v>
      </c>
      <c r="AA1037" s="11">
        <v>-950</v>
      </c>
      <c r="AB1037" s="11">
        <v>-950</v>
      </c>
      <c r="AC1037" s="11">
        <v>-950</v>
      </c>
      <c r="AD1037" s="11">
        <v>-950</v>
      </c>
      <c r="AE1037" s="11">
        <v>-950</v>
      </c>
      <c r="AF1037" s="11">
        <v>-950</v>
      </c>
      <c r="AG1037" s="41">
        <f t="shared" si="556"/>
        <v>-11400</v>
      </c>
    </row>
    <row r="1038" spans="1:33" outlineLevel="2" x14ac:dyDescent="0.3">
      <c r="A1038" s="45">
        <f>IF(AG1038=0,"-",F1038)</f>
        <v>8006</v>
      </c>
      <c r="E1038" s="42"/>
      <c r="F1038" s="43">
        <v>8006</v>
      </c>
      <c r="G1038" s="43" t="s">
        <v>233</v>
      </c>
      <c r="H1038" s="43" t="s">
        <v>200</v>
      </c>
      <c r="I1038" s="42"/>
      <c r="J1038" s="76"/>
      <c r="K1038" s="76"/>
      <c r="L1038" s="76"/>
      <c r="M1038" s="76"/>
      <c r="N1038" s="76"/>
      <c r="O1038" s="76"/>
      <c r="P1038" s="76"/>
      <c r="Q1038" s="76"/>
      <c r="R1038" s="76"/>
      <c r="S1038" s="76"/>
      <c r="T1038" s="68" t="s">
        <v>555</v>
      </c>
      <c r="U1038" s="11">
        <v>-600</v>
      </c>
      <c r="V1038" s="11">
        <v>-600</v>
      </c>
      <c r="W1038" s="11">
        <v>-600</v>
      </c>
      <c r="X1038" s="11">
        <v>-600</v>
      </c>
      <c r="Y1038" s="11">
        <v>-600</v>
      </c>
      <c r="Z1038" s="11">
        <v>-600</v>
      </c>
      <c r="AA1038" s="11">
        <v>-600</v>
      </c>
      <c r="AB1038" s="11">
        <v>-600</v>
      </c>
      <c r="AC1038" s="11">
        <v>-600</v>
      </c>
      <c r="AD1038" s="11">
        <v>-600</v>
      </c>
      <c r="AE1038" s="11">
        <v>-600</v>
      </c>
      <c r="AF1038" s="11">
        <v>-600</v>
      </c>
      <c r="AG1038" s="41">
        <f t="shared" ref="AG1038:AG1044" si="557">SUM(U1038:AF1038)</f>
        <v>-7200</v>
      </c>
    </row>
    <row r="1039" spans="1:33" outlineLevel="2" x14ac:dyDescent="0.3">
      <c r="A1039" s="45">
        <f>IF(AG1039=0,"-",F1039)</f>
        <v>8006</v>
      </c>
      <c r="E1039" s="42"/>
      <c r="F1039" s="43">
        <v>8006</v>
      </c>
      <c r="G1039" s="43" t="s">
        <v>233</v>
      </c>
      <c r="H1039" s="43" t="s">
        <v>377</v>
      </c>
      <c r="I1039" s="42"/>
      <c r="J1039" s="76"/>
      <c r="K1039" s="76"/>
      <c r="L1039" s="76"/>
      <c r="M1039" s="76"/>
      <c r="N1039" s="76"/>
      <c r="O1039" s="76"/>
      <c r="P1039" s="76"/>
      <c r="Q1039" s="76"/>
      <c r="R1039" s="76"/>
      <c r="S1039" s="76"/>
      <c r="T1039" s="68" t="s">
        <v>555</v>
      </c>
      <c r="U1039" s="11">
        <v>-800</v>
      </c>
      <c r="AG1039" s="41">
        <f t="shared" si="557"/>
        <v>-800</v>
      </c>
    </row>
    <row r="1040" spans="1:33" outlineLevel="2" x14ac:dyDescent="0.3">
      <c r="A1040" s="45">
        <f>IF(AG1040=0,"-",F1040)</f>
        <v>8006</v>
      </c>
      <c r="E1040" s="42"/>
      <c r="F1040" s="43">
        <v>8006</v>
      </c>
      <c r="G1040" s="43" t="s">
        <v>233</v>
      </c>
      <c r="H1040" s="43" t="s">
        <v>378</v>
      </c>
      <c r="I1040" s="42"/>
      <c r="J1040" s="76"/>
      <c r="K1040" s="76"/>
      <c r="L1040" s="76"/>
      <c r="M1040" s="76"/>
      <c r="N1040" s="76"/>
      <c r="O1040" s="76"/>
      <c r="P1040" s="76"/>
      <c r="Q1040" s="76"/>
      <c r="R1040" s="76"/>
      <c r="S1040" s="76"/>
      <c r="T1040" s="68" t="s">
        <v>555</v>
      </c>
      <c r="U1040" s="11">
        <v>-200</v>
      </c>
      <c r="V1040" s="11">
        <v>-200</v>
      </c>
      <c r="W1040" s="11">
        <v>-200</v>
      </c>
      <c r="X1040" s="11">
        <v>-200</v>
      </c>
      <c r="Y1040" s="11">
        <v>-200</v>
      </c>
      <c r="Z1040" s="11">
        <v>-200</v>
      </c>
      <c r="AA1040" s="11">
        <v>-200</v>
      </c>
      <c r="AB1040" s="11">
        <v>-200</v>
      </c>
      <c r="AC1040" s="11">
        <v>-200</v>
      </c>
      <c r="AD1040" s="11">
        <v>-200</v>
      </c>
      <c r="AE1040" s="11">
        <v>-200</v>
      </c>
      <c r="AF1040" s="11">
        <v>-200</v>
      </c>
      <c r="AG1040" s="41">
        <f t="shared" si="557"/>
        <v>-2400</v>
      </c>
    </row>
    <row r="1041" spans="1:33" outlineLevel="2" x14ac:dyDescent="0.3">
      <c r="A1041" s="45">
        <f>IF(AG1041=0,"-",F1041)</f>
        <v>8006</v>
      </c>
      <c r="E1041" s="42"/>
      <c r="F1041" s="43">
        <v>8006</v>
      </c>
      <c r="G1041" s="43" t="s">
        <v>233</v>
      </c>
      <c r="H1041" s="43" t="s">
        <v>379</v>
      </c>
      <c r="I1041" s="42"/>
      <c r="J1041" s="76"/>
      <c r="K1041" s="76"/>
      <c r="L1041" s="76"/>
      <c r="M1041" s="76"/>
      <c r="N1041" s="76"/>
      <c r="O1041" s="76"/>
      <c r="P1041" s="76"/>
      <c r="Q1041" s="76"/>
      <c r="R1041" s="76"/>
      <c r="S1041" s="76"/>
      <c r="T1041" s="68" t="s">
        <v>555</v>
      </c>
      <c r="U1041" s="11">
        <v>-6000</v>
      </c>
      <c r="V1041" s="11">
        <v>-6000</v>
      </c>
      <c r="W1041" s="11">
        <v>-6000</v>
      </c>
      <c r="X1041" s="11">
        <v>-6000</v>
      </c>
      <c r="Y1041" s="11">
        <v>-6000</v>
      </c>
      <c r="Z1041" s="11">
        <v>-6000</v>
      </c>
      <c r="AA1041" s="11">
        <v>-6000</v>
      </c>
      <c r="AB1041" s="11">
        <v>-6000</v>
      </c>
      <c r="AC1041" s="11">
        <v>-6000</v>
      </c>
      <c r="AD1041" s="11">
        <v>-6000</v>
      </c>
      <c r="AE1041" s="11">
        <v>-6000</v>
      </c>
      <c r="AF1041" s="11">
        <v>-6000</v>
      </c>
      <c r="AG1041" s="41">
        <f t="shared" si="557"/>
        <v>-72000</v>
      </c>
    </row>
    <row r="1042" spans="1:33" outlineLevel="2" x14ac:dyDescent="0.3">
      <c r="A1042" s="45">
        <f>IF(AG1042=0,"-",F1042)</f>
        <v>8006</v>
      </c>
      <c r="E1042" s="42"/>
      <c r="F1042" s="43">
        <v>8006</v>
      </c>
      <c r="G1042" s="43" t="s">
        <v>233</v>
      </c>
      <c r="H1042" s="43" t="s">
        <v>380</v>
      </c>
      <c r="I1042" s="42"/>
      <c r="J1042" s="76"/>
      <c r="K1042" s="76"/>
      <c r="L1042" s="76"/>
      <c r="M1042" s="76"/>
      <c r="N1042" s="76"/>
      <c r="O1042" s="76"/>
      <c r="P1042" s="76"/>
      <c r="Q1042" s="76"/>
      <c r="R1042" s="76"/>
      <c r="S1042" s="76"/>
      <c r="T1042" s="68" t="s">
        <v>555</v>
      </c>
      <c r="U1042" s="11">
        <v>-5600</v>
      </c>
      <c r="V1042" s="11">
        <v>-5600</v>
      </c>
      <c r="W1042" s="11">
        <v>-5600</v>
      </c>
      <c r="X1042" s="11">
        <v>-5600</v>
      </c>
      <c r="Y1042" s="11">
        <v>-5600</v>
      </c>
      <c r="Z1042" s="11">
        <v>-5600</v>
      </c>
      <c r="AA1042" s="11">
        <v>-5600</v>
      </c>
      <c r="AB1042" s="11">
        <v>-5600</v>
      </c>
      <c r="AC1042" s="11">
        <v>-5600</v>
      </c>
      <c r="AD1042" s="11">
        <v>-5600</v>
      </c>
      <c r="AE1042" s="11">
        <v>-5600</v>
      </c>
      <c r="AF1042" s="11">
        <v>-5600</v>
      </c>
      <c r="AG1042" s="41">
        <f t="shared" si="557"/>
        <v>-67200</v>
      </c>
    </row>
    <row r="1043" spans="1:33" outlineLevel="2" x14ac:dyDescent="0.3">
      <c r="A1043" s="45">
        <f>IF(AG1043=0,"-",F1043)</f>
        <v>8006</v>
      </c>
      <c r="E1043" s="42"/>
      <c r="F1043" s="43">
        <v>8006</v>
      </c>
      <c r="G1043" s="43" t="s">
        <v>233</v>
      </c>
      <c r="H1043" s="43" t="s">
        <v>381</v>
      </c>
      <c r="I1043" s="42"/>
      <c r="J1043" s="76"/>
      <c r="K1043" s="76"/>
      <c r="L1043" s="76"/>
      <c r="M1043" s="76"/>
      <c r="N1043" s="76"/>
      <c r="O1043" s="76"/>
      <c r="P1043" s="76"/>
      <c r="Q1043" s="76"/>
      <c r="R1043" s="76"/>
      <c r="S1043" s="76"/>
      <c r="T1043" s="68" t="s">
        <v>555</v>
      </c>
      <c r="W1043" s="11">
        <v>-350</v>
      </c>
      <c r="AG1043" s="41">
        <f t="shared" si="557"/>
        <v>-350</v>
      </c>
    </row>
    <row r="1044" spans="1:33" outlineLevel="2" x14ac:dyDescent="0.3">
      <c r="A1044" s="45">
        <f>IF(AG1044=0,"-",F1044)</f>
        <v>8006</v>
      </c>
      <c r="E1044" s="42"/>
      <c r="F1044" s="43">
        <v>8006</v>
      </c>
      <c r="G1044" s="43" t="s">
        <v>233</v>
      </c>
      <c r="H1044" s="43" t="s">
        <v>382</v>
      </c>
      <c r="I1044" s="42"/>
      <c r="J1044" s="76"/>
      <c r="K1044" s="76"/>
      <c r="L1044" s="76"/>
      <c r="M1044" s="76"/>
      <c r="N1044" s="76"/>
      <c r="O1044" s="76"/>
      <c r="P1044" s="76"/>
      <c r="Q1044" s="76"/>
      <c r="R1044" s="76"/>
      <c r="S1044" s="76"/>
      <c r="T1044" s="68" t="s">
        <v>555</v>
      </c>
      <c r="U1044" s="11">
        <v>-37.5</v>
      </c>
      <c r="V1044" s="11">
        <v>-37.5</v>
      </c>
      <c r="W1044" s="11">
        <v>-37.5</v>
      </c>
      <c r="X1044" s="11">
        <v>-37.5</v>
      </c>
      <c r="Y1044" s="11">
        <v>-37.5</v>
      </c>
      <c r="Z1044" s="11">
        <v>-37.5</v>
      </c>
      <c r="AA1044" s="11">
        <v>-37.5</v>
      </c>
      <c r="AB1044" s="11">
        <v>-37.5</v>
      </c>
      <c r="AC1044" s="11">
        <v>-37.5</v>
      </c>
      <c r="AD1044" s="11">
        <v>-37.5</v>
      </c>
      <c r="AE1044" s="11">
        <v>-37.5</v>
      </c>
      <c r="AF1044" s="11">
        <v>-37.5</v>
      </c>
      <c r="AG1044" s="41">
        <f t="shared" si="557"/>
        <v>-450</v>
      </c>
    </row>
    <row r="1045" spans="1:33" outlineLevel="2" x14ac:dyDescent="0.3">
      <c r="A1045" s="45" t="str">
        <f>IF(AG1045=0,"-",F1045)</f>
        <v>-</v>
      </c>
      <c r="E1045" s="42"/>
      <c r="F1045" s="43"/>
      <c r="G1045" s="43"/>
      <c r="H1045" s="43"/>
      <c r="I1045" s="42"/>
      <c r="J1045" s="76"/>
      <c r="K1045" s="76"/>
      <c r="L1045" s="76"/>
      <c r="M1045" s="76"/>
      <c r="N1045" s="76"/>
      <c r="O1045" s="76"/>
      <c r="P1045" s="76"/>
      <c r="Q1045" s="76"/>
      <c r="R1045" s="76"/>
      <c r="S1045" s="76"/>
      <c r="T1045" s="68" t="s">
        <v>555</v>
      </c>
      <c r="AG1045" s="41">
        <f t="shared" si="556"/>
        <v>0</v>
      </c>
    </row>
    <row r="1046" spans="1:33" outlineLevel="2" x14ac:dyDescent="0.3">
      <c r="A1046" s="45">
        <f>IF(AG1046=0,"-",F1046)</f>
        <v>6002</v>
      </c>
      <c r="E1046" s="42"/>
      <c r="F1046" s="43">
        <v>6002</v>
      </c>
      <c r="G1046" s="43" t="s">
        <v>219</v>
      </c>
      <c r="H1046" s="43" t="s">
        <v>423</v>
      </c>
      <c r="I1046" s="42"/>
      <c r="J1046" s="76"/>
      <c r="K1046" s="76"/>
      <c r="L1046" s="76"/>
      <c r="M1046" s="76"/>
      <c r="N1046" s="76"/>
      <c r="O1046" s="76"/>
      <c r="P1046" s="76"/>
      <c r="Q1046" s="76"/>
      <c r="R1046" s="76"/>
      <c r="S1046" s="76"/>
      <c r="T1046" s="68" t="s">
        <v>555</v>
      </c>
      <c r="U1046" s="11">
        <v>-11200</v>
      </c>
      <c r="V1046" s="11">
        <v>-11200</v>
      </c>
      <c r="W1046" s="11">
        <v>-11200</v>
      </c>
      <c r="X1046" s="11">
        <v>-11200</v>
      </c>
      <c r="Y1046" s="11">
        <v>-11200</v>
      </c>
      <c r="Z1046" s="11">
        <v>-11200</v>
      </c>
      <c r="AA1046" s="11">
        <v>-11200</v>
      </c>
      <c r="AB1046" s="11">
        <v>-11200</v>
      </c>
      <c r="AC1046" s="11">
        <v>-11200</v>
      </c>
      <c r="AD1046" s="11">
        <v>-11200</v>
      </c>
      <c r="AE1046" s="11">
        <v>-11200</v>
      </c>
      <c r="AF1046" s="11">
        <v>-11200</v>
      </c>
      <c r="AG1046" s="41">
        <f t="shared" si="556"/>
        <v>-134400</v>
      </c>
    </row>
    <row r="1047" spans="1:33" outlineLevel="2" x14ac:dyDescent="0.3">
      <c r="A1047" s="45" t="str">
        <f>IF(AG1047=0,"-",F1047)</f>
        <v>-</v>
      </c>
      <c r="E1047" s="42"/>
      <c r="F1047" s="43"/>
      <c r="G1047" s="43"/>
      <c r="H1047" s="43"/>
      <c r="I1047" s="42"/>
      <c r="J1047" s="76"/>
      <c r="K1047" s="76"/>
      <c r="L1047" s="76"/>
      <c r="M1047" s="76"/>
      <c r="N1047" s="76"/>
      <c r="O1047" s="76"/>
      <c r="P1047" s="76"/>
      <c r="Q1047" s="76"/>
      <c r="R1047" s="76"/>
      <c r="S1047" s="76"/>
      <c r="T1047" s="68" t="s">
        <v>555</v>
      </c>
      <c r="AG1047" s="41">
        <f t="shared" si="556"/>
        <v>0</v>
      </c>
    </row>
    <row r="1048" spans="1:33" outlineLevel="2" x14ac:dyDescent="0.3">
      <c r="A1048" s="45">
        <f>IF(AG1048=0,"-",F1048)</f>
        <v>4004</v>
      </c>
      <c r="E1048" s="42"/>
      <c r="F1048" s="43">
        <v>4004</v>
      </c>
      <c r="G1048" s="43" t="s">
        <v>220</v>
      </c>
      <c r="H1048" s="43" t="s">
        <v>448</v>
      </c>
      <c r="I1048" s="42"/>
      <c r="J1048" s="76"/>
      <c r="K1048" s="76"/>
      <c r="L1048" s="76"/>
      <c r="M1048" s="76"/>
      <c r="N1048" s="76"/>
      <c r="O1048" s="76"/>
      <c r="P1048" s="76"/>
      <c r="Q1048" s="76"/>
      <c r="R1048" s="76"/>
      <c r="S1048" s="76"/>
      <c r="T1048" s="68" t="s">
        <v>555</v>
      </c>
      <c r="U1048" s="11">
        <v>-300</v>
      </c>
      <c r="V1048" s="11">
        <v>-300</v>
      </c>
      <c r="W1048" s="11">
        <v>-300</v>
      </c>
      <c r="X1048" s="11">
        <v>-300</v>
      </c>
      <c r="Y1048" s="11">
        <v>-300</v>
      </c>
      <c r="Z1048" s="11">
        <v>-300</v>
      </c>
      <c r="AA1048" s="11">
        <v>-300</v>
      </c>
      <c r="AB1048" s="11">
        <v>-300</v>
      </c>
      <c r="AC1048" s="11">
        <v>-300</v>
      </c>
      <c r="AD1048" s="11">
        <v>-300</v>
      </c>
      <c r="AE1048" s="11">
        <v>-300</v>
      </c>
      <c r="AF1048" s="11">
        <v>-300</v>
      </c>
      <c r="AG1048" s="41">
        <f t="shared" si="556"/>
        <v>-3600</v>
      </c>
    </row>
    <row r="1049" spans="1:33" outlineLevel="2" x14ac:dyDescent="0.3">
      <c r="A1049" s="45" t="str">
        <f>IF(AG1049=0,"-",F1049)</f>
        <v>-</v>
      </c>
      <c r="E1049" s="42"/>
      <c r="F1049" s="43"/>
      <c r="G1049" s="43"/>
      <c r="H1049" s="43"/>
      <c r="I1049" s="42"/>
      <c r="J1049" s="76"/>
      <c r="K1049" s="76"/>
      <c r="L1049" s="76"/>
      <c r="M1049" s="76"/>
      <c r="N1049" s="76"/>
      <c r="O1049" s="76"/>
      <c r="P1049" s="76"/>
      <c r="Q1049" s="76"/>
      <c r="R1049" s="76"/>
      <c r="S1049" s="76"/>
      <c r="T1049" s="68" t="s">
        <v>555</v>
      </c>
      <c r="AG1049" s="41">
        <f t="shared" si="556"/>
        <v>0</v>
      </c>
    </row>
    <row r="1050" spans="1:33" outlineLevel="2" x14ac:dyDescent="0.3">
      <c r="A1050" s="45" t="str">
        <f>IF(AG1050=0,"-",F1050)</f>
        <v>-</v>
      </c>
      <c r="E1050" s="42"/>
      <c r="F1050" s="43"/>
      <c r="G1050" s="43"/>
      <c r="H1050" s="43"/>
      <c r="I1050" s="42"/>
      <c r="J1050" s="76"/>
      <c r="K1050" s="76"/>
      <c r="L1050" s="76"/>
      <c r="M1050" s="76"/>
      <c r="N1050" s="76"/>
      <c r="O1050" s="76"/>
      <c r="P1050" s="76"/>
      <c r="Q1050" s="76"/>
      <c r="R1050" s="76"/>
      <c r="S1050" s="76"/>
      <c r="T1050" s="68" t="s">
        <v>555</v>
      </c>
      <c r="AG1050" s="41">
        <f t="shared" si="556"/>
        <v>0</v>
      </c>
    </row>
    <row r="1051" spans="1:33" outlineLevel="1" x14ac:dyDescent="0.3">
      <c r="A1051" s="45" t="s">
        <v>179</v>
      </c>
      <c r="D1051">
        <v>42709</v>
      </c>
      <c r="E1051" t="s">
        <v>96</v>
      </c>
      <c r="J1051" s="72">
        <v>-7423.49</v>
      </c>
      <c r="K1051" s="72">
        <v>-23918.67</v>
      </c>
      <c r="L1051" s="72">
        <v>-64613.07</v>
      </c>
      <c r="M1051" s="72">
        <v>-87229.340000000011</v>
      </c>
      <c r="N1051" s="72">
        <v>-85418.590000000011</v>
      </c>
      <c r="O1051" s="72">
        <v>-75500.459999999992</v>
      </c>
      <c r="P1051" s="72">
        <v>-43680.79</v>
      </c>
      <c r="Q1051" s="72">
        <v>-92229.989999999991</v>
      </c>
      <c r="R1051" s="72">
        <v>-144163.4</v>
      </c>
      <c r="S1051" s="72">
        <v>-89376.710000000021</v>
      </c>
      <c r="T1051" s="68" t="s">
        <v>555</v>
      </c>
      <c r="U1051" s="12">
        <f>SUBTOTAL(9,U1052:U1059)</f>
        <v>-80000</v>
      </c>
      <c r="V1051" s="12">
        <f t="shared" ref="V1051:AF1051" si="558">SUBTOTAL(9,V1052:V1059)</f>
        <v>-80000</v>
      </c>
      <c r="W1051" s="12">
        <f t="shared" si="558"/>
        <v>-80000</v>
      </c>
      <c r="X1051" s="12">
        <f t="shared" si="558"/>
        <v>-80000</v>
      </c>
      <c r="Y1051" s="12">
        <f t="shared" si="558"/>
        <v>-80000</v>
      </c>
      <c r="Z1051" s="12">
        <f t="shared" si="558"/>
        <v>-80000</v>
      </c>
      <c r="AA1051" s="12">
        <f t="shared" si="558"/>
        <v>-80000</v>
      </c>
      <c r="AB1051" s="12">
        <f t="shared" si="558"/>
        <v>-80000</v>
      </c>
      <c r="AC1051" s="12">
        <f t="shared" si="558"/>
        <v>-80000</v>
      </c>
      <c r="AD1051" s="12">
        <f t="shared" si="558"/>
        <v>-80000</v>
      </c>
      <c r="AE1051" s="12">
        <f t="shared" si="558"/>
        <v>-80000</v>
      </c>
      <c r="AF1051" s="12">
        <f t="shared" si="558"/>
        <v>-80000</v>
      </c>
      <c r="AG1051" s="12">
        <f t="shared" ref="AG1051" si="559">SUM(U1051:AF1051)</f>
        <v>-960000</v>
      </c>
    </row>
    <row r="1052" spans="1:33" outlineLevel="2" x14ac:dyDescent="0.3">
      <c r="A1052" s="45">
        <f>IF(AG1052=0,"-",F1052)</f>
        <v>8002</v>
      </c>
      <c r="E1052" s="42"/>
      <c r="F1052" s="43">
        <v>8002</v>
      </c>
      <c r="G1052" s="43" t="s">
        <v>208</v>
      </c>
      <c r="H1052" s="43" t="s">
        <v>249</v>
      </c>
      <c r="I1052" s="42"/>
      <c r="J1052" s="76"/>
      <c r="K1052" s="76"/>
      <c r="L1052" s="76"/>
      <c r="M1052" s="76"/>
      <c r="N1052" s="76"/>
      <c r="O1052" s="76"/>
      <c r="P1052" s="76"/>
      <c r="Q1052" s="76"/>
      <c r="R1052" s="76"/>
      <c r="S1052" s="76"/>
      <c r="T1052" s="68" t="s">
        <v>555</v>
      </c>
      <c r="U1052" s="11">
        <v>-80000</v>
      </c>
      <c r="V1052" s="11">
        <v>-80000</v>
      </c>
      <c r="W1052" s="11">
        <v>-80000</v>
      </c>
      <c r="X1052" s="11">
        <v>-80000</v>
      </c>
      <c r="Y1052" s="11">
        <v>-80000</v>
      </c>
      <c r="Z1052" s="11">
        <v>-80000</v>
      </c>
      <c r="AA1052" s="11">
        <v>-80000</v>
      </c>
      <c r="AB1052" s="11">
        <v>-80000</v>
      </c>
      <c r="AC1052" s="11">
        <v>-80000</v>
      </c>
      <c r="AD1052" s="11">
        <v>-80000</v>
      </c>
      <c r="AE1052" s="11">
        <v>-80000</v>
      </c>
      <c r="AF1052" s="11">
        <v>-80000</v>
      </c>
      <c r="AG1052" s="41">
        <f>SUM(U1052:AF1052)</f>
        <v>-960000</v>
      </c>
    </row>
    <row r="1053" spans="1:33" outlineLevel="2" x14ac:dyDescent="0.3">
      <c r="A1053" s="45" t="str">
        <f>IF(AG1053=0,"-",F1053)</f>
        <v>-</v>
      </c>
      <c r="E1053" s="42"/>
      <c r="F1053" s="43"/>
      <c r="G1053" s="43"/>
      <c r="H1053" s="43"/>
      <c r="I1053" s="42"/>
      <c r="J1053" s="76"/>
      <c r="K1053" s="76"/>
      <c r="L1053" s="76"/>
      <c r="M1053" s="76"/>
      <c r="N1053" s="76"/>
      <c r="O1053" s="76"/>
      <c r="P1053" s="76"/>
      <c r="Q1053" s="76"/>
      <c r="R1053" s="76"/>
      <c r="S1053" s="76"/>
      <c r="T1053" s="68" t="s">
        <v>555</v>
      </c>
      <c r="AG1053" s="41">
        <f t="shared" ref="AG1053:AG1059" si="560">SUM(U1053:AF1053)</f>
        <v>0</v>
      </c>
    </row>
    <row r="1054" spans="1:33" outlineLevel="2" x14ac:dyDescent="0.3">
      <c r="A1054" s="45" t="str">
        <f>IF(AG1054=0,"-",F1054)</f>
        <v>-</v>
      </c>
      <c r="E1054" s="42"/>
      <c r="F1054" s="43"/>
      <c r="G1054" s="43"/>
      <c r="H1054" s="43"/>
      <c r="I1054" s="42"/>
      <c r="J1054" s="76"/>
      <c r="K1054" s="76"/>
      <c r="L1054" s="76"/>
      <c r="M1054" s="76"/>
      <c r="N1054" s="76"/>
      <c r="O1054" s="76"/>
      <c r="P1054" s="76"/>
      <c r="Q1054" s="76"/>
      <c r="R1054" s="76"/>
      <c r="S1054" s="76"/>
      <c r="T1054" s="68" t="s">
        <v>555</v>
      </c>
      <c r="AG1054" s="41">
        <f t="shared" si="560"/>
        <v>0</v>
      </c>
    </row>
    <row r="1055" spans="1:33" outlineLevel="2" x14ac:dyDescent="0.3">
      <c r="A1055" s="45" t="str">
        <f>IF(AG1055=0,"-",F1055)</f>
        <v>-</v>
      </c>
      <c r="E1055" s="42"/>
      <c r="F1055" s="43"/>
      <c r="G1055" s="43"/>
      <c r="H1055" s="43"/>
      <c r="I1055" s="42"/>
      <c r="J1055" s="76"/>
      <c r="K1055" s="76"/>
      <c r="L1055" s="76"/>
      <c r="M1055" s="76"/>
      <c r="N1055" s="76"/>
      <c r="O1055" s="76"/>
      <c r="P1055" s="76"/>
      <c r="Q1055" s="76"/>
      <c r="R1055" s="76"/>
      <c r="S1055" s="76"/>
      <c r="T1055" s="68" t="s">
        <v>555</v>
      </c>
      <c r="AG1055" s="41">
        <f t="shared" si="560"/>
        <v>0</v>
      </c>
    </row>
    <row r="1056" spans="1:33" outlineLevel="2" x14ac:dyDescent="0.3">
      <c r="A1056" s="45" t="str">
        <f>IF(AG1056=0,"-",F1056)</f>
        <v>-</v>
      </c>
      <c r="E1056" s="42"/>
      <c r="F1056" s="43"/>
      <c r="G1056" s="43"/>
      <c r="H1056" s="43"/>
      <c r="I1056" s="42"/>
      <c r="J1056" s="76"/>
      <c r="K1056" s="76"/>
      <c r="L1056" s="76"/>
      <c r="M1056" s="76"/>
      <c r="N1056" s="76"/>
      <c r="O1056" s="76"/>
      <c r="P1056" s="76"/>
      <c r="Q1056" s="76"/>
      <c r="R1056" s="76"/>
      <c r="S1056" s="76"/>
      <c r="T1056" s="68" t="s">
        <v>555</v>
      </c>
      <c r="AG1056" s="41">
        <f t="shared" si="560"/>
        <v>0</v>
      </c>
    </row>
    <row r="1057" spans="1:33" outlineLevel="2" x14ac:dyDescent="0.3">
      <c r="A1057" s="45" t="str">
        <f>IF(AG1057=0,"-",F1057)</f>
        <v>-</v>
      </c>
      <c r="E1057" s="42"/>
      <c r="F1057" s="43"/>
      <c r="G1057" s="43"/>
      <c r="H1057" s="43"/>
      <c r="I1057" s="42"/>
      <c r="J1057" s="76"/>
      <c r="K1057" s="76"/>
      <c r="L1057" s="76"/>
      <c r="M1057" s="76"/>
      <c r="N1057" s="76"/>
      <c r="O1057" s="76"/>
      <c r="P1057" s="76"/>
      <c r="Q1057" s="76"/>
      <c r="R1057" s="76"/>
      <c r="S1057" s="76"/>
      <c r="T1057" s="68" t="s">
        <v>555</v>
      </c>
      <c r="AG1057" s="41">
        <f t="shared" si="560"/>
        <v>0</v>
      </c>
    </row>
    <row r="1058" spans="1:33" outlineLevel="2" x14ac:dyDescent="0.3">
      <c r="A1058" s="45" t="str">
        <f>IF(AG1058=0,"-",F1058)</f>
        <v>-</v>
      </c>
      <c r="E1058" s="42"/>
      <c r="F1058" s="43"/>
      <c r="G1058" s="43"/>
      <c r="H1058" s="43"/>
      <c r="I1058" s="42"/>
      <c r="J1058" s="76"/>
      <c r="K1058" s="76"/>
      <c r="L1058" s="76"/>
      <c r="M1058" s="76"/>
      <c r="N1058" s="76"/>
      <c r="O1058" s="76"/>
      <c r="P1058" s="76"/>
      <c r="Q1058" s="76"/>
      <c r="R1058" s="76"/>
      <c r="S1058" s="76"/>
      <c r="T1058" s="68" t="s">
        <v>555</v>
      </c>
      <c r="AG1058" s="41">
        <f t="shared" si="560"/>
        <v>0</v>
      </c>
    </row>
    <row r="1059" spans="1:33" outlineLevel="2" x14ac:dyDescent="0.3">
      <c r="A1059" s="45" t="str">
        <f>IF(AG1059=0,"-",F1059)</f>
        <v>-</v>
      </c>
      <c r="E1059" s="42"/>
      <c r="F1059" s="43"/>
      <c r="G1059" s="43"/>
      <c r="H1059" s="43"/>
      <c r="I1059" s="42"/>
      <c r="J1059" s="76"/>
      <c r="K1059" s="76"/>
      <c r="L1059" s="76"/>
      <c r="M1059" s="76"/>
      <c r="N1059" s="76"/>
      <c r="O1059" s="76"/>
      <c r="P1059" s="76"/>
      <c r="Q1059" s="76"/>
      <c r="R1059" s="76"/>
      <c r="S1059" s="76"/>
      <c r="T1059" s="68" t="s">
        <v>555</v>
      </c>
      <c r="AG1059" s="41">
        <f t="shared" si="560"/>
        <v>0</v>
      </c>
    </row>
    <row r="1060" spans="1:33" outlineLevel="1" x14ac:dyDescent="0.3">
      <c r="A1060" s="45" t="s">
        <v>179</v>
      </c>
      <c r="D1060">
        <v>42710</v>
      </c>
      <c r="E1060" t="s">
        <v>97</v>
      </c>
      <c r="J1060" s="72">
        <v>-24654.539999999997</v>
      </c>
      <c r="K1060" s="72">
        <v>-43254.04</v>
      </c>
      <c r="L1060" s="72">
        <v>-17336.779999999992</v>
      </c>
      <c r="M1060" s="72">
        <v>-43456.959999999999</v>
      </c>
      <c r="N1060" s="72">
        <v>-30536.010000000002</v>
      </c>
      <c r="O1060" s="72">
        <v>-52315.780000000006</v>
      </c>
      <c r="P1060" s="72">
        <v>-29037.599999999999</v>
      </c>
      <c r="Q1060" s="72">
        <v>-31944.55</v>
      </c>
      <c r="R1060" s="72">
        <v>-163201.07999999999</v>
      </c>
      <c r="S1060" s="72">
        <v>-34881.340000000011</v>
      </c>
      <c r="T1060" s="68" t="s">
        <v>555</v>
      </c>
      <c r="U1060" s="12">
        <f t="shared" ref="U1060:AF1060" si="561">SUBTOTAL(9,U1061:U1085)</f>
        <v>-46266.530000000006</v>
      </c>
      <c r="V1060" s="12">
        <f t="shared" si="561"/>
        <v>-37166.530000000013</v>
      </c>
      <c r="W1060" s="12">
        <f t="shared" si="561"/>
        <v>-73466.530000000013</v>
      </c>
      <c r="X1060" s="12">
        <f t="shared" si="561"/>
        <v>-51166.530000000013</v>
      </c>
      <c r="Y1060" s="12">
        <f t="shared" si="561"/>
        <v>-39066.530000000013</v>
      </c>
      <c r="Z1060" s="12">
        <f t="shared" si="561"/>
        <v>-40766.530000000013</v>
      </c>
      <c r="AA1060" s="12">
        <f t="shared" si="561"/>
        <v>-46866.530000000006</v>
      </c>
      <c r="AB1060" s="12">
        <f t="shared" si="561"/>
        <v>-207766.53000000003</v>
      </c>
      <c r="AC1060" s="12">
        <f t="shared" si="561"/>
        <v>-41066.530000000013</v>
      </c>
      <c r="AD1060" s="12">
        <f t="shared" si="561"/>
        <v>-35766.530000000013</v>
      </c>
      <c r="AE1060" s="12">
        <f t="shared" si="561"/>
        <v>-36066.530000000013</v>
      </c>
      <c r="AF1060" s="12">
        <f t="shared" si="561"/>
        <v>-38766.530000000013</v>
      </c>
      <c r="AG1060" s="12">
        <f t="shared" ref="AG1060" si="562">SUM(U1060:AF1060)</f>
        <v>-694198.36000000034</v>
      </c>
    </row>
    <row r="1061" spans="1:33" outlineLevel="2" x14ac:dyDescent="0.3">
      <c r="A1061" s="45">
        <f>IF(AG1061=0,"-",F1061)</f>
        <v>8002</v>
      </c>
      <c r="E1061" s="42"/>
      <c r="F1061" s="43">
        <v>8002</v>
      </c>
      <c r="G1061" s="43" t="s">
        <v>208</v>
      </c>
      <c r="H1061" s="43"/>
      <c r="I1061" s="42"/>
      <c r="J1061" s="76"/>
      <c r="K1061" s="76"/>
      <c r="L1061" s="76"/>
      <c r="M1061" s="76"/>
      <c r="N1061" s="76"/>
      <c r="O1061" s="76"/>
      <c r="P1061" s="76"/>
      <c r="Q1061" s="76"/>
      <c r="R1061" s="76"/>
      <c r="S1061" s="76"/>
      <c r="T1061" s="68" t="s">
        <v>555</v>
      </c>
      <c r="U1061" s="11">
        <v>-300</v>
      </c>
      <c r="W1061" s="11">
        <v>-300</v>
      </c>
      <c r="Y1061" s="11">
        <v>-300</v>
      </c>
      <c r="AA1061" s="11">
        <v>-300</v>
      </c>
      <c r="AC1061" s="11">
        <v>-300</v>
      </c>
      <c r="AE1061" s="11">
        <v>-300</v>
      </c>
      <c r="AG1061" s="41">
        <f>SUM(U1061:AF1061)</f>
        <v>-1800</v>
      </c>
    </row>
    <row r="1062" spans="1:33" outlineLevel="2" x14ac:dyDescent="0.3">
      <c r="A1062" s="45" t="str">
        <f>IF(AG1062=0,"-",F1062)</f>
        <v>-</v>
      </c>
      <c r="E1062" s="42"/>
      <c r="F1062" s="43"/>
      <c r="G1062" s="43"/>
      <c r="H1062" s="43"/>
      <c r="I1062" s="42"/>
      <c r="J1062" s="76"/>
      <c r="K1062" s="76"/>
      <c r="L1062" s="76"/>
      <c r="M1062" s="76"/>
      <c r="N1062" s="76"/>
      <c r="O1062" s="76"/>
      <c r="P1062" s="76"/>
      <c r="Q1062" s="76"/>
      <c r="R1062" s="76"/>
      <c r="S1062" s="76"/>
      <c r="T1062" s="68" t="s">
        <v>555</v>
      </c>
      <c r="AG1062" s="41">
        <f t="shared" ref="AG1062:AG1085" si="563">SUM(U1062:AF1062)</f>
        <v>0</v>
      </c>
    </row>
    <row r="1063" spans="1:33" outlineLevel="2" x14ac:dyDescent="0.3">
      <c r="A1063" s="45">
        <f>IF(AG1063=0,"-",F1063)</f>
        <v>8001</v>
      </c>
      <c r="E1063" s="42"/>
      <c r="F1063" s="43">
        <v>8001</v>
      </c>
      <c r="G1063" s="43" t="s">
        <v>97</v>
      </c>
      <c r="H1063" s="43" t="s">
        <v>302</v>
      </c>
      <c r="I1063" s="42"/>
      <c r="J1063" s="76"/>
      <c r="K1063" s="76"/>
      <c r="L1063" s="76"/>
      <c r="M1063" s="76"/>
      <c r="N1063" s="76"/>
      <c r="O1063" s="76"/>
      <c r="P1063" s="76"/>
      <c r="Q1063" s="76"/>
      <c r="R1063" s="76"/>
      <c r="S1063" s="76"/>
      <c r="T1063" s="68" t="s">
        <v>555</v>
      </c>
      <c r="U1063" s="11">
        <v>-10000</v>
      </c>
      <c r="AA1063" s="11">
        <v>-10000</v>
      </c>
      <c r="AG1063" s="41">
        <f t="shared" si="563"/>
        <v>-20000</v>
      </c>
    </row>
    <row r="1064" spans="1:33" outlineLevel="2" x14ac:dyDescent="0.3">
      <c r="A1064" s="45">
        <f>IF(AG1064=0,"-",F1064)</f>
        <v>8001</v>
      </c>
      <c r="E1064" s="42"/>
      <c r="F1064" s="43">
        <v>8001</v>
      </c>
      <c r="G1064" s="43" t="s">
        <v>97</v>
      </c>
      <c r="H1064" s="43" t="s">
        <v>303</v>
      </c>
      <c r="I1064" s="42"/>
      <c r="J1064" s="76"/>
      <c r="K1064" s="76"/>
      <c r="L1064" s="76"/>
      <c r="M1064" s="76"/>
      <c r="N1064" s="76"/>
      <c r="O1064" s="76"/>
      <c r="P1064" s="76"/>
      <c r="Q1064" s="76"/>
      <c r="R1064" s="76"/>
      <c r="S1064" s="76"/>
      <c r="T1064" s="68" t="s">
        <v>555</v>
      </c>
      <c r="V1064" s="11">
        <v>-2000</v>
      </c>
      <c r="Y1064" s="11">
        <v>-3000</v>
      </c>
      <c r="AB1064" s="11">
        <v>-7000</v>
      </c>
      <c r="AF1064" s="11">
        <v>-3000</v>
      </c>
      <c r="AG1064" s="41">
        <f t="shared" si="563"/>
        <v>-15000</v>
      </c>
    </row>
    <row r="1065" spans="1:33" outlineLevel="2" x14ac:dyDescent="0.3">
      <c r="A1065" s="45">
        <f>IF(AG1065=0,"-",F1065)</f>
        <v>8001</v>
      </c>
      <c r="E1065" s="42"/>
      <c r="F1065" s="43">
        <v>8001</v>
      </c>
      <c r="G1065" s="43" t="s">
        <v>97</v>
      </c>
      <c r="H1065" s="43" t="s">
        <v>304</v>
      </c>
      <c r="I1065" s="42"/>
      <c r="J1065" s="76"/>
      <c r="K1065" s="76"/>
      <c r="L1065" s="76"/>
      <c r="M1065" s="76"/>
      <c r="N1065" s="76"/>
      <c r="O1065" s="76"/>
      <c r="P1065" s="76"/>
      <c r="Q1065" s="76"/>
      <c r="R1065" s="76"/>
      <c r="S1065" s="76"/>
      <c r="T1065" s="68" t="s">
        <v>555</v>
      </c>
      <c r="U1065" s="11">
        <v>-800</v>
      </c>
      <c r="AA1065" s="11">
        <v>-800</v>
      </c>
      <c r="AG1065" s="41">
        <f t="shared" si="563"/>
        <v>-1600</v>
      </c>
    </row>
    <row r="1066" spans="1:33" outlineLevel="2" x14ac:dyDescent="0.3">
      <c r="A1066" s="45">
        <f>IF(AG1066=0,"-",F1066)</f>
        <v>8001</v>
      </c>
      <c r="E1066" s="42"/>
      <c r="F1066" s="43">
        <v>8001</v>
      </c>
      <c r="G1066" s="43" t="s">
        <v>97</v>
      </c>
      <c r="H1066" s="43" t="s">
        <v>305</v>
      </c>
      <c r="I1066" s="42"/>
      <c r="J1066" s="76"/>
      <c r="K1066" s="76"/>
      <c r="L1066" s="76"/>
      <c r="M1066" s="76"/>
      <c r="N1066" s="76"/>
      <c r="O1066" s="76"/>
      <c r="P1066" s="76"/>
      <c r="Q1066" s="76"/>
      <c r="R1066" s="76"/>
      <c r="S1066" s="76"/>
      <c r="T1066" s="68" t="s">
        <v>555</v>
      </c>
      <c r="U1066" s="11">
        <v>-15999.9</v>
      </c>
      <c r="V1066" s="11">
        <v>-15999.9</v>
      </c>
      <c r="W1066" s="11">
        <v>-15999.9</v>
      </c>
      <c r="X1066" s="11">
        <v>-15999.9</v>
      </c>
      <c r="Y1066" s="11">
        <v>-15999.9</v>
      </c>
      <c r="Z1066" s="11">
        <v>-15999.9</v>
      </c>
      <c r="AA1066" s="11">
        <v>-15999.9</v>
      </c>
      <c r="AB1066" s="11">
        <v>-15999.9</v>
      </c>
      <c r="AC1066" s="11">
        <v>-15999.9</v>
      </c>
      <c r="AD1066" s="11">
        <v>-15999.9</v>
      </c>
      <c r="AE1066" s="11">
        <v>-15999.9</v>
      </c>
      <c r="AF1066" s="11">
        <v>-15999.9</v>
      </c>
      <c r="AG1066" s="41">
        <f t="shared" ref="AG1066:AG1080" si="564">SUM(U1066:AF1066)</f>
        <v>-191998.79999999996</v>
      </c>
    </row>
    <row r="1067" spans="1:33" outlineLevel="2" x14ac:dyDescent="0.3">
      <c r="A1067" s="45">
        <f>IF(AG1067=0,"-",F1067)</f>
        <v>8001</v>
      </c>
      <c r="E1067" s="42"/>
      <c r="F1067" s="43">
        <v>8001</v>
      </c>
      <c r="G1067" s="43" t="s">
        <v>97</v>
      </c>
      <c r="H1067" s="43" t="s">
        <v>306</v>
      </c>
      <c r="I1067" s="42"/>
      <c r="J1067" s="76"/>
      <c r="K1067" s="76"/>
      <c r="L1067" s="76"/>
      <c r="M1067" s="76"/>
      <c r="N1067" s="76"/>
      <c r="O1067" s="76"/>
      <c r="P1067" s="76"/>
      <c r="Q1067" s="76"/>
      <c r="R1067" s="76"/>
      <c r="S1067" s="76"/>
      <c r="T1067" s="68" t="s">
        <v>555</v>
      </c>
      <c r="U1067" s="11">
        <v>-800</v>
      </c>
      <c r="V1067" s="11">
        <v>-800</v>
      </c>
      <c r="W1067" s="11">
        <v>-800</v>
      </c>
      <c r="X1067" s="11">
        <v>-800</v>
      </c>
      <c r="Y1067" s="11">
        <v>-800</v>
      </c>
      <c r="Z1067" s="11">
        <v>-800</v>
      </c>
      <c r="AA1067" s="11">
        <v>-800</v>
      </c>
      <c r="AB1067" s="11">
        <v>-800</v>
      </c>
      <c r="AC1067" s="11">
        <v>-800</v>
      </c>
      <c r="AD1067" s="11">
        <v>-800</v>
      </c>
      <c r="AE1067" s="11">
        <v>-800</v>
      </c>
      <c r="AF1067" s="11">
        <v>-800</v>
      </c>
      <c r="AG1067" s="41">
        <f t="shared" si="564"/>
        <v>-9600</v>
      </c>
    </row>
    <row r="1068" spans="1:33" outlineLevel="2" x14ac:dyDescent="0.3">
      <c r="A1068" s="45">
        <f>IF(AG1068=0,"-",F1068)</f>
        <v>8001</v>
      </c>
      <c r="E1068" s="42"/>
      <c r="F1068" s="43">
        <v>8001</v>
      </c>
      <c r="G1068" s="43" t="s">
        <v>97</v>
      </c>
      <c r="H1068" s="43" t="s">
        <v>306</v>
      </c>
      <c r="I1068" s="42"/>
      <c r="J1068" s="76"/>
      <c r="K1068" s="76"/>
      <c r="L1068" s="76"/>
      <c r="M1068" s="76"/>
      <c r="N1068" s="76"/>
      <c r="O1068" s="76"/>
      <c r="P1068" s="76"/>
      <c r="Q1068" s="76"/>
      <c r="R1068" s="76"/>
      <c r="S1068" s="76"/>
      <c r="T1068" s="68" t="s">
        <v>555</v>
      </c>
      <c r="U1068" s="11">
        <v>-800</v>
      </c>
      <c r="V1068" s="11">
        <v>-800</v>
      </c>
      <c r="W1068" s="11">
        <v>-800</v>
      </c>
      <c r="X1068" s="11">
        <v>-800</v>
      </c>
      <c r="Y1068" s="11">
        <v>-800</v>
      </c>
      <c r="Z1068" s="11">
        <v>-800</v>
      </c>
      <c r="AA1068" s="11">
        <v>-800</v>
      </c>
      <c r="AB1068" s="11">
        <v>-800</v>
      </c>
      <c r="AC1068" s="11">
        <v>-800</v>
      </c>
      <c r="AD1068" s="11">
        <v>-800</v>
      </c>
      <c r="AE1068" s="11">
        <v>-800</v>
      </c>
      <c r="AF1068" s="11">
        <v>-800</v>
      </c>
      <c r="AG1068" s="41">
        <f t="shared" si="564"/>
        <v>-9600</v>
      </c>
    </row>
    <row r="1069" spans="1:33" outlineLevel="2" x14ac:dyDescent="0.3">
      <c r="A1069" s="45">
        <f>IF(AG1069=0,"-",F1069)</f>
        <v>8001</v>
      </c>
      <c r="E1069" s="42"/>
      <c r="F1069" s="43">
        <v>8001</v>
      </c>
      <c r="G1069" s="43" t="s">
        <v>97</v>
      </c>
      <c r="H1069" s="43" t="s">
        <v>306</v>
      </c>
      <c r="I1069" s="42"/>
      <c r="J1069" s="76"/>
      <c r="K1069" s="76"/>
      <c r="L1069" s="76"/>
      <c r="M1069" s="76"/>
      <c r="N1069" s="76"/>
      <c r="O1069" s="76"/>
      <c r="P1069" s="76"/>
      <c r="Q1069" s="76"/>
      <c r="R1069" s="76"/>
      <c r="S1069" s="76"/>
      <c r="T1069" s="68" t="s">
        <v>555</v>
      </c>
      <c r="U1069" s="11">
        <v>-800</v>
      </c>
      <c r="V1069" s="11">
        <v>-800</v>
      </c>
      <c r="W1069" s="11">
        <v>-800</v>
      </c>
      <c r="X1069" s="11">
        <v>-800</v>
      </c>
      <c r="Y1069" s="11">
        <v>-800</v>
      </c>
      <c r="Z1069" s="11">
        <v>-800</v>
      </c>
      <c r="AA1069" s="11">
        <v>-800</v>
      </c>
      <c r="AB1069" s="11">
        <v>-800</v>
      </c>
      <c r="AC1069" s="11">
        <v>-800</v>
      </c>
      <c r="AD1069" s="11">
        <v>-800</v>
      </c>
      <c r="AE1069" s="11">
        <v>-800</v>
      </c>
      <c r="AF1069" s="11">
        <v>-800</v>
      </c>
      <c r="AG1069" s="41">
        <f t="shared" si="564"/>
        <v>-9600</v>
      </c>
    </row>
    <row r="1070" spans="1:33" outlineLevel="2" x14ac:dyDescent="0.3">
      <c r="A1070" s="45">
        <f>IF(AG1070=0,"-",F1070)</f>
        <v>8001</v>
      </c>
      <c r="E1070" s="42"/>
      <c r="F1070" s="43">
        <v>8001</v>
      </c>
      <c r="G1070" s="43" t="s">
        <v>97</v>
      </c>
      <c r="H1070" s="43" t="s">
        <v>307</v>
      </c>
      <c r="I1070" s="42"/>
      <c r="J1070" s="76"/>
      <c r="K1070" s="76"/>
      <c r="L1070" s="76"/>
      <c r="M1070" s="76"/>
      <c r="N1070" s="76"/>
      <c r="O1070" s="76"/>
      <c r="P1070" s="76"/>
      <c r="Q1070" s="76"/>
      <c r="R1070" s="76"/>
      <c r="S1070" s="76"/>
      <c r="T1070" s="68" t="s">
        <v>555</v>
      </c>
      <c r="U1070" s="11">
        <v>-1333.33</v>
      </c>
      <c r="V1070" s="11">
        <v>-1333.33</v>
      </c>
      <c r="W1070" s="11">
        <v>-1333.33</v>
      </c>
      <c r="X1070" s="11">
        <v>-1333.33</v>
      </c>
      <c r="Y1070" s="11">
        <v>-1333.33</v>
      </c>
      <c r="Z1070" s="11">
        <v>-1333.33</v>
      </c>
      <c r="AA1070" s="11">
        <v>-1333.33</v>
      </c>
      <c r="AB1070" s="11">
        <v>-1333.33</v>
      </c>
      <c r="AC1070" s="11">
        <v>-1333.33</v>
      </c>
      <c r="AD1070" s="11">
        <v>-1333.33</v>
      </c>
      <c r="AE1070" s="11">
        <v>-1333.33</v>
      </c>
      <c r="AF1070" s="11">
        <v>-1333.33</v>
      </c>
      <c r="AG1070" s="41">
        <f t="shared" si="564"/>
        <v>-15999.96</v>
      </c>
    </row>
    <row r="1071" spans="1:33" outlineLevel="2" x14ac:dyDescent="0.3">
      <c r="A1071" s="45">
        <f>IF(AG1071=0,"-",F1071)</f>
        <v>8001</v>
      </c>
      <c r="E1071" s="42"/>
      <c r="F1071" s="43">
        <v>8001</v>
      </c>
      <c r="G1071" s="43" t="s">
        <v>97</v>
      </c>
      <c r="H1071" s="43" t="s">
        <v>308</v>
      </c>
      <c r="I1071" s="42"/>
      <c r="J1071" s="76"/>
      <c r="K1071" s="76"/>
      <c r="L1071" s="76"/>
      <c r="M1071" s="76"/>
      <c r="N1071" s="76"/>
      <c r="O1071" s="76"/>
      <c r="P1071" s="76"/>
      <c r="Q1071" s="76"/>
      <c r="R1071" s="76"/>
      <c r="S1071" s="76"/>
      <c r="T1071" s="68" t="s">
        <v>555</v>
      </c>
      <c r="U1071" s="11">
        <v>-1333.33</v>
      </c>
      <c r="V1071" s="11">
        <v>-1333.33</v>
      </c>
      <c r="W1071" s="11">
        <v>-1333.33</v>
      </c>
      <c r="X1071" s="11">
        <v>-1333.33</v>
      </c>
      <c r="Y1071" s="11">
        <v>-1333.33</v>
      </c>
      <c r="Z1071" s="11">
        <v>-1333.33</v>
      </c>
      <c r="AA1071" s="11">
        <v>-1333.33</v>
      </c>
      <c r="AB1071" s="11">
        <v>-1333.33</v>
      </c>
      <c r="AC1071" s="11">
        <v>-1333.33</v>
      </c>
      <c r="AD1071" s="11">
        <v>-1333.33</v>
      </c>
      <c r="AE1071" s="11">
        <v>-1333.33</v>
      </c>
      <c r="AF1071" s="11">
        <v>-1333.33</v>
      </c>
      <c r="AG1071" s="41">
        <f t="shared" si="564"/>
        <v>-15999.96</v>
      </c>
    </row>
    <row r="1072" spans="1:33" outlineLevel="2" x14ac:dyDescent="0.3">
      <c r="A1072" s="45">
        <f>IF(AG1072=0,"-",F1072)</f>
        <v>8001</v>
      </c>
      <c r="E1072" s="42"/>
      <c r="F1072" s="43">
        <v>8001</v>
      </c>
      <c r="G1072" s="43" t="s">
        <v>97</v>
      </c>
      <c r="H1072" s="43" t="s">
        <v>308</v>
      </c>
      <c r="I1072" s="42"/>
      <c r="J1072" s="76"/>
      <c r="K1072" s="76"/>
      <c r="L1072" s="76"/>
      <c r="M1072" s="76"/>
      <c r="N1072" s="76"/>
      <c r="O1072" s="76"/>
      <c r="P1072" s="76"/>
      <c r="Q1072" s="76"/>
      <c r="R1072" s="76"/>
      <c r="S1072" s="76"/>
      <c r="T1072" s="68" t="s">
        <v>555</v>
      </c>
      <c r="U1072" s="11">
        <v>-1333.33</v>
      </c>
      <c r="V1072" s="11">
        <v>-1333.33</v>
      </c>
      <c r="W1072" s="11">
        <v>-1333.33</v>
      </c>
      <c r="X1072" s="11">
        <v>-1333.33</v>
      </c>
      <c r="Y1072" s="11">
        <v>-1333.33</v>
      </c>
      <c r="Z1072" s="11">
        <v>-1333.33</v>
      </c>
      <c r="AA1072" s="11">
        <v>-1333.33</v>
      </c>
      <c r="AB1072" s="11">
        <v>-1333.33</v>
      </c>
      <c r="AC1072" s="11">
        <v>-1333.33</v>
      </c>
      <c r="AD1072" s="11">
        <v>-1333.33</v>
      </c>
      <c r="AE1072" s="11">
        <v>-1333.33</v>
      </c>
      <c r="AF1072" s="11">
        <v>-1333.33</v>
      </c>
      <c r="AG1072" s="41">
        <f t="shared" si="564"/>
        <v>-15999.96</v>
      </c>
    </row>
    <row r="1073" spans="1:33" outlineLevel="2" x14ac:dyDescent="0.3">
      <c r="A1073" s="45">
        <f>IF(AG1073=0,"-",F1073)</f>
        <v>8001</v>
      </c>
      <c r="E1073" s="42"/>
      <c r="F1073" s="43">
        <v>8001</v>
      </c>
      <c r="G1073" s="43" t="s">
        <v>97</v>
      </c>
      <c r="H1073" s="43" t="s">
        <v>309</v>
      </c>
      <c r="I1073" s="42"/>
      <c r="J1073" s="76"/>
      <c r="K1073" s="76"/>
      <c r="L1073" s="76"/>
      <c r="M1073" s="76"/>
      <c r="N1073" s="76"/>
      <c r="O1073" s="76"/>
      <c r="P1073" s="76"/>
      <c r="Q1073" s="76"/>
      <c r="R1073" s="76"/>
      <c r="S1073" s="76"/>
      <c r="T1073" s="68" t="s">
        <v>555</v>
      </c>
      <c r="U1073" s="11">
        <v>-1599.99</v>
      </c>
      <c r="V1073" s="11">
        <v>-1599.99</v>
      </c>
      <c r="W1073" s="11">
        <v>-1599.99</v>
      </c>
      <c r="X1073" s="11">
        <v>-1599.99</v>
      </c>
      <c r="Y1073" s="11">
        <v>-1599.99</v>
      </c>
      <c r="Z1073" s="11">
        <v>-1599.99</v>
      </c>
      <c r="AA1073" s="11">
        <v>-1599.99</v>
      </c>
      <c r="AB1073" s="11">
        <v>-1599.99</v>
      </c>
      <c r="AC1073" s="11">
        <v>-1599.99</v>
      </c>
      <c r="AD1073" s="11">
        <v>-1599.99</v>
      </c>
      <c r="AE1073" s="11">
        <v>-1599.99</v>
      </c>
      <c r="AF1073" s="11">
        <v>-1599.99</v>
      </c>
      <c r="AG1073" s="41">
        <f t="shared" si="564"/>
        <v>-19199.88</v>
      </c>
    </row>
    <row r="1074" spans="1:33" outlineLevel="2" x14ac:dyDescent="0.3">
      <c r="A1074" s="45">
        <f>IF(AG1074=0,"-",F1074)</f>
        <v>8001</v>
      </c>
      <c r="E1074" s="42"/>
      <c r="F1074" s="43">
        <v>8001</v>
      </c>
      <c r="G1074" s="43" t="s">
        <v>97</v>
      </c>
      <c r="H1074" s="43" t="s">
        <v>310</v>
      </c>
      <c r="I1074" s="42"/>
      <c r="J1074" s="76"/>
      <c r="K1074" s="76"/>
      <c r="L1074" s="76"/>
      <c r="M1074" s="76"/>
      <c r="N1074" s="76"/>
      <c r="O1074" s="76"/>
      <c r="P1074" s="76"/>
      <c r="Q1074" s="76"/>
      <c r="R1074" s="76"/>
      <c r="S1074" s="76"/>
      <c r="T1074" s="68" t="s">
        <v>555</v>
      </c>
      <c r="U1074" s="11">
        <v>-2133.3200000000002</v>
      </c>
      <c r="V1074" s="11">
        <v>-2133.3200000000002</v>
      </c>
      <c r="W1074" s="11">
        <v>-2133.3200000000002</v>
      </c>
      <c r="X1074" s="11">
        <v>-2133.3200000000002</v>
      </c>
      <c r="Y1074" s="11">
        <v>-2133.3200000000002</v>
      </c>
      <c r="Z1074" s="11">
        <v>-2133.3200000000002</v>
      </c>
      <c r="AA1074" s="11">
        <v>-2133.3200000000002</v>
      </c>
      <c r="AB1074" s="11">
        <v>-2133.3200000000002</v>
      </c>
      <c r="AC1074" s="11">
        <v>-2133.3200000000002</v>
      </c>
      <c r="AD1074" s="11">
        <v>-2133.3200000000002</v>
      </c>
      <c r="AE1074" s="11">
        <v>-2133.3200000000002</v>
      </c>
      <c r="AF1074" s="11">
        <v>-2133.3200000000002</v>
      </c>
      <c r="AG1074" s="41">
        <f t="shared" si="564"/>
        <v>-25599.84</v>
      </c>
    </row>
    <row r="1075" spans="1:33" outlineLevel="2" x14ac:dyDescent="0.3">
      <c r="A1075" s="45">
        <f>IF(AG1075=0,"-",F1075)</f>
        <v>8001</v>
      </c>
      <c r="E1075" s="42"/>
      <c r="F1075" s="43">
        <v>8001</v>
      </c>
      <c r="G1075" s="43" t="s">
        <v>97</v>
      </c>
      <c r="H1075" s="43" t="s">
        <v>311</v>
      </c>
      <c r="I1075" s="42"/>
      <c r="J1075" s="76"/>
      <c r="K1075" s="76"/>
      <c r="L1075" s="76"/>
      <c r="M1075" s="76"/>
      <c r="N1075" s="76"/>
      <c r="O1075" s="76"/>
      <c r="P1075" s="76"/>
      <c r="Q1075" s="76"/>
      <c r="R1075" s="76"/>
      <c r="S1075" s="76"/>
      <c r="T1075" s="68" t="s">
        <v>555</v>
      </c>
      <c r="U1075" s="11">
        <v>-533.33000000000004</v>
      </c>
      <c r="V1075" s="11">
        <v>-533.33000000000004</v>
      </c>
      <c r="W1075" s="11">
        <v>-533.33000000000004</v>
      </c>
      <c r="X1075" s="11">
        <v>-533.33000000000004</v>
      </c>
      <c r="Y1075" s="11">
        <v>-533.33000000000004</v>
      </c>
      <c r="Z1075" s="11">
        <v>-533.33000000000004</v>
      </c>
      <c r="AA1075" s="11">
        <v>-533.33000000000004</v>
      </c>
      <c r="AB1075" s="11">
        <v>-533.33000000000004</v>
      </c>
      <c r="AC1075" s="11">
        <v>-533.33000000000004</v>
      </c>
      <c r="AD1075" s="11">
        <v>-533.33000000000004</v>
      </c>
      <c r="AE1075" s="11">
        <v>-533.33000000000004</v>
      </c>
      <c r="AF1075" s="11">
        <v>-533.33000000000004</v>
      </c>
      <c r="AG1075" s="41">
        <f t="shared" si="564"/>
        <v>-6399.96</v>
      </c>
    </row>
    <row r="1076" spans="1:33" outlineLevel="2" x14ac:dyDescent="0.3">
      <c r="A1076" s="45" t="str">
        <f>IF(AG1076=0,"-",F1076)</f>
        <v>-</v>
      </c>
      <c r="E1076" s="42"/>
      <c r="F1076" s="43"/>
      <c r="G1076" s="43"/>
      <c r="H1076" s="43"/>
      <c r="I1076" s="42"/>
      <c r="J1076" s="76"/>
      <c r="K1076" s="76"/>
      <c r="L1076" s="76"/>
      <c r="M1076" s="76"/>
      <c r="N1076" s="76"/>
      <c r="O1076" s="76"/>
      <c r="P1076" s="76"/>
      <c r="Q1076" s="76"/>
      <c r="R1076" s="76"/>
      <c r="S1076" s="76"/>
      <c r="T1076" s="68" t="s">
        <v>555</v>
      </c>
      <c r="AG1076" s="41">
        <f t="shared" si="564"/>
        <v>0</v>
      </c>
    </row>
    <row r="1077" spans="1:33" outlineLevel="2" x14ac:dyDescent="0.3">
      <c r="A1077" s="45">
        <f>IF(AG1077=0,"-",F1077)</f>
        <v>8001</v>
      </c>
      <c r="E1077" s="42"/>
      <c r="F1077" s="43">
        <v>8001</v>
      </c>
      <c r="G1077" s="43" t="s">
        <v>97</v>
      </c>
      <c r="H1077" s="43" t="s">
        <v>312</v>
      </c>
      <c r="I1077" s="42"/>
      <c r="J1077" s="76"/>
      <c r="K1077" s="76"/>
      <c r="L1077" s="76"/>
      <c r="M1077" s="76"/>
      <c r="N1077" s="76"/>
      <c r="O1077" s="76"/>
      <c r="P1077" s="76"/>
      <c r="Q1077" s="76"/>
      <c r="R1077" s="76"/>
      <c r="S1077" s="76"/>
      <c r="T1077" s="68" t="s">
        <v>555</v>
      </c>
      <c r="U1077" s="11">
        <v>-6500</v>
      </c>
      <c r="V1077" s="11">
        <v>-6500</v>
      </c>
      <c r="W1077" s="11">
        <v>-6500</v>
      </c>
      <c r="X1077" s="11">
        <v>-6500</v>
      </c>
      <c r="Y1077" s="11">
        <v>-7100</v>
      </c>
      <c r="Z1077" s="11">
        <v>-7100</v>
      </c>
      <c r="AA1077" s="11">
        <v>-7100</v>
      </c>
      <c r="AB1077" s="11">
        <v>-7100</v>
      </c>
      <c r="AC1077" s="11">
        <v>-7100</v>
      </c>
      <c r="AD1077" s="11">
        <v>-7100</v>
      </c>
      <c r="AE1077" s="11">
        <v>-7100</v>
      </c>
      <c r="AF1077" s="11">
        <v>-7100</v>
      </c>
      <c r="AG1077" s="41">
        <f t="shared" si="564"/>
        <v>-82800</v>
      </c>
    </row>
    <row r="1078" spans="1:33" outlineLevel="2" x14ac:dyDescent="0.3">
      <c r="A1078" s="45">
        <f>IF(AG1078=0,"-",F1078)</f>
        <v>8001</v>
      </c>
      <c r="E1078" s="42"/>
      <c r="F1078" s="43">
        <v>8001</v>
      </c>
      <c r="G1078" s="43" t="s">
        <v>97</v>
      </c>
      <c r="H1078" s="43" t="s">
        <v>313</v>
      </c>
      <c r="I1078" s="42"/>
      <c r="J1078" s="76"/>
      <c r="K1078" s="76"/>
      <c r="L1078" s="76"/>
      <c r="M1078" s="76"/>
      <c r="N1078" s="76"/>
      <c r="O1078" s="76"/>
      <c r="P1078" s="76"/>
      <c r="Q1078" s="76"/>
      <c r="R1078" s="76"/>
      <c r="S1078" s="76"/>
      <c r="T1078" s="68" t="s">
        <v>555</v>
      </c>
      <c r="U1078" s="11">
        <v>-2000</v>
      </c>
      <c r="V1078" s="11">
        <v>-2000</v>
      </c>
      <c r="W1078" s="11">
        <v>-2000</v>
      </c>
      <c r="X1078" s="11">
        <v>-2000</v>
      </c>
      <c r="Y1078" s="11">
        <v>-2000</v>
      </c>
      <c r="Z1078" s="11">
        <v>-2000</v>
      </c>
      <c r="AA1078" s="11">
        <v>-2000</v>
      </c>
      <c r="AB1078" s="11">
        <v>-2000</v>
      </c>
      <c r="AC1078" s="11">
        <v>-2000</v>
      </c>
      <c r="AD1078" s="11">
        <v>-2000</v>
      </c>
      <c r="AE1078" s="11">
        <v>-2000</v>
      </c>
      <c r="AF1078" s="11">
        <v>-2000</v>
      </c>
      <c r="AG1078" s="41">
        <f t="shared" si="564"/>
        <v>-24000</v>
      </c>
    </row>
    <row r="1079" spans="1:33" outlineLevel="2" x14ac:dyDescent="0.3">
      <c r="A1079" s="45">
        <f>IF(AG1079=0,"-",F1079)</f>
        <v>8001</v>
      </c>
      <c r="E1079" s="42"/>
      <c r="F1079" s="43">
        <v>8001</v>
      </c>
      <c r="G1079" s="43" t="s">
        <v>97</v>
      </c>
      <c r="H1079" s="43" t="s">
        <v>314</v>
      </c>
      <c r="I1079" s="42"/>
      <c r="J1079" s="76"/>
      <c r="K1079" s="76"/>
      <c r="L1079" s="76"/>
      <c r="M1079" s="76"/>
      <c r="N1079" s="76"/>
      <c r="O1079" s="76"/>
      <c r="P1079" s="76"/>
      <c r="Q1079" s="76"/>
      <c r="R1079" s="76"/>
      <c r="S1079" s="76"/>
      <c r="T1079" s="68" t="s">
        <v>555</v>
      </c>
      <c r="W1079" s="11">
        <v>-30000</v>
      </c>
      <c r="AG1079" s="41">
        <f t="shared" si="564"/>
        <v>-30000</v>
      </c>
    </row>
    <row r="1080" spans="1:33" outlineLevel="2" x14ac:dyDescent="0.3">
      <c r="A1080" s="45">
        <f>IF(AG1080=0,"-",F1080)</f>
        <v>8001</v>
      </c>
      <c r="E1080" s="42"/>
      <c r="F1080" s="43">
        <v>8001</v>
      </c>
      <c r="G1080" s="43" t="s">
        <v>97</v>
      </c>
      <c r="H1080" s="43" t="s">
        <v>315</v>
      </c>
      <c r="I1080" s="42"/>
      <c r="J1080" s="76"/>
      <c r="K1080" s="76"/>
      <c r="L1080" s="76"/>
      <c r="M1080" s="76"/>
      <c r="N1080" s="76"/>
      <c r="O1080" s="76"/>
      <c r="P1080" s="76"/>
      <c r="Q1080" s="76"/>
      <c r="R1080" s="76"/>
      <c r="S1080" s="76"/>
      <c r="T1080" s="68" t="s">
        <v>555</v>
      </c>
      <c r="AB1080" s="11">
        <v>-165000</v>
      </c>
      <c r="AG1080" s="41">
        <f t="shared" si="564"/>
        <v>-165000</v>
      </c>
    </row>
    <row r="1081" spans="1:33" outlineLevel="2" x14ac:dyDescent="0.3">
      <c r="A1081" s="45">
        <f>IF(AG1081=0,"-",F1081)</f>
        <v>8001</v>
      </c>
      <c r="E1081" s="42"/>
      <c r="F1081" s="43">
        <v>8001</v>
      </c>
      <c r="G1081" s="43" t="s">
        <v>97</v>
      </c>
      <c r="H1081" s="43" t="s">
        <v>316</v>
      </c>
      <c r="I1081" s="42"/>
      <c r="J1081" s="76"/>
      <c r="K1081" s="76"/>
      <c r="L1081" s="76"/>
      <c r="M1081" s="76"/>
      <c r="N1081" s="76"/>
      <c r="O1081" s="76"/>
      <c r="P1081" s="76"/>
      <c r="Q1081" s="76"/>
      <c r="R1081" s="76"/>
      <c r="S1081" s="76"/>
      <c r="T1081" s="68" t="s">
        <v>555</v>
      </c>
      <c r="W1081" s="11">
        <v>-5000</v>
      </c>
      <c r="Z1081" s="11">
        <v>-5000</v>
      </c>
      <c r="AC1081" s="11">
        <v>-5000</v>
      </c>
      <c r="AG1081" s="41">
        <f t="shared" si="563"/>
        <v>-15000</v>
      </c>
    </row>
    <row r="1082" spans="1:33" outlineLevel="2" x14ac:dyDescent="0.3">
      <c r="A1082" s="45">
        <f>IF(AG1082=0,"-",F1082)</f>
        <v>8001</v>
      </c>
      <c r="E1082" s="42"/>
      <c r="F1082" s="43">
        <v>8001</v>
      </c>
      <c r="G1082" s="43" t="s">
        <v>97</v>
      </c>
      <c r="H1082" s="43" t="s">
        <v>317</v>
      </c>
      <c r="I1082" s="42"/>
      <c r="J1082" s="76"/>
      <c r="K1082" s="76"/>
      <c r="L1082" s="76"/>
      <c r="M1082" s="76"/>
      <c r="N1082" s="76"/>
      <c r="O1082" s="76"/>
      <c r="P1082" s="76"/>
      <c r="Q1082" s="76"/>
      <c r="R1082" s="76"/>
      <c r="S1082" s="76"/>
      <c r="T1082" s="68" t="s">
        <v>555</v>
      </c>
      <c r="X1082" s="11">
        <v>-16000</v>
      </c>
      <c r="AG1082" s="41">
        <f t="shared" si="563"/>
        <v>-16000</v>
      </c>
    </row>
    <row r="1083" spans="1:33" outlineLevel="2" x14ac:dyDescent="0.3">
      <c r="A1083" s="45" t="str">
        <f>IF(AG1083=0,"-",F1083)</f>
        <v>-</v>
      </c>
      <c r="E1083" s="42"/>
      <c r="F1083" s="43"/>
      <c r="G1083" s="43"/>
      <c r="H1083" s="43"/>
      <c r="I1083" s="42"/>
      <c r="J1083" s="76"/>
      <c r="K1083" s="76"/>
      <c r="L1083" s="76"/>
      <c r="M1083" s="76"/>
      <c r="N1083" s="76"/>
      <c r="O1083" s="76"/>
      <c r="P1083" s="76"/>
      <c r="Q1083" s="76"/>
      <c r="R1083" s="76"/>
      <c r="S1083" s="76"/>
      <c r="T1083" s="68" t="s">
        <v>555</v>
      </c>
      <c r="AG1083" s="41">
        <f t="shared" si="563"/>
        <v>0</v>
      </c>
    </row>
    <row r="1084" spans="1:33" outlineLevel="2" x14ac:dyDescent="0.3">
      <c r="A1084" s="45">
        <f>IF(AG1084=0,"-",F1084)</f>
        <v>8001</v>
      </c>
      <c r="E1084" s="42"/>
      <c r="F1084" s="43">
        <v>8001</v>
      </c>
      <c r="G1084" s="43" t="s">
        <v>97</v>
      </c>
      <c r="H1084" s="43" t="s">
        <v>325</v>
      </c>
      <c r="I1084" s="42"/>
      <c r="J1084" s="76"/>
      <c r="K1084" s="76"/>
      <c r="L1084" s="76"/>
      <c r="M1084" s="76"/>
      <c r="N1084" s="76"/>
      <c r="O1084" s="76"/>
      <c r="P1084" s="76"/>
      <c r="Q1084" s="76"/>
      <c r="R1084" s="76"/>
      <c r="S1084" s="76"/>
      <c r="T1084" s="68" t="s">
        <v>555</v>
      </c>
      <c r="W1084" s="11">
        <v>-3000</v>
      </c>
      <c r="AG1084" s="41">
        <f t="shared" ref="AG1084" si="565">SUM(U1084:AF1084)</f>
        <v>-3000</v>
      </c>
    </row>
    <row r="1085" spans="1:33" outlineLevel="2" x14ac:dyDescent="0.3">
      <c r="A1085" s="45" t="str">
        <f>IF(AG1085=0,"-",F1085)</f>
        <v>-</v>
      </c>
      <c r="E1085" s="42"/>
      <c r="F1085" s="43"/>
      <c r="G1085" s="43"/>
      <c r="H1085" s="43"/>
      <c r="I1085" s="42"/>
      <c r="J1085" s="76"/>
      <c r="K1085" s="76"/>
      <c r="L1085" s="76"/>
      <c r="M1085" s="76"/>
      <c r="N1085" s="76"/>
      <c r="O1085" s="76"/>
      <c r="P1085" s="76"/>
      <c r="Q1085" s="76"/>
      <c r="R1085" s="76"/>
      <c r="S1085" s="76"/>
      <c r="T1085" s="68" t="s">
        <v>555</v>
      </c>
      <c r="AG1085" s="41">
        <f t="shared" si="563"/>
        <v>0</v>
      </c>
    </row>
    <row r="1086" spans="1:33" outlineLevel="1" x14ac:dyDescent="0.3">
      <c r="A1086" s="45" t="s">
        <v>179</v>
      </c>
      <c r="D1086">
        <v>42712</v>
      </c>
      <c r="E1086" t="s">
        <v>98</v>
      </c>
      <c r="J1086" s="72">
        <v>-200.34</v>
      </c>
      <c r="K1086" s="72">
        <v>0</v>
      </c>
      <c r="L1086" s="72">
        <v>0</v>
      </c>
      <c r="M1086" s="72">
        <v>-200.34</v>
      </c>
      <c r="N1086" s="72">
        <v>0</v>
      </c>
      <c r="O1086" s="72">
        <v>0</v>
      </c>
      <c r="P1086" s="72">
        <v>-209.66</v>
      </c>
      <c r="Q1086" s="72">
        <v>0</v>
      </c>
      <c r="R1086" s="72">
        <v>0</v>
      </c>
      <c r="S1086" s="72">
        <v>-209.66</v>
      </c>
      <c r="T1086" s="68" t="s">
        <v>555</v>
      </c>
      <c r="U1086" s="12">
        <f>SUBTOTAL(9,U1087:U1094)</f>
        <v>-16300</v>
      </c>
      <c r="V1086" s="12">
        <f t="shared" ref="V1086:AF1086" si="566">SUBTOTAL(9,V1087:V1094)</f>
        <v>-16300</v>
      </c>
      <c r="W1086" s="12">
        <f t="shared" si="566"/>
        <v>-26300</v>
      </c>
      <c r="X1086" s="12">
        <f t="shared" si="566"/>
        <v>-16300</v>
      </c>
      <c r="Y1086" s="12">
        <f t="shared" si="566"/>
        <v>-16300</v>
      </c>
      <c r="Z1086" s="12">
        <f t="shared" si="566"/>
        <v>-16300</v>
      </c>
      <c r="AA1086" s="12">
        <f t="shared" si="566"/>
        <v>-16300</v>
      </c>
      <c r="AB1086" s="12">
        <f t="shared" si="566"/>
        <v>-16300</v>
      </c>
      <c r="AC1086" s="12">
        <f t="shared" si="566"/>
        <v>-16300</v>
      </c>
      <c r="AD1086" s="12">
        <f t="shared" si="566"/>
        <v>-16300</v>
      </c>
      <c r="AE1086" s="12">
        <f t="shared" si="566"/>
        <v>-16300</v>
      </c>
      <c r="AF1086" s="12">
        <f t="shared" si="566"/>
        <v>-16300</v>
      </c>
      <c r="AG1086" s="12">
        <f t="shared" ref="AG1086" si="567">SUM(U1086:AF1086)</f>
        <v>-205600</v>
      </c>
    </row>
    <row r="1087" spans="1:33" outlineLevel="2" x14ac:dyDescent="0.3">
      <c r="A1087" s="45">
        <f>IF(AG1087=0,"-",F1087)</f>
        <v>8002</v>
      </c>
      <c r="E1087" s="42"/>
      <c r="F1087" s="43">
        <v>8002</v>
      </c>
      <c r="G1087" s="43" t="s">
        <v>208</v>
      </c>
      <c r="H1087" s="43"/>
      <c r="I1087" s="42"/>
      <c r="J1087" s="76"/>
      <c r="K1087" s="76"/>
      <c r="L1087" s="76"/>
      <c r="M1087" s="76"/>
      <c r="N1087" s="76"/>
      <c r="O1087" s="76"/>
      <c r="P1087" s="76"/>
      <c r="Q1087" s="76"/>
      <c r="R1087" s="76"/>
      <c r="S1087" s="76"/>
      <c r="T1087" s="68" t="s">
        <v>555</v>
      </c>
      <c r="U1087" s="11">
        <v>-300</v>
      </c>
      <c r="V1087" s="11">
        <v>-300</v>
      </c>
      <c r="W1087" s="11">
        <v>-300</v>
      </c>
      <c r="X1087" s="11">
        <v>-300</v>
      </c>
      <c r="Y1087" s="11">
        <v>-300</v>
      </c>
      <c r="Z1087" s="11">
        <v>-300</v>
      </c>
      <c r="AA1087" s="11">
        <v>-300</v>
      </c>
      <c r="AB1087" s="11">
        <v>-300</v>
      </c>
      <c r="AC1087" s="11">
        <v>-300</v>
      </c>
      <c r="AD1087" s="11">
        <v>-300</v>
      </c>
      <c r="AE1087" s="11">
        <v>-300</v>
      </c>
      <c r="AF1087" s="11">
        <v>-300</v>
      </c>
      <c r="AG1087" s="41">
        <f>SUM(U1087:AF1087)</f>
        <v>-3600</v>
      </c>
    </row>
    <row r="1088" spans="1:33" outlineLevel="2" x14ac:dyDescent="0.3">
      <c r="A1088" s="45" t="str">
        <f>IF(AG1088=0,"-",F1088)</f>
        <v>-</v>
      </c>
      <c r="E1088" s="42"/>
      <c r="F1088" s="43"/>
      <c r="G1088" s="43"/>
      <c r="H1088" s="43"/>
      <c r="I1088" s="42"/>
      <c r="J1088" s="76"/>
      <c r="K1088" s="76"/>
      <c r="L1088" s="76"/>
      <c r="M1088" s="76"/>
      <c r="N1088" s="76"/>
      <c r="O1088" s="76"/>
      <c r="P1088" s="76"/>
      <c r="Q1088" s="76"/>
      <c r="R1088" s="76"/>
      <c r="S1088" s="76"/>
      <c r="T1088" s="68" t="s">
        <v>555</v>
      </c>
      <c r="AG1088" s="41">
        <f t="shared" ref="AG1088:AG1094" si="568">SUM(U1088:AF1088)</f>
        <v>0</v>
      </c>
    </row>
    <row r="1089" spans="1:33" outlineLevel="2" x14ac:dyDescent="0.3">
      <c r="A1089" s="45">
        <f>IF(AG1089=0,"-",F1089)</f>
        <v>8001</v>
      </c>
      <c r="E1089" s="42"/>
      <c r="F1089" s="43">
        <v>8001</v>
      </c>
      <c r="G1089" s="43" t="s">
        <v>97</v>
      </c>
      <c r="H1089" s="43" t="s">
        <v>318</v>
      </c>
      <c r="I1089" s="42"/>
      <c r="J1089" s="76"/>
      <c r="K1089" s="76"/>
      <c r="L1089" s="76"/>
      <c r="M1089" s="76"/>
      <c r="N1089" s="76"/>
      <c r="O1089" s="76"/>
      <c r="P1089" s="76"/>
      <c r="Q1089" s="76"/>
      <c r="R1089" s="76"/>
      <c r="S1089" s="76"/>
      <c r="T1089" s="68" t="s">
        <v>555</v>
      </c>
      <c r="U1089" s="11">
        <v>-10000</v>
      </c>
      <c r="V1089" s="11">
        <v>-10000</v>
      </c>
      <c r="W1089" s="11">
        <v>-10000</v>
      </c>
      <c r="X1089" s="11">
        <v>-10000</v>
      </c>
      <c r="Y1089" s="11">
        <v>-10000</v>
      </c>
      <c r="Z1089" s="11">
        <v>-10000</v>
      </c>
      <c r="AA1089" s="11">
        <v>-10000</v>
      </c>
      <c r="AB1089" s="11">
        <v>-10000</v>
      </c>
      <c r="AC1089" s="11">
        <v>-10000</v>
      </c>
      <c r="AD1089" s="11">
        <v>-10000</v>
      </c>
      <c r="AE1089" s="11">
        <v>-10000</v>
      </c>
      <c r="AF1089" s="11">
        <v>-10000</v>
      </c>
      <c r="AG1089" s="41">
        <f t="shared" si="568"/>
        <v>-120000</v>
      </c>
    </row>
    <row r="1090" spans="1:33" outlineLevel="2" x14ac:dyDescent="0.3">
      <c r="A1090" s="45">
        <f>IF(AG1090=0,"-",F1090)</f>
        <v>8001</v>
      </c>
      <c r="E1090" s="42"/>
      <c r="F1090" s="43">
        <v>8001</v>
      </c>
      <c r="G1090" s="43" t="s">
        <v>97</v>
      </c>
      <c r="H1090" s="43" t="s">
        <v>319</v>
      </c>
      <c r="I1090" s="42"/>
      <c r="J1090" s="76"/>
      <c r="K1090" s="76"/>
      <c r="L1090" s="76"/>
      <c r="M1090" s="76"/>
      <c r="N1090" s="76"/>
      <c r="O1090" s="76"/>
      <c r="P1090" s="76"/>
      <c r="Q1090" s="76"/>
      <c r="R1090" s="76"/>
      <c r="S1090" s="76"/>
      <c r="T1090" s="68" t="s">
        <v>555</v>
      </c>
      <c r="U1090" s="11">
        <v>-6000</v>
      </c>
      <c r="V1090" s="11">
        <v>-6000</v>
      </c>
      <c r="W1090" s="11">
        <v>-6000</v>
      </c>
      <c r="X1090" s="11">
        <v>-6000</v>
      </c>
      <c r="Y1090" s="11">
        <v>-6000</v>
      </c>
      <c r="Z1090" s="11">
        <v>-6000</v>
      </c>
      <c r="AA1090" s="11">
        <v>-6000</v>
      </c>
      <c r="AB1090" s="11">
        <v>-6000</v>
      </c>
      <c r="AC1090" s="11">
        <v>-6000</v>
      </c>
      <c r="AD1090" s="11">
        <v>-6000</v>
      </c>
      <c r="AE1090" s="11">
        <v>-6000</v>
      </c>
      <c r="AF1090" s="11">
        <v>-6000</v>
      </c>
      <c r="AG1090" s="41">
        <f t="shared" si="568"/>
        <v>-72000</v>
      </c>
    </row>
    <row r="1091" spans="1:33" outlineLevel="2" x14ac:dyDescent="0.3">
      <c r="A1091" s="45">
        <f>IF(AG1091=0,"-",F1091)</f>
        <v>8001</v>
      </c>
      <c r="E1091" s="42"/>
      <c r="F1091" s="43">
        <v>8001</v>
      </c>
      <c r="G1091" s="43" t="s">
        <v>97</v>
      </c>
      <c r="H1091" s="43" t="s">
        <v>320</v>
      </c>
      <c r="I1091" s="42"/>
      <c r="J1091" s="76"/>
      <c r="K1091" s="76"/>
      <c r="L1091" s="76"/>
      <c r="M1091" s="76"/>
      <c r="N1091" s="76"/>
      <c r="O1091" s="76"/>
      <c r="P1091" s="76"/>
      <c r="Q1091" s="76"/>
      <c r="R1091" s="76"/>
      <c r="S1091" s="76"/>
      <c r="T1091" s="68" t="s">
        <v>555</v>
      </c>
      <c r="W1091" s="11">
        <v>-10000</v>
      </c>
      <c r="AG1091" s="41">
        <f t="shared" si="568"/>
        <v>-10000</v>
      </c>
    </row>
    <row r="1092" spans="1:33" outlineLevel="2" x14ac:dyDescent="0.3">
      <c r="A1092" s="45" t="str">
        <f>IF(AG1092=0,"-",F1092)</f>
        <v>-</v>
      </c>
      <c r="E1092" s="42"/>
      <c r="F1092" s="43"/>
      <c r="G1092" s="43"/>
      <c r="H1092" s="43"/>
      <c r="I1092" s="42"/>
      <c r="J1092" s="76"/>
      <c r="K1092" s="76"/>
      <c r="L1092" s="76"/>
      <c r="M1092" s="76"/>
      <c r="N1092" s="76"/>
      <c r="O1092" s="76"/>
      <c r="P1092" s="76"/>
      <c r="Q1092" s="76"/>
      <c r="R1092" s="76"/>
      <c r="S1092" s="76"/>
      <c r="T1092" s="68" t="s">
        <v>555</v>
      </c>
      <c r="AG1092" s="41">
        <f t="shared" si="568"/>
        <v>0</v>
      </c>
    </row>
    <row r="1093" spans="1:33" outlineLevel="2" x14ac:dyDescent="0.3">
      <c r="A1093" s="45" t="str">
        <f>IF(AG1093=0,"-",F1093)</f>
        <v>-</v>
      </c>
      <c r="E1093" s="42"/>
      <c r="F1093" s="43"/>
      <c r="G1093" s="43"/>
      <c r="H1093" s="43"/>
      <c r="I1093" s="42"/>
      <c r="J1093" s="76"/>
      <c r="K1093" s="76"/>
      <c r="L1093" s="76"/>
      <c r="M1093" s="76"/>
      <c r="N1093" s="76"/>
      <c r="O1093" s="76"/>
      <c r="P1093" s="76"/>
      <c r="Q1093" s="76"/>
      <c r="R1093" s="76"/>
      <c r="S1093" s="76"/>
      <c r="T1093" s="68" t="s">
        <v>555</v>
      </c>
      <c r="AG1093" s="41">
        <f t="shared" si="568"/>
        <v>0</v>
      </c>
    </row>
    <row r="1094" spans="1:33" outlineLevel="2" x14ac:dyDescent="0.3">
      <c r="A1094" s="45" t="str">
        <f>IF(AG1094=0,"-",F1094)</f>
        <v>-</v>
      </c>
      <c r="E1094" s="42"/>
      <c r="F1094" s="43"/>
      <c r="G1094" s="43"/>
      <c r="H1094" s="43"/>
      <c r="I1094" s="42"/>
      <c r="J1094" s="76"/>
      <c r="K1094" s="76"/>
      <c r="L1094" s="76"/>
      <c r="M1094" s="76"/>
      <c r="N1094" s="76"/>
      <c r="O1094" s="76"/>
      <c r="P1094" s="76"/>
      <c r="Q1094" s="76"/>
      <c r="R1094" s="76"/>
      <c r="S1094" s="76"/>
      <c r="T1094" s="68" t="s">
        <v>555</v>
      </c>
      <c r="AG1094" s="41">
        <f t="shared" si="568"/>
        <v>0</v>
      </c>
    </row>
    <row r="1095" spans="1:33" outlineLevel="1" x14ac:dyDescent="0.3">
      <c r="A1095" s="45" t="s">
        <v>179</v>
      </c>
      <c r="D1095">
        <v>42713</v>
      </c>
      <c r="E1095" t="s">
        <v>99</v>
      </c>
      <c r="J1095" s="72">
        <v>-16018.949999999997</v>
      </c>
      <c r="K1095" s="72">
        <v>-21060.109999999997</v>
      </c>
      <c r="L1095" s="72">
        <v>-16745.440000000002</v>
      </c>
      <c r="M1095" s="72">
        <v>-25930.650000000005</v>
      </c>
      <c r="N1095" s="72">
        <v>-43132.109999999993</v>
      </c>
      <c r="O1095" s="72">
        <v>-20740.220000000005</v>
      </c>
      <c r="P1095" s="72">
        <v>-15287.839999999998</v>
      </c>
      <c r="Q1095" s="72">
        <v>-26220.380000000005</v>
      </c>
      <c r="R1095" s="72">
        <v>-17032.12</v>
      </c>
      <c r="S1095" s="72">
        <v>-19538.499999999996</v>
      </c>
      <c r="T1095" s="68" t="s">
        <v>555</v>
      </c>
      <c r="U1095" s="12">
        <f>SUBTOTAL(9,U1096:U1108)</f>
        <v>-28400</v>
      </c>
      <c r="V1095" s="12">
        <f>SUBTOTAL(9,V1096:V1108)</f>
        <v>-25400</v>
      </c>
      <c r="W1095" s="12">
        <f>SUBTOTAL(9,W1096:W1108)</f>
        <v>-25400</v>
      </c>
      <c r="X1095" s="12">
        <f>SUBTOTAL(9,X1096:X1108)</f>
        <v>-25400</v>
      </c>
      <c r="Y1095" s="12">
        <f>SUBTOTAL(9,Y1096:Y1108)</f>
        <v>-45400</v>
      </c>
      <c r="Z1095" s="12">
        <f>SUBTOTAL(9,Z1096:Z1108)</f>
        <v>-25400</v>
      </c>
      <c r="AA1095" s="12">
        <f>SUBTOTAL(9,AA1096:AA1108)</f>
        <v>-25400</v>
      </c>
      <c r="AB1095" s="12">
        <f>SUBTOTAL(9,AB1096:AB1108)</f>
        <v>-25400</v>
      </c>
      <c r="AC1095" s="12">
        <f>SUBTOTAL(9,AC1096:AC1108)</f>
        <v>-25400</v>
      </c>
      <c r="AD1095" s="12">
        <f>SUBTOTAL(9,AD1096:AD1108)</f>
        <v>-25400</v>
      </c>
      <c r="AE1095" s="12">
        <f>SUBTOTAL(9,AE1096:AE1108)</f>
        <v>-25400</v>
      </c>
      <c r="AF1095" s="12">
        <f>SUBTOTAL(9,AF1096:AF1108)</f>
        <v>-215400</v>
      </c>
      <c r="AG1095" s="12">
        <f t="shared" ref="AG1095" si="569">SUM(U1095:AF1095)</f>
        <v>-517800</v>
      </c>
    </row>
    <row r="1096" spans="1:33" outlineLevel="2" x14ac:dyDescent="0.3">
      <c r="A1096" s="45">
        <f>IF(AG1096=0,"-",F1096)</f>
        <v>3006</v>
      </c>
      <c r="E1096" s="42"/>
      <c r="F1096" s="43">
        <v>3006</v>
      </c>
      <c r="G1096" s="43" t="s">
        <v>224</v>
      </c>
      <c r="H1096" s="43" t="s">
        <v>281</v>
      </c>
      <c r="I1096" s="42"/>
      <c r="J1096" s="76"/>
      <c r="K1096" s="76"/>
      <c r="L1096" s="76"/>
      <c r="M1096" s="76"/>
      <c r="N1096" s="76"/>
      <c r="O1096" s="76"/>
      <c r="P1096" s="76"/>
      <c r="Q1096" s="76"/>
      <c r="R1096" s="76"/>
      <c r="S1096" s="76"/>
      <c r="T1096" s="68" t="s">
        <v>555</v>
      </c>
      <c r="U1096" s="11">
        <v>-1500</v>
      </c>
      <c r="AG1096" s="41">
        <f>SUM(U1096:AF1096)</f>
        <v>-1500</v>
      </c>
    </row>
    <row r="1097" spans="1:33" outlineLevel="2" x14ac:dyDescent="0.3">
      <c r="A1097" s="45">
        <f>IF(AG1097=0,"-",F1097)</f>
        <v>3006</v>
      </c>
      <c r="E1097" s="42"/>
      <c r="F1097" s="43">
        <v>3006</v>
      </c>
      <c r="G1097" s="43" t="s">
        <v>224</v>
      </c>
      <c r="H1097" s="43" t="s">
        <v>281</v>
      </c>
      <c r="I1097" s="42"/>
      <c r="J1097" s="76"/>
      <c r="K1097" s="76"/>
      <c r="L1097" s="76"/>
      <c r="M1097" s="76"/>
      <c r="N1097" s="76"/>
      <c r="O1097" s="76"/>
      <c r="P1097" s="76"/>
      <c r="Q1097" s="76"/>
      <c r="R1097" s="76"/>
      <c r="S1097" s="76"/>
      <c r="T1097" s="68" t="s">
        <v>555</v>
      </c>
      <c r="U1097" s="11">
        <v>-1500</v>
      </c>
      <c r="AG1097" s="41">
        <f t="shared" ref="AG1097:AG1108" si="570">SUM(U1097:AF1097)</f>
        <v>-1500</v>
      </c>
    </row>
    <row r="1098" spans="1:33" outlineLevel="2" x14ac:dyDescent="0.3">
      <c r="A1098" s="45">
        <f>IF(AG1098=0,"-",F1098)</f>
        <v>3006</v>
      </c>
      <c r="E1098" s="42"/>
      <c r="F1098" s="43">
        <v>3006</v>
      </c>
      <c r="G1098" s="43" t="s">
        <v>224</v>
      </c>
      <c r="H1098" s="43" t="s">
        <v>289</v>
      </c>
      <c r="I1098" s="42"/>
      <c r="J1098" s="76"/>
      <c r="K1098" s="76"/>
      <c r="L1098" s="76"/>
      <c r="M1098" s="76"/>
      <c r="N1098" s="76"/>
      <c r="O1098" s="76"/>
      <c r="P1098" s="76"/>
      <c r="Q1098" s="76"/>
      <c r="R1098" s="76"/>
      <c r="S1098" s="76"/>
      <c r="T1098" s="68" t="s">
        <v>555</v>
      </c>
      <c r="U1098" s="11">
        <v>-5500</v>
      </c>
      <c r="V1098" s="11">
        <v>-5500</v>
      </c>
      <c r="W1098" s="11">
        <v>-5500</v>
      </c>
      <c r="X1098" s="11">
        <v>-5500</v>
      </c>
      <c r="Y1098" s="11">
        <v>-5500</v>
      </c>
      <c r="Z1098" s="11">
        <v>-5500</v>
      </c>
      <c r="AA1098" s="11">
        <v>-5500</v>
      </c>
      <c r="AB1098" s="11">
        <v>-5500</v>
      </c>
      <c r="AC1098" s="11">
        <v>-5500</v>
      </c>
      <c r="AD1098" s="11">
        <v>-5500</v>
      </c>
      <c r="AE1098" s="11">
        <v>-5500</v>
      </c>
      <c r="AF1098" s="11">
        <v>-5500</v>
      </c>
      <c r="AG1098" s="41">
        <f t="shared" ref="AG1098:AG1106" si="571">SUM(U1098:AF1098)</f>
        <v>-66000</v>
      </c>
    </row>
    <row r="1099" spans="1:33" outlineLevel="2" x14ac:dyDescent="0.3">
      <c r="A1099" s="45">
        <f>IF(AG1099=0,"-",F1099)</f>
        <v>3006</v>
      </c>
      <c r="E1099" s="42"/>
      <c r="F1099" s="43">
        <v>3006</v>
      </c>
      <c r="G1099" s="43" t="s">
        <v>224</v>
      </c>
      <c r="H1099" s="43" t="s">
        <v>290</v>
      </c>
      <c r="I1099" s="42"/>
      <c r="J1099" s="76"/>
      <c r="K1099" s="76"/>
      <c r="L1099" s="76"/>
      <c r="M1099" s="76"/>
      <c r="N1099" s="76"/>
      <c r="O1099" s="76"/>
      <c r="P1099" s="76"/>
      <c r="Q1099" s="76"/>
      <c r="R1099" s="76"/>
      <c r="S1099" s="76"/>
      <c r="T1099" s="68" t="s">
        <v>555</v>
      </c>
      <c r="U1099" s="11">
        <v>-2700</v>
      </c>
      <c r="V1099" s="11">
        <v>-2700</v>
      </c>
      <c r="W1099" s="11">
        <v>-2700</v>
      </c>
      <c r="X1099" s="11">
        <v>-2700</v>
      </c>
      <c r="Y1099" s="11">
        <v>-2700</v>
      </c>
      <c r="Z1099" s="11">
        <v>-2700</v>
      </c>
      <c r="AA1099" s="11">
        <v>-2700</v>
      </c>
      <c r="AB1099" s="11">
        <v>-2700</v>
      </c>
      <c r="AC1099" s="11">
        <v>-2700</v>
      </c>
      <c r="AD1099" s="11">
        <v>-2700</v>
      </c>
      <c r="AE1099" s="11">
        <v>-2700</v>
      </c>
      <c r="AF1099" s="11">
        <v>-2700</v>
      </c>
      <c r="AG1099" s="41">
        <f t="shared" si="571"/>
        <v>-32400</v>
      </c>
    </row>
    <row r="1100" spans="1:33" outlineLevel="2" x14ac:dyDescent="0.3">
      <c r="A1100" s="45">
        <f>IF(AG1100=0,"-",F1100)</f>
        <v>3006</v>
      </c>
      <c r="E1100" s="42"/>
      <c r="F1100" s="43">
        <v>3006</v>
      </c>
      <c r="G1100" s="43" t="s">
        <v>224</v>
      </c>
      <c r="H1100" s="43" t="s">
        <v>291</v>
      </c>
      <c r="I1100" s="42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68" t="s">
        <v>555</v>
      </c>
      <c r="U1100" s="11">
        <v>-2200</v>
      </c>
      <c r="V1100" s="11">
        <v>-2200</v>
      </c>
      <c r="W1100" s="11">
        <v>-2200</v>
      </c>
      <c r="X1100" s="11">
        <v>-2200</v>
      </c>
      <c r="Y1100" s="11">
        <v>-2200</v>
      </c>
      <c r="Z1100" s="11">
        <v>-2200</v>
      </c>
      <c r="AA1100" s="11">
        <v>-2200</v>
      </c>
      <c r="AB1100" s="11">
        <v>-2200</v>
      </c>
      <c r="AC1100" s="11">
        <v>-2200</v>
      </c>
      <c r="AD1100" s="11">
        <v>-2200</v>
      </c>
      <c r="AE1100" s="11">
        <v>-2200</v>
      </c>
      <c r="AF1100" s="11">
        <v>-2200</v>
      </c>
      <c r="AG1100" s="41">
        <f t="shared" si="571"/>
        <v>-26400</v>
      </c>
    </row>
    <row r="1101" spans="1:33" outlineLevel="2" x14ac:dyDescent="0.3">
      <c r="A1101" s="45">
        <f>IF(AG1101=0,"-",F1101)</f>
        <v>3006</v>
      </c>
      <c r="E1101" s="42"/>
      <c r="F1101" s="43">
        <v>3006</v>
      </c>
      <c r="G1101" s="43" t="s">
        <v>224</v>
      </c>
      <c r="H1101" s="43" t="s">
        <v>292</v>
      </c>
      <c r="I1101" s="42"/>
      <c r="J1101" s="76"/>
      <c r="K1101" s="76"/>
      <c r="L1101" s="76"/>
      <c r="M1101" s="76"/>
      <c r="N1101" s="76"/>
      <c r="O1101" s="76"/>
      <c r="P1101" s="76"/>
      <c r="Q1101" s="76"/>
      <c r="R1101" s="76"/>
      <c r="S1101" s="76"/>
      <c r="T1101" s="68" t="s">
        <v>555</v>
      </c>
      <c r="Y1101" s="11">
        <v>-20000</v>
      </c>
      <c r="AG1101" s="41">
        <f t="shared" si="571"/>
        <v>-20000</v>
      </c>
    </row>
    <row r="1102" spans="1:33" outlineLevel="2" x14ac:dyDescent="0.3">
      <c r="A1102" s="45">
        <f>IF(AG1102=0,"-",F1102)</f>
        <v>3006</v>
      </c>
      <c r="E1102" s="42"/>
      <c r="F1102" s="43">
        <v>3006</v>
      </c>
      <c r="G1102" s="43" t="s">
        <v>224</v>
      </c>
      <c r="H1102" s="43" t="s">
        <v>293</v>
      </c>
      <c r="I1102" s="42"/>
      <c r="J1102" s="76"/>
      <c r="K1102" s="76"/>
      <c r="L1102" s="76"/>
      <c r="M1102" s="76"/>
      <c r="N1102" s="76"/>
      <c r="O1102" s="76"/>
      <c r="P1102" s="76"/>
      <c r="Q1102" s="76"/>
      <c r="R1102" s="76"/>
      <c r="S1102" s="76"/>
      <c r="T1102" s="68" t="s">
        <v>555</v>
      </c>
      <c r="AF1102" s="11">
        <v>-150000</v>
      </c>
      <c r="AG1102" s="41">
        <f t="shared" si="571"/>
        <v>-150000</v>
      </c>
    </row>
    <row r="1103" spans="1:33" outlineLevel="2" x14ac:dyDescent="0.3">
      <c r="A1103" s="45">
        <f>IF(AG1103=0,"-",F1103)</f>
        <v>3006</v>
      </c>
      <c r="E1103" s="42"/>
      <c r="F1103" s="43">
        <v>3006</v>
      </c>
      <c r="G1103" s="43" t="s">
        <v>224</v>
      </c>
      <c r="H1103" s="43" t="s">
        <v>297</v>
      </c>
      <c r="I1103" s="42"/>
      <c r="J1103" s="76"/>
      <c r="K1103" s="76"/>
      <c r="L1103" s="76"/>
      <c r="M1103" s="76"/>
      <c r="N1103" s="76"/>
      <c r="O1103" s="76"/>
      <c r="P1103" s="76"/>
      <c r="Q1103" s="76"/>
      <c r="R1103" s="76"/>
      <c r="S1103" s="76"/>
      <c r="T1103" s="68" t="s">
        <v>555</v>
      </c>
      <c r="AF1103" s="11">
        <v>-40000</v>
      </c>
      <c r="AG1103" s="41">
        <f t="shared" si="571"/>
        <v>-40000</v>
      </c>
    </row>
    <row r="1104" spans="1:33" outlineLevel="2" x14ac:dyDescent="0.3">
      <c r="A1104" s="45">
        <f>IF(AG1104=0,"-",F1104)</f>
        <v>3006</v>
      </c>
      <c r="E1104" s="42"/>
      <c r="F1104" s="43">
        <v>3006</v>
      </c>
      <c r="G1104" s="43" t="s">
        <v>224</v>
      </c>
      <c r="H1104" s="43" t="s">
        <v>294</v>
      </c>
      <c r="I1104" s="42"/>
      <c r="J1104" s="76"/>
      <c r="K1104" s="76"/>
      <c r="L1104" s="76"/>
      <c r="M1104" s="76"/>
      <c r="N1104" s="76"/>
      <c r="O1104" s="76"/>
      <c r="P1104" s="76"/>
      <c r="Q1104" s="76"/>
      <c r="R1104" s="76"/>
      <c r="S1104" s="76"/>
      <c r="T1104" s="68" t="s">
        <v>555</v>
      </c>
      <c r="U1104" s="11">
        <v>-12000</v>
      </c>
      <c r="V1104" s="11">
        <v>-12000</v>
      </c>
      <c r="W1104" s="11">
        <v>-12000</v>
      </c>
      <c r="X1104" s="11">
        <v>-12000</v>
      </c>
      <c r="Y1104" s="11">
        <v>-12000</v>
      </c>
      <c r="Z1104" s="11">
        <v>-12000</v>
      </c>
      <c r="AA1104" s="11">
        <v>-12000</v>
      </c>
      <c r="AB1104" s="11">
        <v>-12000</v>
      </c>
      <c r="AC1104" s="11">
        <v>-12000</v>
      </c>
      <c r="AD1104" s="11">
        <v>-12000</v>
      </c>
      <c r="AE1104" s="11">
        <v>-12000</v>
      </c>
      <c r="AF1104" s="11">
        <v>-12000</v>
      </c>
      <c r="AG1104" s="41">
        <f t="shared" si="571"/>
        <v>-144000</v>
      </c>
    </row>
    <row r="1105" spans="1:33" outlineLevel="2" x14ac:dyDescent="0.3">
      <c r="A1105" s="45">
        <f>IF(AG1105=0,"-",F1105)</f>
        <v>3006</v>
      </c>
      <c r="E1105" s="42"/>
      <c r="F1105" s="43">
        <v>3006</v>
      </c>
      <c r="G1105" s="43" t="s">
        <v>224</v>
      </c>
      <c r="H1105" s="43" t="s">
        <v>295</v>
      </c>
      <c r="I1105" s="42"/>
      <c r="J1105" s="76"/>
      <c r="K1105" s="76"/>
      <c r="L1105" s="76"/>
      <c r="M1105" s="76"/>
      <c r="N1105" s="76"/>
      <c r="O1105" s="76"/>
      <c r="P1105" s="76"/>
      <c r="Q1105" s="76"/>
      <c r="R1105" s="76"/>
      <c r="S1105" s="76"/>
      <c r="T1105" s="68" t="s">
        <v>555</v>
      </c>
      <c r="U1105" s="11">
        <v>-1500</v>
      </c>
      <c r="V1105" s="11">
        <v>-1500</v>
      </c>
      <c r="W1105" s="11">
        <v>-1500</v>
      </c>
      <c r="X1105" s="11">
        <v>-1500</v>
      </c>
      <c r="Y1105" s="11">
        <v>-1500</v>
      </c>
      <c r="Z1105" s="11">
        <v>-1500</v>
      </c>
      <c r="AA1105" s="11">
        <v>-1500</v>
      </c>
      <c r="AB1105" s="11">
        <v>-1500</v>
      </c>
      <c r="AC1105" s="11">
        <v>-1500</v>
      </c>
      <c r="AD1105" s="11">
        <v>-1500</v>
      </c>
      <c r="AE1105" s="11">
        <v>-1500</v>
      </c>
      <c r="AF1105" s="11">
        <v>-1500</v>
      </c>
      <c r="AG1105" s="41">
        <f t="shared" si="571"/>
        <v>-18000</v>
      </c>
    </row>
    <row r="1106" spans="1:33" outlineLevel="2" x14ac:dyDescent="0.3">
      <c r="A1106" s="45">
        <f>IF(AG1106=0,"-",F1106)</f>
        <v>3006</v>
      </c>
      <c r="E1106" s="42"/>
      <c r="F1106" s="43">
        <v>3006</v>
      </c>
      <c r="G1106" s="43" t="s">
        <v>224</v>
      </c>
      <c r="H1106" s="43" t="s">
        <v>296</v>
      </c>
      <c r="I1106" s="42"/>
      <c r="J1106" s="76"/>
      <c r="K1106" s="76"/>
      <c r="L1106" s="76"/>
      <c r="M1106" s="76"/>
      <c r="N1106" s="76"/>
      <c r="O1106" s="76"/>
      <c r="P1106" s="76"/>
      <c r="Q1106" s="76"/>
      <c r="R1106" s="76"/>
      <c r="S1106" s="76"/>
      <c r="T1106" s="68" t="s">
        <v>555</v>
      </c>
      <c r="U1106" s="11">
        <v>-1500</v>
      </c>
      <c r="V1106" s="11">
        <v>-1500</v>
      </c>
      <c r="W1106" s="11">
        <v>-1500</v>
      </c>
      <c r="X1106" s="11">
        <v>-1500</v>
      </c>
      <c r="Y1106" s="11">
        <v>-1500</v>
      </c>
      <c r="Z1106" s="11">
        <v>-1500</v>
      </c>
      <c r="AA1106" s="11">
        <v>-1500</v>
      </c>
      <c r="AB1106" s="11">
        <v>-1500</v>
      </c>
      <c r="AC1106" s="11">
        <v>-1500</v>
      </c>
      <c r="AD1106" s="11">
        <v>-1500</v>
      </c>
      <c r="AE1106" s="11">
        <v>-1500</v>
      </c>
      <c r="AF1106" s="11">
        <v>-1500</v>
      </c>
      <c r="AG1106" s="41">
        <f t="shared" si="571"/>
        <v>-18000</v>
      </c>
    </row>
    <row r="1107" spans="1:33" outlineLevel="2" x14ac:dyDescent="0.3">
      <c r="A1107" s="45" t="str">
        <f>IF(AG1107=0,"-",F1107)</f>
        <v>-</v>
      </c>
      <c r="E1107" s="42"/>
      <c r="F1107" s="43"/>
      <c r="G1107" s="43"/>
      <c r="H1107" s="43"/>
      <c r="I1107" s="42"/>
      <c r="J1107" s="76"/>
      <c r="K1107" s="76"/>
      <c r="L1107" s="76"/>
      <c r="M1107" s="76"/>
      <c r="N1107" s="76"/>
      <c r="O1107" s="76"/>
      <c r="P1107" s="76"/>
      <c r="Q1107" s="76"/>
      <c r="R1107" s="76"/>
      <c r="S1107" s="76"/>
      <c r="T1107" s="68" t="s">
        <v>555</v>
      </c>
      <c r="AG1107" s="41">
        <f t="shared" si="570"/>
        <v>0</v>
      </c>
    </row>
    <row r="1108" spans="1:33" outlineLevel="2" x14ac:dyDescent="0.3">
      <c r="A1108" s="45" t="str">
        <f>IF(AG1108=0,"-",F1108)</f>
        <v>-</v>
      </c>
      <c r="E1108" s="42"/>
      <c r="F1108" s="43"/>
      <c r="G1108" s="43"/>
      <c r="H1108" s="43"/>
      <c r="I1108" s="42"/>
      <c r="J1108" s="76"/>
      <c r="K1108" s="76"/>
      <c r="L1108" s="76"/>
      <c r="M1108" s="76"/>
      <c r="N1108" s="76"/>
      <c r="O1108" s="76"/>
      <c r="P1108" s="76"/>
      <c r="Q1108" s="76"/>
      <c r="R1108" s="76"/>
      <c r="S1108" s="76"/>
      <c r="T1108" s="68" t="s">
        <v>555</v>
      </c>
      <c r="AG1108" s="41">
        <f t="shared" si="570"/>
        <v>0</v>
      </c>
    </row>
    <row r="1109" spans="1:33" outlineLevel="1" x14ac:dyDescent="0.3">
      <c r="A1109" s="45" t="s">
        <v>179</v>
      </c>
      <c r="D1109">
        <v>42714</v>
      </c>
      <c r="E1109" t="s">
        <v>55</v>
      </c>
      <c r="J1109" s="72">
        <v>0</v>
      </c>
      <c r="K1109" s="72">
        <v>0</v>
      </c>
      <c r="L1109" s="72">
        <v>-9902.7999999999993</v>
      </c>
      <c r="M1109" s="72">
        <v>0</v>
      </c>
      <c r="N1109" s="72">
        <v>0</v>
      </c>
      <c r="O1109" s="72">
        <v>0</v>
      </c>
      <c r="P1109" s="72">
        <v>0</v>
      </c>
      <c r="Q1109" s="72">
        <v>0</v>
      </c>
      <c r="R1109" s="72">
        <v>0</v>
      </c>
      <c r="S1109" s="72">
        <v>0</v>
      </c>
      <c r="T1109" s="68" t="s">
        <v>555</v>
      </c>
      <c r="U1109" s="12">
        <f>SUBTOTAL(9,U1110:U1113)</f>
        <v>0</v>
      </c>
      <c r="V1109" s="12">
        <f>SUBTOTAL(9,V1110:V1113)</f>
        <v>-8000</v>
      </c>
      <c r="W1109" s="12">
        <f>SUBTOTAL(9,W1110:W1113)</f>
        <v>0</v>
      </c>
      <c r="X1109" s="12">
        <f>SUBTOTAL(9,X1110:X1113)</f>
        <v>0</v>
      </c>
      <c r="Y1109" s="12">
        <f>SUBTOTAL(9,Y1110:Y1113)</f>
        <v>0</v>
      </c>
      <c r="Z1109" s="12">
        <f>SUBTOTAL(9,Z1110:Z1113)</f>
        <v>0</v>
      </c>
      <c r="AA1109" s="12">
        <f>SUBTOTAL(9,AA1110:AA1113)</f>
        <v>0</v>
      </c>
      <c r="AB1109" s="12">
        <f>SUBTOTAL(9,AB1110:AB1113)</f>
        <v>-4000</v>
      </c>
      <c r="AC1109" s="12">
        <f>SUBTOTAL(9,AC1110:AC1113)</f>
        <v>0</v>
      </c>
      <c r="AD1109" s="12">
        <f>SUBTOTAL(9,AD1110:AD1113)</f>
        <v>0</v>
      </c>
      <c r="AE1109" s="12">
        <f>SUBTOTAL(9,AE1110:AE1113)</f>
        <v>0</v>
      </c>
      <c r="AF1109" s="12">
        <f>SUBTOTAL(9,AF1110:AF1113)</f>
        <v>0</v>
      </c>
      <c r="AG1109" s="12">
        <f t="shared" ref="AG1109" si="572">SUM(U1109:AF1109)</f>
        <v>-12000</v>
      </c>
    </row>
    <row r="1110" spans="1:33" outlineLevel="2" x14ac:dyDescent="0.3">
      <c r="A1110" s="45">
        <f>IF(AG1110=0,"-",F1110)</f>
        <v>8001</v>
      </c>
      <c r="E1110" s="42"/>
      <c r="F1110" s="43">
        <v>8001</v>
      </c>
      <c r="G1110" s="43" t="s">
        <v>97</v>
      </c>
      <c r="H1110" s="43" t="s">
        <v>321</v>
      </c>
      <c r="I1110" s="42"/>
      <c r="J1110" s="76"/>
      <c r="K1110" s="76"/>
      <c r="L1110" s="76"/>
      <c r="M1110" s="76"/>
      <c r="N1110" s="76"/>
      <c r="O1110" s="76"/>
      <c r="P1110" s="76"/>
      <c r="Q1110" s="76"/>
      <c r="R1110" s="76"/>
      <c r="S1110" s="76"/>
      <c r="T1110" s="68" t="s">
        <v>555</v>
      </c>
      <c r="V1110" s="11">
        <v>-4000</v>
      </c>
      <c r="AB1110" s="11">
        <v>-4000</v>
      </c>
      <c r="AG1110" s="41">
        <f>SUM(U1110:AF1110)</f>
        <v>-8000</v>
      </c>
    </row>
    <row r="1111" spans="1:33" outlineLevel="2" x14ac:dyDescent="0.3">
      <c r="A1111" s="45">
        <f>IF(AG1111=0,"-",F1111)</f>
        <v>8001</v>
      </c>
      <c r="E1111" s="42"/>
      <c r="F1111" s="43">
        <v>8001</v>
      </c>
      <c r="G1111" s="43" t="s">
        <v>97</v>
      </c>
      <c r="H1111" s="43" t="s">
        <v>322</v>
      </c>
      <c r="I1111" s="42"/>
      <c r="J1111" s="76"/>
      <c r="K1111" s="76"/>
      <c r="L1111" s="76"/>
      <c r="M1111" s="76"/>
      <c r="N1111" s="76"/>
      <c r="O1111" s="76"/>
      <c r="P1111" s="76"/>
      <c r="Q1111" s="76"/>
      <c r="R1111" s="76"/>
      <c r="S1111" s="76"/>
      <c r="T1111" s="68" t="s">
        <v>555</v>
      </c>
      <c r="V1111" s="11">
        <v>-4000</v>
      </c>
      <c r="AG1111" s="41">
        <f t="shared" ref="AG1111:AG1113" si="573">SUM(U1111:AF1111)</f>
        <v>-4000</v>
      </c>
    </row>
    <row r="1112" spans="1:33" outlineLevel="2" x14ac:dyDescent="0.3">
      <c r="A1112" s="45" t="str">
        <f>IF(AG1112=0,"-",F1112)</f>
        <v>-</v>
      </c>
      <c r="E1112" s="42"/>
      <c r="F1112" s="43"/>
      <c r="G1112" s="43"/>
      <c r="H1112" s="43"/>
      <c r="I1112" s="42"/>
      <c r="J1112" s="76"/>
      <c r="K1112" s="76"/>
      <c r="L1112" s="76"/>
      <c r="M1112" s="76"/>
      <c r="N1112" s="76"/>
      <c r="O1112" s="76"/>
      <c r="P1112" s="76"/>
      <c r="Q1112" s="76"/>
      <c r="R1112" s="76"/>
      <c r="S1112" s="76"/>
      <c r="T1112" s="68" t="s">
        <v>555</v>
      </c>
      <c r="AG1112" s="41">
        <f t="shared" si="573"/>
        <v>0</v>
      </c>
    </row>
    <row r="1113" spans="1:33" outlineLevel="2" x14ac:dyDescent="0.3">
      <c r="A1113" s="45" t="str">
        <f>IF(AG1113=0,"-",F1113)</f>
        <v>-</v>
      </c>
      <c r="E1113" s="42"/>
      <c r="F1113" s="43"/>
      <c r="G1113" s="43"/>
      <c r="H1113" s="43"/>
      <c r="I1113" s="42"/>
      <c r="J1113" s="76"/>
      <c r="K1113" s="76"/>
      <c r="L1113" s="76"/>
      <c r="M1113" s="76"/>
      <c r="N1113" s="76"/>
      <c r="O1113" s="76"/>
      <c r="P1113" s="76"/>
      <c r="Q1113" s="76"/>
      <c r="R1113" s="76"/>
      <c r="S1113" s="76"/>
      <c r="T1113" s="68" t="s">
        <v>555</v>
      </c>
      <c r="AG1113" s="41">
        <f t="shared" si="573"/>
        <v>0</v>
      </c>
    </row>
    <row r="1114" spans="1:33" outlineLevel="1" x14ac:dyDescent="0.3">
      <c r="A1114" s="45" t="s">
        <v>179</v>
      </c>
      <c r="D1114">
        <v>42715</v>
      </c>
      <c r="E1114" t="s">
        <v>100</v>
      </c>
      <c r="J1114" s="72">
        <v>-4190</v>
      </c>
      <c r="K1114" s="72">
        <v>0</v>
      </c>
      <c r="L1114" s="72">
        <v>0</v>
      </c>
      <c r="M1114" s="72">
        <v>0</v>
      </c>
      <c r="N1114" s="72">
        <v>-6390.22</v>
      </c>
      <c r="O1114" s="72">
        <v>-22500</v>
      </c>
      <c r="P1114" s="72">
        <v>0</v>
      </c>
      <c r="Q1114" s="72">
        <v>-1180</v>
      </c>
      <c r="R1114" s="72">
        <v>-9486</v>
      </c>
      <c r="S1114" s="72">
        <v>0</v>
      </c>
      <c r="T1114" s="68" t="s">
        <v>555</v>
      </c>
      <c r="U1114" s="12">
        <f>SUBTOTAL(9,U1115:U1124)</f>
        <v>-11500</v>
      </c>
      <c r="V1114" s="12">
        <f>SUBTOTAL(9,V1115:V1124)</f>
        <v>-500</v>
      </c>
      <c r="W1114" s="12">
        <f>SUBTOTAL(9,W1115:W1124)</f>
        <v>-500</v>
      </c>
      <c r="X1114" s="12">
        <f>SUBTOTAL(9,X1115:X1124)</f>
        <v>-500</v>
      </c>
      <c r="Y1114" s="12">
        <f>SUBTOTAL(9,Y1115:Y1124)</f>
        <v>-8700</v>
      </c>
      <c r="Z1114" s="12">
        <f>SUBTOTAL(9,Z1115:Z1124)</f>
        <v>-500</v>
      </c>
      <c r="AA1114" s="12">
        <f>SUBTOTAL(9,AA1115:AA1124)</f>
        <v>-500</v>
      </c>
      <c r="AB1114" s="12">
        <f>SUBTOTAL(9,AB1115:AB1124)</f>
        <v>-500</v>
      </c>
      <c r="AC1114" s="12">
        <f>SUBTOTAL(9,AC1115:AC1124)</f>
        <v>-1500</v>
      </c>
      <c r="AD1114" s="12">
        <f>SUBTOTAL(9,AD1115:AD1124)</f>
        <v>-500</v>
      </c>
      <c r="AE1114" s="12">
        <f>SUBTOTAL(9,AE1115:AE1124)</f>
        <v>-5500</v>
      </c>
      <c r="AF1114" s="12">
        <f>SUBTOTAL(9,AF1115:AF1124)</f>
        <v>-500</v>
      </c>
      <c r="AG1114" s="12">
        <f t="shared" ref="AG1114" si="574">SUM(U1114:AF1114)</f>
        <v>-31200</v>
      </c>
    </row>
    <row r="1115" spans="1:33" outlineLevel="2" x14ac:dyDescent="0.3">
      <c r="A1115" s="45">
        <f>IF(AG1115=0,"-",F1115)</f>
        <v>4003</v>
      </c>
      <c r="E1115" s="42"/>
      <c r="F1115" s="43">
        <v>4003</v>
      </c>
      <c r="G1115" s="43" t="s">
        <v>226</v>
      </c>
      <c r="H1115" s="43"/>
      <c r="I1115" s="42"/>
      <c r="J1115" s="76"/>
      <c r="K1115" s="76"/>
      <c r="L1115" s="76"/>
      <c r="M1115" s="76"/>
      <c r="N1115" s="76"/>
      <c r="O1115" s="76"/>
      <c r="P1115" s="76"/>
      <c r="Q1115" s="76"/>
      <c r="R1115" s="76"/>
      <c r="S1115" s="76"/>
      <c r="T1115" s="68" t="s">
        <v>555</v>
      </c>
      <c r="U1115" s="11">
        <v>-500</v>
      </c>
      <c r="V1115" s="11">
        <v>-500</v>
      </c>
      <c r="W1115" s="11">
        <v>-500</v>
      </c>
      <c r="X1115" s="11">
        <v>-500</v>
      </c>
      <c r="Y1115" s="11">
        <v>-500</v>
      </c>
      <c r="Z1115" s="11">
        <v>-500</v>
      </c>
      <c r="AA1115" s="11">
        <v>-500</v>
      </c>
      <c r="AB1115" s="11">
        <v>-500</v>
      </c>
      <c r="AC1115" s="11">
        <v>-500</v>
      </c>
      <c r="AD1115" s="11">
        <v>-500</v>
      </c>
      <c r="AE1115" s="11">
        <v>-500</v>
      </c>
      <c r="AF1115" s="11">
        <v>-500</v>
      </c>
      <c r="AG1115" s="41">
        <f>SUM(U1115:AF1115)</f>
        <v>-6000</v>
      </c>
    </row>
    <row r="1116" spans="1:33" outlineLevel="2" x14ac:dyDescent="0.3">
      <c r="A1116" s="45" t="str">
        <f>IF(AG1116=0,"-",F1116)</f>
        <v>-</v>
      </c>
      <c r="E1116" s="42"/>
      <c r="F1116" s="43"/>
      <c r="G1116" s="43"/>
      <c r="H1116" s="43"/>
      <c r="I1116" s="42"/>
      <c r="J1116" s="76"/>
      <c r="K1116" s="76"/>
      <c r="L1116" s="76"/>
      <c r="M1116" s="76"/>
      <c r="N1116" s="76"/>
      <c r="O1116" s="76"/>
      <c r="P1116" s="76"/>
      <c r="Q1116" s="76"/>
      <c r="R1116" s="76"/>
      <c r="S1116" s="76"/>
      <c r="T1116" s="68" t="s">
        <v>555</v>
      </c>
      <c r="AG1116" s="41">
        <f t="shared" ref="AG1116:AG1124" si="575">SUM(U1116:AF1116)</f>
        <v>0</v>
      </c>
    </row>
    <row r="1117" spans="1:33" outlineLevel="2" x14ac:dyDescent="0.3">
      <c r="A1117" s="45">
        <f>IF(AG1117=0,"-",F1117)</f>
        <v>8003</v>
      </c>
      <c r="E1117" s="42"/>
      <c r="F1117" s="43">
        <v>8003</v>
      </c>
      <c r="G1117" s="43" t="s">
        <v>222</v>
      </c>
      <c r="H1117" s="43"/>
      <c r="I1117" s="42"/>
      <c r="J1117" s="76"/>
      <c r="K1117" s="76"/>
      <c r="L1117" s="76"/>
      <c r="M1117" s="76"/>
      <c r="N1117" s="76"/>
      <c r="O1117" s="76"/>
      <c r="P1117" s="76"/>
      <c r="Q1117" s="76"/>
      <c r="R1117" s="76"/>
      <c r="S1117" s="76"/>
      <c r="T1117" s="68" t="s">
        <v>555</v>
      </c>
      <c r="AE1117" s="11">
        <v>-5000</v>
      </c>
      <c r="AG1117" s="41">
        <f t="shared" si="575"/>
        <v>-5000</v>
      </c>
    </row>
    <row r="1118" spans="1:33" outlineLevel="2" x14ac:dyDescent="0.3">
      <c r="A1118" s="45" t="str">
        <f>IF(AG1118=0,"-",F1118)</f>
        <v>-</v>
      </c>
      <c r="E1118" s="42"/>
      <c r="F1118" s="43"/>
      <c r="G1118" s="43"/>
      <c r="H1118" s="43"/>
      <c r="I1118" s="42"/>
      <c r="J1118" s="76"/>
      <c r="K1118" s="76"/>
      <c r="L1118" s="76"/>
      <c r="M1118" s="76"/>
      <c r="N1118" s="76"/>
      <c r="O1118" s="76"/>
      <c r="P1118" s="76"/>
      <c r="Q1118" s="76"/>
      <c r="R1118" s="76"/>
      <c r="S1118" s="76"/>
      <c r="T1118" s="68" t="s">
        <v>555</v>
      </c>
      <c r="AG1118" s="41">
        <f t="shared" si="575"/>
        <v>0</v>
      </c>
    </row>
    <row r="1119" spans="1:33" outlineLevel="2" x14ac:dyDescent="0.3">
      <c r="A1119" s="45">
        <f>IF(AG1119=0,"-",F1119)</f>
        <v>8007</v>
      </c>
      <c r="E1119" s="42"/>
      <c r="F1119" s="43">
        <v>8007</v>
      </c>
      <c r="G1119" s="43" t="s">
        <v>191</v>
      </c>
      <c r="H1119" s="43"/>
      <c r="I1119" s="42"/>
      <c r="J1119" s="76"/>
      <c r="K1119" s="76"/>
      <c r="L1119" s="76"/>
      <c r="M1119" s="76"/>
      <c r="N1119" s="76"/>
      <c r="O1119" s="76"/>
      <c r="P1119" s="76"/>
      <c r="Q1119" s="76"/>
      <c r="R1119" s="76"/>
      <c r="S1119" s="76"/>
      <c r="T1119" s="68" t="s">
        <v>555</v>
      </c>
      <c r="U1119" s="11">
        <v>-1000</v>
      </c>
      <c r="Y1119" s="11">
        <v>-1000</v>
      </c>
      <c r="AC1119" s="11">
        <v>-1000</v>
      </c>
      <c r="AG1119" s="41">
        <f t="shared" si="575"/>
        <v>-3000</v>
      </c>
    </row>
    <row r="1120" spans="1:33" outlineLevel="2" x14ac:dyDescent="0.3">
      <c r="A1120" s="45" t="str">
        <f>IF(AG1120=0,"-",F1120)</f>
        <v>-</v>
      </c>
      <c r="E1120" s="42"/>
      <c r="F1120" s="43"/>
      <c r="G1120" s="43"/>
      <c r="H1120" s="43"/>
      <c r="I1120" s="42"/>
      <c r="J1120" s="76"/>
      <c r="K1120" s="76"/>
      <c r="L1120" s="76"/>
      <c r="M1120" s="76"/>
      <c r="N1120" s="76"/>
      <c r="O1120" s="76"/>
      <c r="P1120" s="76"/>
      <c r="Q1120" s="76"/>
      <c r="R1120" s="76"/>
      <c r="S1120" s="76"/>
      <c r="T1120" s="68" t="s">
        <v>555</v>
      </c>
      <c r="AG1120" s="41">
        <f t="shared" si="575"/>
        <v>0</v>
      </c>
    </row>
    <row r="1121" spans="1:33" outlineLevel="2" x14ac:dyDescent="0.3">
      <c r="A1121" s="45">
        <f>IF(AG1121=0,"-",F1121)</f>
        <v>8001</v>
      </c>
      <c r="E1121" s="42"/>
      <c r="F1121" s="43">
        <v>8001</v>
      </c>
      <c r="G1121" s="43" t="s">
        <v>97</v>
      </c>
      <c r="H1121" s="43" t="s">
        <v>323</v>
      </c>
      <c r="I1121" s="42"/>
      <c r="J1121" s="76"/>
      <c r="K1121" s="76"/>
      <c r="L1121" s="76"/>
      <c r="M1121" s="76"/>
      <c r="N1121" s="76"/>
      <c r="O1121" s="76"/>
      <c r="P1121" s="76"/>
      <c r="Q1121" s="76"/>
      <c r="R1121" s="76"/>
      <c r="S1121" s="76"/>
      <c r="T1121" s="68" t="s">
        <v>555</v>
      </c>
      <c r="U1121" s="11">
        <v>-10000</v>
      </c>
      <c r="AG1121" s="41">
        <f t="shared" ref="AG1121:AG1122" si="576">SUM(U1121:AF1121)</f>
        <v>-10000</v>
      </c>
    </row>
    <row r="1122" spans="1:33" outlineLevel="2" x14ac:dyDescent="0.3">
      <c r="A1122" s="45">
        <f>IF(AG1122=0,"-",F1122)</f>
        <v>8001</v>
      </c>
      <c r="E1122" s="42"/>
      <c r="F1122" s="43">
        <v>8001</v>
      </c>
      <c r="G1122" s="43" t="s">
        <v>97</v>
      </c>
      <c r="H1122" s="43" t="s">
        <v>324</v>
      </c>
      <c r="I1122" s="42"/>
      <c r="J1122" s="76"/>
      <c r="K1122" s="76"/>
      <c r="L1122" s="76"/>
      <c r="M1122" s="76"/>
      <c r="N1122" s="76"/>
      <c r="O1122" s="76"/>
      <c r="P1122" s="76"/>
      <c r="Q1122" s="76"/>
      <c r="R1122" s="76"/>
      <c r="S1122" s="76"/>
      <c r="T1122" s="68" t="s">
        <v>555</v>
      </c>
      <c r="Y1122" s="11">
        <v>-7200</v>
      </c>
      <c r="AG1122" s="41">
        <f t="shared" si="576"/>
        <v>-7200</v>
      </c>
    </row>
    <row r="1123" spans="1:33" outlineLevel="2" x14ac:dyDescent="0.3">
      <c r="A1123" s="45" t="str">
        <f>IF(AG1123=0,"-",F1123)</f>
        <v>-</v>
      </c>
      <c r="E1123" s="42"/>
      <c r="F1123" s="43"/>
      <c r="G1123" s="43"/>
      <c r="H1123" s="43"/>
      <c r="I1123" s="42"/>
      <c r="J1123" s="76"/>
      <c r="K1123" s="76"/>
      <c r="L1123" s="76"/>
      <c r="M1123" s="76"/>
      <c r="N1123" s="76"/>
      <c r="O1123" s="76"/>
      <c r="P1123" s="76"/>
      <c r="Q1123" s="76"/>
      <c r="R1123" s="76"/>
      <c r="S1123" s="76"/>
      <c r="T1123" s="68" t="s">
        <v>555</v>
      </c>
      <c r="AG1123" s="41">
        <f t="shared" si="575"/>
        <v>0</v>
      </c>
    </row>
    <row r="1124" spans="1:33" outlineLevel="2" x14ac:dyDescent="0.3">
      <c r="A1124" s="45" t="str">
        <f>IF(AG1124=0,"-",F1124)</f>
        <v>-</v>
      </c>
      <c r="E1124" s="42"/>
      <c r="F1124" s="43"/>
      <c r="G1124" s="43"/>
      <c r="H1124" s="43"/>
      <c r="I1124" s="42"/>
      <c r="J1124" s="76"/>
      <c r="K1124" s="76"/>
      <c r="L1124" s="76"/>
      <c r="M1124" s="76"/>
      <c r="N1124" s="76"/>
      <c r="O1124" s="76"/>
      <c r="P1124" s="76"/>
      <c r="Q1124" s="76"/>
      <c r="R1124" s="76"/>
      <c r="S1124" s="76"/>
      <c r="T1124" s="68" t="s">
        <v>555</v>
      </c>
      <c r="AG1124" s="41">
        <f t="shared" si="575"/>
        <v>0</v>
      </c>
    </row>
    <row r="1125" spans="1:33" outlineLevel="1" x14ac:dyDescent="0.3">
      <c r="A1125" s="45" t="s">
        <v>179</v>
      </c>
      <c r="D1125">
        <v>42716</v>
      </c>
      <c r="E1125" t="s">
        <v>101</v>
      </c>
      <c r="J1125" s="72">
        <v>-7183.71</v>
      </c>
      <c r="K1125" s="72">
        <v>-880.35</v>
      </c>
      <c r="L1125" s="72">
        <v>-1204.94</v>
      </c>
      <c r="M1125" s="72">
        <v>-782.52</v>
      </c>
      <c r="N1125" s="72">
        <v>-862.69</v>
      </c>
      <c r="O1125" s="72">
        <v>-949.87</v>
      </c>
      <c r="P1125" s="72">
        <v>-2702.52</v>
      </c>
      <c r="Q1125" s="72">
        <v>-8526.02</v>
      </c>
      <c r="R1125" s="72">
        <v>-10821.77</v>
      </c>
      <c r="S1125" s="72">
        <v>-4720.82</v>
      </c>
      <c r="T1125" s="68" t="s">
        <v>555</v>
      </c>
      <c r="U1125" s="12">
        <f>SUBTOTAL(9,U1126:U1133)</f>
        <v>0</v>
      </c>
      <c r="V1125" s="12">
        <f t="shared" ref="V1125:AF1125" si="577">SUBTOTAL(9,V1126:V1133)</f>
        <v>0</v>
      </c>
      <c r="W1125" s="12">
        <f t="shared" si="577"/>
        <v>0</v>
      </c>
      <c r="X1125" s="12">
        <f t="shared" si="577"/>
        <v>0</v>
      </c>
      <c r="Y1125" s="12">
        <f t="shared" si="577"/>
        <v>0</v>
      </c>
      <c r="Z1125" s="12">
        <f t="shared" si="577"/>
        <v>0</v>
      </c>
      <c r="AA1125" s="12">
        <f t="shared" si="577"/>
        <v>0</v>
      </c>
      <c r="AB1125" s="12">
        <f t="shared" si="577"/>
        <v>0</v>
      </c>
      <c r="AC1125" s="12">
        <f t="shared" si="577"/>
        <v>0</v>
      </c>
      <c r="AD1125" s="12">
        <f t="shared" si="577"/>
        <v>0</v>
      </c>
      <c r="AE1125" s="12">
        <f t="shared" si="577"/>
        <v>0</v>
      </c>
      <c r="AF1125" s="12">
        <f t="shared" si="577"/>
        <v>0</v>
      </c>
      <c r="AG1125" s="12">
        <f t="shared" ref="AG1125" si="578">SUM(U1125:AF1125)</f>
        <v>0</v>
      </c>
    </row>
    <row r="1126" spans="1:33" outlineLevel="2" x14ac:dyDescent="0.3">
      <c r="A1126" s="45" t="str">
        <f>IF(AG1126=0,"-",F1126)</f>
        <v>-</v>
      </c>
      <c r="E1126" s="42"/>
      <c r="F1126" s="43"/>
      <c r="G1126" s="43"/>
      <c r="H1126" s="43"/>
      <c r="I1126" s="42"/>
      <c r="J1126" s="76"/>
      <c r="K1126" s="76"/>
      <c r="L1126" s="76"/>
      <c r="M1126" s="76"/>
      <c r="N1126" s="76"/>
      <c r="O1126" s="76"/>
      <c r="P1126" s="76"/>
      <c r="Q1126" s="76"/>
      <c r="R1126" s="76"/>
      <c r="S1126" s="76"/>
      <c r="T1126" s="68" t="s">
        <v>555</v>
      </c>
      <c r="AG1126" s="41">
        <f>SUM(U1126:AF1126)</f>
        <v>0</v>
      </c>
    </row>
    <row r="1127" spans="1:33" outlineLevel="2" x14ac:dyDescent="0.3">
      <c r="A1127" s="45" t="str">
        <f>IF(AG1127=0,"-",F1127)</f>
        <v>-</v>
      </c>
      <c r="E1127" s="42"/>
      <c r="F1127" s="43"/>
      <c r="G1127" s="43"/>
      <c r="H1127" s="43"/>
      <c r="I1127" s="42"/>
      <c r="J1127" s="76"/>
      <c r="K1127" s="76"/>
      <c r="L1127" s="76"/>
      <c r="M1127" s="76"/>
      <c r="N1127" s="76"/>
      <c r="O1127" s="76"/>
      <c r="P1127" s="76"/>
      <c r="Q1127" s="76"/>
      <c r="R1127" s="76"/>
      <c r="S1127" s="76"/>
      <c r="T1127" s="68" t="s">
        <v>555</v>
      </c>
      <c r="AG1127" s="41">
        <f t="shared" ref="AG1127:AG1133" si="579">SUM(U1127:AF1127)</f>
        <v>0</v>
      </c>
    </row>
    <row r="1128" spans="1:33" outlineLevel="2" x14ac:dyDescent="0.3">
      <c r="A1128" s="45" t="str">
        <f>IF(AG1128=0,"-",F1128)</f>
        <v>-</v>
      </c>
      <c r="E1128" s="42"/>
      <c r="F1128" s="43"/>
      <c r="G1128" s="43"/>
      <c r="H1128" s="43"/>
      <c r="I1128" s="42"/>
      <c r="J1128" s="76"/>
      <c r="K1128" s="76"/>
      <c r="L1128" s="76"/>
      <c r="M1128" s="76"/>
      <c r="N1128" s="76"/>
      <c r="O1128" s="76"/>
      <c r="P1128" s="76"/>
      <c r="Q1128" s="76"/>
      <c r="R1128" s="76"/>
      <c r="S1128" s="76"/>
      <c r="T1128" s="68" t="s">
        <v>555</v>
      </c>
      <c r="AG1128" s="41">
        <f t="shared" si="579"/>
        <v>0</v>
      </c>
    </row>
    <row r="1129" spans="1:33" outlineLevel="2" x14ac:dyDescent="0.3">
      <c r="A1129" s="45" t="str">
        <f>IF(AG1129=0,"-",F1129)</f>
        <v>-</v>
      </c>
      <c r="E1129" s="42"/>
      <c r="F1129" s="43"/>
      <c r="G1129" s="43"/>
      <c r="H1129" s="43"/>
      <c r="I1129" s="42"/>
      <c r="J1129" s="76"/>
      <c r="K1129" s="76"/>
      <c r="L1129" s="76"/>
      <c r="M1129" s="76"/>
      <c r="N1129" s="76"/>
      <c r="O1129" s="76"/>
      <c r="P1129" s="76"/>
      <c r="Q1129" s="76"/>
      <c r="R1129" s="76"/>
      <c r="S1129" s="76"/>
      <c r="T1129" s="68" t="s">
        <v>555</v>
      </c>
      <c r="AG1129" s="41">
        <f t="shared" si="579"/>
        <v>0</v>
      </c>
    </row>
    <row r="1130" spans="1:33" outlineLevel="2" x14ac:dyDescent="0.3">
      <c r="A1130" s="45" t="str">
        <f>IF(AG1130=0,"-",F1130)</f>
        <v>-</v>
      </c>
      <c r="E1130" s="42"/>
      <c r="F1130" s="43"/>
      <c r="G1130" s="43"/>
      <c r="H1130" s="43"/>
      <c r="I1130" s="42"/>
      <c r="J1130" s="76"/>
      <c r="K1130" s="76"/>
      <c r="L1130" s="76"/>
      <c r="M1130" s="76"/>
      <c r="N1130" s="76"/>
      <c r="O1130" s="76"/>
      <c r="P1130" s="76"/>
      <c r="Q1130" s="76"/>
      <c r="R1130" s="76"/>
      <c r="S1130" s="76"/>
      <c r="T1130" s="68" t="s">
        <v>555</v>
      </c>
      <c r="AG1130" s="41">
        <f t="shared" si="579"/>
        <v>0</v>
      </c>
    </row>
    <row r="1131" spans="1:33" outlineLevel="2" x14ac:dyDescent="0.3">
      <c r="A1131" s="45" t="str">
        <f>IF(AG1131=0,"-",F1131)</f>
        <v>-</v>
      </c>
      <c r="E1131" s="42"/>
      <c r="F1131" s="43"/>
      <c r="G1131" s="43"/>
      <c r="H1131" s="43"/>
      <c r="I1131" s="42"/>
      <c r="J1131" s="76"/>
      <c r="K1131" s="76"/>
      <c r="L1131" s="76"/>
      <c r="M1131" s="76"/>
      <c r="N1131" s="76"/>
      <c r="O1131" s="76"/>
      <c r="P1131" s="76"/>
      <c r="Q1131" s="76"/>
      <c r="R1131" s="76"/>
      <c r="S1131" s="76"/>
      <c r="T1131" s="68" t="s">
        <v>555</v>
      </c>
      <c r="AG1131" s="41">
        <f t="shared" si="579"/>
        <v>0</v>
      </c>
    </row>
    <row r="1132" spans="1:33" outlineLevel="2" x14ac:dyDescent="0.3">
      <c r="A1132" s="45" t="str">
        <f>IF(AG1132=0,"-",F1132)</f>
        <v>-</v>
      </c>
      <c r="E1132" s="42"/>
      <c r="F1132" s="43"/>
      <c r="G1132" s="43"/>
      <c r="H1132" s="43"/>
      <c r="I1132" s="42"/>
      <c r="J1132" s="76"/>
      <c r="K1132" s="76"/>
      <c r="L1132" s="76"/>
      <c r="M1132" s="76"/>
      <c r="N1132" s="76"/>
      <c r="O1132" s="76"/>
      <c r="P1132" s="76"/>
      <c r="Q1132" s="76"/>
      <c r="R1132" s="76"/>
      <c r="S1132" s="76"/>
      <c r="T1132" s="68" t="s">
        <v>555</v>
      </c>
      <c r="AG1132" s="41">
        <f t="shared" si="579"/>
        <v>0</v>
      </c>
    </row>
    <row r="1133" spans="1:33" outlineLevel="2" x14ac:dyDescent="0.3">
      <c r="A1133" s="45" t="str">
        <f>IF(AG1133=0,"-",F1133)</f>
        <v>-</v>
      </c>
      <c r="E1133" s="42"/>
      <c r="F1133" s="43"/>
      <c r="G1133" s="43"/>
      <c r="H1133" s="43"/>
      <c r="I1133" s="42"/>
      <c r="J1133" s="76"/>
      <c r="K1133" s="76"/>
      <c r="L1133" s="76"/>
      <c r="M1133" s="76"/>
      <c r="N1133" s="76"/>
      <c r="O1133" s="76"/>
      <c r="P1133" s="76"/>
      <c r="Q1133" s="76"/>
      <c r="R1133" s="76"/>
      <c r="S1133" s="76"/>
      <c r="T1133" s="68" t="s">
        <v>555</v>
      </c>
      <c r="AG1133" s="41">
        <f t="shared" si="579"/>
        <v>0</v>
      </c>
    </row>
    <row r="1134" spans="1:33" outlineLevel="1" x14ac:dyDescent="0.3">
      <c r="A1134" s="45" t="s">
        <v>179</v>
      </c>
      <c r="D1134">
        <v>42717</v>
      </c>
      <c r="E1134" t="s">
        <v>102</v>
      </c>
      <c r="J1134" s="72">
        <v>-5279.57</v>
      </c>
      <c r="K1134" s="72">
        <v>-11974.85</v>
      </c>
      <c r="L1134" s="72">
        <v>-14429.879999999997</v>
      </c>
      <c r="M1134" s="72">
        <v>-15824.57</v>
      </c>
      <c r="N1134" s="72">
        <v>-19193.470000000012</v>
      </c>
      <c r="O1134" s="72">
        <v>-15362.84</v>
      </c>
      <c r="P1134" s="72">
        <v>-20259.440000000006</v>
      </c>
      <c r="Q1134" s="72">
        <v>-11882.3</v>
      </c>
      <c r="R1134" s="72">
        <v>-14242.239999999998</v>
      </c>
      <c r="S1134" s="72">
        <v>-12556.199999999999</v>
      </c>
      <c r="T1134" s="68" t="s">
        <v>555</v>
      </c>
      <c r="U1134" s="12">
        <f>SUBTOTAL(9,U1135:U1142)</f>
        <v>0</v>
      </c>
      <c r="V1134" s="12">
        <f t="shared" ref="V1134:AF1134" si="580">SUBTOTAL(9,V1135:V1142)</f>
        <v>0</v>
      </c>
      <c r="W1134" s="12">
        <f t="shared" si="580"/>
        <v>0</v>
      </c>
      <c r="X1134" s="12">
        <f t="shared" si="580"/>
        <v>0</v>
      </c>
      <c r="Y1134" s="12">
        <f t="shared" si="580"/>
        <v>0</v>
      </c>
      <c r="Z1134" s="12">
        <f t="shared" si="580"/>
        <v>0</v>
      </c>
      <c r="AA1134" s="12">
        <f t="shared" si="580"/>
        <v>0</v>
      </c>
      <c r="AB1134" s="12">
        <f t="shared" si="580"/>
        <v>0</v>
      </c>
      <c r="AC1134" s="12">
        <f t="shared" si="580"/>
        <v>0</v>
      </c>
      <c r="AD1134" s="12">
        <f t="shared" si="580"/>
        <v>0</v>
      </c>
      <c r="AE1134" s="12">
        <f t="shared" si="580"/>
        <v>0</v>
      </c>
      <c r="AF1134" s="12">
        <f t="shared" si="580"/>
        <v>0</v>
      </c>
      <c r="AG1134" s="12">
        <f t="shared" ref="AG1134" si="581">SUM(U1134:AF1134)</f>
        <v>0</v>
      </c>
    </row>
    <row r="1135" spans="1:33" outlineLevel="2" x14ac:dyDescent="0.3">
      <c r="A1135" s="45" t="str">
        <f>IF(AG1135=0,"-",F1135)</f>
        <v>-</v>
      </c>
      <c r="E1135" s="42"/>
      <c r="F1135" s="43"/>
      <c r="G1135" s="43"/>
      <c r="H1135" s="43"/>
      <c r="I1135" s="42"/>
      <c r="J1135" s="76"/>
      <c r="K1135" s="76"/>
      <c r="L1135" s="76"/>
      <c r="M1135" s="76"/>
      <c r="N1135" s="76"/>
      <c r="O1135" s="76"/>
      <c r="P1135" s="76"/>
      <c r="Q1135" s="76"/>
      <c r="R1135" s="76"/>
      <c r="S1135" s="76"/>
      <c r="T1135" s="68" t="s">
        <v>555</v>
      </c>
      <c r="AG1135" s="41">
        <f>SUM(U1135:AF1135)</f>
        <v>0</v>
      </c>
    </row>
    <row r="1136" spans="1:33" outlineLevel="2" x14ac:dyDescent="0.3">
      <c r="A1136" s="45" t="str">
        <f>IF(AG1136=0,"-",F1136)</f>
        <v>-</v>
      </c>
      <c r="E1136" s="42"/>
      <c r="F1136" s="43"/>
      <c r="G1136" s="43"/>
      <c r="H1136" s="43"/>
      <c r="I1136" s="42"/>
      <c r="J1136" s="76"/>
      <c r="K1136" s="76"/>
      <c r="L1136" s="76"/>
      <c r="M1136" s="76"/>
      <c r="N1136" s="76"/>
      <c r="O1136" s="76"/>
      <c r="P1136" s="76"/>
      <c r="Q1136" s="76"/>
      <c r="R1136" s="76"/>
      <c r="S1136" s="76"/>
      <c r="T1136" s="68" t="s">
        <v>555</v>
      </c>
      <c r="AG1136" s="41">
        <f t="shared" ref="AG1136:AG1142" si="582">SUM(U1136:AF1136)</f>
        <v>0</v>
      </c>
    </row>
    <row r="1137" spans="1:33" outlineLevel="2" x14ac:dyDescent="0.3">
      <c r="A1137" s="45" t="str">
        <f>IF(AG1137=0,"-",F1137)</f>
        <v>-</v>
      </c>
      <c r="E1137" s="42"/>
      <c r="F1137" s="43"/>
      <c r="G1137" s="43"/>
      <c r="H1137" s="43"/>
      <c r="I1137" s="42"/>
      <c r="J1137" s="76"/>
      <c r="K1137" s="76"/>
      <c r="L1137" s="76"/>
      <c r="M1137" s="76"/>
      <c r="N1137" s="76"/>
      <c r="O1137" s="76"/>
      <c r="P1137" s="76"/>
      <c r="Q1137" s="76"/>
      <c r="R1137" s="76"/>
      <c r="S1137" s="76"/>
      <c r="T1137" s="68" t="s">
        <v>555</v>
      </c>
      <c r="AG1137" s="41">
        <f t="shared" si="582"/>
        <v>0</v>
      </c>
    </row>
    <row r="1138" spans="1:33" outlineLevel="2" x14ac:dyDescent="0.3">
      <c r="A1138" s="45" t="str">
        <f>IF(AG1138=0,"-",F1138)</f>
        <v>-</v>
      </c>
      <c r="E1138" s="42"/>
      <c r="F1138" s="43"/>
      <c r="G1138" s="43"/>
      <c r="H1138" s="43"/>
      <c r="I1138" s="42"/>
      <c r="J1138" s="76"/>
      <c r="K1138" s="76"/>
      <c r="L1138" s="76"/>
      <c r="M1138" s="76"/>
      <c r="N1138" s="76"/>
      <c r="O1138" s="76"/>
      <c r="P1138" s="76"/>
      <c r="Q1138" s="76"/>
      <c r="R1138" s="76"/>
      <c r="S1138" s="76"/>
      <c r="T1138" s="68" t="s">
        <v>555</v>
      </c>
      <c r="AG1138" s="41">
        <f t="shared" si="582"/>
        <v>0</v>
      </c>
    </row>
    <row r="1139" spans="1:33" outlineLevel="2" x14ac:dyDescent="0.3">
      <c r="A1139" s="45" t="str">
        <f>IF(AG1139=0,"-",F1139)</f>
        <v>-</v>
      </c>
      <c r="E1139" s="42"/>
      <c r="F1139" s="43"/>
      <c r="G1139" s="43"/>
      <c r="H1139" s="43"/>
      <c r="I1139" s="42"/>
      <c r="J1139" s="76"/>
      <c r="K1139" s="76"/>
      <c r="L1139" s="76"/>
      <c r="M1139" s="76"/>
      <c r="N1139" s="76"/>
      <c r="O1139" s="76"/>
      <c r="P1139" s="76"/>
      <c r="Q1139" s="76"/>
      <c r="R1139" s="76"/>
      <c r="S1139" s="76"/>
      <c r="T1139" s="68" t="s">
        <v>555</v>
      </c>
      <c r="AG1139" s="41">
        <f t="shared" si="582"/>
        <v>0</v>
      </c>
    </row>
    <row r="1140" spans="1:33" outlineLevel="2" x14ac:dyDescent="0.3">
      <c r="A1140" s="45" t="str">
        <f>IF(AG1140=0,"-",F1140)</f>
        <v>-</v>
      </c>
      <c r="E1140" s="42"/>
      <c r="F1140" s="43"/>
      <c r="G1140" s="43"/>
      <c r="H1140" s="43"/>
      <c r="I1140" s="42"/>
      <c r="J1140" s="76"/>
      <c r="K1140" s="76"/>
      <c r="L1140" s="76"/>
      <c r="M1140" s="76"/>
      <c r="N1140" s="76"/>
      <c r="O1140" s="76"/>
      <c r="P1140" s="76"/>
      <c r="Q1140" s="76"/>
      <c r="R1140" s="76"/>
      <c r="S1140" s="76"/>
      <c r="T1140" s="68" t="s">
        <v>555</v>
      </c>
      <c r="AG1140" s="41">
        <f t="shared" si="582"/>
        <v>0</v>
      </c>
    </row>
    <row r="1141" spans="1:33" outlineLevel="2" x14ac:dyDescent="0.3">
      <c r="A1141" s="45" t="str">
        <f>IF(AG1141=0,"-",F1141)</f>
        <v>-</v>
      </c>
      <c r="E1141" s="42"/>
      <c r="F1141" s="43"/>
      <c r="G1141" s="43"/>
      <c r="H1141" s="43"/>
      <c r="I1141" s="42"/>
      <c r="J1141" s="76"/>
      <c r="K1141" s="76"/>
      <c r="L1141" s="76"/>
      <c r="M1141" s="76"/>
      <c r="N1141" s="76"/>
      <c r="O1141" s="76"/>
      <c r="P1141" s="76"/>
      <c r="Q1141" s="76"/>
      <c r="R1141" s="76"/>
      <c r="S1141" s="76"/>
      <c r="T1141" s="68" t="s">
        <v>555</v>
      </c>
      <c r="AG1141" s="41">
        <f t="shared" si="582"/>
        <v>0</v>
      </c>
    </row>
    <row r="1142" spans="1:33" outlineLevel="2" x14ac:dyDescent="0.3">
      <c r="A1142" s="45" t="str">
        <f>IF(AG1142=0,"-",F1142)</f>
        <v>-</v>
      </c>
      <c r="E1142" s="42"/>
      <c r="F1142" s="43"/>
      <c r="G1142" s="43"/>
      <c r="H1142" s="43"/>
      <c r="I1142" s="42"/>
      <c r="J1142" s="76"/>
      <c r="K1142" s="76"/>
      <c r="L1142" s="76"/>
      <c r="M1142" s="76"/>
      <c r="N1142" s="76"/>
      <c r="O1142" s="76"/>
      <c r="P1142" s="76"/>
      <c r="Q1142" s="76"/>
      <c r="R1142" s="76"/>
      <c r="S1142" s="76"/>
      <c r="T1142" s="68" t="s">
        <v>555</v>
      </c>
      <c r="AG1142" s="41">
        <f t="shared" si="582"/>
        <v>0</v>
      </c>
    </row>
    <row r="1143" spans="1:33" outlineLevel="1" x14ac:dyDescent="0.3">
      <c r="A1143" s="45" t="s">
        <v>179</v>
      </c>
      <c r="D1143">
        <v>42718</v>
      </c>
      <c r="E1143" t="s">
        <v>103</v>
      </c>
      <c r="J1143" s="72">
        <v>-21727.397999999986</v>
      </c>
      <c r="K1143" s="72">
        <v>-23985.907999999989</v>
      </c>
      <c r="L1143" s="72">
        <v>-25246.647999999994</v>
      </c>
      <c r="M1143" s="72">
        <v>-23552.528000000275</v>
      </c>
      <c r="N1143" s="72">
        <v>-17429.688000000293</v>
      </c>
      <c r="O1143" s="72">
        <v>-36228.068000000319</v>
      </c>
      <c r="P1143" s="72">
        <v>-21843.58800000028</v>
      </c>
      <c r="Q1143" s="72">
        <v>-40156.708000000275</v>
      </c>
      <c r="R1143" s="72">
        <v>-53298.5080000003</v>
      </c>
      <c r="S1143" s="72">
        <v>-18236.197999999669</v>
      </c>
      <c r="T1143" s="68" t="s">
        <v>555</v>
      </c>
      <c r="U1143" s="12">
        <f>SUBTOTAL(9,U1144:U1162)</f>
        <v>-42450</v>
      </c>
      <c r="V1143" s="12">
        <f t="shared" ref="V1143:AF1143" si="583">SUBTOTAL(9,V1144:V1162)</f>
        <v>-27350</v>
      </c>
      <c r="W1143" s="12">
        <f t="shared" si="583"/>
        <v>-18800</v>
      </c>
      <c r="X1143" s="12">
        <f t="shared" si="583"/>
        <v>-18900</v>
      </c>
      <c r="Y1143" s="12">
        <f t="shared" si="583"/>
        <v>-18800</v>
      </c>
      <c r="Z1143" s="12">
        <f t="shared" si="583"/>
        <v>-18800</v>
      </c>
      <c r="AA1143" s="12">
        <f t="shared" si="583"/>
        <v>-21900</v>
      </c>
      <c r="AB1143" s="12">
        <f t="shared" si="583"/>
        <v>-18800</v>
      </c>
      <c r="AC1143" s="12">
        <f t="shared" si="583"/>
        <v>-18800</v>
      </c>
      <c r="AD1143" s="12">
        <f t="shared" si="583"/>
        <v>-30900</v>
      </c>
      <c r="AE1143" s="12">
        <f t="shared" si="583"/>
        <v>-18800</v>
      </c>
      <c r="AF1143" s="12">
        <f t="shared" si="583"/>
        <v>-18800</v>
      </c>
      <c r="AG1143" s="12">
        <f t="shared" ref="AG1143" si="584">SUM(U1143:AF1143)</f>
        <v>-273100</v>
      </c>
    </row>
    <row r="1144" spans="1:33" outlineLevel="2" x14ac:dyDescent="0.3">
      <c r="A1144" s="45">
        <f>IF(AG1144=0,"-",F1144)</f>
        <v>8002</v>
      </c>
      <c r="E1144" s="42"/>
      <c r="F1144" s="43">
        <v>8002</v>
      </c>
      <c r="G1144" s="43" t="s">
        <v>208</v>
      </c>
      <c r="H1144" s="43" t="s">
        <v>241</v>
      </c>
      <c r="I1144" s="42"/>
      <c r="J1144" s="76"/>
      <c r="K1144" s="76"/>
      <c r="L1144" s="76"/>
      <c r="M1144" s="76"/>
      <c r="N1144" s="76"/>
      <c r="O1144" s="76"/>
      <c r="P1144" s="76"/>
      <c r="Q1144" s="76"/>
      <c r="R1144" s="76"/>
      <c r="S1144" s="76"/>
      <c r="T1144" s="68" t="s">
        <v>555</v>
      </c>
      <c r="U1144" s="11">
        <v>-100</v>
      </c>
      <c r="V1144" s="11">
        <v>-100</v>
      </c>
      <c r="W1144" s="11">
        <v>-100</v>
      </c>
      <c r="X1144" s="11">
        <v>-100</v>
      </c>
      <c r="Y1144" s="11">
        <v>-100</v>
      </c>
      <c r="Z1144" s="11">
        <v>-100</v>
      </c>
      <c r="AA1144" s="11">
        <v>-100</v>
      </c>
      <c r="AB1144" s="11">
        <v>-100</v>
      </c>
      <c r="AC1144" s="11">
        <v>-100</v>
      </c>
      <c r="AD1144" s="11">
        <v>-100</v>
      </c>
      <c r="AE1144" s="11">
        <v>-100</v>
      </c>
      <c r="AF1144" s="11">
        <v>-100</v>
      </c>
      <c r="AG1144" s="41">
        <f>SUM(U1144:AF1144)</f>
        <v>-1200</v>
      </c>
    </row>
    <row r="1145" spans="1:33" outlineLevel="2" x14ac:dyDescent="0.3">
      <c r="A1145" s="45">
        <f>IF(AG1145=0,"-",F1145)</f>
        <v>8002</v>
      </c>
      <c r="E1145" s="42"/>
      <c r="F1145" s="43">
        <v>8002</v>
      </c>
      <c r="G1145" s="43" t="s">
        <v>208</v>
      </c>
      <c r="H1145" s="43" t="s">
        <v>248</v>
      </c>
      <c r="I1145" s="42"/>
      <c r="J1145" s="76"/>
      <c r="K1145" s="76"/>
      <c r="L1145" s="76"/>
      <c r="M1145" s="76"/>
      <c r="N1145" s="76"/>
      <c r="O1145" s="76"/>
      <c r="P1145" s="76"/>
      <c r="Q1145" s="76"/>
      <c r="R1145" s="76"/>
      <c r="S1145" s="76"/>
      <c r="T1145" s="68" t="s">
        <v>555</v>
      </c>
      <c r="U1145" s="11">
        <v>-5000</v>
      </c>
      <c r="V1145" s="11">
        <v>-5000</v>
      </c>
      <c r="W1145" s="11">
        <v>-5000</v>
      </c>
      <c r="X1145" s="11">
        <v>-5000</v>
      </c>
      <c r="Y1145" s="11">
        <v>-5000</v>
      </c>
      <c r="Z1145" s="11">
        <v>-5000</v>
      </c>
      <c r="AA1145" s="11">
        <v>-5000</v>
      </c>
      <c r="AB1145" s="11">
        <v>-5000</v>
      </c>
      <c r="AC1145" s="11">
        <v>-5000</v>
      </c>
      <c r="AD1145" s="11">
        <v>-5000</v>
      </c>
      <c r="AE1145" s="11">
        <v>-5000</v>
      </c>
      <c r="AF1145" s="11">
        <v>-5000</v>
      </c>
      <c r="AG1145" s="41">
        <f t="shared" ref="AG1145:AG1162" si="585">SUM(U1145:AF1145)</f>
        <v>-60000</v>
      </c>
    </row>
    <row r="1146" spans="1:33" outlineLevel="2" x14ac:dyDescent="0.3">
      <c r="A1146" s="45" t="str">
        <f>IF(AG1146=0,"-",F1146)</f>
        <v>-</v>
      </c>
      <c r="E1146" s="42"/>
      <c r="F1146" s="43"/>
      <c r="G1146" s="43"/>
      <c r="H1146" s="43"/>
      <c r="I1146" s="42"/>
      <c r="J1146" s="76"/>
      <c r="K1146" s="76"/>
      <c r="L1146" s="76"/>
      <c r="M1146" s="76"/>
      <c r="N1146" s="76"/>
      <c r="O1146" s="76"/>
      <c r="P1146" s="76"/>
      <c r="Q1146" s="76"/>
      <c r="R1146" s="76"/>
      <c r="S1146" s="76"/>
      <c r="T1146" s="68" t="s">
        <v>555</v>
      </c>
      <c r="AG1146" s="41">
        <f t="shared" si="585"/>
        <v>0</v>
      </c>
    </row>
    <row r="1147" spans="1:33" outlineLevel="2" x14ac:dyDescent="0.3">
      <c r="A1147" s="45">
        <f>IF(AG1147=0,"-",F1147)</f>
        <v>4002</v>
      </c>
      <c r="E1147" s="42"/>
      <c r="F1147" s="43">
        <v>4002</v>
      </c>
      <c r="G1147" s="43" t="s">
        <v>235</v>
      </c>
      <c r="H1147" s="43" t="s">
        <v>274</v>
      </c>
      <c r="I1147" s="42"/>
      <c r="J1147" s="76"/>
      <c r="K1147" s="76"/>
      <c r="L1147" s="76"/>
      <c r="M1147" s="76"/>
      <c r="N1147" s="76"/>
      <c r="O1147" s="76"/>
      <c r="P1147" s="76"/>
      <c r="Q1147" s="76"/>
      <c r="R1147" s="76"/>
      <c r="S1147" s="76"/>
      <c r="T1147" s="68" t="s">
        <v>555</v>
      </c>
      <c r="U1147" s="11">
        <v>-2500</v>
      </c>
      <c r="V1147" s="11">
        <v>-2500</v>
      </c>
      <c r="W1147" s="11">
        <v>-2500</v>
      </c>
      <c r="X1147" s="11">
        <v>-2500</v>
      </c>
      <c r="Y1147" s="11">
        <v>-2500</v>
      </c>
      <c r="Z1147" s="11">
        <v>-2500</v>
      </c>
      <c r="AA1147" s="11">
        <v>-2500</v>
      </c>
      <c r="AB1147" s="11">
        <v>-2500</v>
      </c>
      <c r="AC1147" s="11">
        <v>-2500</v>
      </c>
      <c r="AD1147" s="11">
        <v>-2500</v>
      </c>
      <c r="AE1147" s="11">
        <v>-2500</v>
      </c>
      <c r="AF1147" s="11">
        <v>-2500</v>
      </c>
      <c r="AG1147" s="41">
        <f t="shared" si="585"/>
        <v>-30000</v>
      </c>
    </row>
    <row r="1148" spans="1:33" outlineLevel="2" x14ac:dyDescent="0.3">
      <c r="A1148" s="45">
        <f>IF(AG1148=0,"-",F1148)</f>
        <v>4002</v>
      </c>
      <c r="E1148" s="42"/>
      <c r="F1148" s="43">
        <v>4002</v>
      </c>
      <c r="G1148" s="43" t="s">
        <v>235</v>
      </c>
      <c r="H1148" s="43" t="s">
        <v>275</v>
      </c>
      <c r="I1148" s="42"/>
      <c r="J1148" s="76"/>
      <c r="K1148" s="76"/>
      <c r="L1148" s="76"/>
      <c r="M1148" s="76"/>
      <c r="N1148" s="76"/>
      <c r="O1148" s="76"/>
      <c r="P1148" s="76"/>
      <c r="Q1148" s="76"/>
      <c r="R1148" s="76"/>
      <c r="S1148" s="76"/>
      <c r="T1148" s="68" t="s">
        <v>555</v>
      </c>
      <c r="U1148" s="11">
        <v>-12000</v>
      </c>
      <c r="AD1148" s="11">
        <v>-12000</v>
      </c>
      <c r="AG1148" s="41">
        <f t="shared" si="585"/>
        <v>-24000</v>
      </c>
    </row>
    <row r="1149" spans="1:33" outlineLevel="2" x14ac:dyDescent="0.3">
      <c r="A1149" s="45" t="str">
        <f>IF(AG1149=0,"-",F1149)</f>
        <v>-</v>
      </c>
      <c r="E1149" s="42"/>
      <c r="F1149" s="43"/>
      <c r="G1149" s="43"/>
      <c r="H1149" s="43"/>
      <c r="I1149" s="42"/>
      <c r="J1149" s="76"/>
      <c r="K1149" s="76"/>
      <c r="L1149" s="76"/>
      <c r="M1149" s="76"/>
      <c r="N1149" s="76"/>
      <c r="O1149" s="76"/>
      <c r="P1149" s="76"/>
      <c r="Q1149" s="76"/>
      <c r="R1149" s="76"/>
      <c r="S1149" s="76"/>
      <c r="T1149" s="68" t="s">
        <v>555</v>
      </c>
      <c r="AG1149" s="41">
        <f t="shared" si="585"/>
        <v>0</v>
      </c>
    </row>
    <row r="1150" spans="1:33" outlineLevel="2" x14ac:dyDescent="0.3">
      <c r="A1150" s="45">
        <f>IF(AG1150=0,"-",F1150)</f>
        <v>4003</v>
      </c>
      <c r="E1150" s="42"/>
      <c r="F1150" s="43">
        <v>4003</v>
      </c>
      <c r="G1150" s="43" t="s">
        <v>226</v>
      </c>
      <c r="H1150" s="43"/>
      <c r="I1150" s="42"/>
      <c r="J1150" s="76"/>
      <c r="K1150" s="76"/>
      <c r="L1150" s="76"/>
      <c r="M1150" s="76"/>
      <c r="N1150" s="76"/>
      <c r="O1150" s="76"/>
      <c r="P1150" s="76"/>
      <c r="Q1150" s="76"/>
      <c r="R1150" s="76"/>
      <c r="S1150" s="76"/>
      <c r="T1150" s="68" t="s">
        <v>555</v>
      </c>
      <c r="U1150" s="11">
        <v>-500</v>
      </c>
      <c r="V1150" s="11">
        <v>-500</v>
      </c>
      <c r="W1150" s="11">
        <v>-500</v>
      </c>
      <c r="X1150" s="11">
        <v>-500</v>
      </c>
      <c r="Y1150" s="11">
        <v>-500</v>
      </c>
      <c r="Z1150" s="11">
        <v>-500</v>
      </c>
      <c r="AA1150" s="11">
        <v>-500</v>
      </c>
      <c r="AB1150" s="11">
        <v>-500</v>
      </c>
      <c r="AC1150" s="11">
        <v>-500</v>
      </c>
      <c r="AD1150" s="11">
        <v>-500</v>
      </c>
      <c r="AE1150" s="11">
        <v>-500</v>
      </c>
      <c r="AF1150" s="11">
        <v>-500</v>
      </c>
      <c r="AG1150" s="41">
        <f t="shared" si="585"/>
        <v>-6000</v>
      </c>
    </row>
    <row r="1151" spans="1:33" outlineLevel="2" x14ac:dyDescent="0.3">
      <c r="A1151" s="45" t="str">
        <f>IF(AG1151=0,"-",F1151)</f>
        <v>-</v>
      </c>
      <c r="E1151" s="42"/>
      <c r="F1151" s="43"/>
      <c r="G1151" s="43"/>
      <c r="H1151" s="43"/>
      <c r="I1151" s="42"/>
      <c r="J1151" s="76"/>
      <c r="K1151" s="76"/>
      <c r="L1151" s="76"/>
      <c r="M1151" s="76"/>
      <c r="N1151" s="76"/>
      <c r="O1151" s="76"/>
      <c r="P1151" s="76"/>
      <c r="Q1151" s="76"/>
      <c r="R1151" s="76"/>
      <c r="S1151" s="76"/>
      <c r="T1151" s="68" t="s">
        <v>555</v>
      </c>
      <c r="AG1151" s="41">
        <f t="shared" si="585"/>
        <v>0</v>
      </c>
    </row>
    <row r="1152" spans="1:33" outlineLevel="2" x14ac:dyDescent="0.3">
      <c r="A1152" s="45">
        <f>IF(AG1152=0,"-",F1152)</f>
        <v>8003</v>
      </c>
      <c r="E1152" s="42"/>
      <c r="F1152" s="43">
        <v>8003</v>
      </c>
      <c r="G1152" s="43" t="s">
        <v>222</v>
      </c>
      <c r="H1152" s="43" t="s">
        <v>298</v>
      </c>
      <c r="I1152" s="42"/>
      <c r="J1152" s="76"/>
      <c r="K1152" s="76"/>
      <c r="L1152" s="76"/>
      <c r="M1152" s="76"/>
      <c r="N1152" s="76"/>
      <c r="O1152" s="76"/>
      <c r="P1152" s="76"/>
      <c r="Q1152" s="76"/>
      <c r="R1152" s="76"/>
      <c r="S1152" s="76"/>
      <c r="T1152" s="68" t="s">
        <v>555</v>
      </c>
      <c r="U1152" s="11">
        <v>-200</v>
      </c>
      <c r="V1152" s="11">
        <v>-200</v>
      </c>
      <c r="W1152" s="11">
        <v>-200</v>
      </c>
      <c r="X1152" s="11">
        <v>-200</v>
      </c>
      <c r="Y1152" s="11">
        <v>-200</v>
      </c>
      <c r="Z1152" s="11">
        <v>-200</v>
      </c>
      <c r="AA1152" s="11">
        <v>-200</v>
      </c>
      <c r="AB1152" s="11">
        <v>-200</v>
      </c>
      <c r="AC1152" s="11">
        <v>-200</v>
      </c>
      <c r="AD1152" s="11">
        <v>-200</v>
      </c>
      <c r="AE1152" s="11">
        <v>-200</v>
      </c>
      <c r="AF1152" s="11">
        <v>-200</v>
      </c>
      <c r="AG1152" s="41">
        <f t="shared" si="585"/>
        <v>-2400</v>
      </c>
    </row>
    <row r="1153" spans="1:33" outlineLevel="2" x14ac:dyDescent="0.3">
      <c r="A1153" s="45" t="str">
        <f>IF(AG1153=0,"-",F1153)</f>
        <v>-</v>
      </c>
      <c r="E1153" s="42"/>
      <c r="F1153" s="43"/>
      <c r="G1153" s="43"/>
      <c r="H1153" s="43"/>
      <c r="I1153" s="42"/>
      <c r="J1153" s="76"/>
      <c r="K1153" s="76"/>
      <c r="L1153" s="76"/>
      <c r="M1153" s="76"/>
      <c r="N1153" s="76"/>
      <c r="O1153" s="76"/>
      <c r="P1153" s="76"/>
      <c r="Q1153" s="76"/>
      <c r="R1153" s="76"/>
      <c r="S1153" s="76"/>
      <c r="T1153" s="68" t="s">
        <v>555</v>
      </c>
      <c r="AG1153" s="41">
        <f t="shared" si="585"/>
        <v>0</v>
      </c>
    </row>
    <row r="1154" spans="1:33" outlineLevel="2" x14ac:dyDescent="0.3">
      <c r="A1154" s="45">
        <f>IF(AG1154=0,"-",F1154)</f>
        <v>8007</v>
      </c>
      <c r="E1154" s="42"/>
      <c r="F1154" s="43">
        <v>8007</v>
      </c>
      <c r="G1154" s="43" t="s">
        <v>191</v>
      </c>
      <c r="H1154" s="43" t="s">
        <v>55</v>
      </c>
      <c r="I1154" s="42"/>
      <c r="J1154" s="76"/>
      <c r="K1154" s="76"/>
      <c r="L1154" s="76"/>
      <c r="M1154" s="76"/>
      <c r="N1154" s="76"/>
      <c r="O1154" s="76"/>
      <c r="P1154" s="76"/>
      <c r="Q1154" s="76"/>
      <c r="R1154" s="76"/>
      <c r="S1154" s="76"/>
      <c r="T1154" s="68" t="s">
        <v>555</v>
      </c>
      <c r="U1154" s="11">
        <v>-3000</v>
      </c>
      <c r="AA1154" s="11">
        <v>-3000</v>
      </c>
      <c r="AG1154" s="41">
        <f t="shared" si="585"/>
        <v>-6000</v>
      </c>
    </row>
    <row r="1155" spans="1:33" outlineLevel="2" x14ac:dyDescent="0.3">
      <c r="A1155" s="45">
        <f>IF(AG1155=0,"-",F1155)</f>
        <v>8007</v>
      </c>
      <c r="E1155" s="42"/>
      <c r="F1155" s="43">
        <v>8007</v>
      </c>
      <c r="G1155" s="43" t="s">
        <v>191</v>
      </c>
      <c r="H1155" s="43" t="s">
        <v>300</v>
      </c>
      <c r="I1155" s="42"/>
      <c r="J1155" s="76"/>
      <c r="K1155" s="76"/>
      <c r="L1155" s="76"/>
      <c r="M1155" s="76"/>
      <c r="N1155" s="76"/>
      <c r="O1155" s="76"/>
      <c r="P1155" s="76"/>
      <c r="Q1155" s="76"/>
      <c r="R1155" s="76"/>
      <c r="S1155" s="76"/>
      <c r="T1155" s="68" t="s">
        <v>555</v>
      </c>
      <c r="U1155" s="11">
        <v>-10000</v>
      </c>
      <c r="V1155" s="11">
        <v>-10000</v>
      </c>
      <c r="W1155" s="11">
        <v>-10000</v>
      </c>
      <c r="X1155" s="11">
        <v>-10000</v>
      </c>
      <c r="Y1155" s="11">
        <v>-10000</v>
      </c>
      <c r="Z1155" s="11">
        <v>-10000</v>
      </c>
      <c r="AA1155" s="11">
        <v>-10000</v>
      </c>
      <c r="AB1155" s="11">
        <v>-10000</v>
      </c>
      <c r="AC1155" s="11">
        <v>-10000</v>
      </c>
      <c r="AD1155" s="11">
        <v>-10000</v>
      </c>
      <c r="AE1155" s="11">
        <v>-10000</v>
      </c>
      <c r="AF1155" s="11">
        <v>-10000</v>
      </c>
      <c r="AG1155" s="41">
        <f t="shared" si="585"/>
        <v>-120000</v>
      </c>
    </row>
    <row r="1156" spans="1:33" outlineLevel="2" x14ac:dyDescent="0.3">
      <c r="A1156" s="45" t="str">
        <f>IF(AG1156=0,"-",F1156)</f>
        <v>-</v>
      </c>
      <c r="E1156" s="42"/>
      <c r="F1156" s="43"/>
      <c r="G1156" s="43"/>
      <c r="H1156" s="43"/>
      <c r="I1156" s="42"/>
      <c r="J1156" s="76"/>
      <c r="K1156" s="76"/>
      <c r="L1156" s="76"/>
      <c r="M1156" s="76"/>
      <c r="N1156" s="76"/>
      <c r="O1156" s="76"/>
      <c r="P1156" s="76"/>
      <c r="Q1156" s="76"/>
      <c r="R1156" s="76"/>
      <c r="S1156" s="76"/>
      <c r="T1156" s="68" t="s">
        <v>555</v>
      </c>
      <c r="AG1156" s="41">
        <f t="shared" si="585"/>
        <v>0</v>
      </c>
    </row>
    <row r="1157" spans="1:33" outlineLevel="2" x14ac:dyDescent="0.3">
      <c r="A1157" s="45">
        <f>IF(AG1157=0,"-",F1157)</f>
        <v>8001</v>
      </c>
      <c r="E1157" s="42"/>
      <c r="F1157" s="43">
        <v>8001</v>
      </c>
      <c r="G1157" s="43" t="s">
        <v>97</v>
      </c>
      <c r="H1157" s="43" t="s">
        <v>298</v>
      </c>
      <c r="I1157" s="42"/>
      <c r="J1157" s="76"/>
      <c r="K1157" s="76"/>
      <c r="L1157" s="76"/>
      <c r="M1157" s="76"/>
      <c r="N1157" s="76"/>
      <c r="O1157" s="76"/>
      <c r="P1157" s="76"/>
      <c r="Q1157" s="76"/>
      <c r="R1157" s="76"/>
      <c r="S1157" s="76"/>
      <c r="T1157" s="68" t="s">
        <v>555</v>
      </c>
      <c r="U1157" s="11">
        <v>-100</v>
      </c>
      <c r="X1157" s="11">
        <v>-100</v>
      </c>
      <c r="AA1157" s="11">
        <v>-100</v>
      </c>
      <c r="AD1157" s="11">
        <v>-100</v>
      </c>
      <c r="AG1157" s="41">
        <f t="shared" si="585"/>
        <v>-400</v>
      </c>
    </row>
    <row r="1158" spans="1:33" outlineLevel="2" x14ac:dyDescent="0.3">
      <c r="A1158" s="45" t="str">
        <f>IF(AG1158=0,"-",F1158)</f>
        <v>-</v>
      </c>
      <c r="E1158" s="42"/>
      <c r="F1158" s="43"/>
      <c r="G1158" s="43"/>
      <c r="H1158" s="43"/>
      <c r="I1158" s="42"/>
      <c r="J1158" s="76"/>
      <c r="K1158" s="76"/>
      <c r="L1158" s="76"/>
      <c r="M1158" s="76"/>
      <c r="N1158" s="76"/>
      <c r="O1158" s="76"/>
      <c r="P1158" s="76"/>
      <c r="Q1158" s="76"/>
      <c r="R1158" s="76"/>
      <c r="S1158" s="76"/>
      <c r="T1158" s="68" t="s">
        <v>555</v>
      </c>
      <c r="AG1158" s="41">
        <f t="shared" si="585"/>
        <v>0</v>
      </c>
    </row>
    <row r="1159" spans="1:33" outlineLevel="2" x14ac:dyDescent="0.3">
      <c r="A1159" s="45">
        <f>IF(AG1159=0,"-",F1159)</f>
        <v>5002</v>
      </c>
      <c r="E1159" s="42"/>
      <c r="F1159" s="43">
        <v>5002</v>
      </c>
      <c r="G1159" s="43" t="s">
        <v>213</v>
      </c>
      <c r="H1159" s="43" t="s">
        <v>262</v>
      </c>
      <c r="I1159" s="42"/>
      <c r="J1159" s="76"/>
      <c r="K1159" s="76"/>
      <c r="L1159" s="76"/>
      <c r="M1159" s="76"/>
      <c r="N1159" s="76"/>
      <c r="O1159" s="76"/>
      <c r="P1159" s="76"/>
      <c r="Q1159" s="76"/>
      <c r="R1159" s="76"/>
      <c r="S1159" s="76"/>
      <c r="T1159" s="68" t="s">
        <v>555</v>
      </c>
      <c r="U1159" s="11">
        <v>-8550</v>
      </c>
      <c r="V1159" s="11">
        <v>-8550</v>
      </c>
      <c r="AG1159" s="41">
        <f t="shared" si="585"/>
        <v>-17100</v>
      </c>
    </row>
    <row r="1160" spans="1:33" outlineLevel="2" x14ac:dyDescent="0.3">
      <c r="A1160" s="45" t="str">
        <f>IF(AG1160=0,"-",F1160)</f>
        <v>-</v>
      </c>
      <c r="E1160" s="42"/>
      <c r="F1160" s="43"/>
      <c r="G1160" s="43"/>
      <c r="H1160" s="43"/>
      <c r="I1160" s="42"/>
      <c r="J1160" s="76"/>
      <c r="K1160" s="76"/>
      <c r="L1160" s="76"/>
      <c r="M1160" s="76"/>
      <c r="N1160" s="76"/>
      <c r="O1160" s="76"/>
      <c r="P1160" s="76"/>
      <c r="Q1160" s="76"/>
      <c r="R1160" s="76"/>
      <c r="S1160" s="76"/>
      <c r="T1160" s="68" t="s">
        <v>555</v>
      </c>
      <c r="AG1160" s="41">
        <f t="shared" si="585"/>
        <v>0</v>
      </c>
    </row>
    <row r="1161" spans="1:33" outlineLevel="2" x14ac:dyDescent="0.3">
      <c r="A1161" s="45">
        <f>IF(AG1161=0,"-",F1161)</f>
        <v>3007</v>
      </c>
      <c r="E1161" s="42"/>
      <c r="F1161" s="43">
        <v>3007</v>
      </c>
      <c r="G1161" s="43" t="s">
        <v>194</v>
      </c>
      <c r="H1161" s="43" t="s">
        <v>361</v>
      </c>
      <c r="I1161" s="42"/>
      <c r="J1161" s="76"/>
      <c r="K1161" s="76"/>
      <c r="L1161" s="76"/>
      <c r="M1161" s="76"/>
      <c r="N1161" s="76"/>
      <c r="O1161" s="76"/>
      <c r="P1161" s="76"/>
      <c r="Q1161" s="76"/>
      <c r="R1161" s="76"/>
      <c r="S1161" s="76"/>
      <c r="T1161" s="68" t="s">
        <v>555</v>
      </c>
      <c r="U1161" s="11">
        <v>-500</v>
      </c>
      <c r="V1161" s="11">
        <v>-500</v>
      </c>
      <c r="W1161" s="11">
        <v>-500</v>
      </c>
      <c r="X1161" s="11">
        <v>-500</v>
      </c>
      <c r="Y1161" s="11">
        <v>-500</v>
      </c>
      <c r="Z1161" s="11">
        <v>-500</v>
      </c>
      <c r="AA1161" s="11">
        <v>-500</v>
      </c>
      <c r="AB1161" s="11">
        <v>-500</v>
      </c>
      <c r="AC1161" s="11">
        <v>-500</v>
      </c>
      <c r="AD1161" s="11">
        <v>-500</v>
      </c>
      <c r="AE1161" s="11">
        <v>-500</v>
      </c>
      <c r="AF1161" s="11">
        <v>-500</v>
      </c>
      <c r="AG1161" s="41">
        <f t="shared" si="585"/>
        <v>-6000</v>
      </c>
    </row>
    <row r="1162" spans="1:33" outlineLevel="2" x14ac:dyDescent="0.3">
      <c r="A1162" s="45" t="str">
        <f>IF(AG1162=0,"-",F1162)</f>
        <v>-</v>
      </c>
      <c r="E1162" s="42"/>
      <c r="F1162" s="43"/>
      <c r="G1162" s="43"/>
      <c r="H1162" s="43"/>
      <c r="I1162" s="42"/>
      <c r="J1162" s="76"/>
      <c r="K1162" s="76"/>
      <c r="L1162" s="76"/>
      <c r="M1162" s="76"/>
      <c r="N1162" s="76"/>
      <c r="O1162" s="76"/>
      <c r="P1162" s="76"/>
      <c r="Q1162" s="76"/>
      <c r="R1162" s="76"/>
      <c r="S1162" s="76"/>
      <c r="T1162" s="68" t="s">
        <v>555</v>
      </c>
      <c r="AG1162" s="41">
        <f t="shared" si="585"/>
        <v>0</v>
      </c>
    </row>
    <row r="1163" spans="1:33" outlineLevel="2" x14ac:dyDescent="0.3">
      <c r="A1163" s="45">
        <f>IF(AG1163=0,"-",F1163)</f>
        <v>5001</v>
      </c>
      <c r="E1163" s="42"/>
      <c r="F1163" s="43">
        <v>5001</v>
      </c>
      <c r="G1163" s="43" t="s">
        <v>206</v>
      </c>
      <c r="H1163" s="43" t="s">
        <v>466</v>
      </c>
      <c r="I1163" s="42"/>
      <c r="J1163" s="76"/>
      <c r="K1163" s="76"/>
      <c r="L1163" s="76"/>
      <c r="M1163" s="76"/>
      <c r="N1163" s="76"/>
      <c r="O1163" s="76"/>
      <c r="P1163" s="76"/>
      <c r="Q1163" s="76"/>
      <c r="R1163" s="76"/>
      <c r="S1163" s="76"/>
      <c r="T1163" s="68" t="s">
        <v>555</v>
      </c>
      <c r="AD1163" s="11">
        <v>-9000</v>
      </c>
      <c r="AG1163" s="41">
        <f t="shared" ref="AG1163:AG1166" si="586">SUM(U1163:AF1163)</f>
        <v>-9000</v>
      </c>
    </row>
    <row r="1164" spans="1:33" outlineLevel="2" x14ac:dyDescent="0.3">
      <c r="A1164" s="45">
        <f>IF(AG1164=0,"-",F1164)</f>
        <v>5001</v>
      </c>
      <c r="E1164" s="42"/>
      <c r="F1164" s="43">
        <v>5001</v>
      </c>
      <c r="G1164" s="43" t="s">
        <v>206</v>
      </c>
      <c r="H1164" s="43" t="s">
        <v>467</v>
      </c>
      <c r="I1164" s="42"/>
      <c r="J1164" s="76"/>
      <c r="K1164" s="76"/>
      <c r="L1164" s="76"/>
      <c r="M1164" s="76"/>
      <c r="N1164" s="76"/>
      <c r="O1164" s="76"/>
      <c r="P1164" s="76"/>
      <c r="Q1164" s="76"/>
      <c r="R1164" s="76"/>
      <c r="S1164" s="76"/>
      <c r="T1164" s="68" t="s">
        <v>555</v>
      </c>
      <c r="U1164" s="11">
        <v>-170</v>
      </c>
      <c r="V1164" s="11">
        <v>-170</v>
      </c>
      <c r="W1164" s="11">
        <v>-170</v>
      </c>
      <c r="X1164" s="11">
        <v>-170</v>
      </c>
      <c r="Y1164" s="11">
        <v>-170</v>
      </c>
      <c r="Z1164" s="11">
        <v>-170</v>
      </c>
      <c r="AA1164" s="11">
        <v>-170</v>
      </c>
      <c r="AB1164" s="11">
        <v>-170</v>
      </c>
      <c r="AC1164" s="11">
        <v>-170</v>
      </c>
      <c r="AD1164" s="11">
        <v>-170</v>
      </c>
      <c r="AE1164" s="11">
        <v>-170</v>
      </c>
      <c r="AF1164" s="11">
        <v>-170</v>
      </c>
      <c r="AG1164" s="41">
        <f t="shared" si="586"/>
        <v>-2040</v>
      </c>
    </row>
    <row r="1165" spans="1:33" outlineLevel="2" x14ac:dyDescent="0.3">
      <c r="A1165" s="45" t="str">
        <f>IF(AG1165=0,"-",F1165)</f>
        <v>-</v>
      </c>
      <c r="E1165" s="42"/>
      <c r="F1165" s="43"/>
      <c r="G1165" s="43"/>
      <c r="H1165" s="43"/>
      <c r="I1165" s="42"/>
      <c r="J1165" s="76"/>
      <c r="K1165" s="76"/>
      <c r="L1165" s="76"/>
      <c r="M1165" s="76"/>
      <c r="N1165" s="76"/>
      <c r="O1165" s="76"/>
      <c r="P1165" s="76"/>
      <c r="Q1165" s="76"/>
      <c r="R1165" s="76"/>
      <c r="S1165" s="76"/>
      <c r="T1165" s="68" t="s">
        <v>555</v>
      </c>
      <c r="AG1165" s="41">
        <f t="shared" si="586"/>
        <v>0</v>
      </c>
    </row>
    <row r="1166" spans="1:33" outlineLevel="2" x14ac:dyDescent="0.3">
      <c r="A1166" s="45" t="str">
        <f>IF(AG1166=0,"-",F1166)</f>
        <v>-</v>
      </c>
      <c r="E1166" s="42"/>
      <c r="F1166" s="43"/>
      <c r="G1166" s="43"/>
      <c r="H1166" s="43"/>
      <c r="I1166" s="42"/>
      <c r="J1166" s="76"/>
      <c r="K1166" s="76"/>
      <c r="L1166" s="76"/>
      <c r="M1166" s="76"/>
      <c r="N1166" s="76"/>
      <c r="O1166" s="76"/>
      <c r="P1166" s="76"/>
      <c r="Q1166" s="76"/>
      <c r="R1166" s="76"/>
      <c r="S1166" s="76"/>
      <c r="T1166" s="68" t="s">
        <v>555</v>
      </c>
      <c r="AG1166" s="41">
        <f t="shared" si="586"/>
        <v>0</v>
      </c>
    </row>
    <row r="1167" spans="1:33" outlineLevel="1" x14ac:dyDescent="0.3">
      <c r="A1167" s="45" t="s">
        <v>179</v>
      </c>
      <c r="D1167">
        <v>42708</v>
      </c>
      <c r="E1167" t="s">
        <v>95</v>
      </c>
      <c r="J1167" s="72">
        <v>0</v>
      </c>
      <c r="K1167" s="72">
        <v>0</v>
      </c>
      <c r="L1167" s="72">
        <v>0</v>
      </c>
      <c r="M1167" s="72">
        <v>0</v>
      </c>
      <c r="N1167" s="72">
        <v>0</v>
      </c>
      <c r="O1167" s="72">
        <v>0</v>
      </c>
      <c r="P1167" s="72">
        <v>0</v>
      </c>
      <c r="Q1167" s="72">
        <v>0</v>
      </c>
      <c r="R1167" s="72">
        <v>0</v>
      </c>
      <c r="S1167" s="72">
        <v>0</v>
      </c>
      <c r="T1167" s="68" t="s">
        <v>555</v>
      </c>
      <c r="U1167" s="12">
        <f>SUBTOTAL(9,U1168:U1169)</f>
        <v>0</v>
      </c>
      <c r="V1167" s="12">
        <f>SUBTOTAL(9,V1168:V1169)</f>
        <v>0</v>
      </c>
      <c r="W1167" s="12">
        <f>SUBTOTAL(9,W1168:W1169)</f>
        <v>0</v>
      </c>
      <c r="X1167" s="12">
        <f>SUBTOTAL(9,X1168:X1169)</f>
        <v>0</v>
      </c>
      <c r="Y1167" s="12">
        <f>SUBTOTAL(9,Y1168:Y1169)</f>
        <v>0</v>
      </c>
      <c r="Z1167" s="12">
        <f>SUBTOTAL(9,Z1168:Z1169)</f>
        <v>0</v>
      </c>
      <c r="AA1167" s="12">
        <f>SUBTOTAL(9,AA1168:AA1169)</f>
        <v>0</v>
      </c>
      <c r="AB1167" s="12">
        <f>SUBTOTAL(9,AB1168:AB1169)</f>
        <v>0</v>
      </c>
      <c r="AC1167" s="12">
        <f>SUBTOTAL(9,AC1168:AC1169)</f>
        <v>0</v>
      </c>
      <c r="AD1167" s="12">
        <f>SUBTOTAL(9,AD1168:AD1169)</f>
        <v>0</v>
      </c>
      <c r="AE1167" s="12">
        <f>SUBTOTAL(9,AE1168:AE1169)</f>
        <v>0</v>
      </c>
      <c r="AF1167" s="12">
        <f>SUBTOTAL(9,AF1168:AF1169)</f>
        <v>0</v>
      </c>
      <c r="AG1167" s="12">
        <f t="shared" ref="AG1167" si="587">SUM(U1167:AF1167)</f>
        <v>0</v>
      </c>
    </row>
    <row r="1168" spans="1:33" outlineLevel="2" x14ac:dyDescent="0.3">
      <c r="A1168" s="45" t="str">
        <f>IF(AG1168=0,"-",F1168)</f>
        <v>-</v>
      </c>
      <c r="E1168" s="42"/>
      <c r="F1168" s="43"/>
      <c r="G1168" s="43"/>
      <c r="H1168" s="43"/>
      <c r="I1168" s="42"/>
      <c r="J1168" s="76"/>
      <c r="K1168" s="76"/>
      <c r="L1168" s="76"/>
      <c r="M1168" s="76"/>
      <c r="N1168" s="76"/>
      <c r="O1168" s="76"/>
      <c r="P1168" s="76"/>
      <c r="Q1168" s="76"/>
      <c r="R1168" s="76"/>
      <c r="S1168" s="76"/>
      <c r="T1168" s="68" t="s">
        <v>555</v>
      </c>
      <c r="AG1168" s="41">
        <f t="shared" ref="AG1168:AG1169" si="588">SUM(U1168:AF1168)</f>
        <v>0</v>
      </c>
    </row>
    <row r="1169" spans="1:33" outlineLevel="2" x14ac:dyDescent="0.3">
      <c r="A1169" s="45" t="str">
        <f>IF(AG1169=0,"-",F1169)</f>
        <v>-</v>
      </c>
      <c r="E1169" s="42"/>
      <c r="F1169" s="43"/>
      <c r="G1169" s="43"/>
      <c r="H1169" s="43"/>
      <c r="I1169" s="42"/>
      <c r="J1169" s="76"/>
      <c r="K1169" s="76"/>
      <c r="L1169" s="76"/>
      <c r="M1169" s="76"/>
      <c r="N1169" s="76"/>
      <c r="O1169" s="76"/>
      <c r="P1169" s="76"/>
      <c r="Q1169" s="76"/>
      <c r="R1169" s="76"/>
      <c r="S1169" s="76"/>
      <c r="T1169" s="68" t="s">
        <v>555</v>
      </c>
      <c r="AG1169" s="41">
        <f t="shared" si="588"/>
        <v>0</v>
      </c>
    </row>
    <row r="1170" spans="1:33" outlineLevel="1" x14ac:dyDescent="0.3">
      <c r="A1170" s="45" t="s">
        <v>179</v>
      </c>
      <c r="D1170">
        <v>42711</v>
      </c>
      <c r="E1170" t="s">
        <v>57</v>
      </c>
      <c r="J1170" s="72">
        <v>0</v>
      </c>
      <c r="K1170" s="72">
        <v>0</v>
      </c>
      <c r="L1170" s="72">
        <v>0</v>
      </c>
      <c r="M1170" s="72">
        <v>-150</v>
      </c>
      <c r="N1170" s="72">
        <v>0</v>
      </c>
      <c r="O1170" s="72">
        <v>0</v>
      </c>
      <c r="P1170" s="72">
        <v>0</v>
      </c>
      <c r="Q1170" s="72">
        <v>0</v>
      </c>
      <c r="R1170" s="72">
        <v>-230</v>
      </c>
      <c r="S1170" s="72">
        <v>0</v>
      </c>
      <c r="T1170" s="68" t="s">
        <v>555</v>
      </c>
      <c r="U1170" s="12">
        <f>SUBTOTAL(9,U1171:U1172)</f>
        <v>0</v>
      </c>
      <c r="V1170" s="12">
        <f>SUBTOTAL(9,V1171:V1172)</f>
        <v>0</v>
      </c>
      <c r="W1170" s="12">
        <f>SUBTOTAL(9,W1171:W1172)</f>
        <v>0</v>
      </c>
      <c r="X1170" s="12">
        <f>SUBTOTAL(9,X1171:X1172)</f>
        <v>0</v>
      </c>
      <c r="Y1170" s="12">
        <f>SUBTOTAL(9,Y1171:Y1172)</f>
        <v>0</v>
      </c>
      <c r="Z1170" s="12">
        <f>SUBTOTAL(9,Z1171:Z1172)</f>
        <v>0</v>
      </c>
      <c r="AA1170" s="12">
        <f>SUBTOTAL(9,AA1171:AA1172)</f>
        <v>0</v>
      </c>
      <c r="AB1170" s="12">
        <f>SUBTOTAL(9,AB1171:AB1172)</f>
        <v>0</v>
      </c>
      <c r="AC1170" s="12">
        <f>SUBTOTAL(9,AC1171:AC1172)</f>
        <v>0</v>
      </c>
      <c r="AD1170" s="12">
        <f>SUBTOTAL(9,AD1171:AD1172)</f>
        <v>0</v>
      </c>
      <c r="AE1170" s="12">
        <f>SUBTOTAL(9,AE1171:AE1172)</f>
        <v>0</v>
      </c>
      <c r="AF1170" s="12">
        <f>SUBTOTAL(9,AF1171:AF1172)</f>
        <v>0</v>
      </c>
      <c r="AG1170" s="12">
        <f t="shared" ref="AG1170" si="589">SUM(U1170:AF1170)</f>
        <v>0</v>
      </c>
    </row>
    <row r="1171" spans="1:33" outlineLevel="2" x14ac:dyDescent="0.3">
      <c r="A1171" s="45" t="str">
        <f>IF(AG1171=0,"-",F1171)</f>
        <v>-</v>
      </c>
      <c r="E1171" s="42"/>
      <c r="F1171" s="43"/>
      <c r="G1171" s="43"/>
      <c r="H1171" s="43"/>
      <c r="I1171" s="42"/>
      <c r="J1171" s="76"/>
      <c r="K1171" s="76"/>
      <c r="L1171" s="76"/>
      <c r="M1171" s="76"/>
      <c r="N1171" s="76"/>
      <c r="O1171" s="76"/>
      <c r="P1171" s="76"/>
      <c r="Q1171" s="76"/>
      <c r="R1171" s="76"/>
      <c r="S1171" s="76"/>
      <c r="T1171" s="68" t="s">
        <v>555</v>
      </c>
      <c r="AG1171" s="41">
        <f t="shared" ref="AG1171:AG1172" si="590">SUM(U1171:AF1171)</f>
        <v>0</v>
      </c>
    </row>
    <row r="1172" spans="1:33" outlineLevel="2" x14ac:dyDescent="0.3">
      <c r="A1172" s="45" t="str">
        <f>IF(AG1172=0,"-",F1172)</f>
        <v>-</v>
      </c>
      <c r="E1172" s="42"/>
      <c r="F1172" s="43"/>
      <c r="G1172" s="43"/>
      <c r="H1172" s="43"/>
      <c r="I1172" s="42"/>
      <c r="J1172" s="76"/>
      <c r="K1172" s="76"/>
      <c r="L1172" s="76"/>
      <c r="M1172" s="76"/>
      <c r="N1172" s="76"/>
      <c r="O1172" s="76"/>
      <c r="P1172" s="76"/>
      <c r="Q1172" s="76"/>
      <c r="R1172" s="76"/>
      <c r="S1172" s="76"/>
      <c r="T1172" s="68" t="s">
        <v>555</v>
      </c>
      <c r="AG1172" s="41">
        <f t="shared" si="590"/>
        <v>0</v>
      </c>
    </row>
    <row r="1173" spans="1:33" outlineLevel="1" x14ac:dyDescent="0.3">
      <c r="A1173" s="45" t="s">
        <v>179</v>
      </c>
      <c r="D1173" t="s">
        <v>180</v>
      </c>
      <c r="E1173" t="s">
        <v>180</v>
      </c>
      <c r="J1173" s="72"/>
      <c r="K1173" s="72"/>
      <c r="L1173" s="72"/>
      <c r="M1173" s="72"/>
      <c r="N1173" s="72"/>
      <c r="O1173" s="72"/>
      <c r="P1173" s="72"/>
      <c r="Q1173" s="72"/>
      <c r="R1173" s="72"/>
      <c r="S1173" s="72"/>
      <c r="T1173" s="68" t="s">
        <v>555</v>
      </c>
      <c r="U1173" s="12">
        <f>SUBTOTAL(9,U1174:U1175)</f>
        <v>0</v>
      </c>
      <c r="V1173" s="12">
        <f>SUBTOTAL(9,V1174:V1175)</f>
        <v>0</v>
      </c>
      <c r="W1173" s="12">
        <f>SUBTOTAL(9,W1174:W1175)</f>
        <v>0</v>
      </c>
      <c r="X1173" s="12">
        <f>SUBTOTAL(9,X1174:X1175)</f>
        <v>0</v>
      </c>
      <c r="Y1173" s="12">
        <f>SUBTOTAL(9,Y1174:Y1175)</f>
        <v>0</v>
      </c>
      <c r="Z1173" s="12">
        <f>SUBTOTAL(9,Z1174:Z1175)</f>
        <v>0</v>
      </c>
      <c r="AA1173" s="12">
        <f>SUBTOTAL(9,AA1174:AA1175)</f>
        <v>0</v>
      </c>
      <c r="AB1173" s="12">
        <f>SUBTOTAL(9,AB1174:AB1175)</f>
        <v>0</v>
      </c>
      <c r="AC1173" s="12">
        <f>SUBTOTAL(9,AC1174:AC1175)</f>
        <v>0</v>
      </c>
      <c r="AD1173" s="12">
        <f>SUBTOTAL(9,AD1174:AD1175)</f>
        <v>0</v>
      </c>
      <c r="AE1173" s="12">
        <f>SUBTOTAL(9,AE1174:AE1175)</f>
        <v>0</v>
      </c>
      <c r="AF1173" s="12">
        <f>SUBTOTAL(9,AF1174:AF1175)</f>
        <v>0</v>
      </c>
      <c r="AG1173" s="12">
        <f t="shared" ref="AG1173" si="591">SUM(U1173:AF1173)</f>
        <v>0</v>
      </c>
    </row>
    <row r="1174" spans="1:33" outlineLevel="2" x14ac:dyDescent="0.3">
      <c r="A1174" s="45" t="str">
        <f>IF(AG1174=0,"-",F1174)</f>
        <v>-</v>
      </c>
      <c r="E1174" s="42"/>
      <c r="F1174" s="43"/>
      <c r="G1174" s="43"/>
      <c r="H1174" s="43"/>
      <c r="I1174" s="42"/>
      <c r="J1174" s="76"/>
      <c r="K1174" s="76"/>
      <c r="L1174" s="76"/>
      <c r="M1174" s="76"/>
      <c r="N1174" s="76"/>
      <c r="O1174" s="76"/>
      <c r="P1174" s="76"/>
      <c r="Q1174" s="76"/>
      <c r="R1174" s="76"/>
      <c r="S1174" s="76"/>
      <c r="T1174" s="68" t="s">
        <v>555</v>
      </c>
      <c r="AG1174" s="41">
        <f t="shared" ref="AG1174:AG1175" si="592">SUM(U1174:AF1174)</f>
        <v>0</v>
      </c>
    </row>
    <row r="1175" spans="1:33" outlineLevel="2" x14ac:dyDescent="0.3">
      <c r="A1175" s="45" t="str">
        <f>IF(AG1175=0,"-",F1175)</f>
        <v>-</v>
      </c>
      <c r="E1175" s="42"/>
      <c r="F1175" s="43"/>
      <c r="G1175" s="43"/>
      <c r="H1175" s="43"/>
      <c r="I1175" s="42"/>
      <c r="J1175" s="76"/>
      <c r="K1175" s="76"/>
      <c r="L1175" s="76"/>
      <c r="M1175" s="76"/>
      <c r="N1175" s="76"/>
      <c r="O1175" s="76"/>
      <c r="P1175" s="76"/>
      <c r="Q1175" s="76"/>
      <c r="R1175" s="76"/>
      <c r="S1175" s="76"/>
      <c r="T1175" s="68" t="s">
        <v>555</v>
      </c>
      <c r="AG1175" s="41">
        <f t="shared" si="592"/>
        <v>0</v>
      </c>
    </row>
    <row r="1176" spans="1:33" x14ac:dyDescent="0.3">
      <c r="A1176" s="45" t="s">
        <v>179</v>
      </c>
      <c r="I1176" s="16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68" t="s">
        <v>555</v>
      </c>
    </row>
    <row r="1177" spans="1:33" s="4" customFormat="1" x14ac:dyDescent="0.3">
      <c r="A1177" s="45" t="s">
        <v>179</v>
      </c>
      <c r="B1177" s="1" t="s">
        <v>127</v>
      </c>
      <c r="C1177" s="1"/>
      <c r="D1177" s="1"/>
      <c r="E1177" s="1"/>
      <c r="F1177" s="21"/>
      <c r="G1177" s="21"/>
      <c r="H1177" s="21"/>
      <c r="I1177" s="17"/>
      <c r="J1177" s="80">
        <f>J40+J42+J512</f>
        <v>1618997.9028333325</v>
      </c>
      <c r="K1177" s="80">
        <f>K40+K42+K512</f>
        <v>1561480.6653333332</v>
      </c>
      <c r="L1177" s="80">
        <f>L40+L42+L512</f>
        <v>1246005.6353333334</v>
      </c>
      <c r="M1177" s="80">
        <f>M40+M42+M512</f>
        <v>1613795.1175555536</v>
      </c>
      <c r="N1177" s="80">
        <f>N40+N42+N512</f>
        <v>1497418.7475555548</v>
      </c>
      <c r="O1177" s="80">
        <f>O40+O42+O512</f>
        <v>1734333.2763650776</v>
      </c>
      <c r="P1177" s="80">
        <f>P40+P42+P512</f>
        <v>2017009.3555317447</v>
      </c>
      <c r="Q1177" s="80">
        <f>Q40+Q42+Q512</f>
        <v>2022993.0596984138</v>
      </c>
      <c r="R1177" s="80">
        <f>R40+R42+R512</f>
        <v>1918556.1346984126</v>
      </c>
      <c r="S1177" s="80">
        <f>S40+S42+S512</f>
        <v>1484099.2963650795</v>
      </c>
      <c r="T1177" s="68" t="s">
        <v>555</v>
      </c>
      <c r="U1177" s="2">
        <f>U40+U42+U512</f>
        <v>5324363.2425208241</v>
      </c>
      <c r="V1177" s="2">
        <f>V40+V42+V512</f>
        <v>5680211.5475550788</v>
      </c>
      <c r="W1177" s="2">
        <f>W40+W42+W512</f>
        <v>5418295.174084547</v>
      </c>
      <c r="X1177" s="2">
        <f>X40+X42+X512</f>
        <v>5731506.4621909242</v>
      </c>
      <c r="Y1177" s="2">
        <f>Y40+Y42+Y512</f>
        <v>5687648.1217800053</v>
      </c>
      <c r="Z1177" s="2">
        <f>Z40+Z42+Z512</f>
        <v>5956328.3614934664</v>
      </c>
      <c r="AA1177" s="2">
        <f>AA40+AA42+AA512</f>
        <v>5957443.3721235767</v>
      </c>
      <c r="AB1177" s="2">
        <f>AB40+AB42+AB512</f>
        <v>5811379.0981060797</v>
      </c>
      <c r="AC1177" s="2">
        <f>AC40+AC42+AC512</f>
        <v>6216688.3546231436</v>
      </c>
      <c r="AD1177" s="2">
        <f>AD40+AD42+AD512</f>
        <v>6102740.0891568018</v>
      </c>
      <c r="AE1177" s="2">
        <f>AE40+AE42+AE512</f>
        <v>6324452.6003240282</v>
      </c>
      <c r="AF1177" s="2">
        <f>AF40+AF42+AF512</f>
        <v>6102897.5425794292</v>
      </c>
      <c r="AG1177" s="2">
        <f>AG40+AG42+AG512</f>
        <v>70313953.966537908</v>
      </c>
    </row>
    <row r="1178" spans="1:33" s="29" customFormat="1" x14ac:dyDescent="0.3">
      <c r="A1178" s="45" t="s">
        <v>179</v>
      </c>
      <c r="F1178" s="30"/>
      <c r="G1178" s="30"/>
      <c r="H1178" s="30"/>
      <c r="I1178" s="31"/>
      <c r="J1178" s="32">
        <f>IFERROR(J1177/J3,0)</f>
        <v>0.22187116748695593</v>
      </c>
      <c r="K1178" s="32">
        <f>IFERROR(K1177/K3,0)</f>
        <v>0.21555726561682156</v>
      </c>
      <c r="L1178" s="32">
        <f>IFERROR(L1177/L3,0)</f>
        <v>0.17481779751242599</v>
      </c>
      <c r="M1178" s="32">
        <f>IFERROR(M1177/M3,0)</f>
        <v>0.20607295405037493</v>
      </c>
      <c r="N1178" s="32">
        <f>IFERROR(N1177/N3,0)</f>
        <v>0.19550506497296624</v>
      </c>
      <c r="O1178" s="32">
        <f>IFERROR(O1177/O3,0)</f>
        <v>0.21368283867542021</v>
      </c>
      <c r="P1178" s="32">
        <f>IFERROR(P1177/P3,0)</f>
        <v>0.25247884514750951</v>
      </c>
      <c r="Q1178" s="32">
        <f>IFERROR(Q1177/Q3,0)</f>
        <v>0.24507682131326161</v>
      </c>
      <c r="R1178" s="32">
        <f>IFERROR(R1177/R3,0)</f>
        <v>0.23265239375160796</v>
      </c>
      <c r="S1178" s="32">
        <f>IFERROR(S1177/S3,0)</f>
        <v>0.17492461187239131</v>
      </c>
      <c r="T1178" s="68" t="s">
        <v>555</v>
      </c>
      <c r="U1178" s="32">
        <f>IFERROR(U1177/U3,0)</f>
        <v>0.57619860857321836</v>
      </c>
      <c r="V1178" s="32">
        <f>IFERROR(V1177/V3,0)</f>
        <v>0.60938182921334327</v>
      </c>
      <c r="W1178" s="32">
        <f>IFERROR(W1177/W3,0)</f>
        <v>0.57973880787969845</v>
      </c>
      <c r="X1178" s="32">
        <f>IFERROR(X1177/X3,0)</f>
        <v>0.59572741092292947</v>
      </c>
      <c r="Y1178" s="32">
        <f>IFERROR(Y1177/Y3,0)</f>
        <v>0.59186293131789536</v>
      </c>
      <c r="Z1178" s="32">
        <f>IFERROR(Z1177/Z3,0)</f>
        <v>0.60853031879342856</v>
      </c>
      <c r="AA1178" s="32">
        <f>IFERROR(AA1177/AA3,0)</f>
        <v>0.60941304695315046</v>
      </c>
      <c r="AB1178" s="32">
        <f>IFERROR(AB1177/AB3,0)</f>
        <v>0.58369203395479741</v>
      </c>
      <c r="AC1178" s="32">
        <f>IFERROR(AC1177/AC3,0)</f>
        <v>0.61922931581512453</v>
      </c>
      <c r="AD1178" s="32">
        <f>IFERROR(AD1177/AD3,0)</f>
        <v>0.60872509684867226</v>
      </c>
      <c r="AE1178" s="32">
        <f>IFERROR(AE1177/AE3,0)</f>
        <v>0.61947844264904217</v>
      </c>
      <c r="AF1178" s="32">
        <f>IFERROR(AF1177/AF3,0)</f>
        <v>0.59865877592688088</v>
      </c>
      <c r="AG1178" s="32">
        <f>IFERROR(AG1177/AG3,0)</f>
        <v>0.60032195638568131</v>
      </c>
    </row>
    <row r="1179" spans="1:33" s="29" customFormat="1" x14ac:dyDescent="0.3">
      <c r="A1179" s="45" t="s">
        <v>179</v>
      </c>
      <c r="F1179" s="30"/>
      <c r="G1179" s="30"/>
      <c r="H1179" s="30"/>
      <c r="I1179" s="31"/>
      <c r="J1179" s="32"/>
      <c r="K1179" s="32"/>
      <c r="L1179" s="32"/>
      <c r="M1179" s="32"/>
      <c r="N1179" s="32"/>
      <c r="O1179" s="32"/>
      <c r="P1179" s="32"/>
      <c r="Q1179" s="32"/>
      <c r="R1179" s="32"/>
      <c r="S1179" s="32"/>
      <c r="T1179" s="68" t="s">
        <v>555</v>
      </c>
      <c r="U1179" s="32"/>
      <c r="V1179" s="32"/>
      <c r="W1179" s="32"/>
      <c r="X1179" s="32"/>
      <c r="Y1179" s="32"/>
      <c r="Z1179" s="32"/>
      <c r="AA1179" s="32"/>
      <c r="AB1179" s="32"/>
      <c r="AC1179" s="32"/>
      <c r="AD1179" s="32"/>
      <c r="AE1179" s="32"/>
      <c r="AF1179" s="32"/>
      <c r="AG1179" s="32"/>
    </row>
    <row r="1180" spans="1:33" x14ac:dyDescent="0.3">
      <c r="A1180" s="45" t="s">
        <v>179</v>
      </c>
      <c r="B1180" s="7" t="s">
        <v>152</v>
      </c>
      <c r="C1180" s="7"/>
      <c r="D1180" s="7"/>
      <c r="E1180" s="7"/>
      <c r="F1180" s="19"/>
      <c r="G1180" s="19"/>
      <c r="H1180" s="19"/>
      <c r="I1180" s="14"/>
      <c r="J1180" s="74">
        <f>J1181</f>
        <v>-121771.20000000001</v>
      </c>
      <c r="K1180" s="74">
        <f t="shared" ref="K1180:S1180" si="593">K1181</f>
        <v>-122913.7</v>
      </c>
      <c r="L1180" s="74">
        <f t="shared" si="593"/>
        <v>-117306.54</v>
      </c>
      <c r="M1180" s="74">
        <f t="shared" si="593"/>
        <v>-124878.58</v>
      </c>
      <c r="N1180" s="74">
        <f t="shared" si="593"/>
        <v>-122945.68999999999</v>
      </c>
      <c r="O1180" s="74">
        <f t="shared" si="593"/>
        <v>-124308.43999999997</v>
      </c>
      <c r="P1180" s="74">
        <f t="shared" si="593"/>
        <v>-86593.64</v>
      </c>
      <c r="Q1180" s="74">
        <f t="shared" si="593"/>
        <v>-95718.3</v>
      </c>
      <c r="R1180" s="74">
        <f t="shared" si="593"/>
        <v>-99988.040000000008</v>
      </c>
      <c r="S1180" s="74">
        <f t="shared" si="593"/>
        <v>-94108.260000000009</v>
      </c>
      <c r="T1180" s="68" t="s">
        <v>555</v>
      </c>
      <c r="U1180" s="8">
        <f>U1181</f>
        <v>-140273.1</v>
      </c>
      <c r="V1180" s="8">
        <f t="shared" ref="V1180:AG1180" si="594">V1181</f>
        <v>-141420.01033333334</v>
      </c>
      <c r="W1180" s="8">
        <f t="shared" si="594"/>
        <v>-141772.57840367025</v>
      </c>
      <c r="X1180" s="8">
        <f t="shared" si="594"/>
        <v>-145676.51086728054</v>
      </c>
      <c r="Y1180" s="8">
        <f t="shared" si="594"/>
        <v>-145516.28967433108</v>
      </c>
      <c r="Z1180" s="8">
        <f t="shared" si="594"/>
        <v>-148048.38407964463</v>
      </c>
      <c r="AA1180" s="8">
        <f t="shared" si="594"/>
        <v>-147873.03900696471</v>
      </c>
      <c r="AB1180" s="8">
        <f t="shared" si="594"/>
        <v>-150436.63529502446</v>
      </c>
      <c r="AC1180" s="8">
        <f t="shared" si="594"/>
        <v>-151617.42407934123</v>
      </c>
      <c r="AD1180" s="8">
        <f t="shared" si="594"/>
        <v>-151419.32157956649</v>
      </c>
      <c r="AE1180" s="8">
        <f t="shared" si="594"/>
        <v>-154030.31984468002</v>
      </c>
      <c r="AF1180" s="8">
        <f t="shared" si="594"/>
        <v>-153816.83189126177</v>
      </c>
      <c r="AG1180" s="8">
        <f t="shared" si="594"/>
        <v>-1771900.4450550985</v>
      </c>
    </row>
    <row r="1181" spans="1:33" outlineLevel="1" x14ac:dyDescent="0.3">
      <c r="A1181" s="45" t="s">
        <v>179</v>
      </c>
      <c r="C1181" s="9" t="s">
        <v>152</v>
      </c>
      <c r="D1181" s="9"/>
      <c r="E1181" s="9"/>
      <c r="F1181" s="20"/>
      <c r="G1181" s="20"/>
      <c r="H1181" s="20"/>
      <c r="I1181" s="15"/>
      <c r="J1181" s="10">
        <f>J1182+J1187+J1192+J1196</f>
        <v>-121771.20000000001</v>
      </c>
      <c r="K1181" s="10">
        <f t="shared" ref="K1181:S1181" si="595">K1182+K1187+K1192+K1196</f>
        <v>-122913.7</v>
      </c>
      <c r="L1181" s="10">
        <f t="shared" si="595"/>
        <v>-117306.54</v>
      </c>
      <c r="M1181" s="10">
        <f t="shared" si="595"/>
        <v>-124878.58</v>
      </c>
      <c r="N1181" s="10">
        <f t="shared" si="595"/>
        <v>-122945.68999999999</v>
      </c>
      <c r="O1181" s="10">
        <f t="shared" si="595"/>
        <v>-124308.43999999997</v>
      </c>
      <c r="P1181" s="10">
        <f t="shared" si="595"/>
        <v>-86593.64</v>
      </c>
      <c r="Q1181" s="10">
        <f t="shared" si="595"/>
        <v>-95718.3</v>
      </c>
      <c r="R1181" s="10">
        <f t="shared" si="595"/>
        <v>-99988.040000000008</v>
      </c>
      <c r="S1181" s="10">
        <f t="shared" si="595"/>
        <v>-94108.260000000009</v>
      </c>
      <c r="T1181" s="68" t="s">
        <v>555</v>
      </c>
      <c r="U1181" s="10">
        <f>U1182+U1187+U1192+U1196</f>
        <v>-140273.1</v>
      </c>
      <c r="V1181" s="10">
        <f>V1182+V1187+V1192+V1196</f>
        <v>-141420.01033333334</v>
      </c>
      <c r="W1181" s="10">
        <f>W1182+W1187+W1192+W1196</f>
        <v>-141772.57840367025</v>
      </c>
      <c r="X1181" s="10">
        <f>X1182+X1187+X1192+X1196</f>
        <v>-145676.51086728054</v>
      </c>
      <c r="Y1181" s="10">
        <f>Y1182+Y1187+Y1192+Y1196</f>
        <v>-145516.28967433108</v>
      </c>
      <c r="Z1181" s="10">
        <f>Z1182+Z1187+Z1192+Z1196</f>
        <v>-148048.38407964463</v>
      </c>
      <c r="AA1181" s="10">
        <f>AA1182+AA1187+AA1192+AA1196</f>
        <v>-147873.03900696471</v>
      </c>
      <c r="AB1181" s="10">
        <f>AB1182+AB1187+AB1192+AB1196</f>
        <v>-150436.63529502446</v>
      </c>
      <c r="AC1181" s="10">
        <f>AC1182+AC1187+AC1192+AC1196</f>
        <v>-151617.42407934123</v>
      </c>
      <c r="AD1181" s="10">
        <f>AD1182+AD1187+AD1192+AD1196</f>
        <v>-151419.32157956649</v>
      </c>
      <c r="AE1181" s="10">
        <f>AE1182+AE1187+AE1192+AE1196</f>
        <v>-154030.31984468002</v>
      </c>
      <c r="AF1181" s="10">
        <f>AF1182+AF1187+AF1192+AF1196</f>
        <v>-153816.83189126177</v>
      </c>
      <c r="AG1181" s="10">
        <f>AG1182+AG1187+AG1192+AG1196</f>
        <v>-1771900.4450550985</v>
      </c>
    </row>
    <row r="1182" spans="1:33" outlineLevel="1" x14ac:dyDescent="0.3">
      <c r="A1182" s="45" t="s">
        <v>179</v>
      </c>
      <c r="D1182">
        <v>32101</v>
      </c>
      <c r="E1182" t="s">
        <v>104</v>
      </c>
      <c r="J1182" s="72">
        <v>-82176.820000000007</v>
      </c>
      <c r="K1182" s="72">
        <v>-82998.58</v>
      </c>
      <c r="L1182" s="72">
        <v>-83754.61</v>
      </c>
      <c r="M1182" s="72">
        <v>-80286.77</v>
      </c>
      <c r="N1182" s="72">
        <v>-81089.63</v>
      </c>
      <c r="O1182" s="72">
        <v>-81988.84</v>
      </c>
      <c r="P1182" s="72">
        <v>-60853.46</v>
      </c>
      <c r="Q1182" s="72">
        <v>-61461.99</v>
      </c>
      <c r="R1182" s="72">
        <v>-62155.72</v>
      </c>
      <c r="S1182" s="72">
        <v>-52711.360000000001</v>
      </c>
      <c r="T1182" s="68" t="s">
        <v>555</v>
      </c>
      <c r="U1182" s="12">
        <f>SUBTOTAL(9,U1183:U1184)</f>
        <v>-65536.55</v>
      </c>
      <c r="V1182" s="12">
        <f t="shared" ref="V1182:AG1182" si="596">SUBTOTAL(9,V1183:V1184)</f>
        <v>-66110.00516666667</v>
      </c>
      <c r="W1182" s="12">
        <f t="shared" si="596"/>
        <v>-66286.289201835127</v>
      </c>
      <c r="X1182" s="12">
        <f t="shared" si="596"/>
        <v>-68238.255433640268</v>
      </c>
      <c r="Y1182" s="12">
        <f t="shared" si="596"/>
        <v>-68158.144837165542</v>
      </c>
      <c r="Z1182" s="12">
        <f t="shared" si="596"/>
        <v>-69424.192039822316</v>
      </c>
      <c r="AA1182" s="12">
        <f t="shared" si="596"/>
        <v>-69336.519503482356</v>
      </c>
      <c r="AB1182" s="12">
        <f t="shared" si="596"/>
        <v>-70618.317647512231</v>
      </c>
      <c r="AC1182" s="12">
        <f t="shared" si="596"/>
        <v>-71208.712039670616</v>
      </c>
      <c r="AD1182" s="12">
        <f t="shared" si="596"/>
        <v>-71109.660789783244</v>
      </c>
      <c r="AE1182" s="12">
        <f t="shared" si="596"/>
        <v>-72415.159922340012</v>
      </c>
      <c r="AF1182" s="12">
        <f t="shared" si="596"/>
        <v>-72308.415945630884</v>
      </c>
      <c r="AG1182" s="12">
        <f t="shared" si="596"/>
        <v>-830750.22252754925</v>
      </c>
    </row>
    <row r="1183" spans="1:33" outlineLevel="2" x14ac:dyDescent="0.3">
      <c r="A1183" s="45">
        <f>IF(AG1183=0,"-",F1183)</f>
        <v>0</v>
      </c>
      <c r="E1183" s="42"/>
      <c r="F1183" s="43"/>
      <c r="G1183" s="43"/>
      <c r="H1183" s="43"/>
      <c r="I1183" s="42"/>
      <c r="J1183" s="76"/>
      <c r="K1183" s="76"/>
      <c r="L1183" s="76"/>
      <c r="M1183" s="76"/>
      <c r="N1183" s="76"/>
      <c r="O1183" s="76"/>
      <c r="P1183" s="76"/>
      <c r="Q1183" s="76"/>
      <c r="R1183" s="76"/>
      <c r="S1183" s="76"/>
      <c r="T1183" s="68" t="s">
        <v>555</v>
      </c>
      <c r="U1183" s="11">
        <f>-U5*U1185</f>
        <v>-65536.55</v>
      </c>
      <c r="V1183" s="11">
        <f>-V5*V1185</f>
        <v>-66110.00516666667</v>
      </c>
      <c r="W1183" s="11">
        <f>-W5*W1185</f>
        <v>-66286.289201835127</v>
      </c>
      <c r="X1183" s="11">
        <f>-X5*X1185</f>
        <v>-68238.255433640268</v>
      </c>
      <c r="Y1183" s="11">
        <f>-Y5*Y1185</f>
        <v>-68158.144837165542</v>
      </c>
      <c r="Z1183" s="11">
        <f>-Z5*Z1185</f>
        <v>-69424.192039822316</v>
      </c>
      <c r="AA1183" s="11">
        <f>-AA5*AA1185</f>
        <v>-69336.519503482356</v>
      </c>
      <c r="AB1183" s="11">
        <f>-AB5*AB1185</f>
        <v>-70618.317647512231</v>
      </c>
      <c r="AC1183" s="11">
        <f>-AC5*AC1185</f>
        <v>-71208.712039670616</v>
      </c>
      <c r="AD1183" s="11">
        <f>-AD5*AD1185</f>
        <v>-71109.660789783244</v>
      </c>
      <c r="AE1183" s="11">
        <f>-AE5*AE1185</f>
        <v>-72415.159922340012</v>
      </c>
      <c r="AF1183" s="11">
        <f>-AF5*AF1185</f>
        <v>-72308.415945630884</v>
      </c>
      <c r="AG1183" s="41">
        <f>SUM(U1183:AF1183)</f>
        <v>-830750.22252754925</v>
      </c>
    </row>
    <row r="1184" spans="1:33" outlineLevel="2" x14ac:dyDescent="0.3">
      <c r="A1184" s="45" t="str">
        <f>IF(AG1184=0,"-",F1184)</f>
        <v>-</v>
      </c>
      <c r="E1184" s="42"/>
      <c r="F1184" s="43"/>
      <c r="G1184" s="43"/>
      <c r="H1184" s="43"/>
      <c r="I1184" s="42"/>
      <c r="J1184" s="76"/>
      <c r="K1184" s="76"/>
      <c r="L1184" s="76"/>
      <c r="M1184" s="76"/>
      <c r="N1184" s="76"/>
      <c r="O1184" s="76"/>
      <c r="P1184" s="76"/>
      <c r="Q1184" s="76"/>
      <c r="R1184" s="76"/>
      <c r="S1184" s="76"/>
      <c r="T1184" s="68" t="s">
        <v>555</v>
      </c>
      <c r="AG1184" s="41">
        <f t="shared" ref="AG1184:AG1186" si="597">SUM(U1184:AF1184)</f>
        <v>0</v>
      </c>
    </row>
    <row r="1185" spans="1:33" outlineLevel="2" x14ac:dyDescent="0.3">
      <c r="A1185" s="45" t="str">
        <f>IF(AG1185=0,"-",F1185)</f>
        <v>-</v>
      </c>
      <c r="E1185" s="42"/>
      <c r="F1185" s="43">
        <v>2001</v>
      </c>
      <c r="G1185" s="43" t="s">
        <v>197</v>
      </c>
      <c r="H1185" s="42" t="s">
        <v>477</v>
      </c>
      <c r="I1185" s="42"/>
      <c r="J1185" s="76"/>
      <c r="K1185" s="76"/>
      <c r="L1185" s="76"/>
      <c r="M1185" s="76"/>
      <c r="N1185" s="76"/>
      <c r="O1185" s="76"/>
      <c r="P1185" s="76"/>
      <c r="Q1185" s="76"/>
      <c r="R1185" s="76"/>
      <c r="S1185" s="76"/>
      <c r="T1185" s="68" t="s">
        <v>555</v>
      </c>
      <c r="U1185" s="63">
        <v>7.1000000000000004E-3</v>
      </c>
      <c r="V1185" s="63">
        <v>7.1000000000000004E-3</v>
      </c>
      <c r="W1185" s="63">
        <v>7.1000000000000004E-3</v>
      </c>
      <c r="X1185" s="63">
        <v>7.1000000000000004E-3</v>
      </c>
      <c r="Y1185" s="63">
        <v>7.1000000000000004E-3</v>
      </c>
      <c r="Z1185" s="63">
        <v>7.1000000000000004E-3</v>
      </c>
      <c r="AA1185" s="63">
        <v>7.1000000000000004E-3</v>
      </c>
      <c r="AB1185" s="63">
        <v>7.1000000000000004E-3</v>
      </c>
      <c r="AC1185" s="63">
        <v>7.1000000000000004E-3</v>
      </c>
      <c r="AD1185" s="63">
        <v>7.1000000000000004E-3</v>
      </c>
      <c r="AE1185" s="63">
        <v>7.1000000000000004E-3</v>
      </c>
      <c r="AF1185" s="63">
        <v>7.1000000000000004E-3</v>
      </c>
      <c r="AG1185" s="58"/>
    </row>
    <row r="1186" spans="1:33" outlineLevel="2" x14ac:dyDescent="0.3">
      <c r="A1186" s="45" t="str">
        <f>IF(AG1186=0,"-",F1186)</f>
        <v>-</v>
      </c>
      <c r="E1186" s="42"/>
      <c r="F1186" s="43"/>
      <c r="G1186" s="43"/>
      <c r="H1186" s="43"/>
      <c r="I1186" s="42"/>
      <c r="J1186" s="76"/>
      <c r="K1186" s="76"/>
      <c r="L1186" s="76"/>
      <c r="M1186" s="76"/>
      <c r="N1186" s="76"/>
      <c r="O1186" s="76"/>
      <c r="P1186" s="76"/>
      <c r="Q1186" s="76"/>
      <c r="R1186" s="76"/>
      <c r="S1186" s="76"/>
      <c r="T1186" s="68" t="s">
        <v>555</v>
      </c>
      <c r="AG1186" s="41">
        <f t="shared" si="597"/>
        <v>0</v>
      </c>
    </row>
    <row r="1187" spans="1:33" outlineLevel="1" x14ac:dyDescent="0.3">
      <c r="A1187" s="45" t="s">
        <v>179</v>
      </c>
      <c r="D1187">
        <v>32102</v>
      </c>
      <c r="E1187" t="s">
        <v>105</v>
      </c>
      <c r="J1187" s="72">
        <v>-31731.78</v>
      </c>
      <c r="K1187" s="72">
        <v>-32048.2</v>
      </c>
      <c r="L1187" s="72">
        <v>-31526.04</v>
      </c>
      <c r="M1187" s="72">
        <v>-30960.149999999998</v>
      </c>
      <c r="N1187" s="72">
        <v>-33458.599999999991</v>
      </c>
      <c r="O1187" s="72">
        <v>-33902.179999999978</v>
      </c>
      <c r="P1187" s="72">
        <v>-24818.710000000003</v>
      </c>
      <c r="Q1187" s="72">
        <v>-25583.31</v>
      </c>
      <c r="R1187" s="72">
        <v>-23111.63</v>
      </c>
      <c r="S1187" s="72">
        <v>-22361.290000000005</v>
      </c>
      <c r="T1187" s="68" t="s">
        <v>555</v>
      </c>
      <c r="U1187" s="12">
        <f>SUBTOTAL(9,U1188:U1189)</f>
        <v>-65536.55</v>
      </c>
      <c r="V1187" s="12">
        <f>SUBTOTAL(9,V1188:V1189)</f>
        <v>-66110.00516666667</v>
      </c>
      <c r="W1187" s="12">
        <f>SUBTOTAL(9,W1188:W1189)</f>
        <v>-66286.289201835127</v>
      </c>
      <c r="X1187" s="12">
        <f>SUBTOTAL(9,X1188:X1189)</f>
        <v>-68238.255433640268</v>
      </c>
      <c r="Y1187" s="12">
        <f>SUBTOTAL(9,Y1188:Y1189)</f>
        <v>-68158.144837165542</v>
      </c>
      <c r="Z1187" s="12">
        <f>SUBTOTAL(9,Z1188:Z1189)</f>
        <v>-69424.192039822316</v>
      </c>
      <c r="AA1187" s="12">
        <f>SUBTOTAL(9,AA1188:AA1189)</f>
        <v>-69336.519503482356</v>
      </c>
      <c r="AB1187" s="12">
        <f>SUBTOTAL(9,AB1188:AB1189)</f>
        <v>-70618.317647512231</v>
      </c>
      <c r="AC1187" s="12">
        <f>SUBTOTAL(9,AC1188:AC1189)</f>
        <v>-71208.712039670616</v>
      </c>
      <c r="AD1187" s="12">
        <f>SUBTOTAL(9,AD1188:AD1189)</f>
        <v>-71109.660789783244</v>
      </c>
      <c r="AE1187" s="12">
        <f>SUBTOTAL(9,AE1188:AE1189)</f>
        <v>-72415.159922340012</v>
      </c>
      <c r="AF1187" s="12">
        <f>SUBTOTAL(9,AF1188:AF1189)</f>
        <v>-72308.415945630884</v>
      </c>
      <c r="AG1187" s="12">
        <f>SUBTOTAL(9,AG1188:AG1189)</f>
        <v>-830750.22252754925</v>
      </c>
    </row>
    <row r="1188" spans="1:33" outlineLevel="2" x14ac:dyDescent="0.3">
      <c r="A1188" s="45">
        <f>IF(AG1188=0,"-",F1188)</f>
        <v>0</v>
      </c>
      <c r="E1188" s="42"/>
      <c r="F1188" s="43"/>
      <c r="G1188" s="43"/>
      <c r="H1188" s="43"/>
      <c r="I1188" s="42"/>
      <c r="J1188" s="76"/>
      <c r="K1188" s="76"/>
      <c r="L1188" s="76"/>
      <c r="M1188" s="76"/>
      <c r="N1188" s="76"/>
      <c r="O1188" s="76"/>
      <c r="P1188" s="76"/>
      <c r="Q1188" s="76"/>
      <c r="R1188" s="76"/>
      <c r="S1188" s="76"/>
      <c r="T1188" s="68" t="s">
        <v>555</v>
      </c>
      <c r="U1188" s="11">
        <f>-U5*U1190</f>
        <v>-65536.55</v>
      </c>
      <c r="V1188" s="11">
        <f>-V5*V1190</f>
        <v>-66110.00516666667</v>
      </c>
      <c r="W1188" s="11">
        <f>-W5*W1190</f>
        <v>-66286.289201835127</v>
      </c>
      <c r="X1188" s="11">
        <f>-X5*X1190</f>
        <v>-68238.255433640268</v>
      </c>
      <c r="Y1188" s="11">
        <f>-Y5*Y1190</f>
        <v>-68158.144837165542</v>
      </c>
      <c r="Z1188" s="11">
        <f>-Z5*Z1190</f>
        <v>-69424.192039822316</v>
      </c>
      <c r="AA1188" s="11">
        <f>-AA5*AA1190</f>
        <v>-69336.519503482356</v>
      </c>
      <c r="AB1188" s="11">
        <f>-AB5*AB1190</f>
        <v>-70618.317647512231</v>
      </c>
      <c r="AC1188" s="11">
        <f>-AC5*AC1190</f>
        <v>-71208.712039670616</v>
      </c>
      <c r="AD1188" s="11">
        <f>-AD5*AD1190</f>
        <v>-71109.660789783244</v>
      </c>
      <c r="AE1188" s="11">
        <f>-AE5*AE1190</f>
        <v>-72415.159922340012</v>
      </c>
      <c r="AF1188" s="11">
        <f>-AF5*AF1190</f>
        <v>-72308.415945630884</v>
      </c>
      <c r="AG1188" s="41">
        <f>SUM(U1188:AF1188)</f>
        <v>-830750.22252754925</v>
      </c>
    </row>
    <row r="1189" spans="1:33" outlineLevel="2" x14ac:dyDescent="0.3">
      <c r="A1189" s="45" t="str">
        <f>IF(AG1189=0,"-",F1189)</f>
        <v>-</v>
      </c>
      <c r="E1189" s="42"/>
      <c r="F1189" s="43"/>
      <c r="G1189" s="43"/>
      <c r="H1189" s="43"/>
      <c r="I1189" s="42"/>
      <c r="J1189" s="76"/>
      <c r="K1189" s="76"/>
      <c r="L1189" s="76"/>
      <c r="M1189" s="76"/>
      <c r="N1189" s="76"/>
      <c r="O1189" s="76"/>
      <c r="P1189" s="76"/>
      <c r="Q1189" s="76"/>
      <c r="R1189" s="76"/>
      <c r="S1189" s="76"/>
      <c r="T1189" s="68" t="s">
        <v>555</v>
      </c>
      <c r="AG1189" s="41">
        <f t="shared" ref="AG1189:AG1191" si="598">SUM(U1189:AF1189)</f>
        <v>0</v>
      </c>
    </row>
    <row r="1190" spans="1:33" outlineLevel="2" x14ac:dyDescent="0.3">
      <c r="A1190" s="45" t="str">
        <f>IF(AG1190=0,"-",F1190)</f>
        <v>-</v>
      </c>
      <c r="E1190" s="42"/>
      <c r="F1190" s="43">
        <v>2001</v>
      </c>
      <c r="G1190" s="43" t="s">
        <v>197</v>
      </c>
      <c r="H1190" s="42" t="s">
        <v>477</v>
      </c>
      <c r="I1190" s="42"/>
      <c r="J1190" s="76"/>
      <c r="K1190" s="76"/>
      <c r="L1190" s="76"/>
      <c r="M1190" s="76"/>
      <c r="N1190" s="76"/>
      <c r="O1190" s="76"/>
      <c r="P1190" s="76"/>
      <c r="Q1190" s="76"/>
      <c r="R1190" s="76"/>
      <c r="S1190" s="76"/>
      <c r="T1190" s="68" t="s">
        <v>555</v>
      </c>
      <c r="U1190" s="63">
        <v>7.1000000000000004E-3</v>
      </c>
      <c r="V1190" s="63">
        <v>7.1000000000000004E-3</v>
      </c>
      <c r="W1190" s="63">
        <v>7.1000000000000004E-3</v>
      </c>
      <c r="X1190" s="63">
        <v>7.1000000000000004E-3</v>
      </c>
      <c r="Y1190" s="63">
        <v>7.1000000000000004E-3</v>
      </c>
      <c r="Z1190" s="63">
        <v>7.1000000000000004E-3</v>
      </c>
      <c r="AA1190" s="63">
        <v>7.1000000000000004E-3</v>
      </c>
      <c r="AB1190" s="63">
        <v>7.1000000000000004E-3</v>
      </c>
      <c r="AC1190" s="63">
        <v>7.1000000000000004E-3</v>
      </c>
      <c r="AD1190" s="63">
        <v>7.1000000000000004E-3</v>
      </c>
      <c r="AE1190" s="63">
        <v>7.1000000000000004E-3</v>
      </c>
      <c r="AF1190" s="63">
        <v>7.1000000000000004E-3</v>
      </c>
      <c r="AG1190" s="58"/>
    </row>
    <row r="1191" spans="1:33" outlineLevel="2" x14ac:dyDescent="0.3">
      <c r="A1191" s="45" t="str">
        <f>IF(AG1191=0,"-",F1191)</f>
        <v>-</v>
      </c>
      <c r="E1191" s="42"/>
      <c r="F1191" s="43"/>
      <c r="G1191" s="43"/>
      <c r="H1191" s="43"/>
      <c r="I1191" s="42"/>
      <c r="J1191" s="76"/>
      <c r="K1191" s="76"/>
      <c r="L1191" s="76"/>
      <c r="M1191" s="76"/>
      <c r="N1191" s="76"/>
      <c r="O1191" s="76"/>
      <c r="P1191" s="76"/>
      <c r="Q1191" s="76"/>
      <c r="R1191" s="76"/>
      <c r="S1191" s="76"/>
      <c r="T1191" s="68" t="s">
        <v>555</v>
      </c>
      <c r="AG1191" s="41">
        <f t="shared" si="598"/>
        <v>0</v>
      </c>
    </row>
    <row r="1192" spans="1:33" outlineLevel="1" x14ac:dyDescent="0.3">
      <c r="A1192" s="45" t="s">
        <v>179</v>
      </c>
      <c r="D1192">
        <v>32108</v>
      </c>
      <c r="E1192" t="s">
        <v>106</v>
      </c>
      <c r="J1192" s="72">
        <v>-1856.9599999999998</v>
      </c>
      <c r="K1192" s="72">
        <v>-465</v>
      </c>
      <c r="L1192" s="72">
        <v>-629.6099999999999</v>
      </c>
      <c r="M1192" s="72">
        <v>-224.1</v>
      </c>
      <c r="N1192" s="72">
        <v>-995.54</v>
      </c>
      <c r="O1192" s="72">
        <v>-1062.3000000000002</v>
      </c>
      <c r="P1192" s="72">
        <v>-921.46999999999991</v>
      </c>
      <c r="Q1192" s="72">
        <v>-1050.9099999999999</v>
      </c>
      <c r="R1192" s="72">
        <v>-10.61</v>
      </c>
      <c r="S1192" s="72">
        <v>-5690.4900000000007</v>
      </c>
      <c r="T1192" s="68" t="s">
        <v>555</v>
      </c>
      <c r="U1192" s="12">
        <f t="shared" ref="U1192:AF1192" si="599">SUBTOTAL(9,U1193:U1195)</f>
        <v>-1500</v>
      </c>
      <c r="V1192" s="12">
        <f t="shared" si="599"/>
        <v>-1500</v>
      </c>
      <c r="W1192" s="12">
        <f t="shared" si="599"/>
        <v>-1500</v>
      </c>
      <c r="X1192" s="12">
        <f t="shared" si="599"/>
        <v>-1500</v>
      </c>
      <c r="Y1192" s="12">
        <f t="shared" si="599"/>
        <v>-1500</v>
      </c>
      <c r="Z1192" s="12">
        <f t="shared" si="599"/>
        <v>-1500</v>
      </c>
      <c r="AA1192" s="12">
        <f t="shared" si="599"/>
        <v>-1500</v>
      </c>
      <c r="AB1192" s="12">
        <f t="shared" si="599"/>
        <v>-1500</v>
      </c>
      <c r="AC1192" s="12">
        <f t="shared" si="599"/>
        <v>-1500</v>
      </c>
      <c r="AD1192" s="12">
        <f t="shared" si="599"/>
        <v>-1500</v>
      </c>
      <c r="AE1192" s="12">
        <f t="shared" si="599"/>
        <v>-1500</v>
      </c>
      <c r="AF1192" s="12">
        <f t="shared" si="599"/>
        <v>-1500</v>
      </c>
      <c r="AG1192" s="12">
        <f t="shared" ref="AG1192" si="600">SUM(U1192:AF1192)</f>
        <v>-18000</v>
      </c>
    </row>
    <row r="1193" spans="1:33" outlineLevel="2" x14ac:dyDescent="0.3">
      <c r="A1193" s="45">
        <f>IF(AG1193=0,"-",F1193)</f>
        <v>2001</v>
      </c>
      <c r="E1193" s="42"/>
      <c r="F1193" s="43">
        <v>2001</v>
      </c>
      <c r="G1193" s="43" t="s">
        <v>197</v>
      </c>
      <c r="H1193" s="43"/>
      <c r="I1193" s="42"/>
      <c r="J1193" s="76"/>
      <c r="K1193" s="76"/>
      <c r="L1193" s="76"/>
      <c r="M1193" s="76"/>
      <c r="N1193" s="76"/>
      <c r="O1193" s="76"/>
      <c r="P1193" s="76"/>
      <c r="Q1193" s="76"/>
      <c r="R1193" s="76"/>
      <c r="S1193" s="76"/>
      <c r="T1193" s="68" t="s">
        <v>555</v>
      </c>
      <c r="U1193" s="11">
        <v>-1500</v>
      </c>
      <c r="V1193" s="11">
        <v>-1500</v>
      </c>
      <c r="W1193" s="11">
        <v>-1500</v>
      </c>
      <c r="X1193" s="11">
        <v>-1500</v>
      </c>
      <c r="Y1193" s="11">
        <v>-1500</v>
      </c>
      <c r="Z1193" s="11">
        <v>-1500</v>
      </c>
      <c r="AA1193" s="11">
        <v>-1500</v>
      </c>
      <c r="AB1193" s="11">
        <v>-1500</v>
      </c>
      <c r="AC1193" s="11">
        <v>-1500</v>
      </c>
      <c r="AD1193" s="11">
        <v>-1500</v>
      </c>
      <c r="AE1193" s="11">
        <v>-1500</v>
      </c>
      <c r="AF1193" s="11">
        <v>-1500</v>
      </c>
      <c r="AG1193" s="41">
        <f>SUM(U1193:AF1193)</f>
        <v>-18000</v>
      </c>
    </row>
    <row r="1194" spans="1:33" outlineLevel="2" x14ac:dyDescent="0.3">
      <c r="A1194" s="45" t="str">
        <f>IF(AG1194=0,"-",F1194)</f>
        <v>-</v>
      </c>
      <c r="E1194" s="42"/>
      <c r="F1194" s="43"/>
      <c r="G1194" s="43"/>
      <c r="H1194" s="43"/>
      <c r="I1194" s="42"/>
      <c r="J1194" s="76"/>
      <c r="K1194" s="76"/>
      <c r="L1194" s="76"/>
      <c r="M1194" s="76"/>
      <c r="N1194" s="76"/>
      <c r="O1194" s="76"/>
      <c r="P1194" s="76"/>
      <c r="Q1194" s="76"/>
      <c r="R1194" s="76"/>
      <c r="S1194" s="76"/>
      <c r="T1194" s="68" t="s">
        <v>555</v>
      </c>
      <c r="AG1194" s="41">
        <f t="shared" ref="AG1194:AG1195" si="601">SUM(U1194:AF1194)</f>
        <v>0</v>
      </c>
    </row>
    <row r="1195" spans="1:33" outlineLevel="2" x14ac:dyDescent="0.3">
      <c r="A1195" s="45" t="str">
        <f>IF(AG1195=0,"-",F1195)</f>
        <v>-</v>
      </c>
      <c r="E1195" s="42"/>
      <c r="F1195" s="43"/>
      <c r="G1195" s="43"/>
      <c r="H1195" s="43"/>
      <c r="I1195" s="42"/>
      <c r="J1195" s="76"/>
      <c r="K1195" s="76"/>
      <c r="L1195" s="76"/>
      <c r="M1195" s="76"/>
      <c r="N1195" s="76"/>
      <c r="O1195" s="76"/>
      <c r="P1195" s="76"/>
      <c r="Q1195" s="76"/>
      <c r="R1195" s="76"/>
      <c r="S1195" s="76"/>
      <c r="T1195" s="68" t="s">
        <v>555</v>
      </c>
      <c r="AG1195" s="41">
        <f t="shared" si="601"/>
        <v>0</v>
      </c>
    </row>
    <row r="1196" spans="1:33" outlineLevel="1" x14ac:dyDescent="0.3">
      <c r="A1196" s="45" t="s">
        <v>179</v>
      </c>
      <c r="D1196">
        <v>32109</v>
      </c>
      <c r="E1196" t="s">
        <v>107</v>
      </c>
      <c r="J1196" s="72">
        <v>-6005.64</v>
      </c>
      <c r="K1196" s="72">
        <v>-7401.920000000001</v>
      </c>
      <c r="L1196" s="72">
        <v>-1396.28</v>
      </c>
      <c r="M1196" s="72">
        <v>-13407.56</v>
      </c>
      <c r="N1196" s="72">
        <v>-7401.920000000001</v>
      </c>
      <c r="O1196" s="72">
        <v>-7355.12</v>
      </c>
      <c r="P1196" s="72">
        <v>0</v>
      </c>
      <c r="Q1196" s="72">
        <v>-7622.09</v>
      </c>
      <c r="R1196" s="72">
        <v>-14710.080000000002</v>
      </c>
      <c r="S1196" s="72">
        <v>-13345.119999999999</v>
      </c>
      <c r="T1196" s="68" t="s">
        <v>555</v>
      </c>
      <c r="U1196" s="12">
        <f t="shared" ref="U1196:AF1196" si="602">SUBTOTAL(9,U1197:U1199)</f>
        <v>-7700</v>
      </c>
      <c r="V1196" s="12">
        <f t="shared" si="602"/>
        <v>-7700</v>
      </c>
      <c r="W1196" s="12">
        <f t="shared" si="602"/>
        <v>-7700</v>
      </c>
      <c r="X1196" s="12">
        <f t="shared" si="602"/>
        <v>-7700</v>
      </c>
      <c r="Y1196" s="12">
        <f t="shared" si="602"/>
        <v>-7700</v>
      </c>
      <c r="Z1196" s="12">
        <f t="shared" si="602"/>
        <v>-7700</v>
      </c>
      <c r="AA1196" s="12">
        <f t="shared" si="602"/>
        <v>-7700</v>
      </c>
      <c r="AB1196" s="12">
        <f t="shared" si="602"/>
        <v>-7700</v>
      </c>
      <c r="AC1196" s="12">
        <f t="shared" si="602"/>
        <v>-7700</v>
      </c>
      <c r="AD1196" s="12">
        <f t="shared" si="602"/>
        <v>-7700</v>
      </c>
      <c r="AE1196" s="12">
        <f t="shared" si="602"/>
        <v>-7700</v>
      </c>
      <c r="AF1196" s="12">
        <f t="shared" si="602"/>
        <v>-7700</v>
      </c>
      <c r="AG1196" s="12">
        <f t="shared" ref="AG1196" si="603">SUM(U1196:AF1196)</f>
        <v>-92400</v>
      </c>
    </row>
    <row r="1197" spans="1:33" outlineLevel="2" x14ac:dyDescent="0.3">
      <c r="A1197" s="45">
        <f>IF(AG1197=0,"-",F1197)</f>
        <v>2001</v>
      </c>
      <c r="E1197" s="42"/>
      <c r="F1197" s="43">
        <v>2001</v>
      </c>
      <c r="G1197" s="43" t="s">
        <v>197</v>
      </c>
      <c r="H1197" s="43"/>
      <c r="I1197" s="42"/>
      <c r="J1197" s="76"/>
      <c r="K1197" s="76"/>
      <c r="L1197" s="76"/>
      <c r="M1197" s="76"/>
      <c r="N1197" s="76"/>
      <c r="O1197" s="76"/>
      <c r="P1197" s="76"/>
      <c r="Q1197" s="76"/>
      <c r="R1197" s="76"/>
      <c r="S1197" s="76"/>
      <c r="T1197" s="68" t="s">
        <v>555</v>
      </c>
      <c r="U1197" s="11">
        <v>-7700</v>
      </c>
      <c r="V1197" s="11">
        <v>-7700</v>
      </c>
      <c r="W1197" s="11">
        <v>-7700</v>
      </c>
      <c r="X1197" s="11">
        <v>-7700</v>
      </c>
      <c r="Y1197" s="11">
        <v>-7700</v>
      </c>
      <c r="Z1197" s="11">
        <v>-7700</v>
      </c>
      <c r="AA1197" s="11">
        <v>-7700</v>
      </c>
      <c r="AB1197" s="11">
        <v>-7700</v>
      </c>
      <c r="AC1197" s="11">
        <v>-7700</v>
      </c>
      <c r="AD1197" s="11">
        <v>-7700</v>
      </c>
      <c r="AE1197" s="11">
        <v>-7700</v>
      </c>
      <c r="AF1197" s="11">
        <v>-7700</v>
      </c>
      <c r="AG1197" s="41">
        <f>SUM(U1197:AF1197)</f>
        <v>-92400</v>
      </c>
    </row>
    <row r="1198" spans="1:33" outlineLevel="2" x14ac:dyDescent="0.3">
      <c r="A1198" s="45" t="str">
        <f>IF(AG1198=0,"-",F1198)</f>
        <v>-</v>
      </c>
      <c r="E1198" s="42"/>
      <c r="F1198" s="43"/>
      <c r="G1198" s="43"/>
      <c r="H1198" s="43"/>
      <c r="I1198" s="42"/>
      <c r="J1198" s="76"/>
      <c r="K1198" s="76"/>
      <c r="L1198" s="76"/>
      <c r="M1198" s="76"/>
      <c r="N1198" s="76"/>
      <c r="O1198" s="76"/>
      <c r="P1198" s="76"/>
      <c r="Q1198" s="76"/>
      <c r="R1198" s="76"/>
      <c r="S1198" s="76"/>
      <c r="T1198" s="68" t="s">
        <v>555</v>
      </c>
      <c r="AG1198" s="41">
        <f t="shared" ref="AG1198:AG1199" si="604">SUM(U1198:AF1198)</f>
        <v>0</v>
      </c>
    </row>
    <row r="1199" spans="1:33" outlineLevel="2" x14ac:dyDescent="0.3">
      <c r="A1199" s="45" t="str">
        <f>IF(AG1199=0,"-",F1199)</f>
        <v>-</v>
      </c>
      <c r="E1199" s="42"/>
      <c r="F1199" s="43"/>
      <c r="G1199" s="43"/>
      <c r="H1199" s="43"/>
      <c r="I1199" s="42"/>
      <c r="J1199" s="76"/>
      <c r="K1199" s="76"/>
      <c r="L1199" s="76"/>
      <c r="M1199" s="76"/>
      <c r="N1199" s="76"/>
      <c r="O1199" s="76"/>
      <c r="P1199" s="76"/>
      <c r="Q1199" s="76"/>
      <c r="R1199" s="76"/>
      <c r="S1199" s="76"/>
      <c r="T1199" s="68" t="s">
        <v>555</v>
      </c>
      <c r="AG1199" s="41">
        <f t="shared" si="604"/>
        <v>0</v>
      </c>
    </row>
    <row r="1200" spans="1:33" x14ac:dyDescent="0.3">
      <c r="A1200" s="45" t="s">
        <v>179</v>
      </c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68" t="s">
        <v>555</v>
      </c>
    </row>
    <row r="1201" spans="1:33" s="4" customFormat="1" x14ac:dyDescent="0.3">
      <c r="A1201" s="45" t="s">
        <v>250</v>
      </c>
      <c r="B1201" s="1" t="s">
        <v>128</v>
      </c>
      <c r="C1201" s="1"/>
      <c r="D1201" s="1"/>
      <c r="E1201" s="1"/>
      <c r="F1201" s="21"/>
      <c r="G1201" s="21"/>
      <c r="H1201" s="21"/>
      <c r="I1201" s="17"/>
      <c r="J1201" s="80">
        <f>J1177+J1180</f>
        <v>1497226.7028333326</v>
      </c>
      <c r="K1201" s="80">
        <f t="shared" ref="K1201:S1201" si="605">K1177+K1180</f>
        <v>1438566.9653333332</v>
      </c>
      <c r="L1201" s="80">
        <f t="shared" si="605"/>
        <v>1128699.0953333334</v>
      </c>
      <c r="M1201" s="80">
        <f t="shared" si="605"/>
        <v>1488916.5375555535</v>
      </c>
      <c r="N1201" s="80">
        <f t="shared" si="605"/>
        <v>1374473.0575555549</v>
      </c>
      <c r="O1201" s="80">
        <f t="shared" si="605"/>
        <v>1610024.8363650776</v>
      </c>
      <c r="P1201" s="80">
        <f t="shared" si="605"/>
        <v>1930415.7155317448</v>
      </c>
      <c r="Q1201" s="80">
        <f t="shared" si="605"/>
        <v>1927274.7596984138</v>
      </c>
      <c r="R1201" s="80">
        <f t="shared" si="605"/>
        <v>1818568.0946984126</v>
      </c>
      <c r="S1201" s="80">
        <f t="shared" si="605"/>
        <v>1389991.0363650795</v>
      </c>
      <c r="T1201" s="68" t="s">
        <v>555</v>
      </c>
      <c r="U1201" s="2">
        <f>U1177+U1180</f>
        <v>5184090.1425208244</v>
      </c>
      <c r="V1201" s="2">
        <f>V1177+V1180</f>
        <v>5538791.5372217456</v>
      </c>
      <c r="W1201" s="2">
        <f>W1177+W1180</f>
        <v>5276522.5956808766</v>
      </c>
      <c r="X1201" s="2">
        <f>X1177+X1180</f>
        <v>5585829.9513236433</v>
      </c>
      <c r="Y1201" s="2">
        <f>Y1177+Y1180</f>
        <v>5542131.8321056738</v>
      </c>
      <c r="Z1201" s="2">
        <f>Z1177+Z1180</f>
        <v>5808279.977413822</v>
      </c>
      <c r="AA1201" s="2">
        <f>AA1177+AA1180</f>
        <v>5809570.3331166124</v>
      </c>
      <c r="AB1201" s="2">
        <f>AB1177+AB1180</f>
        <v>5660942.4628110556</v>
      </c>
      <c r="AC1201" s="2">
        <f>AC1177+AC1180</f>
        <v>6065070.9305438027</v>
      </c>
      <c r="AD1201" s="2">
        <f>AD1177+AD1180</f>
        <v>5951320.7675772356</v>
      </c>
      <c r="AE1201" s="2">
        <f>AE1177+AE1180</f>
        <v>6170422.2804793483</v>
      </c>
      <c r="AF1201" s="2">
        <f>AF1177+AF1180</f>
        <v>5949080.7106881673</v>
      </c>
      <c r="AG1201" s="2">
        <f>AG1177+AG1180</f>
        <v>68542053.52148281</v>
      </c>
    </row>
    <row r="1202" spans="1:33" x14ac:dyDescent="0.3">
      <c r="A1202" s="45" t="s">
        <v>179</v>
      </c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68" t="s">
        <v>555</v>
      </c>
    </row>
    <row r="1203" spans="1:33" x14ac:dyDescent="0.3">
      <c r="A1203" s="45" t="s">
        <v>179</v>
      </c>
      <c r="B1203" s="7" t="s">
        <v>153</v>
      </c>
      <c r="C1203" s="7"/>
      <c r="D1203" s="7"/>
      <c r="E1203" s="7"/>
      <c r="F1203" s="19"/>
      <c r="G1203" s="19"/>
      <c r="H1203" s="19"/>
      <c r="I1203" s="14"/>
      <c r="J1203" s="78">
        <f>J1204</f>
        <v>-259007.34</v>
      </c>
      <c r="K1203" s="78">
        <f t="shared" ref="K1203:S1203" si="606">K1204</f>
        <v>-261401.40999999997</v>
      </c>
      <c r="L1203" s="78">
        <f t="shared" si="606"/>
        <v>-263499.15000000002</v>
      </c>
      <c r="M1203" s="78">
        <f t="shared" si="606"/>
        <v>-268209.63000000006</v>
      </c>
      <c r="N1203" s="78">
        <f t="shared" si="606"/>
        <v>-282111.51999999996</v>
      </c>
      <c r="O1203" s="78">
        <f t="shared" si="606"/>
        <v>-290853.84999999998</v>
      </c>
      <c r="P1203" s="78">
        <f t="shared" si="606"/>
        <v>-281467.76999999996</v>
      </c>
      <c r="Q1203" s="78">
        <f t="shared" si="606"/>
        <v>-297194.87</v>
      </c>
      <c r="R1203" s="78">
        <f t="shared" si="606"/>
        <v>-324625.44</v>
      </c>
      <c r="S1203" s="78">
        <f t="shared" si="606"/>
        <v>-340443.50000000006</v>
      </c>
      <c r="T1203" s="68" t="s">
        <v>555</v>
      </c>
      <c r="U1203" s="8">
        <f>U1204</f>
        <v>-259186.54587735556</v>
      </c>
      <c r="V1203" s="8">
        <f t="shared" ref="V1203:AG1203" si="607">V1204</f>
        <v>-259752.58315259189</v>
      </c>
      <c r="W1203" s="8">
        <f t="shared" si="607"/>
        <v>-261648.77706289585</v>
      </c>
      <c r="X1203" s="8">
        <f t="shared" si="607"/>
        <v>-262548.70823016518</v>
      </c>
      <c r="Y1203" s="8">
        <f t="shared" si="607"/>
        <v>-264465.31385353534</v>
      </c>
      <c r="Z1203" s="8">
        <f t="shared" si="607"/>
        <v>-266395.91069795616</v>
      </c>
      <c r="AA1203" s="8">
        <f t="shared" si="607"/>
        <v>-268340.60089934128</v>
      </c>
      <c r="AB1203" s="8">
        <f t="shared" si="607"/>
        <v>-270299.48733919649</v>
      </c>
      <c r="AC1203" s="8">
        <f t="shared" si="607"/>
        <v>-266153.99195092916</v>
      </c>
      <c r="AD1203" s="8">
        <f t="shared" si="607"/>
        <v>-264551.75387789845</v>
      </c>
      <c r="AE1203" s="8">
        <f t="shared" si="607"/>
        <v>-266482.98173449712</v>
      </c>
      <c r="AF1203" s="8">
        <f t="shared" si="607"/>
        <v>-268428.30755444901</v>
      </c>
      <c r="AG1203" s="8">
        <f t="shared" si="607"/>
        <v>-3178254.9622308118</v>
      </c>
    </row>
    <row r="1204" spans="1:33" outlineLevel="1" x14ac:dyDescent="0.3">
      <c r="A1204" s="45" t="s">
        <v>179</v>
      </c>
      <c r="C1204" s="9" t="s">
        <v>153</v>
      </c>
      <c r="D1204" s="9"/>
      <c r="E1204" s="9"/>
      <c r="F1204" s="20"/>
      <c r="G1204" s="20"/>
      <c r="H1204" s="20"/>
      <c r="I1204" s="15"/>
      <c r="J1204" s="78">
        <f>J1205+J1214+J1232+J1246+J1264</f>
        <v>-259007.34</v>
      </c>
      <c r="K1204" s="78">
        <f t="shared" ref="K1204:S1204" si="608">K1205+K1214+K1232+K1246+K1264</f>
        <v>-261401.40999999997</v>
      </c>
      <c r="L1204" s="78">
        <f t="shared" si="608"/>
        <v>-263499.15000000002</v>
      </c>
      <c r="M1204" s="78">
        <f t="shared" si="608"/>
        <v>-268209.63000000006</v>
      </c>
      <c r="N1204" s="78">
        <f t="shared" si="608"/>
        <v>-282111.51999999996</v>
      </c>
      <c r="O1204" s="78">
        <f t="shared" si="608"/>
        <v>-290853.84999999998</v>
      </c>
      <c r="P1204" s="78">
        <f t="shared" si="608"/>
        <v>-281467.76999999996</v>
      </c>
      <c r="Q1204" s="78">
        <f t="shared" si="608"/>
        <v>-297194.87</v>
      </c>
      <c r="R1204" s="78">
        <f t="shared" si="608"/>
        <v>-324625.44</v>
      </c>
      <c r="S1204" s="78">
        <f t="shared" si="608"/>
        <v>-340443.50000000006</v>
      </c>
      <c r="T1204" s="68" t="s">
        <v>555</v>
      </c>
      <c r="U1204" s="10">
        <f>U1205+U1214+U1232+U1246+U1264</f>
        <v>-259186.54587735556</v>
      </c>
      <c r="V1204" s="10">
        <f>V1205+V1214+V1232+V1246+V1264</f>
        <v>-259752.58315259189</v>
      </c>
      <c r="W1204" s="10">
        <f>W1205+W1214+W1232+W1246+W1264</f>
        <v>-261648.77706289585</v>
      </c>
      <c r="X1204" s="10">
        <f>X1205+X1214+X1232+X1246+X1264</f>
        <v>-262548.70823016518</v>
      </c>
      <c r="Y1204" s="10">
        <f>Y1205+Y1214+Y1232+Y1246+Y1264</f>
        <v>-264465.31385353534</v>
      </c>
      <c r="Z1204" s="10">
        <f>Z1205+Z1214+Z1232+Z1246+Z1264</f>
        <v>-266395.91069795616</v>
      </c>
      <c r="AA1204" s="10">
        <f>AA1205+AA1214+AA1232+AA1246+AA1264</f>
        <v>-268340.60089934128</v>
      </c>
      <c r="AB1204" s="10">
        <f>AB1205+AB1214+AB1232+AB1246+AB1264</f>
        <v>-270299.48733919649</v>
      </c>
      <c r="AC1204" s="10">
        <f>AC1205+AC1214+AC1232+AC1246+AC1264</f>
        <v>-266153.99195092916</v>
      </c>
      <c r="AD1204" s="10">
        <f>AD1205+AD1214+AD1232+AD1246+AD1264</f>
        <v>-264551.75387789845</v>
      </c>
      <c r="AE1204" s="10">
        <f>AE1205+AE1214+AE1232+AE1246+AE1264</f>
        <v>-266482.98173449712</v>
      </c>
      <c r="AF1204" s="10">
        <f>AF1205+AF1214+AF1232+AF1246+AF1264</f>
        <v>-268428.30755444901</v>
      </c>
      <c r="AG1204" s="10">
        <f>AG1205+AG1214+AG1232+AG1246+AG1264</f>
        <v>-3178254.9622308118</v>
      </c>
    </row>
    <row r="1205" spans="1:33" outlineLevel="1" x14ac:dyDescent="0.3">
      <c r="A1205" s="45" t="s">
        <v>179</v>
      </c>
      <c r="D1205">
        <v>33201</v>
      </c>
      <c r="E1205" t="s">
        <v>108</v>
      </c>
      <c r="I1205" s="66" t="s">
        <v>516</v>
      </c>
      <c r="J1205" s="72">
        <v>-19518.910000000003</v>
      </c>
      <c r="K1205" s="72">
        <v>-19683.66</v>
      </c>
      <c r="L1205" s="72">
        <v>-19848.419999999998</v>
      </c>
      <c r="M1205" s="72">
        <v>-20013.11</v>
      </c>
      <c r="N1205" s="72">
        <v>-20177.86</v>
      </c>
      <c r="O1205" s="72">
        <v>-26556.709999999995</v>
      </c>
      <c r="P1205" s="72">
        <v>-26783.56</v>
      </c>
      <c r="Q1205" s="72">
        <v>-20671.990000000002</v>
      </c>
      <c r="R1205" s="72">
        <v>-27175.16</v>
      </c>
      <c r="S1205" s="72">
        <v>-27402.050000000003</v>
      </c>
      <c r="T1205" s="68" t="s">
        <v>555</v>
      </c>
      <c r="U1205" s="12">
        <f>SUBTOTAL(9,U1206:U1211)</f>
        <v>-28238.359807944438</v>
      </c>
      <c r="V1205" s="12">
        <f t="shared" ref="V1205:AG1205" si="609">SUBTOTAL(9,V1206:V1211)</f>
        <v>-28444.499834542432</v>
      </c>
      <c r="W1205" s="12">
        <f t="shared" si="609"/>
        <v>-28652.144683334598</v>
      </c>
      <c r="X1205" s="12">
        <f t="shared" si="609"/>
        <v>-28861.305339522944</v>
      </c>
      <c r="Y1205" s="12">
        <f t="shared" si="609"/>
        <v>-29071.99286850146</v>
      </c>
      <c r="Z1205" s="12">
        <f t="shared" si="609"/>
        <v>-29284.218416441523</v>
      </c>
      <c r="AA1205" s="12">
        <f t="shared" si="609"/>
        <v>-29497.993210881548</v>
      </c>
      <c r="AB1205" s="12">
        <f t="shared" si="609"/>
        <v>-29713.328561320988</v>
      </c>
      <c r="AC1205" s="12">
        <f t="shared" si="609"/>
        <v>-29930.235859818633</v>
      </c>
      <c r="AD1205" s="12">
        <f t="shared" si="609"/>
        <v>-30148.726581595318</v>
      </c>
      <c r="AE1205" s="12">
        <f t="shared" si="609"/>
        <v>-30368.812285640965</v>
      </c>
      <c r="AF1205" s="12">
        <f t="shared" si="609"/>
        <v>-30590.504615326143</v>
      </c>
      <c r="AG1205" s="12">
        <f t="shared" si="609"/>
        <v>-352802.12206487096</v>
      </c>
    </row>
    <row r="1206" spans="1:33" outlineLevel="2" x14ac:dyDescent="0.3">
      <c r="A1206" s="45">
        <f>IF(AG1206=0,"-",F1206)</f>
        <v>2001</v>
      </c>
      <c r="E1206" s="42"/>
      <c r="F1206" s="43">
        <v>2001</v>
      </c>
      <c r="G1206" s="43" t="s">
        <v>197</v>
      </c>
      <c r="H1206" s="43" t="s">
        <v>511</v>
      </c>
      <c r="I1206" s="65">
        <v>-9195.0113377038015</v>
      </c>
      <c r="J1206" s="76"/>
      <c r="K1206" s="76"/>
      <c r="L1206" s="76"/>
      <c r="M1206" s="76"/>
      <c r="N1206" s="76"/>
      <c r="O1206" s="76"/>
      <c r="P1206" s="76"/>
      <c r="Q1206" s="76"/>
      <c r="R1206" s="76"/>
      <c r="S1206" s="76"/>
      <c r="T1206" s="68" t="s">
        <v>555</v>
      </c>
      <c r="U1206" s="11">
        <f>I1206*(1+U1212)</f>
        <v>-9262.1349204690396</v>
      </c>
      <c r="V1206" s="11">
        <f t="shared" ref="V1206:AF1206" si="610">U1206*(1+V1212)</f>
        <v>-9329.7485053884648</v>
      </c>
      <c r="W1206" s="11">
        <f t="shared" si="610"/>
        <v>-9397.8556694778017</v>
      </c>
      <c r="X1206" s="11">
        <f t="shared" si="610"/>
        <v>-9466.4600158649901</v>
      </c>
      <c r="Y1206" s="11">
        <f t="shared" si="610"/>
        <v>-9535.5651739808054</v>
      </c>
      <c r="Z1206" s="11">
        <f t="shared" si="610"/>
        <v>-9605.1747997508664</v>
      </c>
      <c r="AA1206" s="11">
        <f t="shared" si="610"/>
        <v>-9675.292575789048</v>
      </c>
      <c r="AB1206" s="11">
        <f t="shared" si="610"/>
        <v>-9745.9222115923094</v>
      </c>
      <c r="AC1206" s="11">
        <f t="shared" si="610"/>
        <v>-9817.0674437369344</v>
      </c>
      <c r="AD1206" s="11">
        <f t="shared" si="610"/>
        <v>-9888.7320360762151</v>
      </c>
      <c r="AE1206" s="11">
        <f t="shared" si="610"/>
        <v>-9960.9197799395715</v>
      </c>
      <c r="AF1206" s="11">
        <f t="shared" si="610"/>
        <v>-10033.634494333131</v>
      </c>
      <c r="AG1206" s="41">
        <f>SUM(U1206:AF1206)</f>
        <v>-115718.50762639917</v>
      </c>
    </row>
    <row r="1207" spans="1:33" outlineLevel="2" x14ac:dyDescent="0.3">
      <c r="A1207" s="45">
        <f>IF(AG1207=0,"-",F1207)</f>
        <v>2001</v>
      </c>
      <c r="E1207" s="42"/>
      <c r="F1207" s="43">
        <v>2001</v>
      </c>
      <c r="G1207" s="43" t="s">
        <v>197</v>
      </c>
      <c r="H1207" s="43" t="s">
        <v>512</v>
      </c>
      <c r="I1207" s="65">
        <v>-6557.3998172830015</v>
      </c>
      <c r="J1207" s="76"/>
      <c r="K1207" s="76"/>
      <c r="L1207" s="76"/>
      <c r="M1207" s="76"/>
      <c r="N1207" s="76"/>
      <c r="O1207" s="76"/>
      <c r="P1207" s="76"/>
      <c r="Q1207" s="76"/>
      <c r="R1207" s="76"/>
      <c r="S1207" s="76"/>
      <c r="T1207" s="68" t="s">
        <v>555</v>
      </c>
      <c r="U1207" s="11">
        <f>I1207*(1+U1212)</f>
        <v>-6605.2688359491676</v>
      </c>
      <c r="V1207" s="11">
        <f t="shared" ref="V1207:AF1207" si="611">U1207*(1+V1212)</f>
        <v>-6653.4872984515969</v>
      </c>
      <c r="W1207" s="11">
        <f t="shared" si="611"/>
        <v>-6702.057755730294</v>
      </c>
      <c r="X1207" s="11">
        <f t="shared" si="611"/>
        <v>-6750.9827773471261</v>
      </c>
      <c r="Y1207" s="11">
        <f t="shared" si="611"/>
        <v>-6800.2649516217607</v>
      </c>
      <c r="Z1207" s="11">
        <f t="shared" si="611"/>
        <v>-6849.9068857685998</v>
      </c>
      <c r="AA1207" s="11">
        <f t="shared" si="611"/>
        <v>-6899.9112060347115</v>
      </c>
      <c r="AB1207" s="11">
        <f t="shared" si="611"/>
        <v>-6950.2805578387652</v>
      </c>
      <c r="AC1207" s="11">
        <f t="shared" si="611"/>
        <v>-7001.017605910989</v>
      </c>
      <c r="AD1207" s="11">
        <f t="shared" si="611"/>
        <v>-7052.1250344341397</v>
      </c>
      <c r="AE1207" s="11">
        <f t="shared" si="611"/>
        <v>-7103.6055471855097</v>
      </c>
      <c r="AF1207" s="11">
        <f t="shared" si="611"/>
        <v>-7155.4618676799646</v>
      </c>
      <c r="AG1207" s="41">
        <f t="shared" ref="AG1207:AG1213" si="612">SUM(U1207:AF1207)</f>
        <v>-82524.370323952608</v>
      </c>
    </row>
    <row r="1208" spans="1:33" outlineLevel="2" x14ac:dyDescent="0.3">
      <c r="A1208" s="45">
        <f>IF(AG1208=0,"-",F1208)</f>
        <v>2001</v>
      </c>
      <c r="E1208" s="42"/>
      <c r="F1208" s="43">
        <v>2001</v>
      </c>
      <c r="G1208" s="43" t="s">
        <v>197</v>
      </c>
      <c r="H1208" s="43" t="s">
        <v>513</v>
      </c>
      <c r="I1208" s="65">
        <v>-5918.7263038925003</v>
      </c>
      <c r="J1208" s="76"/>
      <c r="K1208" s="76"/>
      <c r="L1208" s="76"/>
      <c r="M1208" s="76"/>
      <c r="N1208" s="76"/>
      <c r="O1208" s="76"/>
      <c r="P1208" s="76"/>
      <c r="Q1208" s="76"/>
      <c r="R1208" s="76"/>
      <c r="S1208" s="76"/>
      <c r="T1208" s="68" t="s">
        <v>555</v>
      </c>
      <c r="U1208" s="11">
        <f>I1208*(1+U1212)</f>
        <v>-5961.9330059109161</v>
      </c>
      <c r="V1208" s="11">
        <f t="shared" ref="V1208:AF1208" si="613">U1208*(1+V1212)</f>
        <v>-6005.4551168540665</v>
      </c>
      <c r="W1208" s="11">
        <f t="shared" si="613"/>
        <v>-6049.2949392071014</v>
      </c>
      <c r="X1208" s="11">
        <f t="shared" si="613"/>
        <v>-6093.4547922633137</v>
      </c>
      <c r="Y1208" s="11">
        <f t="shared" si="613"/>
        <v>-6137.9370122468363</v>
      </c>
      <c r="Z1208" s="11">
        <f t="shared" si="613"/>
        <v>-6182.7439524362389</v>
      </c>
      <c r="AA1208" s="11">
        <f t="shared" si="613"/>
        <v>-6227.8779832890241</v>
      </c>
      <c r="AB1208" s="11">
        <f t="shared" si="613"/>
        <v>-6273.341492567034</v>
      </c>
      <c r="AC1208" s="11">
        <f t="shared" si="613"/>
        <v>-6319.1368854627735</v>
      </c>
      <c r="AD1208" s="11">
        <f t="shared" si="613"/>
        <v>-6365.2665847266526</v>
      </c>
      <c r="AE1208" s="11">
        <f t="shared" si="613"/>
        <v>-6411.7330307951579</v>
      </c>
      <c r="AF1208" s="11">
        <f t="shared" si="613"/>
        <v>-6458.538681919963</v>
      </c>
      <c r="AG1208" s="41">
        <f t="shared" si="612"/>
        <v>-74486.713477679077</v>
      </c>
    </row>
    <row r="1209" spans="1:33" outlineLevel="2" x14ac:dyDescent="0.3">
      <c r="A1209" s="45">
        <f>IF(AG1209=0,"-",F1209)</f>
        <v>2001</v>
      </c>
      <c r="E1209" s="42"/>
      <c r="F1209" s="43">
        <v>2001</v>
      </c>
      <c r="G1209" s="43" t="s">
        <v>197</v>
      </c>
      <c r="H1209" s="43" t="s">
        <v>514</v>
      </c>
      <c r="I1209" s="65">
        <v>-3438.3860434217008</v>
      </c>
      <c r="J1209" s="76"/>
      <c r="K1209" s="76"/>
      <c r="L1209" s="76"/>
      <c r="M1209" s="76"/>
      <c r="N1209" s="76"/>
      <c r="O1209" s="76"/>
      <c r="P1209" s="76"/>
      <c r="Q1209" s="76"/>
      <c r="R1209" s="76"/>
      <c r="S1209" s="76"/>
      <c r="T1209" s="68" t="s">
        <v>555</v>
      </c>
      <c r="U1209" s="11">
        <f>I1209*(1+U1212)</f>
        <v>-3463.4862615386796</v>
      </c>
      <c r="V1209" s="11">
        <f t="shared" ref="V1209:AF1209" si="614">U1209*(1+V1212)</f>
        <v>-3488.7697112479123</v>
      </c>
      <c r="W1209" s="11">
        <f t="shared" si="614"/>
        <v>-3514.2377301400224</v>
      </c>
      <c r="X1209" s="11">
        <f t="shared" si="614"/>
        <v>-3539.891665570045</v>
      </c>
      <c r="Y1209" s="11">
        <f t="shared" si="614"/>
        <v>-3565.7328747287065</v>
      </c>
      <c r="Z1209" s="11">
        <f t="shared" si="614"/>
        <v>-3591.7627247142264</v>
      </c>
      <c r="AA1209" s="11">
        <f t="shared" si="614"/>
        <v>-3617.9825926046406</v>
      </c>
      <c r="AB1209" s="11">
        <f t="shared" si="614"/>
        <v>-3644.3938655306547</v>
      </c>
      <c r="AC1209" s="11">
        <f t="shared" si="614"/>
        <v>-3670.9979407490287</v>
      </c>
      <c r="AD1209" s="11">
        <f t="shared" si="614"/>
        <v>-3697.7962257164968</v>
      </c>
      <c r="AE1209" s="11">
        <f t="shared" si="614"/>
        <v>-3724.7901381642278</v>
      </c>
      <c r="AF1209" s="11">
        <f t="shared" si="614"/>
        <v>-3751.9811061728269</v>
      </c>
      <c r="AG1209" s="41">
        <f t="shared" si="612"/>
        <v>-43271.822836877465</v>
      </c>
    </row>
    <row r="1210" spans="1:33" outlineLevel="2" x14ac:dyDescent="0.3">
      <c r="A1210" s="45">
        <f>IF(AG1210=0,"-",F1210)</f>
        <v>2001</v>
      </c>
      <c r="E1210" s="42"/>
      <c r="F1210" s="43">
        <v>2001</v>
      </c>
      <c r="G1210" s="43" t="s">
        <v>197</v>
      </c>
      <c r="H1210" s="43" t="s">
        <v>515</v>
      </c>
      <c r="I1210" s="65">
        <v>-2924.1901956484003</v>
      </c>
      <c r="J1210" s="76"/>
      <c r="K1210" s="76"/>
      <c r="L1210" s="76"/>
      <c r="M1210" s="76"/>
      <c r="N1210" s="76"/>
      <c r="O1210" s="76"/>
      <c r="P1210" s="76"/>
      <c r="Q1210" s="76"/>
      <c r="R1210" s="76"/>
      <c r="S1210" s="76"/>
      <c r="T1210" s="68" t="s">
        <v>555</v>
      </c>
      <c r="U1210" s="11">
        <f>I1210*(1+U1212)</f>
        <v>-2945.5367840766339</v>
      </c>
      <c r="V1210" s="11">
        <f t="shared" ref="V1210:AF1210" si="615">U1210*(1+V1212)</f>
        <v>-2967.0392026003938</v>
      </c>
      <c r="W1210" s="11">
        <f t="shared" si="615"/>
        <v>-2988.6985887793767</v>
      </c>
      <c r="X1210" s="11">
        <f t="shared" si="615"/>
        <v>-3010.5160884774664</v>
      </c>
      <c r="Y1210" s="11">
        <f t="shared" si="615"/>
        <v>-3032.4928559233522</v>
      </c>
      <c r="Z1210" s="11">
        <f t="shared" si="615"/>
        <v>-3054.6300537715929</v>
      </c>
      <c r="AA1210" s="11">
        <f t="shared" si="615"/>
        <v>-3076.9288531641259</v>
      </c>
      <c r="AB1210" s="11">
        <f t="shared" si="615"/>
        <v>-3099.3904337922245</v>
      </c>
      <c r="AC1210" s="11">
        <f t="shared" si="615"/>
        <v>-3122.0159839589078</v>
      </c>
      <c r="AD1210" s="11">
        <f t="shared" si="615"/>
        <v>-3144.8067006418082</v>
      </c>
      <c r="AE1210" s="11">
        <f t="shared" si="615"/>
        <v>-3167.7637895564935</v>
      </c>
      <c r="AF1210" s="11">
        <f t="shared" si="615"/>
        <v>-3190.888465220256</v>
      </c>
      <c r="AG1210" s="41">
        <f t="shared" si="612"/>
        <v>-36800.707799962627</v>
      </c>
    </row>
    <row r="1211" spans="1:33" outlineLevel="2" x14ac:dyDescent="0.3">
      <c r="A1211" s="45" t="str">
        <f>IF(AG1211=0,"-",F1211)</f>
        <v>-</v>
      </c>
      <c r="E1211" s="42"/>
      <c r="F1211" s="43"/>
      <c r="G1211" s="43"/>
      <c r="H1211" s="43"/>
      <c r="I1211" s="42"/>
      <c r="J1211" s="76"/>
      <c r="K1211" s="76"/>
      <c r="L1211" s="76"/>
      <c r="M1211" s="76"/>
      <c r="N1211" s="76"/>
      <c r="O1211" s="76"/>
      <c r="P1211" s="76"/>
      <c r="Q1211" s="76"/>
      <c r="R1211" s="76"/>
      <c r="S1211" s="76"/>
      <c r="T1211" s="68" t="s">
        <v>555</v>
      </c>
      <c r="AG1211" s="41">
        <f t="shared" si="612"/>
        <v>0</v>
      </c>
    </row>
    <row r="1212" spans="1:33" outlineLevel="2" x14ac:dyDescent="0.3">
      <c r="A1212" s="45" t="str">
        <f>IF(AG1212=0,"-",F1212)</f>
        <v>-</v>
      </c>
      <c r="E1212" s="42"/>
      <c r="F1212" s="43">
        <v>2001</v>
      </c>
      <c r="G1212" s="43" t="s">
        <v>197</v>
      </c>
      <c r="H1212" s="42" t="s">
        <v>473</v>
      </c>
      <c r="I1212" s="42"/>
      <c r="J1212" s="76"/>
      <c r="K1212" s="76"/>
      <c r="L1212" s="76"/>
      <c r="M1212" s="76"/>
      <c r="N1212" s="76"/>
      <c r="O1212" s="76"/>
      <c r="P1212" s="76"/>
      <c r="Q1212" s="76"/>
      <c r="R1212" s="76"/>
      <c r="S1212" s="76"/>
      <c r="T1212" s="68" t="s">
        <v>555</v>
      </c>
      <c r="U1212" s="63">
        <v>7.3000000000000001E-3</v>
      </c>
      <c r="V1212" s="63">
        <v>7.3000000000000001E-3</v>
      </c>
      <c r="W1212" s="63">
        <v>7.3000000000000001E-3</v>
      </c>
      <c r="X1212" s="63">
        <v>7.3000000000000001E-3</v>
      </c>
      <c r="Y1212" s="63">
        <v>7.3000000000000001E-3</v>
      </c>
      <c r="Z1212" s="63">
        <v>7.3000000000000001E-3</v>
      </c>
      <c r="AA1212" s="63">
        <v>7.3000000000000001E-3</v>
      </c>
      <c r="AB1212" s="63">
        <v>7.3000000000000001E-3</v>
      </c>
      <c r="AC1212" s="63">
        <v>7.3000000000000001E-3</v>
      </c>
      <c r="AD1212" s="63">
        <v>7.3000000000000001E-3</v>
      </c>
      <c r="AE1212" s="63">
        <v>7.3000000000000001E-3</v>
      </c>
      <c r="AF1212" s="63">
        <v>7.3000000000000001E-3</v>
      </c>
      <c r="AG1212" s="58"/>
    </row>
    <row r="1213" spans="1:33" outlineLevel="2" x14ac:dyDescent="0.3">
      <c r="A1213" s="45" t="str">
        <f>IF(AG1213=0,"-",F1213)</f>
        <v>-</v>
      </c>
      <c r="E1213" s="42"/>
      <c r="F1213" s="43"/>
      <c r="G1213" s="43"/>
      <c r="H1213" s="43"/>
      <c r="I1213" s="42"/>
      <c r="J1213" s="76"/>
      <c r="K1213" s="76"/>
      <c r="L1213" s="76"/>
      <c r="M1213" s="76"/>
      <c r="N1213" s="76"/>
      <c r="O1213" s="76"/>
      <c r="P1213" s="76"/>
      <c r="Q1213" s="76"/>
      <c r="R1213" s="76"/>
      <c r="S1213" s="76"/>
      <c r="T1213" s="68" t="s">
        <v>555</v>
      </c>
      <c r="AG1213" s="41">
        <f t="shared" si="612"/>
        <v>0</v>
      </c>
    </row>
    <row r="1214" spans="1:33" outlineLevel="1" x14ac:dyDescent="0.3">
      <c r="A1214" s="45" t="s">
        <v>179</v>
      </c>
      <c r="D1214">
        <v>33202</v>
      </c>
      <c r="E1214" t="s">
        <v>109</v>
      </c>
      <c r="J1214" s="72">
        <v>-144755.81999999998</v>
      </c>
      <c r="K1214" s="72">
        <v>-145142.85999999996</v>
      </c>
      <c r="L1214" s="72">
        <v>-146384.61000000004</v>
      </c>
      <c r="M1214" s="72">
        <v>-147357.01000000004</v>
      </c>
      <c r="N1214" s="72">
        <v>-160375.94999999992</v>
      </c>
      <c r="O1214" s="72">
        <v>-161867.72</v>
      </c>
      <c r="P1214" s="72">
        <v>-151421.99999999994</v>
      </c>
      <c r="Q1214" s="72">
        <v>-172427.85000000003</v>
      </c>
      <c r="R1214" s="72">
        <v>-174118.99000000005</v>
      </c>
      <c r="S1214" s="72">
        <v>-175982.42000000007</v>
      </c>
      <c r="T1214" s="68" t="s">
        <v>555</v>
      </c>
      <c r="U1214" s="12">
        <f>SUBTOTAL(9,U1215:U1228)</f>
        <v>-147225.95900874332</v>
      </c>
      <c r="V1214" s="12">
        <f t="shared" ref="V1214:AG1214" si="616">SUBTOTAL(9,V1215:V1228)</f>
        <v>-147639.83412542418</v>
      </c>
      <c r="W1214" s="12">
        <f t="shared" si="616"/>
        <v>-148717.60491453978</v>
      </c>
      <c r="X1214" s="12">
        <f t="shared" si="616"/>
        <v>-148793.13847183611</v>
      </c>
      <c r="Y1214" s="12">
        <f t="shared" si="616"/>
        <v>-149879.32838268051</v>
      </c>
      <c r="Z1214" s="12">
        <f t="shared" si="616"/>
        <v>-150973.44747987407</v>
      </c>
      <c r="AA1214" s="12">
        <f t="shared" si="616"/>
        <v>-152075.55364647717</v>
      </c>
      <c r="AB1214" s="12">
        <f t="shared" si="616"/>
        <v>-153185.70518809644</v>
      </c>
      <c r="AC1214" s="12">
        <f t="shared" si="616"/>
        <v>-148185.27913683606</v>
      </c>
      <c r="AD1214" s="12">
        <f t="shared" si="616"/>
        <v>-145721.86940697249</v>
      </c>
      <c r="AE1214" s="12">
        <f t="shared" si="616"/>
        <v>-146785.63905364339</v>
      </c>
      <c r="AF1214" s="12">
        <f t="shared" si="616"/>
        <v>-147857.17421873502</v>
      </c>
      <c r="AG1214" s="12">
        <f t="shared" si="616"/>
        <v>-1787040.5330338588</v>
      </c>
    </row>
    <row r="1215" spans="1:33" outlineLevel="2" x14ac:dyDescent="0.3">
      <c r="A1215" s="45">
        <f>IF(AG1215=0,"-",F1215)</f>
        <v>2001</v>
      </c>
      <c r="E1215" s="42"/>
      <c r="F1215" s="43">
        <v>2001</v>
      </c>
      <c r="G1215" s="43" t="s">
        <v>197</v>
      </c>
      <c r="H1215" s="43" t="s">
        <v>517</v>
      </c>
      <c r="I1215" s="65">
        <v>-20144.761021000002</v>
      </c>
      <c r="J1215" s="76"/>
      <c r="K1215" s="76"/>
      <c r="L1215" s="76"/>
      <c r="M1215" s="76"/>
      <c r="N1215" s="76"/>
      <c r="O1215" s="76"/>
      <c r="P1215" s="76"/>
      <c r="Q1215" s="76"/>
      <c r="R1215" s="76"/>
      <c r="S1215" s="76"/>
      <c r="T1215" s="68" t="s">
        <v>555</v>
      </c>
      <c r="U1215" s="11">
        <f>I1215*(1+U$1230)</f>
        <v>-20291.817776453303</v>
      </c>
      <c r="V1215" s="11">
        <f>U1215*(1+V$1230)</f>
        <v>-20439.948046221412</v>
      </c>
      <c r="W1215" s="11">
        <f>V1215*(1+W$1230)</f>
        <v>-20589.159666958829</v>
      </c>
      <c r="X1215" s="11">
        <f>W1215*(1+X$1230)</f>
        <v>-20739.460532527632</v>
      </c>
      <c r="Y1215" s="11">
        <f>X1215*(1+Y$1230)</f>
        <v>-20890.858594415084</v>
      </c>
      <c r="Z1215" s="11">
        <f>Y1215*(1+Z$1230)</f>
        <v>-21043.361862154314</v>
      </c>
      <c r="AA1215" s="11">
        <f>Z1215*(1+AA$1230)</f>
        <v>-21196.978403748042</v>
      </c>
      <c r="AB1215" s="11">
        <f>AA1215*(1+AB$1230)</f>
        <v>-21351.716346095403</v>
      </c>
      <c r="AC1215" s="11">
        <f>AB1215*(1+AC$1230)</f>
        <v>-21507.5838754219</v>
      </c>
      <c r="AD1215" s="11">
        <f>AC1215*(1+AD$1230)</f>
        <v>-21664.589237712484</v>
      </c>
      <c r="AE1215" s="11">
        <f>AD1215*(1+AE$1230)</f>
        <v>-21822.740739147786</v>
      </c>
      <c r="AF1215" s="11">
        <f>AE1215*(1+AF$1230)</f>
        <v>-21982.046746543569</v>
      </c>
      <c r="AG1215" s="41">
        <f>SUM(U1215:AF1215)</f>
        <v>-253520.26182739978</v>
      </c>
    </row>
    <row r="1216" spans="1:33" outlineLevel="2" x14ac:dyDescent="0.3">
      <c r="A1216" s="45">
        <f>IF(AG1216=0,"-",F1216)</f>
        <v>2001</v>
      </c>
      <c r="E1216" s="42"/>
      <c r="F1216" s="43">
        <v>2001</v>
      </c>
      <c r="G1216" s="43" t="s">
        <v>197</v>
      </c>
      <c r="H1216" s="43" t="s">
        <v>518</v>
      </c>
      <c r="I1216" s="65">
        <v>-3296.4597610000005</v>
      </c>
      <c r="J1216" s="76"/>
      <c r="K1216" s="76"/>
      <c r="L1216" s="76"/>
      <c r="M1216" s="76"/>
      <c r="N1216" s="76"/>
      <c r="O1216" s="76"/>
      <c r="P1216" s="76"/>
      <c r="Q1216" s="76"/>
      <c r="R1216" s="76"/>
      <c r="S1216" s="76"/>
      <c r="T1216" s="68" t="s">
        <v>555</v>
      </c>
      <c r="U1216" s="11">
        <f>I1216*(1+U$1230)</f>
        <v>-3320.5239172553006</v>
      </c>
      <c r="V1216" s="11">
        <f>U1216*(1+V$1230)</f>
        <v>-3344.7637418512645</v>
      </c>
      <c r="W1216" s="11">
        <f>V1216*(1+W$1230)</f>
        <v>-3369.1805171667788</v>
      </c>
      <c r="X1216" s="11">
        <f>W1216*(1+X$1230)</f>
        <v>-3393.7755349420968</v>
      </c>
      <c r="Y1216" s="11">
        <f>X1216*(1+Y$1230)</f>
        <v>-3418.5500963471745</v>
      </c>
      <c r="Z1216" s="11">
        <f>Y1216*(1+Z$1230)</f>
        <v>-3443.505512050509</v>
      </c>
      <c r="AA1216" s="11">
        <f>Z1216*(1+AA$1230)</f>
        <v>-3468.6431022884781</v>
      </c>
      <c r="AB1216" s="11">
        <f>AA1216*(1+AB$1230)</f>
        <v>-3493.9641969351842</v>
      </c>
      <c r="AC1216" s="11">
        <f>AB1216*(1+AC$1230)</f>
        <v>-3519.4701355728112</v>
      </c>
      <c r="AD1216" s="11">
        <v>0</v>
      </c>
      <c r="AE1216" s="11">
        <v>0</v>
      </c>
      <c r="AF1216" s="11">
        <v>0</v>
      </c>
      <c r="AG1216" s="41">
        <f t="shared" ref="AG1216:AG1231" si="617">SUM(U1216:AF1216)</f>
        <v>-30772.376754409597</v>
      </c>
    </row>
    <row r="1217" spans="1:33" outlineLevel="2" x14ac:dyDescent="0.3">
      <c r="A1217" s="45">
        <f>IF(AG1217=0,"-",F1217)</f>
        <v>2001</v>
      </c>
      <c r="E1217" s="42"/>
      <c r="F1217" s="43">
        <v>2001</v>
      </c>
      <c r="G1217" s="43" t="s">
        <v>197</v>
      </c>
      <c r="H1217" s="43" t="s">
        <v>519</v>
      </c>
      <c r="I1217" s="65">
        <v>-2337.4698690000005</v>
      </c>
      <c r="J1217" s="76"/>
      <c r="K1217" s="76"/>
      <c r="L1217" s="76"/>
      <c r="M1217" s="76"/>
      <c r="N1217" s="76"/>
      <c r="O1217" s="76"/>
      <c r="P1217" s="76"/>
      <c r="Q1217" s="76"/>
      <c r="R1217" s="76"/>
      <c r="S1217" s="76"/>
      <c r="T1217" s="68" t="s">
        <v>555</v>
      </c>
      <c r="U1217" s="11">
        <f>I1217*(1+U$1230)</f>
        <v>-2354.5333990437007</v>
      </c>
      <c r="V1217" s="11">
        <f>U1217*(1+V$1230)</f>
        <v>-2371.72149285672</v>
      </c>
      <c r="W1217" s="11">
        <f>V1217*(1+W$1230)</f>
        <v>-2389.0350597545744</v>
      </c>
      <c r="X1217" s="11">
        <f>W1217*(1+X$1230)</f>
        <v>-2406.475015690783</v>
      </c>
      <c r="Y1217" s="11">
        <f>X1217*(1+Y$1230)</f>
        <v>-2424.0422833053258</v>
      </c>
      <c r="Z1217" s="11">
        <f>Y1217*(1+Z$1230)</f>
        <v>-2441.7377919734549</v>
      </c>
      <c r="AA1217" s="11">
        <f>Z1217*(1+AA$1230)</f>
        <v>-2459.5624778548613</v>
      </c>
      <c r="AB1217" s="11">
        <f>AA1217*(1+AB$1230)</f>
        <v>-2477.5172839432021</v>
      </c>
      <c r="AC1217" s="11">
        <v>0</v>
      </c>
      <c r="AD1217" s="11">
        <v>0</v>
      </c>
      <c r="AE1217" s="11">
        <v>0</v>
      </c>
      <c r="AF1217" s="11">
        <v>0</v>
      </c>
      <c r="AG1217" s="41">
        <f t="shared" si="617"/>
        <v>-19324.624804422623</v>
      </c>
    </row>
    <row r="1218" spans="1:33" outlineLevel="2" x14ac:dyDescent="0.3">
      <c r="A1218" s="45" t="str">
        <f>IF(AG1218=0,"-",F1218)</f>
        <v>-</v>
      </c>
      <c r="E1218" s="42"/>
      <c r="F1218" s="43">
        <v>2001</v>
      </c>
      <c r="G1218" s="43" t="s">
        <v>197</v>
      </c>
      <c r="H1218" s="43" t="s">
        <v>520</v>
      </c>
      <c r="I1218" s="65">
        <v>0</v>
      </c>
      <c r="J1218" s="76"/>
      <c r="K1218" s="76"/>
      <c r="L1218" s="76"/>
      <c r="M1218" s="76"/>
      <c r="N1218" s="76"/>
      <c r="O1218" s="76"/>
      <c r="P1218" s="76"/>
      <c r="Q1218" s="76"/>
      <c r="R1218" s="76"/>
      <c r="S1218" s="76"/>
      <c r="T1218" s="68" t="s">
        <v>555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0</v>
      </c>
      <c r="AC1218" s="11">
        <v>0</v>
      </c>
      <c r="AD1218" s="11">
        <v>0</v>
      </c>
      <c r="AE1218" s="11">
        <v>0</v>
      </c>
      <c r="AF1218" s="11">
        <v>0</v>
      </c>
      <c r="AG1218" s="41">
        <f t="shared" ref="AG1218:AG1228" si="618">SUM(U1218:AF1218)</f>
        <v>0</v>
      </c>
    </row>
    <row r="1219" spans="1:33" outlineLevel="2" x14ac:dyDescent="0.3">
      <c r="A1219" s="45" t="str">
        <f>IF(AG1219=0,"-",F1219)</f>
        <v>-</v>
      </c>
      <c r="E1219" s="42"/>
      <c r="F1219" s="43">
        <v>2001</v>
      </c>
      <c r="G1219" s="43" t="s">
        <v>197</v>
      </c>
      <c r="H1219" s="43" t="s">
        <v>521</v>
      </c>
      <c r="I1219" s="65">
        <v>0</v>
      </c>
      <c r="J1219" s="76"/>
      <c r="K1219" s="76"/>
      <c r="L1219" s="76"/>
      <c r="M1219" s="76"/>
      <c r="N1219" s="76"/>
      <c r="O1219" s="76"/>
      <c r="P1219" s="76"/>
      <c r="Q1219" s="76"/>
      <c r="R1219" s="76"/>
      <c r="S1219" s="76"/>
      <c r="T1219" s="68" t="s">
        <v>555</v>
      </c>
      <c r="U1219" s="11">
        <v>0</v>
      </c>
      <c r="V1219" s="11">
        <v>0</v>
      </c>
      <c r="W1219" s="11">
        <v>0</v>
      </c>
      <c r="X1219" s="11">
        <v>0</v>
      </c>
      <c r="Y1219" s="11">
        <v>0</v>
      </c>
      <c r="Z1219" s="11">
        <v>0</v>
      </c>
      <c r="AA1219" s="11">
        <v>0</v>
      </c>
      <c r="AB1219" s="11">
        <v>0</v>
      </c>
      <c r="AC1219" s="11">
        <v>0</v>
      </c>
      <c r="AD1219" s="11">
        <v>0</v>
      </c>
      <c r="AE1219" s="11">
        <v>0</v>
      </c>
      <c r="AF1219" s="11">
        <v>0</v>
      </c>
      <c r="AG1219" s="41">
        <f t="shared" si="618"/>
        <v>0</v>
      </c>
    </row>
    <row r="1220" spans="1:33" outlineLevel="2" x14ac:dyDescent="0.3">
      <c r="A1220" s="45">
        <f>IF(AG1220=0,"-",F1220)</f>
        <v>2001</v>
      </c>
      <c r="E1220" s="42"/>
      <c r="F1220" s="43">
        <v>2001</v>
      </c>
      <c r="G1220" s="43" t="s">
        <v>197</v>
      </c>
      <c r="H1220" s="43" t="s">
        <v>522</v>
      </c>
      <c r="I1220" s="65">
        <v>-1228.5635180000002</v>
      </c>
      <c r="J1220" s="76"/>
      <c r="K1220" s="76"/>
      <c r="L1220" s="76"/>
      <c r="M1220" s="76"/>
      <c r="N1220" s="76"/>
      <c r="O1220" s="76"/>
      <c r="P1220" s="76"/>
      <c r="Q1220" s="76"/>
      <c r="R1220" s="76"/>
      <c r="S1220" s="76"/>
      <c r="T1220" s="68" t="s">
        <v>555</v>
      </c>
      <c r="U1220" s="11">
        <f>I1220*(1+U$1230)</f>
        <v>-1237.5320316814002</v>
      </c>
      <c r="V1220" s="11">
        <f>U1220*(1+V$1230)</f>
        <v>-1246.5660155126745</v>
      </c>
      <c r="W1220" s="11">
        <f>V1220*(1+W$1230)</f>
        <v>-1255.6659474259172</v>
      </c>
      <c r="X1220" s="11">
        <f>W1220*(1+X$1230)</f>
        <v>-1264.8323088421266</v>
      </c>
      <c r="Y1220" s="11">
        <f>X1220*(1+Y$1230)</f>
        <v>-1274.0655846966743</v>
      </c>
      <c r="Z1220" s="11">
        <f>Y1220*(1+Z$1230)</f>
        <v>-1283.3662634649602</v>
      </c>
      <c r="AA1220" s="11">
        <f>Z1220*(1+AA$1230)</f>
        <v>-1292.7348371882545</v>
      </c>
      <c r="AB1220" s="11">
        <f>AA1220*(1+AB$1230)</f>
        <v>-1302.1718014997289</v>
      </c>
      <c r="AC1220" s="11">
        <v>0</v>
      </c>
      <c r="AD1220" s="11">
        <v>0</v>
      </c>
      <c r="AE1220" s="11">
        <v>0</v>
      </c>
      <c r="AF1220" s="11">
        <v>0</v>
      </c>
      <c r="AG1220" s="41">
        <f t="shared" si="618"/>
        <v>-10156.934790311736</v>
      </c>
    </row>
    <row r="1221" spans="1:33" outlineLevel="2" x14ac:dyDescent="0.3">
      <c r="A1221" s="45">
        <f>IF(AG1221=0,"-",F1221)</f>
        <v>2001</v>
      </c>
      <c r="E1221" s="42"/>
      <c r="F1221" s="43">
        <v>2001</v>
      </c>
      <c r="G1221" s="43" t="s">
        <v>197</v>
      </c>
      <c r="H1221" s="43" t="s">
        <v>523</v>
      </c>
      <c r="I1221" s="65">
        <v>-1094.5825450000002</v>
      </c>
      <c r="J1221" s="76"/>
      <c r="K1221" s="76"/>
      <c r="L1221" s="76"/>
      <c r="M1221" s="76"/>
      <c r="N1221" s="76"/>
      <c r="O1221" s="76"/>
      <c r="P1221" s="76"/>
      <c r="Q1221" s="76"/>
      <c r="R1221" s="76"/>
      <c r="S1221" s="76"/>
      <c r="T1221" s="68" t="s">
        <v>555</v>
      </c>
      <c r="U1221" s="11">
        <f>I1221*(1+U$1230)</f>
        <v>-1102.5729975785002</v>
      </c>
      <c r="V1221" s="11">
        <f>U1221*(1+V$1230)</f>
        <v>-1110.6217804608234</v>
      </c>
      <c r="W1221" s="11">
        <f>V1221*(1+W$1230)</f>
        <v>-1118.7293194581875</v>
      </c>
      <c r="X1221" s="11">
        <f>W1221*(1+X$1230)</f>
        <v>-1126.8960434902324</v>
      </c>
      <c r="Y1221" s="11">
        <f>X1221*(1+Y$1230)</f>
        <v>-1135.1223846077112</v>
      </c>
      <c r="Z1221" s="11">
        <f>Y1221*(1+Z$1230)</f>
        <v>-1143.4087780153475</v>
      </c>
      <c r="AA1221" s="11">
        <f>Z1221*(1+AA$1230)</f>
        <v>-1151.7556620948596</v>
      </c>
      <c r="AB1221" s="11">
        <f>AA1221*(1+AB$1230)</f>
        <v>-1160.1634784281523</v>
      </c>
      <c r="AC1221" s="11">
        <v>0</v>
      </c>
      <c r="AD1221" s="11">
        <v>0</v>
      </c>
      <c r="AE1221" s="11">
        <v>0</v>
      </c>
      <c r="AF1221" s="11">
        <v>0</v>
      </c>
      <c r="AG1221" s="41">
        <f t="shared" si="618"/>
        <v>-9049.2704441338137</v>
      </c>
    </row>
    <row r="1222" spans="1:33" outlineLevel="2" x14ac:dyDescent="0.3">
      <c r="A1222" s="45">
        <f>IF(AG1222=0,"-",F1222)</f>
        <v>2001</v>
      </c>
      <c r="E1222" s="42"/>
      <c r="F1222" s="43">
        <v>2001</v>
      </c>
      <c r="G1222" s="43" t="s">
        <v>197</v>
      </c>
      <c r="H1222" s="43" t="s">
        <v>524</v>
      </c>
      <c r="I1222" s="65">
        <v>-1070.35698</v>
      </c>
      <c r="J1222" s="76"/>
      <c r="K1222" s="76"/>
      <c r="L1222" s="76"/>
      <c r="M1222" s="76"/>
      <c r="N1222" s="76"/>
      <c r="O1222" s="76"/>
      <c r="P1222" s="76"/>
      <c r="Q1222" s="76"/>
      <c r="R1222" s="76"/>
      <c r="S1222" s="76"/>
      <c r="T1222" s="68" t="s">
        <v>555</v>
      </c>
      <c r="U1222" s="11">
        <f>I1222*(1+U$1230)</f>
        <v>-1078.1705859540002</v>
      </c>
      <c r="V1222" s="11">
        <f>U1222*(1+V$1230)</f>
        <v>-1086.0412312314645</v>
      </c>
      <c r="W1222" s="11">
        <f>V1222*(1+W$1230)</f>
        <v>-1093.9693322194544</v>
      </c>
      <c r="X1222" s="11">
        <f>W1222*(1+X$1230)</f>
        <v>-1101.9553083446565</v>
      </c>
      <c r="Y1222" s="11">
        <f>X1222*(1+Y$1230)</f>
        <v>-1109.9995820955726</v>
      </c>
      <c r="Z1222" s="11">
        <f>Y1222*(1+Z$1230)</f>
        <v>-1118.1025790448703</v>
      </c>
      <c r="AA1222" s="11">
        <f>Z1222*(1+AA$1230)</f>
        <v>-1126.264727871898</v>
      </c>
      <c r="AB1222" s="11">
        <f>AA1222*(1+AB$1230)</f>
        <v>-1134.486460385363</v>
      </c>
      <c r="AC1222" s="11">
        <v>0</v>
      </c>
      <c r="AD1222" s="11">
        <v>0</v>
      </c>
      <c r="AE1222" s="11">
        <v>0</v>
      </c>
      <c r="AF1222" s="11">
        <v>0</v>
      </c>
      <c r="AG1222" s="41">
        <f t="shared" si="618"/>
        <v>-8848.989807147278</v>
      </c>
    </row>
    <row r="1223" spans="1:33" outlineLevel="2" x14ac:dyDescent="0.3">
      <c r="A1223" s="45">
        <f>IF(AG1223=0,"-",F1223)</f>
        <v>2001</v>
      </c>
      <c r="E1223" s="42"/>
      <c r="F1223" s="43">
        <v>2001</v>
      </c>
      <c r="G1223" s="43" t="s">
        <v>197</v>
      </c>
      <c r="H1223" s="43" t="s">
        <v>525</v>
      </c>
      <c r="I1223" s="65">
        <v>-981.14041900000007</v>
      </c>
      <c r="J1223" s="76"/>
      <c r="K1223" s="76"/>
      <c r="L1223" s="76"/>
      <c r="M1223" s="76"/>
      <c r="N1223" s="76"/>
      <c r="O1223" s="76"/>
      <c r="P1223" s="76"/>
      <c r="Q1223" s="76"/>
      <c r="R1223" s="76"/>
      <c r="S1223" s="76"/>
      <c r="T1223" s="68" t="s">
        <v>555</v>
      </c>
      <c r="U1223" s="11">
        <f>I1223*(1+U$1230)</f>
        <v>-988.30274405870011</v>
      </c>
      <c r="V1223" s="11">
        <f>U1223*(1+V$1230)</f>
        <v>-995.51735409032869</v>
      </c>
      <c r="W1223" s="11">
        <f>V1223*(1+W$1230)</f>
        <v>-1002.7846307751881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41">
        <f t="shared" si="618"/>
        <v>-2986.6047289242169</v>
      </c>
    </row>
    <row r="1224" spans="1:33" outlineLevel="2" x14ac:dyDescent="0.3">
      <c r="A1224" s="45" t="str">
        <f>IF(AG1224=0,"-",F1224)</f>
        <v>-</v>
      </c>
      <c r="E1224" s="42"/>
      <c r="F1224" s="43">
        <v>2001</v>
      </c>
      <c r="G1224" s="43" t="s">
        <v>197</v>
      </c>
      <c r="H1224" s="43" t="s">
        <v>526</v>
      </c>
      <c r="I1224" s="65">
        <v>0</v>
      </c>
      <c r="J1224" s="76"/>
      <c r="K1224" s="76"/>
      <c r="L1224" s="76"/>
      <c r="M1224" s="76"/>
      <c r="N1224" s="76"/>
      <c r="O1224" s="76"/>
      <c r="P1224" s="76"/>
      <c r="Q1224" s="76"/>
      <c r="R1224" s="76"/>
      <c r="S1224" s="76"/>
      <c r="T1224" s="68" t="s">
        <v>555</v>
      </c>
      <c r="U1224" s="11">
        <v>0</v>
      </c>
      <c r="V1224" s="11">
        <v>0</v>
      </c>
      <c r="W1224" s="11">
        <v>0</v>
      </c>
      <c r="X1224" s="11">
        <v>0</v>
      </c>
      <c r="Y1224" s="11">
        <v>0</v>
      </c>
      <c r="Z1224" s="11">
        <v>0</v>
      </c>
      <c r="AA1224" s="11">
        <v>0</v>
      </c>
      <c r="AB1224" s="11">
        <v>0</v>
      </c>
      <c r="AC1224" s="11">
        <v>0</v>
      </c>
      <c r="AD1224" s="11">
        <v>0</v>
      </c>
      <c r="AE1224" s="11">
        <v>0</v>
      </c>
      <c r="AF1224" s="11">
        <v>0</v>
      </c>
      <c r="AG1224" s="41">
        <f t="shared" si="618"/>
        <v>0</v>
      </c>
    </row>
    <row r="1225" spans="1:33" outlineLevel="2" x14ac:dyDescent="0.3">
      <c r="A1225" s="45" t="str">
        <f>IF(AG1225=0,"-",F1225)</f>
        <v>-</v>
      </c>
      <c r="E1225" s="42"/>
      <c r="F1225" s="43">
        <v>2001</v>
      </c>
      <c r="G1225" s="43" t="s">
        <v>197</v>
      </c>
      <c r="H1225" s="43" t="s">
        <v>527</v>
      </c>
      <c r="I1225" s="65">
        <v>0</v>
      </c>
      <c r="J1225" s="76"/>
      <c r="K1225" s="76"/>
      <c r="L1225" s="76"/>
      <c r="M1225" s="76"/>
      <c r="N1225" s="76"/>
      <c r="O1225" s="76"/>
      <c r="P1225" s="76"/>
      <c r="Q1225" s="76"/>
      <c r="R1225" s="76"/>
      <c r="S1225" s="76"/>
      <c r="T1225" s="68" t="s">
        <v>555</v>
      </c>
      <c r="U1225" s="11">
        <v>0</v>
      </c>
      <c r="V1225" s="11">
        <v>0</v>
      </c>
      <c r="W1225" s="11">
        <v>0</v>
      </c>
      <c r="X1225" s="11">
        <v>0</v>
      </c>
      <c r="Y1225" s="11">
        <v>0</v>
      </c>
      <c r="Z1225" s="11">
        <v>0</v>
      </c>
      <c r="AA1225" s="11">
        <v>0</v>
      </c>
      <c r="AB1225" s="11">
        <v>0</v>
      </c>
      <c r="AC1225" s="11">
        <v>0</v>
      </c>
      <c r="AD1225" s="11">
        <v>0</v>
      </c>
      <c r="AE1225" s="11">
        <v>0</v>
      </c>
      <c r="AF1225" s="11">
        <v>0</v>
      </c>
      <c r="AG1225" s="41">
        <f t="shared" si="618"/>
        <v>0</v>
      </c>
    </row>
    <row r="1226" spans="1:33" outlineLevel="2" x14ac:dyDescent="0.3">
      <c r="A1226" s="45">
        <f>IF(AG1226=0,"-",F1226)</f>
        <v>2001</v>
      </c>
      <c r="E1226" s="42"/>
      <c r="F1226" s="43">
        <v>2001</v>
      </c>
      <c r="G1226" s="43" t="s">
        <v>197</v>
      </c>
      <c r="H1226" s="43" t="s">
        <v>528</v>
      </c>
      <c r="I1226" s="65">
        <v>-651.33025300000008</v>
      </c>
      <c r="J1226" s="76"/>
      <c r="K1226" s="76"/>
      <c r="L1226" s="76"/>
      <c r="M1226" s="76"/>
      <c r="N1226" s="76"/>
      <c r="O1226" s="76"/>
      <c r="P1226" s="76"/>
      <c r="Q1226" s="76"/>
      <c r="R1226" s="76"/>
      <c r="S1226" s="76"/>
      <c r="T1226" s="68" t="s">
        <v>555</v>
      </c>
      <c r="U1226" s="11">
        <f>I1226*(1+U$1230)</f>
        <v>-656.08496384690011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0</v>
      </c>
      <c r="AG1226" s="41">
        <f t="shared" si="618"/>
        <v>-656.08496384690011</v>
      </c>
    </row>
    <row r="1227" spans="1:33" outlineLevel="2" x14ac:dyDescent="0.3">
      <c r="A1227" s="45">
        <f>IF(AG1227=0,"-",F1227)</f>
        <v>2001</v>
      </c>
      <c r="E1227" s="42"/>
      <c r="F1227" s="43">
        <v>2001</v>
      </c>
      <c r="G1227" s="43" t="s">
        <v>197</v>
      </c>
      <c r="H1227" s="43" t="s">
        <v>529</v>
      </c>
      <c r="I1227" s="65">
        <v>-538.30111999999997</v>
      </c>
      <c r="J1227" s="76"/>
      <c r="K1227" s="76"/>
      <c r="L1227" s="76"/>
      <c r="M1227" s="76"/>
      <c r="N1227" s="76"/>
      <c r="O1227" s="76"/>
      <c r="P1227" s="76"/>
      <c r="Q1227" s="76"/>
      <c r="R1227" s="76"/>
      <c r="S1227" s="76"/>
      <c r="T1227" s="68" t="s">
        <v>555</v>
      </c>
      <c r="U1227" s="11">
        <f>I1227*(1+U$1230)</f>
        <v>-542.23071817599998</v>
      </c>
      <c r="V1227" s="11">
        <f>U1227*(1+V$1230)</f>
        <v>-546.18900241868482</v>
      </c>
      <c r="W1227" s="11">
        <f>V1227*(1+W$1230)</f>
        <v>-550.17618213634125</v>
      </c>
      <c r="X1227" s="11">
        <f>W1227*(1+X$1230)</f>
        <v>-554.19246826593655</v>
      </c>
      <c r="Y1227" s="11">
        <f>X1227*(1+Y$1230)</f>
        <v>-558.2380732842779</v>
      </c>
      <c r="Z1227" s="11">
        <f>Y1227*(1+Z$1230)</f>
        <v>-562.31321121925316</v>
      </c>
      <c r="AA1227" s="11">
        <f>Z1227*(1+AA$1230)</f>
        <v>-566.41809766115375</v>
      </c>
      <c r="AB1227" s="11">
        <f>AA1227*(1+AB$1230)</f>
        <v>-570.55294977408028</v>
      </c>
      <c r="AC1227" s="11">
        <f>AB1227*(1+AC$1230)</f>
        <v>-574.71798630743115</v>
      </c>
      <c r="AD1227" s="11">
        <f>AC1227*(1+AD$1230)</f>
        <v>-578.91342760747546</v>
      </c>
      <c r="AE1227" s="11">
        <f>AD1227*(1+AE$1230)</f>
        <v>-583.13949562901007</v>
      </c>
      <c r="AF1227" s="11">
        <f>AE1227*(1+AF$1230)</f>
        <v>-587.39641394710191</v>
      </c>
      <c r="AG1227" s="41">
        <f t="shared" si="618"/>
        <v>-6774.4780264267474</v>
      </c>
    </row>
    <row r="1228" spans="1:33" outlineLevel="2" x14ac:dyDescent="0.3">
      <c r="A1228" s="45">
        <f>IF(AG1228=0,"-",F1228)</f>
        <v>2001</v>
      </c>
      <c r="E1228" s="42"/>
      <c r="F1228" s="43">
        <v>2001</v>
      </c>
      <c r="G1228" s="43" t="s">
        <v>197</v>
      </c>
      <c r="H1228" s="43" t="s">
        <v>540</v>
      </c>
      <c r="I1228" s="65">
        <v>-114816.03283500001</v>
      </c>
      <c r="J1228" s="76"/>
      <c r="K1228" s="76"/>
      <c r="L1228" s="76"/>
      <c r="M1228" s="76"/>
      <c r="N1228" s="76"/>
      <c r="O1228" s="76"/>
      <c r="P1228" s="76"/>
      <c r="Q1228" s="76"/>
      <c r="R1228" s="76"/>
      <c r="S1228" s="76"/>
      <c r="T1228" s="68" t="s">
        <v>555</v>
      </c>
      <c r="U1228" s="11">
        <f>I1228*(1+U$1230)</f>
        <v>-115654.18987469551</v>
      </c>
      <c r="V1228" s="11">
        <f>U1228*(1+V$1230)</f>
        <v>-116498.4654607808</v>
      </c>
      <c r="W1228" s="11">
        <f>V1228*(1+W$1230)</f>
        <v>-117348.90425864451</v>
      </c>
      <c r="X1228" s="11">
        <f>W1228*(1+X$1230)</f>
        <v>-118205.55125973263</v>
      </c>
      <c r="Y1228" s="11">
        <f>X1228*(1+Y$1230)</f>
        <v>-119068.45178392869</v>
      </c>
      <c r="Z1228" s="11">
        <f>Y1228*(1+Z$1230)</f>
        <v>-119937.65148195137</v>
      </c>
      <c r="AA1228" s="11">
        <f>Z1228*(1+AA$1230)</f>
        <v>-120813.19633776962</v>
      </c>
      <c r="AB1228" s="11">
        <f>AA1228*(1+AB$1230)</f>
        <v>-121695.13267103535</v>
      </c>
      <c r="AC1228" s="11">
        <f>AB1228*(1+AC$1230)</f>
        <v>-122583.50713953392</v>
      </c>
      <c r="AD1228" s="11">
        <f>AC1228*(1+AD$1230)</f>
        <v>-123478.36674165253</v>
      </c>
      <c r="AE1228" s="11">
        <f>AD1228*(1+AE$1230)</f>
        <v>-124379.7588188666</v>
      </c>
      <c r="AF1228" s="11">
        <f>AE1228*(1+AF$1230)</f>
        <v>-125287.73105824433</v>
      </c>
      <c r="AG1228" s="41">
        <f t="shared" si="618"/>
        <v>-1444950.906886836</v>
      </c>
    </row>
    <row r="1229" spans="1:33" outlineLevel="2" x14ac:dyDescent="0.3">
      <c r="A1229" s="45" t="str">
        <f>IF(AG1229=0,"-",F1229)</f>
        <v>-</v>
      </c>
      <c r="E1229" s="42"/>
      <c r="F1229" s="43"/>
      <c r="G1229" s="43"/>
      <c r="H1229" s="43"/>
      <c r="I1229" s="42"/>
      <c r="J1229" s="76"/>
      <c r="K1229" s="76"/>
      <c r="L1229" s="76"/>
      <c r="M1229" s="76"/>
      <c r="N1229" s="76"/>
      <c r="O1229" s="76"/>
      <c r="P1229" s="76"/>
      <c r="Q1229" s="76"/>
      <c r="R1229" s="76"/>
      <c r="S1229" s="76"/>
      <c r="T1229" s="68" t="s">
        <v>555</v>
      </c>
      <c r="AG1229" s="41">
        <f t="shared" si="617"/>
        <v>0</v>
      </c>
    </row>
    <row r="1230" spans="1:33" outlineLevel="2" x14ac:dyDescent="0.3">
      <c r="A1230" s="45" t="str">
        <f>IF(AG1230=0,"-",F1230)</f>
        <v>-</v>
      </c>
      <c r="E1230" s="42"/>
      <c r="F1230" s="43">
        <v>2001</v>
      </c>
      <c r="G1230" s="43" t="s">
        <v>197</v>
      </c>
      <c r="H1230" s="42" t="s">
        <v>473</v>
      </c>
      <c r="I1230" s="42"/>
      <c r="J1230" s="76"/>
      <c r="K1230" s="76"/>
      <c r="L1230" s="76"/>
      <c r="M1230" s="76"/>
      <c r="N1230" s="76"/>
      <c r="O1230" s="76"/>
      <c r="P1230" s="76"/>
      <c r="Q1230" s="76"/>
      <c r="R1230" s="76"/>
      <c r="S1230" s="76"/>
      <c r="T1230" s="68" t="s">
        <v>555</v>
      </c>
      <c r="U1230" s="63">
        <v>7.3000000000000001E-3</v>
      </c>
      <c r="V1230" s="63">
        <v>7.3000000000000001E-3</v>
      </c>
      <c r="W1230" s="63">
        <v>7.3000000000000001E-3</v>
      </c>
      <c r="X1230" s="63">
        <v>7.3000000000000001E-3</v>
      </c>
      <c r="Y1230" s="63">
        <v>7.3000000000000001E-3</v>
      </c>
      <c r="Z1230" s="63">
        <v>7.3000000000000001E-3</v>
      </c>
      <c r="AA1230" s="63">
        <v>7.3000000000000001E-3</v>
      </c>
      <c r="AB1230" s="63">
        <v>7.3000000000000001E-3</v>
      </c>
      <c r="AC1230" s="63">
        <v>7.3000000000000001E-3</v>
      </c>
      <c r="AD1230" s="63">
        <v>7.3000000000000001E-3</v>
      </c>
      <c r="AE1230" s="63">
        <v>7.3000000000000001E-3</v>
      </c>
      <c r="AF1230" s="63">
        <v>7.3000000000000001E-3</v>
      </c>
      <c r="AG1230" s="58"/>
    </row>
    <row r="1231" spans="1:33" outlineLevel="2" x14ac:dyDescent="0.3">
      <c r="A1231" s="45" t="str">
        <f>IF(AG1231=0,"-",F1231)</f>
        <v>-</v>
      </c>
      <c r="E1231" s="42"/>
      <c r="F1231" s="43"/>
      <c r="G1231" s="43"/>
      <c r="H1231" s="43"/>
      <c r="I1231" s="42"/>
      <c r="J1231" s="76"/>
      <c r="K1231" s="76"/>
      <c r="L1231" s="76"/>
      <c r="M1231" s="76"/>
      <c r="N1231" s="76"/>
      <c r="O1231" s="76"/>
      <c r="P1231" s="76"/>
      <c r="Q1231" s="76"/>
      <c r="R1231" s="76"/>
      <c r="S1231" s="76"/>
      <c r="T1231" s="68" t="s">
        <v>555</v>
      </c>
      <c r="AG1231" s="41">
        <f t="shared" si="617"/>
        <v>0</v>
      </c>
    </row>
    <row r="1232" spans="1:33" outlineLevel="1" x14ac:dyDescent="0.3">
      <c r="A1232" s="45" t="s">
        <v>179</v>
      </c>
      <c r="D1232">
        <v>33203</v>
      </c>
      <c r="E1232" t="s">
        <v>110</v>
      </c>
      <c r="J1232" s="72">
        <v>-64925.020000000004</v>
      </c>
      <c r="K1232" s="72">
        <v>-66477.12999999999</v>
      </c>
      <c r="L1232" s="72">
        <v>-66930.00999999998</v>
      </c>
      <c r="M1232" s="72">
        <v>-70200.310000000012</v>
      </c>
      <c r="N1232" s="72">
        <v>-70680.150000000009</v>
      </c>
      <c r="O1232" s="72">
        <v>-71261.7</v>
      </c>
      <c r="P1232" s="72">
        <v>-69037.06</v>
      </c>
      <c r="Q1232" s="72">
        <v>-72372.869999999981</v>
      </c>
      <c r="R1232" s="72">
        <v>-91313.799999999974</v>
      </c>
      <c r="S1232" s="72">
        <v>-104790.21999999999</v>
      </c>
      <c r="T1232" s="68" t="s">
        <v>555</v>
      </c>
      <c r="U1232" s="12">
        <f>SUBTOTAL(9,U1233:U1242)</f>
        <v>-50717.726895008367</v>
      </c>
      <c r="V1232" s="12">
        <f>SUBTOTAL(9,V1233:V1245)</f>
        <v>-50422.816175756554</v>
      </c>
      <c r="W1232" s="12">
        <f>SUBTOTAL(9,W1233:W1245)</f>
        <v>-50790.902787129584</v>
      </c>
      <c r="X1232" s="12">
        <f>SUBTOTAL(9,X1233:X1245)</f>
        <v>-51161.676430765627</v>
      </c>
      <c r="Y1232" s="12">
        <f>SUBTOTAL(9,Y1233:Y1245)</f>
        <v>-51535.156722000225</v>
      </c>
      <c r="Z1232" s="12">
        <f>SUBTOTAL(9,Z1233:Z1245)</f>
        <v>-51911.363419360838</v>
      </c>
      <c r="AA1232" s="12">
        <f>SUBTOTAL(9,AA1233:AA1245)</f>
        <v>-52290.316425612174</v>
      </c>
      <c r="AB1232" s="12">
        <f>SUBTOTAL(9,AB1233:AB1245)</f>
        <v>-52672.035788809146</v>
      </c>
      <c r="AC1232" s="12">
        <f>SUBTOTAL(9,AC1233:AC1245)</f>
        <v>-53056.541703357463</v>
      </c>
      <c r="AD1232" s="12">
        <f>SUBTOTAL(9,AD1233:AD1245)</f>
        <v>-53443.854511081969</v>
      </c>
      <c r="AE1232" s="12">
        <f>SUBTOTAL(9,AE1233:AE1245)</f>
        <v>-53833.99470230288</v>
      </c>
      <c r="AF1232" s="12">
        <f>SUBTOTAL(9,AF1233:AF1245)</f>
        <v>-54226.982916919689</v>
      </c>
      <c r="AG1232" s="12">
        <f t="shared" ref="AG1232" si="619">SUM(U1232:AF1232)</f>
        <v>-626063.36847810447</v>
      </c>
    </row>
    <row r="1233" spans="1:33" outlineLevel="2" x14ac:dyDescent="0.3">
      <c r="A1233" s="45">
        <f>IF(AG1233=0,"-",F1233)</f>
        <v>2001</v>
      </c>
      <c r="E1233" s="42"/>
      <c r="F1233" s="43">
        <v>2001</v>
      </c>
      <c r="G1233" s="43" t="s">
        <v>197</v>
      </c>
      <c r="H1233" s="43" t="s">
        <v>530</v>
      </c>
      <c r="I1233" s="65">
        <v>-18822.4476145398</v>
      </c>
      <c r="J1233" s="76"/>
      <c r="K1233" s="76"/>
      <c r="L1233" s="76"/>
      <c r="M1233" s="76"/>
      <c r="N1233" s="76"/>
      <c r="O1233" s="76"/>
      <c r="P1233" s="76"/>
      <c r="Q1233" s="76"/>
      <c r="R1233" s="76"/>
      <c r="S1233" s="76"/>
      <c r="T1233" s="68" t="s">
        <v>555</v>
      </c>
      <c r="U1233" s="11">
        <f>I1233*(1+U$1244)</f>
        <v>-18959.851482125941</v>
      </c>
      <c r="V1233" s="11">
        <f t="shared" ref="V1233:AF1233" si="620">U1233*(1+V$1244)</f>
        <v>-19098.258397945461</v>
      </c>
      <c r="W1233" s="11">
        <f t="shared" si="620"/>
        <v>-19237.675684250466</v>
      </c>
      <c r="X1233" s="11">
        <f t="shared" si="620"/>
        <v>-19378.110716745494</v>
      </c>
      <c r="Y1233" s="11">
        <f t="shared" si="620"/>
        <v>-19519.570924977739</v>
      </c>
      <c r="Z1233" s="11">
        <f t="shared" si="620"/>
        <v>-19662.063792730078</v>
      </c>
      <c r="AA1233" s="11">
        <f t="shared" si="620"/>
        <v>-19805.596858417008</v>
      </c>
      <c r="AB1233" s="11">
        <f t="shared" si="620"/>
        <v>-19950.177715483453</v>
      </c>
      <c r="AC1233" s="11">
        <f t="shared" si="620"/>
        <v>-20095.814012806484</v>
      </c>
      <c r="AD1233" s="11">
        <f t="shared" si="620"/>
        <v>-20242.513455099972</v>
      </c>
      <c r="AE1233" s="11">
        <f t="shared" si="620"/>
        <v>-20390.283803322203</v>
      </c>
      <c r="AF1233" s="11">
        <f t="shared" si="620"/>
        <v>-20539.132875086456</v>
      </c>
      <c r="AG1233" s="41">
        <f>SUM(U1233:AF1233)</f>
        <v>-236879.04971899075</v>
      </c>
    </row>
    <row r="1234" spans="1:33" outlineLevel="2" x14ac:dyDescent="0.3">
      <c r="A1234" s="45">
        <f>IF(AG1234=0,"-",F1234)</f>
        <v>2001</v>
      </c>
      <c r="E1234" s="42"/>
      <c r="F1234" s="43">
        <v>2001</v>
      </c>
      <c r="G1234" s="43" t="s">
        <v>197</v>
      </c>
      <c r="H1234" s="43" t="s">
        <v>531</v>
      </c>
      <c r="I1234" s="65">
        <v>-3030.9824544209005</v>
      </c>
      <c r="J1234" s="76"/>
      <c r="K1234" s="76"/>
      <c r="L1234" s="76"/>
      <c r="M1234" s="76"/>
      <c r="N1234" s="76"/>
      <c r="O1234" s="76"/>
      <c r="P1234" s="76"/>
      <c r="Q1234" s="76"/>
      <c r="R1234" s="76"/>
      <c r="S1234" s="76"/>
      <c r="T1234" s="68" t="s">
        <v>555</v>
      </c>
      <c r="U1234" s="11">
        <f>I1234*(1+U$1244)</f>
        <v>-3053.1086263381735</v>
      </c>
      <c r="V1234" s="11">
        <f t="shared" ref="V1234:AF1242" si="621">U1234*(1+V$1244)</f>
        <v>-3075.3963193104423</v>
      </c>
      <c r="W1234" s="11">
        <f t="shared" si="621"/>
        <v>-3097.8467124414087</v>
      </c>
      <c r="X1234" s="11">
        <f t="shared" si="621"/>
        <v>-3120.4609934422315</v>
      </c>
      <c r="Y1234" s="11">
        <f t="shared" si="621"/>
        <v>-3143.2403586943601</v>
      </c>
      <c r="Z1234" s="11">
        <f t="shared" si="621"/>
        <v>-3166.1860133128293</v>
      </c>
      <c r="AA1234" s="11">
        <f t="shared" si="621"/>
        <v>-3189.2991712100134</v>
      </c>
      <c r="AB1234" s="11">
        <f t="shared" si="621"/>
        <v>-3212.5810551598465</v>
      </c>
      <c r="AC1234" s="11">
        <f t="shared" si="621"/>
        <v>-3236.0328968625136</v>
      </c>
      <c r="AD1234" s="11">
        <f t="shared" si="621"/>
        <v>-3259.6559370096102</v>
      </c>
      <c r="AE1234" s="11">
        <f t="shared" si="621"/>
        <v>-3283.4514253497805</v>
      </c>
      <c r="AF1234" s="11">
        <f t="shared" si="621"/>
        <v>-3307.4206207548341</v>
      </c>
      <c r="AG1234" s="41">
        <f t="shared" ref="AG1234:AG1245" si="622">SUM(U1234:AF1234)</f>
        <v>-38144.680129886045</v>
      </c>
    </row>
    <row r="1235" spans="1:33" outlineLevel="2" x14ac:dyDescent="0.3">
      <c r="A1235" s="45">
        <f>IF(AG1235=0,"-",F1235)</f>
        <v>2001</v>
      </c>
      <c r="E1235" s="42"/>
      <c r="F1235" s="43">
        <v>2001</v>
      </c>
      <c r="G1235" s="43" t="s">
        <v>197</v>
      </c>
      <c r="H1235" s="43" t="s">
        <v>532</v>
      </c>
      <c r="I1235" s="65">
        <v>-2935.2397699765006</v>
      </c>
      <c r="J1235" s="76"/>
      <c r="K1235" s="76"/>
      <c r="L1235" s="76"/>
      <c r="M1235" s="76"/>
      <c r="N1235" s="76"/>
      <c r="O1235" s="76"/>
      <c r="P1235" s="76"/>
      <c r="Q1235" s="76"/>
      <c r="R1235" s="76"/>
      <c r="S1235" s="76"/>
      <c r="T1235" s="68" t="s">
        <v>555</v>
      </c>
      <c r="U1235" s="11">
        <f>I1235*(1+U$1244)</f>
        <v>-2956.6670202973291</v>
      </c>
      <c r="V1235" s="11">
        <f t="shared" si="621"/>
        <v>-2978.2506895454999</v>
      </c>
      <c r="W1235" s="11">
        <f t="shared" si="621"/>
        <v>-2999.9919195791822</v>
      </c>
      <c r="X1235" s="11">
        <f t="shared" si="621"/>
        <v>-3021.8918605921103</v>
      </c>
      <c r="Y1235" s="11">
        <f t="shared" si="621"/>
        <v>-3043.9516711744332</v>
      </c>
      <c r="Z1235" s="11">
        <f t="shared" si="621"/>
        <v>-3066.1725183740068</v>
      </c>
      <c r="AA1235" s="11">
        <f t="shared" si="621"/>
        <v>-3088.5555777581371</v>
      </c>
      <c r="AB1235" s="11">
        <f t="shared" si="621"/>
        <v>-3111.1020334757718</v>
      </c>
      <c r="AC1235" s="11">
        <f t="shared" si="621"/>
        <v>-3133.813078320145</v>
      </c>
      <c r="AD1235" s="11">
        <f t="shared" si="621"/>
        <v>-3156.6899137918822</v>
      </c>
      <c r="AE1235" s="11">
        <f t="shared" si="621"/>
        <v>-3179.7337501625634</v>
      </c>
      <c r="AF1235" s="11">
        <f t="shared" si="621"/>
        <v>-3202.9458065387503</v>
      </c>
      <c r="AG1235" s="41">
        <f t="shared" si="622"/>
        <v>-36939.765839609805</v>
      </c>
    </row>
    <row r="1236" spans="1:33" outlineLevel="2" x14ac:dyDescent="0.3">
      <c r="A1236" s="45">
        <f>IF(AG1236=0,"-",F1236)</f>
        <v>2001</v>
      </c>
      <c r="E1236" s="42"/>
      <c r="F1236" s="43">
        <v>2001</v>
      </c>
      <c r="G1236" s="43" t="s">
        <v>197</v>
      </c>
      <c r="H1236" s="43" t="s">
        <v>533</v>
      </c>
      <c r="I1236" s="65">
        <v>-2113.5430961358006</v>
      </c>
      <c r="J1236" s="76"/>
      <c r="K1236" s="76"/>
      <c r="L1236" s="76"/>
      <c r="M1236" s="76"/>
      <c r="N1236" s="76"/>
      <c r="O1236" s="76"/>
      <c r="P1236" s="76"/>
      <c r="Q1236" s="76"/>
      <c r="R1236" s="76"/>
      <c r="S1236" s="76"/>
      <c r="T1236" s="68" t="s">
        <v>555</v>
      </c>
      <c r="U1236" s="11">
        <f>I1236*(1+U$1244)</f>
        <v>-2128.9719607375923</v>
      </c>
      <c r="V1236" s="11">
        <f t="shared" si="621"/>
        <v>-2144.5134560509769</v>
      </c>
      <c r="W1236" s="11">
        <f t="shared" si="621"/>
        <v>-2160.1684042801494</v>
      </c>
      <c r="X1236" s="11">
        <f t="shared" si="621"/>
        <v>-2175.9376336313949</v>
      </c>
      <c r="Y1236" s="11">
        <f t="shared" si="621"/>
        <v>-2191.8219783569043</v>
      </c>
      <c r="Z1236" s="11">
        <f t="shared" si="621"/>
        <v>-2207.8222787989098</v>
      </c>
      <c r="AA1236" s="11">
        <f t="shared" si="621"/>
        <v>-2223.939381434142</v>
      </c>
      <c r="AB1236" s="11">
        <f t="shared" si="621"/>
        <v>-2240.1741389186113</v>
      </c>
      <c r="AC1236" s="11">
        <f t="shared" si="621"/>
        <v>-2256.5274101327173</v>
      </c>
      <c r="AD1236" s="11">
        <f t="shared" si="621"/>
        <v>-2273.0000602266864</v>
      </c>
      <c r="AE1236" s="11">
        <f t="shared" si="621"/>
        <v>-2289.5929606663412</v>
      </c>
      <c r="AF1236" s="11">
        <f t="shared" si="621"/>
        <v>-2306.3069892792059</v>
      </c>
      <c r="AG1236" s="41">
        <f t="shared" si="622"/>
        <v>-26598.776652513625</v>
      </c>
    </row>
    <row r="1237" spans="1:33" outlineLevel="2" x14ac:dyDescent="0.3">
      <c r="A1237" s="45">
        <f>IF(AG1237=0,"-",F1237)</f>
        <v>2001</v>
      </c>
      <c r="E1237" s="42"/>
      <c r="F1237" s="43">
        <v>2001</v>
      </c>
      <c r="G1237" s="43" t="s">
        <v>197</v>
      </c>
      <c r="H1237" s="43" t="s">
        <v>534</v>
      </c>
      <c r="I1237" s="65">
        <v>-1700.8937496257001</v>
      </c>
      <c r="J1237" s="76"/>
      <c r="K1237" s="76"/>
      <c r="L1237" s="76"/>
      <c r="M1237" s="76"/>
      <c r="N1237" s="76"/>
      <c r="O1237" s="76"/>
      <c r="P1237" s="76"/>
      <c r="Q1237" s="76"/>
      <c r="R1237" s="76"/>
      <c r="S1237" s="76"/>
      <c r="T1237" s="68" t="s">
        <v>555</v>
      </c>
      <c r="U1237" s="11">
        <f>I1237*(1+U$1244)</f>
        <v>-1713.3102739979679</v>
      </c>
      <c r="V1237" s="11">
        <f t="shared" si="621"/>
        <v>-1725.8174389981532</v>
      </c>
      <c r="W1237" s="11">
        <f t="shared" si="621"/>
        <v>-1738.4159063028399</v>
      </c>
      <c r="X1237" s="11">
        <f t="shared" si="621"/>
        <v>-1751.1063424188508</v>
      </c>
      <c r="Y1237" s="11">
        <f t="shared" si="621"/>
        <v>-1763.8894187185085</v>
      </c>
      <c r="Z1237" s="11">
        <f t="shared" si="621"/>
        <v>-1776.7658114751539</v>
      </c>
      <c r="AA1237" s="11">
        <f t="shared" si="621"/>
        <v>-1789.7362018989227</v>
      </c>
      <c r="AB1237" s="11">
        <f t="shared" si="621"/>
        <v>-1802.801276172785</v>
      </c>
      <c r="AC1237" s="11">
        <f t="shared" si="621"/>
        <v>-1815.9617254888465</v>
      </c>
      <c r="AD1237" s="11">
        <f t="shared" si="621"/>
        <v>-1829.2182460849151</v>
      </c>
      <c r="AE1237" s="11">
        <f t="shared" si="621"/>
        <v>-1842.5715392813352</v>
      </c>
      <c r="AF1237" s="11">
        <f t="shared" si="621"/>
        <v>-1856.0223115180891</v>
      </c>
      <c r="AG1237" s="41">
        <f t="shared" si="622"/>
        <v>-21405.616492356367</v>
      </c>
    </row>
    <row r="1238" spans="1:33" outlineLevel="2" x14ac:dyDescent="0.3">
      <c r="A1238" s="45">
        <f>IF(AG1238=0,"-",F1238)</f>
        <v>2001</v>
      </c>
      <c r="E1238" s="42"/>
      <c r="F1238" s="43">
        <v>2001</v>
      </c>
      <c r="G1238" s="43" t="s">
        <v>197</v>
      </c>
      <c r="H1238" s="43" t="s">
        <v>535</v>
      </c>
      <c r="I1238" s="65">
        <v>-1118.756717554</v>
      </c>
      <c r="J1238" s="76"/>
      <c r="K1238" s="76"/>
      <c r="L1238" s="76"/>
      <c r="M1238" s="76"/>
      <c r="N1238" s="76"/>
      <c r="O1238" s="76"/>
      <c r="P1238" s="76"/>
      <c r="Q1238" s="76"/>
      <c r="R1238" s="76"/>
      <c r="S1238" s="76"/>
      <c r="T1238" s="68" t="s">
        <v>555</v>
      </c>
      <c r="U1238" s="11">
        <f>I1238*(1+U$1244)</f>
        <v>-1126.9236415921443</v>
      </c>
      <c r="V1238" s="11">
        <f t="shared" si="621"/>
        <v>-1135.1501841757672</v>
      </c>
      <c r="W1238" s="11">
        <f t="shared" si="621"/>
        <v>-1143.4367805202503</v>
      </c>
      <c r="X1238" s="11">
        <f t="shared" si="621"/>
        <v>-1151.7838690180481</v>
      </c>
      <c r="Y1238" s="11">
        <f t="shared" si="621"/>
        <v>-1160.1918912618798</v>
      </c>
      <c r="Z1238" s="11">
        <f t="shared" si="621"/>
        <v>-1168.6612920680916</v>
      </c>
      <c r="AA1238" s="11">
        <f t="shared" si="621"/>
        <v>-1177.1925195001888</v>
      </c>
      <c r="AB1238" s="11">
        <f t="shared" si="621"/>
        <v>-1185.7860248925404</v>
      </c>
      <c r="AC1238" s="11">
        <f t="shared" si="621"/>
        <v>-1194.4422628742559</v>
      </c>
      <c r="AD1238" s="11">
        <f t="shared" si="621"/>
        <v>-1203.161691393238</v>
      </c>
      <c r="AE1238" s="11">
        <f t="shared" si="621"/>
        <v>-1211.9447717404087</v>
      </c>
      <c r="AF1238" s="11">
        <f t="shared" si="621"/>
        <v>-1220.7919685741138</v>
      </c>
      <c r="AG1238" s="41">
        <f t="shared" si="622"/>
        <v>-14079.466897610928</v>
      </c>
    </row>
    <row r="1239" spans="1:33" outlineLevel="2" x14ac:dyDescent="0.3">
      <c r="A1239" s="45">
        <f>IF(AG1239=0,"-",F1239)</f>
        <v>2001</v>
      </c>
      <c r="E1239" s="42"/>
      <c r="F1239" s="43">
        <v>2001</v>
      </c>
      <c r="G1239" s="43" t="s">
        <v>197</v>
      </c>
      <c r="H1239" s="43" t="s">
        <v>536</v>
      </c>
      <c r="I1239" s="65">
        <v>-655.53705107030009</v>
      </c>
      <c r="J1239" s="76"/>
      <c r="K1239" s="76"/>
      <c r="L1239" s="76"/>
      <c r="M1239" s="76"/>
      <c r="N1239" s="76"/>
      <c r="O1239" s="76"/>
      <c r="P1239" s="76"/>
      <c r="Q1239" s="76"/>
      <c r="R1239" s="76"/>
      <c r="S1239" s="76"/>
      <c r="T1239" s="68" t="s">
        <v>555</v>
      </c>
      <c r="U1239" s="11">
        <f>I1239*(1+U$1244)</f>
        <v>-660.32247154311335</v>
      </c>
      <c r="V1239" s="11">
        <v>0</v>
      </c>
      <c r="W1239" s="11">
        <v>0</v>
      </c>
      <c r="X1239" s="11">
        <v>0</v>
      </c>
      <c r="Y1239" s="11">
        <v>0</v>
      </c>
      <c r="Z1239" s="11">
        <v>0</v>
      </c>
      <c r="AA1239" s="11">
        <v>0</v>
      </c>
      <c r="AB1239" s="11">
        <v>0</v>
      </c>
      <c r="AC1239" s="11">
        <v>0</v>
      </c>
      <c r="AD1239" s="11">
        <v>0</v>
      </c>
      <c r="AE1239" s="11">
        <v>0</v>
      </c>
      <c r="AF1239" s="11">
        <v>0</v>
      </c>
      <c r="AG1239" s="41">
        <f t="shared" si="622"/>
        <v>-660.32247154311335</v>
      </c>
    </row>
    <row r="1240" spans="1:33" outlineLevel="2" x14ac:dyDescent="0.3">
      <c r="A1240" s="45">
        <f>IF(AG1240=0,"-",F1240)</f>
        <v>2001</v>
      </c>
      <c r="E1240" s="42"/>
      <c r="F1240" s="43">
        <v>2001</v>
      </c>
      <c r="G1240" s="43" t="s">
        <v>197</v>
      </c>
      <c r="H1240" s="43" t="s">
        <v>537</v>
      </c>
      <c r="I1240" s="65">
        <v>-645.12670831490004</v>
      </c>
      <c r="J1240" s="76"/>
      <c r="K1240" s="76"/>
      <c r="L1240" s="76"/>
      <c r="M1240" s="76"/>
      <c r="N1240" s="76"/>
      <c r="O1240" s="76"/>
      <c r="P1240" s="76"/>
      <c r="Q1240" s="76"/>
      <c r="R1240" s="76"/>
      <c r="S1240" s="76"/>
      <c r="T1240" s="68" t="s">
        <v>555</v>
      </c>
      <c r="U1240" s="11">
        <f>I1240*(1+U$1244)</f>
        <v>-649.83613328559886</v>
      </c>
      <c r="V1240" s="11">
        <f t="shared" si="621"/>
        <v>-654.57993705858382</v>
      </c>
      <c r="W1240" s="11">
        <f t="shared" si="621"/>
        <v>-659.35837059911159</v>
      </c>
      <c r="X1240" s="11">
        <f t="shared" si="621"/>
        <v>-664.17168670448518</v>
      </c>
      <c r="Y1240" s="11">
        <f t="shared" si="621"/>
        <v>-669.02014001742793</v>
      </c>
      <c r="Z1240" s="11">
        <f t="shared" si="621"/>
        <v>-673.9039870395552</v>
      </c>
      <c r="AA1240" s="11">
        <f t="shared" si="621"/>
        <v>-678.82348614494401</v>
      </c>
      <c r="AB1240" s="11">
        <f t="shared" si="621"/>
        <v>-683.77889759380218</v>
      </c>
      <c r="AC1240" s="11">
        <f t="shared" si="621"/>
        <v>-688.77048354623696</v>
      </c>
      <c r="AD1240" s="11">
        <f t="shared" si="621"/>
        <v>-693.79850807612456</v>
      </c>
      <c r="AE1240" s="11">
        <f t="shared" si="621"/>
        <v>-698.86323718508038</v>
      </c>
      <c r="AF1240" s="11">
        <f t="shared" si="621"/>
        <v>-703.96493881653157</v>
      </c>
      <c r="AG1240" s="41">
        <f t="shared" si="622"/>
        <v>-8118.8698060674824</v>
      </c>
    </row>
    <row r="1241" spans="1:33" outlineLevel="2" x14ac:dyDescent="0.3">
      <c r="A1241" s="45">
        <f>IF(AG1241=0,"-",F1241)</f>
        <v>2001</v>
      </c>
      <c r="E1241" s="42"/>
      <c r="F1241" s="43">
        <v>2001</v>
      </c>
      <c r="G1241" s="43" t="s">
        <v>197</v>
      </c>
      <c r="H1241" s="43" t="s">
        <v>538</v>
      </c>
      <c r="I1241" s="65">
        <v>-609.03549078960009</v>
      </c>
      <c r="J1241" s="76"/>
      <c r="K1241" s="76"/>
      <c r="L1241" s="76"/>
      <c r="M1241" s="76"/>
      <c r="N1241" s="76"/>
      <c r="O1241" s="76"/>
      <c r="P1241" s="76"/>
      <c r="Q1241" s="76"/>
      <c r="R1241" s="76"/>
      <c r="S1241" s="76"/>
      <c r="T1241" s="68" t="s">
        <v>555</v>
      </c>
      <c r="U1241" s="11">
        <f>I1241*(1+U$1244)</f>
        <v>-613.48144987236424</v>
      </c>
      <c r="V1241" s="11">
        <f t="shared" si="621"/>
        <v>-617.95986445643257</v>
      </c>
      <c r="W1241" s="11">
        <f t="shared" si="621"/>
        <v>-622.47097146696456</v>
      </c>
      <c r="X1241" s="11">
        <f t="shared" si="621"/>
        <v>-627.01500955867346</v>
      </c>
      <c r="Y1241" s="11">
        <f t="shared" si="621"/>
        <v>-631.5922191284518</v>
      </c>
      <c r="Z1241" s="11">
        <f t="shared" si="621"/>
        <v>-636.20284232808956</v>
      </c>
      <c r="AA1241" s="11">
        <f t="shared" si="621"/>
        <v>-640.84712307708469</v>
      </c>
      <c r="AB1241" s="11">
        <f t="shared" si="621"/>
        <v>-645.52530707554752</v>
      </c>
      <c r="AC1241" s="11">
        <f t="shared" si="621"/>
        <v>-650.23764181719912</v>
      </c>
      <c r="AD1241" s="11">
        <f t="shared" si="621"/>
        <v>-654.98437660246475</v>
      </c>
      <c r="AE1241" s="11">
        <f t="shared" si="621"/>
        <v>-659.76576255166276</v>
      </c>
      <c r="AF1241" s="11">
        <f t="shared" si="621"/>
        <v>-664.58205261828994</v>
      </c>
      <c r="AG1241" s="41">
        <f t="shared" si="622"/>
        <v>-7664.6646205532261</v>
      </c>
    </row>
    <row r="1242" spans="1:33" outlineLevel="2" x14ac:dyDescent="0.3">
      <c r="A1242" s="45">
        <f>IF(AG1242=0,"-",F1242)</f>
        <v>2001</v>
      </c>
      <c r="E1242" s="42"/>
      <c r="F1242" s="43">
        <v>2001</v>
      </c>
      <c r="G1242" s="43" t="s">
        <v>197</v>
      </c>
      <c r="H1242" s="43" t="s">
        <v>539</v>
      </c>
      <c r="I1242" s="65">
        <v>-18718.607996841201</v>
      </c>
      <c r="J1242" s="76"/>
      <c r="K1242" s="76"/>
      <c r="L1242" s="76"/>
      <c r="M1242" s="76"/>
      <c r="N1242" s="76"/>
      <c r="O1242" s="76"/>
      <c r="P1242" s="76"/>
      <c r="Q1242" s="76"/>
      <c r="R1242" s="76"/>
      <c r="S1242" s="76"/>
      <c r="T1242" s="68" t="s">
        <v>555</v>
      </c>
      <c r="U1242" s="11">
        <f>I1242*(1+U$1244)</f>
        <v>-18855.253835218144</v>
      </c>
      <c r="V1242" s="11">
        <f t="shared" si="621"/>
        <v>-18992.897188215236</v>
      </c>
      <c r="W1242" s="11">
        <f t="shared" si="621"/>
        <v>-19131.545337689211</v>
      </c>
      <c r="X1242" s="11">
        <f t="shared" si="621"/>
        <v>-19271.205618654345</v>
      </c>
      <c r="Y1242" s="11">
        <f t="shared" si="621"/>
        <v>-19411.885419670525</v>
      </c>
      <c r="Z1242" s="11">
        <f t="shared" si="621"/>
        <v>-19553.592183234123</v>
      </c>
      <c r="AA1242" s="11">
        <f t="shared" si="621"/>
        <v>-19696.333406171732</v>
      </c>
      <c r="AB1242" s="11">
        <f t="shared" si="621"/>
        <v>-19840.116640036787</v>
      </c>
      <c r="AC1242" s="11">
        <f t="shared" si="621"/>
        <v>-19984.949491509058</v>
      </c>
      <c r="AD1242" s="11">
        <f t="shared" si="621"/>
        <v>-20130.839622797077</v>
      </c>
      <c r="AE1242" s="11">
        <f t="shared" si="621"/>
        <v>-20277.794752043497</v>
      </c>
      <c r="AF1242" s="11">
        <f t="shared" si="621"/>
        <v>-20425.822653733416</v>
      </c>
      <c r="AG1242" s="41">
        <f t="shared" si="622"/>
        <v>-235572.23614897317</v>
      </c>
    </row>
    <row r="1243" spans="1:33" outlineLevel="2" x14ac:dyDescent="0.3">
      <c r="A1243" s="45" t="str">
        <f>IF(AG1243=0,"-",F1243)</f>
        <v>-</v>
      </c>
      <c r="E1243" s="42"/>
      <c r="F1243" s="43"/>
      <c r="G1243" s="43"/>
      <c r="H1243" s="43"/>
      <c r="I1243" s="42"/>
      <c r="J1243" s="76"/>
      <c r="K1243" s="76"/>
      <c r="L1243" s="76"/>
      <c r="M1243" s="76"/>
      <c r="N1243" s="76"/>
      <c r="O1243" s="76"/>
      <c r="P1243" s="76"/>
      <c r="Q1243" s="76"/>
      <c r="R1243" s="76"/>
      <c r="S1243" s="76"/>
      <c r="T1243" s="68" t="s">
        <v>555</v>
      </c>
      <c r="AG1243" s="41">
        <f t="shared" si="622"/>
        <v>0</v>
      </c>
    </row>
    <row r="1244" spans="1:33" outlineLevel="2" x14ac:dyDescent="0.3">
      <c r="A1244" s="45" t="str">
        <f>IF(AG1244=0,"-",F1244)</f>
        <v>-</v>
      </c>
      <c r="E1244" s="42"/>
      <c r="F1244" s="43">
        <v>2001</v>
      </c>
      <c r="G1244" s="43" t="s">
        <v>197</v>
      </c>
      <c r="H1244" s="42" t="s">
        <v>473</v>
      </c>
      <c r="I1244" s="42"/>
      <c r="J1244" s="76"/>
      <c r="K1244" s="76"/>
      <c r="L1244" s="76"/>
      <c r="M1244" s="76"/>
      <c r="N1244" s="76"/>
      <c r="O1244" s="76"/>
      <c r="P1244" s="76"/>
      <c r="Q1244" s="76"/>
      <c r="R1244" s="76"/>
      <c r="S1244" s="76"/>
      <c r="T1244" s="68" t="s">
        <v>555</v>
      </c>
      <c r="U1244" s="63">
        <v>7.3000000000000001E-3</v>
      </c>
      <c r="V1244" s="63">
        <v>7.3000000000000001E-3</v>
      </c>
      <c r="W1244" s="63">
        <v>7.3000000000000001E-3</v>
      </c>
      <c r="X1244" s="63">
        <v>7.3000000000000001E-3</v>
      </c>
      <c r="Y1244" s="63">
        <v>7.3000000000000001E-3</v>
      </c>
      <c r="Z1244" s="63">
        <v>7.3000000000000001E-3</v>
      </c>
      <c r="AA1244" s="63">
        <v>7.3000000000000001E-3</v>
      </c>
      <c r="AB1244" s="63">
        <v>7.3000000000000001E-3</v>
      </c>
      <c r="AC1244" s="63">
        <v>7.3000000000000001E-3</v>
      </c>
      <c r="AD1244" s="63">
        <v>7.3000000000000001E-3</v>
      </c>
      <c r="AE1244" s="63">
        <v>7.3000000000000001E-3</v>
      </c>
      <c r="AF1244" s="63">
        <v>7.3000000000000001E-3</v>
      </c>
      <c r="AG1244" s="58"/>
    </row>
    <row r="1245" spans="1:33" outlineLevel="2" x14ac:dyDescent="0.3">
      <c r="A1245" s="45" t="str">
        <f>IF(AG1245=0,"-",F1245)</f>
        <v>-</v>
      </c>
      <c r="E1245" s="42"/>
      <c r="F1245" s="43"/>
      <c r="G1245" s="43"/>
      <c r="H1245" s="43"/>
      <c r="I1245" s="42"/>
      <c r="J1245" s="76"/>
      <c r="K1245" s="76"/>
      <c r="L1245" s="76"/>
      <c r="M1245" s="76"/>
      <c r="N1245" s="76"/>
      <c r="O1245" s="76"/>
      <c r="P1245" s="76"/>
      <c r="Q1245" s="76"/>
      <c r="R1245" s="76"/>
      <c r="S1245" s="76"/>
      <c r="T1245" s="68" t="s">
        <v>555</v>
      </c>
      <c r="AG1245" s="41">
        <f t="shared" si="622"/>
        <v>0</v>
      </c>
    </row>
    <row r="1246" spans="1:33" outlineLevel="1" x14ac:dyDescent="0.3">
      <c r="A1246" s="45" t="s">
        <v>179</v>
      </c>
      <c r="D1246">
        <v>33204</v>
      </c>
      <c r="E1246" t="s">
        <v>111</v>
      </c>
      <c r="J1246" s="72">
        <v>-29807.590000000004</v>
      </c>
      <c r="K1246" s="72">
        <v>-30097.759999999995</v>
      </c>
      <c r="L1246" s="72">
        <v>-30336.109999999997</v>
      </c>
      <c r="M1246" s="72">
        <v>-30639.200000000004</v>
      </c>
      <c r="N1246" s="72">
        <v>-30877.56</v>
      </c>
      <c r="O1246" s="72">
        <v>-31167.72</v>
      </c>
      <c r="P1246" s="72">
        <v>-34225.150000000009</v>
      </c>
      <c r="Q1246" s="72">
        <v>-31722.16</v>
      </c>
      <c r="R1246" s="72">
        <v>-32017.489999999998</v>
      </c>
      <c r="S1246" s="72">
        <v>-32268.81</v>
      </c>
      <c r="T1246" s="68" t="s">
        <v>555</v>
      </c>
      <c r="U1246" s="12">
        <f>SUBTOTAL(9,U1247:U1260)</f>
        <v>-33004.500165659403</v>
      </c>
      <c r="V1246" s="12">
        <f t="shared" ref="V1246:AG1246" si="623">SUBTOTAL(9,V1247:V1260)</f>
        <v>-33245.433016868723</v>
      </c>
      <c r="W1246" s="12">
        <f t="shared" si="623"/>
        <v>-33488.124677891865</v>
      </c>
      <c r="X1246" s="12">
        <f t="shared" si="623"/>
        <v>-33732.58798804049</v>
      </c>
      <c r="Y1246" s="12">
        <f t="shared" si="623"/>
        <v>-33978.835880353174</v>
      </c>
      <c r="Z1246" s="12">
        <f t="shared" si="623"/>
        <v>-34226.88138227976</v>
      </c>
      <c r="AA1246" s="12">
        <f t="shared" si="623"/>
        <v>-34476.737616370403</v>
      </c>
      <c r="AB1246" s="12">
        <f t="shared" si="623"/>
        <v>-34728.417800969917</v>
      </c>
      <c r="AC1246" s="12">
        <f t="shared" si="623"/>
        <v>-34981.935250916991</v>
      </c>
      <c r="AD1246" s="12">
        <f t="shared" si="623"/>
        <v>-35237.303378248682</v>
      </c>
      <c r="AE1246" s="12">
        <f t="shared" si="623"/>
        <v>-35494.535692909907</v>
      </c>
      <c r="AF1246" s="12">
        <f t="shared" si="623"/>
        <v>-35753.645803468156</v>
      </c>
      <c r="AG1246" s="12">
        <f t="shared" si="623"/>
        <v>-412348.93865397741</v>
      </c>
    </row>
    <row r="1247" spans="1:33" outlineLevel="2" x14ac:dyDescent="0.3">
      <c r="A1247" s="45">
        <f>IF(AG1247=0,"-",F1247)</f>
        <v>2001</v>
      </c>
      <c r="E1247" s="42"/>
      <c r="F1247" s="43">
        <v>2001</v>
      </c>
      <c r="G1247" s="43" t="s">
        <v>197</v>
      </c>
      <c r="H1247" s="43" t="s">
        <v>541</v>
      </c>
      <c r="I1247" s="65">
        <v>-5664.7026450000003</v>
      </c>
      <c r="J1247" s="76"/>
      <c r="K1247" s="76"/>
      <c r="L1247" s="76"/>
      <c r="M1247" s="76"/>
      <c r="N1247" s="76"/>
      <c r="O1247" s="76"/>
      <c r="P1247" s="76"/>
      <c r="Q1247" s="76"/>
      <c r="R1247" s="76"/>
      <c r="S1247" s="76"/>
      <c r="T1247" s="68" t="s">
        <v>555</v>
      </c>
      <c r="U1247" s="11">
        <f>I1247*(1+U$1262)</f>
        <v>-5706.0549743085012</v>
      </c>
      <c r="V1247" s="11">
        <f t="shared" ref="V1247:AF1247" si="624">U1247*(1+V$1262)</f>
        <v>-5747.7091756209538</v>
      </c>
      <c r="W1247" s="11">
        <f t="shared" si="624"/>
        <v>-5789.6674526029874</v>
      </c>
      <c r="X1247" s="11">
        <f t="shared" si="624"/>
        <v>-5831.9320250069895</v>
      </c>
      <c r="Y1247" s="11">
        <f t="shared" si="624"/>
        <v>-5874.5051287895412</v>
      </c>
      <c r="Z1247" s="11">
        <f t="shared" si="624"/>
        <v>-5917.3890162297057</v>
      </c>
      <c r="AA1247" s="11">
        <f t="shared" si="624"/>
        <v>-5960.5859560481831</v>
      </c>
      <c r="AB1247" s="11">
        <f t="shared" si="624"/>
        <v>-6004.0982335273357</v>
      </c>
      <c r="AC1247" s="11">
        <f t="shared" si="624"/>
        <v>-6047.9281506320858</v>
      </c>
      <c r="AD1247" s="11">
        <f t="shared" si="624"/>
        <v>-6092.0780261317004</v>
      </c>
      <c r="AE1247" s="11">
        <f t="shared" si="624"/>
        <v>-6136.5501957224624</v>
      </c>
      <c r="AF1247" s="11">
        <f t="shared" si="624"/>
        <v>-6181.3470121512373</v>
      </c>
      <c r="AG1247" s="41">
        <f>SUM(U1247:AF1247)</f>
        <v>-71289.84534677169</v>
      </c>
    </row>
    <row r="1248" spans="1:33" outlineLevel="2" x14ac:dyDescent="0.3">
      <c r="A1248" s="45">
        <f>IF(AG1248=0,"-",F1248)</f>
        <v>2001</v>
      </c>
      <c r="E1248" s="42"/>
      <c r="F1248" s="43">
        <v>2001</v>
      </c>
      <c r="G1248" s="43" t="s">
        <v>197</v>
      </c>
      <c r="H1248" s="43" t="s">
        <v>542</v>
      </c>
      <c r="I1248" s="65">
        <v>-4691.9228160000002</v>
      </c>
      <c r="J1248" s="76"/>
      <c r="K1248" s="76"/>
      <c r="L1248" s="76"/>
      <c r="M1248" s="76"/>
      <c r="N1248" s="76"/>
      <c r="O1248" s="76"/>
      <c r="P1248" s="76"/>
      <c r="Q1248" s="76"/>
      <c r="R1248" s="76"/>
      <c r="S1248" s="76"/>
      <c r="T1248" s="68" t="s">
        <v>555</v>
      </c>
      <c r="U1248" s="11">
        <f>I1248*(1+U$1262)</f>
        <v>-4726.1738525568007</v>
      </c>
      <c r="V1248" s="11">
        <f t="shared" ref="V1248:AF1260" si="625">U1248*(1+V$1262)</f>
        <v>-4760.6749216804656</v>
      </c>
      <c r="W1248" s="11">
        <f t="shared" si="625"/>
        <v>-4795.4278486087333</v>
      </c>
      <c r="X1248" s="11">
        <f t="shared" si="625"/>
        <v>-4830.4344719035771</v>
      </c>
      <c r="Y1248" s="11">
        <f t="shared" si="625"/>
        <v>-4865.6966435484737</v>
      </c>
      <c r="Z1248" s="11">
        <f t="shared" si="625"/>
        <v>-4901.2162290463784</v>
      </c>
      <c r="AA1248" s="11">
        <f t="shared" si="625"/>
        <v>-4936.9951075184172</v>
      </c>
      <c r="AB1248" s="11">
        <f t="shared" si="625"/>
        <v>-4973.0351718033016</v>
      </c>
      <c r="AC1248" s="11">
        <f t="shared" si="625"/>
        <v>-5009.3383285574664</v>
      </c>
      <c r="AD1248" s="11">
        <f t="shared" si="625"/>
        <v>-5045.9064983559365</v>
      </c>
      <c r="AE1248" s="11">
        <f t="shared" si="625"/>
        <v>-5082.7416157939351</v>
      </c>
      <c r="AF1248" s="11">
        <f t="shared" si="625"/>
        <v>-5119.8456295892311</v>
      </c>
      <c r="AG1248" s="41">
        <f t="shared" ref="AG1248:AG1263" si="626">SUM(U1248:AF1248)</f>
        <v>-59047.486318962721</v>
      </c>
    </row>
    <row r="1249" spans="1:33" outlineLevel="2" x14ac:dyDescent="0.3">
      <c r="A1249" s="45">
        <f>IF(AG1249=0,"-",F1249)</f>
        <v>2001</v>
      </c>
      <c r="E1249" s="42"/>
      <c r="F1249" s="43">
        <v>2001</v>
      </c>
      <c r="G1249" s="43" t="s">
        <v>197</v>
      </c>
      <c r="H1249" s="43" t="s">
        <v>543</v>
      </c>
      <c r="I1249" s="65">
        <v>-4643.209788000001</v>
      </c>
      <c r="J1249" s="76"/>
      <c r="K1249" s="76"/>
      <c r="L1249" s="76"/>
      <c r="M1249" s="76"/>
      <c r="N1249" s="76"/>
      <c r="O1249" s="76"/>
      <c r="P1249" s="76"/>
      <c r="Q1249" s="76"/>
      <c r="R1249" s="76"/>
      <c r="S1249" s="76"/>
      <c r="T1249" s="68" t="s">
        <v>555</v>
      </c>
      <c r="U1249" s="11">
        <f>I1249*(1+U$1262)</f>
        <v>-4677.1052194524018</v>
      </c>
      <c r="V1249" s="11">
        <f t="shared" si="625"/>
        <v>-4711.2480875544052</v>
      </c>
      <c r="W1249" s="11">
        <f t="shared" si="625"/>
        <v>-4745.6401985935527</v>
      </c>
      <c r="X1249" s="11">
        <f t="shared" si="625"/>
        <v>-4780.2833720432864</v>
      </c>
      <c r="Y1249" s="11">
        <f t="shared" si="625"/>
        <v>-4815.1794406592026</v>
      </c>
      <c r="Z1249" s="11">
        <f t="shared" si="625"/>
        <v>-4850.3302505760148</v>
      </c>
      <c r="AA1249" s="11">
        <f t="shared" si="625"/>
        <v>-4885.73766140522</v>
      </c>
      <c r="AB1249" s="11">
        <f t="shared" si="625"/>
        <v>-4921.4035463334785</v>
      </c>
      <c r="AC1249" s="11">
        <f t="shared" si="625"/>
        <v>-4957.3297922217134</v>
      </c>
      <c r="AD1249" s="11">
        <f t="shared" si="625"/>
        <v>-4993.5182997049324</v>
      </c>
      <c r="AE1249" s="11">
        <f t="shared" si="625"/>
        <v>-5029.9709832927792</v>
      </c>
      <c r="AF1249" s="11">
        <f t="shared" si="625"/>
        <v>-5066.6897714708166</v>
      </c>
      <c r="AG1249" s="41">
        <f t="shared" si="626"/>
        <v>-58434.436623307811</v>
      </c>
    </row>
    <row r="1250" spans="1:33" outlineLevel="2" x14ac:dyDescent="0.3">
      <c r="A1250" s="45">
        <f>IF(AG1250=0,"-",F1250)</f>
        <v>2001</v>
      </c>
      <c r="E1250" s="42"/>
      <c r="F1250" s="43">
        <v>2001</v>
      </c>
      <c r="G1250" s="43" t="s">
        <v>197</v>
      </c>
      <c r="H1250" s="43" t="s">
        <v>544</v>
      </c>
      <c r="I1250" s="65">
        <v>-3815.8034950000006</v>
      </c>
      <c r="J1250" s="76"/>
      <c r="K1250" s="76"/>
      <c r="L1250" s="76"/>
      <c r="M1250" s="76"/>
      <c r="N1250" s="76"/>
      <c r="O1250" s="76"/>
      <c r="P1250" s="76"/>
      <c r="Q1250" s="76"/>
      <c r="R1250" s="76"/>
      <c r="S1250" s="76"/>
      <c r="T1250" s="68" t="s">
        <v>555</v>
      </c>
      <c r="U1250" s="11">
        <f>I1250*(1+U$1262)</f>
        <v>-3843.6588605135007</v>
      </c>
      <c r="V1250" s="11">
        <f t="shared" si="625"/>
        <v>-3871.7175701952497</v>
      </c>
      <c r="W1250" s="11">
        <f t="shared" si="625"/>
        <v>-3899.9811084576754</v>
      </c>
      <c r="X1250" s="11">
        <f t="shared" si="625"/>
        <v>-3928.450970549417</v>
      </c>
      <c r="Y1250" s="11">
        <f t="shared" si="625"/>
        <v>-3957.1286626344281</v>
      </c>
      <c r="Z1250" s="11">
        <f t="shared" si="625"/>
        <v>-3986.01570187166</v>
      </c>
      <c r="AA1250" s="11">
        <f t="shared" si="625"/>
        <v>-4015.1136164953236</v>
      </c>
      <c r="AB1250" s="11">
        <f t="shared" si="625"/>
        <v>-4044.42394589574</v>
      </c>
      <c r="AC1250" s="11">
        <f t="shared" si="625"/>
        <v>-4073.948240700779</v>
      </c>
      <c r="AD1250" s="11">
        <f t="shared" si="625"/>
        <v>-4103.6880628578947</v>
      </c>
      <c r="AE1250" s="11">
        <f t="shared" si="625"/>
        <v>-4133.6449857167572</v>
      </c>
      <c r="AF1250" s="11">
        <f t="shared" si="625"/>
        <v>-4163.8205941124897</v>
      </c>
      <c r="AG1250" s="41">
        <f t="shared" ref="AG1250:AG1260" si="627">SUM(U1250:AF1250)</f>
        <v>-48021.592320000913</v>
      </c>
    </row>
    <row r="1251" spans="1:33" outlineLevel="2" x14ac:dyDescent="0.3">
      <c r="A1251" s="45">
        <f>IF(AG1251=0,"-",F1251)</f>
        <v>2001</v>
      </c>
      <c r="E1251" s="42"/>
      <c r="F1251" s="43">
        <v>2001</v>
      </c>
      <c r="G1251" s="43" t="s">
        <v>197</v>
      </c>
      <c r="H1251" s="43" t="s">
        <v>545</v>
      </c>
      <c r="I1251" s="65">
        <v>-2810.8102120000003</v>
      </c>
      <c r="J1251" s="76"/>
      <c r="K1251" s="76"/>
      <c r="L1251" s="76"/>
      <c r="M1251" s="76"/>
      <c r="N1251" s="76"/>
      <c r="O1251" s="76"/>
      <c r="P1251" s="76"/>
      <c r="Q1251" s="76"/>
      <c r="R1251" s="76"/>
      <c r="S1251" s="76"/>
      <c r="T1251" s="68" t="s">
        <v>555</v>
      </c>
      <c r="U1251" s="11">
        <f>I1251*(1+U$1262)</f>
        <v>-2831.3291265476005</v>
      </c>
      <c r="V1251" s="11">
        <f t="shared" si="625"/>
        <v>-2851.9978291713983</v>
      </c>
      <c r="W1251" s="11">
        <f t="shared" si="625"/>
        <v>-2872.8174133243497</v>
      </c>
      <c r="X1251" s="11">
        <f t="shared" si="625"/>
        <v>-2893.7889804416177</v>
      </c>
      <c r="Y1251" s="11">
        <f t="shared" si="625"/>
        <v>-2914.913639998842</v>
      </c>
      <c r="Z1251" s="11">
        <f t="shared" si="625"/>
        <v>-2936.1925095708339</v>
      </c>
      <c r="AA1251" s="11">
        <f t="shared" si="625"/>
        <v>-2957.6267148907014</v>
      </c>
      <c r="AB1251" s="11">
        <f t="shared" si="625"/>
        <v>-2979.2173899094037</v>
      </c>
      <c r="AC1251" s="11">
        <f t="shared" si="625"/>
        <v>-3000.9656768557425</v>
      </c>
      <c r="AD1251" s="11">
        <f t="shared" si="625"/>
        <v>-3022.8727262967896</v>
      </c>
      <c r="AE1251" s="11">
        <f t="shared" si="625"/>
        <v>-3044.9396971987562</v>
      </c>
      <c r="AF1251" s="11">
        <f t="shared" si="625"/>
        <v>-3067.1677569883072</v>
      </c>
      <c r="AG1251" s="41">
        <f t="shared" si="627"/>
        <v>-35373.829461194342</v>
      </c>
    </row>
    <row r="1252" spans="1:33" outlineLevel="2" x14ac:dyDescent="0.3">
      <c r="A1252" s="45">
        <f>IF(AG1252=0,"-",F1252)</f>
        <v>2001</v>
      </c>
      <c r="E1252" s="42"/>
      <c r="F1252" s="43">
        <v>2001</v>
      </c>
      <c r="G1252" s="43" t="s">
        <v>197</v>
      </c>
      <c r="H1252" s="43" t="s">
        <v>545</v>
      </c>
      <c r="I1252" s="65">
        <v>-2626.1217570000003</v>
      </c>
      <c r="J1252" s="76"/>
      <c r="K1252" s="76"/>
      <c r="L1252" s="76"/>
      <c r="M1252" s="76"/>
      <c r="N1252" s="76"/>
      <c r="O1252" s="76"/>
      <c r="P1252" s="76"/>
      <c r="Q1252" s="76"/>
      <c r="R1252" s="76"/>
      <c r="S1252" s="76"/>
      <c r="T1252" s="68" t="s">
        <v>555</v>
      </c>
      <c r="U1252" s="11">
        <f>I1252*(1+U$1262)</f>
        <v>-2645.2924458261004</v>
      </c>
      <c r="V1252" s="11">
        <f t="shared" si="625"/>
        <v>-2664.6030806806311</v>
      </c>
      <c r="W1252" s="11">
        <f t="shared" si="625"/>
        <v>-2684.0546831696001</v>
      </c>
      <c r="X1252" s="11">
        <f t="shared" si="625"/>
        <v>-2703.6482823567385</v>
      </c>
      <c r="Y1252" s="11">
        <f t="shared" si="625"/>
        <v>-2723.3849148179429</v>
      </c>
      <c r="Z1252" s="11">
        <f t="shared" si="625"/>
        <v>-2743.2656246961142</v>
      </c>
      <c r="AA1252" s="11">
        <f t="shared" si="625"/>
        <v>-2763.2914637563958</v>
      </c>
      <c r="AB1252" s="11">
        <f t="shared" si="625"/>
        <v>-2783.463491441818</v>
      </c>
      <c r="AC1252" s="11">
        <f t="shared" si="625"/>
        <v>-2803.7827749293433</v>
      </c>
      <c r="AD1252" s="11">
        <f t="shared" si="625"/>
        <v>-2824.2503891863275</v>
      </c>
      <c r="AE1252" s="11">
        <f t="shared" si="625"/>
        <v>-2844.867417027388</v>
      </c>
      <c r="AF1252" s="11">
        <f t="shared" si="625"/>
        <v>-2865.6349491716883</v>
      </c>
      <c r="AG1252" s="41">
        <f t="shared" si="627"/>
        <v>-33049.53951706009</v>
      </c>
    </row>
    <row r="1253" spans="1:33" outlineLevel="2" x14ac:dyDescent="0.3">
      <c r="A1253" s="45">
        <f>IF(AG1253=0,"-",F1253)</f>
        <v>2001</v>
      </c>
      <c r="E1253" s="42"/>
      <c r="F1253" s="43">
        <v>2001</v>
      </c>
      <c r="G1253" s="43" t="s">
        <v>197</v>
      </c>
      <c r="H1253" s="43" t="s">
        <v>546</v>
      </c>
      <c r="I1253" s="65">
        <v>-1760.1056550000001</v>
      </c>
      <c r="J1253" s="76"/>
      <c r="K1253" s="76"/>
      <c r="L1253" s="76"/>
      <c r="M1253" s="76"/>
      <c r="N1253" s="76"/>
      <c r="O1253" s="76"/>
      <c r="P1253" s="76"/>
      <c r="Q1253" s="76"/>
      <c r="R1253" s="76"/>
      <c r="S1253" s="76"/>
      <c r="T1253" s="68" t="s">
        <v>555</v>
      </c>
      <c r="U1253" s="11">
        <f>I1253*(1+U$1262)</f>
        <v>-1772.9544262815002</v>
      </c>
      <c r="V1253" s="11">
        <f t="shared" si="625"/>
        <v>-1785.8969935933553</v>
      </c>
      <c r="W1253" s="11">
        <f t="shared" si="625"/>
        <v>-1798.934041646587</v>
      </c>
      <c r="X1253" s="11">
        <f t="shared" si="625"/>
        <v>-1812.0662601506074</v>
      </c>
      <c r="Y1253" s="11">
        <f t="shared" si="625"/>
        <v>-1825.294343849707</v>
      </c>
      <c r="Z1253" s="11">
        <f t="shared" si="625"/>
        <v>-1838.6189925598101</v>
      </c>
      <c r="AA1253" s="11">
        <f t="shared" si="625"/>
        <v>-1852.0409112054967</v>
      </c>
      <c r="AB1253" s="11">
        <f t="shared" si="625"/>
        <v>-1865.560809857297</v>
      </c>
      <c r="AC1253" s="11">
        <f t="shared" si="625"/>
        <v>-1879.1794037692555</v>
      </c>
      <c r="AD1253" s="11">
        <f t="shared" si="625"/>
        <v>-1892.8974134167713</v>
      </c>
      <c r="AE1253" s="11">
        <f t="shared" si="625"/>
        <v>-1906.7155645347138</v>
      </c>
      <c r="AF1253" s="11">
        <f t="shared" si="625"/>
        <v>-1920.6345881558175</v>
      </c>
      <c r="AG1253" s="41">
        <f t="shared" si="627"/>
        <v>-22150.793749020919</v>
      </c>
    </row>
    <row r="1254" spans="1:33" outlineLevel="2" x14ac:dyDescent="0.3">
      <c r="A1254" s="45">
        <f>IF(AG1254=0,"-",F1254)</f>
        <v>2001</v>
      </c>
      <c r="E1254" s="42"/>
      <c r="F1254" s="43">
        <v>2001</v>
      </c>
      <c r="G1254" s="43" t="s">
        <v>197</v>
      </c>
      <c r="H1254" s="43" t="s">
        <v>547</v>
      </c>
      <c r="I1254" s="65">
        <v>-1704.2911620000002</v>
      </c>
      <c r="J1254" s="76"/>
      <c r="K1254" s="76"/>
      <c r="L1254" s="76"/>
      <c r="M1254" s="76"/>
      <c r="N1254" s="76"/>
      <c r="O1254" s="76"/>
      <c r="P1254" s="76"/>
      <c r="Q1254" s="76"/>
      <c r="R1254" s="76"/>
      <c r="S1254" s="76"/>
      <c r="T1254" s="68" t="s">
        <v>555</v>
      </c>
      <c r="U1254" s="11">
        <f>I1254*(1+U$1262)</f>
        <v>-1716.7324874826004</v>
      </c>
      <c r="V1254" s="11">
        <f t="shared" si="625"/>
        <v>-1729.2646346412234</v>
      </c>
      <c r="W1254" s="11">
        <f t="shared" si="625"/>
        <v>-1741.8882664741045</v>
      </c>
      <c r="X1254" s="11">
        <f t="shared" si="625"/>
        <v>-1754.6040508193655</v>
      </c>
      <c r="Y1254" s="11">
        <f t="shared" si="625"/>
        <v>-1767.4126603903471</v>
      </c>
      <c r="Z1254" s="11">
        <f t="shared" si="625"/>
        <v>-1780.3147728111969</v>
      </c>
      <c r="AA1254" s="11">
        <f t="shared" si="625"/>
        <v>-1793.3110706527189</v>
      </c>
      <c r="AB1254" s="11">
        <f t="shared" si="625"/>
        <v>-1806.4022414684839</v>
      </c>
      <c r="AC1254" s="11">
        <f t="shared" si="625"/>
        <v>-1819.5889778312039</v>
      </c>
      <c r="AD1254" s="11">
        <f t="shared" si="625"/>
        <v>-1832.871977369372</v>
      </c>
      <c r="AE1254" s="11">
        <f t="shared" si="625"/>
        <v>-1846.2519428041685</v>
      </c>
      <c r="AF1254" s="11">
        <f t="shared" si="625"/>
        <v>-1859.729581986639</v>
      </c>
      <c r="AG1254" s="41">
        <f t="shared" si="627"/>
        <v>-21448.372664731418</v>
      </c>
    </row>
    <row r="1255" spans="1:33" outlineLevel="2" x14ac:dyDescent="0.3">
      <c r="A1255" s="45">
        <f>IF(AG1255=0,"-",F1255)</f>
        <v>2001</v>
      </c>
      <c r="E1255" s="42"/>
      <c r="F1255" s="43">
        <v>2001</v>
      </c>
      <c r="G1255" s="43" t="s">
        <v>197</v>
      </c>
      <c r="H1255" s="43" t="s">
        <v>548</v>
      </c>
      <c r="I1255" s="65">
        <v>-1519.6933640000002</v>
      </c>
      <c r="J1255" s="76"/>
      <c r="K1255" s="76"/>
      <c r="L1255" s="76"/>
      <c r="M1255" s="76"/>
      <c r="N1255" s="76"/>
      <c r="O1255" s="76"/>
      <c r="P1255" s="76"/>
      <c r="Q1255" s="76"/>
      <c r="R1255" s="76"/>
      <c r="S1255" s="76"/>
      <c r="T1255" s="68" t="s">
        <v>555</v>
      </c>
      <c r="U1255" s="11">
        <f>I1255*(1+U$1262)</f>
        <v>-1530.7871255572004</v>
      </c>
      <c r="V1255" s="11">
        <f t="shared" si="625"/>
        <v>-1541.9618715737681</v>
      </c>
      <c r="W1255" s="11">
        <f t="shared" si="625"/>
        <v>-1553.2181932362569</v>
      </c>
      <c r="X1255" s="11">
        <f t="shared" si="625"/>
        <v>-1564.5566860468816</v>
      </c>
      <c r="Y1255" s="11">
        <f t="shared" si="625"/>
        <v>-1575.977949855024</v>
      </c>
      <c r="Z1255" s="11">
        <f t="shared" si="625"/>
        <v>-1587.4825888889659</v>
      </c>
      <c r="AA1255" s="11">
        <f t="shared" si="625"/>
        <v>-1599.0712117878554</v>
      </c>
      <c r="AB1255" s="11">
        <f t="shared" si="625"/>
        <v>-1610.744431633907</v>
      </c>
      <c r="AC1255" s="11">
        <f t="shared" si="625"/>
        <v>-1622.5028659848347</v>
      </c>
      <c r="AD1255" s="11">
        <f t="shared" si="625"/>
        <v>-1634.3471369065242</v>
      </c>
      <c r="AE1255" s="11">
        <f t="shared" si="625"/>
        <v>-1646.277871005942</v>
      </c>
      <c r="AF1255" s="11">
        <f t="shared" si="625"/>
        <v>-1658.2956994642855</v>
      </c>
      <c r="AG1255" s="41">
        <f t="shared" si="627"/>
        <v>-19125.223631941448</v>
      </c>
    </row>
    <row r="1256" spans="1:33" outlineLevel="2" x14ac:dyDescent="0.3">
      <c r="A1256" s="45">
        <f>IF(AG1256=0,"-",F1256)</f>
        <v>2001</v>
      </c>
      <c r="E1256" s="42"/>
      <c r="F1256" s="43">
        <v>2001</v>
      </c>
      <c r="G1256" s="43" t="s">
        <v>197</v>
      </c>
      <c r="H1256" s="43" t="s">
        <v>549</v>
      </c>
      <c r="I1256" s="65">
        <v>-1421.7737310000002</v>
      </c>
      <c r="J1256" s="76"/>
      <c r="K1256" s="76"/>
      <c r="L1256" s="76"/>
      <c r="M1256" s="76"/>
      <c r="N1256" s="76"/>
      <c r="O1256" s="76"/>
      <c r="P1256" s="76"/>
      <c r="Q1256" s="76"/>
      <c r="R1256" s="76"/>
      <c r="S1256" s="76"/>
      <c r="T1256" s="68" t="s">
        <v>555</v>
      </c>
      <c r="U1256" s="11">
        <f>I1256*(1+U$1262)</f>
        <v>-1432.1526792363004</v>
      </c>
      <c r="V1256" s="11">
        <f t="shared" si="625"/>
        <v>-1442.6073937947256</v>
      </c>
      <c r="W1256" s="11">
        <f t="shared" si="625"/>
        <v>-1453.1384277694272</v>
      </c>
      <c r="X1256" s="11">
        <f t="shared" si="625"/>
        <v>-1463.7463382921442</v>
      </c>
      <c r="Y1256" s="11">
        <f t="shared" si="625"/>
        <v>-1474.431686561677</v>
      </c>
      <c r="Z1256" s="11">
        <f t="shared" si="625"/>
        <v>-1485.1950378735773</v>
      </c>
      <c r="AA1256" s="11">
        <f t="shared" si="625"/>
        <v>-1496.0369616500545</v>
      </c>
      <c r="AB1256" s="11">
        <f t="shared" si="625"/>
        <v>-1506.9580314701</v>
      </c>
      <c r="AC1256" s="11">
        <f t="shared" si="625"/>
        <v>-1517.9588250998318</v>
      </c>
      <c r="AD1256" s="11">
        <f t="shared" si="625"/>
        <v>-1529.0399245230606</v>
      </c>
      <c r="AE1256" s="11">
        <f t="shared" si="625"/>
        <v>-1540.201915972079</v>
      </c>
      <c r="AF1256" s="11">
        <f t="shared" si="625"/>
        <v>-1551.4453899586752</v>
      </c>
      <c r="AG1256" s="41">
        <f t="shared" si="627"/>
        <v>-17892.91261220165</v>
      </c>
    </row>
    <row r="1257" spans="1:33" outlineLevel="2" x14ac:dyDescent="0.3">
      <c r="A1257" s="45">
        <f>IF(AG1257=0,"-",F1257)</f>
        <v>2001</v>
      </c>
      <c r="E1257" s="42"/>
      <c r="F1257" s="43">
        <v>2001</v>
      </c>
      <c r="G1257" s="43" t="s">
        <v>197</v>
      </c>
      <c r="H1257" s="43" t="s">
        <v>550</v>
      </c>
      <c r="I1257" s="65">
        <v>-1000.812988</v>
      </c>
      <c r="J1257" s="76"/>
      <c r="K1257" s="76"/>
      <c r="L1257" s="76"/>
      <c r="M1257" s="76"/>
      <c r="N1257" s="76"/>
      <c r="O1257" s="76"/>
      <c r="P1257" s="76"/>
      <c r="Q1257" s="76"/>
      <c r="R1257" s="76"/>
      <c r="S1257" s="76"/>
      <c r="T1257" s="68" t="s">
        <v>555</v>
      </c>
      <c r="U1257" s="11">
        <f>I1257*(1+U$1262)</f>
        <v>-1008.1189228124001</v>
      </c>
      <c r="V1257" s="11">
        <f t="shared" si="625"/>
        <v>-1015.4781909489308</v>
      </c>
      <c r="W1257" s="11">
        <f t="shared" si="625"/>
        <v>-1022.8911817428581</v>
      </c>
      <c r="X1257" s="11">
        <f t="shared" si="625"/>
        <v>-1030.3582873695809</v>
      </c>
      <c r="Y1257" s="11">
        <f t="shared" si="625"/>
        <v>-1037.8799028673789</v>
      </c>
      <c r="Z1257" s="11">
        <f t="shared" si="625"/>
        <v>-1045.4564261583107</v>
      </c>
      <c r="AA1257" s="11">
        <f t="shared" si="625"/>
        <v>-1053.0882580692664</v>
      </c>
      <c r="AB1257" s="11">
        <f t="shared" si="625"/>
        <v>-1060.7758023531721</v>
      </c>
      <c r="AC1257" s="11">
        <f t="shared" si="625"/>
        <v>-1068.5194657103505</v>
      </c>
      <c r="AD1257" s="11">
        <f t="shared" si="625"/>
        <v>-1076.319657810036</v>
      </c>
      <c r="AE1257" s="11">
        <f t="shared" si="625"/>
        <v>-1084.1767913120493</v>
      </c>
      <c r="AF1257" s="11">
        <f t="shared" si="625"/>
        <v>-1092.0912818886275</v>
      </c>
      <c r="AG1257" s="41">
        <f t="shared" si="627"/>
        <v>-12595.154169042962</v>
      </c>
    </row>
    <row r="1258" spans="1:33" outlineLevel="2" x14ac:dyDescent="0.3">
      <c r="A1258" s="45">
        <f>IF(AG1258=0,"-",F1258)</f>
        <v>2001</v>
      </c>
      <c r="E1258" s="42"/>
      <c r="F1258" s="43">
        <v>2001</v>
      </c>
      <c r="G1258" s="43" t="s">
        <v>197</v>
      </c>
      <c r="H1258" s="43" t="s">
        <v>551</v>
      </c>
      <c r="I1258" s="65">
        <v>-387.17590100000001</v>
      </c>
      <c r="J1258" s="76"/>
      <c r="K1258" s="76"/>
      <c r="L1258" s="76"/>
      <c r="M1258" s="76"/>
      <c r="N1258" s="76"/>
      <c r="O1258" s="76"/>
      <c r="P1258" s="76"/>
      <c r="Q1258" s="76"/>
      <c r="R1258" s="76"/>
      <c r="S1258" s="76"/>
      <c r="T1258" s="68" t="s">
        <v>555</v>
      </c>
      <c r="U1258" s="11">
        <f>I1258*(1+U$1262)</f>
        <v>-390.00228507730003</v>
      </c>
      <c r="V1258" s="11">
        <f t="shared" si="625"/>
        <v>-392.84930175836433</v>
      </c>
      <c r="W1258" s="11">
        <f t="shared" si="625"/>
        <v>-395.71710166120045</v>
      </c>
      <c r="X1258" s="11">
        <f t="shared" si="625"/>
        <v>-398.60583650332723</v>
      </c>
      <c r="Y1258" s="11">
        <f t="shared" si="625"/>
        <v>-401.51565910980156</v>
      </c>
      <c r="Z1258" s="11">
        <f t="shared" si="625"/>
        <v>-404.44672342130315</v>
      </c>
      <c r="AA1258" s="11">
        <f t="shared" si="625"/>
        <v>-407.39918450227867</v>
      </c>
      <c r="AB1258" s="11">
        <f t="shared" si="625"/>
        <v>-410.37319854914534</v>
      </c>
      <c r="AC1258" s="11">
        <f t="shared" si="625"/>
        <v>-413.36892289855416</v>
      </c>
      <c r="AD1258" s="11">
        <f t="shared" si="625"/>
        <v>-416.38651603571367</v>
      </c>
      <c r="AE1258" s="11">
        <f t="shared" si="625"/>
        <v>-419.42613760277442</v>
      </c>
      <c r="AF1258" s="11">
        <f t="shared" si="625"/>
        <v>-422.4879484072747</v>
      </c>
      <c r="AG1258" s="41">
        <f t="shared" si="627"/>
        <v>-4872.5788155270375</v>
      </c>
    </row>
    <row r="1259" spans="1:33" outlineLevel="2" x14ac:dyDescent="0.3">
      <c r="A1259" s="45">
        <f>IF(AG1259=0,"-",F1259)</f>
        <v>2001</v>
      </c>
      <c r="E1259" s="42"/>
      <c r="F1259" s="43">
        <v>2001</v>
      </c>
      <c r="G1259" s="43" t="s">
        <v>197</v>
      </c>
      <c r="H1259" s="43" t="s">
        <v>552</v>
      </c>
      <c r="I1259" s="65">
        <v>-359.44493199999999</v>
      </c>
      <c r="J1259" s="76"/>
      <c r="K1259" s="76"/>
      <c r="L1259" s="76"/>
      <c r="M1259" s="76"/>
      <c r="N1259" s="76"/>
      <c r="O1259" s="76"/>
      <c r="P1259" s="76"/>
      <c r="Q1259" s="76"/>
      <c r="R1259" s="76"/>
      <c r="S1259" s="76"/>
      <c r="T1259" s="68" t="s">
        <v>555</v>
      </c>
      <c r="U1259" s="11">
        <f>I1259*(1+U$1262)</f>
        <v>-362.06888000360004</v>
      </c>
      <c r="V1259" s="11">
        <f t="shared" si="625"/>
        <v>-364.71198282762634</v>
      </c>
      <c r="W1259" s="11">
        <f t="shared" si="625"/>
        <v>-367.37438030226804</v>
      </c>
      <c r="X1259" s="11">
        <f t="shared" si="625"/>
        <v>-370.05621327847462</v>
      </c>
      <c r="Y1259" s="11">
        <f t="shared" si="625"/>
        <v>-372.75762363540753</v>
      </c>
      <c r="Z1259" s="11">
        <f t="shared" si="625"/>
        <v>-375.47875428794606</v>
      </c>
      <c r="AA1259" s="11">
        <f t="shared" si="625"/>
        <v>-378.2197491942481</v>
      </c>
      <c r="AB1259" s="11">
        <f t="shared" si="625"/>
        <v>-380.98075336336615</v>
      </c>
      <c r="AC1259" s="11">
        <f t="shared" si="625"/>
        <v>-383.76191286291873</v>
      </c>
      <c r="AD1259" s="11">
        <f t="shared" si="625"/>
        <v>-386.56337482681806</v>
      </c>
      <c r="AE1259" s="11">
        <f t="shared" si="625"/>
        <v>-389.38528746305388</v>
      </c>
      <c r="AF1259" s="11">
        <f t="shared" si="625"/>
        <v>-392.2278000615342</v>
      </c>
      <c r="AG1259" s="41">
        <f t="shared" si="627"/>
        <v>-4523.5867121072615</v>
      </c>
    </row>
    <row r="1260" spans="1:33" outlineLevel="2" x14ac:dyDescent="0.3">
      <c r="A1260" s="45">
        <f>IF(AG1260=0,"-",F1260)</f>
        <v>2001</v>
      </c>
      <c r="E1260" s="42"/>
      <c r="F1260" s="43">
        <v>2001</v>
      </c>
      <c r="G1260" s="43" t="s">
        <v>197</v>
      </c>
      <c r="H1260" s="43" t="s">
        <v>553</v>
      </c>
      <c r="I1260" s="65">
        <v>-359.44493199999999</v>
      </c>
      <c r="J1260" s="76"/>
      <c r="K1260" s="76"/>
      <c r="L1260" s="76"/>
      <c r="M1260" s="76"/>
      <c r="N1260" s="76"/>
      <c r="O1260" s="76"/>
      <c r="P1260" s="76"/>
      <c r="Q1260" s="76"/>
      <c r="R1260" s="76"/>
      <c r="S1260" s="76"/>
      <c r="T1260" s="68" t="s">
        <v>555</v>
      </c>
      <c r="U1260" s="11">
        <f>I1260*(1+U$1262)</f>
        <v>-362.06888000360004</v>
      </c>
      <c r="V1260" s="11">
        <f t="shared" si="625"/>
        <v>-364.71198282762634</v>
      </c>
      <c r="W1260" s="11">
        <f t="shared" si="625"/>
        <v>-367.37438030226804</v>
      </c>
      <c r="X1260" s="11">
        <f t="shared" si="625"/>
        <v>-370.05621327847462</v>
      </c>
      <c r="Y1260" s="11">
        <f t="shared" si="625"/>
        <v>-372.75762363540753</v>
      </c>
      <c r="Z1260" s="11">
        <f t="shared" si="625"/>
        <v>-375.47875428794606</v>
      </c>
      <c r="AA1260" s="11">
        <f t="shared" si="625"/>
        <v>-378.2197491942481</v>
      </c>
      <c r="AB1260" s="11">
        <f t="shared" si="625"/>
        <v>-380.98075336336615</v>
      </c>
      <c r="AC1260" s="11">
        <f t="shared" si="625"/>
        <v>-383.76191286291873</v>
      </c>
      <c r="AD1260" s="11">
        <f t="shared" si="625"/>
        <v>-386.56337482681806</v>
      </c>
      <c r="AE1260" s="11">
        <f t="shared" si="625"/>
        <v>-389.38528746305388</v>
      </c>
      <c r="AF1260" s="11">
        <f t="shared" si="625"/>
        <v>-392.2278000615342</v>
      </c>
      <c r="AG1260" s="41">
        <f t="shared" si="627"/>
        <v>-4523.5867121072615</v>
      </c>
    </row>
    <row r="1261" spans="1:33" outlineLevel="2" x14ac:dyDescent="0.3">
      <c r="A1261" s="45" t="str">
        <f>IF(AG1261=0,"-",F1261)</f>
        <v>-</v>
      </c>
      <c r="E1261" s="42"/>
      <c r="F1261" s="43"/>
      <c r="G1261" s="43"/>
      <c r="H1261" s="43"/>
      <c r="I1261" s="42"/>
      <c r="J1261" s="76"/>
      <c r="K1261" s="76"/>
      <c r="L1261" s="76"/>
      <c r="M1261" s="76"/>
      <c r="N1261" s="76"/>
      <c r="O1261" s="76"/>
      <c r="P1261" s="76"/>
      <c r="Q1261" s="76"/>
      <c r="R1261" s="76"/>
      <c r="S1261" s="76"/>
      <c r="T1261" s="68" t="s">
        <v>555</v>
      </c>
      <c r="AG1261" s="41">
        <f t="shared" si="626"/>
        <v>0</v>
      </c>
    </row>
    <row r="1262" spans="1:33" outlineLevel="2" x14ac:dyDescent="0.3">
      <c r="A1262" s="45" t="str">
        <f>IF(AG1262=0,"-",F1262)</f>
        <v>-</v>
      </c>
      <c r="E1262" s="42"/>
      <c r="F1262" s="43">
        <v>2001</v>
      </c>
      <c r="G1262" s="43" t="s">
        <v>197</v>
      </c>
      <c r="H1262" s="42" t="s">
        <v>473</v>
      </c>
      <c r="I1262" s="42"/>
      <c r="J1262" s="76"/>
      <c r="K1262" s="76"/>
      <c r="L1262" s="76"/>
      <c r="M1262" s="76"/>
      <c r="N1262" s="76"/>
      <c r="O1262" s="76"/>
      <c r="P1262" s="76"/>
      <c r="Q1262" s="76"/>
      <c r="R1262" s="76"/>
      <c r="S1262" s="76"/>
      <c r="T1262" s="68" t="s">
        <v>555</v>
      </c>
      <c r="U1262" s="63">
        <v>7.3000000000000001E-3</v>
      </c>
      <c r="V1262" s="63">
        <v>7.3000000000000001E-3</v>
      </c>
      <c r="W1262" s="63">
        <v>7.3000000000000001E-3</v>
      </c>
      <c r="X1262" s="63">
        <v>7.3000000000000001E-3</v>
      </c>
      <c r="Y1262" s="63">
        <v>7.3000000000000001E-3</v>
      </c>
      <c r="Z1262" s="63">
        <v>7.3000000000000001E-3</v>
      </c>
      <c r="AA1262" s="63">
        <v>7.3000000000000001E-3</v>
      </c>
      <c r="AB1262" s="63">
        <v>7.3000000000000001E-3</v>
      </c>
      <c r="AC1262" s="63">
        <v>7.3000000000000001E-3</v>
      </c>
      <c r="AD1262" s="63">
        <v>7.3000000000000001E-3</v>
      </c>
      <c r="AE1262" s="63">
        <v>7.3000000000000001E-3</v>
      </c>
      <c r="AF1262" s="63">
        <v>7.3000000000000001E-3</v>
      </c>
      <c r="AG1262" s="58"/>
    </row>
    <row r="1263" spans="1:33" outlineLevel="2" x14ac:dyDescent="0.3">
      <c r="A1263" s="45" t="str">
        <f>IF(AG1263=0,"-",F1263)</f>
        <v>-</v>
      </c>
      <c r="E1263" s="42"/>
      <c r="F1263" s="43"/>
      <c r="G1263" s="43"/>
      <c r="H1263" s="43"/>
      <c r="I1263" s="42"/>
      <c r="J1263" s="76"/>
      <c r="K1263" s="76"/>
      <c r="L1263" s="76"/>
      <c r="M1263" s="76"/>
      <c r="N1263" s="76"/>
      <c r="O1263" s="76"/>
      <c r="P1263" s="76"/>
      <c r="Q1263" s="76"/>
      <c r="R1263" s="76"/>
      <c r="S1263" s="76"/>
      <c r="T1263" s="68" t="s">
        <v>555</v>
      </c>
      <c r="AG1263" s="41">
        <f t="shared" si="626"/>
        <v>0</v>
      </c>
    </row>
    <row r="1264" spans="1:33" outlineLevel="1" x14ac:dyDescent="0.3">
      <c r="A1264" s="45" t="s">
        <v>179</v>
      </c>
      <c r="D1264" t="s">
        <v>180</v>
      </c>
      <c r="E1264" t="s">
        <v>180</v>
      </c>
      <c r="J1264" s="72"/>
      <c r="K1264" s="72"/>
      <c r="L1264" s="72"/>
      <c r="M1264" s="72"/>
      <c r="N1264" s="72"/>
      <c r="O1264" s="72"/>
      <c r="P1264" s="72"/>
      <c r="Q1264" s="72"/>
      <c r="R1264" s="72"/>
      <c r="S1264" s="72"/>
      <c r="T1264" s="68" t="s">
        <v>555</v>
      </c>
      <c r="U1264" s="12">
        <f>SUBTOTAL(9,U1265:U1272)</f>
        <v>0</v>
      </c>
      <c r="V1264" s="12">
        <f t="shared" ref="V1264:AF1264" si="628">SUBTOTAL(9,V1265:V1272)</f>
        <v>0</v>
      </c>
      <c r="W1264" s="12">
        <f t="shared" si="628"/>
        <v>0</v>
      </c>
      <c r="X1264" s="12">
        <f t="shared" si="628"/>
        <v>0</v>
      </c>
      <c r="Y1264" s="12">
        <f t="shared" si="628"/>
        <v>0</v>
      </c>
      <c r="Z1264" s="12">
        <f t="shared" si="628"/>
        <v>0</v>
      </c>
      <c r="AA1264" s="12">
        <f t="shared" si="628"/>
        <v>0</v>
      </c>
      <c r="AB1264" s="12">
        <f t="shared" si="628"/>
        <v>0</v>
      </c>
      <c r="AC1264" s="12">
        <f t="shared" si="628"/>
        <v>0</v>
      </c>
      <c r="AD1264" s="12">
        <f t="shared" si="628"/>
        <v>0</v>
      </c>
      <c r="AE1264" s="12">
        <f t="shared" si="628"/>
        <v>0</v>
      </c>
      <c r="AF1264" s="12">
        <f t="shared" si="628"/>
        <v>0</v>
      </c>
      <c r="AG1264" s="12">
        <f t="shared" ref="AG1264" si="629">SUM(U1264:AF1264)</f>
        <v>0</v>
      </c>
    </row>
    <row r="1265" spans="1:33" outlineLevel="2" x14ac:dyDescent="0.3">
      <c r="A1265" s="45" t="str">
        <f>IF(AG1265=0,"-",F1265)</f>
        <v>-</v>
      </c>
      <c r="E1265" s="42"/>
      <c r="F1265" s="43"/>
      <c r="G1265" s="43"/>
      <c r="H1265" s="43"/>
      <c r="I1265" s="42"/>
      <c r="J1265" s="76"/>
      <c r="K1265" s="76"/>
      <c r="L1265" s="76"/>
      <c r="M1265" s="76"/>
      <c r="N1265" s="76"/>
      <c r="O1265" s="76"/>
      <c r="P1265" s="76"/>
      <c r="Q1265" s="76"/>
      <c r="R1265" s="76"/>
      <c r="S1265" s="76"/>
      <c r="T1265" s="68" t="s">
        <v>555</v>
      </c>
      <c r="AG1265" s="41">
        <f>SUM(U1265:AF1265)</f>
        <v>0</v>
      </c>
    </row>
    <row r="1266" spans="1:33" outlineLevel="2" x14ac:dyDescent="0.3">
      <c r="A1266" s="45" t="str">
        <f>IF(AG1266=0,"-",F1266)</f>
        <v>-</v>
      </c>
      <c r="E1266" s="42"/>
      <c r="F1266" s="43"/>
      <c r="G1266" s="43"/>
      <c r="H1266" s="43"/>
      <c r="I1266" s="42"/>
      <c r="J1266" s="76"/>
      <c r="K1266" s="76"/>
      <c r="L1266" s="76"/>
      <c r="M1266" s="76"/>
      <c r="N1266" s="76"/>
      <c r="O1266" s="76"/>
      <c r="P1266" s="76"/>
      <c r="Q1266" s="76"/>
      <c r="R1266" s="76"/>
      <c r="S1266" s="76"/>
      <c r="T1266" s="68" t="s">
        <v>555</v>
      </c>
      <c r="AG1266" s="41">
        <f t="shared" ref="AG1266:AG1272" si="630">SUM(U1266:AF1266)</f>
        <v>0</v>
      </c>
    </row>
    <row r="1267" spans="1:33" outlineLevel="2" x14ac:dyDescent="0.3">
      <c r="A1267" s="45" t="str">
        <f>IF(AG1267=0,"-",F1267)</f>
        <v>-</v>
      </c>
      <c r="E1267" s="42"/>
      <c r="F1267" s="43"/>
      <c r="G1267" s="43"/>
      <c r="H1267" s="43"/>
      <c r="I1267" s="42"/>
      <c r="J1267" s="76"/>
      <c r="K1267" s="76"/>
      <c r="L1267" s="76"/>
      <c r="M1267" s="76"/>
      <c r="N1267" s="76"/>
      <c r="O1267" s="76"/>
      <c r="P1267" s="76"/>
      <c r="Q1267" s="76"/>
      <c r="R1267" s="76"/>
      <c r="S1267" s="76"/>
      <c r="T1267" s="68" t="s">
        <v>555</v>
      </c>
      <c r="AG1267" s="41">
        <f t="shared" si="630"/>
        <v>0</v>
      </c>
    </row>
    <row r="1268" spans="1:33" outlineLevel="2" x14ac:dyDescent="0.3">
      <c r="A1268" s="45" t="str">
        <f>IF(AG1268=0,"-",F1268)</f>
        <v>-</v>
      </c>
      <c r="E1268" s="42"/>
      <c r="F1268" s="43"/>
      <c r="G1268" s="43"/>
      <c r="H1268" s="43"/>
      <c r="I1268" s="42"/>
      <c r="J1268" s="76"/>
      <c r="K1268" s="76"/>
      <c r="L1268" s="76"/>
      <c r="M1268" s="76"/>
      <c r="N1268" s="76"/>
      <c r="O1268" s="76"/>
      <c r="P1268" s="76"/>
      <c r="Q1268" s="76"/>
      <c r="R1268" s="76"/>
      <c r="S1268" s="76"/>
      <c r="T1268" s="68" t="s">
        <v>555</v>
      </c>
      <c r="AG1268" s="41">
        <f t="shared" si="630"/>
        <v>0</v>
      </c>
    </row>
    <row r="1269" spans="1:33" outlineLevel="2" x14ac:dyDescent="0.3">
      <c r="A1269" s="45" t="str">
        <f>IF(AG1269=0,"-",F1269)</f>
        <v>-</v>
      </c>
      <c r="E1269" s="42"/>
      <c r="F1269" s="43"/>
      <c r="G1269" s="43"/>
      <c r="H1269" s="43"/>
      <c r="I1269" s="42"/>
      <c r="J1269" s="76"/>
      <c r="K1269" s="76"/>
      <c r="L1269" s="76"/>
      <c r="M1269" s="76"/>
      <c r="N1269" s="76"/>
      <c r="O1269" s="76"/>
      <c r="P1269" s="76"/>
      <c r="Q1269" s="76"/>
      <c r="R1269" s="76"/>
      <c r="S1269" s="76"/>
      <c r="T1269" s="68" t="s">
        <v>555</v>
      </c>
      <c r="AG1269" s="41">
        <f t="shared" si="630"/>
        <v>0</v>
      </c>
    </row>
    <row r="1270" spans="1:33" outlineLevel="2" x14ac:dyDescent="0.3">
      <c r="A1270" s="45" t="str">
        <f>IF(AG1270=0,"-",F1270)</f>
        <v>-</v>
      </c>
      <c r="E1270" s="42"/>
      <c r="F1270" s="43"/>
      <c r="G1270" s="43"/>
      <c r="H1270" s="43"/>
      <c r="I1270" s="42"/>
      <c r="J1270" s="76"/>
      <c r="K1270" s="76"/>
      <c r="L1270" s="76"/>
      <c r="M1270" s="76"/>
      <c r="N1270" s="76"/>
      <c r="O1270" s="76"/>
      <c r="P1270" s="76"/>
      <c r="Q1270" s="76"/>
      <c r="R1270" s="76"/>
      <c r="S1270" s="76"/>
      <c r="T1270" s="68" t="s">
        <v>555</v>
      </c>
      <c r="AG1270" s="41">
        <f t="shared" si="630"/>
        <v>0</v>
      </c>
    </row>
    <row r="1271" spans="1:33" outlineLevel="2" x14ac:dyDescent="0.3">
      <c r="A1271" s="45" t="str">
        <f>IF(AG1271=0,"-",F1271)</f>
        <v>-</v>
      </c>
      <c r="E1271" s="42"/>
      <c r="F1271" s="43"/>
      <c r="G1271" s="43"/>
      <c r="H1271" s="43"/>
      <c r="I1271" s="42"/>
      <c r="J1271" s="76"/>
      <c r="K1271" s="76"/>
      <c r="L1271" s="76"/>
      <c r="M1271" s="76"/>
      <c r="N1271" s="76"/>
      <c r="O1271" s="76"/>
      <c r="P1271" s="76"/>
      <c r="Q1271" s="76"/>
      <c r="R1271" s="76"/>
      <c r="S1271" s="76"/>
      <c r="T1271" s="68" t="s">
        <v>555</v>
      </c>
      <c r="AG1271" s="41">
        <f t="shared" si="630"/>
        <v>0</v>
      </c>
    </row>
    <row r="1272" spans="1:33" outlineLevel="2" x14ac:dyDescent="0.3">
      <c r="A1272" s="45" t="str">
        <f>IF(AG1272=0,"-",F1272)</f>
        <v>-</v>
      </c>
      <c r="E1272" s="42"/>
      <c r="F1272" s="43"/>
      <c r="G1272" s="43"/>
      <c r="H1272" s="43"/>
      <c r="I1272" s="42"/>
      <c r="J1272" s="76"/>
      <c r="K1272" s="76"/>
      <c r="L1272" s="76"/>
      <c r="M1272" s="76"/>
      <c r="N1272" s="76"/>
      <c r="O1272" s="76"/>
      <c r="P1272" s="76"/>
      <c r="Q1272" s="76"/>
      <c r="R1272" s="76"/>
      <c r="S1272" s="76"/>
      <c r="T1272" s="68" t="s">
        <v>555</v>
      </c>
      <c r="AG1272" s="41">
        <f t="shared" si="630"/>
        <v>0</v>
      </c>
    </row>
    <row r="1273" spans="1:33" ht="4.5" customHeight="1" x14ac:dyDescent="0.3">
      <c r="A1273" s="45" t="s">
        <v>179</v>
      </c>
      <c r="J1273" s="76"/>
      <c r="K1273" s="76"/>
      <c r="L1273" s="76"/>
      <c r="M1273" s="76"/>
      <c r="N1273" s="76"/>
      <c r="O1273" s="76"/>
      <c r="P1273" s="76"/>
      <c r="Q1273" s="76"/>
      <c r="R1273" s="76"/>
      <c r="S1273" s="76"/>
      <c r="T1273" s="68" t="s">
        <v>555</v>
      </c>
    </row>
    <row r="1274" spans="1:33" x14ac:dyDescent="0.3">
      <c r="A1274" s="45" t="s">
        <v>179</v>
      </c>
      <c r="B1274" s="7" t="s">
        <v>154</v>
      </c>
      <c r="C1274" s="7"/>
      <c r="D1274" s="7"/>
      <c r="E1274" s="7"/>
      <c r="F1274" s="19"/>
      <c r="G1274" s="19"/>
      <c r="H1274" s="19"/>
      <c r="I1274" s="14"/>
      <c r="J1274" s="78">
        <f>J1275</f>
        <v>-251121.07</v>
      </c>
      <c r="K1274" s="78">
        <f t="shared" ref="K1274:S1274" si="631">K1275</f>
        <v>-249279.34</v>
      </c>
      <c r="L1274" s="78">
        <f t="shared" si="631"/>
        <v>-247076.55</v>
      </c>
      <c r="M1274" s="78">
        <f t="shared" si="631"/>
        <v>-246467.20000000001</v>
      </c>
      <c r="N1274" s="78">
        <f t="shared" si="631"/>
        <v>-245447.03999999998</v>
      </c>
      <c r="O1274" s="78">
        <f t="shared" si="631"/>
        <v>-244527.78</v>
      </c>
      <c r="P1274" s="78">
        <f t="shared" si="631"/>
        <v>-176740.28</v>
      </c>
      <c r="Q1274" s="78">
        <f t="shared" si="631"/>
        <v>-176740.28</v>
      </c>
      <c r="R1274" s="78">
        <f t="shared" si="631"/>
        <v>-176740.28</v>
      </c>
      <c r="S1274" s="78">
        <f t="shared" si="631"/>
        <v>-176740.28</v>
      </c>
      <c r="T1274" s="68" t="s">
        <v>555</v>
      </c>
      <c r="U1274" s="8">
        <f>U1275</f>
        <v>-83873.460000000006</v>
      </c>
      <c r="V1274" s="8">
        <f t="shared" ref="V1274:AG1274" si="632">V1275</f>
        <v>-83873.460000000006</v>
      </c>
      <c r="W1274" s="8">
        <f t="shared" si="632"/>
        <v>-83873.460000000006</v>
      </c>
      <c r="X1274" s="8">
        <f t="shared" si="632"/>
        <v>-83873.460000000006</v>
      </c>
      <c r="Y1274" s="8">
        <f t="shared" si="632"/>
        <v>-83873.460000000006</v>
      </c>
      <c r="Z1274" s="8">
        <f t="shared" si="632"/>
        <v>-83873.460000000006</v>
      </c>
      <c r="AA1274" s="8">
        <f t="shared" si="632"/>
        <v>-83873.460000000006</v>
      </c>
      <c r="AB1274" s="8">
        <f t="shared" si="632"/>
        <v>0</v>
      </c>
      <c r="AC1274" s="8">
        <f t="shared" si="632"/>
        <v>0</v>
      </c>
      <c r="AD1274" s="8">
        <f t="shared" si="632"/>
        <v>0</v>
      </c>
      <c r="AE1274" s="8">
        <f t="shared" si="632"/>
        <v>0</v>
      </c>
      <c r="AF1274" s="8">
        <f t="shared" si="632"/>
        <v>0</v>
      </c>
      <c r="AG1274" s="8">
        <f t="shared" si="632"/>
        <v>-587114.22000000009</v>
      </c>
    </row>
    <row r="1275" spans="1:33" outlineLevel="1" x14ac:dyDescent="0.3">
      <c r="A1275" s="45" t="s">
        <v>179</v>
      </c>
      <c r="C1275" s="9" t="s">
        <v>154</v>
      </c>
      <c r="D1275" s="9"/>
      <c r="E1275" s="9"/>
      <c r="F1275" s="20"/>
      <c r="G1275" s="20"/>
      <c r="H1275" s="20"/>
      <c r="I1275" s="15"/>
      <c r="J1275" s="73">
        <f>J1276+J1281+J1284+J1287+J1290+J1293</f>
        <v>-251121.07</v>
      </c>
      <c r="K1275" s="73">
        <f t="shared" ref="K1275:S1275" si="633">K1276+K1281+K1284+K1287+K1290+K1293</f>
        <v>-249279.34</v>
      </c>
      <c r="L1275" s="73">
        <f t="shared" si="633"/>
        <v>-247076.55</v>
      </c>
      <c r="M1275" s="73">
        <f t="shared" si="633"/>
        <v>-246467.20000000001</v>
      </c>
      <c r="N1275" s="73">
        <f t="shared" si="633"/>
        <v>-245447.03999999998</v>
      </c>
      <c r="O1275" s="73">
        <f t="shared" si="633"/>
        <v>-244527.78</v>
      </c>
      <c r="P1275" s="73">
        <f t="shared" si="633"/>
        <v>-176740.28</v>
      </c>
      <c r="Q1275" s="73">
        <f t="shared" si="633"/>
        <v>-176740.28</v>
      </c>
      <c r="R1275" s="73">
        <f t="shared" si="633"/>
        <v>-176740.28</v>
      </c>
      <c r="S1275" s="73">
        <f t="shared" si="633"/>
        <v>-176740.28</v>
      </c>
      <c r="T1275" s="68" t="s">
        <v>555</v>
      </c>
      <c r="U1275" s="10">
        <f>U1276+U1281+U1284+U1287+U1290+U1293</f>
        <v>-83873.460000000006</v>
      </c>
      <c r="V1275" s="10">
        <f>V1276+V1281+V1284+V1287+V1290+V1293</f>
        <v>-83873.460000000006</v>
      </c>
      <c r="W1275" s="10">
        <f>W1276+W1281+W1284+W1287+W1290+W1293</f>
        <v>-83873.460000000006</v>
      </c>
      <c r="X1275" s="10">
        <f>X1276+X1281+X1284+X1287+X1290+X1293</f>
        <v>-83873.460000000006</v>
      </c>
      <c r="Y1275" s="10">
        <f>Y1276+Y1281+Y1284+Y1287+Y1290+Y1293</f>
        <v>-83873.460000000006</v>
      </c>
      <c r="Z1275" s="10">
        <f>Z1276+Z1281+Z1284+Z1287+Z1290+Z1293</f>
        <v>-83873.460000000006</v>
      </c>
      <c r="AA1275" s="10">
        <f>AA1276+AA1281+AA1284+AA1287+AA1290+AA1293</f>
        <v>-83873.460000000006</v>
      </c>
      <c r="AB1275" s="10">
        <f>AB1276+AB1281+AB1284+AB1287+AB1290+AB1293</f>
        <v>0</v>
      </c>
      <c r="AC1275" s="10">
        <f>AC1276+AC1281+AC1284+AC1287+AC1290+AC1293</f>
        <v>0</v>
      </c>
      <c r="AD1275" s="10">
        <f>AD1276+AD1281+AD1284+AD1287+AD1290+AD1293</f>
        <v>0</v>
      </c>
      <c r="AE1275" s="10">
        <f>AE1276+AE1281+AE1284+AE1287+AE1290+AE1293</f>
        <v>0</v>
      </c>
      <c r="AF1275" s="10">
        <f>AF1276+AF1281+AF1284+AF1287+AF1290+AF1293</f>
        <v>0</v>
      </c>
      <c r="AG1275" s="10">
        <f>AG1276+AG1281+AG1284+AG1287+AG1290+AG1293</f>
        <v>-587114.22000000009</v>
      </c>
    </row>
    <row r="1276" spans="1:33" outlineLevel="1" x14ac:dyDescent="0.3">
      <c r="A1276" s="45" t="s">
        <v>179</v>
      </c>
      <c r="D1276">
        <v>21104</v>
      </c>
      <c r="E1276" t="s">
        <v>7</v>
      </c>
      <c r="J1276" s="72">
        <v>-176740.28</v>
      </c>
      <c r="K1276" s="72">
        <v>-176740.28</v>
      </c>
      <c r="L1276" s="72">
        <v>-176740.28</v>
      </c>
      <c r="M1276" s="72">
        <v>-176740.28</v>
      </c>
      <c r="N1276" s="72">
        <v>-176740.28</v>
      </c>
      <c r="O1276" s="72">
        <v>-176740.28</v>
      </c>
      <c r="P1276" s="72">
        <v>-176740.28</v>
      </c>
      <c r="Q1276" s="72">
        <v>-176740.28</v>
      </c>
      <c r="R1276" s="72">
        <v>-176740.28</v>
      </c>
      <c r="S1276" s="72">
        <v>-176740.28</v>
      </c>
      <c r="T1276" s="68" t="s">
        <v>555</v>
      </c>
      <c r="U1276" s="12">
        <f>SUBTOTAL(9,U1277:U1280)</f>
        <v>-83873.460000000006</v>
      </c>
      <c r="V1276" s="12">
        <f>SUBTOTAL(9,V1277:V1280)</f>
        <v>-83873.460000000006</v>
      </c>
      <c r="W1276" s="12">
        <f>SUBTOTAL(9,W1277:W1280)</f>
        <v>-83873.460000000006</v>
      </c>
      <c r="X1276" s="12">
        <f>SUBTOTAL(9,X1277:X1280)</f>
        <v>-83873.460000000006</v>
      </c>
      <c r="Y1276" s="12">
        <f>SUBTOTAL(9,Y1277:Y1280)</f>
        <v>-83873.460000000006</v>
      </c>
      <c r="Z1276" s="12">
        <f>SUBTOTAL(9,Z1277:Z1280)</f>
        <v>-83873.460000000006</v>
      </c>
      <c r="AA1276" s="12">
        <f>SUBTOTAL(9,AA1277:AA1280)</f>
        <v>-83873.460000000006</v>
      </c>
      <c r="AB1276" s="12">
        <f>SUBTOTAL(9,AB1277:AB1280)</f>
        <v>0</v>
      </c>
      <c r="AC1276" s="12">
        <f>SUBTOTAL(9,AC1277:AC1280)</f>
        <v>0</v>
      </c>
      <c r="AD1276" s="12">
        <f>SUBTOTAL(9,AD1277:AD1280)</f>
        <v>0</v>
      </c>
      <c r="AE1276" s="12">
        <f>SUBTOTAL(9,AE1277:AE1280)</f>
        <v>0</v>
      </c>
      <c r="AF1276" s="12">
        <f>SUBTOTAL(9,AF1277:AF1280)</f>
        <v>0</v>
      </c>
      <c r="AG1276" s="12">
        <f t="shared" ref="AG1276" si="634">SUM(U1276:AF1276)</f>
        <v>-587114.22000000009</v>
      </c>
    </row>
    <row r="1277" spans="1:33" outlineLevel="2" x14ac:dyDescent="0.3">
      <c r="A1277" s="45">
        <f>IF(AG1277=0,"-",F1277)</f>
        <v>2001</v>
      </c>
      <c r="E1277" s="42"/>
      <c r="F1277" s="43">
        <v>2001</v>
      </c>
      <c r="G1277" s="43" t="s">
        <v>197</v>
      </c>
      <c r="H1277" s="43" t="s">
        <v>485</v>
      </c>
      <c r="I1277" s="42"/>
      <c r="J1277" s="76"/>
      <c r="K1277" s="76"/>
      <c r="L1277" s="76"/>
      <c r="M1277" s="76"/>
      <c r="N1277" s="76"/>
      <c r="O1277" s="76"/>
      <c r="P1277" s="76"/>
      <c r="Q1277" s="76"/>
      <c r="R1277" s="76"/>
      <c r="S1277" s="76"/>
      <c r="T1277" s="68" t="s">
        <v>555</v>
      </c>
      <c r="U1277" s="11">
        <v>-34134.160000000003</v>
      </c>
      <c r="V1277" s="11">
        <v>-34134.160000000003</v>
      </c>
      <c r="W1277" s="11">
        <v>-34134.160000000003</v>
      </c>
      <c r="X1277" s="11">
        <v>-34134.160000000003</v>
      </c>
      <c r="Y1277" s="11">
        <v>-34134.160000000003</v>
      </c>
      <c r="Z1277" s="11">
        <v>-34134.160000000003</v>
      </c>
      <c r="AA1277" s="11">
        <v>-34134.160000000003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41">
        <f>SUM(U1277:AF1277)</f>
        <v>-238939.12000000002</v>
      </c>
    </row>
    <row r="1278" spans="1:33" outlineLevel="2" x14ac:dyDescent="0.3">
      <c r="A1278" s="45">
        <f>IF(AG1278=0,"-",F1278)</f>
        <v>2001</v>
      </c>
      <c r="E1278" s="42"/>
      <c r="F1278" s="43">
        <v>2001</v>
      </c>
      <c r="G1278" s="43" t="s">
        <v>197</v>
      </c>
      <c r="H1278" s="43" t="s">
        <v>486</v>
      </c>
      <c r="I1278" s="42"/>
      <c r="J1278" s="76"/>
      <c r="K1278" s="76"/>
      <c r="L1278" s="76"/>
      <c r="M1278" s="76"/>
      <c r="N1278" s="76"/>
      <c r="O1278" s="76"/>
      <c r="P1278" s="76"/>
      <c r="Q1278" s="76"/>
      <c r="R1278" s="76"/>
      <c r="S1278" s="76"/>
      <c r="T1278" s="68" t="s">
        <v>555</v>
      </c>
      <c r="U1278" s="11">
        <v>-49739.3</v>
      </c>
      <c r="V1278" s="11">
        <v>-49739.3</v>
      </c>
      <c r="W1278" s="11">
        <v>-49739.3</v>
      </c>
      <c r="X1278" s="11">
        <v>-49739.3</v>
      </c>
      <c r="Y1278" s="11">
        <v>-49739.3</v>
      </c>
      <c r="Z1278" s="11">
        <v>-49739.3</v>
      </c>
      <c r="AA1278" s="11">
        <v>-49739.3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41">
        <f t="shared" ref="AG1278:AG1280" si="635">SUM(U1278:AF1278)</f>
        <v>-348175.1</v>
      </c>
    </row>
    <row r="1279" spans="1:33" outlineLevel="2" x14ac:dyDescent="0.3">
      <c r="A1279" s="45" t="str">
        <f>IF(AG1279=0,"-",F1279)</f>
        <v>-</v>
      </c>
      <c r="E1279" s="42"/>
      <c r="F1279" s="43">
        <v>2001</v>
      </c>
      <c r="G1279" s="43" t="s">
        <v>197</v>
      </c>
      <c r="H1279" s="43" t="s">
        <v>487</v>
      </c>
      <c r="I1279" s="42"/>
      <c r="J1279" s="76"/>
      <c r="K1279" s="76"/>
      <c r="L1279" s="76"/>
      <c r="M1279" s="76"/>
      <c r="N1279" s="76"/>
      <c r="O1279" s="76"/>
      <c r="P1279" s="76"/>
      <c r="Q1279" s="76"/>
      <c r="R1279" s="76"/>
      <c r="S1279" s="76"/>
      <c r="T1279" s="68" t="s">
        <v>555</v>
      </c>
      <c r="U1279" s="11">
        <v>0</v>
      </c>
      <c r="V1279" s="11">
        <v>0</v>
      </c>
      <c r="W1279" s="11">
        <v>0</v>
      </c>
      <c r="X1279" s="11">
        <v>0</v>
      </c>
      <c r="Y1279" s="11">
        <v>0</v>
      </c>
      <c r="Z1279" s="11">
        <v>0</v>
      </c>
      <c r="AA1279" s="11">
        <v>0</v>
      </c>
      <c r="AB1279" s="11">
        <v>0</v>
      </c>
      <c r="AC1279" s="11">
        <v>0</v>
      </c>
      <c r="AD1279" s="11">
        <v>0</v>
      </c>
      <c r="AE1279" s="11">
        <v>0</v>
      </c>
      <c r="AF1279" s="11">
        <v>0</v>
      </c>
      <c r="AG1279" s="41">
        <f t="shared" si="635"/>
        <v>0</v>
      </c>
    </row>
    <row r="1280" spans="1:33" outlineLevel="2" x14ac:dyDescent="0.3">
      <c r="A1280" s="45" t="str">
        <f>IF(AG1280=0,"-",F1280)</f>
        <v>-</v>
      </c>
      <c r="E1280" s="42"/>
      <c r="F1280" s="43"/>
      <c r="G1280" s="43"/>
      <c r="H1280" s="43"/>
      <c r="I1280" s="42"/>
      <c r="J1280" s="76"/>
      <c r="K1280" s="76"/>
      <c r="L1280" s="76"/>
      <c r="M1280" s="76"/>
      <c r="N1280" s="76"/>
      <c r="O1280" s="76"/>
      <c r="P1280" s="76"/>
      <c r="Q1280" s="76"/>
      <c r="R1280" s="76"/>
      <c r="S1280" s="76"/>
      <c r="T1280" s="68" t="s">
        <v>555</v>
      </c>
      <c r="AG1280" s="41">
        <f t="shared" si="635"/>
        <v>0</v>
      </c>
    </row>
    <row r="1281" spans="1:33" outlineLevel="1" x14ac:dyDescent="0.3">
      <c r="A1281" s="45" t="s">
        <v>179</v>
      </c>
      <c r="D1281">
        <v>21105</v>
      </c>
      <c r="E1281" t="s">
        <v>8</v>
      </c>
      <c r="J1281" s="72">
        <v>-74380.790000000008</v>
      </c>
      <c r="K1281" s="72">
        <v>-72539.06</v>
      </c>
      <c r="L1281" s="72">
        <v>-70336.27</v>
      </c>
      <c r="M1281" s="72">
        <v>-69726.92</v>
      </c>
      <c r="N1281" s="72">
        <v>-68706.759999999995</v>
      </c>
      <c r="O1281" s="72">
        <v>-67787.5</v>
      </c>
      <c r="P1281" s="72">
        <v>0</v>
      </c>
      <c r="Q1281" s="72">
        <v>0</v>
      </c>
      <c r="R1281" s="72">
        <v>0</v>
      </c>
      <c r="S1281" s="72">
        <v>0</v>
      </c>
      <c r="T1281" s="68" t="s">
        <v>555</v>
      </c>
      <c r="U1281" s="12">
        <f>SUBTOTAL(9,U1282:U1283)</f>
        <v>0</v>
      </c>
      <c r="V1281" s="12">
        <f>SUBTOTAL(9,V1282:V1283)</f>
        <v>0</v>
      </c>
      <c r="W1281" s="12">
        <f>SUBTOTAL(9,W1282:W1283)</f>
        <v>0</v>
      </c>
      <c r="X1281" s="12">
        <f>SUBTOTAL(9,X1282:X1283)</f>
        <v>0</v>
      </c>
      <c r="Y1281" s="12">
        <f>SUBTOTAL(9,Y1282:Y1283)</f>
        <v>0</v>
      </c>
      <c r="Z1281" s="12">
        <f>SUBTOTAL(9,Z1282:Z1283)</f>
        <v>0</v>
      </c>
      <c r="AA1281" s="12">
        <f>SUBTOTAL(9,AA1282:AA1283)</f>
        <v>0</v>
      </c>
      <c r="AB1281" s="12">
        <f>SUBTOTAL(9,AB1282:AB1283)</f>
        <v>0</v>
      </c>
      <c r="AC1281" s="12">
        <f>SUBTOTAL(9,AC1282:AC1283)</f>
        <v>0</v>
      </c>
      <c r="AD1281" s="12">
        <f>SUBTOTAL(9,AD1282:AD1283)</f>
        <v>0</v>
      </c>
      <c r="AE1281" s="12">
        <f>SUBTOTAL(9,AE1282:AE1283)</f>
        <v>0</v>
      </c>
      <c r="AF1281" s="12">
        <f>SUBTOTAL(9,AF1282:AF1283)</f>
        <v>0</v>
      </c>
      <c r="AG1281" s="12">
        <f t="shared" ref="AG1281" si="636">SUM(U1281:AF1281)</f>
        <v>0</v>
      </c>
    </row>
    <row r="1282" spans="1:33" outlineLevel="2" x14ac:dyDescent="0.3">
      <c r="A1282" s="45" t="str">
        <f>IF(AG1282=0,"-",F1282)</f>
        <v>-</v>
      </c>
      <c r="E1282" s="42"/>
      <c r="F1282" s="43">
        <v>2001</v>
      </c>
      <c r="G1282" s="43" t="s">
        <v>197</v>
      </c>
      <c r="H1282" s="43"/>
      <c r="I1282" s="42"/>
      <c r="J1282" s="76"/>
      <c r="K1282" s="76"/>
      <c r="L1282" s="76"/>
      <c r="M1282" s="76"/>
      <c r="N1282" s="76"/>
      <c r="O1282" s="76"/>
      <c r="P1282" s="76"/>
      <c r="Q1282" s="76"/>
      <c r="R1282" s="76"/>
      <c r="S1282" s="76"/>
      <c r="T1282" s="68" t="s">
        <v>555</v>
      </c>
      <c r="U1282" s="11">
        <v>0</v>
      </c>
      <c r="V1282" s="11">
        <v>0</v>
      </c>
      <c r="W1282" s="11">
        <v>0</v>
      </c>
      <c r="X1282" s="11">
        <v>0</v>
      </c>
      <c r="Y1282" s="11">
        <v>0</v>
      </c>
      <c r="Z1282" s="11">
        <v>0</v>
      </c>
      <c r="AA1282" s="11">
        <v>0</v>
      </c>
      <c r="AB1282" s="11">
        <v>0</v>
      </c>
      <c r="AC1282" s="11">
        <v>0</v>
      </c>
      <c r="AD1282" s="11">
        <v>0</v>
      </c>
      <c r="AE1282" s="11">
        <v>0</v>
      </c>
      <c r="AF1282" s="11">
        <v>0</v>
      </c>
      <c r="AG1282" s="41">
        <f>SUM(U1282:AF1282)</f>
        <v>0</v>
      </c>
    </row>
    <row r="1283" spans="1:33" outlineLevel="2" x14ac:dyDescent="0.3">
      <c r="A1283" s="45" t="str">
        <f>IF(AG1283=0,"-",F1283)</f>
        <v>-</v>
      </c>
      <c r="E1283" s="42"/>
      <c r="F1283" s="43"/>
      <c r="G1283" s="43"/>
      <c r="H1283" s="43"/>
      <c r="I1283" s="42"/>
      <c r="J1283" s="76"/>
      <c r="K1283" s="76"/>
      <c r="L1283" s="76"/>
      <c r="M1283" s="76"/>
      <c r="N1283" s="76"/>
      <c r="O1283" s="76"/>
      <c r="P1283" s="76"/>
      <c r="Q1283" s="76"/>
      <c r="R1283" s="76"/>
      <c r="S1283" s="76"/>
      <c r="T1283" s="68" t="s">
        <v>555</v>
      </c>
      <c r="AG1283" s="41">
        <f t="shared" ref="AG1283" si="637">SUM(U1283:AF1283)</f>
        <v>0</v>
      </c>
    </row>
    <row r="1284" spans="1:33" outlineLevel="1" x14ac:dyDescent="0.3">
      <c r="A1284" s="45" t="s">
        <v>179</v>
      </c>
      <c r="D1284">
        <v>21106</v>
      </c>
      <c r="E1284" t="s">
        <v>114</v>
      </c>
      <c r="J1284" s="72">
        <v>0</v>
      </c>
      <c r="K1284" s="72">
        <v>0</v>
      </c>
      <c r="L1284" s="72">
        <v>0</v>
      </c>
      <c r="M1284" s="72">
        <v>0</v>
      </c>
      <c r="N1284" s="72">
        <v>0</v>
      </c>
      <c r="O1284" s="72">
        <v>0</v>
      </c>
      <c r="P1284" s="72">
        <v>0</v>
      </c>
      <c r="Q1284" s="72">
        <v>0</v>
      </c>
      <c r="R1284" s="72">
        <v>0</v>
      </c>
      <c r="S1284" s="72">
        <v>0</v>
      </c>
      <c r="T1284" s="68" t="s">
        <v>555</v>
      </c>
      <c r="U1284" s="12">
        <f>SUBTOTAL(9,U1285:U1286)</f>
        <v>0</v>
      </c>
      <c r="V1284" s="12">
        <f>SUBTOTAL(9,V1285:V1286)</f>
        <v>0</v>
      </c>
      <c r="W1284" s="12">
        <f>SUBTOTAL(9,W1285:W1286)</f>
        <v>0</v>
      </c>
      <c r="X1284" s="12">
        <f>SUBTOTAL(9,X1285:X1286)</f>
        <v>0</v>
      </c>
      <c r="Y1284" s="12">
        <f>SUBTOTAL(9,Y1285:Y1286)</f>
        <v>0</v>
      </c>
      <c r="Z1284" s="12">
        <f>SUBTOTAL(9,Z1285:Z1286)</f>
        <v>0</v>
      </c>
      <c r="AA1284" s="12">
        <f>SUBTOTAL(9,AA1285:AA1286)</f>
        <v>0</v>
      </c>
      <c r="AB1284" s="12">
        <f>SUBTOTAL(9,AB1285:AB1286)</f>
        <v>0</v>
      </c>
      <c r="AC1284" s="12">
        <f>SUBTOTAL(9,AC1285:AC1286)</f>
        <v>0</v>
      </c>
      <c r="AD1284" s="12">
        <f>SUBTOTAL(9,AD1285:AD1286)</f>
        <v>0</v>
      </c>
      <c r="AE1284" s="12">
        <f>SUBTOTAL(9,AE1285:AE1286)</f>
        <v>0</v>
      </c>
      <c r="AF1284" s="12">
        <f>SUBTOTAL(9,AF1285:AF1286)</f>
        <v>0</v>
      </c>
      <c r="AG1284" s="12">
        <f t="shared" ref="AG1284" si="638">SUM(U1284:AF1284)</f>
        <v>0</v>
      </c>
    </row>
    <row r="1285" spans="1:33" outlineLevel="2" x14ac:dyDescent="0.3">
      <c r="A1285" s="45" t="str">
        <f>IF(AG1285=0,"-",F1285)</f>
        <v>-</v>
      </c>
      <c r="E1285" s="42"/>
      <c r="F1285" s="43">
        <v>2001</v>
      </c>
      <c r="G1285" s="43" t="s">
        <v>197</v>
      </c>
      <c r="H1285" s="43"/>
      <c r="I1285" s="42"/>
      <c r="J1285" s="76"/>
      <c r="K1285" s="76"/>
      <c r="L1285" s="76"/>
      <c r="M1285" s="76"/>
      <c r="N1285" s="76"/>
      <c r="O1285" s="76"/>
      <c r="P1285" s="76"/>
      <c r="Q1285" s="76"/>
      <c r="R1285" s="76"/>
      <c r="S1285" s="76"/>
      <c r="T1285" s="68" t="s">
        <v>555</v>
      </c>
      <c r="U1285" s="11">
        <v>0</v>
      </c>
      <c r="V1285" s="11">
        <v>0</v>
      </c>
      <c r="W1285" s="11">
        <v>0</v>
      </c>
      <c r="X1285" s="11">
        <v>0</v>
      </c>
      <c r="Y1285" s="11">
        <v>0</v>
      </c>
      <c r="Z1285" s="11">
        <v>0</v>
      </c>
      <c r="AA1285" s="11">
        <v>0</v>
      </c>
      <c r="AB1285" s="11">
        <v>0</v>
      </c>
      <c r="AC1285" s="11">
        <v>0</v>
      </c>
      <c r="AD1285" s="11">
        <v>0</v>
      </c>
      <c r="AE1285" s="11">
        <v>0</v>
      </c>
      <c r="AF1285" s="11">
        <v>0</v>
      </c>
      <c r="AG1285" s="41">
        <f>SUM(U1285:AF1285)</f>
        <v>0</v>
      </c>
    </row>
    <row r="1286" spans="1:33" outlineLevel="2" x14ac:dyDescent="0.3">
      <c r="A1286" s="45" t="str">
        <f>IF(AG1286=0,"-",F1286)</f>
        <v>-</v>
      </c>
      <c r="E1286" s="42"/>
      <c r="F1286" s="43"/>
      <c r="G1286" s="43"/>
      <c r="H1286" s="43"/>
      <c r="I1286" s="42"/>
      <c r="J1286" s="76"/>
      <c r="K1286" s="76"/>
      <c r="L1286" s="76"/>
      <c r="M1286" s="76"/>
      <c r="N1286" s="76"/>
      <c r="O1286" s="76"/>
      <c r="P1286" s="76"/>
      <c r="Q1286" s="76"/>
      <c r="R1286" s="76"/>
      <c r="S1286" s="76"/>
      <c r="T1286" s="68" t="s">
        <v>555</v>
      </c>
      <c r="AG1286" s="41">
        <f t="shared" ref="AG1286" si="639">SUM(U1286:AF1286)</f>
        <v>0</v>
      </c>
    </row>
    <row r="1287" spans="1:33" outlineLevel="1" x14ac:dyDescent="0.3">
      <c r="A1287" s="45" t="s">
        <v>179</v>
      </c>
      <c r="D1287">
        <v>21103</v>
      </c>
      <c r="E1287" t="s">
        <v>6</v>
      </c>
      <c r="J1287" s="72">
        <v>0</v>
      </c>
      <c r="K1287" s="72">
        <v>0</v>
      </c>
      <c r="L1287" s="72">
        <v>0</v>
      </c>
      <c r="M1287" s="72">
        <v>0</v>
      </c>
      <c r="N1287" s="72">
        <v>0</v>
      </c>
      <c r="O1287" s="72">
        <v>0</v>
      </c>
      <c r="P1287" s="72">
        <v>0</v>
      </c>
      <c r="Q1287" s="72">
        <v>0</v>
      </c>
      <c r="R1287" s="72">
        <v>0</v>
      </c>
      <c r="S1287" s="72">
        <v>0</v>
      </c>
      <c r="T1287" s="68" t="s">
        <v>555</v>
      </c>
      <c r="U1287" s="12">
        <f>SUBTOTAL(9,U1288:U1289)</f>
        <v>0</v>
      </c>
      <c r="V1287" s="12">
        <f>SUBTOTAL(9,V1288:V1289)</f>
        <v>0</v>
      </c>
      <c r="W1287" s="12">
        <f>SUBTOTAL(9,W1288:W1289)</f>
        <v>0</v>
      </c>
      <c r="X1287" s="12">
        <f>SUBTOTAL(9,X1288:X1289)</f>
        <v>0</v>
      </c>
      <c r="Y1287" s="12">
        <f>SUBTOTAL(9,Y1288:Y1289)</f>
        <v>0</v>
      </c>
      <c r="Z1287" s="12">
        <f>SUBTOTAL(9,Z1288:Z1289)</f>
        <v>0</v>
      </c>
      <c r="AA1287" s="12">
        <f>SUBTOTAL(9,AA1288:AA1289)</f>
        <v>0</v>
      </c>
      <c r="AB1287" s="12">
        <f>SUBTOTAL(9,AB1288:AB1289)</f>
        <v>0</v>
      </c>
      <c r="AC1287" s="12">
        <f>SUBTOTAL(9,AC1288:AC1289)</f>
        <v>0</v>
      </c>
      <c r="AD1287" s="12">
        <f>SUBTOTAL(9,AD1288:AD1289)</f>
        <v>0</v>
      </c>
      <c r="AE1287" s="12">
        <f>SUBTOTAL(9,AE1288:AE1289)</f>
        <v>0</v>
      </c>
      <c r="AF1287" s="12">
        <f>SUBTOTAL(9,AF1288:AF1289)</f>
        <v>0</v>
      </c>
      <c r="AG1287" s="12">
        <f t="shared" ref="AG1287" si="640">SUM(U1287:AF1287)</f>
        <v>0</v>
      </c>
    </row>
    <row r="1288" spans="1:33" outlineLevel="2" x14ac:dyDescent="0.3">
      <c r="A1288" s="45" t="str">
        <f>IF(AG1288=0,"-",F1288)</f>
        <v>-</v>
      </c>
      <c r="E1288" s="42"/>
      <c r="F1288" s="43">
        <v>2001</v>
      </c>
      <c r="G1288" s="43" t="s">
        <v>197</v>
      </c>
      <c r="H1288" s="43"/>
      <c r="I1288" s="42"/>
      <c r="J1288" s="76"/>
      <c r="K1288" s="76"/>
      <c r="L1288" s="76"/>
      <c r="M1288" s="76"/>
      <c r="N1288" s="76"/>
      <c r="O1288" s="76"/>
      <c r="P1288" s="76"/>
      <c r="Q1288" s="76"/>
      <c r="R1288" s="76"/>
      <c r="S1288" s="76"/>
      <c r="T1288" s="68" t="s">
        <v>555</v>
      </c>
      <c r="U1288" s="11">
        <v>0</v>
      </c>
      <c r="V1288" s="11">
        <v>0</v>
      </c>
      <c r="W1288" s="11">
        <v>0</v>
      </c>
      <c r="X1288" s="11">
        <v>0</v>
      </c>
      <c r="Y1288" s="11">
        <v>0</v>
      </c>
      <c r="Z1288" s="11">
        <v>0</v>
      </c>
      <c r="AA1288" s="11">
        <v>0</v>
      </c>
      <c r="AB1288" s="11">
        <v>0</v>
      </c>
      <c r="AC1288" s="11">
        <v>0</v>
      </c>
      <c r="AD1288" s="11">
        <v>0</v>
      </c>
      <c r="AE1288" s="11">
        <v>0</v>
      </c>
      <c r="AF1288" s="11">
        <v>0</v>
      </c>
      <c r="AG1288" s="41">
        <f>SUM(U1288:AF1288)</f>
        <v>0</v>
      </c>
    </row>
    <row r="1289" spans="1:33" outlineLevel="2" x14ac:dyDescent="0.3">
      <c r="A1289" s="45" t="str">
        <f>IF(AG1289=0,"-",F1289)</f>
        <v>-</v>
      </c>
      <c r="E1289" s="42"/>
      <c r="F1289" s="43"/>
      <c r="G1289" s="43"/>
      <c r="H1289" s="43"/>
      <c r="I1289" s="42"/>
      <c r="J1289" s="76"/>
      <c r="K1289" s="76"/>
      <c r="L1289" s="76"/>
      <c r="M1289" s="76"/>
      <c r="N1289" s="76"/>
      <c r="O1289" s="76"/>
      <c r="P1289" s="76"/>
      <c r="Q1289" s="76"/>
      <c r="R1289" s="76"/>
      <c r="S1289" s="76"/>
      <c r="T1289" s="68" t="s">
        <v>555</v>
      </c>
      <c r="AG1289" s="41">
        <f t="shared" ref="AG1289" si="641">SUM(U1289:AF1289)</f>
        <v>0</v>
      </c>
    </row>
    <row r="1290" spans="1:33" outlineLevel="1" x14ac:dyDescent="0.3">
      <c r="A1290" s="45" t="s">
        <v>179</v>
      </c>
      <c r="D1290">
        <v>21101</v>
      </c>
      <c r="E1290" t="s">
        <v>112</v>
      </c>
      <c r="J1290" s="72">
        <v>0</v>
      </c>
      <c r="K1290" s="72">
        <v>0</v>
      </c>
      <c r="L1290" s="72">
        <v>0</v>
      </c>
      <c r="M1290" s="72">
        <v>0</v>
      </c>
      <c r="N1290" s="72">
        <v>0</v>
      </c>
      <c r="O1290" s="72">
        <v>0</v>
      </c>
      <c r="P1290" s="72">
        <v>0</v>
      </c>
      <c r="Q1290" s="72">
        <v>0</v>
      </c>
      <c r="R1290" s="72">
        <v>0</v>
      </c>
      <c r="S1290" s="72">
        <v>0</v>
      </c>
      <c r="T1290" s="68" t="s">
        <v>555</v>
      </c>
      <c r="U1290" s="12">
        <f>SUBTOTAL(9,U1291:U1292)</f>
        <v>0</v>
      </c>
      <c r="V1290" s="12">
        <f>SUBTOTAL(9,V1291:V1292)</f>
        <v>0</v>
      </c>
      <c r="W1290" s="12">
        <f>SUBTOTAL(9,W1291:W1292)</f>
        <v>0</v>
      </c>
      <c r="X1290" s="12">
        <f>SUBTOTAL(9,X1291:X1292)</f>
        <v>0</v>
      </c>
      <c r="Y1290" s="12">
        <f>SUBTOTAL(9,Y1291:Y1292)</f>
        <v>0</v>
      </c>
      <c r="Z1290" s="12">
        <f>SUBTOTAL(9,Z1291:Z1292)</f>
        <v>0</v>
      </c>
      <c r="AA1290" s="12">
        <f>SUBTOTAL(9,AA1291:AA1292)</f>
        <v>0</v>
      </c>
      <c r="AB1290" s="12">
        <f>SUBTOTAL(9,AB1291:AB1292)</f>
        <v>0</v>
      </c>
      <c r="AC1290" s="12">
        <f>SUBTOTAL(9,AC1291:AC1292)</f>
        <v>0</v>
      </c>
      <c r="AD1290" s="12">
        <f>SUBTOTAL(9,AD1291:AD1292)</f>
        <v>0</v>
      </c>
      <c r="AE1290" s="12">
        <f>SUBTOTAL(9,AE1291:AE1292)</f>
        <v>0</v>
      </c>
      <c r="AF1290" s="12">
        <f>SUBTOTAL(9,AF1291:AF1292)</f>
        <v>0</v>
      </c>
      <c r="AG1290" s="12">
        <f t="shared" ref="AG1290" si="642">SUM(U1290:AF1290)</f>
        <v>0</v>
      </c>
    </row>
    <row r="1291" spans="1:33" outlineLevel="2" x14ac:dyDescent="0.3">
      <c r="A1291" s="45" t="str">
        <f>IF(AG1291=0,"-",F1291)</f>
        <v>-</v>
      </c>
      <c r="E1291" s="42"/>
      <c r="F1291" s="43">
        <v>2001</v>
      </c>
      <c r="G1291" s="43" t="s">
        <v>197</v>
      </c>
      <c r="H1291" s="43"/>
      <c r="I1291" s="42"/>
      <c r="J1291" s="76"/>
      <c r="K1291" s="76"/>
      <c r="L1291" s="76"/>
      <c r="M1291" s="76"/>
      <c r="N1291" s="76"/>
      <c r="O1291" s="76"/>
      <c r="P1291" s="76"/>
      <c r="Q1291" s="76"/>
      <c r="R1291" s="76"/>
      <c r="S1291" s="76"/>
      <c r="T1291" s="68" t="s">
        <v>555</v>
      </c>
      <c r="U1291" s="11">
        <v>0</v>
      </c>
      <c r="V1291" s="11">
        <v>0</v>
      </c>
      <c r="W1291" s="11">
        <v>0</v>
      </c>
      <c r="X1291" s="11">
        <v>0</v>
      </c>
      <c r="Y1291" s="11">
        <v>0</v>
      </c>
      <c r="Z1291" s="11">
        <v>0</v>
      </c>
      <c r="AA1291" s="11">
        <v>0</v>
      </c>
      <c r="AB1291" s="11">
        <v>0</v>
      </c>
      <c r="AC1291" s="11">
        <v>0</v>
      </c>
      <c r="AD1291" s="11">
        <v>0</v>
      </c>
      <c r="AE1291" s="11">
        <v>0</v>
      </c>
      <c r="AF1291" s="11">
        <v>0</v>
      </c>
      <c r="AG1291" s="41">
        <f>SUM(U1291:AF1291)</f>
        <v>0</v>
      </c>
    </row>
    <row r="1292" spans="1:33" outlineLevel="2" x14ac:dyDescent="0.3">
      <c r="A1292" s="45" t="str">
        <f>IF(AG1292=0,"-",F1292)</f>
        <v>-</v>
      </c>
      <c r="E1292" s="42"/>
      <c r="F1292" s="43"/>
      <c r="G1292" s="43"/>
      <c r="H1292" s="43"/>
      <c r="I1292" s="42"/>
      <c r="J1292" s="76"/>
      <c r="K1292" s="76"/>
      <c r="L1292" s="76"/>
      <c r="M1292" s="76"/>
      <c r="N1292" s="76"/>
      <c r="O1292" s="76"/>
      <c r="P1292" s="76"/>
      <c r="Q1292" s="76"/>
      <c r="R1292" s="76"/>
      <c r="S1292" s="76"/>
      <c r="T1292" s="68" t="s">
        <v>555</v>
      </c>
      <c r="AG1292" s="41">
        <f t="shared" ref="AG1292" si="643">SUM(U1292:AF1292)</f>
        <v>0</v>
      </c>
    </row>
    <row r="1293" spans="1:33" outlineLevel="1" x14ac:dyDescent="0.3">
      <c r="A1293" s="45" t="s">
        <v>179</v>
      </c>
      <c r="D1293">
        <v>21102</v>
      </c>
      <c r="E1293" t="s">
        <v>113</v>
      </c>
      <c r="J1293" s="72">
        <v>0</v>
      </c>
      <c r="K1293" s="72">
        <v>0</v>
      </c>
      <c r="L1293" s="72">
        <v>0</v>
      </c>
      <c r="M1293" s="72">
        <v>0</v>
      </c>
      <c r="N1293" s="72">
        <v>0</v>
      </c>
      <c r="O1293" s="72">
        <v>0</v>
      </c>
      <c r="P1293" s="72">
        <v>0</v>
      </c>
      <c r="Q1293" s="72">
        <v>0</v>
      </c>
      <c r="R1293" s="72">
        <v>0</v>
      </c>
      <c r="S1293" s="72">
        <v>0</v>
      </c>
      <c r="T1293" s="68" t="s">
        <v>555</v>
      </c>
      <c r="U1293" s="12">
        <f>SUBTOTAL(9,U1294:U1295)</f>
        <v>0</v>
      </c>
      <c r="V1293" s="12">
        <f>SUBTOTAL(9,V1294:V1295)</f>
        <v>0</v>
      </c>
      <c r="W1293" s="12">
        <f>SUBTOTAL(9,W1294:W1295)</f>
        <v>0</v>
      </c>
      <c r="X1293" s="12">
        <f>SUBTOTAL(9,X1294:X1295)</f>
        <v>0</v>
      </c>
      <c r="Y1293" s="12">
        <f>SUBTOTAL(9,Y1294:Y1295)</f>
        <v>0</v>
      </c>
      <c r="Z1293" s="12">
        <f>SUBTOTAL(9,Z1294:Z1295)</f>
        <v>0</v>
      </c>
      <c r="AA1293" s="12">
        <f>SUBTOTAL(9,AA1294:AA1295)</f>
        <v>0</v>
      </c>
      <c r="AB1293" s="12">
        <f>SUBTOTAL(9,AB1294:AB1295)</f>
        <v>0</v>
      </c>
      <c r="AC1293" s="12">
        <f>SUBTOTAL(9,AC1294:AC1295)</f>
        <v>0</v>
      </c>
      <c r="AD1293" s="12">
        <f>SUBTOTAL(9,AD1294:AD1295)</f>
        <v>0</v>
      </c>
      <c r="AE1293" s="12">
        <f>SUBTOTAL(9,AE1294:AE1295)</f>
        <v>0</v>
      </c>
      <c r="AF1293" s="12">
        <f>SUBTOTAL(9,AF1294:AF1295)</f>
        <v>0</v>
      </c>
      <c r="AG1293" s="12">
        <f t="shared" ref="AG1293" si="644">SUM(U1293:AF1293)</f>
        <v>0</v>
      </c>
    </row>
    <row r="1294" spans="1:33" outlineLevel="2" x14ac:dyDescent="0.3">
      <c r="A1294" s="45" t="str">
        <f>IF(AG1294=0,"-",F1294)</f>
        <v>-</v>
      </c>
      <c r="E1294" s="42"/>
      <c r="F1294" s="43">
        <v>2001</v>
      </c>
      <c r="G1294" s="43" t="s">
        <v>197</v>
      </c>
      <c r="H1294" s="43"/>
      <c r="I1294" s="42"/>
      <c r="J1294" s="76"/>
      <c r="K1294" s="76"/>
      <c r="L1294" s="76"/>
      <c r="M1294" s="76"/>
      <c r="N1294" s="76"/>
      <c r="O1294" s="76"/>
      <c r="P1294" s="76"/>
      <c r="Q1294" s="76"/>
      <c r="R1294" s="76"/>
      <c r="S1294" s="76"/>
      <c r="T1294" s="68" t="s">
        <v>555</v>
      </c>
      <c r="U1294" s="11">
        <v>0</v>
      </c>
      <c r="V1294" s="11">
        <v>0</v>
      </c>
      <c r="W1294" s="11">
        <v>0</v>
      </c>
      <c r="X1294" s="11">
        <v>0</v>
      </c>
      <c r="Y1294" s="11">
        <v>0</v>
      </c>
      <c r="Z1294" s="11">
        <v>0</v>
      </c>
      <c r="AA1294" s="11">
        <v>0</v>
      </c>
      <c r="AB1294" s="11">
        <v>0</v>
      </c>
      <c r="AC1294" s="11">
        <v>0</v>
      </c>
      <c r="AD1294" s="11">
        <v>0</v>
      </c>
      <c r="AE1294" s="11">
        <v>0</v>
      </c>
      <c r="AF1294" s="11">
        <v>0</v>
      </c>
      <c r="AG1294" s="41">
        <f>SUM(U1294:AF1294)</f>
        <v>0</v>
      </c>
    </row>
    <row r="1295" spans="1:33" outlineLevel="2" x14ac:dyDescent="0.3">
      <c r="A1295" s="45" t="str">
        <f>IF(AG1295=0,"-",F1295)</f>
        <v>-</v>
      </c>
      <c r="E1295" s="42"/>
      <c r="F1295" s="43"/>
      <c r="G1295" s="43"/>
      <c r="H1295" s="43"/>
      <c r="I1295" s="42"/>
      <c r="J1295" s="76"/>
      <c r="K1295" s="76"/>
      <c r="L1295" s="76"/>
      <c r="M1295" s="76"/>
      <c r="N1295" s="76"/>
      <c r="O1295" s="76"/>
      <c r="P1295" s="76"/>
      <c r="Q1295" s="76"/>
      <c r="R1295" s="76"/>
      <c r="S1295" s="76"/>
      <c r="T1295" s="68" t="s">
        <v>555</v>
      </c>
      <c r="AG1295" s="41">
        <f t="shared" ref="AG1295" si="645">SUM(U1295:AF1295)</f>
        <v>0</v>
      </c>
    </row>
    <row r="1296" spans="1:33" ht="4.5" customHeight="1" x14ac:dyDescent="0.3">
      <c r="A1296" s="45" t="s">
        <v>179</v>
      </c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68" t="s">
        <v>555</v>
      </c>
    </row>
    <row r="1297" spans="1:33" x14ac:dyDescent="0.3">
      <c r="A1297" s="45" t="s">
        <v>179</v>
      </c>
      <c r="B1297" s="7" t="s">
        <v>155</v>
      </c>
      <c r="C1297" s="7"/>
      <c r="D1297" s="7"/>
      <c r="E1297" s="7"/>
      <c r="F1297" s="19"/>
      <c r="G1297" s="19"/>
      <c r="H1297" s="19"/>
      <c r="I1297" s="14"/>
      <c r="J1297" s="78">
        <f>J1298</f>
        <v>-165815.84000000003</v>
      </c>
      <c r="K1297" s="78">
        <f t="shared" ref="K1297:S1297" si="646">K1298</f>
        <v>-183424.00000000009</v>
      </c>
      <c r="L1297" s="78">
        <f t="shared" si="646"/>
        <v>-174346.14999999997</v>
      </c>
      <c r="M1297" s="78">
        <f t="shared" si="646"/>
        <v>-165231.20000000007</v>
      </c>
      <c r="N1297" s="78">
        <f t="shared" si="646"/>
        <v>-165188.81999999995</v>
      </c>
      <c r="O1297" s="78">
        <f t="shared" si="646"/>
        <v>-155730.91999999995</v>
      </c>
      <c r="P1297" s="78">
        <f t="shared" si="646"/>
        <v>-155653.38999999998</v>
      </c>
      <c r="Q1297" s="78">
        <f t="shared" si="646"/>
        <v>-155654.03</v>
      </c>
      <c r="R1297" s="78">
        <f t="shared" si="646"/>
        <v>-155740.78999999998</v>
      </c>
      <c r="S1297" s="78">
        <f t="shared" si="646"/>
        <v>-155671.10999999999</v>
      </c>
      <c r="T1297" s="68" t="s">
        <v>555</v>
      </c>
      <c r="U1297" s="8">
        <f>U1298</f>
        <v>-193214.03999999998</v>
      </c>
      <c r="V1297" s="8">
        <f t="shared" ref="V1297:AG1297" si="647">V1298</f>
        <v>-193214.03999999998</v>
      </c>
      <c r="W1297" s="8">
        <f t="shared" si="647"/>
        <v>-153673.94999999998</v>
      </c>
      <c r="X1297" s="8">
        <f t="shared" si="647"/>
        <v>-153673.94999999998</v>
      </c>
      <c r="Y1297" s="8">
        <f t="shared" si="647"/>
        <v>-142971.93</v>
      </c>
      <c r="Z1297" s="8">
        <f t="shared" si="647"/>
        <v>-142971.93</v>
      </c>
      <c r="AA1297" s="8">
        <f t="shared" si="647"/>
        <v>-142971.93</v>
      </c>
      <c r="AB1297" s="8">
        <f t="shared" si="647"/>
        <v>-142971.93</v>
      </c>
      <c r="AC1297" s="8">
        <f t="shared" si="647"/>
        <v>-92724.01999999999</v>
      </c>
      <c r="AD1297" s="8">
        <f t="shared" si="647"/>
        <v>-92724.01999999999</v>
      </c>
      <c r="AE1297" s="8">
        <f t="shared" si="647"/>
        <v>-85224.01999999999</v>
      </c>
      <c r="AF1297" s="8">
        <f t="shared" si="647"/>
        <v>-85224.01999999999</v>
      </c>
      <c r="AG1297" s="8">
        <f t="shared" si="647"/>
        <v>-1621559.7799999998</v>
      </c>
    </row>
    <row r="1298" spans="1:33" outlineLevel="1" x14ac:dyDescent="0.3">
      <c r="A1298" s="45" t="s">
        <v>179</v>
      </c>
      <c r="C1298" s="9" t="s">
        <v>155</v>
      </c>
      <c r="D1298" s="9"/>
      <c r="E1298" s="9"/>
      <c r="F1298" s="20"/>
      <c r="G1298" s="20"/>
      <c r="H1298" s="20"/>
      <c r="I1298" s="15"/>
      <c r="J1298" s="73">
        <f>J1299+J1303+J1306+J1311+J1315</f>
        <v>-165815.84000000003</v>
      </c>
      <c r="K1298" s="73">
        <f t="shared" ref="K1298:S1298" si="648">K1299+K1303+K1306+K1311+K1315</f>
        <v>-183424.00000000009</v>
      </c>
      <c r="L1298" s="73">
        <f t="shared" si="648"/>
        <v>-174346.14999999997</v>
      </c>
      <c r="M1298" s="73">
        <f t="shared" si="648"/>
        <v>-165231.20000000007</v>
      </c>
      <c r="N1298" s="73">
        <f t="shared" si="648"/>
        <v>-165188.81999999995</v>
      </c>
      <c r="O1298" s="73">
        <f t="shared" si="648"/>
        <v>-155730.91999999995</v>
      </c>
      <c r="P1298" s="73">
        <f t="shared" si="648"/>
        <v>-155653.38999999998</v>
      </c>
      <c r="Q1298" s="73">
        <f t="shared" si="648"/>
        <v>-155654.03</v>
      </c>
      <c r="R1298" s="73">
        <f t="shared" si="648"/>
        <v>-155740.78999999998</v>
      </c>
      <c r="S1298" s="73">
        <f t="shared" si="648"/>
        <v>-155671.10999999999</v>
      </c>
      <c r="T1298" s="68" t="s">
        <v>555</v>
      </c>
      <c r="U1298" s="10">
        <f>U1299+U1303+U1306+U1311+U1315</f>
        <v>-193214.03999999998</v>
      </c>
      <c r="V1298" s="10">
        <f>V1299+V1303+V1306+V1311+V1315</f>
        <v>-193214.03999999998</v>
      </c>
      <c r="W1298" s="10">
        <f>W1299+W1303+W1306+W1311+W1315</f>
        <v>-153673.94999999998</v>
      </c>
      <c r="X1298" s="10">
        <f>X1299+X1303+X1306+X1311+X1315</f>
        <v>-153673.94999999998</v>
      </c>
      <c r="Y1298" s="10">
        <f>Y1299+Y1303+Y1306+Y1311+Y1315</f>
        <v>-142971.93</v>
      </c>
      <c r="Z1298" s="10">
        <f>Z1299+Z1303+Z1306+Z1311+Z1315</f>
        <v>-142971.93</v>
      </c>
      <c r="AA1298" s="10">
        <f>AA1299+AA1303+AA1306+AA1311+AA1315</f>
        <v>-142971.93</v>
      </c>
      <c r="AB1298" s="10">
        <f>AB1299+AB1303+AB1306+AB1311+AB1315</f>
        <v>-142971.93</v>
      </c>
      <c r="AC1298" s="10">
        <f>AC1299+AC1303+AC1306+AC1311+AC1315</f>
        <v>-92724.01999999999</v>
      </c>
      <c r="AD1298" s="10">
        <f>AD1299+AD1303+AD1306+AD1311+AD1315</f>
        <v>-92724.01999999999</v>
      </c>
      <c r="AE1298" s="10">
        <f>AE1299+AE1303+AE1306+AE1311+AE1315</f>
        <v>-85224.01999999999</v>
      </c>
      <c r="AF1298" s="10">
        <f>AF1299+AF1303+AF1306+AF1311+AF1315</f>
        <v>-85224.01999999999</v>
      </c>
      <c r="AG1298" s="10">
        <f>AG1299+AG1303+AG1306+AG1311+AG1315</f>
        <v>-1621559.7799999998</v>
      </c>
    </row>
    <row r="1299" spans="1:33" outlineLevel="1" x14ac:dyDescent="0.3">
      <c r="A1299" s="45" t="s">
        <v>179</v>
      </c>
      <c r="D1299">
        <v>22101</v>
      </c>
      <c r="E1299" t="s">
        <v>115</v>
      </c>
      <c r="J1299" s="72">
        <v>-19500.07</v>
      </c>
      <c r="K1299" s="72">
        <v>-19231.370000000003</v>
      </c>
      <c r="L1299" s="72">
        <v>-19231.370000000003</v>
      </c>
      <c r="M1299" s="72">
        <v>-19231.370000000003</v>
      </c>
      <c r="N1299" s="72">
        <v>-19231.370000000003</v>
      </c>
      <c r="O1299" s="72">
        <v>-19231.370000000003</v>
      </c>
      <c r="P1299" s="72">
        <v>-19231.370000000003</v>
      </c>
      <c r="Q1299" s="72">
        <v>-19231.370000000003</v>
      </c>
      <c r="R1299" s="72">
        <v>-19231.370000000003</v>
      </c>
      <c r="S1299" s="72">
        <v>-19231.370000000003</v>
      </c>
      <c r="T1299" s="68" t="s">
        <v>555</v>
      </c>
      <c r="U1299" s="12">
        <f>SUBTOTAL(9,U1300:U1302)</f>
        <v>-19231.370000000003</v>
      </c>
      <c r="V1299" s="12">
        <f>SUBTOTAL(9,V1300:V1302)</f>
        <v>-19231.370000000003</v>
      </c>
      <c r="W1299" s="12">
        <f>SUBTOTAL(9,W1300:W1302)</f>
        <v>-7336.34</v>
      </c>
      <c r="X1299" s="12">
        <f>SUBTOTAL(9,X1300:X1302)</f>
        <v>-7336.34</v>
      </c>
      <c r="Y1299" s="12">
        <f>SUBTOTAL(9,Y1300:Y1302)</f>
        <v>0</v>
      </c>
      <c r="Z1299" s="12">
        <f>SUBTOTAL(9,Z1300:Z1302)</f>
        <v>0</v>
      </c>
      <c r="AA1299" s="12">
        <f>SUBTOTAL(9,AA1300:AA1302)</f>
        <v>0</v>
      </c>
      <c r="AB1299" s="12">
        <f>SUBTOTAL(9,AB1300:AB1302)</f>
        <v>0</v>
      </c>
      <c r="AC1299" s="12">
        <f>SUBTOTAL(9,AC1300:AC1302)</f>
        <v>0</v>
      </c>
      <c r="AD1299" s="12">
        <f>SUBTOTAL(9,AD1300:AD1302)</f>
        <v>0</v>
      </c>
      <c r="AE1299" s="12">
        <f>SUBTOTAL(9,AE1300:AE1302)</f>
        <v>0</v>
      </c>
      <c r="AF1299" s="12">
        <f>SUBTOTAL(9,AF1300:AF1302)</f>
        <v>0</v>
      </c>
      <c r="AG1299" s="12">
        <f t="shared" ref="AG1299" si="649">SUM(U1299:AF1299)</f>
        <v>-53135.42</v>
      </c>
    </row>
    <row r="1300" spans="1:33" outlineLevel="2" x14ac:dyDescent="0.3">
      <c r="A1300" s="45">
        <f>IF(AG1300=0,"-",F1300)</f>
        <v>2001</v>
      </c>
      <c r="E1300" s="42"/>
      <c r="F1300" s="43">
        <v>2001</v>
      </c>
      <c r="G1300" s="43" t="s">
        <v>197</v>
      </c>
      <c r="H1300" s="43" t="s">
        <v>488</v>
      </c>
      <c r="I1300" s="42"/>
      <c r="J1300" s="76"/>
      <c r="K1300" s="76"/>
      <c r="L1300" s="76"/>
      <c r="M1300" s="76"/>
      <c r="N1300" s="76"/>
      <c r="O1300" s="76"/>
      <c r="P1300" s="76"/>
      <c r="Q1300" s="76"/>
      <c r="R1300" s="76"/>
      <c r="S1300" s="76"/>
      <c r="T1300" s="68" t="s">
        <v>555</v>
      </c>
      <c r="U1300" s="11">
        <v>-11895.03</v>
      </c>
      <c r="V1300" s="11">
        <v>-11895.03</v>
      </c>
      <c r="W1300" s="11">
        <v>0</v>
      </c>
      <c r="X1300" s="11">
        <v>0</v>
      </c>
      <c r="Y1300" s="11">
        <v>0</v>
      </c>
      <c r="Z1300" s="11">
        <v>0</v>
      </c>
      <c r="AA1300" s="11">
        <v>0</v>
      </c>
      <c r="AB1300" s="11">
        <v>0</v>
      </c>
      <c r="AC1300" s="11">
        <v>0</v>
      </c>
      <c r="AD1300" s="11">
        <v>0</v>
      </c>
      <c r="AE1300" s="11">
        <v>0</v>
      </c>
      <c r="AF1300" s="11">
        <v>0</v>
      </c>
      <c r="AG1300" s="41">
        <f>SUM(U1300:AF1300)</f>
        <v>-23790.06</v>
      </c>
    </row>
    <row r="1301" spans="1:33" outlineLevel="2" x14ac:dyDescent="0.3">
      <c r="A1301" s="45">
        <f>IF(AG1301=0,"-",F1301)</f>
        <v>2001</v>
      </c>
      <c r="E1301" s="42"/>
      <c r="F1301" s="43">
        <v>2001</v>
      </c>
      <c r="G1301" s="43" t="s">
        <v>197</v>
      </c>
      <c r="H1301" s="43" t="s">
        <v>489</v>
      </c>
      <c r="I1301" s="42"/>
      <c r="J1301" s="76"/>
      <c r="K1301" s="76"/>
      <c r="L1301" s="76"/>
      <c r="M1301" s="76"/>
      <c r="N1301" s="76"/>
      <c r="O1301" s="76"/>
      <c r="P1301" s="76"/>
      <c r="Q1301" s="76"/>
      <c r="R1301" s="76"/>
      <c r="S1301" s="76"/>
      <c r="T1301" s="68" t="s">
        <v>555</v>
      </c>
      <c r="U1301" s="11">
        <v>-7336.34</v>
      </c>
      <c r="V1301" s="11">
        <v>-7336.34</v>
      </c>
      <c r="W1301" s="11">
        <v>-7336.34</v>
      </c>
      <c r="X1301" s="11">
        <v>-7336.34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41">
        <f t="shared" ref="AG1301:AG1302" si="650">SUM(U1301:AF1301)</f>
        <v>-29345.360000000001</v>
      </c>
    </row>
    <row r="1302" spans="1:33" outlineLevel="2" x14ac:dyDescent="0.3">
      <c r="A1302" s="45" t="str">
        <f>IF(AG1302=0,"-",F1302)</f>
        <v>-</v>
      </c>
      <c r="E1302" s="42"/>
      <c r="F1302" s="43"/>
      <c r="G1302" s="43"/>
      <c r="H1302" s="43"/>
      <c r="I1302" s="42"/>
      <c r="J1302" s="76"/>
      <c r="K1302" s="76"/>
      <c r="L1302" s="76"/>
      <c r="M1302" s="76"/>
      <c r="N1302" s="76"/>
      <c r="O1302" s="76"/>
      <c r="P1302" s="76"/>
      <c r="Q1302" s="76"/>
      <c r="R1302" s="76"/>
      <c r="S1302" s="76"/>
      <c r="T1302" s="68" t="s">
        <v>555</v>
      </c>
      <c r="AG1302" s="41">
        <f t="shared" si="650"/>
        <v>0</v>
      </c>
    </row>
    <row r="1303" spans="1:33" outlineLevel="1" x14ac:dyDescent="0.3">
      <c r="A1303" s="45" t="s">
        <v>179</v>
      </c>
      <c r="D1303">
        <v>22102</v>
      </c>
      <c r="E1303" t="s">
        <v>116</v>
      </c>
      <c r="J1303" s="72">
        <v>0</v>
      </c>
      <c r="K1303" s="72">
        <v>0</v>
      </c>
      <c r="L1303" s="72">
        <v>0</v>
      </c>
      <c r="M1303" s="72">
        <v>0</v>
      </c>
      <c r="N1303" s="72">
        <v>0</v>
      </c>
      <c r="O1303" s="72">
        <v>0</v>
      </c>
      <c r="P1303" s="72">
        <v>0</v>
      </c>
      <c r="Q1303" s="72">
        <v>0</v>
      </c>
      <c r="R1303" s="72">
        <v>0</v>
      </c>
      <c r="S1303" s="72">
        <v>0</v>
      </c>
      <c r="T1303" s="68" t="s">
        <v>555</v>
      </c>
      <c r="U1303" s="12">
        <f>SUBTOTAL(9,U1304:U1305)</f>
        <v>0</v>
      </c>
      <c r="V1303" s="12">
        <f>SUBTOTAL(9,V1304:V1305)</f>
        <v>0</v>
      </c>
      <c r="W1303" s="12">
        <f>SUBTOTAL(9,W1304:W1305)</f>
        <v>0</v>
      </c>
      <c r="X1303" s="12">
        <f>SUBTOTAL(9,X1304:X1305)</f>
        <v>0</v>
      </c>
      <c r="Y1303" s="12">
        <f>SUBTOTAL(9,Y1304:Y1305)</f>
        <v>0</v>
      </c>
      <c r="Z1303" s="12">
        <f>SUBTOTAL(9,Z1304:Z1305)</f>
        <v>0</v>
      </c>
      <c r="AA1303" s="12">
        <f>SUBTOTAL(9,AA1304:AA1305)</f>
        <v>0</v>
      </c>
      <c r="AB1303" s="12">
        <f>SUBTOTAL(9,AB1304:AB1305)</f>
        <v>0</v>
      </c>
      <c r="AC1303" s="12">
        <f>SUBTOTAL(9,AC1304:AC1305)</f>
        <v>0</v>
      </c>
      <c r="AD1303" s="12">
        <f>SUBTOTAL(9,AD1304:AD1305)</f>
        <v>0</v>
      </c>
      <c r="AE1303" s="12">
        <f>SUBTOTAL(9,AE1304:AE1305)</f>
        <v>0</v>
      </c>
      <c r="AF1303" s="12">
        <f>SUBTOTAL(9,AF1304:AF1305)</f>
        <v>0</v>
      </c>
      <c r="AG1303" s="12">
        <f t="shared" ref="AG1303" si="651">SUM(U1303:AF1303)</f>
        <v>0</v>
      </c>
    </row>
    <row r="1304" spans="1:33" ht="15" customHeight="1" outlineLevel="2" x14ac:dyDescent="0.3">
      <c r="A1304" s="45" t="str">
        <f>IF(AG1304=0,"-",F1304)</f>
        <v>-</v>
      </c>
      <c r="E1304" s="42"/>
      <c r="F1304" s="43">
        <v>2001</v>
      </c>
      <c r="G1304" s="43" t="s">
        <v>197</v>
      </c>
      <c r="H1304" s="43"/>
      <c r="I1304" s="42"/>
      <c r="J1304" s="76"/>
      <c r="K1304" s="76"/>
      <c r="L1304" s="76"/>
      <c r="M1304" s="76"/>
      <c r="N1304" s="76"/>
      <c r="O1304" s="76"/>
      <c r="P1304" s="76"/>
      <c r="Q1304" s="76"/>
      <c r="R1304" s="76"/>
      <c r="S1304" s="76"/>
      <c r="T1304" s="68" t="s">
        <v>555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41">
        <f>SUM(U1304:AF1304)</f>
        <v>0</v>
      </c>
    </row>
    <row r="1305" spans="1:33" outlineLevel="2" x14ac:dyDescent="0.3">
      <c r="A1305" s="45" t="str">
        <f>IF(AG1305=0,"-",F1305)</f>
        <v>-</v>
      </c>
      <c r="E1305" s="42"/>
      <c r="F1305" s="43"/>
      <c r="G1305" s="43"/>
      <c r="H1305" s="43"/>
      <c r="I1305" s="42"/>
      <c r="J1305" s="76"/>
      <c r="K1305" s="76"/>
      <c r="L1305" s="76"/>
      <c r="M1305" s="76"/>
      <c r="N1305" s="76"/>
      <c r="O1305" s="76"/>
      <c r="P1305" s="76"/>
      <c r="Q1305" s="76"/>
      <c r="R1305" s="76"/>
      <c r="S1305" s="76"/>
      <c r="T1305" s="68" t="s">
        <v>555</v>
      </c>
      <c r="AG1305" s="41">
        <f t="shared" ref="AG1305" si="652">SUM(U1305:AF1305)</f>
        <v>0</v>
      </c>
    </row>
    <row r="1306" spans="1:33" outlineLevel="1" x14ac:dyDescent="0.3">
      <c r="A1306" s="45" t="s">
        <v>179</v>
      </c>
      <c r="D1306">
        <v>22103</v>
      </c>
      <c r="E1306" t="s">
        <v>117</v>
      </c>
      <c r="J1306" s="72">
        <v>-85480.25</v>
      </c>
      <c r="K1306" s="72">
        <v>-85480.25</v>
      </c>
      <c r="L1306" s="72">
        <v>-76402.59</v>
      </c>
      <c r="M1306" s="72">
        <v>-68046.84</v>
      </c>
      <c r="N1306" s="72">
        <v>-68046.84</v>
      </c>
      <c r="O1306" s="72">
        <v>-68046.84</v>
      </c>
      <c r="P1306" s="72">
        <v>-68046.84</v>
      </c>
      <c r="Q1306" s="72">
        <v>-68046.84</v>
      </c>
      <c r="R1306" s="72">
        <v>-68046.84</v>
      </c>
      <c r="S1306" s="72">
        <v>-68046.84</v>
      </c>
      <c r="T1306" s="68" t="s">
        <v>555</v>
      </c>
      <c r="U1306" s="12">
        <f>SUBTOTAL(9,U1307:U1310)</f>
        <v>-64783.679999999993</v>
      </c>
      <c r="V1306" s="12">
        <f>SUBTOTAL(9,V1307:V1310)</f>
        <v>-64783.679999999993</v>
      </c>
      <c r="W1306" s="12">
        <f>SUBTOTAL(9,W1307:W1310)</f>
        <v>-64783.679999999993</v>
      </c>
      <c r="X1306" s="12">
        <f>SUBTOTAL(9,X1307:X1310)</f>
        <v>-64783.679999999993</v>
      </c>
      <c r="Y1306" s="12">
        <f>SUBTOTAL(9,Y1307:Y1310)</f>
        <v>-64783.679999999993</v>
      </c>
      <c r="Z1306" s="12">
        <f>SUBTOTAL(9,Z1307:Z1310)</f>
        <v>-64783.679999999993</v>
      </c>
      <c r="AA1306" s="12">
        <f>SUBTOTAL(9,AA1307:AA1310)</f>
        <v>-64783.679999999993</v>
      </c>
      <c r="AB1306" s="12">
        <f>SUBTOTAL(9,AB1307:AB1310)</f>
        <v>-64783.679999999993</v>
      </c>
      <c r="AC1306" s="12">
        <f>SUBTOTAL(9,AC1307:AC1310)</f>
        <v>-14535.77</v>
      </c>
      <c r="AD1306" s="12">
        <f>SUBTOTAL(9,AD1307:AD1310)</f>
        <v>-14535.77</v>
      </c>
      <c r="AE1306" s="12">
        <f>SUBTOTAL(9,AE1307:AE1310)</f>
        <v>-14535.77</v>
      </c>
      <c r="AF1306" s="12">
        <f>SUBTOTAL(9,AF1307:AF1310)</f>
        <v>-14535.77</v>
      </c>
      <c r="AG1306" s="12">
        <f t="shared" ref="AG1306" si="653">SUM(U1306:AF1306)</f>
        <v>-576412.52</v>
      </c>
    </row>
    <row r="1307" spans="1:33" outlineLevel="2" x14ac:dyDescent="0.3">
      <c r="A1307" s="45">
        <f>IF(AG1307=0,"-",F1307)</f>
        <v>2001</v>
      </c>
      <c r="E1307" s="42"/>
      <c r="F1307" s="43">
        <v>2001</v>
      </c>
      <c r="G1307" s="43" t="s">
        <v>197</v>
      </c>
      <c r="H1307" s="43" t="s">
        <v>490</v>
      </c>
      <c r="I1307" s="42"/>
      <c r="J1307" s="76"/>
      <c r="K1307" s="76"/>
      <c r="L1307" s="76"/>
      <c r="M1307" s="76"/>
      <c r="N1307" s="76"/>
      <c r="O1307" s="76"/>
      <c r="P1307" s="76"/>
      <c r="Q1307" s="76"/>
      <c r="R1307" s="76"/>
      <c r="S1307" s="76"/>
      <c r="T1307" s="68" t="s">
        <v>555</v>
      </c>
      <c r="U1307" s="11">
        <v>-40362.769999999997</v>
      </c>
      <c r="V1307" s="11">
        <v>-40362.769999999997</v>
      </c>
      <c r="W1307" s="11">
        <v>-40362.769999999997</v>
      </c>
      <c r="X1307" s="11">
        <v>-40362.769999999997</v>
      </c>
      <c r="Y1307" s="11">
        <v>-40362.769999999997</v>
      </c>
      <c r="Z1307" s="11">
        <v>-40362.769999999997</v>
      </c>
      <c r="AA1307" s="11">
        <v>-40362.769999999997</v>
      </c>
      <c r="AB1307" s="11">
        <v>-40362.769999999997</v>
      </c>
      <c r="AC1307" s="11">
        <v>0</v>
      </c>
      <c r="AD1307" s="11">
        <v>0</v>
      </c>
      <c r="AE1307" s="11">
        <v>0</v>
      </c>
      <c r="AF1307" s="11">
        <v>0</v>
      </c>
      <c r="AG1307" s="41">
        <f>SUM(U1307:AF1307)</f>
        <v>-322902.15999999997</v>
      </c>
    </row>
    <row r="1308" spans="1:33" outlineLevel="2" x14ac:dyDescent="0.3">
      <c r="A1308" s="45">
        <f>IF(AG1308=0,"-",F1308)</f>
        <v>2001</v>
      </c>
      <c r="E1308" s="42"/>
      <c r="F1308" s="43">
        <v>2001</v>
      </c>
      <c r="G1308" s="43" t="s">
        <v>197</v>
      </c>
      <c r="H1308" s="43" t="s">
        <v>491</v>
      </c>
      <c r="I1308" s="42"/>
      <c r="J1308" s="76"/>
      <c r="K1308" s="76"/>
      <c r="L1308" s="76"/>
      <c r="M1308" s="76"/>
      <c r="N1308" s="76"/>
      <c r="O1308" s="76"/>
      <c r="P1308" s="76"/>
      <c r="Q1308" s="76"/>
      <c r="R1308" s="76"/>
      <c r="S1308" s="76"/>
      <c r="T1308" s="68" t="s">
        <v>555</v>
      </c>
      <c r="U1308" s="11">
        <v>-9885.14</v>
      </c>
      <c r="V1308" s="11">
        <v>-9885.14</v>
      </c>
      <c r="W1308" s="11">
        <v>-9885.14</v>
      </c>
      <c r="X1308" s="11">
        <v>-9885.14</v>
      </c>
      <c r="Y1308" s="11">
        <v>-9885.14</v>
      </c>
      <c r="Z1308" s="11">
        <v>-9885.14</v>
      </c>
      <c r="AA1308" s="11">
        <v>-9885.14</v>
      </c>
      <c r="AB1308" s="11">
        <v>-9885.14</v>
      </c>
      <c r="AC1308" s="11">
        <v>0</v>
      </c>
      <c r="AD1308" s="11">
        <v>0</v>
      </c>
      <c r="AE1308" s="11">
        <v>0</v>
      </c>
      <c r="AF1308" s="11">
        <v>0</v>
      </c>
      <c r="AG1308" s="41">
        <f t="shared" ref="AG1308:AG1310" si="654">SUM(U1308:AF1308)</f>
        <v>-79081.119999999995</v>
      </c>
    </row>
    <row r="1309" spans="1:33" outlineLevel="2" x14ac:dyDescent="0.3">
      <c r="A1309" s="45">
        <f>IF(AG1309=0,"-",F1309)</f>
        <v>2001</v>
      </c>
      <c r="E1309" s="42"/>
      <c r="F1309" s="43">
        <v>2001</v>
      </c>
      <c r="G1309" s="43" t="s">
        <v>197</v>
      </c>
      <c r="H1309" s="43" t="s">
        <v>492</v>
      </c>
      <c r="I1309" s="42"/>
      <c r="J1309" s="76"/>
      <c r="K1309" s="76"/>
      <c r="L1309" s="76"/>
      <c r="M1309" s="76"/>
      <c r="N1309" s="76"/>
      <c r="O1309" s="76"/>
      <c r="P1309" s="76"/>
      <c r="Q1309" s="76"/>
      <c r="R1309" s="76"/>
      <c r="S1309" s="76"/>
      <c r="T1309" s="68" t="s">
        <v>555</v>
      </c>
      <c r="U1309" s="11">
        <v>-14535.77</v>
      </c>
      <c r="V1309" s="11">
        <v>-14535.77</v>
      </c>
      <c r="W1309" s="11">
        <v>-14535.77</v>
      </c>
      <c r="X1309" s="11">
        <v>-14535.77</v>
      </c>
      <c r="Y1309" s="11">
        <v>-14535.77</v>
      </c>
      <c r="Z1309" s="11">
        <v>-14535.77</v>
      </c>
      <c r="AA1309" s="11">
        <v>-14535.77</v>
      </c>
      <c r="AB1309" s="11">
        <v>-14535.77</v>
      </c>
      <c r="AC1309" s="11">
        <v>-14535.77</v>
      </c>
      <c r="AD1309" s="11">
        <v>-14535.77</v>
      </c>
      <c r="AE1309" s="11">
        <v>-14535.77</v>
      </c>
      <c r="AF1309" s="11">
        <v>-14535.77</v>
      </c>
      <c r="AG1309" s="41">
        <f t="shared" si="654"/>
        <v>-174429.24</v>
      </c>
    </row>
    <row r="1310" spans="1:33" outlineLevel="2" x14ac:dyDescent="0.3">
      <c r="A1310" s="45" t="str">
        <f>IF(AG1310=0,"-",F1310)</f>
        <v>-</v>
      </c>
      <c r="E1310" s="42"/>
      <c r="F1310" s="43"/>
      <c r="G1310" s="43"/>
      <c r="H1310" s="43"/>
      <c r="I1310" s="42"/>
      <c r="J1310" s="76"/>
      <c r="K1310" s="76"/>
      <c r="L1310" s="76"/>
      <c r="M1310" s="76"/>
      <c r="N1310" s="76"/>
      <c r="O1310" s="76"/>
      <c r="P1310" s="76"/>
      <c r="Q1310" s="76"/>
      <c r="R1310" s="76"/>
      <c r="S1310" s="76"/>
      <c r="T1310" s="68" t="s">
        <v>555</v>
      </c>
      <c r="AG1310" s="41">
        <f t="shared" si="654"/>
        <v>0</v>
      </c>
    </row>
    <row r="1311" spans="1:33" outlineLevel="1" x14ac:dyDescent="0.3">
      <c r="A1311" s="45" t="s">
        <v>179</v>
      </c>
      <c r="D1311">
        <v>22104</v>
      </c>
      <c r="E1311" t="s">
        <v>118</v>
      </c>
      <c r="J1311" s="72">
        <v>-5181.0400000000009</v>
      </c>
      <c r="K1311" s="72">
        <v>-5181.0400000000009</v>
      </c>
      <c r="L1311" s="72">
        <v>-5180.8500000000004</v>
      </c>
      <c r="M1311" s="72">
        <v>-4421.6499999999996</v>
      </c>
      <c r="N1311" s="72">
        <v>-4379.2700000000004</v>
      </c>
      <c r="O1311" s="72">
        <v>-4534.0599999999995</v>
      </c>
      <c r="P1311" s="72">
        <v>-4456.6899999999996</v>
      </c>
      <c r="Q1311" s="72">
        <v>-4456.6899999999996</v>
      </c>
      <c r="R1311" s="72">
        <v>-4543.7699999999995</v>
      </c>
      <c r="S1311" s="72">
        <v>-4474.0899999999992</v>
      </c>
      <c r="T1311" s="68" t="s">
        <v>555</v>
      </c>
      <c r="U1311" s="12">
        <f>SUBTOTAL(9,U1312:U1314)</f>
        <v>-1047.04</v>
      </c>
      <c r="V1311" s="12">
        <f>SUBTOTAL(9,V1312:V1314)</f>
        <v>-1047.04</v>
      </c>
      <c r="W1311" s="12">
        <f>SUBTOTAL(9,W1312:W1314)</f>
        <v>-1047.04</v>
      </c>
      <c r="X1311" s="12">
        <f>SUBTOTAL(9,X1312:X1314)</f>
        <v>-1047.04</v>
      </c>
      <c r="Y1311" s="12">
        <f>SUBTOTAL(9,Y1312:Y1314)</f>
        <v>-1047.04</v>
      </c>
      <c r="Z1311" s="12">
        <f>SUBTOTAL(9,Z1312:Z1314)</f>
        <v>-1047.04</v>
      </c>
      <c r="AA1311" s="12">
        <f>SUBTOTAL(9,AA1312:AA1314)</f>
        <v>-1047.04</v>
      </c>
      <c r="AB1311" s="12">
        <f>SUBTOTAL(9,AB1312:AB1314)</f>
        <v>-1047.04</v>
      </c>
      <c r="AC1311" s="12">
        <f>SUBTOTAL(9,AC1312:AC1314)</f>
        <v>-1047.04</v>
      </c>
      <c r="AD1311" s="12">
        <f>SUBTOTAL(9,AD1312:AD1314)</f>
        <v>-1047.04</v>
      </c>
      <c r="AE1311" s="12">
        <f>SUBTOTAL(9,AE1312:AE1314)</f>
        <v>-1047.04</v>
      </c>
      <c r="AF1311" s="12">
        <f>SUBTOTAL(9,AF1312:AF1314)</f>
        <v>-1047.04</v>
      </c>
      <c r="AG1311" s="12">
        <f t="shared" ref="AG1311" si="655">SUM(U1311:AF1311)</f>
        <v>-12564.480000000003</v>
      </c>
    </row>
    <row r="1312" spans="1:33" outlineLevel="2" x14ac:dyDescent="0.3">
      <c r="A1312" s="45">
        <f>IF(AG1312=0,"-",F1312)</f>
        <v>2001</v>
      </c>
      <c r="E1312" s="42"/>
      <c r="F1312" s="42">
        <v>2001</v>
      </c>
      <c r="G1312" s="43" t="s">
        <v>197</v>
      </c>
      <c r="H1312" s="43" t="s">
        <v>493</v>
      </c>
      <c r="I1312" s="42"/>
      <c r="J1312" s="76"/>
      <c r="K1312" s="76"/>
      <c r="L1312" s="76"/>
      <c r="M1312" s="76"/>
      <c r="N1312" s="76"/>
      <c r="O1312" s="76"/>
      <c r="P1312" s="76"/>
      <c r="Q1312" s="76"/>
      <c r="R1312" s="76"/>
      <c r="S1312" s="76"/>
      <c r="T1312" s="68" t="s">
        <v>555</v>
      </c>
      <c r="U1312" s="11">
        <v>-523.52</v>
      </c>
      <c r="V1312" s="11">
        <v>-523.52</v>
      </c>
      <c r="W1312" s="11">
        <v>-523.52</v>
      </c>
      <c r="X1312" s="11">
        <v>-523.52</v>
      </c>
      <c r="Y1312" s="11">
        <v>-523.52</v>
      </c>
      <c r="Z1312" s="11">
        <v>-523.52</v>
      </c>
      <c r="AA1312" s="11">
        <v>-523.52</v>
      </c>
      <c r="AB1312" s="11">
        <v>-523.52</v>
      </c>
      <c r="AC1312" s="11">
        <v>-523.52</v>
      </c>
      <c r="AD1312" s="11">
        <v>-523.52</v>
      </c>
      <c r="AE1312" s="11">
        <v>-523.52</v>
      </c>
      <c r="AF1312" s="11">
        <v>-523.52</v>
      </c>
      <c r="AG1312" s="41">
        <f>SUM(U1312:AF1312)</f>
        <v>-6282.2400000000016</v>
      </c>
    </row>
    <row r="1313" spans="1:33" outlineLevel="2" x14ac:dyDescent="0.3">
      <c r="A1313" s="45">
        <f>IF(AG1313=0,"-",F1313)</f>
        <v>2001</v>
      </c>
      <c r="E1313" s="42"/>
      <c r="F1313" s="42">
        <v>2001</v>
      </c>
      <c r="G1313" s="43" t="s">
        <v>197</v>
      </c>
      <c r="H1313" s="43" t="s">
        <v>493</v>
      </c>
      <c r="I1313" s="42"/>
      <c r="J1313" s="76"/>
      <c r="K1313" s="76"/>
      <c r="L1313" s="76"/>
      <c r="M1313" s="76"/>
      <c r="N1313" s="76"/>
      <c r="O1313" s="76"/>
      <c r="P1313" s="76"/>
      <c r="Q1313" s="76"/>
      <c r="R1313" s="76"/>
      <c r="S1313" s="76"/>
      <c r="T1313" s="68" t="s">
        <v>555</v>
      </c>
      <c r="U1313" s="11">
        <v>-523.52</v>
      </c>
      <c r="V1313" s="11">
        <v>-523.52</v>
      </c>
      <c r="W1313" s="11">
        <v>-523.52</v>
      </c>
      <c r="X1313" s="11">
        <v>-523.52</v>
      </c>
      <c r="Y1313" s="11">
        <v>-523.52</v>
      </c>
      <c r="Z1313" s="11">
        <v>-523.52</v>
      </c>
      <c r="AA1313" s="11">
        <v>-523.52</v>
      </c>
      <c r="AB1313" s="11">
        <v>-523.52</v>
      </c>
      <c r="AC1313" s="11">
        <v>-523.52</v>
      </c>
      <c r="AD1313" s="11">
        <v>-523.52</v>
      </c>
      <c r="AE1313" s="11">
        <v>-523.52</v>
      </c>
      <c r="AF1313" s="11">
        <v>-523.52</v>
      </c>
      <c r="AG1313" s="41">
        <f t="shared" ref="AG1313:AG1314" si="656">SUM(U1313:AF1313)</f>
        <v>-6282.2400000000016</v>
      </c>
    </row>
    <row r="1314" spans="1:33" outlineLevel="2" x14ac:dyDescent="0.3">
      <c r="A1314" s="45" t="str">
        <f>IF(AG1314=0,"-",F1314)</f>
        <v>-</v>
      </c>
      <c r="E1314" s="42"/>
      <c r="F1314" s="43"/>
      <c r="G1314" s="43"/>
      <c r="H1314" s="43"/>
      <c r="I1314" s="42"/>
      <c r="J1314" s="76"/>
      <c r="K1314" s="76"/>
      <c r="L1314" s="76"/>
      <c r="M1314" s="76"/>
      <c r="N1314" s="76"/>
      <c r="O1314" s="76"/>
      <c r="P1314" s="76"/>
      <c r="Q1314" s="76"/>
      <c r="R1314" s="76"/>
      <c r="S1314" s="76"/>
      <c r="T1314" s="68" t="s">
        <v>555</v>
      </c>
      <c r="AG1314" s="41">
        <f t="shared" si="656"/>
        <v>0</v>
      </c>
    </row>
    <row r="1315" spans="1:33" outlineLevel="1" x14ac:dyDescent="0.3">
      <c r="A1315" s="45" t="s">
        <v>179</v>
      </c>
      <c r="D1315">
        <v>23107</v>
      </c>
      <c r="E1315" t="s">
        <v>124</v>
      </c>
      <c r="J1315" s="72">
        <v>-55654.479999999996</v>
      </c>
      <c r="K1315" s="72">
        <v>-73531.340000000084</v>
      </c>
      <c r="L1315" s="72">
        <v>-73531.339999999967</v>
      </c>
      <c r="M1315" s="72">
        <v>-73531.340000000084</v>
      </c>
      <c r="N1315" s="72">
        <v>-73531.339999999967</v>
      </c>
      <c r="O1315" s="72">
        <v>-63918.649999999965</v>
      </c>
      <c r="P1315" s="72">
        <v>-63918.489999999991</v>
      </c>
      <c r="Q1315" s="72">
        <v>-63919.13</v>
      </c>
      <c r="R1315" s="72">
        <v>-63918.81</v>
      </c>
      <c r="S1315" s="72">
        <v>-63918.81</v>
      </c>
      <c r="T1315" s="68" t="s">
        <v>555</v>
      </c>
      <c r="U1315" s="12">
        <f>SUBTOTAL(9,U1316:U1326)</f>
        <v>-108151.95</v>
      </c>
      <c r="V1315" s="12">
        <f>SUBTOTAL(9,V1316:V1326)</f>
        <v>-108151.95</v>
      </c>
      <c r="W1315" s="12">
        <f>SUBTOTAL(9,W1316:W1326)</f>
        <v>-80506.89</v>
      </c>
      <c r="X1315" s="12">
        <f>SUBTOTAL(9,X1316:X1326)</f>
        <v>-80506.89</v>
      </c>
      <c r="Y1315" s="12">
        <f>SUBTOTAL(9,Y1316:Y1326)</f>
        <v>-77141.209999999992</v>
      </c>
      <c r="Z1315" s="12">
        <f>SUBTOTAL(9,Z1316:Z1326)</f>
        <v>-77141.209999999992</v>
      </c>
      <c r="AA1315" s="12">
        <f>SUBTOTAL(9,AA1316:AA1326)</f>
        <v>-77141.209999999992</v>
      </c>
      <c r="AB1315" s="12">
        <f>SUBTOTAL(9,AB1316:AB1326)</f>
        <v>-77141.209999999992</v>
      </c>
      <c r="AC1315" s="12">
        <f>SUBTOTAL(9,AC1316:AC1326)</f>
        <v>-77141.209999999992</v>
      </c>
      <c r="AD1315" s="12">
        <f>SUBTOTAL(9,AD1316:AD1326)</f>
        <v>-77141.209999999992</v>
      </c>
      <c r="AE1315" s="12">
        <f>SUBTOTAL(9,AE1316:AE1326)</f>
        <v>-69641.209999999992</v>
      </c>
      <c r="AF1315" s="12">
        <f>SUBTOTAL(9,AF1316:AF1326)</f>
        <v>-69641.209999999992</v>
      </c>
      <c r="AG1315" s="12">
        <f t="shared" ref="AG1315" si="657">SUM(U1315:AF1315)</f>
        <v>-979447.35999999975</v>
      </c>
    </row>
    <row r="1316" spans="1:33" outlineLevel="2" x14ac:dyDescent="0.3">
      <c r="A1316" s="45">
        <f>IF(AG1316=0,"-",F1316)</f>
        <v>2001</v>
      </c>
      <c r="E1316" s="42"/>
      <c r="F1316" s="43">
        <v>2001</v>
      </c>
      <c r="G1316" s="43" t="s">
        <v>197</v>
      </c>
      <c r="H1316" s="43" t="s">
        <v>494</v>
      </c>
      <c r="I1316" s="42"/>
      <c r="J1316" s="76"/>
      <c r="K1316" s="76"/>
      <c r="L1316" s="76"/>
      <c r="M1316" s="76"/>
      <c r="N1316" s="76"/>
      <c r="O1316" s="76"/>
      <c r="P1316" s="76"/>
      <c r="Q1316" s="76"/>
      <c r="R1316" s="76"/>
      <c r="S1316" s="76"/>
      <c r="T1316" s="68" t="s">
        <v>555</v>
      </c>
      <c r="U1316" s="11">
        <v>-7500</v>
      </c>
      <c r="V1316" s="11">
        <v>-7500</v>
      </c>
      <c r="W1316" s="11">
        <v>-7500</v>
      </c>
      <c r="X1316" s="11">
        <v>-7500</v>
      </c>
      <c r="Y1316" s="11">
        <v>-7500</v>
      </c>
      <c r="Z1316" s="11">
        <v>-7500</v>
      </c>
      <c r="AA1316" s="11">
        <v>-7500</v>
      </c>
      <c r="AB1316" s="11">
        <v>-7500</v>
      </c>
      <c r="AC1316" s="11">
        <v>-7500</v>
      </c>
      <c r="AD1316" s="11">
        <v>-7500</v>
      </c>
      <c r="AG1316" s="41">
        <f t="shared" ref="AG1316:AG1326" si="658">SUM(U1316:AF1316)</f>
        <v>-75000</v>
      </c>
    </row>
    <row r="1317" spans="1:33" outlineLevel="2" x14ac:dyDescent="0.3">
      <c r="A1317" s="45">
        <f>IF(AG1317=0,"-",F1317)</f>
        <v>2001</v>
      </c>
      <c r="E1317" s="42"/>
      <c r="F1317" s="43">
        <v>2001</v>
      </c>
      <c r="G1317" s="43" t="s">
        <v>197</v>
      </c>
      <c r="H1317" s="43" t="s">
        <v>495</v>
      </c>
      <c r="I1317" s="42"/>
      <c r="J1317" s="76"/>
      <c r="K1317" s="76"/>
      <c r="L1317" s="76"/>
      <c r="M1317" s="76"/>
      <c r="N1317" s="76"/>
      <c r="O1317" s="76"/>
      <c r="P1317" s="76"/>
      <c r="Q1317" s="76"/>
      <c r="R1317" s="76"/>
      <c r="S1317" s="76"/>
      <c r="T1317" s="68" t="s">
        <v>555</v>
      </c>
      <c r="U1317" s="11">
        <v>-5260.93</v>
      </c>
      <c r="V1317" s="11">
        <v>-5260.93</v>
      </c>
      <c r="AG1317" s="41">
        <f t="shared" si="658"/>
        <v>-10521.86</v>
      </c>
    </row>
    <row r="1318" spans="1:33" outlineLevel="2" x14ac:dyDescent="0.3">
      <c r="A1318" s="45">
        <f>IF(AG1318=0,"-",F1318)</f>
        <v>2001</v>
      </c>
      <c r="E1318" s="42"/>
      <c r="F1318" s="43">
        <v>2001</v>
      </c>
      <c r="G1318" s="43" t="s">
        <v>197</v>
      </c>
      <c r="H1318" s="43" t="s">
        <v>495</v>
      </c>
      <c r="I1318" s="42"/>
      <c r="J1318" s="76"/>
      <c r="K1318" s="76"/>
      <c r="L1318" s="76"/>
      <c r="M1318" s="76"/>
      <c r="N1318" s="76"/>
      <c r="O1318" s="76"/>
      <c r="P1318" s="76"/>
      <c r="Q1318" s="76"/>
      <c r="R1318" s="76"/>
      <c r="S1318" s="76"/>
      <c r="T1318" s="68" t="s">
        <v>555</v>
      </c>
      <c r="U1318" s="11">
        <v>-6665.02</v>
      </c>
      <c r="V1318" s="11">
        <v>-6665.02</v>
      </c>
      <c r="AG1318" s="41">
        <f t="shared" si="658"/>
        <v>-13330.04</v>
      </c>
    </row>
    <row r="1319" spans="1:33" outlineLevel="2" x14ac:dyDescent="0.3">
      <c r="A1319" s="45">
        <f>IF(AG1319=0,"-",F1319)</f>
        <v>2001</v>
      </c>
      <c r="E1319" s="42"/>
      <c r="F1319" s="43">
        <v>2001</v>
      </c>
      <c r="G1319" s="43" t="s">
        <v>197</v>
      </c>
      <c r="H1319" s="43" t="s">
        <v>496</v>
      </c>
      <c r="I1319" s="42"/>
      <c r="J1319" s="76"/>
      <c r="K1319" s="76"/>
      <c r="L1319" s="76"/>
      <c r="M1319" s="76"/>
      <c r="N1319" s="76"/>
      <c r="O1319" s="76"/>
      <c r="P1319" s="76"/>
      <c r="Q1319" s="76"/>
      <c r="R1319" s="76"/>
      <c r="S1319" s="76"/>
      <c r="T1319" s="68" t="s">
        <v>555</v>
      </c>
      <c r="U1319" s="11">
        <v>-3365.68</v>
      </c>
      <c r="V1319" s="11">
        <v>-3365.68</v>
      </c>
      <c r="W1319" s="11">
        <v>-3365.68</v>
      </c>
      <c r="X1319" s="11">
        <v>-3365.68</v>
      </c>
      <c r="AG1319" s="41">
        <f t="shared" si="658"/>
        <v>-13462.72</v>
      </c>
    </row>
    <row r="1320" spans="1:33" outlineLevel="2" x14ac:dyDescent="0.3">
      <c r="A1320" s="45">
        <f>IF(AG1320=0,"-",F1320)</f>
        <v>2001</v>
      </c>
      <c r="E1320" s="42"/>
      <c r="F1320" s="43">
        <v>2001</v>
      </c>
      <c r="G1320" s="43" t="s">
        <v>197</v>
      </c>
      <c r="H1320" s="43" t="s">
        <v>495</v>
      </c>
      <c r="I1320" s="42"/>
      <c r="J1320" s="76"/>
      <c r="K1320" s="76"/>
      <c r="L1320" s="76"/>
      <c r="M1320" s="76"/>
      <c r="N1320" s="76"/>
      <c r="O1320" s="76"/>
      <c r="P1320" s="76"/>
      <c r="Q1320" s="76"/>
      <c r="R1320" s="76"/>
      <c r="S1320" s="76"/>
      <c r="T1320" s="68" t="s">
        <v>555</v>
      </c>
      <c r="U1320" s="11">
        <v>-7859.62</v>
      </c>
      <c r="V1320" s="11">
        <v>-7859.62</v>
      </c>
      <c r="AG1320" s="41">
        <f t="shared" si="658"/>
        <v>-15719.24</v>
      </c>
    </row>
    <row r="1321" spans="1:33" outlineLevel="2" x14ac:dyDescent="0.3">
      <c r="A1321" s="45">
        <f>IF(AG1321=0,"-",F1321)</f>
        <v>2001</v>
      </c>
      <c r="E1321" s="42"/>
      <c r="F1321" s="43">
        <v>2001</v>
      </c>
      <c r="G1321" s="43" t="s">
        <v>197</v>
      </c>
      <c r="H1321" s="43" t="s">
        <v>495</v>
      </c>
      <c r="I1321" s="42"/>
      <c r="J1321" s="76"/>
      <c r="K1321" s="76"/>
      <c r="L1321" s="76"/>
      <c r="M1321" s="76"/>
      <c r="N1321" s="76"/>
      <c r="O1321" s="76"/>
      <c r="P1321" s="76"/>
      <c r="Q1321" s="76"/>
      <c r="R1321" s="76"/>
      <c r="S1321" s="76"/>
      <c r="T1321" s="68" t="s">
        <v>555</v>
      </c>
      <c r="U1321" s="11">
        <v>-7859.49</v>
      </c>
      <c r="V1321" s="11">
        <v>-7859.49</v>
      </c>
      <c r="AG1321" s="41">
        <f t="shared" si="658"/>
        <v>-15718.98</v>
      </c>
    </row>
    <row r="1322" spans="1:33" outlineLevel="2" x14ac:dyDescent="0.3">
      <c r="A1322" s="45">
        <f>IF(AG1322=0,"-",F1322)</f>
        <v>2001</v>
      </c>
      <c r="E1322" s="42"/>
      <c r="F1322" s="43">
        <v>2001</v>
      </c>
      <c r="G1322" s="43" t="s">
        <v>197</v>
      </c>
      <c r="H1322" s="43" t="s">
        <v>497</v>
      </c>
      <c r="I1322" s="42"/>
      <c r="J1322" s="76"/>
      <c r="K1322" s="76"/>
      <c r="L1322" s="76"/>
      <c r="M1322" s="76"/>
      <c r="N1322" s="76"/>
      <c r="O1322" s="76"/>
      <c r="P1322" s="76"/>
      <c r="Q1322" s="76"/>
      <c r="R1322" s="76"/>
      <c r="S1322" s="76"/>
      <c r="T1322" s="68" t="s">
        <v>555</v>
      </c>
      <c r="U1322" s="11">
        <v>-7539.35</v>
      </c>
      <c r="V1322" s="11">
        <v>-7539.35</v>
      </c>
      <c r="W1322" s="11">
        <v>-7539.35</v>
      </c>
      <c r="X1322" s="11">
        <v>-7539.35</v>
      </c>
      <c r="Y1322" s="11">
        <v>-7539.35</v>
      </c>
      <c r="Z1322" s="11">
        <v>-7539.35</v>
      </c>
      <c r="AA1322" s="11">
        <v>-7539.35</v>
      </c>
      <c r="AB1322" s="11">
        <v>-7539.35</v>
      </c>
      <c r="AC1322" s="11">
        <v>-7539.35</v>
      </c>
      <c r="AD1322" s="11">
        <v>-7539.35</v>
      </c>
      <c r="AE1322" s="11">
        <v>-7539.35</v>
      </c>
      <c r="AF1322" s="11">
        <v>-7539.35</v>
      </c>
      <c r="AG1322" s="41">
        <f t="shared" si="658"/>
        <v>-90472.200000000012</v>
      </c>
    </row>
    <row r="1323" spans="1:33" outlineLevel="2" x14ac:dyDescent="0.3">
      <c r="A1323" s="45">
        <f>IF(AG1323=0,"-",F1323)</f>
        <v>2001</v>
      </c>
      <c r="E1323" s="42"/>
      <c r="F1323" s="43">
        <v>2001</v>
      </c>
      <c r="G1323" s="43" t="s">
        <v>197</v>
      </c>
      <c r="H1323" s="43" t="s">
        <v>497</v>
      </c>
      <c r="I1323" s="42"/>
      <c r="J1323" s="76"/>
      <c r="K1323" s="76"/>
      <c r="L1323" s="76"/>
      <c r="M1323" s="76"/>
      <c r="N1323" s="76"/>
      <c r="O1323" s="76"/>
      <c r="P1323" s="76"/>
      <c r="Q1323" s="76"/>
      <c r="R1323" s="76"/>
      <c r="S1323" s="76"/>
      <c r="T1323" s="68" t="s">
        <v>555</v>
      </c>
      <c r="U1323" s="11">
        <v>-7539.35</v>
      </c>
      <c r="V1323" s="11">
        <v>-7539.35</v>
      </c>
      <c r="W1323" s="11">
        <v>-7539.35</v>
      </c>
      <c r="X1323" s="11">
        <v>-7539.35</v>
      </c>
      <c r="Y1323" s="11">
        <v>-7539.35</v>
      </c>
      <c r="Z1323" s="11">
        <v>-7539.35</v>
      </c>
      <c r="AA1323" s="11">
        <v>-7539.35</v>
      </c>
      <c r="AB1323" s="11">
        <v>-7539.35</v>
      </c>
      <c r="AC1323" s="11">
        <v>-7539.35</v>
      </c>
      <c r="AD1323" s="11">
        <v>-7539.35</v>
      </c>
      <c r="AE1323" s="11">
        <v>-7539.35</v>
      </c>
      <c r="AF1323" s="11">
        <v>-7539.35</v>
      </c>
      <c r="AG1323" s="41">
        <f t="shared" si="658"/>
        <v>-90472.200000000012</v>
      </c>
    </row>
    <row r="1324" spans="1:33" outlineLevel="2" x14ac:dyDescent="0.3">
      <c r="A1324" s="45">
        <f>IF(AG1324=0,"-",F1324)</f>
        <v>2001</v>
      </c>
      <c r="E1324" s="42"/>
      <c r="F1324" s="43">
        <v>2001</v>
      </c>
      <c r="G1324" s="43" t="s">
        <v>197</v>
      </c>
      <c r="H1324" s="43" t="s">
        <v>497</v>
      </c>
      <c r="I1324" s="42"/>
      <c r="J1324" s="76"/>
      <c r="K1324" s="76"/>
      <c r="L1324" s="76"/>
      <c r="M1324" s="76"/>
      <c r="N1324" s="76"/>
      <c r="O1324" s="76"/>
      <c r="P1324" s="76"/>
      <c r="Q1324" s="76"/>
      <c r="R1324" s="76"/>
      <c r="S1324" s="76"/>
      <c r="T1324" s="68" t="s">
        <v>555</v>
      </c>
      <c r="U1324" s="11">
        <v>-10337.51</v>
      </c>
      <c r="V1324" s="11">
        <v>-10337.51</v>
      </c>
      <c r="W1324" s="11">
        <v>-10337.51</v>
      </c>
      <c r="X1324" s="11">
        <v>-10337.51</v>
      </c>
      <c r="Y1324" s="11">
        <v>-10337.51</v>
      </c>
      <c r="Z1324" s="11">
        <v>-10337.51</v>
      </c>
      <c r="AA1324" s="11">
        <v>-10337.51</v>
      </c>
      <c r="AB1324" s="11">
        <v>-10337.51</v>
      </c>
      <c r="AC1324" s="11">
        <v>-10337.51</v>
      </c>
      <c r="AD1324" s="11">
        <v>-10337.51</v>
      </c>
      <c r="AE1324" s="11">
        <v>-10337.51</v>
      </c>
      <c r="AF1324" s="11">
        <v>-10337.51</v>
      </c>
      <c r="AG1324" s="41">
        <f t="shared" si="658"/>
        <v>-124050.11999999998</v>
      </c>
    </row>
    <row r="1325" spans="1:33" outlineLevel="2" x14ac:dyDescent="0.3">
      <c r="A1325" s="45">
        <f>IF(AG1325=0,"-",F1325)</f>
        <v>2001</v>
      </c>
      <c r="E1325" s="42"/>
      <c r="F1325" s="43">
        <v>2001</v>
      </c>
      <c r="G1325" s="43" t="s">
        <v>197</v>
      </c>
      <c r="H1325" s="43" t="s">
        <v>498</v>
      </c>
      <c r="I1325" s="42"/>
      <c r="J1325" s="76"/>
      <c r="K1325" s="76"/>
      <c r="L1325" s="76"/>
      <c r="M1325" s="76"/>
      <c r="N1325" s="76"/>
      <c r="O1325" s="76"/>
      <c r="P1325" s="76"/>
      <c r="Q1325" s="76"/>
      <c r="R1325" s="76"/>
      <c r="S1325" s="76"/>
      <c r="T1325" s="68" t="s">
        <v>555</v>
      </c>
      <c r="U1325" s="11">
        <v>-44225</v>
      </c>
      <c r="V1325" s="11">
        <v>-44225</v>
      </c>
      <c r="W1325" s="11">
        <v>-44225</v>
      </c>
      <c r="X1325" s="11">
        <v>-44225</v>
      </c>
      <c r="Y1325" s="11">
        <v>-44225</v>
      </c>
      <c r="Z1325" s="11">
        <v>-44225</v>
      </c>
      <c r="AA1325" s="11">
        <v>-44225</v>
      </c>
      <c r="AB1325" s="11">
        <v>-44225</v>
      </c>
      <c r="AC1325" s="11">
        <v>-44225</v>
      </c>
      <c r="AD1325" s="11">
        <v>-44225</v>
      </c>
      <c r="AE1325" s="11">
        <v>-44225</v>
      </c>
      <c r="AF1325" s="11">
        <v>-44225</v>
      </c>
      <c r="AG1325" s="41">
        <f t="shared" si="658"/>
        <v>-530700</v>
      </c>
    </row>
    <row r="1326" spans="1:33" outlineLevel="2" x14ac:dyDescent="0.3">
      <c r="A1326" s="45" t="str">
        <f>IF(AG1326=0,"-",F1326)</f>
        <v>-</v>
      </c>
      <c r="E1326" s="42"/>
      <c r="F1326" s="43"/>
      <c r="G1326" s="43"/>
      <c r="H1326" s="43"/>
      <c r="I1326" s="42"/>
      <c r="J1326" s="76"/>
      <c r="K1326" s="76"/>
      <c r="L1326" s="76"/>
      <c r="M1326" s="76"/>
      <c r="N1326" s="76"/>
      <c r="O1326" s="76"/>
      <c r="P1326" s="76"/>
      <c r="Q1326" s="76"/>
      <c r="R1326" s="76"/>
      <c r="S1326" s="76"/>
      <c r="T1326" s="68" t="s">
        <v>555</v>
      </c>
      <c r="AG1326" s="41">
        <f t="shared" si="658"/>
        <v>0</v>
      </c>
    </row>
    <row r="1327" spans="1:33" ht="4.5" customHeight="1" x14ac:dyDescent="0.3">
      <c r="A1327" s="45" t="s">
        <v>179</v>
      </c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68" t="s">
        <v>555</v>
      </c>
    </row>
    <row r="1328" spans="1:33" x14ac:dyDescent="0.3">
      <c r="A1328" s="45" t="s">
        <v>179</v>
      </c>
      <c r="B1328" s="7" t="s">
        <v>156</v>
      </c>
      <c r="C1328" s="7"/>
      <c r="D1328" s="7"/>
      <c r="E1328" s="7"/>
      <c r="F1328" s="19"/>
      <c r="G1328" s="19"/>
      <c r="H1328" s="19"/>
      <c r="I1328" s="14"/>
      <c r="J1328" s="78">
        <f>J1329</f>
        <v>-52266.320000000007</v>
      </c>
      <c r="K1328" s="78">
        <f t="shared" ref="K1328:S1328" si="659">K1329</f>
        <v>-14414.949999999999</v>
      </c>
      <c r="L1328" s="78">
        <f t="shared" si="659"/>
        <v>-31595.42</v>
      </c>
      <c r="M1328" s="78">
        <f t="shared" si="659"/>
        <v>-42714.21</v>
      </c>
      <c r="N1328" s="78">
        <f t="shared" si="659"/>
        <v>-14685.91</v>
      </c>
      <c r="O1328" s="78">
        <f t="shared" si="659"/>
        <v>-13116.69</v>
      </c>
      <c r="P1328" s="78">
        <f t="shared" si="659"/>
        <v>-24919.15</v>
      </c>
      <c r="Q1328" s="78">
        <f t="shared" si="659"/>
        <v>-23938.2</v>
      </c>
      <c r="R1328" s="78">
        <f t="shared" si="659"/>
        <v>-16413.040000000005</v>
      </c>
      <c r="S1328" s="78">
        <f t="shared" si="659"/>
        <v>-29717.919999999998</v>
      </c>
      <c r="T1328" s="68" t="s">
        <v>555</v>
      </c>
      <c r="U1328" s="8">
        <f>U1329</f>
        <v>-242953.33333333331</v>
      </c>
      <c r="V1328" s="8">
        <f t="shared" ref="V1328:AG1328" si="660">V1329</f>
        <v>-275353.33333333331</v>
      </c>
      <c r="W1328" s="8">
        <f t="shared" si="660"/>
        <v>-233253.33333333331</v>
      </c>
      <c r="X1328" s="8">
        <f t="shared" si="660"/>
        <v>-253453.33333333331</v>
      </c>
      <c r="Y1328" s="8">
        <f t="shared" si="660"/>
        <v>-233453.33333333331</v>
      </c>
      <c r="Z1328" s="8">
        <f t="shared" si="660"/>
        <v>-231953.33333333331</v>
      </c>
      <c r="AA1328" s="8">
        <f t="shared" si="660"/>
        <v>-251453.33333333331</v>
      </c>
      <c r="AB1328" s="8">
        <f t="shared" si="660"/>
        <v>-231453.33333333331</v>
      </c>
      <c r="AC1328" s="8">
        <f t="shared" si="660"/>
        <v>-231853.33333333331</v>
      </c>
      <c r="AD1328" s="8">
        <f t="shared" si="660"/>
        <v>-231453.33333333331</v>
      </c>
      <c r="AE1328" s="8">
        <f t="shared" si="660"/>
        <v>-231453.33333333331</v>
      </c>
      <c r="AF1328" s="8">
        <f t="shared" si="660"/>
        <v>-231553.33333333331</v>
      </c>
      <c r="AG1328" s="8">
        <f t="shared" si="660"/>
        <v>-2879640</v>
      </c>
    </row>
    <row r="1329" spans="1:33" outlineLevel="1" x14ac:dyDescent="0.3">
      <c r="A1329" s="45" t="s">
        <v>179</v>
      </c>
      <c r="C1329" s="9" t="s">
        <v>156</v>
      </c>
      <c r="D1329" s="9"/>
      <c r="E1329" s="9"/>
      <c r="F1329" s="20"/>
      <c r="G1329" s="20"/>
      <c r="H1329" s="20"/>
      <c r="I1329" s="15"/>
      <c r="J1329" s="73">
        <f>J1330+J1336+J1352+J1361+J1364+J1367</f>
        <v>-52266.320000000007</v>
      </c>
      <c r="K1329" s="73">
        <f>K1330+K1336+K1352+K1361+K1364+K1367</f>
        <v>-14414.949999999999</v>
      </c>
      <c r="L1329" s="73">
        <f>L1330+L1336+L1352+L1361+L1364+L1367</f>
        <v>-31595.42</v>
      </c>
      <c r="M1329" s="73">
        <f>M1330+M1336+M1352+M1361+M1364+M1367</f>
        <v>-42714.21</v>
      </c>
      <c r="N1329" s="73">
        <f>N1330+N1336+N1352+N1361+N1364+N1367</f>
        <v>-14685.91</v>
      </c>
      <c r="O1329" s="73">
        <f>O1330+O1336+O1352+O1361+O1364+O1367</f>
        <v>-13116.69</v>
      </c>
      <c r="P1329" s="73">
        <f>P1330+P1336+P1352+P1361+P1364+P1367</f>
        <v>-24919.15</v>
      </c>
      <c r="Q1329" s="73">
        <f>Q1330+Q1336+Q1352+Q1361+Q1364+Q1367</f>
        <v>-23938.2</v>
      </c>
      <c r="R1329" s="73">
        <f>R1330+R1336+R1352+R1361+R1364+R1367</f>
        <v>-16413.040000000005</v>
      </c>
      <c r="S1329" s="73">
        <f>S1330+S1336+S1352+S1361+S1364+S1367</f>
        <v>-29717.919999999998</v>
      </c>
      <c r="T1329" s="68" t="s">
        <v>555</v>
      </c>
      <c r="U1329" s="10">
        <f>U1330+U1336+U1352+U1361+U1364+U1367</f>
        <v>-242953.33333333331</v>
      </c>
      <c r="V1329" s="10">
        <f>V1330+V1336+V1352+V1361+V1364+V1367</f>
        <v>-275353.33333333331</v>
      </c>
      <c r="W1329" s="10">
        <f>W1330+W1336+W1352+W1361+W1364+W1367</f>
        <v>-233253.33333333331</v>
      </c>
      <c r="X1329" s="10">
        <f>X1330+X1336+X1352+X1361+X1364+X1367</f>
        <v>-253453.33333333331</v>
      </c>
      <c r="Y1329" s="10">
        <f>Y1330+Y1336+Y1352+Y1361+Y1364+Y1367</f>
        <v>-233453.33333333331</v>
      </c>
      <c r="Z1329" s="10">
        <f>Z1330+Z1336+Z1352+Z1361+Z1364+Z1367</f>
        <v>-231953.33333333331</v>
      </c>
      <c r="AA1329" s="10">
        <f>AA1330+AA1336+AA1352+AA1361+AA1364+AA1367</f>
        <v>-251453.33333333331</v>
      </c>
      <c r="AB1329" s="10">
        <f>AB1330+AB1336+AB1352+AB1361+AB1364+AB1367</f>
        <v>-231453.33333333331</v>
      </c>
      <c r="AC1329" s="10">
        <f>AC1330+AC1336+AC1352+AC1361+AC1364+AC1367</f>
        <v>-231853.33333333331</v>
      </c>
      <c r="AD1329" s="10">
        <f>AD1330+AD1336+AD1352+AD1361+AD1364+AD1367</f>
        <v>-231453.33333333331</v>
      </c>
      <c r="AE1329" s="10">
        <f>AE1330+AE1336+AE1352+AE1361+AE1364+AE1367</f>
        <v>-231453.33333333331</v>
      </c>
      <c r="AF1329" s="10">
        <f>AF1330+AF1336+AF1352+AF1361+AF1364+AF1367</f>
        <v>-231553.33333333331</v>
      </c>
      <c r="AG1329" s="10">
        <f>AG1330+AG1336+AG1352+AG1361+AG1364+AG1367</f>
        <v>-2879640</v>
      </c>
    </row>
    <row r="1330" spans="1:33" outlineLevel="1" x14ac:dyDescent="0.3">
      <c r="A1330" s="45" t="s">
        <v>179</v>
      </c>
      <c r="D1330">
        <v>23101</v>
      </c>
      <c r="E1330" t="s">
        <v>119</v>
      </c>
      <c r="J1330" s="72">
        <v>-34536</v>
      </c>
      <c r="K1330" s="72">
        <v>-730</v>
      </c>
      <c r="L1330" s="72">
        <v>-21212.9</v>
      </c>
      <c r="M1330" s="72">
        <v>-33858</v>
      </c>
      <c r="N1330" s="72">
        <v>-1023.23</v>
      </c>
      <c r="O1330" s="72">
        <v>-2954.92</v>
      </c>
      <c r="P1330" s="72">
        <v>-13378.97</v>
      </c>
      <c r="Q1330" s="72">
        <v>-2426.62</v>
      </c>
      <c r="R1330" s="72">
        <v>-7819.3600000000024</v>
      </c>
      <c r="S1330" s="72">
        <v>-9680.4500000000007</v>
      </c>
      <c r="T1330" s="68" t="s">
        <v>555</v>
      </c>
      <c r="U1330" s="12">
        <f>SUBTOTAL(9,U1331:U1335)</f>
        <v>-200000</v>
      </c>
      <c r="V1330" s="12">
        <f>SUBTOTAL(9,V1331:V1335)</f>
        <v>-221000</v>
      </c>
      <c r="W1330" s="12">
        <f>SUBTOTAL(9,W1331:W1335)</f>
        <v>-200000</v>
      </c>
      <c r="X1330" s="12">
        <f>SUBTOTAL(9,X1331:X1335)</f>
        <v>-200000</v>
      </c>
      <c r="Y1330" s="12">
        <f>SUBTOTAL(9,Y1331:Y1335)</f>
        <v>-200000</v>
      </c>
      <c r="Z1330" s="12">
        <f>SUBTOTAL(9,Z1331:Z1335)</f>
        <v>-200000</v>
      </c>
      <c r="AA1330" s="12">
        <f>SUBTOTAL(9,AA1331:AA1335)</f>
        <v>-200000</v>
      </c>
      <c r="AB1330" s="12">
        <f>SUBTOTAL(9,AB1331:AB1335)</f>
        <v>-200000</v>
      </c>
      <c r="AC1330" s="12">
        <f>SUBTOTAL(9,AC1331:AC1335)</f>
        <v>-200000</v>
      </c>
      <c r="AD1330" s="12">
        <f>SUBTOTAL(9,AD1331:AD1335)</f>
        <v>-200000</v>
      </c>
      <c r="AE1330" s="12">
        <f>SUBTOTAL(9,AE1331:AE1335)</f>
        <v>-200000</v>
      </c>
      <c r="AF1330" s="12">
        <f>SUBTOTAL(9,AF1331:AF1335)</f>
        <v>-200000</v>
      </c>
      <c r="AG1330" s="12">
        <f t="shared" ref="AG1330" si="661">SUM(U1330:AF1330)</f>
        <v>-2421000</v>
      </c>
    </row>
    <row r="1331" spans="1:33" outlineLevel="2" x14ac:dyDescent="0.3">
      <c r="A1331" s="45">
        <f>IF(AG1331=0,"-",F1331)</f>
        <v>7002</v>
      </c>
      <c r="E1331" s="42"/>
      <c r="F1331" s="43">
        <v>7002</v>
      </c>
      <c r="G1331" s="43" t="s">
        <v>210</v>
      </c>
      <c r="H1331" s="43"/>
      <c r="I1331" s="42"/>
      <c r="J1331" s="76"/>
      <c r="K1331" s="76"/>
      <c r="L1331" s="76"/>
      <c r="M1331" s="76"/>
      <c r="N1331" s="76"/>
      <c r="O1331" s="76"/>
      <c r="P1331" s="76"/>
      <c r="Q1331" s="76"/>
      <c r="R1331" s="76"/>
      <c r="S1331" s="76"/>
      <c r="T1331" s="68" t="s">
        <v>555</v>
      </c>
      <c r="V1331" s="11">
        <v>-21000</v>
      </c>
      <c r="AG1331" s="41">
        <f>SUM(U1331:AF1331)</f>
        <v>-21000</v>
      </c>
    </row>
    <row r="1332" spans="1:33" outlineLevel="2" x14ac:dyDescent="0.3">
      <c r="A1332" s="45" t="str">
        <f>IF(AG1332=0,"-",F1332)</f>
        <v>-</v>
      </c>
      <c r="E1332" s="42"/>
      <c r="F1332" s="43"/>
      <c r="G1332" s="43"/>
      <c r="H1332" s="43"/>
      <c r="I1332" s="42"/>
      <c r="J1332" s="76"/>
      <c r="K1332" s="76"/>
      <c r="L1332" s="76"/>
      <c r="M1332" s="76"/>
      <c r="N1332" s="76"/>
      <c r="O1332" s="76"/>
      <c r="P1332" s="76"/>
      <c r="Q1332" s="76"/>
      <c r="R1332" s="76"/>
      <c r="S1332" s="76"/>
      <c r="T1332" s="68" t="s">
        <v>555</v>
      </c>
      <c r="AG1332" s="41">
        <f t="shared" ref="AG1332:AG1335" si="662">SUM(U1332:AF1332)</f>
        <v>0</v>
      </c>
    </row>
    <row r="1333" spans="1:33" outlineLevel="2" x14ac:dyDescent="0.3">
      <c r="A1333" s="45">
        <f>IF(AG1333=0,"-",F1333)</f>
        <v>2001</v>
      </c>
      <c r="E1333" s="42"/>
      <c r="F1333" s="43">
        <v>2001</v>
      </c>
      <c r="G1333" s="43" t="s">
        <v>197</v>
      </c>
      <c r="H1333" s="43" t="s">
        <v>554</v>
      </c>
      <c r="I1333" s="42"/>
      <c r="J1333" s="76"/>
      <c r="K1333" s="76"/>
      <c r="L1333" s="76"/>
      <c r="M1333" s="76"/>
      <c r="N1333" s="76"/>
      <c r="O1333" s="76"/>
      <c r="P1333" s="76"/>
      <c r="Q1333" s="76"/>
      <c r="R1333" s="76"/>
      <c r="S1333" s="76"/>
      <c r="T1333" s="68" t="s">
        <v>555</v>
      </c>
      <c r="U1333" s="11">
        <v>-200000</v>
      </c>
      <c r="V1333" s="11">
        <v>-200000</v>
      </c>
      <c r="W1333" s="11">
        <v>-200000</v>
      </c>
      <c r="X1333" s="11">
        <v>-200000</v>
      </c>
      <c r="Y1333" s="11">
        <v>-200000</v>
      </c>
      <c r="Z1333" s="11">
        <v>-200000</v>
      </c>
      <c r="AA1333" s="11">
        <v>-200000</v>
      </c>
      <c r="AB1333" s="11">
        <v>-200000</v>
      </c>
      <c r="AC1333" s="11">
        <v>-200000</v>
      </c>
      <c r="AD1333" s="11">
        <v>-200000</v>
      </c>
      <c r="AE1333" s="11">
        <v>-200000</v>
      </c>
      <c r="AF1333" s="11">
        <v>-200000</v>
      </c>
      <c r="AG1333" s="41">
        <f t="shared" si="662"/>
        <v>-2400000</v>
      </c>
    </row>
    <row r="1334" spans="1:33" outlineLevel="2" x14ac:dyDescent="0.3">
      <c r="A1334" s="45" t="str">
        <f>IF(AG1334=0,"-",F1334)</f>
        <v>-</v>
      </c>
      <c r="E1334" s="42"/>
      <c r="F1334" s="43"/>
      <c r="G1334" s="43"/>
      <c r="H1334" s="43"/>
      <c r="I1334" s="42"/>
      <c r="J1334" s="76"/>
      <c r="K1334" s="76"/>
      <c r="L1334" s="76"/>
      <c r="M1334" s="76"/>
      <c r="N1334" s="76"/>
      <c r="O1334" s="76"/>
      <c r="P1334" s="76"/>
      <c r="Q1334" s="76"/>
      <c r="R1334" s="76"/>
      <c r="S1334" s="76"/>
      <c r="T1334" s="68" t="s">
        <v>555</v>
      </c>
      <c r="AG1334" s="41">
        <f t="shared" si="662"/>
        <v>0</v>
      </c>
    </row>
    <row r="1335" spans="1:33" outlineLevel="2" x14ac:dyDescent="0.3">
      <c r="A1335" s="45" t="str">
        <f>IF(AG1335=0,"-",F1335)</f>
        <v>-</v>
      </c>
      <c r="E1335" s="42"/>
      <c r="F1335" s="43"/>
      <c r="G1335" s="43"/>
      <c r="H1335" s="43"/>
      <c r="I1335" s="42"/>
      <c r="J1335" s="76"/>
      <c r="K1335" s="76"/>
      <c r="L1335" s="76"/>
      <c r="M1335" s="76"/>
      <c r="N1335" s="76"/>
      <c r="O1335" s="76"/>
      <c r="P1335" s="76"/>
      <c r="Q1335" s="76"/>
      <c r="R1335" s="76"/>
      <c r="S1335" s="76"/>
      <c r="T1335" s="68" t="s">
        <v>555</v>
      </c>
      <c r="AG1335" s="41">
        <f t="shared" si="662"/>
        <v>0</v>
      </c>
    </row>
    <row r="1336" spans="1:33" outlineLevel="1" x14ac:dyDescent="0.3">
      <c r="A1336" s="45" t="s">
        <v>179</v>
      </c>
      <c r="D1336">
        <v>23103</v>
      </c>
      <c r="E1336" t="s">
        <v>121</v>
      </c>
      <c r="J1336" s="72">
        <v>-12731.080000000002</v>
      </c>
      <c r="K1336" s="72">
        <v>-12876.199999999999</v>
      </c>
      <c r="L1336" s="72">
        <v>-4656.8099999999995</v>
      </c>
      <c r="M1336" s="72">
        <v>-8856.11</v>
      </c>
      <c r="N1336" s="72">
        <v>-12012.6</v>
      </c>
      <c r="O1336" s="72">
        <v>-8593.6</v>
      </c>
      <c r="P1336" s="72">
        <v>-9223.6</v>
      </c>
      <c r="Q1336" s="72">
        <v>-12941.6</v>
      </c>
      <c r="R1336" s="72">
        <v>-8593.6</v>
      </c>
      <c r="S1336" s="72">
        <v>-18300.539999999997</v>
      </c>
      <c r="T1336" s="68" t="s">
        <v>555</v>
      </c>
      <c r="U1336" s="12">
        <f>SUBTOTAL(9,U1337:U1351)</f>
        <v>-40353.333333333328</v>
      </c>
      <c r="V1336" s="12">
        <f>SUBTOTAL(9,V1337:V1351)</f>
        <v>-30353.333333333328</v>
      </c>
      <c r="W1336" s="12">
        <f>SUBTOTAL(9,W1337:W1351)</f>
        <v>-31953.333333333328</v>
      </c>
      <c r="X1336" s="12">
        <f>SUBTOTAL(9,X1337:X1351)</f>
        <v>-30353.333333333328</v>
      </c>
      <c r="Y1336" s="12">
        <f>SUBTOTAL(9,Y1337:Y1351)</f>
        <v>-30353.333333333328</v>
      </c>
      <c r="Z1336" s="12">
        <f>SUBTOTAL(9,Z1337:Z1351)</f>
        <v>-30353.333333333328</v>
      </c>
      <c r="AA1336" s="12">
        <f>SUBTOTAL(9,AA1337:AA1351)</f>
        <v>-30353.333333333328</v>
      </c>
      <c r="AB1336" s="12">
        <f>SUBTOTAL(9,AB1337:AB1351)</f>
        <v>-30353.333333333328</v>
      </c>
      <c r="AC1336" s="12">
        <f>SUBTOTAL(9,AC1337:AC1351)</f>
        <v>-30353.333333333328</v>
      </c>
      <c r="AD1336" s="12">
        <f>SUBTOTAL(9,AD1337:AD1351)</f>
        <v>-30353.333333333328</v>
      </c>
      <c r="AE1336" s="12">
        <f>SUBTOTAL(9,AE1337:AE1351)</f>
        <v>-30353.333333333328</v>
      </c>
      <c r="AF1336" s="12">
        <f>SUBTOTAL(9,AF1337:AF1351)</f>
        <v>-30353.333333333328</v>
      </c>
      <c r="AG1336" s="12">
        <f t="shared" ref="AG1336" si="663">SUM(U1336:AF1336)</f>
        <v>-375839.99999999983</v>
      </c>
    </row>
    <row r="1337" spans="1:33" outlineLevel="2" x14ac:dyDescent="0.3">
      <c r="A1337" s="45">
        <f>IF(AG1337=0,"-",F1337)</f>
        <v>8006</v>
      </c>
      <c r="E1337" s="42"/>
      <c r="F1337" s="43">
        <v>8006</v>
      </c>
      <c r="G1337" s="43" t="s">
        <v>233</v>
      </c>
      <c r="H1337" s="43" t="s">
        <v>348</v>
      </c>
      <c r="I1337" s="42"/>
      <c r="J1337" s="76"/>
      <c r="K1337" s="76"/>
      <c r="L1337" s="76"/>
      <c r="M1337" s="76"/>
      <c r="N1337" s="76"/>
      <c r="O1337" s="76"/>
      <c r="P1337" s="76"/>
      <c r="Q1337" s="76"/>
      <c r="R1337" s="76"/>
      <c r="S1337" s="76"/>
      <c r="T1337" s="68" t="s">
        <v>555</v>
      </c>
      <c r="U1337" s="11">
        <f>-((28*3900)+(2*5000))/12</f>
        <v>-9933.3333333333339</v>
      </c>
      <c r="V1337" s="11">
        <f t="shared" ref="V1337:AF1337" si="664">-((28*3900)+(2*5000))/12</f>
        <v>-9933.3333333333339</v>
      </c>
      <c r="W1337" s="11">
        <f t="shared" si="664"/>
        <v>-9933.3333333333339</v>
      </c>
      <c r="X1337" s="11">
        <f t="shared" si="664"/>
        <v>-9933.3333333333339</v>
      </c>
      <c r="Y1337" s="11">
        <f t="shared" si="664"/>
        <v>-9933.3333333333339</v>
      </c>
      <c r="Z1337" s="11">
        <f t="shared" si="664"/>
        <v>-9933.3333333333339</v>
      </c>
      <c r="AA1337" s="11">
        <f t="shared" si="664"/>
        <v>-9933.3333333333339</v>
      </c>
      <c r="AB1337" s="11">
        <f t="shared" si="664"/>
        <v>-9933.3333333333339</v>
      </c>
      <c r="AC1337" s="11">
        <f t="shared" si="664"/>
        <v>-9933.3333333333339</v>
      </c>
      <c r="AD1337" s="11">
        <f t="shared" si="664"/>
        <v>-9933.3333333333339</v>
      </c>
      <c r="AE1337" s="11">
        <f t="shared" si="664"/>
        <v>-9933.3333333333339</v>
      </c>
      <c r="AF1337" s="11">
        <f t="shared" si="664"/>
        <v>-9933.3333333333339</v>
      </c>
      <c r="AG1337" s="41">
        <f>SUM(U1337:AF1337)</f>
        <v>-119199.99999999999</v>
      </c>
    </row>
    <row r="1338" spans="1:33" outlineLevel="2" x14ac:dyDescent="0.3">
      <c r="A1338" s="45">
        <f>IF(AG1338=0,"-",F1338)</f>
        <v>8006</v>
      </c>
      <c r="E1338" s="42"/>
      <c r="F1338" s="43">
        <v>8006</v>
      </c>
      <c r="G1338" s="43" t="s">
        <v>233</v>
      </c>
      <c r="H1338" s="43" t="s">
        <v>349</v>
      </c>
      <c r="I1338" s="42"/>
      <c r="J1338" s="76"/>
      <c r="K1338" s="76"/>
      <c r="L1338" s="76"/>
      <c r="M1338" s="76"/>
      <c r="N1338" s="76"/>
      <c r="O1338" s="76"/>
      <c r="P1338" s="76"/>
      <c r="Q1338" s="76"/>
      <c r="R1338" s="76"/>
      <c r="S1338" s="76"/>
      <c r="T1338" s="68" t="s">
        <v>555</v>
      </c>
      <c r="U1338" s="11">
        <f>-(1300*140)/12</f>
        <v>-15166.666666666666</v>
      </c>
      <c r="V1338" s="11">
        <f t="shared" ref="V1338:AF1338" si="665">-(1300*140)/12</f>
        <v>-15166.666666666666</v>
      </c>
      <c r="W1338" s="11">
        <f t="shared" si="665"/>
        <v>-15166.666666666666</v>
      </c>
      <c r="X1338" s="11">
        <f t="shared" si="665"/>
        <v>-15166.666666666666</v>
      </c>
      <c r="Y1338" s="11">
        <f t="shared" si="665"/>
        <v>-15166.666666666666</v>
      </c>
      <c r="Z1338" s="11">
        <f t="shared" si="665"/>
        <v>-15166.666666666666</v>
      </c>
      <c r="AA1338" s="11">
        <f t="shared" si="665"/>
        <v>-15166.666666666666</v>
      </c>
      <c r="AB1338" s="11">
        <f t="shared" si="665"/>
        <v>-15166.666666666666</v>
      </c>
      <c r="AC1338" s="11">
        <f t="shared" si="665"/>
        <v>-15166.666666666666</v>
      </c>
      <c r="AD1338" s="11">
        <f t="shared" si="665"/>
        <v>-15166.666666666666</v>
      </c>
      <c r="AE1338" s="11">
        <f t="shared" si="665"/>
        <v>-15166.666666666666</v>
      </c>
      <c r="AF1338" s="11">
        <f t="shared" si="665"/>
        <v>-15166.666666666666</v>
      </c>
      <c r="AG1338" s="41">
        <f t="shared" ref="AG1338:AG1351" si="666">SUM(U1338:AF1338)</f>
        <v>-181999.99999999997</v>
      </c>
    </row>
    <row r="1339" spans="1:33" outlineLevel="2" x14ac:dyDescent="0.3">
      <c r="A1339" s="45">
        <f>IF(AG1339=0,"-",F1339)</f>
        <v>8006</v>
      </c>
      <c r="E1339" s="42"/>
      <c r="F1339" s="43">
        <v>8006</v>
      </c>
      <c r="G1339" s="43" t="s">
        <v>233</v>
      </c>
      <c r="H1339" s="43" t="s">
        <v>350</v>
      </c>
      <c r="I1339" s="42"/>
      <c r="J1339" s="76"/>
      <c r="K1339" s="76"/>
      <c r="L1339" s="76"/>
      <c r="M1339" s="76"/>
      <c r="N1339" s="76"/>
      <c r="O1339" s="76"/>
      <c r="P1339" s="76"/>
      <c r="Q1339" s="76"/>
      <c r="R1339" s="76"/>
      <c r="S1339" s="76"/>
      <c r="T1339" s="68" t="s">
        <v>555</v>
      </c>
      <c r="U1339" s="11">
        <f>-(40*40)/12</f>
        <v>-133.33333333333334</v>
      </c>
      <c r="V1339" s="11">
        <f t="shared" ref="V1339:AF1339" si="667">-(40*40)/12</f>
        <v>-133.33333333333334</v>
      </c>
      <c r="W1339" s="11">
        <f t="shared" si="667"/>
        <v>-133.33333333333334</v>
      </c>
      <c r="X1339" s="11">
        <f t="shared" si="667"/>
        <v>-133.33333333333334</v>
      </c>
      <c r="Y1339" s="11">
        <f t="shared" si="667"/>
        <v>-133.33333333333334</v>
      </c>
      <c r="Z1339" s="11">
        <f t="shared" si="667"/>
        <v>-133.33333333333334</v>
      </c>
      <c r="AA1339" s="11">
        <f t="shared" si="667"/>
        <v>-133.33333333333334</v>
      </c>
      <c r="AB1339" s="11">
        <f t="shared" si="667"/>
        <v>-133.33333333333334</v>
      </c>
      <c r="AC1339" s="11">
        <f t="shared" si="667"/>
        <v>-133.33333333333334</v>
      </c>
      <c r="AD1339" s="11">
        <f t="shared" si="667"/>
        <v>-133.33333333333334</v>
      </c>
      <c r="AE1339" s="11">
        <f t="shared" si="667"/>
        <v>-133.33333333333334</v>
      </c>
      <c r="AF1339" s="11">
        <f t="shared" si="667"/>
        <v>-133.33333333333334</v>
      </c>
      <c r="AG1339" s="41">
        <f t="shared" ref="AG1339:AG1347" si="668">SUM(U1339:AF1339)</f>
        <v>-1599.9999999999998</v>
      </c>
    </row>
    <row r="1340" spans="1:33" outlineLevel="2" x14ac:dyDescent="0.3">
      <c r="A1340" s="45">
        <f>IF(AG1340=0,"-",F1340)</f>
        <v>8006</v>
      </c>
      <c r="E1340" s="42"/>
      <c r="F1340" s="43">
        <v>8006</v>
      </c>
      <c r="G1340" s="43" t="s">
        <v>233</v>
      </c>
      <c r="H1340" s="43" t="s">
        <v>351</v>
      </c>
      <c r="I1340" s="42"/>
      <c r="J1340" s="76"/>
      <c r="K1340" s="76"/>
      <c r="L1340" s="76"/>
      <c r="M1340" s="76"/>
      <c r="N1340" s="76"/>
      <c r="O1340" s="76"/>
      <c r="P1340" s="76"/>
      <c r="Q1340" s="76"/>
      <c r="R1340" s="76"/>
      <c r="S1340" s="76"/>
      <c r="T1340" s="68" t="s">
        <v>555</v>
      </c>
      <c r="U1340" s="11">
        <f>-(40*70)/12</f>
        <v>-233.33333333333334</v>
      </c>
      <c r="V1340" s="11">
        <f t="shared" ref="V1340:AF1340" si="669">-(40*70)/12</f>
        <v>-233.33333333333334</v>
      </c>
      <c r="W1340" s="11">
        <f t="shared" si="669"/>
        <v>-233.33333333333334</v>
      </c>
      <c r="X1340" s="11">
        <f t="shared" si="669"/>
        <v>-233.33333333333334</v>
      </c>
      <c r="Y1340" s="11">
        <f t="shared" si="669"/>
        <v>-233.33333333333334</v>
      </c>
      <c r="Z1340" s="11">
        <f t="shared" si="669"/>
        <v>-233.33333333333334</v>
      </c>
      <c r="AA1340" s="11">
        <f t="shared" si="669"/>
        <v>-233.33333333333334</v>
      </c>
      <c r="AB1340" s="11">
        <f t="shared" si="669"/>
        <v>-233.33333333333334</v>
      </c>
      <c r="AC1340" s="11">
        <f t="shared" si="669"/>
        <v>-233.33333333333334</v>
      </c>
      <c r="AD1340" s="11">
        <f t="shared" si="669"/>
        <v>-233.33333333333334</v>
      </c>
      <c r="AE1340" s="11">
        <f t="shared" si="669"/>
        <v>-233.33333333333334</v>
      </c>
      <c r="AF1340" s="11">
        <f t="shared" si="669"/>
        <v>-233.33333333333334</v>
      </c>
      <c r="AG1340" s="41">
        <f t="shared" si="668"/>
        <v>-2800.0000000000005</v>
      </c>
    </row>
    <row r="1341" spans="1:33" outlineLevel="2" x14ac:dyDescent="0.3">
      <c r="A1341" s="45">
        <f>IF(AG1341=0,"-",F1341)</f>
        <v>8006</v>
      </c>
      <c r="E1341" s="42"/>
      <c r="F1341" s="43">
        <v>8006</v>
      </c>
      <c r="G1341" s="43" t="s">
        <v>233</v>
      </c>
      <c r="H1341" s="43" t="s">
        <v>352</v>
      </c>
      <c r="I1341" s="42"/>
      <c r="J1341" s="76"/>
      <c r="K1341" s="76"/>
      <c r="L1341" s="76"/>
      <c r="M1341" s="76"/>
      <c r="N1341" s="76"/>
      <c r="O1341" s="76"/>
      <c r="P1341" s="76"/>
      <c r="Q1341" s="76"/>
      <c r="R1341" s="76"/>
      <c r="S1341" s="76"/>
      <c r="T1341" s="68" t="s">
        <v>555</v>
      </c>
      <c r="U1341" s="11">
        <f>-(30*400)/12</f>
        <v>-1000</v>
      </c>
      <c r="V1341" s="11">
        <f t="shared" ref="V1341:AF1341" si="670">-(30*400)/12</f>
        <v>-1000</v>
      </c>
      <c r="W1341" s="11">
        <f t="shared" si="670"/>
        <v>-1000</v>
      </c>
      <c r="X1341" s="11">
        <f t="shared" si="670"/>
        <v>-1000</v>
      </c>
      <c r="Y1341" s="11">
        <f t="shared" si="670"/>
        <v>-1000</v>
      </c>
      <c r="Z1341" s="11">
        <f t="shared" si="670"/>
        <v>-1000</v>
      </c>
      <c r="AA1341" s="11">
        <f t="shared" si="670"/>
        <v>-1000</v>
      </c>
      <c r="AB1341" s="11">
        <f t="shared" si="670"/>
        <v>-1000</v>
      </c>
      <c r="AC1341" s="11">
        <f t="shared" si="670"/>
        <v>-1000</v>
      </c>
      <c r="AD1341" s="11">
        <f t="shared" si="670"/>
        <v>-1000</v>
      </c>
      <c r="AE1341" s="11">
        <f t="shared" si="670"/>
        <v>-1000</v>
      </c>
      <c r="AF1341" s="11">
        <f t="shared" si="670"/>
        <v>-1000</v>
      </c>
      <c r="AG1341" s="41">
        <f t="shared" si="668"/>
        <v>-12000</v>
      </c>
    </row>
    <row r="1342" spans="1:33" outlineLevel="2" x14ac:dyDescent="0.3">
      <c r="A1342" s="45">
        <f>IF(AG1342=0,"-",F1342)</f>
        <v>8006</v>
      </c>
      <c r="E1342" s="42"/>
      <c r="F1342" s="43">
        <v>8006</v>
      </c>
      <c r="G1342" s="43" t="s">
        <v>233</v>
      </c>
      <c r="H1342" s="43" t="s">
        <v>353</v>
      </c>
      <c r="I1342" s="42"/>
      <c r="J1342" s="76"/>
      <c r="K1342" s="76"/>
      <c r="L1342" s="76"/>
      <c r="M1342" s="76"/>
      <c r="N1342" s="76"/>
      <c r="O1342" s="76"/>
      <c r="P1342" s="76"/>
      <c r="Q1342" s="76"/>
      <c r="R1342" s="76"/>
      <c r="S1342" s="76"/>
      <c r="T1342" s="68" t="s">
        <v>555</v>
      </c>
      <c r="U1342" s="11">
        <f>-(200*158)/12</f>
        <v>-2633.3333333333335</v>
      </c>
      <c r="V1342" s="11">
        <f t="shared" ref="V1342:AF1342" si="671">-(200*158)/12</f>
        <v>-2633.3333333333335</v>
      </c>
      <c r="W1342" s="11">
        <f t="shared" si="671"/>
        <v>-2633.3333333333335</v>
      </c>
      <c r="X1342" s="11">
        <f t="shared" si="671"/>
        <v>-2633.3333333333335</v>
      </c>
      <c r="Y1342" s="11">
        <f t="shared" si="671"/>
        <v>-2633.3333333333335</v>
      </c>
      <c r="Z1342" s="11">
        <f t="shared" si="671"/>
        <v>-2633.3333333333335</v>
      </c>
      <c r="AA1342" s="11">
        <f t="shared" si="671"/>
        <v>-2633.3333333333335</v>
      </c>
      <c r="AB1342" s="11">
        <f t="shared" si="671"/>
        <v>-2633.3333333333335</v>
      </c>
      <c r="AC1342" s="11">
        <f t="shared" si="671"/>
        <v>-2633.3333333333335</v>
      </c>
      <c r="AD1342" s="11">
        <f t="shared" si="671"/>
        <v>-2633.3333333333335</v>
      </c>
      <c r="AE1342" s="11">
        <f t="shared" si="671"/>
        <v>-2633.3333333333335</v>
      </c>
      <c r="AF1342" s="11">
        <f t="shared" si="671"/>
        <v>-2633.3333333333335</v>
      </c>
      <c r="AG1342" s="41">
        <f t="shared" si="668"/>
        <v>-31599.999999999996</v>
      </c>
    </row>
    <row r="1343" spans="1:33" outlineLevel="2" x14ac:dyDescent="0.3">
      <c r="A1343" s="45">
        <f>IF(AG1343=0,"-",F1343)</f>
        <v>8006</v>
      </c>
      <c r="E1343" s="42"/>
      <c r="F1343" s="43">
        <v>8006</v>
      </c>
      <c r="G1343" s="43" t="s">
        <v>233</v>
      </c>
      <c r="H1343" s="43" t="s">
        <v>354</v>
      </c>
      <c r="I1343" s="42"/>
      <c r="J1343" s="76"/>
      <c r="K1343" s="76"/>
      <c r="L1343" s="76"/>
      <c r="M1343" s="76"/>
      <c r="N1343" s="76"/>
      <c r="O1343" s="76"/>
      <c r="P1343" s="76"/>
      <c r="Q1343" s="76"/>
      <c r="R1343" s="76"/>
      <c r="S1343" s="76"/>
      <c r="T1343" s="68" t="s">
        <v>555</v>
      </c>
      <c r="U1343" s="11">
        <f>-(3*1700/12)</f>
        <v>-425</v>
      </c>
      <c r="V1343" s="11">
        <f t="shared" ref="V1343:AF1343" si="672">-(3*1700/12)</f>
        <v>-425</v>
      </c>
      <c r="W1343" s="11">
        <f t="shared" si="672"/>
        <v>-425</v>
      </c>
      <c r="X1343" s="11">
        <f t="shared" si="672"/>
        <v>-425</v>
      </c>
      <c r="Y1343" s="11">
        <f t="shared" si="672"/>
        <v>-425</v>
      </c>
      <c r="Z1343" s="11">
        <f t="shared" si="672"/>
        <v>-425</v>
      </c>
      <c r="AA1343" s="11">
        <f t="shared" si="672"/>
        <v>-425</v>
      </c>
      <c r="AB1343" s="11">
        <f t="shared" si="672"/>
        <v>-425</v>
      </c>
      <c r="AC1343" s="11">
        <f t="shared" si="672"/>
        <v>-425</v>
      </c>
      <c r="AD1343" s="11">
        <f t="shared" si="672"/>
        <v>-425</v>
      </c>
      <c r="AE1343" s="11">
        <f t="shared" si="672"/>
        <v>-425</v>
      </c>
      <c r="AF1343" s="11">
        <f t="shared" si="672"/>
        <v>-425</v>
      </c>
      <c r="AG1343" s="41">
        <f t="shared" si="668"/>
        <v>-5100</v>
      </c>
    </row>
    <row r="1344" spans="1:33" outlineLevel="2" x14ac:dyDescent="0.3">
      <c r="A1344" s="45">
        <f>IF(AG1344=0,"-",F1344)</f>
        <v>8006</v>
      </c>
      <c r="E1344" s="42"/>
      <c r="F1344" s="43">
        <v>8006</v>
      </c>
      <c r="G1344" s="43" t="s">
        <v>233</v>
      </c>
      <c r="H1344" s="43" t="s">
        <v>355</v>
      </c>
      <c r="I1344" s="42"/>
      <c r="J1344" s="76"/>
      <c r="K1344" s="76"/>
      <c r="L1344" s="76"/>
      <c r="M1344" s="76"/>
      <c r="N1344" s="76"/>
      <c r="O1344" s="76"/>
      <c r="P1344" s="76"/>
      <c r="Q1344" s="76"/>
      <c r="R1344" s="76"/>
      <c r="S1344" s="76"/>
      <c r="T1344" s="68" t="s">
        <v>555</v>
      </c>
      <c r="U1344" s="11">
        <f>-(30*50)/12</f>
        <v>-125</v>
      </c>
      <c r="V1344" s="11">
        <f t="shared" ref="V1344:AF1344" si="673">-(30*50)/12</f>
        <v>-125</v>
      </c>
      <c r="W1344" s="11">
        <f t="shared" si="673"/>
        <v>-125</v>
      </c>
      <c r="X1344" s="11">
        <f t="shared" si="673"/>
        <v>-125</v>
      </c>
      <c r="Y1344" s="11">
        <f t="shared" si="673"/>
        <v>-125</v>
      </c>
      <c r="Z1344" s="11">
        <f t="shared" si="673"/>
        <v>-125</v>
      </c>
      <c r="AA1344" s="11">
        <f t="shared" si="673"/>
        <v>-125</v>
      </c>
      <c r="AB1344" s="11">
        <f t="shared" si="673"/>
        <v>-125</v>
      </c>
      <c r="AC1344" s="11">
        <f t="shared" si="673"/>
        <v>-125</v>
      </c>
      <c r="AD1344" s="11">
        <f t="shared" si="673"/>
        <v>-125</v>
      </c>
      <c r="AE1344" s="11">
        <f t="shared" si="673"/>
        <v>-125</v>
      </c>
      <c r="AF1344" s="11">
        <f t="shared" si="673"/>
        <v>-125</v>
      </c>
      <c r="AG1344" s="41">
        <f t="shared" si="668"/>
        <v>-1500</v>
      </c>
    </row>
    <row r="1345" spans="1:33" outlineLevel="2" x14ac:dyDescent="0.3">
      <c r="A1345" s="45">
        <f>IF(AG1345=0,"-",F1345)</f>
        <v>8006</v>
      </c>
      <c r="E1345" s="42"/>
      <c r="F1345" s="43">
        <v>8006</v>
      </c>
      <c r="G1345" s="43" t="s">
        <v>233</v>
      </c>
      <c r="H1345" s="43" t="s">
        <v>356</v>
      </c>
      <c r="I1345" s="42"/>
      <c r="J1345" s="76"/>
      <c r="K1345" s="76"/>
      <c r="L1345" s="76"/>
      <c r="M1345" s="76"/>
      <c r="N1345" s="76"/>
      <c r="O1345" s="76"/>
      <c r="P1345" s="76"/>
      <c r="Q1345" s="76"/>
      <c r="R1345" s="76"/>
      <c r="S1345" s="76"/>
      <c r="T1345" s="68" t="s">
        <v>555</v>
      </c>
      <c r="U1345" s="11">
        <f>-(30*140)/12</f>
        <v>-350</v>
      </c>
      <c r="V1345" s="11">
        <f t="shared" ref="V1345:AF1345" si="674">-(30*140)/12</f>
        <v>-350</v>
      </c>
      <c r="W1345" s="11">
        <f t="shared" si="674"/>
        <v>-350</v>
      </c>
      <c r="X1345" s="11">
        <f t="shared" si="674"/>
        <v>-350</v>
      </c>
      <c r="Y1345" s="11">
        <f t="shared" si="674"/>
        <v>-350</v>
      </c>
      <c r="Z1345" s="11">
        <f t="shared" si="674"/>
        <v>-350</v>
      </c>
      <c r="AA1345" s="11">
        <f t="shared" si="674"/>
        <v>-350</v>
      </c>
      <c r="AB1345" s="11">
        <f t="shared" si="674"/>
        <v>-350</v>
      </c>
      <c r="AC1345" s="11">
        <f t="shared" si="674"/>
        <v>-350</v>
      </c>
      <c r="AD1345" s="11">
        <f t="shared" si="674"/>
        <v>-350</v>
      </c>
      <c r="AE1345" s="11">
        <f t="shared" si="674"/>
        <v>-350</v>
      </c>
      <c r="AF1345" s="11">
        <f t="shared" si="674"/>
        <v>-350</v>
      </c>
      <c r="AG1345" s="41">
        <f t="shared" si="668"/>
        <v>-4200</v>
      </c>
    </row>
    <row r="1346" spans="1:33" outlineLevel="2" x14ac:dyDescent="0.3">
      <c r="A1346" s="45">
        <f>IF(AG1346=0,"-",F1346)</f>
        <v>8006</v>
      </c>
      <c r="E1346" s="42"/>
      <c r="F1346" s="43">
        <v>8006</v>
      </c>
      <c r="G1346" s="43" t="s">
        <v>233</v>
      </c>
      <c r="H1346" s="43" t="s">
        <v>357</v>
      </c>
      <c r="I1346" s="42"/>
      <c r="J1346" s="76"/>
      <c r="K1346" s="76"/>
      <c r="L1346" s="76"/>
      <c r="M1346" s="76"/>
      <c r="N1346" s="76"/>
      <c r="O1346" s="76"/>
      <c r="P1346" s="76"/>
      <c r="Q1346" s="76"/>
      <c r="R1346" s="76"/>
      <c r="S1346" s="76"/>
      <c r="T1346" s="68" t="s">
        <v>555</v>
      </c>
      <c r="U1346" s="11">
        <f>-4000/12</f>
        <v>-333.33333333333331</v>
      </c>
      <c r="V1346" s="11">
        <f t="shared" ref="V1346:AF1346" si="675">-4000/12</f>
        <v>-333.33333333333331</v>
      </c>
      <c r="W1346" s="11">
        <f t="shared" si="675"/>
        <v>-333.33333333333331</v>
      </c>
      <c r="X1346" s="11">
        <f t="shared" si="675"/>
        <v>-333.33333333333331</v>
      </c>
      <c r="Y1346" s="11">
        <f t="shared" si="675"/>
        <v>-333.33333333333331</v>
      </c>
      <c r="Z1346" s="11">
        <f t="shared" si="675"/>
        <v>-333.33333333333331</v>
      </c>
      <c r="AA1346" s="11">
        <f t="shared" si="675"/>
        <v>-333.33333333333331</v>
      </c>
      <c r="AB1346" s="11">
        <f t="shared" si="675"/>
        <v>-333.33333333333331</v>
      </c>
      <c r="AC1346" s="11">
        <f t="shared" si="675"/>
        <v>-333.33333333333331</v>
      </c>
      <c r="AD1346" s="11">
        <f t="shared" si="675"/>
        <v>-333.33333333333331</v>
      </c>
      <c r="AE1346" s="11">
        <f t="shared" si="675"/>
        <v>-333.33333333333331</v>
      </c>
      <c r="AF1346" s="11">
        <f t="shared" si="675"/>
        <v>-333.33333333333331</v>
      </c>
      <c r="AG1346" s="41">
        <f t="shared" si="668"/>
        <v>-4000.0000000000005</v>
      </c>
    </row>
    <row r="1347" spans="1:33" outlineLevel="2" x14ac:dyDescent="0.3">
      <c r="A1347" s="45">
        <f>IF(AG1347=0,"-",F1347)</f>
        <v>8006</v>
      </c>
      <c r="E1347" s="42"/>
      <c r="F1347" s="43">
        <v>8006</v>
      </c>
      <c r="G1347" s="43" t="s">
        <v>233</v>
      </c>
      <c r="H1347" s="43" t="s">
        <v>358</v>
      </c>
      <c r="I1347" s="42"/>
      <c r="J1347" s="76"/>
      <c r="K1347" s="76"/>
      <c r="L1347" s="76"/>
      <c r="M1347" s="76"/>
      <c r="N1347" s="76"/>
      <c r="O1347" s="76"/>
      <c r="P1347" s="76"/>
      <c r="Q1347" s="76"/>
      <c r="R1347" s="76"/>
      <c r="S1347" s="76"/>
      <c r="T1347" s="68" t="s">
        <v>555</v>
      </c>
      <c r="U1347" s="11">
        <v>-20</v>
      </c>
      <c r="V1347" s="11">
        <v>-20</v>
      </c>
      <c r="W1347" s="11">
        <v>-20</v>
      </c>
      <c r="X1347" s="11">
        <v>-20</v>
      </c>
      <c r="Y1347" s="11">
        <v>-20</v>
      </c>
      <c r="Z1347" s="11">
        <v>-20</v>
      </c>
      <c r="AA1347" s="11">
        <v>-20</v>
      </c>
      <c r="AB1347" s="11">
        <v>-20</v>
      </c>
      <c r="AC1347" s="11">
        <v>-20</v>
      </c>
      <c r="AD1347" s="11">
        <v>-20</v>
      </c>
      <c r="AE1347" s="11">
        <v>-20</v>
      </c>
      <c r="AF1347" s="11">
        <v>-20</v>
      </c>
      <c r="AG1347" s="41">
        <f t="shared" si="668"/>
        <v>-240</v>
      </c>
    </row>
    <row r="1348" spans="1:33" outlineLevel="2" x14ac:dyDescent="0.3">
      <c r="A1348" s="45">
        <f>IF(AG1348=0,"-",F1348)</f>
        <v>8006</v>
      </c>
      <c r="E1348" s="42"/>
      <c r="F1348" s="43">
        <v>8006</v>
      </c>
      <c r="G1348" s="43" t="s">
        <v>233</v>
      </c>
      <c r="H1348" s="43" t="s">
        <v>362</v>
      </c>
      <c r="I1348" s="42"/>
      <c r="J1348" s="76"/>
      <c r="K1348" s="76"/>
      <c r="L1348" s="76"/>
      <c r="M1348" s="76"/>
      <c r="N1348" s="76"/>
      <c r="O1348" s="76"/>
      <c r="P1348" s="76"/>
      <c r="Q1348" s="76"/>
      <c r="R1348" s="76"/>
      <c r="S1348" s="76"/>
      <c r="T1348" s="68" t="s">
        <v>555</v>
      </c>
      <c r="U1348" s="11">
        <v>-10000</v>
      </c>
      <c r="AG1348" s="41">
        <f t="shared" si="666"/>
        <v>-10000</v>
      </c>
    </row>
    <row r="1349" spans="1:33" outlineLevel="2" x14ac:dyDescent="0.3">
      <c r="A1349" s="45" t="str">
        <f>IF(AG1349=0,"-",F1349)</f>
        <v>-</v>
      </c>
      <c r="E1349" s="42"/>
      <c r="F1349" s="43"/>
      <c r="G1349" s="43"/>
      <c r="H1349" s="43"/>
      <c r="I1349" s="42"/>
      <c r="J1349" s="76"/>
      <c r="K1349" s="76"/>
      <c r="L1349" s="76"/>
      <c r="M1349" s="76"/>
      <c r="N1349" s="76"/>
      <c r="O1349" s="76"/>
      <c r="P1349" s="76"/>
      <c r="Q1349" s="76"/>
      <c r="R1349" s="76"/>
      <c r="S1349" s="76"/>
      <c r="T1349" s="68" t="s">
        <v>555</v>
      </c>
      <c r="AG1349" s="41">
        <f t="shared" ref="AG1349:AG1350" si="676">SUM(U1349:AF1349)</f>
        <v>0</v>
      </c>
    </row>
    <row r="1350" spans="1:33" outlineLevel="2" x14ac:dyDescent="0.3">
      <c r="A1350" s="45">
        <f>IF(AG1350=0,"-",F1350)</f>
        <v>3008</v>
      </c>
      <c r="E1350" s="42"/>
      <c r="F1350" s="43">
        <v>3008</v>
      </c>
      <c r="G1350" s="43" t="s">
        <v>185</v>
      </c>
      <c r="H1350" s="43"/>
      <c r="I1350" s="42"/>
      <c r="J1350" s="76"/>
      <c r="K1350" s="76"/>
      <c r="L1350" s="76"/>
      <c r="M1350" s="76"/>
      <c r="N1350" s="76"/>
      <c r="O1350" s="76"/>
      <c r="P1350" s="76"/>
      <c r="Q1350" s="76"/>
      <c r="R1350" s="76"/>
      <c r="S1350" s="76"/>
      <c r="T1350" s="68" t="s">
        <v>555</v>
      </c>
      <c r="W1350" s="11">
        <v>-1600</v>
      </c>
      <c r="AG1350" s="41">
        <f t="shared" si="676"/>
        <v>-1600</v>
      </c>
    </row>
    <row r="1351" spans="1:33" outlineLevel="2" x14ac:dyDescent="0.3">
      <c r="A1351" s="45" t="str">
        <f>IF(AG1351=0,"-",F1351)</f>
        <v>-</v>
      </c>
      <c r="E1351" s="42"/>
      <c r="F1351" s="43"/>
      <c r="G1351" s="43"/>
      <c r="H1351" s="43"/>
      <c r="I1351" s="42"/>
      <c r="J1351" s="76"/>
      <c r="K1351" s="76"/>
      <c r="L1351" s="76"/>
      <c r="M1351" s="76"/>
      <c r="N1351" s="76"/>
      <c r="O1351" s="76"/>
      <c r="P1351" s="76"/>
      <c r="Q1351" s="76"/>
      <c r="R1351" s="76"/>
      <c r="S1351" s="76"/>
      <c r="T1351" s="68" t="s">
        <v>555</v>
      </c>
      <c r="AG1351" s="41">
        <f t="shared" si="666"/>
        <v>0</v>
      </c>
    </row>
    <row r="1352" spans="1:33" outlineLevel="1" x14ac:dyDescent="0.3">
      <c r="A1352" s="45" t="s">
        <v>179</v>
      </c>
      <c r="D1352">
        <v>23104</v>
      </c>
      <c r="E1352" t="s">
        <v>125</v>
      </c>
      <c r="J1352" s="72">
        <v>-1405.08</v>
      </c>
      <c r="K1352" s="72">
        <v>-649.68000000000006</v>
      </c>
      <c r="L1352" s="72">
        <v>-1310.79</v>
      </c>
      <c r="M1352" s="72">
        <v>-0.08</v>
      </c>
      <c r="N1352" s="72">
        <v>-1650.08</v>
      </c>
      <c r="O1352" s="72">
        <v>-1568.1699999999998</v>
      </c>
      <c r="P1352" s="72">
        <v>-2316.58</v>
      </c>
      <c r="Q1352" s="72">
        <v>-8569.98</v>
      </c>
      <c r="R1352" s="72">
        <v>-0.08</v>
      </c>
      <c r="S1352" s="72">
        <v>-1736.93</v>
      </c>
      <c r="T1352" s="68" t="s">
        <v>555</v>
      </c>
      <c r="U1352" s="12">
        <f>SUBTOTAL(9,U1353:U1360)</f>
        <v>-1100</v>
      </c>
      <c r="V1352" s="12">
        <f t="shared" ref="V1352:AF1352" si="677">SUBTOTAL(9,V1353:V1360)</f>
        <v>-24000</v>
      </c>
      <c r="W1352" s="12">
        <f t="shared" si="677"/>
        <v>-1300</v>
      </c>
      <c r="X1352" s="12">
        <f t="shared" si="677"/>
        <v>-11100</v>
      </c>
      <c r="Y1352" s="12">
        <f t="shared" si="677"/>
        <v>-1100</v>
      </c>
      <c r="Z1352" s="12">
        <f t="shared" si="677"/>
        <v>-1600</v>
      </c>
      <c r="AA1352" s="12">
        <f t="shared" si="677"/>
        <v>-1100</v>
      </c>
      <c r="AB1352" s="12">
        <f t="shared" si="677"/>
        <v>-1100</v>
      </c>
      <c r="AC1352" s="12">
        <f t="shared" si="677"/>
        <v>-1500</v>
      </c>
      <c r="AD1352" s="12">
        <f t="shared" si="677"/>
        <v>-1100</v>
      </c>
      <c r="AE1352" s="12">
        <f t="shared" si="677"/>
        <v>-1100</v>
      </c>
      <c r="AF1352" s="12">
        <f t="shared" si="677"/>
        <v>-1200</v>
      </c>
      <c r="AG1352" s="12">
        <f t="shared" ref="AG1352" si="678">SUM(U1352:AF1352)</f>
        <v>-47300</v>
      </c>
    </row>
    <row r="1353" spans="1:33" outlineLevel="2" x14ac:dyDescent="0.3">
      <c r="A1353" s="45">
        <f>IF(AG1353=0,"-",F1353)</f>
        <v>7002</v>
      </c>
      <c r="E1353" s="42"/>
      <c r="F1353" s="43">
        <v>7002</v>
      </c>
      <c r="G1353" s="43" t="s">
        <v>210</v>
      </c>
      <c r="H1353" s="43"/>
      <c r="I1353" s="42"/>
      <c r="J1353" s="76"/>
      <c r="K1353" s="76"/>
      <c r="L1353" s="76"/>
      <c r="M1353" s="76"/>
      <c r="N1353" s="76"/>
      <c r="O1353" s="76"/>
      <c r="P1353" s="76"/>
      <c r="Q1353" s="76"/>
      <c r="R1353" s="76"/>
      <c r="S1353" s="76"/>
      <c r="T1353" s="68" t="s">
        <v>555</v>
      </c>
      <c r="X1353" s="11">
        <v>-10000</v>
      </c>
      <c r="AG1353" s="41">
        <f>SUM(U1353:AF1353)</f>
        <v>-10000</v>
      </c>
    </row>
    <row r="1354" spans="1:33" outlineLevel="2" x14ac:dyDescent="0.3">
      <c r="A1354" s="45" t="str">
        <f>IF(AG1354=0,"-",F1354)</f>
        <v>-</v>
      </c>
      <c r="E1354" s="42"/>
      <c r="F1354" s="43"/>
      <c r="G1354" s="43"/>
      <c r="H1354" s="43"/>
      <c r="I1354" s="42"/>
      <c r="J1354" s="76"/>
      <c r="K1354" s="76"/>
      <c r="L1354" s="76"/>
      <c r="M1354" s="76"/>
      <c r="N1354" s="76"/>
      <c r="O1354" s="76"/>
      <c r="P1354" s="76"/>
      <c r="Q1354" s="76"/>
      <c r="R1354" s="76"/>
      <c r="S1354" s="76"/>
      <c r="T1354" s="68" t="s">
        <v>555</v>
      </c>
      <c r="AG1354" s="41">
        <f t="shared" ref="AG1354:AG1360" si="679">SUM(U1354:AF1354)</f>
        <v>0</v>
      </c>
    </row>
    <row r="1355" spans="1:33" outlineLevel="2" x14ac:dyDescent="0.3">
      <c r="A1355" s="45">
        <f>IF(AG1355=0,"-",F1355)</f>
        <v>7003</v>
      </c>
      <c r="E1355" s="42"/>
      <c r="F1355" s="43">
        <v>7003</v>
      </c>
      <c r="G1355" s="43" t="s">
        <v>230</v>
      </c>
      <c r="H1355" s="43"/>
      <c r="I1355" s="42"/>
      <c r="J1355" s="76"/>
      <c r="K1355" s="76"/>
      <c r="L1355" s="76"/>
      <c r="M1355" s="76"/>
      <c r="N1355" s="76"/>
      <c r="O1355" s="76"/>
      <c r="P1355" s="76"/>
      <c r="Q1355" s="76"/>
      <c r="R1355" s="76"/>
      <c r="S1355" s="76"/>
      <c r="T1355" s="68" t="s">
        <v>555</v>
      </c>
      <c r="U1355" s="11">
        <v>-400</v>
      </c>
      <c r="V1355" s="11">
        <v>-300</v>
      </c>
      <c r="W1355" s="11">
        <v>-500</v>
      </c>
      <c r="X1355" s="11">
        <v>-400</v>
      </c>
      <c r="Y1355" s="11">
        <v>-400</v>
      </c>
      <c r="Z1355" s="11">
        <v>-800</v>
      </c>
      <c r="AA1355" s="11">
        <v>-400</v>
      </c>
      <c r="AB1355" s="11">
        <v>-400</v>
      </c>
      <c r="AC1355" s="11">
        <v>-700</v>
      </c>
      <c r="AD1355" s="11">
        <v>-400</v>
      </c>
      <c r="AE1355" s="11">
        <v>-400</v>
      </c>
      <c r="AF1355" s="11">
        <v>-400</v>
      </c>
      <c r="AG1355" s="41">
        <f t="shared" si="679"/>
        <v>-5500</v>
      </c>
    </row>
    <row r="1356" spans="1:33" outlineLevel="2" x14ac:dyDescent="0.3">
      <c r="A1356" s="45" t="str">
        <f>IF(AG1356=0,"-",F1356)</f>
        <v>-</v>
      </c>
      <c r="E1356" s="42"/>
      <c r="F1356" s="43"/>
      <c r="G1356" s="43"/>
      <c r="H1356" s="43"/>
      <c r="I1356" s="42"/>
      <c r="J1356" s="76"/>
      <c r="K1356" s="76"/>
      <c r="L1356" s="76"/>
      <c r="M1356" s="76"/>
      <c r="N1356" s="76"/>
      <c r="O1356" s="76"/>
      <c r="P1356" s="76"/>
      <c r="Q1356" s="76"/>
      <c r="R1356" s="76"/>
      <c r="S1356" s="76"/>
      <c r="T1356" s="68" t="s">
        <v>555</v>
      </c>
      <c r="AG1356" s="41">
        <f t="shared" si="679"/>
        <v>0</v>
      </c>
    </row>
    <row r="1357" spans="1:33" outlineLevel="2" x14ac:dyDescent="0.3">
      <c r="A1357" s="45">
        <f>IF(AG1357=0,"-",F1357)</f>
        <v>7001</v>
      </c>
      <c r="E1357" s="42"/>
      <c r="F1357" s="43">
        <v>7001</v>
      </c>
      <c r="G1357" s="43" t="s">
        <v>216</v>
      </c>
      <c r="H1357" s="43" t="s">
        <v>406</v>
      </c>
      <c r="I1357" s="42" t="s">
        <v>407</v>
      </c>
      <c r="J1357" s="76"/>
      <c r="K1357" s="76"/>
      <c r="L1357" s="76"/>
      <c r="M1357" s="76"/>
      <c r="N1357" s="76"/>
      <c r="O1357" s="76"/>
      <c r="P1357" s="76"/>
      <c r="Q1357" s="76"/>
      <c r="R1357" s="76"/>
      <c r="S1357" s="76"/>
      <c r="T1357" s="68" t="s">
        <v>555</v>
      </c>
      <c r="V1357" s="11">
        <v>-23000</v>
      </c>
      <c r="AG1357" s="41">
        <f t="shared" si="679"/>
        <v>-23000</v>
      </c>
    </row>
    <row r="1358" spans="1:33" outlineLevel="2" x14ac:dyDescent="0.3">
      <c r="A1358" s="45">
        <f>IF(AG1358=0,"-",F1358)</f>
        <v>7001</v>
      </c>
      <c r="E1358" s="42"/>
      <c r="F1358" s="43">
        <v>7001</v>
      </c>
      <c r="G1358" s="43" t="s">
        <v>216</v>
      </c>
      <c r="H1358" s="43" t="s">
        <v>410</v>
      </c>
      <c r="I1358" s="42"/>
      <c r="J1358" s="76"/>
      <c r="K1358" s="76"/>
      <c r="L1358" s="76"/>
      <c r="M1358" s="76"/>
      <c r="N1358" s="76"/>
      <c r="O1358" s="76"/>
      <c r="P1358" s="76"/>
      <c r="Q1358" s="76"/>
      <c r="R1358" s="76"/>
      <c r="S1358" s="76"/>
      <c r="T1358" s="68" t="s">
        <v>555</v>
      </c>
      <c r="U1358" s="11">
        <v>-700</v>
      </c>
      <c r="V1358" s="11">
        <v>-700</v>
      </c>
      <c r="W1358" s="11">
        <v>-800</v>
      </c>
      <c r="X1358" s="11">
        <v>-700</v>
      </c>
      <c r="Y1358" s="11">
        <v>-700</v>
      </c>
      <c r="Z1358" s="11">
        <v>-800</v>
      </c>
      <c r="AA1358" s="11">
        <v>-700</v>
      </c>
      <c r="AB1358" s="11">
        <v>-700</v>
      </c>
      <c r="AC1358" s="11">
        <v>-800</v>
      </c>
      <c r="AD1358" s="11">
        <v>-700</v>
      </c>
      <c r="AE1358" s="11">
        <v>-700</v>
      </c>
      <c r="AF1358" s="11">
        <v>-800</v>
      </c>
      <c r="AG1358" s="41">
        <f t="shared" si="679"/>
        <v>-8800</v>
      </c>
    </row>
    <row r="1359" spans="1:33" outlineLevel="2" x14ac:dyDescent="0.3">
      <c r="A1359" s="45" t="str">
        <f>IF(AG1359=0,"-",F1359)</f>
        <v>-</v>
      </c>
      <c r="E1359" s="42"/>
      <c r="F1359" s="43"/>
      <c r="G1359" s="43"/>
      <c r="H1359" s="43"/>
      <c r="I1359" s="42"/>
      <c r="J1359" s="76"/>
      <c r="K1359" s="76"/>
      <c r="L1359" s="76"/>
      <c r="M1359" s="76"/>
      <c r="N1359" s="76"/>
      <c r="O1359" s="76"/>
      <c r="P1359" s="76"/>
      <c r="Q1359" s="76"/>
      <c r="R1359" s="76"/>
      <c r="S1359" s="76"/>
      <c r="T1359" s="68" t="s">
        <v>555</v>
      </c>
      <c r="AG1359" s="41">
        <f t="shared" si="679"/>
        <v>0</v>
      </c>
    </row>
    <row r="1360" spans="1:33" outlineLevel="2" x14ac:dyDescent="0.3">
      <c r="A1360" s="45" t="str">
        <f>IF(AG1360=0,"-",F1360)</f>
        <v>-</v>
      </c>
      <c r="E1360" s="42"/>
      <c r="F1360" s="43"/>
      <c r="G1360" s="43"/>
      <c r="H1360" s="43"/>
      <c r="I1360" s="42"/>
      <c r="J1360" s="76"/>
      <c r="K1360" s="76"/>
      <c r="L1360" s="76"/>
      <c r="M1360" s="76"/>
      <c r="N1360" s="76"/>
      <c r="O1360" s="76"/>
      <c r="P1360" s="76"/>
      <c r="Q1360" s="76"/>
      <c r="R1360" s="76"/>
      <c r="S1360" s="76"/>
      <c r="T1360" s="68" t="s">
        <v>555</v>
      </c>
      <c r="AG1360" s="41">
        <f t="shared" si="679"/>
        <v>0</v>
      </c>
    </row>
    <row r="1361" spans="1:33" outlineLevel="1" x14ac:dyDescent="0.3">
      <c r="A1361" s="45" t="s">
        <v>179</v>
      </c>
      <c r="D1361">
        <v>23102</v>
      </c>
      <c r="E1361" t="s">
        <v>120</v>
      </c>
      <c r="J1361" s="72">
        <v>0</v>
      </c>
      <c r="K1361" s="72">
        <v>0</v>
      </c>
      <c r="L1361" s="72">
        <v>0</v>
      </c>
      <c r="M1361" s="72">
        <v>0</v>
      </c>
      <c r="N1361" s="72">
        <v>0</v>
      </c>
      <c r="O1361" s="72">
        <v>0</v>
      </c>
      <c r="P1361" s="72">
        <v>0</v>
      </c>
      <c r="Q1361" s="72">
        <v>0</v>
      </c>
      <c r="R1361" s="72">
        <v>0</v>
      </c>
      <c r="S1361" s="72">
        <v>0</v>
      </c>
      <c r="T1361" s="68" t="s">
        <v>555</v>
      </c>
      <c r="U1361" s="12">
        <f>SUBTOTAL(9,U1362:U1363)</f>
        <v>0</v>
      </c>
      <c r="V1361" s="12">
        <f>SUBTOTAL(9,V1362:V1363)</f>
        <v>0</v>
      </c>
      <c r="W1361" s="12">
        <f>SUBTOTAL(9,W1362:W1363)</f>
        <v>0</v>
      </c>
      <c r="X1361" s="12">
        <f>SUBTOTAL(9,X1362:X1363)</f>
        <v>0</v>
      </c>
      <c r="Y1361" s="12">
        <f>SUBTOTAL(9,Y1362:Y1363)</f>
        <v>0</v>
      </c>
      <c r="Z1361" s="12">
        <f>SUBTOTAL(9,Z1362:Z1363)</f>
        <v>0</v>
      </c>
      <c r="AA1361" s="12">
        <f>SUBTOTAL(9,AA1362:AA1363)</f>
        <v>0</v>
      </c>
      <c r="AB1361" s="12">
        <f>SUBTOTAL(9,AB1362:AB1363)</f>
        <v>0</v>
      </c>
      <c r="AC1361" s="12">
        <f>SUBTOTAL(9,AC1362:AC1363)</f>
        <v>0</v>
      </c>
      <c r="AD1361" s="12">
        <f>SUBTOTAL(9,AD1362:AD1363)</f>
        <v>0</v>
      </c>
      <c r="AE1361" s="12">
        <f>SUBTOTAL(9,AE1362:AE1363)</f>
        <v>0</v>
      </c>
      <c r="AF1361" s="12">
        <f>SUBTOTAL(9,AF1362:AF1363)</f>
        <v>0</v>
      </c>
      <c r="AG1361" s="12">
        <f t="shared" ref="AG1361" si="680">SUM(U1361:AF1361)</f>
        <v>0</v>
      </c>
    </row>
    <row r="1362" spans="1:33" outlineLevel="2" x14ac:dyDescent="0.3">
      <c r="A1362" s="45" t="str">
        <f>IF(AG1362=0,"-",F1362)</f>
        <v>-</v>
      </c>
      <c r="E1362" s="42"/>
      <c r="F1362" s="43"/>
      <c r="G1362" s="43"/>
      <c r="H1362" s="43"/>
      <c r="I1362" s="42"/>
      <c r="J1362" s="76"/>
      <c r="K1362" s="76"/>
      <c r="L1362" s="76"/>
      <c r="M1362" s="76"/>
      <c r="N1362" s="76"/>
      <c r="O1362" s="76"/>
      <c r="P1362" s="76"/>
      <c r="Q1362" s="76"/>
      <c r="R1362" s="76"/>
      <c r="S1362" s="76"/>
      <c r="T1362" s="68" t="s">
        <v>555</v>
      </c>
      <c r="AG1362" s="41">
        <f t="shared" ref="AG1362:AG1363" si="681">SUM(U1362:AF1362)</f>
        <v>0</v>
      </c>
    </row>
    <row r="1363" spans="1:33" outlineLevel="2" x14ac:dyDescent="0.3">
      <c r="A1363" s="45" t="str">
        <f>IF(AG1363=0,"-",F1363)</f>
        <v>-</v>
      </c>
      <c r="E1363" s="42"/>
      <c r="F1363" s="43"/>
      <c r="G1363" s="43"/>
      <c r="H1363" s="43"/>
      <c r="I1363" s="42"/>
      <c r="J1363" s="76"/>
      <c r="K1363" s="76"/>
      <c r="L1363" s="76"/>
      <c r="M1363" s="76"/>
      <c r="N1363" s="76"/>
      <c r="O1363" s="76"/>
      <c r="P1363" s="76"/>
      <c r="Q1363" s="76"/>
      <c r="R1363" s="76"/>
      <c r="S1363" s="76"/>
      <c r="T1363" s="68" t="s">
        <v>555</v>
      </c>
      <c r="AG1363" s="41">
        <f t="shared" si="681"/>
        <v>0</v>
      </c>
    </row>
    <row r="1364" spans="1:33" outlineLevel="1" x14ac:dyDescent="0.3">
      <c r="A1364" s="45" t="s">
        <v>179</v>
      </c>
      <c r="D1364">
        <v>23105</v>
      </c>
      <c r="E1364" t="s">
        <v>122</v>
      </c>
      <c r="J1364" s="72">
        <v>-2865.16</v>
      </c>
      <c r="K1364" s="72">
        <v>0</v>
      </c>
      <c r="L1364" s="72">
        <v>-4414.92</v>
      </c>
      <c r="M1364" s="72">
        <v>-0.02</v>
      </c>
      <c r="N1364" s="72">
        <v>0</v>
      </c>
      <c r="O1364" s="72">
        <v>0</v>
      </c>
      <c r="P1364" s="72">
        <v>0</v>
      </c>
      <c r="Q1364" s="72">
        <v>0</v>
      </c>
      <c r="R1364" s="72">
        <v>0</v>
      </c>
      <c r="S1364" s="72">
        <v>0</v>
      </c>
      <c r="T1364" s="68" t="s">
        <v>555</v>
      </c>
      <c r="U1364" s="12">
        <f>SUBTOTAL(9,U1365:U1366)</f>
        <v>0</v>
      </c>
      <c r="V1364" s="12">
        <f>SUBTOTAL(9,V1365:V1366)</f>
        <v>0</v>
      </c>
      <c r="W1364" s="12">
        <f>SUBTOTAL(9,W1365:W1366)</f>
        <v>0</v>
      </c>
      <c r="X1364" s="12">
        <f>SUBTOTAL(9,X1365:X1366)</f>
        <v>0</v>
      </c>
      <c r="Y1364" s="12">
        <f>SUBTOTAL(9,Y1365:Y1366)</f>
        <v>0</v>
      </c>
      <c r="Z1364" s="12">
        <f>SUBTOTAL(9,Z1365:Z1366)</f>
        <v>0</v>
      </c>
      <c r="AA1364" s="12">
        <f>SUBTOTAL(9,AA1365:AA1366)</f>
        <v>0</v>
      </c>
      <c r="AB1364" s="12">
        <f>SUBTOTAL(9,AB1365:AB1366)</f>
        <v>0</v>
      </c>
      <c r="AC1364" s="12">
        <f>SUBTOTAL(9,AC1365:AC1366)</f>
        <v>0</v>
      </c>
      <c r="AD1364" s="12">
        <f>SUBTOTAL(9,AD1365:AD1366)</f>
        <v>0</v>
      </c>
      <c r="AE1364" s="12">
        <f>SUBTOTAL(9,AE1365:AE1366)</f>
        <v>0</v>
      </c>
      <c r="AF1364" s="12">
        <f>SUBTOTAL(9,AF1365:AF1366)</f>
        <v>0</v>
      </c>
      <c r="AG1364" s="12">
        <f t="shared" ref="AG1364" si="682">SUM(U1364:AF1364)</f>
        <v>0</v>
      </c>
    </row>
    <row r="1365" spans="1:33" outlineLevel="2" x14ac:dyDescent="0.3">
      <c r="A1365" s="45" t="str">
        <f>IF(AG1365=0,"-",F1365)</f>
        <v>-</v>
      </c>
      <c r="E1365" s="42"/>
      <c r="F1365" s="43"/>
      <c r="G1365" s="43"/>
      <c r="H1365" s="43"/>
      <c r="I1365" s="42"/>
      <c r="J1365" s="76"/>
      <c r="K1365" s="76"/>
      <c r="L1365" s="76"/>
      <c r="M1365" s="76"/>
      <c r="N1365" s="76"/>
      <c r="O1365" s="76"/>
      <c r="P1365" s="76"/>
      <c r="Q1365" s="76"/>
      <c r="R1365" s="76"/>
      <c r="S1365" s="76"/>
      <c r="T1365" s="68" t="s">
        <v>555</v>
      </c>
      <c r="AG1365" s="41">
        <f t="shared" ref="AG1365:AG1366" si="683">SUM(U1365:AF1365)</f>
        <v>0</v>
      </c>
    </row>
    <row r="1366" spans="1:33" outlineLevel="2" x14ac:dyDescent="0.3">
      <c r="A1366" s="45" t="str">
        <f>IF(AG1366=0,"-",F1366)</f>
        <v>-</v>
      </c>
      <c r="E1366" s="42"/>
      <c r="F1366" s="43"/>
      <c r="G1366" s="43"/>
      <c r="H1366" s="43"/>
      <c r="I1366" s="42"/>
      <c r="J1366" s="76"/>
      <c r="K1366" s="76"/>
      <c r="L1366" s="76"/>
      <c r="M1366" s="76"/>
      <c r="N1366" s="76"/>
      <c r="O1366" s="76"/>
      <c r="P1366" s="76"/>
      <c r="Q1366" s="76"/>
      <c r="R1366" s="76"/>
      <c r="S1366" s="76"/>
      <c r="T1366" s="68" t="s">
        <v>555</v>
      </c>
      <c r="AG1366" s="41">
        <f t="shared" si="683"/>
        <v>0</v>
      </c>
    </row>
    <row r="1367" spans="1:33" outlineLevel="1" x14ac:dyDescent="0.3">
      <c r="A1367" s="45" t="s">
        <v>179</v>
      </c>
      <c r="D1367">
        <v>23106</v>
      </c>
      <c r="E1367" t="s">
        <v>123</v>
      </c>
      <c r="J1367" s="72">
        <v>-729</v>
      </c>
      <c r="K1367" s="72">
        <v>-159.07</v>
      </c>
      <c r="L1367" s="72">
        <v>0</v>
      </c>
      <c r="M1367" s="72">
        <v>0</v>
      </c>
      <c r="N1367" s="72">
        <v>0</v>
      </c>
      <c r="O1367" s="72">
        <v>0</v>
      </c>
      <c r="P1367" s="72">
        <v>0</v>
      </c>
      <c r="Q1367" s="72">
        <v>0</v>
      </c>
      <c r="R1367" s="72">
        <v>0</v>
      </c>
      <c r="S1367" s="72">
        <v>0</v>
      </c>
      <c r="T1367" s="68" t="s">
        <v>555</v>
      </c>
      <c r="U1367" s="12">
        <f>SUBTOTAL(9,U1368:U1373)</f>
        <v>-1500</v>
      </c>
      <c r="V1367" s="12">
        <f>SUBTOTAL(9,V1368:V1373)</f>
        <v>0</v>
      </c>
      <c r="W1367" s="12">
        <f>SUBTOTAL(9,W1368:W1373)</f>
        <v>0</v>
      </c>
      <c r="X1367" s="12">
        <f>SUBTOTAL(9,X1368:X1373)</f>
        <v>-12000</v>
      </c>
      <c r="Y1367" s="12">
        <f>SUBTOTAL(9,Y1368:Y1373)</f>
        <v>-2000</v>
      </c>
      <c r="Z1367" s="12">
        <f>SUBTOTAL(9,Z1368:Z1373)</f>
        <v>0</v>
      </c>
      <c r="AA1367" s="12">
        <f>SUBTOTAL(9,AA1368:AA1373)</f>
        <v>-20000</v>
      </c>
      <c r="AB1367" s="12">
        <f>SUBTOTAL(9,AB1368:AB1373)</f>
        <v>0</v>
      </c>
      <c r="AC1367" s="12">
        <f>SUBTOTAL(9,AC1368:AC1373)</f>
        <v>0</v>
      </c>
      <c r="AD1367" s="12">
        <f>SUBTOTAL(9,AD1368:AD1373)</f>
        <v>0</v>
      </c>
      <c r="AE1367" s="12">
        <f>SUBTOTAL(9,AE1368:AE1373)</f>
        <v>0</v>
      </c>
      <c r="AF1367" s="12">
        <f>SUBTOTAL(9,AF1368:AF1373)</f>
        <v>0</v>
      </c>
      <c r="AG1367" s="12">
        <f t="shared" ref="AG1367" si="684">SUM(U1367:AF1367)</f>
        <v>-35500</v>
      </c>
    </row>
    <row r="1368" spans="1:33" outlineLevel="2" x14ac:dyDescent="0.3">
      <c r="A1368" s="45">
        <f>IF(AG1368=0,"-",F1368)</f>
        <v>4004</v>
      </c>
      <c r="E1368" s="42"/>
      <c r="F1368" s="43">
        <v>4004</v>
      </c>
      <c r="G1368" s="43" t="s">
        <v>220</v>
      </c>
      <c r="H1368" s="43" t="s">
        <v>449</v>
      </c>
      <c r="I1368" s="42"/>
      <c r="J1368" s="76"/>
      <c r="K1368" s="76"/>
      <c r="L1368" s="76"/>
      <c r="M1368" s="76"/>
      <c r="N1368" s="76"/>
      <c r="O1368" s="76"/>
      <c r="P1368" s="76"/>
      <c r="Q1368" s="76"/>
      <c r="R1368" s="76"/>
      <c r="S1368" s="76"/>
      <c r="T1368" s="68" t="s">
        <v>555</v>
      </c>
      <c r="X1368" s="11">
        <v>-12000</v>
      </c>
      <c r="AG1368" s="41">
        <f>SUM(U1368:AF1368)</f>
        <v>-12000</v>
      </c>
    </row>
    <row r="1369" spans="1:33" outlineLevel="2" x14ac:dyDescent="0.3">
      <c r="A1369" s="45">
        <f>IF(AG1369=0,"-",F1369)</f>
        <v>4004</v>
      </c>
      <c r="E1369" s="42"/>
      <c r="F1369" s="43">
        <v>4004</v>
      </c>
      <c r="G1369" s="43" t="s">
        <v>220</v>
      </c>
      <c r="H1369" s="43" t="s">
        <v>450</v>
      </c>
      <c r="I1369" s="42"/>
      <c r="J1369" s="76"/>
      <c r="K1369" s="76"/>
      <c r="L1369" s="76"/>
      <c r="M1369" s="76"/>
      <c r="N1369" s="76"/>
      <c r="O1369" s="76"/>
      <c r="P1369" s="76"/>
      <c r="Q1369" s="76"/>
      <c r="R1369" s="76"/>
      <c r="S1369" s="76"/>
      <c r="T1369" s="68" t="s">
        <v>555</v>
      </c>
      <c r="Y1369" s="11">
        <v>-2000</v>
      </c>
      <c r="AG1369" s="41">
        <f t="shared" ref="AG1369:AG1373" si="685">SUM(U1369:AF1369)</f>
        <v>-2000</v>
      </c>
    </row>
    <row r="1370" spans="1:33" outlineLevel="2" x14ac:dyDescent="0.3">
      <c r="A1370" s="45">
        <f>IF(AG1370=0,"-",F1370)</f>
        <v>4004</v>
      </c>
      <c r="E1370" s="42"/>
      <c r="F1370" s="43">
        <v>4004</v>
      </c>
      <c r="G1370" s="43" t="s">
        <v>220</v>
      </c>
      <c r="H1370" s="43" t="s">
        <v>451</v>
      </c>
      <c r="I1370" s="42"/>
      <c r="J1370" s="76"/>
      <c r="K1370" s="76"/>
      <c r="L1370" s="76"/>
      <c r="M1370" s="76"/>
      <c r="N1370" s="76"/>
      <c r="O1370" s="76"/>
      <c r="P1370" s="76"/>
      <c r="Q1370" s="76"/>
      <c r="R1370" s="76"/>
      <c r="S1370" s="76"/>
      <c r="T1370" s="68" t="s">
        <v>555</v>
      </c>
      <c r="AA1370" s="11">
        <v>-20000</v>
      </c>
      <c r="AG1370" s="41">
        <f t="shared" si="685"/>
        <v>-20000</v>
      </c>
    </row>
    <row r="1371" spans="1:33" outlineLevel="2" x14ac:dyDescent="0.3">
      <c r="A1371" s="45">
        <f>IF(AG1371=0,"-",F1371)</f>
        <v>4004</v>
      </c>
      <c r="E1371" s="42"/>
      <c r="F1371" s="43">
        <v>4004</v>
      </c>
      <c r="G1371" s="43" t="s">
        <v>220</v>
      </c>
      <c r="H1371" s="43" t="s">
        <v>452</v>
      </c>
      <c r="I1371" s="42"/>
      <c r="J1371" s="76"/>
      <c r="K1371" s="76"/>
      <c r="L1371" s="76"/>
      <c r="M1371" s="76"/>
      <c r="N1371" s="76"/>
      <c r="O1371" s="76"/>
      <c r="P1371" s="76"/>
      <c r="Q1371" s="76"/>
      <c r="R1371" s="76"/>
      <c r="S1371" s="76"/>
      <c r="T1371" s="68" t="s">
        <v>555</v>
      </c>
      <c r="U1371" s="11">
        <v>-1500</v>
      </c>
      <c r="AG1371" s="41">
        <f t="shared" si="685"/>
        <v>-1500</v>
      </c>
    </row>
    <row r="1372" spans="1:33" outlineLevel="2" x14ac:dyDescent="0.3">
      <c r="A1372" s="45" t="str">
        <f>IF(AG1372=0,"-",F1372)</f>
        <v>-</v>
      </c>
      <c r="E1372" s="42"/>
      <c r="F1372" s="43"/>
      <c r="G1372" s="43"/>
      <c r="H1372" s="43"/>
      <c r="I1372" s="42"/>
      <c r="J1372" s="76"/>
      <c r="K1372" s="76"/>
      <c r="L1372" s="76"/>
      <c r="M1372" s="76"/>
      <c r="N1372" s="76"/>
      <c r="O1372" s="76"/>
      <c r="P1372" s="76"/>
      <c r="Q1372" s="76"/>
      <c r="R1372" s="76"/>
      <c r="S1372" s="76"/>
      <c r="T1372" s="68" t="s">
        <v>555</v>
      </c>
      <c r="AG1372" s="41">
        <f t="shared" si="685"/>
        <v>0</v>
      </c>
    </row>
    <row r="1373" spans="1:33" outlineLevel="2" x14ac:dyDescent="0.3">
      <c r="A1373" s="45" t="str">
        <f>IF(AG1373=0,"-",F1373)</f>
        <v>-</v>
      </c>
      <c r="E1373" s="42"/>
      <c r="F1373" s="43"/>
      <c r="G1373" s="43"/>
      <c r="H1373" s="43"/>
      <c r="I1373" s="42"/>
      <c r="J1373" s="76"/>
      <c r="K1373" s="76"/>
      <c r="L1373" s="76"/>
      <c r="M1373" s="76"/>
      <c r="N1373" s="76"/>
      <c r="O1373" s="76"/>
      <c r="P1373" s="76"/>
      <c r="Q1373" s="76"/>
      <c r="R1373" s="76"/>
      <c r="S1373" s="76"/>
      <c r="T1373" s="68" t="s">
        <v>555</v>
      </c>
      <c r="AG1373" s="41">
        <f t="shared" si="685"/>
        <v>0</v>
      </c>
    </row>
    <row r="1374" spans="1:33" ht="4.5" customHeight="1" x14ac:dyDescent="0.3">
      <c r="A1374" s="45" t="s">
        <v>179</v>
      </c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68" t="s">
        <v>555</v>
      </c>
    </row>
    <row r="1375" spans="1:33" x14ac:dyDescent="0.3">
      <c r="A1375" s="45" t="s">
        <v>179</v>
      </c>
      <c r="B1375" s="7" t="s">
        <v>157</v>
      </c>
      <c r="C1375" s="7"/>
      <c r="D1375" s="7"/>
      <c r="E1375" s="7"/>
      <c r="F1375" s="19"/>
      <c r="G1375" s="19"/>
      <c r="H1375" s="19"/>
      <c r="I1375" s="14"/>
      <c r="J1375" s="78">
        <f>J1376</f>
        <v>-385926.11</v>
      </c>
      <c r="K1375" s="78">
        <f t="shared" ref="K1375:S1375" si="686">K1376</f>
        <v>-386718.31</v>
      </c>
      <c r="L1375" s="78">
        <f t="shared" si="686"/>
        <v>-391764.55999999994</v>
      </c>
      <c r="M1375" s="78">
        <f t="shared" si="686"/>
        <v>-388591.37</v>
      </c>
      <c r="N1375" s="78">
        <f t="shared" si="686"/>
        <v>-390615.27</v>
      </c>
      <c r="O1375" s="78">
        <f t="shared" si="686"/>
        <v>-369162.21999999991</v>
      </c>
      <c r="P1375" s="78">
        <f t="shared" si="686"/>
        <v>-408570.96</v>
      </c>
      <c r="Q1375" s="78">
        <f t="shared" si="686"/>
        <v>-410635.74999999988</v>
      </c>
      <c r="R1375" s="78">
        <f t="shared" si="686"/>
        <v>-387620.77999999997</v>
      </c>
      <c r="S1375" s="78">
        <f t="shared" si="686"/>
        <v>-411107.30999999994</v>
      </c>
      <c r="T1375" s="68" t="s">
        <v>555</v>
      </c>
      <c r="U1375" s="8">
        <f>U1376</f>
        <v>-397160.77777777775</v>
      </c>
      <c r="V1375" s="8">
        <f t="shared" ref="V1375:AG1375" si="687">V1376</f>
        <v>-397160.77777777775</v>
      </c>
      <c r="W1375" s="8">
        <f t="shared" si="687"/>
        <v>-397160.77777777775</v>
      </c>
      <c r="X1375" s="8">
        <f t="shared" si="687"/>
        <v>-397160.77777777775</v>
      </c>
      <c r="Y1375" s="8">
        <f t="shared" si="687"/>
        <v>-397160.77777777775</v>
      </c>
      <c r="Z1375" s="8">
        <f t="shared" si="687"/>
        <v>-397160.77777777775</v>
      </c>
      <c r="AA1375" s="8">
        <f t="shared" si="687"/>
        <v>-397160.77777777775</v>
      </c>
      <c r="AB1375" s="8">
        <f t="shared" si="687"/>
        <v>-397160.77777777775</v>
      </c>
      <c r="AC1375" s="8">
        <f t="shared" si="687"/>
        <v>-397160.77777777775</v>
      </c>
      <c r="AD1375" s="8">
        <f t="shared" si="687"/>
        <v>-423945.49777777778</v>
      </c>
      <c r="AE1375" s="8">
        <f t="shared" si="687"/>
        <v>-448695.49777777784</v>
      </c>
      <c r="AF1375" s="8">
        <f t="shared" si="687"/>
        <v>-475920.49777777784</v>
      </c>
      <c r="AG1375" s="8">
        <f t="shared" si="687"/>
        <v>-4923008.4933333332</v>
      </c>
    </row>
    <row r="1376" spans="1:33" outlineLevel="1" x14ac:dyDescent="0.3">
      <c r="A1376" s="45" t="s">
        <v>179</v>
      </c>
      <c r="C1376" s="9" t="s">
        <v>157</v>
      </c>
      <c r="D1376" s="9"/>
      <c r="E1376" s="9"/>
      <c r="F1376" s="20"/>
      <c r="G1376" s="20"/>
      <c r="H1376" s="20"/>
      <c r="I1376" s="15"/>
      <c r="J1376" s="73">
        <f>J1380+J1395+J1377</f>
        <v>-385926.11</v>
      </c>
      <c r="K1376" s="73">
        <f>K1380+K1395+K1377</f>
        <v>-386718.31</v>
      </c>
      <c r="L1376" s="73">
        <f>L1380+L1395+L1377</f>
        <v>-391764.55999999994</v>
      </c>
      <c r="M1376" s="73">
        <f>M1380+M1395+M1377</f>
        <v>-388591.37</v>
      </c>
      <c r="N1376" s="73">
        <f>N1380+N1395+N1377</f>
        <v>-390615.27</v>
      </c>
      <c r="O1376" s="73">
        <f>O1380+O1395+O1377</f>
        <v>-369162.21999999991</v>
      </c>
      <c r="P1376" s="73">
        <f>P1380+P1395+P1377</f>
        <v>-408570.96</v>
      </c>
      <c r="Q1376" s="73">
        <f>Q1380+Q1395+Q1377</f>
        <v>-410635.74999999988</v>
      </c>
      <c r="R1376" s="73">
        <f>R1380+R1395+R1377</f>
        <v>-387620.77999999997</v>
      </c>
      <c r="S1376" s="73">
        <f>S1380+S1395+S1377</f>
        <v>-411107.30999999994</v>
      </c>
      <c r="T1376" s="68" t="s">
        <v>555</v>
      </c>
      <c r="U1376" s="10">
        <f>U1380+U1395+U1377</f>
        <v>-397160.77777777775</v>
      </c>
      <c r="V1376" s="10">
        <f>V1380+V1395+V1377</f>
        <v>-397160.77777777775</v>
      </c>
      <c r="W1376" s="10">
        <f>W1380+W1395+W1377</f>
        <v>-397160.77777777775</v>
      </c>
      <c r="X1376" s="10">
        <f>X1380+X1395+X1377</f>
        <v>-397160.77777777775</v>
      </c>
      <c r="Y1376" s="10">
        <f>Y1380+Y1395+Y1377</f>
        <v>-397160.77777777775</v>
      </c>
      <c r="Z1376" s="10">
        <f>Z1380+Z1395+Z1377</f>
        <v>-397160.77777777775</v>
      </c>
      <c r="AA1376" s="10">
        <f>AA1380+AA1395+AA1377</f>
        <v>-397160.77777777775</v>
      </c>
      <c r="AB1376" s="10">
        <f>AB1380+AB1395+AB1377</f>
        <v>-397160.77777777775</v>
      </c>
      <c r="AC1376" s="10">
        <f>AC1380+AC1395+AC1377</f>
        <v>-397160.77777777775</v>
      </c>
      <c r="AD1376" s="10">
        <f>AD1380+AD1395+AD1377</f>
        <v>-423945.49777777778</v>
      </c>
      <c r="AE1376" s="10">
        <f>AE1380+AE1395+AE1377</f>
        <v>-448695.49777777784</v>
      </c>
      <c r="AF1376" s="10">
        <f>AF1380+AF1395+AF1377</f>
        <v>-475920.49777777784</v>
      </c>
      <c r="AG1376" s="10">
        <f>AG1380+AG1395+AG1377</f>
        <v>-4923008.4933333332</v>
      </c>
    </row>
    <row r="1377" spans="1:33" outlineLevel="1" x14ac:dyDescent="0.3">
      <c r="A1377" s="45" t="s">
        <v>179</v>
      </c>
      <c r="D1377" t="s">
        <v>180</v>
      </c>
      <c r="E1377" t="s">
        <v>180</v>
      </c>
      <c r="J1377" s="72"/>
      <c r="K1377" s="72"/>
      <c r="L1377" s="72"/>
      <c r="M1377" s="72"/>
      <c r="N1377" s="72"/>
      <c r="O1377" s="72"/>
      <c r="P1377" s="72"/>
      <c r="Q1377" s="72"/>
      <c r="R1377" s="72"/>
      <c r="S1377" s="72"/>
      <c r="T1377" s="68" t="s">
        <v>555</v>
      </c>
      <c r="U1377" s="12">
        <f>SUBTOTAL(9,U1378:U1379)</f>
        <v>0</v>
      </c>
      <c r="V1377" s="12">
        <f>SUBTOTAL(9,V1378:V1379)</f>
        <v>0</v>
      </c>
      <c r="W1377" s="12">
        <f>SUBTOTAL(9,W1378:W1379)</f>
        <v>0</v>
      </c>
      <c r="X1377" s="12">
        <f>SUBTOTAL(9,X1378:X1379)</f>
        <v>0</v>
      </c>
      <c r="Y1377" s="12">
        <f>SUBTOTAL(9,Y1378:Y1379)</f>
        <v>0</v>
      </c>
      <c r="Z1377" s="12">
        <f>SUBTOTAL(9,Z1378:Z1379)</f>
        <v>0</v>
      </c>
      <c r="AA1377" s="12">
        <f>SUBTOTAL(9,AA1378:AA1379)</f>
        <v>0</v>
      </c>
      <c r="AB1377" s="12">
        <f>SUBTOTAL(9,AB1378:AB1379)</f>
        <v>0</v>
      </c>
      <c r="AC1377" s="12">
        <f>SUBTOTAL(9,AC1378:AC1379)</f>
        <v>0</v>
      </c>
      <c r="AD1377" s="12">
        <f>SUBTOTAL(9,AD1378:AD1379)</f>
        <v>0</v>
      </c>
      <c r="AE1377" s="12">
        <f>SUBTOTAL(9,AE1378:AE1379)</f>
        <v>0</v>
      </c>
      <c r="AF1377" s="12">
        <f>SUBTOTAL(9,AF1378:AF1379)</f>
        <v>0</v>
      </c>
      <c r="AG1377" s="12">
        <f t="shared" ref="AG1377" si="688">SUM(U1377:AF1377)</f>
        <v>0</v>
      </c>
    </row>
    <row r="1378" spans="1:33" outlineLevel="2" x14ac:dyDescent="0.3">
      <c r="A1378" s="45" t="str">
        <f>IF(AG1378=0,"-",F1378)</f>
        <v>-</v>
      </c>
      <c r="E1378" s="42"/>
      <c r="F1378" s="43"/>
      <c r="G1378" s="43"/>
      <c r="H1378" s="43"/>
      <c r="I1378" s="42"/>
      <c r="J1378" s="76"/>
      <c r="K1378" s="76"/>
      <c r="L1378" s="76"/>
      <c r="M1378" s="76"/>
      <c r="N1378" s="76"/>
      <c r="O1378" s="76"/>
      <c r="P1378" s="76"/>
      <c r="Q1378" s="76"/>
      <c r="R1378" s="76"/>
      <c r="S1378" s="76"/>
      <c r="T1378" s="68" t="s">
        <v>555</v>
      </c>
      <c r="AG1378" s="41">
        <f t="shared" ref="AG1378:AG1379" si="689">SUM(U1378:AF1378)</f>
        <v>0</v>
      </c>
    </row>
    <row r="1379" spans="1:33" outlineLevel="2" x14ac:dyDescent="0.3">
      <c r="A1379" s="45" t="str">
        <f>IF(AG1379=0,"-",F1379)</f>
        <v>-</v>
      </c>
      <c r="E1379" s="42"/>
      <c r="F1379" s="43"/>
      <c r="G1379" s="43"/>
      <c r="H1379" s="43"/>
      <c r="I1379" s="42"/>
      <c r="J1379" s="76"/>
      <c r="K1379" s="76"/>
      <c r="L1379" s="76"/>
      <c r="M1379" s="76"/>
      <c r="N1379" s="76"/>
      <c r="O1379" s="76"/>
      <c r="P1379" s="76"/>
      <c r="Q1379" s="76"/>
      <c r="R1379" s="76"/>
      <c r="S1379" s="76"/>
      <c r="T1379" s="68" t="s">
        <v>555</v>
      </c>
      <c r="AG1379" s="41">
        <f t="shared" si="689"/>
        <v>0</v>
      </c>
    </row>
    <row r="1380" spans="1:33" outlineLevel="1" x14ac:dyDescent="0.3">
      <c r="A1380" s="45" t="s">
        <v>179</v>
      </c>
      <c r="D1380">
        <v>12102</v>
      </c>
      <c r="E1380" t="s">
        <v>132</v>
      </c>
      <c r="J1380" s="72">
        <v>-385926.11</v>
      </c>
      <c r="K1380" s="72">
        <v>-386718.31</v>
      </c>
      <c r="L1380" s="72">
        <v>-391764.55999999994</v>
      </c>
      <c r="M1380" s="72">
        <v>-388591.37</v>
      </c>
      <c r="N1380" s="72">
        <v>-390615.27</v>
      </c>
      <c r="O1380" s="72">
        <v>-369162.21999999991</v>
      </c>
      <c r="P1380" s="72">
        <v>-408570.96</v>
      </c>
      <c r="Q1380" s="72">
        <v>-410635.74999999988</v>
      </c>
      <c r="R1380" s="72">
        <v>-387620.77999999997</v>
      </c>
      <c r="S1380" s="72">
        <v>-411107.30999999994</v>
      </c>
      <c r="T1380" s="68" t="s">
        <v>555</v>
      </c>
      <c r="U1380" s="12">
        <f>SUBTOTAL(9,U1381:U1394)</f>
        <v>-397160.77777777775</v>
      </c>
      <c r="V1380" s="12">
        <f>SUBTOTAL(9,V1381:V1394)</f>
        <v>-397160.77777777775</v>
      </c>
      <c r="W1380" s="12">
        <f>SUBTOTAL(9,W1381:W1394)</f>
        <v>-397160.77777777775</v>
      </c>
      <c r="X1380" s="12">
        <f>SUBTOTAL(9,X1381:X1394)</f>
        <v>-397160.77777777775</v>
      </c>
      <c r="Y1380" s="12">
        <f>SUBTOTAL(9,Y1381:Y1394)</f>
        <v>-397160.77777777775</v>
      </c>
      <c r="Z1380" s="12">
        <f>SUBTOTAL(9,Z1381:Z1394)</f>
        <v>-397160.77777777775</v>
      </c>
      <c r="AA1380" s="12">
        <f>SUBTOTAL(9,AA1381:AA1394)</f>
        <v>-397160.77777777775</v>
      </c>
      <c r="AB1380" s="12">
        <f>SUBTOTAL(9,AB1381:AB1394)</f>
        <v>-397160.77777777775</v>
      </c>
      <c r="AC1380" s="12">
        <f>SUBTOTAL(9,AC1381:AC1394)</f>
        <v>-397160.77777777775</v>
      </c>
      <c r="AD1380" s="12">
        <f>SUBTOTAL(9,AD1381:AD1394)</f>
        <v>-423945.49777777778</v>
      </c>
      <c r="AE1380" s="12">
        <f>SUBTOTAL(9,AE1381:AE1394)</f>
        <v>-448695.49777777784</v>
      </c>
      <c r="AF1380" s="12">
        <f>SUBTOTAL(9,AF1381:AF1394)</f>
        <v>-475920.49777777784</v>
      </c>
      <c r="AG1380" s="12">
        <f t="shared" ref="AG1380" si="690">SUM(U1380:AF1380)</f>
        <v>-4923008.4933333332</v>
      </c>
    </row>
    <row r="1381" spans="1:33" outlineLevel="2" x14ac:dyDescent="0.3">
      <c r="A1381" s="45">
        <f>IF(AG1381=0,"-",F1381)</f>
        <v>9001</v>
      </c>
      <c r="E1381" s="42"/>
      <c r="F1381" s="43">
        <v>9001</v>
      </c>
      <c r="G1381" s="43" t="s">
        <v>231</v>
      </c>
      <c r="H1381" s="43" t="s">
        <v>499</v>
      </c>
      <c r="I1381" s="42"/>
      <c r="J1381" s="76"/>
      <c r="K1381" s="76"/>
      <c r="L1381" s="76"/>
      <c r="M1381" s="76"/>
      <c r="N1381" s="76"/>
      <c r="O1381" s="76"/>
      <c r="P1381" s="76"/>
      <c r="Q1381" s="76"/>
      <c r="R1381" s="76"/>
      <c r="S1381" s="76"/>
      <c r="T1381" s="68" t="s">
        <v>555</v>
      </c>
      <c r="U1381" s="11">
        <v>-17853</v>
      </c>
      <c r="V1381" s="11">
        <v>-17853</v>
      </c>
      <c r="W1381" s="11">
        <v>-17853</v>
      </c>
      <c r="X1381" s="11">
        <v>-17853</v>
      </c>
      <c r="Y1381" s="11">
        <v>-17853</v>
      </c>
      <c r="Z1381" s="11">
        <v>-17853</v>
      </c>
      <c r="AA1381" s="11">
        <v>-17853</v>
      </c>
      <c r="AB1381" s="11">
        <v>-17853</v>
      </c>
      <c r="AC1381" s="11">
        <v>-17853</v>
      </c>
      <c r="AD1381" s="11">
        <f>AC1381*124%</f>
        <v>-22137.72</v>
      </c>
      <c r="AE1381" s="11">
        <f>AD1381</f>
        <v>-22137.72</v>
      </c>
      <c r="AF1381" s="11">
        <f>AE1381</f>
        <v>-22137.72</v>
      </c>
      <c r="AG1381" s="41">
        <f>SUM(U1381:AF1381)</f>
        <v>-227090.16</v>
      </c>
    </row>
    <row r="1382" spans="1:33" outlineLevel="2" x14ac:dyDescent="0.3">
      <c r="A1382" s="45">
        <f>IF(AG1382=0,"-",F1382)</f>
        <v>9001</v>
      </c>
      <c r="E1382" s="42"/>
      <c r="F1382" s="43">
        <v>9001</v>
      </c>
      <c r="G1382" s="43" t="s">
        <v>231</v>
      </c>
      <c r="H1382" s="43" t="s">
        <v>500</v>
      </c>
      <c r="I1382" s="42"/>
      <c r="J1382" s="76"/>
      <c r="K1382" s="76"/>
      <c r="L1382" s="76"/>
      <c r="M1382" s="76"/>
      <c r="N1382" s="76"/>
      <c r="O1382" s="76"/>
      <c r="P1382" s="76"/>
      <c r="Q1382" s="76"/>
      <c r="R1382" s="76"/>
      <c r="S1382" s="76"/>
      <c r="T1382" s="68" t="s">
        <v>555</v>
      </c>
      <c r="U1382" s="11">
        <v>-225000</v>
      </c>
      <c r="V1382" s="11">
        <v>-225000</v>
      </c>
      <c r="W1382" s="11">
        <v>-225000</v>
      </c>
      <c r="X1382" s="11">
        <v>-225000</v>
      </c>
      <c r="Y1382" s="11">
        <v>-225000</v>
      </c>
      <c r="Z1382" s="11">
        <v>-225000</v>
      </c>
      <c r="AA1382" s="11">
        <v>-225000</v>
      </c>
      <c r="AB1382" s="11">
        <v>-225000</v>
      </c>
      <c r="AC1382" s="11">
        <v>-225000</v>
      </c>
      <c r="AD1382" s="11">
        <f>AC1382*110%</f>
        <v>-247500.00000000003</v>
      </c>
      <c r="AE1382" s="11">
        <f t="shared" ref="AE1382:AF1382" si="691">AD1382*110%</f>
        <v>-272250.00000000006</v>
      </c>
      <c r="AF1382" s="11">
        <f t="shared" si="691"/>
        <v>-299475.00000000012</v>
      </c>
      <c r="AG1382" s="41">
        <f t="shared" ref="AG1382:AG1394" si="692">SUM(U1382:AF1382)</f>
        <v>-2844225</v>
      </c>
    </row>
    <row r="1383" spans="1:33" outlineLevel="2" x14ac:dyDescent="0.3">
      <c r="A1383" s="45">
        <f>IF(AG1383=0,"-",F1383)</f>
        <v>9001</v>
      </c>
      <c r="E1383" s="42"/>
      <c r="F1383" s="43">
        <v>9001</v>
      </c>
      <c r="G1383" s="43" t="s">
        <v>231</v>
      </c>
      <c r="H1383" s="43" t="s">
        <v>504</v>
      </c>
      <c r="I1383" s="42"/>
      <c r="J1383" s="76"/>
      <c r="K1383" s="76"/>
      <c r="L1383" s="76"/>
      <c r="M1383" s="76"/>
      <c r="N1383" s="76"/>
      <c r="O1383" s="76"/>
      <c r="P1383" s="76"/>
      <c r="Q1383" s="76"/>
      <c r="R1383" s="76"/>
      <c r="S1383" s="76"/>
      <c r="T1383" s="68" t="s">
        <v>555</v>
      </c>
      <c r="U1383" s="52">
        <v>-130000</v>
      </c>
      <c r="V1383" s="52">
        <v>-130000</v>
      </c>
      <c r="W1383" s="52">
        <v>-130000</v>
      </c>
      <c r="X1383" s="52">
        <v>-130000</v>
      </c>
      <c r="Y1383" s="52">
        <v>-130000</v>
      </c>
      <c r="Z1383" s="52">
        <v>-130000</v>
      </c>
      <c r="AA1383" s="52">
        <v>-130000</v>
      </c>
      <c r="AB1383" s="52">
        <v>-130000</v>
      </c>
      <c r="AC1383" s="52">
        <v>-130000</v>
      </c>
      <c r="AD1383" s="52">
        <v>-130000</v>
      </c>
      <c r="AE1383" s="52">
        <v>-130000</v>
      </c>
      <c r="AF1383" s="52">
        <v>-130000</v>
      </c>
      <c r="AG1383" s="41">
        <f t="shared" ref="AG1383:AG1384" si="693">SUM(U1383:AF1383)</f>
        <v>-1560000</v>
      </c>
    </row>
    <row r="1384" spans="1:33" outlineLevel="2" x14ac:dyDescent="0.3">
      <c r="A1384" s="45" t="str">
        <f>IF(AG1384=0,"-",F1384)</f>
        <v>-</v>
      </c>
      <c r="E1384" s="42"/>
      <c r="F1384" s="43"/>
      <c r="G1384" s="43"/>
      <c r="H1384" s="43"/>
      <c r="I1384" s="42"/>
      <c r="J1384" s="76"/>
      <c r="K1384" s="76"/>
      <c r="L1384" s="76"/>
      <c r="M1384" s="76"/>
      <c r="N1384" s="76"/>
      <c r="O1384" s="76"/>
      <c r="P1384" s="76"/>
      <c r="Q1384" s="76"/>
      <c r="R1384" s="76"/>
      <c r="S1384" s="76"/>
      <c r="T1384" s="68" t="s">
        <v>555</v>
      </c>
      <c r="AG1384" s="41">
        <f t="shared" si="693"/>
        <v>0</v>
      </c>
    </row>
    <row r="1385" spans="1:33" outlineLevel="2" x14ac:dyDescent="0.3">
      <c r="A1385" s="45">
        <f>IF(AG1385=0,"-",F1385)</f>
        <v>9001</v>
      </c>
      <c r="E1385" s="42"/>
      <c r="F1385" s="43">
        <v>9001</v>
      </c>
      <c r="G1385" s="43" t="s">
        <v>231</v>
      </c>
      <c r="H1385" s="43" t="s">
        <v>502</v>
      </c>
      <c r="I1385" s="42" t="s">
        <v>510</v>
      </c>
      <c r="J1385" s="76"/>
      <c r="K1385" s="76"/>
      <c r="L1385" s="76"/>
      <c r="M1385" s="76"/>
      <c r="N1385" s="76"/>
      <c r="O1385" s="76"/>
      <c r="P1385" s="76"/>
      <c r="Q1385" s="76"/>
      <c r="R1385" s="76"/>
      <c r="S1385" s="76"/>
      <c r="T1385" s="68" t="s">
        <v>555</v>
      </c>
      <c r="U1385" s="52">
        <v>-12360</v>
      </c>
      <c r="V1385" s="52">
        <v>-12360</v>
      </c>
      <c r="W1385" s="52">
        <v>-12360</v>
      </c>
      <c r="X1385" s="52">
        <v>-12360</v>
      </c>
      <c r="Y1385" s="52">
        <v>-12360</v>
      </c>
      <c r="Z1385" s="52">
        <v>-12360</v>
      </c>
      <c r="AA1385" s="52">
        <v>-12360</v>
      </c>
      <c r="AB1385" s="52">
        <v>-12360</v>
      </c>
      <c r="AC1385" s="52">
        <v>-12360</v>
      </c>
      <c r="AD1385" s="52">
        <v>-12360</v>
      </c>
      <c r="AE1385" s="52">
        <v>-12360</v>
      </c>
      <c r="AF1385" s="52">
        <v>-12360</v>
      </c>
      <c r="AG1385" s="41">
        <f t="shared" ref="AG1385" si="694">SUM(U1385:AF1385)</f>
        <v>-148320</v>
      </c>
    </row>
    <row r="1386" spans="1:33" outlineLevel="2" x14ac:dyDescent="0.3">
      <c r="A1386" s="45">
        <f>IF(AG1386=0,"-",F1386)</f>
        <v>9001</v>
      </c>
      <c r="E1386" s="42"/>
      <c r="F1386" s="43">
        <v>9001</v>
      </c>
      <c r="G1386" s="43" t="s">
        <v>231</v>
      </c>
      <c r="H1386" s="43" t="s">
        <v>502</v>
      </c>
      <c r="I1386" s="42"/>
      <c r="J1386" s="76"/>
      <c r="K1386" s="76"/>
      <c r="L1386" s="76"/>
      <c r="M1386" s="76"/>
      <c r="N1386" s="76"/>
      <c r="O1386" s="76"/>
      <c r="P1386" s="76"/>
      <c r="Q1386" s="76"/>
      <c r="R1386" s="76"/>
      <c r="S1386" s="76"/>
      <c r="T1386" s="68" t="s">
        <v>555</v>
      </c>
      <c r="U1386" s="11">
        <v>-7000</v>
      </c>
      <c r="V1386" s="11">
        <v>-7000</v>
      </c>
      <c r="W1386" s="11">
        <v>-7000</v>
      </c>
      <c r="X1386" s="11">
        <v>-7000</v>
      </c>
      <c r="Y1386" s="11">
        <v>-7000</v>
      </c>
      <c r="Z1386" s="11">
        <v>-7000</v>
      </c>
      <c r="AA1386" s="11">
        <v>-7000</v>
      </c>
      <c r="AB1386" s="11">
        <v>-7000</v>
      </c>
      <c r="AC1386" s="11">
        <v>-7000</v>
      </c>
      <c r="AD1386" s="11">
        <v>-7000</v>
      </c>
      <c r="AE1386" s="11">
        <v>-7000</v>
      </c>
      <c r="AF1386" s="11">
        <v>-7000</v>
      </c>
      <c r="AG1386" s="41">
        <f t="shared" ref="AG1386" si="695">SUM(U1386:AF1386)</f>
        <v>-84000</v>
      </c>
    </row>
    <row r="1387" spans="1:33" outlineLevel="2" x14ac:dyDescent="0.3">
      <c r="A1387" s="45">
        <f>IF(AG1387=0,"-",F1387)</f>
        <v>9001</v>
      </c>
      <c r="E1387" s="42"/>
      <c r="F1387" s="43">
        <v>9001</v>
      </c>
      <c r="G1387" s="43" t="s">
        <v>231</v>
      </c>
      <c r="H1387" s="43" t="s">
        <v>501</v>
      </c>
      <c r="I1387" s="42"/>
      <c r="J1387" s="76"/>
      <c r="K1387" s="76"/>
      <c r="L1387" s="76"/>
      <c r="M1387" s="76"/>
      <c r="N1387" s="76"/>
      <c r="O1387" s="76"/>
      <c r="P1387" s="76"/>
      <c r="Q1387" s="76"/>
      <c r="R1387" s="76"/>
      <c r="S1387" s="76"/>
      <c r="T1387" s="68" t="s">
        <v>555</v>
      </c>
      <c r="U1387" s="11">
        <f>U1386/3/12</f>
        <v>-194.44444444444446</v>
      </c>
      <c r="V1387" s="11">
        <f t="shared" ref="V1387:AF1387" si="696">V1386/3/12</f>
        <v>-194.44444444444446</v>
      </c>
      <c r="W1387" s="11">
        <f t="shared" si="696"/>
        <v>-194.44444444444446</v>
      </c>
      <c r="X1387" s="11">
        <f t="shared" si="696"/>
        <v>-194.44444444444446</v>
      </c>
      <c r="Y1387" s="11">
        <f t="shared" si="696"/>
        <v>-194.44444444444446</v>
      </c>
      <c r="Z1387" s="11">
        <f t="shared" si="696"/>
        <v>-194.44444444444446</v>
      </c>
      <c r="AA1387" s="11">
        <f t="shared" si="696"/>
        <v>-194.44444444444446</v>
      </c>
      <c r="AB1387" s="11">
        <f t="shared" si="696"/>
        <v>-194.44444444444446</v>
      </c>
      <c r="AC1387" s="11">
        <f t="shared" si="696"/>
        <v>-194.44444444444446</v>
      </c>
      <c r="AD1387" s="11">
        <f t="shared" si="696"/>
        <v>-194.44444444444446</v>
      </c>
      <c r="AE1387" s="11">
        <f t="shared" si="696"/>
        <v>-194.44444444444446</v>
      </c>
      <c r="AF1387" s="11">
        <f t="shared" si="696"/>
        <v>-194.44444444444446</v>
      </c>
      <c r="AG1387" s="41">
        <f t="shared" ref="AG1387:AG1393" si="697">SUM(U1387:AF1387)</f>
        <v>-2333.333333333333</v>
      </c>
    </row>
    <row r="1388" spans="1:33" outlineLevel="2" x14ac:dyDescent="0.3">
      <c r="A1388" s="45">
        <f>IF(AG1388=0,"-",F1388)</f>
        <v>9001</v>
      </c>
      <c r="E1388" s="42"/>
      <c r="F1388" s="43">
        <v>9001</v>
      </c>
      <c r="G1388" s="43" t="s">
        <v>231</v>
      </c>
      <c r="H1388" s="43" t="s">
        <v>503</v>
      </c>
      <c r="I1388" s="42"/>
      <c r="J1388" s="76"/>
      <c r="K1388" s="76"/>
      <c r="L1388" s="76"/>
      <c r="M1388" s="76"/>
      <c r="N1388" s="76"/>
      <c r="O1388" s="76"/>
      <c r="P1388" s="76"/>
      <c r="Q1388" s="76"/>
      <c r="R1388" s="76"/>
      <c r="S1388" s="76"/>
      <c r="T1388" s="68" t="s">
        <v>555</v>
      </c>
      <c r="U1388" s="11">
        <v>-800</v>
      </c>
      <c r="V1388" s="11">
        <v>-800</v>
      </c>
      <c r="W1388" s="11">
        <v>-800</v>
      </c>
      <c r="X1388" s="11">
        <v>-800</v>
      </c>
      <c r="Y1388" s="11">
        <v>-800</v>
      </c>
      <c r="Z1388" s="11">
        <v>-800</v>
      </c>
      <c r="AA1388" s="11">
        <v>-800</v>
      </c>
      <c r="AB1388" s="11">
        <v>-800</v>
      </c>
      <c r="AC1388" s="11">
        <v>-800</v>
      </c>
      <c r="AD1388" s="11">
        <v>-800</v>
      </c>
      <c r="AE1388" s="11">
        <v>-800</v>
      </c>
      <c r="AF1388" s="11">
        <v>-800</v>
      </c>
      <c r="AG1388" s="41">
        <f t="shared" si="697"/>
        <v>-9600</v>
      </c>
    </row>
    <row r="1389" spans="1:33" outlineLevel="2" x14ac:dyDescent="0.3">
      <c r="A1389" s="45" t="str">
        <f>IF(AG1389=0,"-",F1389)</f>
        <v>-</v>
      </c>
      <c r="E1389" s="42"/>
      <c r="F1389" s="43">
        <v>9001</v>
      </c>
      <c r="G1389" s="43" t="s">
        <v>231</v>
      </c>
      <c r="H1389" s="43" t="s">
        <v>505</v>
      </c>
      <c r="I1389" s="42"/>
      <c r="J1389" s="76"/>
      <c r="K1389" s="76"/>
      <c r="L1389" s="76"/>
      <c r="M1389" s="76"/>
      <c r="N1389" s="76"/>
      <c r="O1389" s="76"/>
      <c r="P1389" s="76"/>
      <c r="Q1389" s="76"/>
      <c r="R1389" s="76"/>
      <c r="S1389" s="76"/>
      <c r="T1389" s="68" t="s">
        <v>555</v>
      </c>
      <c r="U1389" s="11">
        <v>0</v>
      </c>
      <c r="V1389" s="11">
        <v>0</v>
      </c>
      <c r="W1389" s="11">
        <v>0</v>
      </c>
      <c r="X1389" s="11">
        <v>0</v>
      </c>
      <c r="Y1389" s="11">
        <v>0</v>
      </c>
      <c r="Z1389" s="11">
        <v>0</v>
      </c>
      <c r="AA1389" s="11">
        <v>0</v>
      </c>
      <c r="AB1389" s="11">
        <v>0</v>
      </c>
      <c r="AC1389" s="11">
        <v>0</v>
      </c>
      <c r="AD1389" s="11">
        <v>0</v>
      </c>
      <c r="AE1389" s="11">
        <v>0</v>
      </c>
      <c r="AF1389" s="11">
        <v>0</v>
      </c>
      <c r="AG1389" s="41">
        <f t="shared" si="697"/>
        <v>0</v>
      </c>
    </row>
    <row r="1390" spans="1:33" outlineLevel="2" x14ac:dyDescent="0.3">
      <c r="A1390" s="45">
        <f>IF(AG1390=0,"-",F1390)</f>
        <v>9001</v>
      </c>
      <c r="E1390" s="42"/>
      <c r="F1390" s="43">
        <v>9001</v>
      </c>
      <c r="G1390" s="43" t="s">
        <v>231</v>
      </c>
      <c r="H1390" s="43" t="s">
        <v>506</v>
      </c>
      <c r="I1390" s="42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68" t="s">
        <v>555</v>
      </c>
      <c r="U1390" s="11">
        <v>-820</v>
      </c>
      <c r="V1390" s="11">
        <v>-820</v>
      </c>
      <c r="W1390" s="11">
        <v>-820</v>
      </c>
      <c r="X1390" s="11">
        <v>-820</v>
      </c>
      <c r="Y1390" s="11">
        <v>-820</v>
      </c>
      <c r="Z1390" s="11">
        <v>-820</v>
      </c>
      <c r="AA1390" s="11">
        <v>-820</v>
      </c>
      <c r="AB1390" s="11">
        <v>-820</v>
      </c>
      <c r="AC1390" s="11">
        <v>-820</v>
      </c>
      <c r="AD1390" s="11">
        <v>-820</v>
      </c>
      <c r="AE1390" s="11">
        <v>-820</v>
      </c>
      <c r="AF1390" s="11">
        <v>-820</v>
      </c>
      <c r="AG1390" s="41">
        <f t="shared" si="697"/>
        <v>-9840</v>
      </c>
    </row>
    <row r="1391" spans="1:33" outlineLevel="2" x14ac:dyDescent="0.3">
      <c r="A1391" s="45">
        <f>IF(AG1391=0,"-",F1391)</f>
        <v>9001</v>
      </c>
      <c r="E1391" s="42"/>
      <c r="F1391" s="43">
        <v>9001</v>
      </c>
      <c r="G1391" s="43" t="s">
        <v>231</v>
      </c>
      <c r="H1391" s="43" t="s">
        <v>507</v>
      </c>
      <c r="I1391" s="42"/>
      <c r="J1391" s="76"/>
      <c r="K1391" s="76"/>
      <c r="L1391" s="76"/>
      <c r="M1391" s="76"/>
      <c r="N1391" s="76"/>
      <c r="O1391" s="76"/>
      <c r="P1391" s="76"/>
      <c r="Q1391" s="76"/>
      <c r="R1391" s="76"/>
      <c r="S1391" s="76"/>
      <c r="T1391" s="68" t="s">
        <v>555</v>
      </c>
      <c r="U1391" s="11">
        <v>-1800</v>
      </c>
      <c r="V1391" s="11">
        <v>-1800</v>
      </c>
      <c r="W1391" s="11">
        <v>-1800</v>
      </c>
      <c r="X1391" s="11">
        <v>-1800</v>
      </c>
      <c r="Y1391" s="11">
        <v>-1800</v>
      </c>
      <c r="Z1391" s="11">
        <v>-1800</v>
      </c>
      <c r="AA1391" s="11">
        <v>-1800</v>
      </c>
      <c r="AB1391" s="11">
        <v>-1800</v>
      </c>
      <c r="AC1391" s="11">
        <v>-1800</v>
      </c>
      <c r="AD1391" s="11">
        <v>-1800</v>
      </c>
      <c r="AE1391" s="11">
        <v>-1800</v>
      </c>
      <c r="AF1391" s="11">
        <v>-1800</v>
      </c>
      <c r="AG1391" s="41">
        <f t="shared" si="697"/>
        <v>-21600</v>
      </c>
    </row>
    <row r="1392" spans="1:33" outlineLevel="2" x14ac:dyDescent="0.3">
      <c r="A1392" s="45">
        <f>IF(AG1392=0,"-",F1392)</f>
        <v>9001</v>
      </c>
      <c r="E1392" s="42"/>
      <c r="F1392" s="43">
        <v>9001</v>
      </c>
      <c r="G1392" s="43" t="s">
        <v>231</v>
      </c>
      <c r="H1392" s="43" t="s">
        <v>508</v>
      </c>
      <c r="I1392" s="42"/>
      <c r="J1392" s="76"/>
      <c r="K1392" s="76"/>
      <c r="L1392" s="76"/>
      <c r="M1392" s="76"/>
      <c r="N1392" s="76"/>
      <c r="O1392" s="76"/>
      <c r="P1392" s="76"/>
      <c r="Q1392" s="76"/>
      <c r="R1392" s="76"/>
      <c r="S1392" s="76"/>
      <c r="T1392" s="68" t="s">
        <v>555</v>
      </c>
      <c r="U1392" s="11">
        <v>-750</v>
      </c>
      <c r="V1392" s="11">
        <v>-750</v>
      </c>
      <c r="W1392" s="11">
        <v>-750</v>
      </c>
      <c r="X1392" s="11">
        <v>-750</v>
      </c>
      <c r="Y1392" s="11">
        <v>-750</v>
      </c>
      <c r="Z1392" s="11">
        <v>-750</v>
      </c>
      <c r="AA1392" s="11">
        <v>-750</v>
      </c>
      <c r="AB1392" s="11">
        <v>-750</v>
      </c>
      <c r="AC1392" s="11">
        <v>-750</v>
      </c>
      <c r="AD1392" s="11">
        <v>-750</v>
      </c>
      <c r="AE1392" s="11">
        <v>-750</v>
      </c>
      <c r="AF1392" s="11">
        <v>-750</v>
      </c>
      <c r="AG1392" s="41">
        <f t="shared" si="697"/>
        <v>-9000</v>
      </c>
    </row>
    <row r="1393" spans="1:33" outlineLevel="2" x14ac:dyDescent="0.3">
      <c r="A1393" s="45">
        <f>IF(AG1393=0,"-",F1393)</f>
        <v>9001</v>
      </c>
      <c r="E1393" s="42"/>
      <c r="F1393" s="43">
        <v>9001</v>
      </c>
      <c r="G1393" s="43" t="s">
        <v>231</v>
      </c>
      <c r="H1393" s="43" t="s">
        <v>509</v>
      </c>
      <c r="I1393" s="42"/>
      <c r="J1393" s="76"/>
      <c r="K1393" s="76"/>
      <c r="L1393" s="76"/>
      <c r="M1393" s="76"/>
      <c r="N1393" s="76"/>
      <c r="O1393" s="76"/>
      <c r="P1393" s="76"/>
      <c r="Q1393" s="76"/>
      <c r="R1393" s="76"/>
      <c r="S1393" s="76"/>
      <c r="T1393" s="68" t="s">
        <v>555</v>
      </c>
      <c r="U1393" s="11">
        <f>U1386/12</f>
        <v>-583.33333333333337</v>
      </c>
      <c r="V1393" s="11">
        <f t="shared" ref="V1393:AF1393" si="698">V1386/12</f>
        <v>-583.33333333333337</v>
      </c>
      <c r="W1393" s="11">
        <f t="shared" si="698"/>
        <v>-583.33333333333337</v>
      </c>
      <c r="X1393" s="11">
        <f t="shared" si="698"/>
        <v>-583.33333333333337</v>
      </c>
      <c r="Y1393" s="11">
        <f t="shared" si="698"/>
        <v>-583.33333333333337</v>
      </c>
      <c r="Z1393" s="11">
        <f t="shared" si="698"/>
        <v>-583.33333333333337</v>
      </c>
      <c r="AA1393" s="11">
        <f t="shared" si="698"/>
        <v>-583.33333333333337</v>
      </c>
      <c r="AB1393" s="11">
        <f t="shared" si="698"/>
        <v>-583.33333333333337</v>
      </c>
      <c r="AC1393" s="11">
        <f t="shared" si="698"/>
        <v>-583.33333333333337</v>
      </c>
      <c r="AD1393" s="11">
        <f t="shared" si="698"/>
        <v>-583.33333333333337</v>
      </c>
      <c r="AE1393" s="11">
        <f t="shared" si="698"/>
        <v>-583.33333333333337</v>
      </c>
      <c r="AF1393" s="11">
        <f t="shared" si="698"/>
        <v>-583.33333333333337</v>
      </c>
      <c r="AG1393" s="41">
        <f t="shared" si="697"/>
        <v>-6999.9999999999991</v>
      </c>
    </row>
    <row r="1394" spans="1:33" outlineLevel="2" x14ac:dyDescent="0.3">
      <c r="A1394" s="45" t="str">
        <f>IF(AG1394=0,"-",F1394)</f>
        <v>-</v>
      </c>
      <c r="E1394" s="42"/>
      <c r="F1394" s="43"/>
      <c r="G1394" s="43"/>
      <c r="H1394" s="43"/>
      <c r="I1394" s="42"/>
      <c r="J1394" s="76"/>
      <c r="K1394" s="76"/>
      <c r="L1394" s="76"/>
      <c r="M1394" s="76"/>
      <c r="N1394" s="76"/>
      <c r="O1394" s="76"/>
      <c r="P1394" s="76"/>
      <c r="Q1394" s="76"/>
      <c r="R1394" s="76"/>
      <c r="S1394" s="76"/>
      <c r="T1394" s="68" t="s">
        <v>555</v>
      </c>
      <c r="AG1394" s="41">
        <f t="shared" si="692"/>
        <v>0</v>
      </c>
    </row>
    <row r="1395" spans="1:33" outlineLevel="1" x14ac:dyDescent="0.3">
      <c r="A1395" s="45" t="s">
        <v>179</v>
      </c>
      <c r="D1395">
        <v>12103</v>
      </c>
      <c r="E1395" t="s">
        <v>133</v>
      </c>
      <c r="J1395" s="72">
        <v>0</v>
      </c>
      <c r="K1395" s="72">
        <v>0</v>
      </c>
      <c r="L1395" s="72">
        <v>0</v>
      </c>
      <c r="M1395" s="72">
        <v>0</v>
      </c>
      <c r="N1395" s="72">
        <v>0</v>
      </c>
      <c r="O1395" s="72">
        <v>0</v>
      </c>
      <c r="P1395" s="72">
        <v>0</v>
      </c>
      <c r="Q1395" s="72">
        <v>0</v>
      </c>
      <c r="R1395" s="72">
        <v>0</v>
      </c>
      <c r="S1395" s="72">
        <v>0</v>
      </c>
      <c r="T1395" s="68" t="s">
        <v>555</v>
      </c>
      <c r="U1395" s="12">
        <f>SUBTOTAL(9,U1396:U1397)</f>
        <v>0</v>
      </c>
      <c r="V1395" s="12">
        <f>SUBTOTAL(9,V1396:V1397)</f>
        <v>0</v>
      </c>
      <c r="W1395" s="12">
        <f>SUBTOTAL(9,W1396:W1397)</f>
        <v>0</v>
      </c>
      <c r="X1395" s="12">
        <f>SUBTOTAL(9,X1396:X1397)</f>
        <v>0</v>
      </c>
      <c r="Y1395" s="12">
        <f>SUBTOTAL(9,Y1396:Y1397)</f>
        <v>0</v>
      </c>
      <c r="Z1395" s="12">
        <f>SUBTOTAL(9,Z1396:Z1397)</f>
        <v>0</v>
      </c>
      <c r="AA1395" s="12">
        <f>SUBTOTAL(9,AA1396:AA1397)</f>
        <v>0</v>
      </c>
      <c r="AB1395" s="12">
        <f>SUBTOTAL(9,AB1396:AB1397)</f>
        <v>0</v>
      </c>
      <c r="AC1395" s="12">
        <f>SUBTOTAL(9,AC1396:AC1397)</f>
        <v>0</v>
      </c>
      <c r="AD1395" s="12">
        <f>SUBTOTAL(9,AD1396:AD1397)</f>
        <v>0</v>
      </c>
      <c r="AE1395" s="12">
        <f>SUBTOTAL(9,AE1396:AE1397)</f>
        <v>0</v>
      </c>
      <c r="AF1395" s="12">
        <f>SUBTOTAL(9,AF1396:AF1397)</f>
        <v>0</v>
      </c>
      <c r="AG1395" s="12">
        <f t="shared" ref="AG1395" si="699">SUM(U1395:AF1395)</f>
        <v>0</v>
      </c>
    </row>
    <row r="1396" spans="1:33" outlineLevel="2" x14ac:dyDescent="0.3">
      <c r="A1396" s="45" t="str">
        <f>IF(AG1396=0,"-",F1396)</f>
        <v>-</v>
      </c>
      <c r="E1396" s="42"/>
      <c r="F1396" s="43"/>
      <c r="G1396" s="43"/>
      <c r="H1396" s="43"/>
      <c r="I1396" s="42"/>
      <c r="J1396" s="76"/>
      <c r="K1396" s="76"/>
      <c r="L1396" s="76"/>
      <c r="M1396" s="76"/>
      <c r="N1396" s="76"/>
      <c r="O1396" s="76"/>
      <c r="P1396" s="76"/>
      <c r="Q1396" s="76"/>
      <c r="R1396" s="76"/>
      <c r="S1396" s="76"/>
      <c r="T1396" s="68" t="s">
        <v>555</v>
      </c>
      <c r="AG1396" s="41">
        <f t="shared" ref="AG1396:AG1397" si="700">SUM(U1396:AF1396)</f>
        <v>0</v>
      </c>
    </row>
    <row r="1397" spans="1:33" outlineLevel="2" x14ac:dyDescent="0.3">
      <c r="A1397" s="45" t="str">
        <f>IF(AG1397=0,"-",F1397)</f>
        <v>-</v>
      </c>
      <c r="E1397" s="42"/>
      <c r="F1397" s="43"/>
      <c r="G1397" s="43"/>
      <c r="H1397" s="43"/>
      <c r="I1397" s="42"/>
      <c r="J1397" s="76"/>
      <c r="K1397" s="76"/>
      <c r="L1397" s="76"/>
      <c r="M1397" s="76"/>
      <c r="N1397" s="76"/>
      <c r="O1397" s="76"/>
      <c r="P1397" s="76"/>
      <c r="Q1397" s="76"/>
      <c r="R1397" s="76"/>
      <c r="S1397" s="76"/>
      <c r="T1397" s="68" t="s">
        <v>555</v>
      </c>
      <c r="AG1397" s="41">
        <f t="shared" si="700"/>
        <v>0</v>
      </c>
    </row>
    <row r="1398" spans="1:33" ht="4.5" customHeight="1" x14ac:dyDescent="0.3">
      <c r="A1398" s="45" t="s">
        <v>179</v>
      </c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68" t="s">
        <v>555</v>
      </c>
    </row>
    <row r="1399" spans="1:33" x14ac:dyDescent="0.3">
      <c r="A1399" s="45" t="s">
        <v>179</v>
      </c>
      <c r="B1399" s="7" t="s">
        <v>158</v>
      </c>
      <c r="C1399" s="7"/>
      <c r="D1399" s="7"/>
      <c r="E1399" s="7"/>
      <c r="F1399" s="19"/>
      <c r="G1399" s="19"/>
      <c r="H1399" s="19"/>
      <c r="I1399" s="14"/>
      <c r="J1399" s="78">
        <f>J1400</f>
        <v>0</v>
      </c>
      <c r="K1399" s="78">
        <f t="shared" ref="K1399:S1399" si="701">K1400</f>
        <v>0</v>
      </c>
      <c r="L1399" s="78">
        <f t="shared" si="701"/>
        <v>0</v>
      </c>
      <c r="M1399" s="78">
        <f t="shared" si="701"/>
        <v>0</v>
      </c>
      <c r="N1399" s="78">
        <f t="shared" si="701"/>
        <v>0</v>
      </c>
      <c r="O1399" s="78">
        <f t="shared" si="701"/>
        <v>0</v>
      </c>
      <c r="P1399" s="78">
        <f t="shared" si="701"/>
        <v>0</v>
      </c>
      <c r="Q1399" s="78">
        <f t="shared" si="701"/>
        <v>0</v>
      </c>
      <c r="R1399" s="78">
        <f t="shared" si="701"/>
        <v>0</v>
      </c>
      <c r="S1399" s="78">
        <f t="shared" si="701"/>
        <v>0</v>
      </c>
      <c r="T1399" s="68" t="s">
        <v>555</v>
      </c>
      <c r="U1399" s="8">
        <f>U1400</f>
        <v>0</v>
      </c>
      <c r="V1399" s="8">
        <f t="shared" ref="V1399:AG1399" si="702">V1400</f>
        <v>0</v>
      </c>
      <c r="W1399" s="8">
        <f t="shared" si="702"/>
        <v>0</v>
      </c>
      <c r="X1399" s="8">
        <f t="shared" si="702"/>
        <v>0</v>
      </c>
      <c r="Y1399" s="8">
        <f t="shared" si="702"/>
        <v>0</v>
      </c>
      <c r="Z1399" s="8">
        <f t="shared" si="702"/>
        <v>0</v>
      </c>
      <c r="AA1399" s="8">
        <f t="shared" si="702"/>
        <v>0</v>
      </c>
      <c r="AB1399" s="8">
        <f t="shared" si="702"/>
        <v>0</v>
      </c>
      <c r="AC1399" s="8">
        <f t="shared" si="702"/>
        <v>0</v>
      </c>
      <c r="AD1399" s="8">
        <f t="shared" si="702"/>
        <v>0</v>
      </c>
      <c r="AE1399" s="8">
        <f t="shared" si="702"/>
        <v>0</v>
      </c>
      <c r="AF1399" s="8">
        <f t="shared" si="702"/>
        <v>0</v>
      </c>
      <c r="AG1399" s="8">
        <f t="shared" si="702"/>
        <v>0</v>
      </c>
    </row>
    <row r="1400" spans="1:33" outlineLevel="1" x14ac:dyDescent="0.3">
      <c r="A1400" s="45" t="s">
        <v>179</v>
      </c>
      <c r="C1400" s="9" t="s">
        <v>158</v>
      </c>
      <c r="D1400" s="9"/>
      <c r="E1400" s="9"/>
      <c r="F1400" s="20"/>
      <c r="G1400" s="20"/>
      <c r="H1400" s="20"/>
      <c r="I1400" s="15"/>
      <c r="J1400" s="73">
        <f>J1404+J1401</f>
        <v>0</v>
      </c>
      <c r="K1400" s="73">
        <f>K1404+K1401</f>
        <v>0</v>
      </c>
      <c r="L1400" s="73">
        <f>L1404+L1401</f>
        <v>0</v>
      </c>
      <c r="M1400" s="73">
        <f>M1404+M1401</f>
        <v>0</v>
      </c>
      <c r="N1400" s="73">
        <f>N1404+N1401</f>
        <v>0</v>
      </c>
      <c r="O1400" s="73">
        <f>O1404+O1401</f>
        <v>0</v>
      </c>
      <c r="P1400" s="73">
        <f>P1404+P1401</f>
        <v>0</v>
      </c>
      <c r="Q1400" s="73">
        <f>Q1404+Q1401</f>
        <v>0</v>
      </c>
      <c r="R1400" s="73">
        <f>R1404+R1401</f>
        <v>0</v>
      </c>
      <c r="S1400" s="73">
        <f>S1404+S1401</f>
        <v>0</v>
      </c>
      <c r="T1400" s="68" t="s">
        <v>555</v>
      </c>
      <c r="U1400" s="10">
        <f>U1404+U1401</f>
        <v>0</v>
      </c>
      <c r="V1400" s="10">
        <f>V1404+V1401</f>
        <v>0</v>
      </c>
      <c r="W1400" s="10">
        <f>W1404+W1401</f>
        <v>0</v>
      </c>
      <c r="X1400" s="10">
        <f>X1404+X1401</f>
        <v>0</v>
      </c>
      <c r="Y1400" s="10">
        <f>Y1404+Y1401</f>
        <v>0</v>
      </c>
      <c r="Z1400" s="10">
        <f>Z1404+Z1401</f>
        <v>0</v>
      </c>
      <c r="AA1400" s="10">
        <f>AA1404+AA1401</f>
        <v>0</v>
      </c>
      <c r="AB1400" s="10">
        <f>AB1404+AB1401</f>
        <v>0</v>
      </c>
      <c r="AC1400" s="10">
        <f>AC1404+AC1401</f>
        <v>0</v>
      </c>
      <c r="AD1400" s="10">
        <f>AD1404+AD1401</f>
        <v>0</v>
      </c>
      <c r="AE1400" s="10">
        <f>AE1404+AE1401</f>
        <v>0</v>
      </c>
      <c r="AF1400" s="10">
        <f>AF1404+AF1401</f>
        <v>0</v>
      </c>
      <c r="AG1400" s="10">
        <f>AG1404+AG1401</f>
        <v>0</v>
      </c>
    </row>
    <row r="1401" spans="1:33" outlineLevel="1" x14ac:dyDescent="0.3">
      <c r="A1401" s="45" t="s">
        <v>179</v>
      </c>
      <c r="D1401" t="s">
        <v>180</v>
      </c>
      <c r="E1401" t="s">
        <v>180</v>
      </c>
      <c r="J1401" s="72"/>
      <c r="K1401" s="72"/>
      <c r="L1401" s="72"/>
      <c r="M1401" s="72"/>
      <c r="N1401" s="72"/>
      <c r="O1401" s="72"/>
      <c r="P1401" s="72"/>
      <c r="Q1401" s="72"/>
      <c r="R1401" s="72"/>
      <c r="S1401" s="72"/>
      <c r="T1401" s="68" t="s">
        <v>555</v>
      </c>
      <c r="U1401" s="12">
        <f>SUBTOTAL(9,U1402:U1403)</f>
        <v>0</v>
      </c>
      <c r="V1401" s="12">
        <f>SUBTOTAL(9,V1402:V1403)</f>
        <v>0</v>
      </c>
      <c r="W1401" s="12">
        <f>SUBTOTAL(9,W1402:W1403)</f>
        <v>0</v>
      </c>
      <c r="X1401" s="12">
        <f>SUBTOTAL(9,X1402:X1403)</f>
        <v>0</v>
      </c>
      <c r="Y1401" s="12">
        <f>SUBTOTAL(9,Y1402:Y1403)</f>
        <v>0</v>
      </c>
      <c r="Z1401" s="12">
        <f>SUBTOTAL(9,Z1402:Z1403)</f>
        <v>0</v>
      </c>
      <c r="AA1401" s="12">
        <f>SUBTOTAL(9,AA1402:AA1403)</f>
        <v>0</v>
      </c>
      <c r="AB1401" s="12">
        <f>SUBTOTAL(9,AB1402:AB1403)</f>
        <v>0</v>
      </c>
      <c r="AC1401" s="12">
        <f>SUBTOTAL(9,AC1402:AC1403)</f>
        <v>0</v>
      </c>
      <c r="AD1401" s="12">
        <f>SUBTOTAL(9,AD1402:AD1403)</f>
        <v>0</v>
      </c>
      <c r="AE1401" s="12">
        <f>SUBTOTAL(9,AE1402:AE1403)</f>
        <v>0</v>
      </c>
      <c r="AF1401" s="12">
        <f>SUBTOTAL(9,AF1402:AF1403)</f>
        <v>0</v>
      </c>
      <c r="AG1401" s="12">
        <f t="shared" ref="AG1401" si="703">SUM(U1401:AF1401)</f>
        <v>0</v>
      </c>
    </row>
    <row r="1402" spans="1:33" outlineLevel="2" x14ac:dyDescent="0.3">
      <c r="A1402" s="45" t="str">
        <f>IF(AG1402=0,"-",F1402)</f>
        <v>-</v>
      </c>
      <c r="E1402" s="42"/>
      <c r="F1402" s="43"/>
      <c r="G1402" s="43"/>
      <c r="H1402" s="43"/>
      <c r="I1402" s="42"/>
      <c r="J1402" s="76"/>
      <c r="K1402" s="76"/>
      <c r="L1402" s="76"/>
      <c r="M1402" s="76"/>
      <c r="N1402" s="76"/>
      <c r="O1402" s="76"/>
      <c r="P1402" s="76"/>
      <c r="Q1402" s="76"/>
      <c r="R1402" s="76"/>
      <c r="S1402" s="76"/>
      <c r="T1402" s="68" t="s">
        <v>555</v>
      </c>
      <c r="AG1402" s="41">
        <f t="shared" ref="AG1402:AG1403" si="704">SUM(U1402:AF1402)</f>
        <v>0</v>
      </c>
    </row>
    <row r="1403" spans="1:33" outlineLevel="2" x14ac:dyDescent="0.3">
      <c r="A1403" s="45" t="str">
        <f>IF(AG1403=0,"-",F1403)</f>
        <v>-</v>
      </c>
      <c r="E1403" s="42"/>
      <c r="F1403" s="43"/>
      <c r="G1403" s="43"/>
      <c r="H1403" s="43"/>
      <c r="I1403" s="42"/>
      <c r="J1403" s="76"/>
      <c r="K1403" s="76"/>
      <c r="L1403" s="76"/>
      <c r="M1403" s="76"/>
      <c r="N1403" s="76"/>
      <c r="O1403" s="76"/>
      <c r="P1403" s="76"/>
      <c r="Q1403" s="76"/>
      <c r="R1403" s="76"/>
      <c r="S1403" s="76"/>
      <c r="T1403" s="68" t="s">
        <v>555</v>
      </c>
      <c r="AG1403" s="41">
        <f t="shared" si="704"/>
        <v>0</v>
      </c>
    </row>
    <row r="1404" spans="1:33" outlineLevel="1" x14ac:dyDescent="0.3">
      <c r="A1404" s="45" t="s">
        <v>179</v>
      </c>
      <c r="D1404" t="s">
        <v>180</v>
      </c>
      <c r="E1404" t="s">
        <v>180</v>
      </c>
      <c r="J1404" s="72"/>
      <c r="K1404" s="72"/>
      <c r="L1404" s="72"/>
      <c r="M1404" s="72"/>
      <c r="N1404" s="72"/>
      <c r="O1404" s="72"/>
      <c r="P1404" s="72"/>
      <c r="Q1404" s="72"/>
      <c r="R1404" s="72"/>
      <c r="S1404" s="72"/>
      <c r="T1404" s="68" t="s">
        <v>555</v>
      </c>
      <c r="U1404" s="12">
        <f>SUBTOTAL(9,U1405:U1406)</f>
        <v>0</v>
      </c>
      <c r="V1404" s="12">
        <f>SUBTOTAL(9,V1405:V1406)</f>
        <v>0</v>
      </c>
      <c r="W1404" s="12">
        <f>SUBTOTAL(9,W1405:W1406)</f>
        <v>0</v>
      </c>
      <c r="X1404" s="12">
        <f>SUBTOTAL(9,X1405:X1406)</f>
        <v>0</v>
      </c>
      <c r="Y1404" s="12">
        <f>SUBTOTAL(9,Y1405:Y1406)</f>
        <v>0</v>
      </c>
      <c r="Z1404" s="12">
        <f>SUBTOTAL(9,Z1405:Z1406)</f>
        <v>0</v>
      </c>
      <c r="AA1404" s="12">
        <f>SUBTOTAL(9,AA1405:AA1406)</f>
        <v>0</v>
      </c>
      <c r="AB1404" s="12">
        <f>SUBTOTAL(9,AB1405:AB1406)</f>
        <v>0</v>
      </c>
      <c r="AC1404" s="12">
        <f>SUBTOTAL(9,AC1405:AC1406)</f>
        <v>0</v>
      </c>
      <c r="AD1404" s="12">
        <f>SUBTOTAL(9,AD1405:AD1406)</f>
        <v>0</v>
      </c>
      <c r="AE1404" s="12">
        <f>SUBTOTAL(9,AE1405:AE1406)</f>
        <v>0</v>
      </c>
      <c r="AF1404" s="12">
        <f>SUBTOTAL(9,AF1405:AF1406)</f>
        <v>0</v>
      </c>
      <c r="AG1404" s="12">
        <f t="shared" ref="AG1404" si="705">SUM(U1404:AF1404)</f>
        <v>0</v>
      </c>
    </row>
    <row r="1405" spans="1:33" outlineLevel="2" x14ac:dyDescent="0.3">
      <c r="A1405" s="45" t="str">
        <f>IF(AG1405=0,"-",F1405)</f>
        <v>-</v>
      </c>
      <c r="E1405" s="42"/>
      <c r="F1405" s="43"/>
      <c r="G1405" s="43"/>
      <c r="H1405" s="43"/>
      <c r="I1405" s="42"/>
      <c r="J1405" s="76"/>
      <c r="K1405" s="76"/>
      <c r="L1405" s="76"/>
      <c r="M1405" s="76"/>
      <c r="N1405" s="76"/>
      <c r="O1405" s="76"/>
      <c r="P1405" s="76"/>
      <c r="Q1405" s="76"/>
      <c r="R1405" s="76"/>
      <c r="S1405" s="76"/>
      <c r="T1405" s="68" t="s">
        <v>555</v>
      </c>
      <c r="AG1405" s="41">
        <f t="shared" ref="AG1405:AG1406" si="706">SUM(U1405:AF1405)</f>
        <v>0</v>
      </c>
    </row>
    <row r="1406" spans="1:33" outlineLevel="2" x14ac:dyDescent="0.3">
      <c r="A1406" s="45" t="str">
        <f>IF(AG1406=0,"-",F1406)</f>
        <v>-</v>
      </c>
      <c r="E1406" s="42"/>
      <c r="F1406" s="43"/>
      <c r="G1406" s="43"/>
      <c r="H1406" s="43"/>
      <c r="I1406" s="42"/>
      <c r="J1406" s="76"/>
      <c r="K1406" s="76"/>
      <c r="L1406" s="76"/>
      <c r="M1406" s="76"/>
      <c r="N1406" s="76"/>
      <c r="O1406" s="76"/>
      <c r="P1406" s="76"/>
      <c r="Q1406" s="76"/>
      <c r="R1406" s="76"/>
      <c r="S1406" s="76"/>
      <c r="T1406" s="68" t="s">
        <v>555</v>
      </c>
      <c r="AG1406" s="41">
        <f t="shared" si="706"/>
        <v>0</v>
      </c>
    </row>
    <row r="1407" spans="1:33" ht="7.5" customHeight="1" x14ac:dyDescent="0.3">
      <c r="A1407" s="45" t="s">
        <v>179</v>
      </c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68" t="s">
        <v>555</v>
      </c>
    </row>
    <row r="1408" spans="1:33" s="4" customFormat="1" x14ac:dyDescent="0.3">
      <c r="A1408" s="45" t="s">
        <v>250</v>
      </c>
      <c r="B1408" s="1" t="s">
        <v>129</v>
      </c>
      <c r="C1408" s="1"/>
      <c r="D1408" s="1"/>
      <c r="E1408" s="1"/>
      <c r="F1408" s="21"/>
      <c r="G1408" s="21"/>
      <c r="H1408" s="21"/>
      <c r="I1408" s="17"/>
      <c r="J1408" s="2">
        <f>J1201+J1203+J1274+J1297+J1328+J1375+J1399</f>
        <v>383090.0228333323</v>
      </c>
      <c r="K1408" s="2">
        <f>K1201+K1203+K1274+K1297+K1328+K1375+K1399</f>
        <v>343328.95533333329</v>
      </c>
      <c r="L1408" s="2">
        <f>L1201+L1203+L1274+L1297+L1328+L1375+L1399</f>
        <v>20417.265333333518</v>
      </c>
      <c r="M1408" s="2">
        <f>M1201+M1203+M1274+M1297+M1328+M1375+M1399</f>
        <v>377702.92755555338</v>
      </c>
      <c r="N1408" s="2">
        <f>N1201+N1203+N1274+N1297+N1328+N1375+N1399</f>
        <v>276424.49755555484</v>
      </c>
      <c r="O1408" s="2">
        <f>O1201+O1203+O1274+O1297+O1328+O1375+O1399</f>
        <v>536633.37636507768</v>
      </c>
      <c r="P1408" s="2">
        <f>P1201+P1203+P1274+P1297+P1328+P1375+P1399</f>
        <v>883064.16553174495</v>
      </c>
      <c r="Q1408" s="2">
        <f>Q1201+Q1203+Q1274+Q1297+Q1328+Q1375+Q1399</f>
        <v>863111.62969841377</v>
      </c>
      <c r="R1408" s="2">
        <f>R1201+R1203+R1274+R1297+R1328+R1375+R1399</f>
        <v>757427.7646984125</v>
      </c>
      <c r="S1408" s="2">
        <f>S1201+S1203+S1274+S1297+S1328+S1375+S1399</f>
        <v>276310.91636507947</v>
      </c>
      <c r="T1408" s="68" t="s">
        <v>555</v>
      </c>
      <c r="U1408" s="2">
        <f>U1201+U1203+U1274+U1297+U1328+U1375+U1399</f>
        <v>4007701.9855323583</v>
      </c>
      <c r="V1408" s="2">
        <f>V1201+V1203+V1274+V1297+V1328+V1375+V1399</f>
        <v>4329437.3429580424</v>
      </c>
      <c r="W1408" s="2">
        <f>W1201+W1203+W1274+W1297+W1328+W1375+W1399</f>
        <v>4146912.2975068698</v>
      </c>
      <c r="X1408" s="2">
        <f>X1201+X1203+X1274+X1297+X1328+X1375+X1399</f>
        <v>4435119.7219823673</v>
      </c>
      <c r="Y1408" s="2">
        <f>Y1201+Y1203+Y1274+Y1297+Y1328+Y1375+Y1399</f>
        <v>4420207.0171410274</v>
      </c>
      <c r="Z1408" s="2">
        <f>Z1201+Z1203+Z1274+Z1297+Z1328+Z1375+Z1399</f>
        <v>4685924.5656047547</v>
      </c>
      <c r="AA1408" s="2">
        <f>AA1201+AA1203+AA1274+AA1297+AA1328+AA1375+AA1399</f>
        <v>4665770.2311061602</v>
      </c>
      <c r="AB1408" s="2">
        <f>AB1201+AB1203+AB1274+AB1297+AB1328+AB1375+AB1399</f>
        <v>4619056.9343607482</v>
      </c>
      <c r="AC1408" s="2">
        <f>AC1201+AC1203+AC1274+AC1297+AC1328+AC1375+AC1399</f>
        <v>5077178.807481763</v>
      </c>
      <c r="AD1408" s="2">
        <f>AD1201+AD1203+AD1274+AD1297+AD1328+AD1375+AD1399</f>
        <v>4938646.1625882266</v>
      </c>
      <c r="AE1408" s="2">
        <f>AE1201+AE1203+AE1274+AE1297+AE1328+AE1375+AE1399</f>
        <v>5138566.4476337405</v>
      </c>
      <c r="AF1408" s="2">
        <f>AF1201+AF1203+AF1274+AF1297+AF1328+AF1375+AF1399</f>
        <v>4887954.552022608</v>
      </c>
      <c r="AG1408" s="2">
        <f>AG1201+AG1203+AG1274+AG1297+AG1328+AG1375+AG1399</f>
        <v>55352476.065918669</v>
      </c>
    </row>
    <row r="1409" spans="1:33" x14ac:dyDescent="0.3">
      <c r="A1409" s="45" t="s">
        <v>179</v>
      </c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68" t="s">
        <v>555</v>
      </c>
    </row>
    <row r="1410" spans="1:33" x14ac:dyDescent="0.3">
      <c r="A1410" s="45" t="s">
        <v>179</v>
      </c>
      <c r="B1410" s="7" t="s">
        <v>159</v>
      </c>
      <c r="C1410" s="7"/>
      <c r="D1410" s="7"/>
      <c r="E1410" s="7"/>
      <c r="F1410" s="19"/>
      <c r="G1410" s="19"/>
      <c r="H1410" s="19"/>
      <c r="I1410" s="14"/>
      <c r="J1410" s="8">
        <f>J1411</f>
        <v>-330416.26</v>
      </c>
      <c r="K1410" s="8">
        <f t="shared" ref="K1410:S1410" si="707">K1411</f>
        <v>-322710.75999999972</v>
      </c>
      <c r="L1410" s="8">
        <f t="shared" si="707"/>
        <v>-323098.94</v>
      </c>
      <c r="M1410" s="8">
        <f t="shared" si="707"/>
        <v>-321562.60999999993</v>
      </c>
      <c r="N1410" s="8">
        <f t="shared" si="707"/>
        <v>-321523.33999999997</v>
      </c>
      <c r="O1410" s="8">
        <f t="shared" si="707"/>
        <v>-315110.78999999998</v>
      </c>
      <c r="P1410" s="8">
        <f t="shared" si="707"/>
        <v>-529228.03</v>
      </c>
      <c r="Q1410" s="8">
        <f t="shared" si="707"/>
        <v>-327490.06999999995</v>
      </c>
      <c r="R1410" s="8">
        <f t="shared" si="707"/>
        <v>-516292.79</v>
      </c>
      <c r="S1410" s="8">
        <f t="shared" si="707"/>
        <v>-20461.690000000002</v>
      </c>
      <c r="T1410" s="68" t="s">
        <v>555</v>
      </c>
      <c r="U1410" s="8">
        <f>U1411</f>
        <v>0</v>
      </c>
      <c r="V1410" s="8">
        <f t="shared" ref="V1410:AG1410" si="708">V1411</f>
        <v>0</v>
      </c>
      <c r="W1410" s="8">
        <f t="shared" si="708"/>
        <v>0</v>
      </c>
      <c r="X1410" s="8">
        <f t="shared" si="708"/>
        <v>0</v>
      </c>
      <c r="Y1410" s="8">
        <f t="shared" si="708"/>
        <v>0</v>
      </c>
      <c r="Z1410" s="8">
        <f t="shared" si="708"/>
        <v>0</v>
      </c>
      <c r="AA1410" s="8">
        <f t="shared" si="708"/>
        <v>0</v>
      </c>
      <c r="AB1410" s="8">
        <f t="shared" si="708"/>
        <v>0</v>
      </c>
      <c r="AC1410" s="8">
        <f t="shared" si="708"/>
        <v>0</v>
      </c>
      <c r="AD1410" s="8">
        <f t="shared" si="708"/>
        <v>0</v>
      </c>
      <c r="AE1410" s="8">
        <f t="shared" si="708"/>
        <v>0</v>
      </c>
      <c r="AF1410" s="8">
        <f t="shared" si="708"/>
        <v>0</v>
      </c>
      <c r="AG1410" s="8">
        <f t="shared" si="708"/>
        <v>0</v>
      </c>
    </row>
    <row r="1411" spans="1:33" outlineLevel="1" x14ac:dyDescent="0.3">
      <c r="A1411" s="45" t="s">
        <v>179</v>
      </c>
      <c r="C1411" s="9" t="s">
        <v>161</v>
      </c>
      <c r="D1411" s="9"/>
      <c r="E1411" s="9"/>
      <c r="F1411" s="20"/>
      <c r="G1411" s="20"/>
      <c r="H1411" s="20"/>
      <c r="I1411" s="15"/>
      <c r="J1411" s="10">
        <f>J1412+J1415</f>
        <v>-330416.26</v>
      </c>
      <c r="K1411" s="10">
        <f>K1412+K1415</f>
        <v>-322710.75999999972</v>
      </c>
      <c r="L1411" s="10">
        <f>L1412+L1415</f>
        <v>-323098.94</v>
      </c>
      <c r="M1411" s="10">
        <f>M1412+M1415</f>
        <v>-321562.60999999993</v>
      </c>
      <c r="N1411" s="10">
        <f>N1412+N1415</f>
        <v>-321523.33999999997</v>
      </c>
      <c r="O1411" s="10">
        <f>O1412+O1415</f>
        <v>-315110.78999999998</v>
      </c>
      <c r="P1411" s="10">
        <f>P1412+P1415</f>
        <v>-529228.03</v>
      </c>
      <c r="Q1411" s="10">
        <f>Q1412+Q1415</f>
        <v>-327490.06999999995</v>
      </c>
      <c r="R1411" s="10">
        <f>R1412+R1415</f>
        <v>-516292.79</v>
      </c>
      <c r="S1411" s="10">
        <f>S1412+S1415</f>
        <v>-20461.690000000002</v>
      </c>
      <c r="T1411" s="68" t="s">
        <v>555</v>
      </c>
      <c r="U1411" s="10">
        <f>U1412+U1415</f>
        <v>0</v>
      </c>
      <c r="V1411" s="10">
        <f>V1412+V1415</f>
        <v>0</v>
      </c>
      <c r="W1411" s="10">
        <f>W1412+W1415</f>
        <v>0</v>
      </c>
      <c r="X1411" s="10">
        <f>X1412+X1415</f>
        <v>0</v>
      </c>
      <c r="Y1411" s="10">
        <f>Y1412+Y1415</f>
        <v>0</v>
      </c>
      <c r="Z1411" s="10">
        <f>Z1412+Z1415</f>
        <v>0</v>
      </c>
      <c r="AA1411" s="10">
        <f>AA1412+AA1415</f>
        <v>0</v>
      </c>
      <c r="AB1411" s="10">
        <f>AB1412+AB1415</f>
        <v>0</v>
      </c>
      <c r="AC1411" s="10">
        <f>AC1412+AC1415</f>
        <v>0</v>
      </c>
      <c r="AD1411" s="10">
        <f>AD1412+AD1415</f>
        <v>0</v>
      </c>
      <c r="AE1411" s="10">
        <f>AE1412+AE1415</f>
        <v>0</v>
      </c>
      <c r="AF1411" s="10">
        <f>AF1412+AF1415</f>
        <v>0</v>
      </c>
      <c r="AG1411" s="10">
        <f>AG1412+AG1415</f>
        <v>0</v>
      </c>
    </row>
    <row r="1412" spans="1:33" outlineLevel="1" x14ac:dyDescent="0.3">
      <c r="A1412" s="45" t="s">
        <v>179</v>
      </c>
      <c r="D1412">
        <v>12104</v>
      </c>
      <c r="E1412" t="s">
        <v>134</v>
      </c>
      <c r="J1412" s="72">
        <v>-231289.21000000002</v>
      </c>
      <c r="K1412" s="72">
        <v>-225908.70999999973</v>
      </c>
      <c r="L1412" s="72">
        <v>-226167.21</v>
      </c>
      <c r="M1412" s="72">
        <v>-225045.40999999992</v>
      </c>
      <c r="N1412" s="72">
        <v>-225066.33999999997</v>
      </c>
      <c r="O1412" s="72">
        <v>-229455.78999999998</v>
      </c>
      <c r="P1412" s="72">
        <v>-370459.60000000009</v>
      </c>
      <c r="Q1412" s="72">
        <v>-229242.96999999997</v>
      </c>
      <c r="R1412" s="72">
        <v>-374229.79</v>
      </c>
      <c r="S1412" s="72">
        <v>-15202.380000000005</v>
      </c>
      <c r="T1412" s="68" t="s">
        <v>555</v>
      </c>
      <c r="U1412" s="12">
        <f>SUBTOTAL(9,U1413:U1414)</f>
        <v>0</v>
      </c>
      <c r="V1412" s="12">
        <f>SUBTOTAL(9,V1413:V1414)</f>
        <v>0</v>
      </c>
      <c r="W1412" s="12">
        <f>SUBTOTAL(9,W1413:W1414)</f>
        <v>0</v>
      </c>
      <c r="X1412" s="12">
        <f>SUBTOTAL(9,X1413:X1414)</f>
        <v>0</v>
      </c>
      <c r="Y1412" s="12">
        <f>SUBTOTAL(9,Y1413:Y1414)</f>
        <v>0</v>
      </c>
      <c r="Z1412" s="12">
        <f>SUBTOTAL(9,Z1413:Z1414)</f>
        <v>0</v>
      </c>
      <c r="AA1412" s="12">
        <f>SUBTOTAL(9,AA1413:AA1414)</f>
        <v>0</v>
      </c>
      <c r="AB1412" s="12">
        <f>SUBTOTAL(9,AB1413:AB1414)</f>
        <v>0</v>
      </c>
      <c r="AC1412" s="12">
        <f>SUBTOTAL(9,AC1413:AC1414)</f>
        <v>0</v>
      </c>
      <c r="AD1412" s="12">
        <f>SUBTOTAL(9,AD1413:AD1414)</f>
        <v>0</v>
      </c>
      <c r="AE1412" s="12">
        <f>SUBTOTAL(9,AE1413:AE1414)</f>
        <v>0</v>
      </c>
      <c r="AF1412" s="12">
        <f>SUBTOTAL(9,AF1413:AF1414)</f>
        <v>0</v>
      </c>
      <c r="AG1412" s="12">
        <f t="shared" ref="AG1412" si="709">SUM(U1412:AF1412)</f>
        <v>0</v>
      </c>
    </row>
    <row r="1413" spans="1:33" outlineLevel="2" x14ac:dyDescent="0.3">
      <c r="A1413" s="45" t="str">
        <f>IF(AG1413=0,"-",F1413)</f>
        <v>-</v>
      </c>
      <c r="E1413" s="42"/>
      <c r="F1413" s="43"/>
      <c r="G1413" s="43"/>
      <c r="H1413" s="43"/>
      <c r="I1413" s="42"/>
      <c r="J1413" s="76"/>
      <c r="K1413" s="76"/>
      <c r="L1413" s="76"/>
      <c r="M1413" s="76"/>
      <c r="N1413" s="76"/>
      <c r="O1413" s="76"/>
      <c r="P1413" s="76"/>
      <c r="Q1413" s="76"/>
      <c r="R1413" s="76"/>
      <c r="S1413" s="76"/>
      <c r="T1413" s="68" t="s">
        <v>555</v>
      </c>
      <c r="AG1413" s="41">
        <f t="shared" ref="AG1413:AG1414" si="710">SUM(U1413:AF1413)</f>
        <v>0</v>
      </c>
    </row>
    <row r="1414" spans="1:33" outlineLevel="2" x14ac:dyDescent="0.3">
      <c r="A1414" s="45" t="str">
        <f>IF(AG1414=0,"-",F1414)</f>
        <v>-</v>
      </c>
      <c r="E1414" s="42"/>
      <c r="F1414" s="43"/>
      <c r="G1414" s="43"/>
      <c r="H1414" s="43"/>
      <c r="I1414" s="42"/>
      <c r="J1414" s="76"/>
      <c r="K1414" s="76"/>
      <c r="L1414" s="76"/>
      <c r="M1414" s="76"/>
      <c r="N1414" s="76"/>
      <c r="O1414" s="76"/>
      <c r="P1414" s="76"/>
      <c r="Q1414" s="76"/>
      <c r="R1414" s="76"/>
      <c r="S1414" s="76"/>
      <c r="T1414" s="68" t="s">
        <v>555</v>
      </c>
      <c r="AG1414" s="41">
        <f t="shared" si="710"/>
        <v>0</v>
      </c>
    </row>
    <row r="1415" spans="1:33" outlineLevel="1" x14ac:dyDescent="0.3">
      <c r="A1415" s="45" t="s">
        <v>179</v>
      </c>
      <c r="D1415">
        <v>12105</v>
      </c>
      <c r="E1415" t="s">
        <v>135</v>
      </c>
      <c r="J1415" s="72">
        <v>-99127.05</v>
      </c>
      <c r="K1415" s="72">
        <v>-96802.05</v>
      </c>
      <c r="L1415" s="72">
        <v>-96931.73</v>
      </c>
      <c r="M1415" s="72">
        <v>-96517.2</v>
      </c>
      <c r="N1415" s="72">
        <v>-96457</v>
      </c>
      <c r="O1415" s="72">
        <v>-85655</v>
      </c>
      <c r="P1415" s="72">
        <v>-158768.43</v>
      </c>
      <c r="Q1415" s="72">
        <v>-98247.1</v>
      </c>
      <c r="R1415" s="72">
        <v>-142063</v>
      </c>
      <c r="S1415" s="72">
        <v>-5259.3099999999995</v>
      </c>
      <c r="T1415" s="68" t="s">
        <v>555</v>
      </c>
      <c r="U1415" s="12">
        <f>SUBTOTAL(9,U1416:U1417)</f>
        <v>0</v>
      </c>
      <c r="V1415" s="12">
        <f>SUBTOTAL(9,V1416:V1417)</f>
        <v>0</v>
      </c>
      <c r="W1415" s="12">
        <f>SUBTOTAL(9,W1416:W1417)</f>
        <v>0</v>
      </c>
      <c r="X1415" s="12">
        <f>SUBTOTAL(9,X1416:X1417)</f>
        <v>0</v>
      </c>
      <c r="Y1415" s="12">
        <f>SUBTOTAL(9,Y1416:Y1417)</f>
        <v>0</v>
      </c>
      <c r="Z1415" s="12">
        <f>SUBTOTAL(9,Z1416:Z1417)</f>
        <v>0</v>
      </c>
      <c r="AA1415" s="12">
        <f>SUBTOTAL(9,AA1416:AA1417)</f>
        <v>0</v>
      </c>
      <c r="AB1415" s="12">
        <f>SUBTOTAL(9,AB1416:AB1417)</f>
        <v>0</v>
      </c>
      <c r="AC1415" s="12">
        <f>SUBTOTAL(9,AC1416:AC1417)</f>
        <v>0</v>
      </c>
      <c r="AD1415" s="12">
        <f>SUBTOTAL(9,AD1416:AD1417)</f>
        <v>0</v>
      </c>
      <c r="AE1415" s="12">
        <f>SUBTOTAL(9,AE1416:AE1417)</f>
        <v>0</v>
      </c>
      <c r="AF1415" s="12">
        <f>SUBTOTAL(9,AF1416:AF1417)</f>
        <v>0</v>
      </c>
      <c r="AG1415" s="12">
        <f t="shared" ref="AG1415" si="711">SUM(U1415:AF1415)</f>
        <v>0</v>
      </c>
    </row>
    <row r="1416" spans="1:33" outlineLevel="2" x14ac:dyDescent="0.3">
      <c r="A1416" s="45" t="str">
        <f>IF(AG1416=0,"-",F1416)</f>
        <v>-</v>
      </c>
      <c r="E1416" s="42"/>
      <c r="F1416" s="43"/>
      <c r="G1416" s="43"/>
      <c r="H1416" s="43"/>
      <c r="I1416" s="42"/>
      <c r="J1416" s="76"/>
      <c r="K1416" s="76"/>
      <c r="L1416" s="76"/>
      <c r="M1416" s="76"/>
      <c r="N1416" s="76"/>
      <c r="O1416" s="76"/>
      <c r="P1416" s="76"/>
      <c r="Q1416" s="76"/>
      <c r="R1416" s="76"/>
      <c r="S1416" s="76"/>
      <c r="T1416" s="68" t="s">
        <v>555</v>
      </c>
      <c r="AG1416" s="41">
        <f t="shared" ref="AG1416:AG1417" si="712">SUM(U1416:AF1416)</f>
        <v>0</v>
      </c>
    </row>
    <row r="1417" spans="1:33" outlineLevel="2" x14ac:dyDescent="0.3">
      <c r="A1417" s="45" t="str">
        <f>IF(AG1417=0,"-",F1417)</f>
        <v>-</v>
      </c>
      <c r="E1417" s="42"/>
      <c r="F1417" s="43"/>
      <c r="G1417" s="43"/>
      <c r="H1417" s="43"/>
      <c r="I1417" s="42"/>
      <c r="J1417" s="76"/>
      <c r="K1417" s="76"/>
      <c r="L1417" s="76"/>
      <c r="M1417" s="76"/>
      <c r="N1417" s="76"/>
      <c r="O1417" s="76"/>
      <c r="P1417" s="76"/>
      <c r="Q1417" s="76"/>
      <c r="R1417" s="76"/>
      <c r="S1417" s="76"/>
      <c r="T1417" s="68" t="s">
        <v>555</v>
      </c>
      <c r="AG1417" s="41">
        <f t="shared" si="712"/>
        <v>0</v>
      </c>
    </row>
    <row r="1418" spans="1:33" x14ac:dyDescent="0.3">
      <c r="A1418" s="45" t="s">
        <v>179</v>
      </c>
      <c r="I1418" s="16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68" t="s">
        <v>555</v>
      </c>
    </row>
    <row r="1419" spans="1:33" s="4" customFormat="1" x14ac:dyDescent="0.3">
      <c r="A1419" s="45" t="s">
        <v>250</v>
      </c>
      <c r="B1419" s="1" t="s">
        <v>130</v>
      </c>
      <c r="C1419" s="1"/>
      <c r="D1419" s="1"/>
      <c r="E1419" s="1"/>
      <c r="F1419" s="21"/>
      <c r="G1419" s="21"/>
      <c r="H1419" s="21"/>
      <c r="I1419" s="17"/>
      <c r="J1419" s="81">
        <f>J1408+J1410</f>
        <v>52673.762833332294</v>
      </c>
      <c r="K1419" s="81">
        <f>K1408+K1410</f>
        <v>20618.19533333357</v>
      </c>
      <c r="L1419" s="81">
        <f>L1408+L1410</f>
        <v>-302681.67466666648</v>
      </c>
      <c r="M1419" s="81">
        <f>M1408+M1410</f>
        <v>56140.317555553454</v>
      </c>
      <c r="N1419" s="81">
        <f>N1408+N1410</f>
        <v>-45098.842444445123</v>
      </c>
      <c r="O1419" s="81">
        <f>O1408+O1410</f>
        <v>221522.5863650777</v>
      </c>
      <c r="P1419" s="81">
        <f>P1408+P1410</f>
        <v>353836.13553174492</v>
      </c>
      <c r="Q1419" s="81">
        <f>Q1408+Q1410</f>
        <v>535621.55969841382</v>
      </c>
      <c r="R1419" s="81">
        <f>R1408+R1410</f>
        <v>241134.97469841252</v>
      </c>
      <c r="S1419" s="81">
        <f>S1408+S1410</f>
        <v>255849.22636507946</v>
      </c>
      <c r="T1419" s="68" t="s">
        <v>555</v>
      </c>
      <c r="U1419" s="2">
        <f>U1408+U1410</f>
        <v>4007701.9855323583</v>
      </c>
      <c r="V1419" s="2">
        <f>V1408+V1410</f>
        <v>4329437.3429580424</v>
      </c>
      <c r="W1419" s="2">
        <f>W1408+W1410</f>
        <v>4146912.2975068698</v>
      </c>
      <c r="X1419" s="2">
        <f>X1408+X1410</f>
        <v>4435119.7219823673</v>
      </c>
      <c r="Y1419" s="2">
        <f>Y1408+Y1410</f>
        <v>4420207.0171410274</v>
      </c>
      <c r="Z1419" s="2">
        <f>Z1408+Z1410</f>
        <v>4685924.5656047547</v>
      </c>
      <c r="AA1419" s="2">
        <f>AA1408+AA1410</f>
        <v>4665770.2311061602</v>
      </c>
      <c r="AB1419" s="2">
        <f>AB1408+AB1410</f>
        <v>4619056.9343607482</v>
      </c>
      <c r="AC1419" s="2">
        <f>AC1408+AC1410</f>
        <v>5077178.807481763</v>
      </c>
      <c r="AD1419" s="2">
        <f>AD1408+AD1410</f>
        <v>4938646.1625882266</v>
      </c>
      <c r="AE1419" s="2">
        <f>AE1408+AE1410</f>
        <v>5138566.4476337405</v>
      </c>
      <c r="AF1419" s="2">
        <f>AF1408+AF1410</f>
        <v>4887954.552022608</v>
      </c>
      <c r="AG1419" s="2">
        <f>AG1408+AG1410</f>
        <v>55352476.065918669</v>
      </c>
    </row>
    <row r="1420" spans="1:33" x14ac:dyDescent="0.3">
      <c r="J1420" s="71"/>
      <c r="K1420" s="71"/>
      <c r="L1420" s="71"/>
      <c r="M1420" s="71"/>
      <c r="N1420" s="71"/>
      <c r="O1420" s="71"/>
      <c r="P1420" s="71"/>
      <c r="Q1420" s="71"/>
      <c r="R1420" s="71"/>
      <c r="S1420" s="71"/>
    </row>
    <row r="1421" spans="1:33" hidden="1" collapsed="1" x14ac:dyDescent="0.3">
      <c r="B1421" s="37" t="s">
        <v>170</v>
      </c>
      <c r="C1421" s="37"/>
      <c r="D1421" s="37"/>
      <c r="E1421" s="37"/>
      <c r="F1421" s="38"/>
      <c r="G1421" s="38"/>
      <c r="H1421" s="38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  <c r="S1421" s="39"/>
      <c r="U1421" s="40"/>
      <c r="V1421" s="40"/>
      <c r="W1421" s="40"/>
      <c r="X1421" s="40"/>
      <c r="Y1421" s="40"/>
      <c r="Z1421" s="40"/>
      <c r="AA1421" s="40"/>
      <c r="AB1421" s="40"/>
      <c r="AC1421" s="40"/>
      <c r="AD1421" s="40"/>
      <c r="AE1421" s="40"/>
      <c r="AF1421" s="40"/>
      <c r="AG1421" s="40">
        <f>SUM(U1421:AF1421)</f>
        <v>0</v>
      </c>
    </row>
    <row r="1422" spans="1:33" hidden="1" collapsed="1" x14ac:dyDescent="0.3">
      <c r="B1422" s="7" t="s">
        <v>172</v>
      </c>
      <c r="C1422" s="7"/>
      <c r="D1422" s="7"/>
      <c r="E1422" s="7"/>
      <c r="F1422" s="19"/>
      <c r="G1422" s="19"/>
      <c r="H1422" s="19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U1422" s="8" t="e">
        <f>U509/U1421</f>
        <v>#DIV/0!</v>
      </c>
      <c r="V1422" s="8" t="e">
        <f>V509/V1421</f>
        <v>#DIV/0!</v>
      </c>
      <c r="W1422" s="8" t="e">
        <f>W509/W1421</f>
        <v>#DIV/0!</v>
      </c>
      <c r="X1422" s="8" t="e">
        <f>X509/X1421</f>
        <v>#DIV/0!</v>
      </c>
      <c r="Y1422" s="8" t="e">
        <f>Y509/Y1421</f>
        <v>#DIV/0!</v>
      </c>
      <c r="Z1422" s="8" t="e">
        <f>Z509/Z1421</f>
        <v>#DIV/0!</v>
      </c>
      <c r="AA1422" s="8" t="e">
        <f>AA509/AA1421</f>
        <v>#DIV/0!</v>
      </c>
      <c r="AB1422" s="8" t="e">
        <f>AB509/AB1421</f>
        <v>#DIV/0!</v>
      </c>
      <c r="AC1422" s="8" t="e">
        <f>AC509/AC1421</f>
        <v>#DIV/0!</v>
      </c>
      <c r="AD1422" s="8" t="e">
        <f>AD509/AD1421</f>
        <v>#DIV/0!</v>
      </c>
      <c r="AE1422" s="8" t="e">
        <f>AE509/AE1421</f>
        <v>#DIV/0!</v>
      </c>
      <c r="AF1422" s="8" t="e">
        <f>AF509/AF1421</f>
        <v>#DIV/0!</v>
      </c>
      <c r="AG1422" s="8" t="e">
        <f>AG509/AG1421</f>
        <v>#DIV/0!</v>
      </c>
    </row>
    <row r="1423" spans="1:33" hidden="1" x14ac:dyDescent="0.3">
      <c r="B1423" s="36"/>
      <c r="C1423" s="36"/>
      <c r="D1423" s="36"/>
      <c r="E1423" s="36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</row>
    <row r="1424" spans="1:33" hidden="1" collapsed="1" x14ac:dyDescent="0.3">
      <c r="B1424" s="37" t="s">
        <v>171</v>
      </c>
      <c r="C1424" s="37"/>
      <c r="D1424" s="37"/>
      <c r="E1424" s="37"/>
      <c r="F1424" s="38"/>
      <c r="G1424" s="38"/>
      <c r="H1424" s="38"/>
      <c r="I1424" s="39"/>
      <c r="J1424" s="39"/>
      <c r="K1424" s="39"/>
      <c r="L1424" s="39"/>
      <c r="M1424" s="39"/>
      <c r="N1424" s="39"/>
      <c r="O1424" s="39"/>
      <c r="P1424" s="39"/>
      <c r="Q1424" s="39"/>
      <c r="R1424" s="39"/>
      <c r="S1424" s="39"/>
      <c r="U1424" s="40"/>
      <c r="V1424" s="40"/>
      <c r="W1424" s="40"/>
      <c r="X1424" s="40"/>
      <c r="Y1424" s="40"/>
      <c r="Z1424" s="40"/>
      <c r="AA1424" s="40"/>
      <c r="AB1424" s="40"/>
      <c r="AC1424" s="40"/>
      <c r="AD1424" s="40"/>
      <c r="AE1424" s="40"/>
      <c r="AF1424" s="40"/>
      <c r="AG1424" s="40">
        <f>SUM(U1424:AF1424)</f>
        <v>0</v>
      </c>
    </row>
    <row r="1425" spans="2:33" hidden="1" collapsed="1" x14ac:dyDescent="0.3">
      <c r="B1425" s="7" t="s">
        <v>173</v>
      </c>
      <c r="C1425" s="7"/>
      <c r="D1425" s="7"/>
      <c r="E1425" s="7"/>
      <c r="F1425" s="19"/>
      <c r="G1425" s="19"/>
      <c r="H1425" s="19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U1425" s="8" t="e">
        <f>U509/U1424</f>
        <v>#DIV/0!</v>
      </c>
      <c r="V1425" s="8" t="e">
        <f>V509/V1424</f>
        <v>#DIV/0!</v>
      </c>
      <c r="W1425" s="8" t="e">
        <f>W509/W1424</f>
        <v>#DIV/0!</v>
      </c>
      <c r="X1425" s="8" t="e">
        <f>X509/X1424</f>
        <v>#DIV/0!</v>
      </c>
      <c r="Y1425" s="8" t="e">
        <f>Y509/Y1424</f>
        <v>#DIV/0!</v>
      </c>
      <c r="Z1425" s="8" t="e">
        <f>Z509/Z1424</f>
        <v>#DIV/0!</v>
      </c>
      <c r="AA1425" s="8" t="e">
        <f>AA509/AA1424</f>
        <v>#DIV/0!</v>
      </c>
      <c r="AB1425" s="8" t="e">
        <f>AB509/AB1424</f>
        <v>#DIV/0!</v>
      </c>
      <c r="AC1425" s="8" t="e">
        <f>AC509/AC1424</f>
        <v>#DIV/0!</v>
      </c>
      <c r="AD1425" s="8" t="e">
        <f>AD509/AD1424</f>
        <v>#DIV/0!</v>
      </c>
      <c r="AE1425" s="8" t="e">
        <f>AE509/AE1424</f>
        <v>#DIV/0!</v>
      </c>
      <c r="AF1425" s="8" t="e">
        <f>AF509/AF1424</f>
        <v>#DIV/0!</v>
      </c>
      <c r="AG1425" s="8" t="e">
        <f>AG509/AG1424</f>
        <v>#DIV/0!</v>
      </c>
    </row>
    <row r="1426" spans="2:33" hidden="1" x14ac:dyDescent="0.3">
      <c r="I1426" s="13" t="s">
        <v>176</v>
      </c>
      <c r="U1426" s="11">
        <v>-351600.92970476981</v>
      </c>
      <c r="V1426" s="11">
        <v>-201744.68140848202</v>
      </c>
      <c r="W1426" s="11">
        <v>-714426.80373041658</v>
      </c>
      <c r="X1426" s="11">
        <v>-69298.565100709791</v>
      </c>
      <c r="Y1426" s="11">
        <v>-69246.845007255324</v>
      </c>
      <c r="Z1426" s="11">
        <v>-65180.767990816035</v>
      </c>
      <c r="AA1426" s="11">
        <v>-47939.077458068263</v>
      </c>
      <c r="AB1426" s="11">
        <v>180133.37978922855</v>
      </c>
      <c r="AC1426" s="11">
        <v>183330.2793381036</v>
      </c>
      <c r="AD1426" s="11">
        <v>220097.47066078987</v>
      </c>
      <c r="AE1426" s="11">
        <v>460802.64685797668</v>
      </c>
      <c r="AF1426" s="11">
        <v>-45676.508154792245</v>
      </c>
      <c r="AG1426" s="11">
        <v>-520750.40190921351</v>
      </c>
    </row>
    <row r="1427" spans="2:33" hidden="1" x14ac:dyDescent="0.3"/>
    <row r="1428" spans="2:33" hidden="1" x14ac:dyDescent="0.3">
      <c r="U1428" s="11">
        <f>U1419-U1426</f>
        <v>4359302.9152371278</v>
      </c>
      <c r="V1428" s="11">
        <f t="shared" ref="V1428:W1428" si="713">V1419-V1426</f>
        <v>4531182.0243665241</v>
      </c>
      <c r="W1428" s="11">
        <f t="shared" si="713"/>
        <v>4861339.1012372859</v>
      </c>
      <c r="X1428" s="11">
        <f>X1426-X1419</f>
        <v>-4504418.2870830772</v>
      </c>
      <c r="Y1428" s="11">
        <f t="shared" ref="Y1428:AG1428" si="714">Y1426-Y1419</f>
        <v>-4489453.862148283</v>
      </c>
      <c r="Z1428" s="11">
        <f t="shared" si="714"/>
        <v>-4751105.3335955711</v>
      </c>
      <c r="AA1428" s="11">
        <f t="shared" si="714"/>
        <v>-4713709.3085642289</v>
      </c>
      <c r="AB1428" s="11">
        <f t="shared" si="714"/>
        <v>-4438923.5545715196</v>
      </c>
      <c r="AC1428" s="11">
        <f t="shared" si="714"/>
        <v>-4893848.5281436592</v>
      </c>
      <c r="AD1428" s="11">
        <f t="shared" si="714"/>
        <v>-4718548.6919274367</v>
      </c>
      <c r="AE1428" s="11">
        <f t="shared" si="714"/>
        <v>-4677763.8007757636</v>
      </c>
      <c r="AF1428" s="11">
        <f t="shared" si="714"/>
        <v>-4933631.0601774007</v>
      </c>
      <c r="AG1428" s="11">
        <f t="shared" si="714"/>
        <v>-55873226.467827886</v>
      </c>
    </row>
  </sheetData>
  <autoFilter ref="A2:AG1419" xr:uid="{A99E2840-22E6-46D8-9525-103990E973C0}"/>
  <pageMargins left="0.19685039370078741" right="0.19685039370078741" top="0.19685039370078741" bottom="0.19685039370078741" header="0.19685039370078741" footer="0.19685039370078741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86B6-9970-4D0E-BB1E-5D5E8D715984}">
  <sheetPr>
    <tabColor theme="1"/>
  </sheetPr>
  <dimension ref="A1:C40"/>
  <sheetViews>
    <sheetView zoomScale="85" zoomScaleNormal="85" workbookViewId="0">
      <selection activeCell="B9" sqref="B9:C9"/>
    </sheetView>
  </sheetViews>
  <sheetFormatPr defaultRowHeight="14.4" x14ac:dyDescent="0.3"/>
  <cols>
    <col min="1" max="1" width="13.33203125" bestFit="1" customWidth="1"/>
    <col min="2" max="2" width="9.6640625" customWidth="1"/>
    <col min="3" max="3" width="28.88671875" bestFit="1" customWidth="1"/>
  </cols>
  <sheetData>
    <row r="1" spans="1:3" x14ac:dyDescent="0.3">
      <c r="A1" s="4" t="s">
        <v>181</v>
      </c>
      <c r="B1" s="4" t="s">
        <v>182</v>
      </c>
      <c r="C1" s="4" t="s">
        <v>183</v>
      </c>
    </row>
    <row r="2" spans="1:3" x14ac:dyDescent="0.3">
      <c r="A2" s="49" t="s">
        <v>184</v>
      </c>
      <c r="B2" s="50">
        <v>3008</v>
      </c>
      <c r="C2" s="51" t="s">
        <v>185</v>
      </c>
    </row>
    <row r="3" spans="1:3" x14ac:dyDescent="0.3">
      <c r="A3" s="49" t="s">
        <v>186</v>
      </c>
      <c r="B3" s="50">
        <v>4001</v>
      </c>
      <c r="C3" s="51" t="s">
        <v>187</v>
      </c>
    </row>
    <row r="4" spans="1:3" x14ac:dyDescent="0.3">
      <c r="A4" s="49" t="s">
        <v>188</v>
      </c>
      <c r="B4" s="50">
        <v>9002</v>
      </c>
      <c r="C4" s="51" t="s">
        <v>189</v>
      </c>
    </row>
    <row r="5" spans="1:3" x14ac:dyDescent="0.3">
      <c r="A5" s="49" t="s">
        <v>190</v>
      </c>
      <c r="B5" s="50">
        <v>8007</v>
      </c>
      <c r="C5" s="51" t="s">
        <v>191</v>
      </c>
    </row>
    <row r="6" spans="1:3" x14ac:dyDescent="0.3">
      <c r="A6" s="49" t="s">
        <v>192</v>
      </c>
      <c r="B6" s="50">
        <v>3003</v>
      </c>
      <c r="C6" s="51" t="s">
        <v>193</v>
      </c>
    </row>
    <row r="7" spans="1:3" x14ac:dyDescent="0.3">
      <c r="A7" s="49" t="s">
        <v>184</v>
      </c>
      <c r="B7" s="50">
        <v>3007</v>
      </c>
      <c r="C7" s="51" t="s">
        <v>194</v>
      </c>
    </row>
    <row r="8" spans="1:3" x14ac:dyDescent="0.3">
      <c r="A8" s="49" t="s">
        <v>195</v>
      </c>
      <c r="B8" s="50">
        <v>3001</v>
      </c>
      <c r="C8" s="51" t="s">
        <v>196</v>
      </c>
    </row>
    <row r="9" spans="1:3" x14ac:dyDescent="0.3">
      <c r="A9" t="s">
        <v>188</v>
      </c>
      <c r="B9" s="47">
        <v>2001</v>
      </c>
      <c r="C9" s="48" t="s">
        <v>197</v>
      </c>
    </row>
    <row r="10" spans="1:3" x14ac:dyDescent="0.3">
      <c r="A10" s="49" t="s">
        <v>198</v>
      </c>
      <c r="B10" s="50">
        <v>3005</v>
      </c>
      <c r="C10" s="51" t="s">
        <v>199</v>
      </c>
    </row>
    <row r="11" spans="1:3" x14ac:dyDescent="0.3">
      <c r="A11" t="s">
        <v>200</v>
      </c>
      <c r="B11" s="47">
        <v>1002</v>
      </c>
      <c r="C11" s="48" t="s">
        <v>201</v>
      </c>
    </row>
    <row r="12" spans="1:3" x14ac:dyDescent="0.3">
      <c r="A12" s="49" t="s">
        <v>202</v>
      </c>
      <c r="B12" s="50">
        <v>3004</v>
      </c>
      <c r="C12" s="51" t="s">
        <v>203</v>
      </c>
    </row>
    <row r="13" spans="1:3" x14ac:dyDescent="0.3">
      <c r="A13" t="s">
        <v>188</v>
      </c>
      <c r="B13" s="47">
        <v>3002</v>
      </c>
      <c r="C13" s="48" t="s">
        <v>204</v>
      </c>
    </row>
    <row r="14" spans="1:3" x14ac:dyDescent="0.3">
      <c r="A14" s="49" t="s">
        <v>205</v>
      </c>
      <c r="B14" s="50">
        <v>5001</v>
      </c>
      <c r="C14" s="51" t="s">
        <v>206</v>
      </c>
    </row>
    <row r="15" spans="1:3" x14ac:dyDescent="0.3">
      <c r="A15" s="49" t="s">
        <v>207</v>
      </c>
      <c r="B15" s="50">
        <v>8002</v>
      </c>
      <c r="C15" s="51" t="s">
        <v>208</v>
      </c>
    </row>
    <row r="16" spans="1:3" x14ac:dyDescent="0.3">
      <c r="A16" s="49" t="s">
        <v>209</v>
      </c>
      <c r="B16" s="50">
        <v>7002</v>
      </c>
      <c r="C16" s="51" t="s">
        <v>210</v>
      </c>
    </row>
    <row r="17" spans="1:3" x14ac:dyDescent="0.3">
      <c r="A17" s="53" t="s">
        <v>209</v>
      </c>
      <c r="B17" s="54">
        <v>5003</v>
      </c>
      <c r="C17" s="55" t="s">
        <v>58</v>
      </c>
    </row>
    <row r="18" spans="1:3" x14ac:dyDescent="0.3">
      <c r="A18" s="49" t="s">
        <v>209</v>
      </c>
      <c r="B18" s="50">
        <v>5006</v>
      </c>
      <c r="C18" s="51" t="s">
        <v>211</v>
      </c>
    </row>
    <row r="19" spans="1:3" x14ac:dyDescent="0.3">
      <c r="A19" s="49" t="s">
        <v>212</v>
      </c>
      <c r="B19" s="50">
        <v>5002</v>
      </c>
      <c r="C19" s="51" t="s">
        <v>213</v>
      </c>
    </row>
    <row r="20" spans="1:3" x14ac:dyDescent="0.3">
      <c r="A20" s="49" t="s">
        <v>184</v>
      </c>
      <c r="B20" s="50">
        <v>8004</v>
      </c>
      <c r="C20" s="51" t="s">
        <v>74</v>
      </c>
    </row>
    <row r="21" spans="1:3" x14ac:dyDescent="0.3">
      <c r="A21" s="49" t="s">
        <v>214</v>
      </c>
      <c r="B21" s="50">
        <v>8001</v>
      </c>
      <c r="C21" s="51" t="s">
        <v>97</v>
      </c>
    </row>
    <row r="22" spans="1:3" x14ac:dyDescent="0.3">
      <c r="A22" s="49" t="s">
        <v>215</v>
      </c>
      <c r="B22" s="50">
        <v>7001</v>
      </c>
      <c r="C22" s="51" t="s">
        <v>216</v>
      </c>
    </row>
    <row r="23" spans="1:3" x14ac:dyDescent="0.3">
      <c r="A23" s="49" t="s">
        <v>217</v>
      </c>
      <c r="B23" s="50">
        <v>6001</v>
      </c>
      <c r="C23" s="51" t="s">
        <v>218</v>
      </c>
    </row>
    <row r="24" spans="1:3" x14ac:dyDescent="0.3">
      <c r="A24" s="49" t="s">
        <v>217</v>
      </c>
      <c r="B24" s="50">
        <v>6002</v>
      </c>
      <c r="C24" s="51" t="s">
        <v>219</v>
      </c>
    </row>
    <row r="25" spans="1:3" x14ac:dyDescent="0.3">
      <c r="A25" s="49" t="s">
        <v>209</v>
      </c>
      <c r="B25" s="50">
        <v>4004</v>
      </c>
      <c r="C25" s="51" t="s">
        <v>220</v>
      </c>
    </row>
    <row r="26" spans="1:3" x14ac:dyDescent="0.3">
      <c r="A26" s="49" t="s">
        <v>209</v>
      </c>
      <c r="B26" s="50">
        <v>5004</v>
      </c>
      <c r="C26" s="51" t="s">
        <v>221</v>
      </c>
    </row>
    <row r="27" spans="1:3" x14ac:dyDescent="0.3">
      <c r="A27" s="49" t="s">
        <v>190</v>
      </c>
      <c r="B27" s="50">
        <v>8003</v>
      </c>
      <c r="C27" s="51" t="s">
        <v>222</v>
      </c>
    </row>
    <row r="28" spans="1:3" x14ac:dyDescent="0.3">
      <c r="A28" s="49" t="s">
        <v>223</v>
      </c>
      <c r="B28" s="50">
        <v>3006</v>
      </c>
      <c r="C28" s="51" t="s">
        <v>224</v>
      </c>
    </row>
    <row r="29" spans="1:3" x14ac:dyDescent="0.3">
      <c r="A29" s="49" t="s">
        <v>225</v>
      </c>
      <c r="B29" s="50">
        <v>4003</v>
      </c>
      <c r="C29" s="51" t="s">
        <v>226</v>
      </c>
    </row>
    <row r="30" spans="1:3" x14ac:dyDescent="0.3">
      <c r="A30" t="s">
        <v>200</v>
      </c>
      <c r="B30" s="47">
        <v>2003</v>
      </c>
      <c r="C30" s="48" t="s">
        <v>227</v>
      </c>
    </row>
    <row r="31" spans="1:3" x14ac:dyDescent="0.3">
      <c r="A31" t="s">
        <v>200</v>
      </c>
      <c r="B31" s="47">
        <v>8005</v>
      </c>
      <c r="C31" s="48" t="s">
        <v>228</v>
      </c>
    </row>
    <row r="32" spans="1:3" x14ac:dyDescent="0.3">
      <c r="A32" s="49" t="s">
        <v>209</v>
      </c>
      <c r="B32" s="50">
        <v>5005</v>
      </c>
      <c r="C32" s="51" t="s">
        <v>229</v>
      </c>
    </row>
    <row r="33" spans="1:3" x14ac:dyDescent="0.3">
      <c r="A33" s="49" t="s">
        <v>215</v>
      </c>
      <c r="B33" s="50">
        <v>7003</v>
      </c>
      <c r="C33" s="51" t="s">
        <v>230</v>
      </c>
    </row>
    <row r="34" spans="1:3" x14ac:dyDescent="0.3">
      <c r="A34" t="s">
        <v>200</v>
      </c>
      <c r="B34" s="47">
        <v>9001</v>
      </c>
      <c r="C34" s="48" t="s">
        <v>231</v>
      </c>
    </row>
    <row r="35" spans="1:3" x14ac:dyDescent="0.3">
      <c r="A35" s="49" t="s">
        <v>232</v>
      </c>
      <c r="B35" s="50">
        <v>8006</v>
      </c>
      <c r="C35" s="51" t="s">
        <v>233</v>
      </c>
    </row>
    <row r="36" spans="1:3" x14ac:dyDescent="0.3">
      <c r="A36" s="49" t="s">
        <v>234</v>
      </c>
      <c r="B36" s="50">
        <v>4002</v>
      </c>
      <c r="C36" s="51" t="s">
        <v>235</v>
      </c>
    </row>
    <row r="37" spans="1:3" x14ac:dyDescent="0.3">
      <c r="A37" s="49" t="s">
        <v>188</v>
      </c>
      <c r="B37" s="50">
        <v>2002</v>
      </c>
      <c r="C37" s="51" t="s">
        <v>236</v>
      </c>
    </row>
    <row r="38" spans="1:3" x14ac:dyDescent="0.3">
      <c r="A38" s="49" t="s">
        <v>188</v>
      </c>
      <c r="B38" s="50">
        <v>2005</v>
      </c>
      <c r="C38" s="51" t="s">
        <v>237</v>
      </c>
    </row>
    <row r="39" spans="1:3" x14ac:dyDescent="0.3">
      <c r="A39" s="49" t="s">
        <v>188</v>
      </c>
      <c r="B39" s="50">
        <v>2004</v>
      </c>
      <c r="C39" s="51" t="s">
        <v>238</v>
      </c>
    </row>
    <row r="40" spans="1:3" x14ac:dyDescent="0.3">
      <c r="A40" s="49" t="s">
        <v>188</v>
      </c>
      <c r="B40" s="50">
        <v>9003</v>
      </c>
      <c r="C40" s="51" t="s">
        <v>239</v>
      </c>
    </row>
  </sheetData>
  <autoFilter ref="A1:C40" xr:uid="{7F0186B6-9970-4D0E-BB1E-5D5E8D715984}">
    <sortState xmlns:xlrd2="http://schemas.microsoft.com/office/spreadsheetml/2017/richdata2" ref="A2:C40">
      <sortCondition ref="C1:C40"/>
    </sortState>
  </autoFilter>
  <conditionalFormatting sqref="B1:B1048576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Orçamento</vt:lpstr>
      <vt:lpstr>CCusto</vt:lpstr>
      <vt:lpstr>Orçamento!Area_de_impressao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2023-11-01T18:34:56Z</cp:lastPrinted>
  <dcterms:created xsi:type="dcterms:W3CDTF">2022-05-11T13:32:15Z</dcterms:created>
  <dcterms:modified xsi:type="dcterms:W3CDTF">2023-11-27T18:21:21Z</dcterms:modified>
</cp:coreProperties>
</file>