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38625" windowHeight="21105"/>
  </bookViews>
  <sheets>
    <sheet name="Results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8" i="1" l="1"/>
  <c r="J138" i="1"/>
  <c r="K138" i="1"/>
  <c r="L138" i="1"/>
  <c r="M138" i="1"/>
  <c r="N138" i="1"/>
  <c r="O138" i="1"/>
  <c r="H138" i="1"/>
  <c r="H135" i="1"/>
  <c r="I137" i="1"/>
  <c r="J137" i="1"/>
  <c r="K137" i="1"/>
  <c r="L137" i="1"/>
  <c r="M137" i="1"/>
  <c r="N137" i="1"/>
  <c r="O137" i="1"/>
  <c r="H137" i="1"/>
  <c r="I134" i="1"/>
  <c r="J134" i="1"/>
  <c r="K134" i="1"/>
  <c r="L134" i="1"/>
  <c r="M134" i="1"/>
  <c r="N134" i="1"/>
  <c r="O134" i="1"/>
  <c r="H134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R58" i="1"/>
  <c r="Q58" i="1"/>
  <c r="P58" i="1"/>
  <c r="O58" i="1"/>
  <c r="N58" i="1"/>
  <c r="M58" i="1"/>
  <c r="L58" i="1"/>
  <c r="R57" i="1"/>
  <c r="Q57" i="1"/>
  <c r="P57" i="1"/>
  <c r="O57" i="1"/>
  <c r="N57" i="1"/>
  <c r="M57" i="1"/>
  <c r="L57" i="1"/>
  <c r="R70" i="1"/>
  <c r="Q70" i="1"/>
  <c r="P70" i="1"/>
  <c r="O70" i="1"/>
  <c r="N70" i="1"/>
  <c r="M70" i="1"/>
  <c r="L70" i="1"/>
  <c r="R69" i="1"/>
  <c r="Q69" i="1"/>
  <c r="P69" i="1"/>
  <c r="O69" i="1"/>
  <c r="N69" i="1"/>
  <c r="M69" i="1"/>
  <c r="L69" i="1"/>
  <c r="R67" i="1"/>
  <c r="Q67" i="1"/>
  <c r="P67" i="1"/>
  <c r="O67" i="1"/>
  <c r="N67" i="1"/>
  <c r="M67" i="1"/>
  <c r="L67" i="1"/>
  <c r="R66" i="1"/>
  <c r="Q66" i="1"/>
  <c r="P66" i="1"/>
  <c r="O66" i="1"/>
  <c r="N66" i="1"/>
  <c r="M66" i="1"/>
  <c r="L66" i="1"/>
  <c r="D66" i="1"/>
  <c r="E66" i="1"/>
  <c r="F66" i="1"/>
  <c r="G66" i="1"/>
  <c r="H66" i="1"/>
  <c r="I66" i="1"/>
  <c r="C66" i="1"/>
  <c r="C69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D67" i="1"/>
  <c r="E67" i="1"/>
  <c r="F67" i="1"/>
  <c r="G67" i="1"/>
  <c r="H67" i="1"/>
  <c r="I67" i="1"/>
  <c r="C67" i="1"/>
  <c r="D58" i="1"/>
  <c r="E58" i="1"/>
  <c r="F58" i="1"/>
  <c r="G58" i="1"/>
  <c r="H58" i="1"/>
  <c r="I58" i="1"/>
  <c r="C58" i="1"/>
  <c r="D57" i="1"/>
  <c r="E57" i="1"/>
  <c r="F57" i="1"/>
  <c r="G57" i="1"/>
  <c r="H57" i="1"/>
  <c r="I57" i="1"/>
  <c r="C57" i="1"/>
  <c r="R46" i="1"/>
  <c r="Q46" i="1"/>
  <c r="P46" i="1"/>
  <c r="O46" i="1"/>
  <c r="N46" i="1"/>
  <c r="M46" i="1"/>
  <c r="L46" i="1"/>
  <c r="R45" i="1"/>
  <c r="Q45" i="1"/>
  <c r="P45" i="1"/>
  <c r="O45" i="1"/>
  <c r="N45" i="1"/>
  <c r="M45" i="1"/>
  <c r="L45" i="1"/>
  <c r="R43" i="1"/>
  <c r="Q43" i="1"/>
  <c r="P43" i="1"/>
  <c r="O43" i="1"/>
  <c r="N43" i="1"/>
  <c r="M43" i="1"/>
  <c r="L43" i="1"/>
  <c r="R42" i="1"/>
  <c r="Q42" i="1"/>
  <c r="P42" i="1"/>
  <c r="O42" i="1"/>
  <c r="N42" i="1"/>
  <c r="M42" i="1"/>
  <c r="L42" i="1"/>
  <c r="R34" i="1"/>
  <c r="Q34" i="1"/>
  <c r="P34" i="1"/>
  <c r="O34" i="1"/>
  <c r="N34" i="1"/>
  <c r="M34" i="1"/>
  <c r="L34" i="1"/>
  <c r="M33" i="1"/>
  <c r="N33" i="1"/>
  <c r="O33" i="1"/>
  <c r="P33" i="1"/>
  <c r="Q33" i="1"/>
  <c r="R33" i="1"/>
  <c r="L33" i="1"/>
  <c r="R20" i="1"/>
  <c r="Q20" i="1"/>
  <c r="P20" i="1"/>
  <c r="O20" i="1"/>
  <c r="N20" i="1"/>
  <c r="M20" i="1"/>
  <c r="L20" i="1"/>
  <c r="R11" i="1"/>
  <c r="Q11" i="1"/>
  <c r="P11" i="1"/>
  <c r="O11" i="1"/>
  <c r="N11" i="1"/>
  <c r="M11" i="1"/>
  <c r="L11" i="1"/>
  <c r="M19" i="1"/>
  <c r="N19" i="1"/>
  <c r="O19" i="1"/>
  <c r="P19" i="1"/>
  <c r="Q19" i="1"/>
  <c r="R19" i="1"/>
  <c r="M10" i="1"/>
  <c r="N10" i="1"/>
  <c r="O10" i="1"/>
  <c r="P10" i="1"/>
  <c r="Q10" i="1"/>
  <c r="R10" i="1"/>
  <c r="L19" i="1"/>
  <c r="L10" i="1"/>
  <c r="R23" i="1"/>
  <c r="Q23" i="1"/>
  <c r="P23" i="1"/>
  <c r="O23" i="1"/>
  <c r="N23" i="1"/>
  <c r="M23" i="1"/>
  <c r="L23" i="1"/>
  <c r="R22" i="1"/>
  <c r="Q22" i="1"/>
  <c r="P22" i="1"/>
  <c r="O22" i="1"/>
  <c r="N22" i="1"/>
  <c r="M22" i="1"/>
  <c r="L22" i="1"/>
  <c r="D23" i="1"/>
  <c r="E23" i="1"/>
  <c r="F23" i="1"/>
  <c r="G23" i="1"/>
  <c r="H23" i="1"/>
  <c r="I23" i="1"/>
  <c r="C23" i="1"/>
  <c r="D22" i="1"/>
  <c r="E22" i="1"/>
  <c r="F22" i="1"/>
  <c r="G22" i="1"/>
  <c r="H22" i="1"/>
  <c r="I22" i="1"/>
  <c r="C22" i="1"/>
  <c r="D20" i="1"/>
  <c r="E20" i="1"/>
  <c r="F20" i="1"/>
  <c r="G20" i="1"/>
  <c r="H20" i="1"/>
  <c r="I20" i="1"/>
  <c r="C20" i="1"/>
  <c r="D11" i="1"/>
  <c r="E11" i="1"/>
  <c r="F11" i="1"/>
  <c r="G11" i="1"/>
  <c r="H11" i="1"/>
  <c r="I11" i="1"/>
  <c r="C11" i="1"/>
  <c r="C13" i="2"/>
  <c r="C12" i="2"/>
  <c r="B13" i="2"/>
  <c r="B12" i="2"/>
  <c r="I19" i="1"/>
  <c r="H19" i="1"/>
  <c r="G19" i="1"/>
  <c r="F19" i="1"/>
  <c r="E19" i="1"/>
  <c r="D19" i="1"/>
  <c r="C19" i="1"/>
  <c r="C10" i="1"/>
  <c r="D10" i="1"/>
  <c r="E10" i="1"/>
  <c r="F10" i="1"/>
  <c r="G10" i="1"/>
  <c r="H10" i="1"/>
  <c r="I10" i="1"/>
  <c r="D103" i="1" l="1"/>
  <c r="E103" i="1"/>
  <c r="F103" i="1"/>
  <c r="G103" i="1"/>
  <c r="H103" i="1"/>
  <c r="I103" i="1"/>
  <c r="C103" i="1"/>
  <c r="R74" i="1"/>
  <c r="R75" i="1"/>
  <c r="R76" i="1"/>
  <c r="R77" i="1"/>
  <c r="R78" i="1"/>
  <c r="R79" i="1"/>
  <c r="R80" i="1"/>
  <c r="R81" i="1"/>
  <c r="R82" i="1"/>
  <c r="R97" i="1"/>
  <c r="R98" i="1"/>
  <c r="R99" i="1"/>
  <c r="R100" i="1"/>
  <c r="R101" i="1"/>
  <c r="R102" i="1"/>
  <c r="R103" i="1"/>
  <c r="R104" i="1"/>
  <c r="R105" i="1"/>
  <c r="AA97" i="1"/>
  <c r="AA98" i="1"/>
  <c r="AA99" i="1"/>
  <c r="AA100" i="1"/>
  <c r="AA101" i="1"/>
  <c r="AA102" i="1"/>
  <c r="AA103" i="1"/>
  <c r="AA104" i="1"/>
  <c r="AA105" i="1"/>
  <c r="AA74" i="1"/>
  <c r="AA75" i="1"/>
  <c r="AA76" i="1"/>
  <c r="AA77" i="1"/>
  <c r="AA78" i="1"/>
  <c r="AA79" i="1"/>
  <c r="AA80" i="1"/>
  <c r="AA81" i="1"/>
  <c r="AA82" i="1"/>
  <c r="AA28" i="1"/>
  <c r="AA29" i="1"/>
  <c r="AA30" i="1"/>
  <c r="AA31" i="1"/>
  <c r="AA32" i="1"/>
  <c r="AA33" i="1"/>
  <c r="AA34" i="1"/>
  <c r="AA35" i="1"/>
  <c r="AA36" i="1"/>
  <c r="AA5" i="1"/>
  <c r="AA6" i="1"/>
  <c r="AA7" i="1"/>
  <c r="AA8" i="1"/>
  <c r="AA9" i="1"/>
  <c r="AA10" i="1"/>
  <c r="AA11" i="1"/>
  <c r="AA12" i="1"/>
  <c r="AA13" i="1"/>
  <c r="AA52" i="1"/>
  <c r="AA53" i="1"/>
  <c r="AA54" i="1"/>
  <c r="AA55" i="1"/>
  <c r="AA56" i="1"/>
  <c r="AA57" i="1"/>
  <c r="AA58" i="1"/>
  <c r="AA59" i="1"/>
  <c r="AA60" i="1"/>
  <c r="AA84" i="1" l="1"/>
  <c r="AA62" i="1"/>
  <c r="AA107" i="1"/>
  <c r="R107" i="1"/>
  <c r="R84" i="1"/>
  <c r="AA15" i="1"/>
  <c r="AA3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V28" i="1"/>
  <c r="W28" i="1"/>
  <c r="X28" i="1"/>
  <c r="Y28" i="1"/>
  <c r="Z28" i="1"/>
  <c r="U28" i="1"/>
  <c r="U38" i="1" l="1"/>
  <c r="U5" i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L98" i="1" l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M97" i="1"/>
  <c r="N97" i="1"/>
  <c r="O97" i="1"/>
  <c r="P97" i="1"/>
  <c r="Q97" i="1"/>
  <c r="L97" i="1"/>
  <c r="L82" i="1"/>
  <c r="M82" i="1"/>
  <c r="N82" i="1"/>
  <c r="O82" i="1"/>
  <c r="P82" i="1"/>
  <c r="Q82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M74" i="1"/>
  <c r="N74" i="1"/>
  <c r="O74" i="1"/>
  <c r="P74" i="1"/>
  <c r="Q74" i="1"/>
  <c r="L74" i="1"/>
  <c r="V98" i="1"/>
  <c r="W98" i="1"/>
  <c r="X98" i="1"/>
  <c r="Y98" i="1"/>
  <c r="Z98" i="1"/>
  <c r="U98" i="1"/>
  <c r="V97" i="1"/>
  <c r="W97" i="1"/>
  <c r="X97" i="1"/>
  <c r="Y97" i="1"/>
  <c r="Z97" i="1"/>
  <c r="U97" i="1"/>
  <c r="Z105" i="1"/>
  <c r="Y105" i="1"/>
  <c r="X105" i="1"/>
  <c r="W105" i="1"/>
  <c r="V105" i="1"/>
  <c r="U105" i="1"/>
  <c r="Z104" i="1"/>
  <c r="Y104" i="1"/>
  <c r="X104" i="1"/>
  <c r="W104" i="1"/>
  <c r="V104" i="1"/>
  <c r="U104" i="1"/>
  <c r="Z103" i="1"/>
  <c r="Y103" i="1"/>
  <c r="X103" i="1"/>
  <c r="W103" i="1"/>
  <c r="V103" i="1"/>
  <c r="U103" i="1"/>
  <c r="Z102" i="1"/>
  <c r="Y102" i="1"/>
  <c r="X102" i="1"/>
  <c r="W102" i="1"/>
  <c r="V102" i="1"/>
  <c r="U102" i="1"/>
  <c r="Z101" i="1"/>
  <c r="Y101" i="1"/>
  <c r="X101" i="1"/>
  <c r="W101" i="1"/>
  <c r="V101" i="1"/>
  <c r="U101" i="1"/>
  <c r="Z100" i="1"/>
  <c r="Y100" i="1"/>
  <c r="X100" i="1"/>
  <c r="W100" i="1"/>
  <c r="V100" i="1"/>
  <c r="U100" i="1"/>
  <c r="Z99" i="1"/>
  <c r="Y99" i="1"/>
  <c r="X99" i="1"/>
  <c r="W99" i="1"/>
  <c r="V99" i="1"/>
  <c r="U99" i="1"/>
  <c r="V74" i="1"/>
  <c r="W74" i="1"/>
  <c r="X74" i="1"/>
  <c r="Y74" i="1"/>
  <c r="Z74" i="1"/>
  <c r="V75" i="1"/>
  <c r="W75" i="1"/>
  <c r="X75" i="1"/>
  <c r="Y75" i="1"/>
  <c r="Z75" i="1"/>
  <c r="V76" i="1"/>
  <c r="W76" i="1"/>
  <c r="X76" i="1"/>
  <c r="Y76" i="1"/>
  <c r="Z76" i="1"/>
  <c r="V77" i="1"/>
  <c r="W77" i="1"/>
  <c r="X77" i="1"/>
  <c r="Y77" i="1"/>
  <c r="Z77" i="1"/>
  <c r="V78" i="1"/>
  <c r="W78" i="1"/>
  <c r="X78" i="1"/>
  <c r="Y78" i="1"/>
  <c r="Z78" i="1"/>
  <c r="V79" i="1"/>
  <c r="W79" i="1"/>
  <c r="X79" i="1"/>
  <c r="Y79" i="1"/>
  <c r="Z79" i="1"/>
  <c r="V80" i="1"/>
  <c r="W80" i="1"/>
  <c r="X80" i="1"/>
  <c r="Y80" i="1"/>
  <c r="Z80" i="1"/>
  <c r="V81" i="1"/>
  <c r="W81" i="1"/>
  <c r="X81" i="1"/>
  <c r="Y81" i="1"/>
  <c r="Z81" i="1"/>
  <c r="V82" i="1"/>
  <c r="W82" i="1"/>
  <c r="X82" i="1"/>
  <c r="Y82" i="1"/>
  <c r="Z82" i="1"/>
  <c r="U82" i="1"/>
  <c r="U81" i="1"/>
  <c r="U80" i="1"/>
  <c r="U79" i="1"/>
  <c r="U78" i="1"/>
  <c r="U77" i="1"/>
  <c r="U76" i="1"/>
  <c r="U75" i="1"/>
  <c r="U74" i="1"/>
  <c r="Z60" i="1"/>
  <c r="Y60" i="1"/>
  <c r="X60" i="1"/>
  <c r="W60" i="1"/>
  <c r="V60" i="1"/>
  <c r="U60" i="1"/>
  <c r="Z59" i="1"/>
  <c r="Y59" i="1"/>
  <c r="X59" i="1"/>
  <c r="W59" i="1"/>
  <c r="V59" i="1"/>
  <c r="U59" i="1"/>
  <c r="Z58" i="1"/>
  <c r="Y58" i="1"/>
  <c r="X58" i="1"/>
  <c r="W58" i="1"/>
  <c r="V58" i="1"/>
  <c r="U58" i="1"/>
  <c r="Z57" i="1"/>
  <c r="Y57" i="1"/>
  <c r="X57" i="1"/>
  <c r="W57" i="1"/>
  <c r="V57" i="1"/>
  <c r="U57" i="1"/>
  <c r="Z56" i="1"/>
  <c r="Y56" i="1"/>
  <c r="X56" i="1"/>
  <c r="W56" i="1"/>
  <c r="V56" i="1"/>
  <c r="U56" i="1"/>
  <c r="Z55" i="1"/>
  <c r="Y55" i="1"/>
  <c r="X55" i="1"/>
  <c r="W55" i="1"/>
  <c r="V55" i="1"/>
  <c r="U55" i="1"/>
  <c r="Z54" i="1"/>
  <c r="Y54" i="1"/>
  <c r="X54" i="1"/>
  <c r="W54" i="1"/>
  <c r="V54" i="1"/>
  <c r="U54" i="1"/>
  <c r="Z53" i="1"/>
  <c r="Y53" i="1"/>
  <c r="X53" i="1"/>
  <c r="W53" i="1"/>
  <c r="V53" i="1"/>
  <c r="U53" i="1"/>
  <c r="Z52" i="1"/>
  <c r="Y52" i="1"/>
  <c r="X52" i="1"/>
  <c r="W52" i="1"/>
  <c r="V52" i="1"/>
  <c r="U52" i="1"/>
  <c r="X107" i="1"/>
  <c r="U107" i="1"/>
  <c r="U13" i="1"/>
  <c r="V13" i="1"/>
  <c r="W13" i="1"/>
  <c r="X13" i="1"/>
  <c r="Y13" i="1"/>
  <c r="Z13" i="1"/>
  <c r="Z84" i="1" l="1"/>
  <c r="Z107" i="1"/>
  <c r="W84" i="1"/>
  <c r="Y107" i="1"/>
  <c r="X84" i="1"/>
  <c r="U84" i="1"/>
  <c r="Y84" i="1"/>
  <c r="V84" i="1"/>
  <c r="V107" i="1"/>
  <c r="W107" i="1"/>
  <c r="C121" i="1"/>
  <c r="G121" i="1" s="1"/>
  <c r="C130" i="1"/>
  <c r="C122" i="1"/>
  <c r="G122" i="1" s="1"/>
  <c r="C131" i="1"/>
  <c r="G131" i="1" s="1"/>
  <c r="C123" i="1"/>
  <c r="G123" i="1" s="1"/>
  <c r="C132" i="1"/>
  <c r="G132" i="1" s="1"/>
  <c r="C124" i="1"/>
  <c r="G124" i="1" s="1"/>
  <c r="C133" i="1"/>
  <c r="G133" i="1" s="1"/>
  <c r="C120" i="1"/>
  <c r="I121" i="1"/>
  <c r="I130" i="1"/>
  <c r="I131" i="1"/>
  <c r="I123" i="1"/>
  <c r="I132" i="1"/>
  <c r="I124" i="1"/>
  <c r="I133" i="1"/>
  <c r="H121" i="1"/>
  <c r="H130" i="1"/>
  <c r="H131" i="1"/>
  <c r="H123" i="1"/>
  <c r="H132" i="1"/>
  <c r="H124" i="1"/>
  <c r="H133" i="1"/>
  <c r="I120" i="1"/>
  <c r="H120" i="1"/>
  <c r="U15" i="1"/>
  <c r="H126" i="1" l="1"/>
  <c r="I126" i="1"/>
  <c r="G130" i="1"/>
  <c r="I135" i="1"/>
  <c r="I125" i="1"/>
  <c r="H125" i="1"/>
  <c r="N132" i="1"/>
  <c r="N131" i="1"/>
  <c r="N123" i="1"/>
  <c r="L122" i="1"/>
  <c r="K122" i="1"/>
  <c r="N121" i="1"/>
  <c r="N124" i="1"/>
  <c r="N133" i="1"/>
  <c r="N130" i="1"/>
  <c r="V15" i="1"/>
  <c r="V38" i="1"/>
  <c r="Z15" i="1"/>
  <c r="Z38" i="1"/>
  <c r="Y15" i="1"/>
  <c r="Y38" i="1"/>
  <c r="X15" i="1"/>
  <c r="X38" i="1"/>
  <c r="W15" i="1"/>
  <c r="W38" i="1"/>
  <c r="K133" i="1"/>
  <c r="M133" i="1"/>
  <c r="L133" i="1"/>
  <c r="U62" i="1"/>
  <c r="L84" i="1"/>
  <c r="L107" i="1"/>
  <c r="K124" i="1"/>
  <c r="L124" i="1"/>
  <c r="M124" i="1"/>
  <c r="M121" i="1"/>
  <c r="L121" i="1"/>
  <c r="K121" i="1"/>
  <c r="M132" i="1"/>
  <c r="L132" i="1"/>
  <c r="K132" i="1"/>
  <c r="M130" i="1"/>
  <c r="L130" i="1"/>
  <c r="K130" i="1"/>
  <c r="M123" i="1"/>
  <c r="L123" i="1"/>
  <c r="K123" i="1"/>
  <c r="M131" i="1"/>
  <c r="L131" i="1"/>
  <c r="K131" i="1"/>
  <c r="G120" i="1"/>
  <c r="V62" i="1"/>
  <c r="M107" i="1"/>
  <c r="M84" i="1"/>
  <c r="W62" i="1"/>
  <c r="N107" i="1"/>
  <c r="N84" i="1"/>
  <c r="X62" i="1"/>
  <c r="O107" i="1"/>
  <c r="O84" i="1"/>
  <c r="Y62" i="1"/>
  <c r="P107" i="1"/>
  <c r="P84" i="1"/>
  <c r="Z62" i="1"/>
  <c r="Q107" i="1"/>
  <c r="Q84" i="1"/>
  <c r="J133" i="1"/>
  <c r="J124" i="1"/>
  <c r="J123" i="1"/>
  <c r="J120" i="1"/>
  <c r="J125" i="1" s="1"/>
  <c r="J131" i="1"/>
  <c r="J130" i="1"/>
  <c r="J132" i="1"/>
  <c r="J121" i="1"/>
  <c r="M135" i="1" l="1"/>
  <c r="N135" i="1"/>
  <c r="L135" i="1"/>
  <c r="K135" i="1"/>
  <c r="J135" i="1"/>
  <c r="J126" i="1"/>
  <c r="O130" i="1"/>
  <c r="O131" i="1"/>
  <c r="O123" i="1"/>
  <c r="O132" i="1"/>
  <c r="O121" i="1"/>
  <c r="N120" i="1"/>
  <c r="L120" i="1"/>
  <c r="O124" i="1"/>
  <c r="O133" i="1"/>
  <c r="M120" i="1"/>
  <c r="K120" i="1"/>
  <c r="N125" i="1" l="1"/>
  <c r="N126" i="1"/>
  <c r="O120" i="1"/>
  <c r="M125" i="1"/>
  <c r="M126" i="1"/>
  <c r="O135" i="1"/>
  <c r="L125" i="1"/>
  <c r="L126" i="1"/>
  <c r="K125" i="1"/>
  <c r="K126" i="1"/>
  <c r="U14" i="1"/>
  <c r="V14" i="1"/>
  <c r="Y14" i="1"/>
  <c r="X14" i="1"/>
  <c r="AA14" i="1"/>
  <c r="W14" i="1"/>
  <c r="Z14" i="1"/>
  <c r="U37" i="1"/>
  <c r="AA37" i="1"/>
  <c r="V37" i="1"/>
  <c r="Z37" i="1"/>
  <c r="W37" i="1"/>
  <c r="X37" i="1"/>
  <c r="Y37" i="1"/>
  <c r="O125" i="1" l="1"/>
  <c r="O126" i="1"/>
  <c r="AA61" i="1"/>
  <c r="Y61" i="1"/>
  <c r="U61" i="1"/>
  <c r="V61" i="1"/>
  <c r="Z61" i="1"/>
  <c r="X61" i="1"/>
  <c r="W61" i="1"/>
  <c r="R83" i="1"/>
  <c r="AA83" i="1"/>
  <c r="L83" i="1"/>
  <c r="U83" i="1"/>
  <c r="V83" i="1"/>
  <c r="M83" i="1"/>
  <c r="Q83" i="1"/>
  <c r="Z83" i="1"/>
  <c r="P83" i="1"/>
  <c r="Y83" i="1"/>
  <c r="N83" i="1"/>
  <c r="W83" i="1"/>
  <c r="X83" i="1"/>
  <c r="O83" i="1"/>
  <c r="L106" i="1"/>
  <c r="C102" i="1"/>
  <c r="U106" i="1"/>
  <c r="Y106" i="1"/>
  <c r="P106" i="1"/>
  <c r="G102" i="1"/>
  <c r="V106" i="1"/>
  <c r="D102" i="1"/>
  <c r="M106" i="1"/>
  <c r="O106" i="1"/>
  <c r="F102" i="1"/>
  <c r="X106" i="1"/>
  <c r="Z106" i="1"/>
  <c r="Q106" i="1"/>
  <c r="H102" i="1"/>
  <c r="N106" i="1"/>
  <c r="E102" i="1"/>
  <c r="W106" i="1"/>
  <c r="AA106" i="1"/>
  <c r="R106" i="1"/>
  <c r="I102" i="1"/>
</calcChain>
</file>

<file path=xl/sharedStrings.xml><?xml version="1.0" encoding="utf-8"?>
<sst xmlns="http://schemas.openxmlformats.org/spreadsheetml/2006/main" count="439" uniqueCount="48">
  <si>
    <t>Mediastore</t>
  </si>
  <si>
    <t>Teastore</t>
  </si>
  <si>
    <t>TEAMMATES</t>
  </si>
  <si>
    <t>TEAMMATES_H</t>
  </si>
  <si>
    <t>BigBlueButton</t>
  </si>
  <si>
    <t>BigBlueButton_H</t>
  </si>
  <si>
    <t>Teastore_H</t>
  </si>
  <si>
    <t>JabRef</t>
  </si>
  <si>
    <t>JabRef_H</t>
  </si>
  <si>
    <t>#TraceLinks</t>
  </si>
  <si>
    <t>Traceability Link Recovery</t>
  </si>
  <si>
    <t>Project</t>
  </si>
  <si>
    <t>Precision</t>
  </si>
  <si>
    <t>Recall</t>
  </si>
  <si>
    <t>F1</t>
  </si>
  <si>
    <t>Accuracy</t>
  </si>
  <si>
    <t>Specificity</t>
  </si>
  <si>
    <t>Phi</t>
  </si>
  <si>
    <t>All</t>
  </si>
  <si>
    <t>All (weighted)</t>
  </si>
  <si>
    <t>Inconsistency Detection</t>
  </si>
  <si>
    <t>Missing Model Element</t>
  </si>
  <si>
    <t>All filters</t>
  </si>
  <si>
    <t>TP</t>
  </si>
  <si>
    <t>FP</t>
  </si>
  <si>
    <t>FN</t>
  </si>
  <si>
    <t>Undocumented Model Element</t>
  </si>
  <si>
    <t>Expected</t>
  </si>
  <si>
    <t>Baseline approach</t>
  </si>
  <si>
    <t>Our approach</t>
  </si>
  <si>
    <t>Common Words filters</t>
  </si>
  <si>
    <t>No filters</t>
  </si>
  <si>
    <t>DELTA Our/Baseline</t>
  </si>
  <si>
    <t>DELTA All/Common</t>
  </si>
  <si>
    <t>DELTA All/No</t>
  </si>
  <si>
    <t>#ModelElements</t>
  </si>
  <si>
    <t>TN</t>
  </si>
  <si>
    <t>SWATTR</t>
  </si>
  <si>
    <t>DELTA Our/SWATTR</t>
  </si>
  <si>
    <t>PhiMax</t>
  </si>
  <si>
    <t>PhiNorm</t>
  </si>
  <si>
    <t>Our approach historical</t>
  </si>
  <si>
    <t>Sum (H)</t>
  </si>
  <si>
    <t>Sum (non-H)</t>
  </si>
  <si>
    <t>Overall</t>
  </si>
  <si>
    <t>Overall weighted</t>
  </si>
  <si>
    <t>Baseline approach historical</t>
  </si>
  <si>
    <t>Overall (weighted)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</si>
</sst>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0" fillId="0" borderId="4" xfId="0" applyNumberFormat="1" applyBorder="1"/>
    <xf numFmtId="2" fontId="1" fillId="0" borderId="0" xfId="0" applyNumberFormat="1" applyFont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0" xfId="0" applyNumberFormat="1" applyFont="1" applyBorder="1"/>
    <xf numFmtId="2" fontId="0" fillId="0" borderId="2" xfId="0" applyNumberFormat="1" applyFill="1" applyBorder="1"/>
    <xf numFmtId="2" fontId="0" fillId="0" borderId="2" xfId="0" applyNumberFormat="1" applyFont="1" applyFill="1" applyBorder="1"/>
    <xf numFmtId="2" fontId="0" fillId="0" borderId="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8"/>
  <sheetViews>
    <sheetView tabSelected="1" zoomScale="120" zoomScaleNormal="120" workbookViewId="0">
      <selection activeCell="H20" sqref="H20"/>
    </sheetView>
  </sheetViews>
  <sheetFormatPr baseColWidth="10" defaultColWidth="9.140625" defaultRowHeight="15" x14ac:dyDescent="0.25"/>
  <cols>
    <col min="1" max="1" width="9.140625" style="1"/>
    <col min="2" max="2" width="16.7109375" style="1" customWidth="1"/>
    <col min="3" max="5" width="9.140625" style="1"/>
    <col min="6" max="6" width="9.140625" style="1" bestFit="1" customWidth="1"/>
    <col min="7" max="7" width="10.140625" style="1" bestFit="1" customWidth="1"/>
    <col min="8" max="10" width="9.140625" style="1"/>
    <col min="11" max="11" width="17.28515625" style="1" bestFit="1" customWidth="1"/>
    <col min="12" max="15" width="9.140625" style="1"/>
    <col min="16" max="16" width="10.7109375" style="1" customWidth="1"/>
    <col min="17" max="19" width="9.140625" style="1"/>
    <col min="20" max="20" width="16.140625" style="1" bestFit="1" customWidth="1"/>
    <col min="21" max="24" width="9.140625" style="1"/>
    <col min="25" max="25" width="10.140625" style="1" bestFit="1" customWidth="1"/>
    <col min="26" max="16384" width="9.140625" style="1"/>
  </cols>
  <sheetData>
    <row r="2" spans="1:27" x14ac:dyDescent="0.25">
      <c r="A2" s="3" t="s">
        <v>10</v>
      </c>
    </row>
    <row r="3" spans="1:27" x14ac:dyDescent="0.25">
      <c r="B3" s="1" t="s">
        <v>29</v>
      </c>
      <c r="K3" s="1" t="s">
        <v>28</v>
      </c>
      <c r="T3" s="1" t="s">
        <v>32</v>
      </c>
    </row>
    <row r="4" spans="1:27" x14ac:dyDescent="0.25">
      <c r="B4" s="4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12" t="s">
        <v>40</v>
      </c>
      <c r="K4" s="4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12" t="s">
        <v>40</v>
      </c>
      <c r="T4" s="4" t="s">
        <v>11</v>
      </c>
      <c r="U4" s="5" t="s">
        <v>12</v>
      </c>
      <c r="V4" s="5" t="s">
        <v>13</v>
      </c>
      <c r="W4" s="5" t="s">
        <v>14</v>
      </c>
      <c r="X4" s="5" t="s">
        <v>15</v>
      </c>
      <c r="Y4" s="5" t="s">
        <v>16</v>
      </c>
      <c r="Z4" s="5" t="s">
        <v>17</v>
      </c>
      <c r="AA4" s="6" t="s">
        <v>40</v>
      </c>
    </row>
    <row r="5" spans="1:27" x14ac:dyDescent="0.25">
      <c r="B5" s="7" t="s">
        <v>0</v>
      </c>
      <c r="C5" s="1">
        <v>1</v>
      </c>
      <c r="D5" s="1">
        <v>0.62</v>
      </c>
      <c r="E5" s="1">
        <v>0.77</v>
      </c>
      <c r="F5" s="1">
        <v>0.98</v>
      </c>
      <c r="G5" s="1">
        <v>1</v>
      </c>
      <c r="H5" s="1">
        <v>0.78</v>
      </c>
      <c r="I5" s="1">
        <v>1</v>
      </c>
      <c r="K5" s="7" t="s">
        <v>0</v>
      </c>
      <c r="L5" s="1">
        <v>1</v>
      </c>
      <c r="M5" s="1">
        <v>0.38</v>
      </c>
      <c r="N5" s="1">
        <v>0.55000000000000004</v>
      </c>
      <c r="O5" s="1">
        <v>0.93</v>
      </c>
      <c r="P5" s="1">
        <v>1</v>
      </c>
      <c r="Q5" s="1">
        <v>0.6</v>
      </c>
      <c r="R5" s="1">
        <v>1</v>
      </c>
      <c r="T5" s="7" t="s">
        <v>0</v>
      </c>
      <c r="U5" s="1">
        <f t="shared" ref="U5:U6" si="0">C5-L5</f>
        <v>0</v>
      </c>
      <c r="V5" s="1">
        <f t="shared" ref="V5:V6" si="1">D5-M5</f>
        <v>0.24</v>
      </c>
      <c r="W5" s="1">
        <f t="shared" ref="W5:W6" si="2">E5-N5</f>
        <v>0.21999999999999997</v>
      </c>
      <c r="X5" s="1">
        <f t="shared" ref="X5:X6" si="3">F5-O5</f>
        <v>4.9999999999999933E-2</v>
      </c>
      <c r="Y5" s="1">
        <f t="shared" ref="Y5:Y6" si="4">G5-P5</f>
        <v>0</v>
      </c>
      <c r="Z5" s="1">
        <f t="shared" ref="Z5:Z6" si="5">H5-Q5</f>
        <v>0.18000000000000005</v>
      </c>
      <c r="AA5" s="1">
        <f t="shared" ref="AA5:AA6" si="6">I5-R5</f>
        <v>0</v>
      </c>
    </row>
    <row r="6" spans="1:27" x14ac:dyDescent="0.25">
      <c r="B6" s="7" t="s">
        <v>1</v>
      </c>
      <c r="C6" s="1">
        <v>1</v>
      </c>
      <c r="D6" s="1">
        <v>0.74</v>
      </c>
      <c r="E6" s="1">
        <v>0.85</v>
      </c>
      <c r="F6" s="1">
        <v>0.99</v>
      </c>
      <c r="G6" s="1">
        <v>1</v>
      </c>
      <c r="H6" s="1">
        <v>0.85</v>
      </c>
      <c r="I6" s="1">
        <v>1</v>
      </c>
      <c r="K6" s="7" t="s">
        <v>1</v>
      </c>
      <c r="L6" s="1">
        <v>0.88</v>
      </c>
      <c r="M6" s="1">
        <v>0.36</v>
      </c>
      <c r="N6" s="1">
        <v>0.51</v>
      </c>
      <c r="O6" s="1">
        <v>0.91</v>
      </c>
      <c r="P6" s="1">
        <v>0.99</v>
      </c>
      <c r="Q6" s="1">
        <v>0.53</v>
      </c>
      <c r="R6" s="1">
        <v>0.86</v>
      </c>
      <c r="T6" s="7" t="s">
        <v>1</v>
      </c>
      <c r="U6" s="1">
        <f t="shared" si="0"/>
        <v>0.12</v>
      </c>
      <c r="V6" s="1">
        <f t="shared" si="1"/>
        <v>0.38</v>
      </c>
      <c r="W6" s="1">
        <f t="shared" si="2"/>
        <v>0.33999999999999997</v>
      </c>
      <c r="X6" s="1">
        <f t="shared" si="3"/>
        <v>7.999999999999996E-2</v>
      </c>
      <c r="Y6" s="1">
        <f t="shared" si="4"/>
        <v>1.0000000000000009E-2</v>
      </c>
      <c r="Z6" s="1">
        <f t="shared" si="5"/>
        <v>0.31999999999999995</v>
      </c>
      <c r="AA6" s="1">
        <f t="shared" si="6"/>
        <v>0.14000000000000001</v>
      </c>
    </row>
    <row r="7" spans="1:27" x14ac:dyDescent="0.25">
      <c r="B7" s="7" t="s">
        <v>2</v>
      </c>
      <c r="C7" s="1">
        <v>0.56000000000000005</v>
      </c>
      <c r="D7" s="1">
        <v>0.9</v>
      </c>
      <c r="E7" s="1">
        <v>0.69</v>
      </c>
      <c r="F7" s="1">
        <v>0.97</v>
      </c>
      <c r="G7" s="1">
        <v>0.98</v>
      </c>
      <c r="H7" s="1">
        <v>0.7</v>
      </c>
      <c r="I7" s="1">
        <v>0.89</v>
      </c>
      <c r="K7" s="7" t="s">
        <v>2</v>
      </c>
      <c r="L7" s="1">
        <v>0.76</v>
      </c>
      <c r="M7" s="1">
        <v>0.45</v>
      </c>
      <c r="N7" s="1">
        <v>0.56999999999999995</v>
      </c>
      <c r="O7" s="1">
        <v>0.86</v>
      </c>
      <c r="P7" s="1">
        <v>0.96</v>
      </c>
      <c r="Q7" s="1">
        <v>0.51</v>
      </c>
      <c r="R7" s="1">
        <v>0.7</v>
      </c>
      <c r="T7" s="7" t="s">
        <v>6</v>
      </c>
      <c r="U7" s="1">
        <f>C15-L15</f>
        <v>6.9999999999999951E-2</v>
      </c>
      <c r="V7" s="1">
        <f>D15-M15</f>
        <v>0.47000000000000003</v>
      </c>
      <c r="W7" s="1">
        <f>E15-N15</f>
        <v>0.36</v>
      </c>
      <c r="X7" s="1">
        <f>F15-O15</f>
        <v>8.9999999999999969E-2</v>
      </c>
      <c r="Y7" s="1">
        <f>G15-P15</f>
        <v>1.0000000000000009E-2</v>
      </c>
      <c r="Z7" s="1">
        <f>H15-Q15</f>
        <v>0.33999999999999997</v>
      </c>
      <c r="AA7" s="1">
        <f>I15-R15</f>
        <v>8.9999999999999969E-2</v>
      </c>
    </row>
    <row r="8" spans="1:27" x14ac:dyDescent="0.25">
      <c r="B8" s="7" t="s">
        <v>4</v>
      </c>
      <c r="C8" s="1">
        <v>0.88</v>
      </c>
      <c r="D8" s="1">
        <v>0.83</v>
      </c>
      <c r="E8" s="1">
        <v>0.85</v>
      </c>
      <c r="F8" s="1">
        <v>0.99</v>
      </c>
      <c r="G8" s="1">
        <v>0.99</v>
      </c>
      <c r="H8" s="1">
        <v>0.84</v>
      </c>
      <c r="I8" s="1">
        <v>0.87</v>
      </c>
      <c r="K8" s="7" t="s">
        <v>4</v>
      </c>
      <c r="L8" s="1">
        <v>0.38</v>
      </c>
      <c r="M8" s="1">
        <v>0.15</v>
      </c>
      <c r="N8" s="1">
        <v>0.21</v>
      </c>
      <c r="O8" s="1">
        <v>0.9</v>
      </c>
      <c r="P8" s="1">
        <v>0.97</v>
      </c>
      <c r="Q8" s="1">
        <v>0.19</v>
      </c>
      <c r="R8" s="1">
        <v>0.31</v>
      </c>
      <c r="T8" s="7" t="s">
        <v>2</v>
      </c>
      <c r="U8" s="1">
        <f>C7-L7</f>
        <v>-0.19999999999999996</v>
      </c>
      <c r="V8" s="1">
        <f>D7-M7</f>
        <v>0.45</v>
      </c>
      <c r="W8" s="1">
        <f>E7-N7</f>
        <v>0.12</v>
      </c>
      <c r="X8" s="1">
        <f>F7-O7</f>
        <v>0.10999999999999999</v>
      </c>
      <c r="Y8" s="1">
        <f>G7-P7</f>
        <v>2.0000000000000018E-2</v>
      </c>
      <c r="Z8" s="1">
        <f>H7-Q7</f>
        <v>0.18999999999999995</v>
      </c>
      <c r="AA8" s="1">
        <f>I7-R7</f>
        <v>0.19000000000000006</v>
      </c>
    </row>
    <row r="9" spans="1:27" x14ac:dyDescent="0.25">
      <c r="B9" s="7" t="s">
        <v>7</v>
      </c>
      <c r="C9" s="1">
        <v>0.9</v>
      </c>
      <c r="D9" s="1">
        <v>1</v>
      </c>
      <c r="E9" s="1">
        <v>0.95</v>
      </c>
      <c r="F9" s="1">
        <v>0.97</v>
      </c>
      <c r="G9" s="1">
        <v>0.97</v>
      </c>
      <c r="H9" s="1">
        <v>0.93</v>
      </c>
      <c r="I9" s="1">
        <v>1</v>
      </c>
      <c r="K9" s="7" t="s">
        <v>7</v>
      </c>
      <c r="L9" s="1">
        <v>0.87</v>
      </c>
      <c r="M9" s="1">
        <v>0.42</v>
      </c>
      <c r="N9" s="1">
        <v>0.56999999999999995</v>
      </c>
      <c r="O9" s="1">
        <v>0.84</v>
      </c>
      <c r="P9" s="1">
        <v>0.98</v>
      </c>
      <c r="Q9" s="1">
        <v>0.53</v>
      </c>
      <c r="R9" s="1">
        <v>0.82</v>
      </c>
      <c r="T9" s="7" t="s">
        <v>3</v>
      </c>
      <c r="U9" s="1">
        <f>C16-L16</f>
        <v>-0.28000000000000003</v>
      </c>
      <c r="V9" s="1">
        <f>D16-M16</f>
        <v>0.25999999999999995</v>
      </c>
      <c r="W9" s="1">
        <f>E16-N16</f>
        <v>3.0000000000000027E-2</v>
      </c>
      <c r="X9" s="1">
        <f>F16-O16</f>
        <v>9.9999999999999978E-2</v>
      </c>
      <c r="Y9" s="1">
        <f>G16-P16</f>
        <v>1.0000000000000009E-2</v>
      </c>
      <c r="Z9" s="1">
        <f>H16-Q16</f>
        <v>5.9999999999999942E-2</v>
      </c>
      <c r="AA9" s="1">
        <f>I16-R16</f>
        <v>-6.9999999999999951E-2</v>
      </c>
    </row>
    <row r="10" spans="1:27" x14ac:dyDescent="0.25">
      <c r="B10" s="8" t="s">
        <v>18</v>
      </c>
      <c r="C10" s="2">
        <f t="shared" ref="C10:H10" si="7">SUM(C5:C9)/COUNT(C5:C9)</f>
        <v>0.86799999999999999</v>
      </c>
      <c r="D10" s="2">
        <f t="shared" si="7"/>
        <v>0.81799999999999995</v>
      </c>
      <c r="E10" s="2">
        <f t="shared" si="7"/>
        <v>0.82200000000000006</v>
      </c>
      <c r="F10" s="2">
        <f t="shared" si="7"/>
        <v>0.97999999999999987</v>
      </c>
      <c r="G10" s="2">
        <f t="shared" si="7"/>
        <v>0.98799999999999988</v>
      </c>
      <c r="H10" s="2">
        <f t="shared" si="7"/>
        <v>0.82</v>
      </c>
      <c r="I10" s="2">
        <f>SUM(I5:I9)/COUNT(I5:I9)</f>
        <v>0.95199999999999996</v>
      </c>
      <c r="K10" s="8" t="s">
        <v>18</v>
      </c>
      <c r="L10" s="2">
        <f>SUM(L5:L9)/COUNT(L5:L9)</f>
        <v>0.77799999999999991</v>
      </c>
      <c r="M10" s="2">
        <f t="shared" ref="M10:R10" si="8">SUM(M5:M9)/COUNT(M5:M9)</f>
        <v>0.35199999999999998</v>
      </c>
      <c r="N10" s="2">
        <f t="shared" si="8"/>
        <v>0.48199999999999993</v>
      </c>
      <c r="O10" s="2">
        <f t="shared" si="8"/>
        <v>0.88800000000000012</v>
      </c>
      <c r="P10" s="2">
        <f t="shared" si="8"/>
        <v>0.98000000000000009</v>
      </c>
      <c r="Q10" s="2">
        <f t="shared" si="8"/>
        <v>0.47199999999999998</v>
      </c>
      <c r="R10" s="2">
        <f t="shared" si="8"/>
        <v>0.73799999999999988</v>
      </c>
      <c r="T10" s="7" t="s">
        <v>4</v>
      </c>
      <c r="U10" s="1">
        <f>C8-L8</f>
        <v>0.5</v>
      </c>
      <c r="V10" s="1">
        <f>D8-M8</f>
        <v>0.67999999999999994</v>
      </c>
      <c r="W10" s="1">
        <f>E8-N8</f>
        <v>0.64</v>
      </c>
      <c r="X10" s="1">
        <f>F8-O8</f>
        <v>8.9999999999999969E-2</v>
      </c>
      <c r="Y10" s="1">
        <f>G8-P8</f>
        <v>2.0000000000000018E-2</v>
      </c>
      <c r="Z10" s="1">
        <f>H8-Q8</f>
        <v>0.64999999999999991</v>
      </c>
      <c r="AA10" s="1">
        <f>I8-R8</f>
        <v>0.56000000000000005</v>
      </c>
    </row>
    <row r="11" spans="1:27" x14ac:dyDescent="0.25">
      <c r="B11" s="7" t="s">
        <v>19</v>
      </c>
      <c r="C11" s="1">
        <f>(Info!$B$2*Results!C5+Info!$B$3*Results!C6+Info!$B$5*Results!C7+Info!$B$7*Results!C8+Info!$B$9*Results!C9)/Info!$B$12</f>
        <v>0.82931818181818173</v>
      </c>
      <c r="D11" s="1">
        <f>(Info!$B$2*Results!D5+Info!$B$3*Results!D6+Info!$B$5*Results!D7+Info!$B$7*Results!D8+Info!$B$9*Results!D9)/Info!$B$12</f>
        <v>0.81886363636363635</v>
      </c>
      <c r="E11" s="1">
        <f>(Info!$B$2*Results!E5+Info!$B$3*Results!E6+Info!$B$5*Results!E7+Info!$B$7*Results!E8+Info!$B$9*Results!E9)/Info!$B$12</f>
        <v>0.80159090909090902</v>
      </c>
      <c r="F11" s="1">
        <f>(Info!$B$2*Results!F5+Info!$B$3*Results!F6+Info!$B$5*Results!F7+Info!$B$7*Results!F8+Info!$B$9*Results!F9)/Info!$B$12</f>
        <v>0.98062499999999997</v>
      </c>
      <c r="G11" s="1">
        <f>(Info!$B$2*Results!G5+Info!$B$3*Results!G6+Info!$B$5*Results!G7+Info!$B$7*Results!G8+Info!$B$9*Results!G9)/Info!$B$12</f>
        <v>0.98829545454545453</v>
      </c>
      <c r="H11" s="1">
        <f>(Info!$B$2*Results!H5+Info!$B$3*Results!H6+Info!$B$5*Results!H7+Info!$B$7*Results!H8+Info!$B$9*Results!H9)/Info!$B$12</f>
        <v>0.80107954545454552</v>
      </c>
      <c r="I11" s="1">
        <f>(Info!$B$2*Results!I5+Info!$B$3*Results!I6+Info!$B$5*Results!I7+Info!$B$7*Results!I8+Info!$B$9*Results!I9)/Info!$B$12</f>
        <v>0.93034090909090916</v>
      </c>
      <c r="K11" s="7" t="s">
        <v>19</v>
      </c>
      <c r="L11" s="1">
        <f>(Info!$B$2*Results!L5+Info!$B$3*Results!L6+Info!$B$5*Results!L7+Info!$B$7*Results!L8+Info!$B$9*Results!L9)/Info!$B$12</f>
        <v>0.71693181818181817</v>
      </c>
      <c r="M11" s="1">
        <f>(Info!$B$2*Results!M5+Info!$B$3*Results!M6+Info!$B$5*Results!M7+Info!$B$7*Results!M8+Info!$B$9*Results!M9)/Info!$B$12</f>
        <v>0.33295454545454545</v>
      </c>
      <c r="N11" s="1">
        <f>(Info!$B$2*Results!N5+Info!$B$3*Results!N6+Info!$B$5*Results!N7+Info!$B$7*Results!N8+Info!$B$9*Results!N9)/Info!$B$12</f>
        <v>0.45113636363636367</v>
      </c>
      <c r="O11" s="1">
        <f>(Info!$B$2*Results!O5+Info!$B$3*Results!O6+Info!$B$5*Results!O7+Info!$B$7*Results!O8+Info!$B$9*Results!O9)/Info!$B$12</f>
        <v>0.88897727272727278</v>
      </c>
      <c r="P11" s="1">
        <f>(Info!$B$2*Results!P5+Info!$B$3*Results!P6+Info!$B$5*Results!P7+Info!$B$7*Results!P8+Info!$B$9*Results!P9)/Info!$B$12</f>
        <v>0.97619318181818182</v>
      </c>
      <c r="Q11" s="1">
        <f>(Info!$B$2*Results!Q5+Info!$B$3*Results!Q6+Info!$B$5*Results!Q7+Info!$B$7*Results!Q8+Info!$B$9*Results!Q9)/Info!$B$12</f>
        <v>0.43539772727272735</v>
      </c>
      <c r="R11" s="1">
        <f>(Info!$B$2*Results!R5+Info!$B$3*Results!R6+Info!$B$5*Results!R7+Info!$B$7*Results!R8+Info!$B$9*Results!R9)/Info!$B$12</f>
        <v>0.67102272727272727</v>
      </c>
      <c r="T11" s="7" t="s">
        <v>5</v>
      </c>
      <c r="U11" s="1">
        <f>C17-L17</f>
        <v>-0.18999999999999995</v>
      </c>
      <c r="V11" s="1">
        <f>D17-M17</f>
        <v>0.36</v>
      </c>
      <c r="W11" s="1">
        <f>E17-N17</f>
        <v>0.28999999999999998</v>
      </c>
      <c r="X11" s="1">
        <f>F17-O17</f>
        <v>5.9999999999999942E-2</v>
      </c>
      <c r="Y11" s="1">
        <f>G17-P17</f>
        <v>-1.0000000000000009E-2</v>
      </c>
      <c r="Z11" s="1">
        <f>H17-Q17</f>
        <v>0.20999999999999996</v>
      </c>
      <c r="AA11" s="1">
        <f>I17-R17</f>
        <v>-0.19999999999999996</v>
      </c>
    </row>
    <row r="12" spans="1:27" x14ac:dyDescent="0.25">
      <c r="T12" s="7" t="s">
        <v>7</v>
      </c>
      <c r="U12" s="1">
        <f>C9-L9</f>
        <v>3.0000000000000027E-2</v>
      </c>
      <c r="V12" s="1">
        <f>D9-M9</f>
        <v>0.58000000000000007</v>
      </c>
      <c r="W12" s="1">
        <f>E9-N9</f>
        <v>0.38</v>
      </c>
      <c r="X12" s="1">
        <f>F9-O9</f>
        <v>0.13</v>
      </c>
      <c r="Y12" s="1">
        <f>G9-P9</f>
        <v>-1.0000000000000009E-2</v>
      </c>
      <c r="Z12" s="1">
        <f>H9-Q9</f>
        <v>0.4</v>
      </c>
      <c r="AA12" s="1">
        <f>I9-R9</f>
        <v>0.18000000000000005</v>
      </c>
    </row>
    <row r="13" spans="1:27" x14ac:dyDescent="0.25">
      <c r="B13" s="1" t="s">
        <v>41</v>
      </c>
      <c r="K13" s="1" t="s">
        <v>46</v>
      </c>
      <c r="T13" s="4" t="s">
        <v>8</v>
      </c>
      <c r="U13" s="5">
        <f>C18-L18</f>
        <v>1.9999999999999907E-2</v>
      </c>
      <c r="V13" s="5">
        <f>D18-M18</f>
        <v>0.53</v>
      </c>
      <c r="W13" s="5">
        <f>E18-N18</f>
        <v>0.31000000000000005</v>
      </c>
      <c r="X13" s="5">
        <f>F18-O18</f>
        <v>0.14000000000000001</v>
      </c>
      <c r="Y13" s="5">
        <f>G18-P18</f>
        <v>0</v>
      </c>
      <c r="Z13" s="5">
        <f>H18-Q18</f>
        <v>0.37</v>
      </c>
      <c r="AA13" s="5">
        <f>I18-R18</f>
        <v>0.27</v>
      </c>
    </row>
    <row r="14" spans="1:27" x14ac:dyDescent="0.25">
      <c r="B14" s="4" t="s">
        <v>11</v>
      </c>
      <c r="C14" s="5" t="s">
        <v>12</v>
      </c>
      <c r="D14" s="5" t="s">
        <v>13</v>
      </c>
      <c r="E14" s="5" t="s">
        <v>14</v>
      </c>
      <c r="F14" s="5" t="s">
        <v>15</v>
      </c>
      <c r="G14" s="5" t="s">
        <v>16</v>
      </c>
      <c r="H14" s="5" t="s">
        <v>17</v>
      </c>
      <c r="I14" s="12" t="s">
        <v>40</v>
      </c>
      <c r="K14" s="4" t="s">
        <v>11</v>
      </c>
      <c r="L14" s="5" t="s">
        <v>12</v>
      </c>
      <c r="M14" s="5" t="s">
        <v>13</v>
      </c>
      <c r="N14" s="5" t="s">
        <v>14</v>
      </c>
      <c r="O14" s="5" t="s">
        <v>15</v>
      </c>
      <c r="P14" s="5" t="s">
        <v>16</v>
      </c>
      <c r="Q14" s="5" t="s">
        <v>17</v>
      </c>
      <c r="R14" s="12" t="s">
        <v>40</v>
      </c>
      <c r="T14" s="7" t="s">
        <v>44</v>
      </c>
      <c r="U14" s="1">
        <f>C10-L10</f>
        <v>9.000000000000008E-2</v>
      </c>
      <c r="V14" s="1">
        <f>D10-M10</f>
        <v>0.46599999999999997</v>
      </c>
      <c r="W14" s="1">
        <f>E10-N10</f>
        <v>0.34000000000000014</v>
      </c>
      <c r="X14" s="1">
        <f>F10-O10</f>
        <v>9.1999999999999749E-2</v>
      </c>
      <c r="Y14" s="1">
        <f>G10-P10</f>
        <v>7.9999999999997851E-3</v>
      </c>
      <c r="Z14" s="1">
        <f>H10-Q10</f>
        <v>0.34799999999999998</v>
      </c>
      <c r="AA14" s="1">
        <f>I10-R10</f>
        <v>0.21400000000000008</v>
      </c>
    </row>
    <row r="15" spans="1:27" x14ac:dyDescent="0.25">
      <c r="B15" s="7" t="s">
        <v>6</v>
      </c>
      <c r="C15" s="1">
        <v>1</v>
      </c>
      <c r="D15" s="1">
        <v>0.93</v>
      </c>
      <c r="E15" s="1">
        <v>0.97</v>
      </c>
      <c r="F15" s="1">
        <v>1</v>
      </c>
      <c r="G15" s="1">
        <v>1</v>
      </c>
      <c r="H15" s="1">
        <v>0.96</v>
      </c>
      <c r="I15" s="1">
        <v>1</v>
      </c>
      <c r="K15" s="7" t="s">
        <v>6</v>
      </c>
      <c r="L15" s="1">
        <v>0.93</v>
      </c>
      <c r="M15" s="1">
        <v>0.46</v>
      </c>
      <c r="N15" s="1">
        <v>0.61</v>
      </c>
      <c r="O15" s="1">
        <v>0.91</v>
      </c>
      <c r="P15" s="1">
        <v>0.99</v>
      </c>
      <c r="Q15" s="1">
        <v>0.62</v>
      </c>
      <c r="R15" s="1">
        <v>0.91</v>
      </c>
      <c r="T15" s="7" t="s">
        <v>47</v>
      </c>
      <c r="U15" s="1">
        <f>C11-L11</f>
        <v>0.11238636363636356</v>
      </c>
      <c r="V15" s="1">
        <f>D11-M11</f>
        <v>0.4859090909090909</v>
      </c>
      <c r="W15" s="1">
        <f>E11-N11</f>
        <v>0.35045454545454535</v>
      </c>
      <c r="X15" s="1">
        <f>F11-O11</f>
        <v>9.1647727272727186E-2</v>
      </c>
      <c r="Y15" s="1">
        <f>G11-P11</f>
        <v>1.2102272727272712E-2</v>
      </c>
      <c r="Z15" s="1">
        <f>H11-Q11</f>
        <v>0.36568181818181816</v>
      </c>
      <c r="AA15" s="1">
        <f>I11-R11</f>
        <v>0.25931818181818189</v>
      </c>
    </row>
    <row r="16" spans="1:27" x14ac:dyDescent="0.25">
      <c r="B16" s="7" t="s">
        <v>3</v>
      </c>
      <c r="C16" s="1">
        <v>0.52</v>
      </c>
      <c r="D16" s="1">
        <v>0.7</v>
      </c>
      <c r="E16" s="1">
        <v>0.6</v>
      </c>
      <c r="F16" s="1">
        <v>0.97</v>
      </c>
      <c r="G16" s="1">
        <v>0.98</v>
      </c>
      <c r="H16" s="1">
        <v>0.59</v>
      </c>
      <c r="I16" s="1">
        <v>0.68</v>
      </c>
      <c r="K16" s="7" t="s">
        <v>3</v>
      </c>
      <c r="L16" s="1">
        <v>0.8</v>
      </c>
      <c r="M16" s="1">
        <v>0.44</v>
      </c>
      <c r="N16" s="1">
        <v>0.56999999999999995</v>
      </c>
      <c r="O16" s="1">
        <v>0.87</v>
      </c>
      <c r="P16" s="1">
        <v>0.97</v>
      </c>
      <c r="Q16" s="1">
        <v>0.53</v>
      </c>
      <c r="R16" s="1">
        <v>0.75</v>
      </c>
    </row>
    <row r="17" spans="2:27" x14ac:dyDescent="0.25">
      <c r="B17" s="7" t="s">
        <v>5</v>
      </c>
      <c r="C17" s="1">
        <v>0.81</v>
      </c>
      <c r="D17" s="1">
        <v>0.62</v>
      </c>
      <c r="E17" s="1">
        <v>0.7</v>
      </c>
      <c r="F17" s="1">
        <v>0.98</v>
      </c>
      <c r="G17" s="1">
        <v>0.99</v>
      </c>
      <c r="H17" s="1">
        <v>0.7</v>
      </c>
      <c r="I17" s="1">
        <v>0.8</v>
      </c>
      <c r="K17" s="7" t="s">
        <v>5</v>
      </c>
      <c r="L17" s="1">
        <v>1</v>
      </c>
      <c r="M17" s="1">
        <v>0.26</v>
      </c>
      <c r="N17" s="1">
        <v>0.41</v>
      </c>
      <c r="O17" s="1">
        <v>0.92</v>
      </c>
      <c r="P17" s="1">
        <v>1</v>
      </c>
      <c r="Q17" s="1">
        <v>0.49</v>
      </c>
      <c r="R17" s="1">
        <v>1</v>
      </c>
    </row>
    <row r="18" spans="2:27" x14ac:dyDescent="0.25">
      <c r="B18" s="7" t="s">
        <v>8</v>
      </c>
      <c r="C18" s="1">
        <v>0.82</v>
      </c>
      <c r="D18" s="1">
        <v>1</v>
      </c>
      <c r="E18" s="1">
        <v>0.9</v>
      </c>
      <c r="F18" s="1">
        <v>0.97</v>
      </c>
      <c r="G18" s="1">
        <v>0.96</v>
      </c>
      <c r="H18" s="1">
        <v>0.89</v>
      </c>
      <c r="I18" s="1">
        <v>1</v>
      </c>
      <c r="K18" s="7" t="s">
        <v>8</v>
      </c>
      <c r="L18" s="1">
        <v>0.8</v>
      </c>
      <c r="M18" s="1">
        <v>0.47</v>
      </c>
      <c r="N18" s="1">
        <v>0.59</v>
      </c>
      <c r="O18" s="1">
        <v>0.83</v>
      </c>
      <c r="P18" s="1">
        <v>0.96</v>
      </c>
      <c r="Q18" s="1">
        <v>0.52</v>
      </c>
      <c r="R18" s="1">
        <v>0.73</v>
      </c>
    </row>
    <row r="19" spans="2:27" x14ac:dyDescent="0.25">
      <c r="B19" s="8" t="s">
        <v>18</v>
      </c>
      <c r="C19" s="2">
        <f t="shared" ref="C19" si="9">SUM(C14:C18)/COUNT(C14:C18)</f>
        <v>0.78749999999999998</v>
      </c>
      <c r="D19" s="2">
        <f t="shared" ref="D19" si="10">SUM(D14:D18)/COUNT(D14:D18)</f>
        <v>0.8125</v>
      </c>
      <c r="E19" s="2">
        <f t="shared" ref="E19" si="11">SUM(E14:E18)/COUNT(E14:E18)</f>
        <v>0.79249999999999987</v>
      </c>
      <c r="F19" s="2">
        <f t="shared" ref="F19" si="12">SUM(F14:F18)/COUNT(F14:F18)</f>
        <v>0.98</v>
      </c>
      <c r="G19" s="2">
        <f t="shared" ref="G19" si="13">SUM(G14:G18)/COUNT(G14:G18)</f>
        <v>0.98249999999999993</v>
      </c>
      <c r="H19" s="2">
        <f t="shared" ref="H19" si="14">SUM(H14:H18)/COUNT(H14:H18)</f>
        <v>0.78500000000000003</v>
      </c>
      <c r="I19" s="2">
        <f>SUM(I14:I18)/COUNT(I14:I18)</f>
        <v>0.87000000000000011</v>
      </c>
      <c r="K19" s="8" t="s">
        <v>18</v>
      </c>
      <c r="L19" s="2">
        <f>SUM(L15:L18)/COUNT(L15:L18)</f>
        <v>0.88250000000000006</v>
      </c>
      <c r="M19" s="2">
        <f t="shared" ref="M19:R19" si="15">SUM(M15:M18)/COUNT(M15:M18)</f>
        <v>0.40750000000000003</v>
      </c>
      <c r="N19" s="2">
        <f t="shared" si="15"/>
        <v>0.54499999999999993</v>
      </c>
      <c r="O19" s="2">
        <f t="shared" si="15"/>
        <v>0.88250000000000006</v>
      </c>
      <c r="P19" s="2">
        <f t="shared" si="15"/>
        <v>0.98</v>
      </c>
      <c r="Q19" s="2">
        <f t="shared" si="15"/>
        <v>0.54</v>
      </c>
      <c r="R19" s="2">
        <f t="shared" si="15"/>
        <v>0.84750000000000003</v>
      </c>
    </row>
    <row r="20" spans="2:27" x14ac:dyDescent="0.25">
      <c r="B20" s="7" t="s">
        <v>19</v>
      </c>
      <c r="C20" s="1">
        <f>(Info!$B$4*Results!C15+Info!$B$6*Results!C16+Info!$B$8*Results!C17+Info!$B$10*Results!C18)/Info!$B$13</f>
        <v>0.79758389261744966</v>
      </c>
      <c r="D20" s="1">
        <f>(Info!$B$4*Results!D15+Info!$B$6*Results!D16+Info!$B$8*Results!D17+Info!$B$10*Results!D18)/Info!$B$13</f>
        <v>0.79248322147651007</v>
      </c>
      <c r="E20" s="1">
        <f>(Info!$B$4*Results!E15+Info!$B$6*Results!E16+Info!$B$8*Results!E17+Info!$B$10*Results!E18)/Info!$B$13</f>
        <v>0.78993288590604016</v>
      </c>
      <c r="F20" s="1">
        <f>(Info!$B$4*Results!F15+Info!$B$6*Results!F16+Info!$B$8*Results!F17+Info!$B$10*Results!F18)/Info!$B$13</f>
        <v>0.98436241610738251</v>
      </c>
      <c r="G20" s="1">
        <f>(Info!$B$4*Results!G15+Info!$B$6*Results!G16+Info!$B$8*Results!G17+Info!$B$10*Results!G18)/Info!$B$13</f>
        <v>0.98912751677852351</v>
      </c>
      <c r="H20" s="1">
        <f>(Info!$B$4*Results!H15+Info!$B$6*Results!H16+Info!$B$8*Results!H17+Info!$B$10*Results!H18)/Info!$B$13</f>
        <v>0.78221476510067112</v>
      </c>
      <c r="I20" s="1">
        <f>(Info!$B$4*Results!I15+Info!$B$6*Results!I16+Info!$B$8*Results!I17+Info!$B$10*Results!I18)/Info!$B$13</f>
        <v>0.8555704697986577</v>
      </c>
      <c r="K20" s="7" t="s">
        <v>19</v>
      </c>
      <c r="L20" s="1">
        <f>(Info!$B$4*Results!L15+Info!$B$6*Results!L16+Info!$B$8*Results!L17+Info!$B$10*Results!L18)/Info!$B$13</f>
        <v>0.89798657718120811</v>
      </c>
      <c r="M20" s="1">
        <f>(Info!$B$4*Results!M15+Info!$B$6*Results!M16+Info!$B$8*Results!M17+Info!$B$10*Results!M18)/Info!$B$13</f>
        <v>0.40879194630872484</v>
      </c>
      <c r="N20" s="1">
        <f>(Info!$B$4*Results!N15+Info!$B$6*Results!N16+Info!$B$8*Results!N17+Info!$B$10*Results!N18)/Info!$B$13</f>
        <v>0.55080536912751688</v>
      </c>
      <c r="O20" s="1">
        <f>(Info!$B$4*Results!O15+Info!$B$6*Results!O16+Info!$B$8*Results!O17+Info!$B$10*Results!O18)/Info!$B$13</f>
        <v>0.89510067114093961</v>
      </c>
      <c r="P20" s="1">
        <f>(Info!$B$4*Results!P15+Info!$B$6*Results!P16+Info!$B$8*Results!P17+Info!$B$10*Results!P18)/Info!$B$13</f>
        <v>0.98429530201342263</v>
      </c>
      <c r="Q20" s="1">
        <f>(Info!$B$4*Results!Q15+Info!$B$6*Results!Q16+Info!$B$8*Results!Q17+Info!$B$10*Results!Q18)/Info!$B$13</f>
        <v>0.55651006711409412</v>
      </c>
      <c r="R20" s="1">
        <f>(Info!$B$4*Results!R15+Info!$B$6*Results!R16+Info!$B$8*Results!R17+Info!$B$10*Results!R18)/Info!$B$13</f>
        <v>0.87026845637583883</v>
      </c>
    </row>
    <row r="22" spans="2:27" x14ac:dyDescent="0.25">
      <c r="B22" s="7" t="s">
        <v>44</v>
      </c>
      <c r="C22" s="1">
        <f>(SUM(C5:C9)+SUM(C15:C18))/(COUNT(C5:C9)+COUNT(C15:C18))</f>
        <v>0.8322222222222222</v>
      </c>
      <c r="D22" s="1">
        <f t="shared" ref="D22:I22" si="16">(SUM(D5:D9)+SUM(D15:D18))/(COUNT(D5:D9)+COUNT(D15:D18))</f>
        <v>0.81555555555555559</v>
      </c>
      <c r="E22" s="1">
        <f t="shared" si="16"/>
        <v>0.80888888888888877</v>
      </c>
      <c r="F22" s="1">
        <f t="shared" si="16"/>
        <v>0.98</v>
      </c>
      <c r="G22" s="1">
        <f t="shared" si="16"/>
        <v>0.98555555555555552</v>
      </c>
      <c r="H22" s="1">
        <f t="shared" si="16"/>
        <v>0.80444444444444452</v>
      </c>
      <c r="I22" s="1">
        <f t="shared" si="16"/>
        <v>0.91555555555555557</v>
      </c>
      <c r="K22" s="7" t="s">
        <v>44</v>
      </c>
      <c r="L22" s="1">
        <f>(SUM(L5:L9)+SUM(L15:L18))/(COUNT(L5:L9)+COUNT(L15:L18))</f>
        <v>0.82444444444444442</v>
      </c>
      <c r="M22" s="1">
        <f t="shared" ref="M22:R22" si="17">(SUM(M5:M9)+SUM(M15:M18))/(COUNT(M5:M9)+COUNT(M15:M18))</f>
        <v>0.37666666666666665</v>
      </c>
      <c r="N22" s="1">
        <f t="shared" si="17"/>
        <v>0.51</v>
      </c>
      <c r="O22" s="1">
        <f t="shared" si="17"/>
        <v>0.88555555555555565</v>
      </c>
      <c r="P22" s="1">
        <f t="shared" si="17"/>
        <v>0.98</v>
      </c>
      <c r="Q22" s="1">
        <f t="shared" si="17"/>
        <v>0.50222222222222213</v>
      </c>
      <c r="R22" s="1">
        <f t="shared" si="17"/>
        <v>0.78666666666666663</v>
      </c>
    </row>
    <row r="23" spans="2:27" x14ac:dyDescent="0.25">
      <c r="B23" s="7" t="s">
        <v>45</v>
      </c>
      <c r="C23" s="1">
        <f>(Info!$B$2*Results!C5+Info!$B$3*Results!C6+Info!$B$5*Results!C7+Info!$B$7*Results!C8+Info!$B$9*Results!C9+Info!$B$4*Results!C15+Info!$B$6*Results!C16+Info!$B$8*Results!C17+Info!$B$10*Results!C18)/(Info!$B$12+Info!$B$13)</f>
        <v>0.8147692307692308</v>
      </c>
      <c r="D23" s="1">
        <f>(Info!$B$2*Results!D5+Info!$B$3*Results!D6+Info!$B$5*Results!D7+Info!$B$7*Results!D8+Info!$B$9*Results!D9+Info!$B$4*Results!D15+Info!$B$6*Results!D16+Info!$B$8*Results!D17+Info!$B$10*Results!D18)/(Info!$B$12+Info!$B$13)</f>
        <v>0.80676923076923068</v>
      </c>
      <c r="E23" s="1">
        <f>(Info!$B$2*Results!E5+Info!$B$3*Results!E6+Info!$B$5*Results!E7+Info!$B$7*Results!E8+Info!$B$9*Results!E9+Info!$B$4*Results!E15+Info!$B$6*Results!E16+Info!$B$8*Results!E17+Info!$B$10*Results!E18)/(Info!$B$12+Info!$B$13)</f>
        <v>0.79624615384615371</v>
      </c>
      <c r="F23" s="1">
        <f>(Info!$B$2*Results!F5+Info!$B$3*Results!F6+Info!$B$5*Results!F7+Info!$B$7*Results!F8+Info!$B$9*Results!F9+Info!$B$4*Results!F15+Info!$B$6*Results!F16+Info!$B$8*Results!F17+Info!$B$10*Results!F18)/(Info!$B$12+Info!$B$13)</f>
        <v>0.98233846153846149</v>
      </c>
      <c r="G23" s="1">
        <f>(Info!$B$2*Results!G5+Info!$B$3*Results!G6+Info!$B$5*Results!G7+Info!$B$7*Results!G8+Info!$B$9*Results!G9+Info!$B$4*Results!G15+Info!$B$6*Results!G16+Info!$B$8*Results!G17+Info!$B$10*Results!G18)/(Info!$B$12+Info!$B$13)</f>
        <v>0.9886769230769229</v>
      </c>
      <c r="H23" s="1">
        <f>(Info!$B$2*Results!H5+Info!$B$3*Results!H6+Info!$B$5*Results!H7+Info!$B$7*Results!H8+Info!$B$9*Results!H9+Info!$B$4*Results!H15+Info!$B$6*Results!H16+Info!$B$8*Results!H17+Info!$B$10*Results!H18)/(Info!$B$12+Info!$B$13)</f>
        <v>0.79243076923076916</v>
      </c>
      <c r="I23" s="1">
        <f>(Info!$B$2*Results!I5+Info!$B$3*Results!I6+Info!$B$5*Results!I7+Info!$B$7*Results!I8+Info!$B$9*Results!I9+Info!$B$4*Results!I15+Info!$B$6*Results!I16+Info!$B$8*Results!I17+Info!$B$10*Results!I18)/(Info!$B$12+Info!$B$13)</f>
        <v>0.89606153846153858</v>
      </c>
      <c r="K23" s="7" t="s">
        <v>45</v>
      </c>
      <c r="L23" s="1">
        <f>(Info!$B$2*Results!L5+Info!$B$3*Results!L6+Info!$B$5*Results!L7+Info!$B$7*Results!L8+Info!$B$9*Results!L9+Info!$B$4*Results!L15+Info!$B$6*Results!L16+Info!$B$8*Results!L17+Info!$B$10*Results!L18)/(Info!$B$12+Info!$B$13)</f>
        <v>0.7999384615384616</v>
      </c>
      <c r="M23" s="1">
        <f>(Info!$B$2*Results!M5+Info!$B$3*Results!M6+Info!$B$5*Results!M7+Info!$B$7*Results!M8+Info!$B$9*Results!M9+Info!$B$4*Results!M15+Info!$B$6*Results!M16+Info!$B$8*Results!M17+Info!$B$10*Results!M18)/(Info!$B$12+Info!$B$13)</f>
        <v>0.36772307692307687</v>
      </c>
      <c r="N23" s="1">
        <f>(Info!$B$2*Results!N5+Info!$B$3*Results!N6+Info!$B$5*Results!N7+Info!$B$7*Results!N8+Info!$B$9*Results!N9+Info!$B$4*Results!N15+Info!$B$6*Results!N16+Info!$B$8*Results!N17+Info!$B$10*Results!N18)/(Info!$B$12+Info!$B$13)</f>
        <v>0.49683076923076924</v>
      </c>
      <c r="O23" s="1">
        <f>(Info!$B$2*Results!O5+Info!$B$3*Results!O6+Info!$B$5*Results!O7+Info!$B$7*Results!O8+Info!$B$9*Results!O9+Info!$B$4*Results!O15+Info!$B$6*Results!O16+Info!$B$8*Results!O17+Info!$B$10*Results!O18)/(Info!$B$12+Info!$B$13)</f>
        <v>0.89178461538461551</v>
      </c>
      <c r="P23" s="1">
        <f>(Info!$B$2*Results!P5+Info!$B$3*Results!P6+Info!$B$5*Results!P7+Info!$B$7*Results!P8+Info!$B$9*Results!P9+Info!$B$4*Results!P15+Info!$B$6*Results!P16+Info!$B$8*Results!P17+Info!$B$10*Results!P18)/(Info!$B$12+Info!$B$13)</f>
        <v>0.97990769230769226</v>
      </c>
      <c r="Q23" s="1">
        <f>(Info!$B$2*Results!Q5+Info!$B$3*Results!Q6+Info!$B$5*Results!Q7+Info!$B$7*Results!Q8+Info!$B$9*Results!Q9+Info!$B$4*Results!Q15+Info!$B$6*Results!Q16+Info!$B$8*Results!Q17+Info!$B$10*Results!Q18)/(Info!$B$12+Info!$B$13)</f>
        <v>0.49092307692307696</v>
      </c>
      <c r="R23" s="1">
        <f>(Info!$B$2*Results!R5+Info!$B$3*Results!R6+Info!$B$5*Results!R7+Info!$B$7*Results!R8+Info!$B$9*Results!R9+Info!$B$4*Results!R15+Info!$B$6*Results!R16+Info!$B$8*Results!R17+Info!$B$10*Results!R18)/(Info!$B$12+Info!$B$13)</f>
        <v>0.7623692307692308</v>
      </c>
    </row>
    <row r="26" spans="2:27" x14ac:dyDescent="0.25">
      <c r="K26" s="1" t="s">
        <v>37</v>
      </c>
      <c r="T26" s="1" t="s">
        <v>38</v>
      </c>
    </row>
    <row r="27" spans="2:27" x14ac:dyDescent="0.25">
      <c r="K27" s="4" t="s">
        <v>11</v>
      </c>
      <c r="L27" s="5" t="s">
        <v>12</v>
      </c>
      <c r="M27" s="5" t="s">
        <v>13</v>
      </c>
      <c r="N27" s="5" t="s">
        <v>14</v>
      </c>
      <c r="O27" s="5" t="s">
        <v>15</v>
      </c>
      <c r="P27" s="5" t="s">
        <v>16</v>
      </c>
      <c r="Q27" s="5" t="s">
        <v>17</v>
      </c>
      <c r="R27" s="6" t="s">
        <v>40</v>
      </c>
      <c r="T27" s="4" t="s">
        <v>11</v>
      </c>
      <c r="U27" s="5" t="s">
        <v>12</v>
      </c>
      <c r="V27" s="5" t="s">
        <v>13</v>
      </c>
      <c r="W27" s="5" t="s">
        <v>14</v>
      </c>
      <c r="X27" s="5" t="s">
        <v>15</v>
      </c>
      <c r="Y27" s="5" t="s">
        <v>16</v>
      </c>
      <c r="Z27" s="5" t="s">
        <v>17</v>
      </c>
      <c r="AA27" s="6" t="s">
        <v>40</v>
      </c>
    </row>
    <row r="28" spans="2:27" x14ac:dyDescent="0.25">
      <c r="K28" s="7" t="s">
        <v>0</v>
      </c>
      <c r="L28" s="1">
        <v>0.5</v>
      </c>
      <c r="M28" s="1">
        <v>0.55000000000000004</v>
      </c>
      <c r="N28" s="1">
        <v>0.52</v>
      </c>
      <c r="O28" s="1">
        <v>0.94</v>
      </c>
      <c r="P28" s="1">
        <v>0.97</v>
      </c>
      <c r="Q28" s="1">
        <v>0.5</v>
      </c>
      <c r="R28" s="1">
        <v>0.52</v>
      </c>
      <c r="T28" s="7" t="s">
        <v>0</v>
      </c>
      <c r="U28" s="1">
        <f>C5-L28</f>
        <v>0.5</v>
      </c>
      <c r="V28" s="1">
        <f>D5-M28</f>
        <v>6.9999999999999951E-2</v>
      </c>
      <c r="W28" s="1">
        <f>E5-N28</f>
        <v>0.25</v>
      </c>
      <c r="X28" s="1">
        <f>F5-O28</f>
        <v>4.0000000000000036E-2</v>
      </c>
      <c r="Y28" s="1">
        <f>G5-P28</f>
        <v>3.0000000000000027E-2</v>
      </c>
      <c r="Z28" s="1">
        <f>H5-Q28</f>
        <v>0.28000000000000003</v>
      </c>
      <c r="AA28" s="1">
        <f>I5-R28</f>
        <v>0.48</v>
      </c>
    </row>
    <row r="29" spans="2:27" x14ac:dyDescent="0.25">
      <c r="K29" s="7" t="s">
        <v>1</v>
      </c>
      <c r="L29" s="1">
        <v>0.74</v>
      </c>
      <c r="M29" s="1">
        <v>0.63</v>
      </c>
      <c r="N29" s="1">
        <v>0.68</v>
      </c>
      <c r="O29" s="1">
        <v>0.97</v>
      </c>
      <c r="P29" s="1">
        <v>0.99</v>
      </c>
      <c r="Q29" s="1">
        <v>0.66</v>
      </c>
      <c r="R29" s="1">
        <v>0.72</v>
      </c>
      <c r="T29" s="7" t="s">
        <v>1</v>
      </c>
      <c r="U29" s="1">
        <f>C6-L29</f>
        <v>0.26</v>
      </c>
      <c r="V29" s="1">
        <f>D6-M29</f>
        <v>0.10999999999999999</v>
      </c>
      <c r="W29" s="1">
        <f>E6-N29</f>
        <v>0.16999999999999993</v>
      </c>
      <c r="X29" s="1">
        <f>F6-O29</f>
        <v>2.0000000000000018E-2</v>
      </c>
      <c r="Y29" s="1">
        <f>G6-P29</f>
        <v>1.0000000000000009E-2</v>
      </c>
      <c r="Z29" s="1">
        <f>H6-Q29</f>
        <v>0.18999999999999995</v>
      </c>
      <c r="AA29" s="1">
        <f>I6-R29</f>
        <v>0.28000000000000003</v>
      </c>
    </row>
    <row r="30" spans="2:27" x14ac:dyDescent="0.25">
      <c r="K30" s="7" t="s">
        <v>2</v>
      </c>
      <c r="L30" s="1">
        <v>0.3</v>
      </c>
      <c r="M30" s="1">
        <v>0.96</v>
      </c>
      <c r="N30" s="1">
        <v>0.46</v>
      </c>
      <c r="O30" s="1">
        <v>0.93</v>
      </c>
      <c r="P30" s="1">
        <v>0.93</v>
      </c>
      <c r="Q30" s="1">
        <v>0.52</v>
      </c>
      <c r="R30" s="1">
        <v>0.96</v>
      </c>
      <c r="T30" s="7" t="s">
        <v>6</v>
      </c>
      <c r="U30" s="1">
        <f>C15-L38</f>
        <v>0.19999999999999996</v>
      </c>
      <c r="V30" s="1">
        <f>D15-M38</f>
        <v>0.26</v>
      </c>
      <c r="W30" s="1">
        <f>E15-N38</f>
        <v>0.24</v>
      </c>
      <c r="X30" s="1">
        <f>F15-O38</f>
        <v>3.0000000000000027E-2</v>
      </c>
      <c r="Y30" s="1">
        <f>G15-P38</f>
        <v>1.0000000000000009E-2</v>
      </c>
      <c r="Z30" s="1">
        <f>H15-Q38</f>
        <v>0.25</v>
      </c>
      <c r="AA30" s="1">
        <f>I15-R38</f>
        <v>0.20999999999999996</v>
      </c>
    </row>
    <row r="31" spans="2:27" x14ac:dyDescent="0.25">
      <c r="K31" s="7" t="s">
        <v>4</v>
      </c>
      <c r="L31" s="1">
        <v>0.12</v>
      </c>
      <c r="M31" s="1">
        <v>0.1</v>
      </c>
      <c r="N31" s="1">
        <v>0.11</v>
      </c>
      <c r="O31" s="1">
        <v>0.91</v>
      </c>
      <c r="P31" s="1">
        <v>0.96</v>
      </c>
      <c r="Q31" s="1">
        <v>0.06</v>
      </c>
      <c r="R31" s="1">
        <v>7.0000000000000007E-2</v>
      </c>
      <c r="T31" s="7" t="s">
        <v>2</v>
      </c>
      <c r="U31" s="1">
        <f>C7-L30</f>
        <v>0.26000000000000006</v>
      </c>
      <c r="V31" s="1">
        <f>D7-M30</f>
        <v>-5.9999999999999942E-2</v>
      </c>
      <c r="W31" s="1">
        <f>E7-N30</f>
        <v>0.22999999999999993</v>
      </c>
      <c r="X31" s="1">
        <f>F7-O30</f>
        <v>3.9999999999999925E-2</v>
      </c>
      <c r="Y31" s="1">
        <f>G7-P30</f>
        <v>4.9999999999999933E-2</v>
      </c>
      <c r="Z31" s="1">
        <f>H7-Q30</f>
        <v>0.17999999999999994</v>
      </c>
      <c r="AA31" s="1">
        <f>I7-R30</f>
        <v>-6.9999999999999951E-2</v>
      </c>
    </row>
    <row r="32" spans="2:27" x14ac:dyDescent="0.25">
      <c r="K32" s="7" t="s">
        <v>7</v>
      </c>
      <c r="L32" s="1">
        <v>0.75</v>
      </c>
      <c r="M32" s="1">
        <v>1</v>
      </c>
      <c r="N32" s="1">
        <v>0.86</v>
      </c>
      <c r="O32" s="1">
        <v>0.92</v>
      </c>
      <c r="P32" s="1">
        <v>0.9</v>
      </c>
      <c r="Q32" s="1">
        <v>0.82</v>
      </c>
      <c r="R32" s="1">
        <v>1</v>
      </c>
      <c r="T32" s="7" t="s">
        <v>3</v>
      </c>
      <c r="U32" s="1">
        <f>C16-L39</f>
        <v>0.11000000000000004</v>
      </c>
      <c r="V32" s="1">
        <f>D16-M39</f>
        <v>-8.0000000000000071E-2</v>
      </c>
      <c r="W32" s="1">
        <f>E16-N39</f>
        <v>5.9999999999999942E-2</v>
      </c>
      <c r="X32" s="1">
        <f>F16-O39</f>
        <v>1.0000000000000009E-2</v>
      </c>
      <c r="Y32" s="1">
        <f>G16-P39</f>
        <v>2.0000000000000018E-2</v>
      </c>
      <c r="Z32" s="1">
        <f>H16-Q39</f>
        <v>3.9999999999999925E-2</v>
      </c>
      <c r="AA32" s="1">
        <f>I16-R39</f>
        <v>-8.9999999999999969E-2</v>
      </c>
    </row>
    <row r="33" spans="1:27" x14ac:dyDescent="0.25">
      <c r="K33" s="8" t="s">
        <v>18</v>
      </c>
      <c r="L33" s="2">
        <f>SUM(L28:L32)/COUNT(L28:L32)</f>
        <v>0.48200000000000004</v>
      </c>
      <c r="M33" s="2">
        <f t="shared" ref="M33:R33" si="18">SUM(M28:M32)/COUNT(M28:M32)</f>
        <v>0.64800000000000002</v>
      </c>
      <c r="N33" s="2">
        <f t="shared" si="18"/>
        <v>0.52600000000000002</v>
      </c>
      <c r="O33" s="2">
        <f t="shared" si="18"/>
        <v>0.93399999999999994</v>
      </c>
      <c r="P33" s="2">
        <f t="shared" si="18"/>
        <v>0.95</v>
      </c>
      <c r="Q33" s="2">
        <f t="shared" si="18"/>
        <v>0.51200000000000001</v>
      </c>
      <c r="R33" s="2">
        <f t="shared" si="18"/>
        <v>0.65400000000000003</v>
      </c>
      <c r="T33" s="7" t="s">
        <v>4</v>
      </c>
      <c r="U33" s="1">
        <f>C8-L31</f>
        <v>0.76</v>
      </c>
      <c r="V33" s="1">
        <f>D8-M31</f>
        <v>0.73</v>
      </c>
      <c r="W33" s="1">
        <f>E8-N31</f>
        <v>0.74</v>
      </c>
      <c r="X33" s="1">
        <f>F8-O31</f>
        <v>7.999999999999996E-2</v>
      </c>
      <c r="Y33" s="1">
        <f>G8-P31</f>
        <v>3.0000000000000027E-2</v>
      </c>
      <c r="Z33" s="1">
        <f>H8-Q31</f>
        <v>0.78</v>
      </c>
      <c r="AA33" s="1">
        <f>I8-R31</f>
        <v>0.8</v>
      </c>
    </row>
    <row r="34" spans="1:27" x14ac:dyDescent="0.25">
      <c r="K34" s="7" t="s">
        <v>19</v>
      </c>
      <c r="L34" s="1">
        <f>(Info!$B$2*Results!L28+Info!$B$3*Results!L29+Info!$B$5*Results!L30+Info!$B$7*Results!L31+Info!$B$9*Results!L32)/Info!$B$12</f>
        <v>0.39329545454545456</v>
      </c>
      <c r="M34" s="1">
        <f>(Info!$B$2*Results!M28+Info!$B$3*Results!M29+Info!$B$5*Results!M30+Info!$B$7*Results!M31+Info!$B$9*Results!M32)/Info!$B$12</f>
        <v>0.59181818181818191</v>
      </c>
      <c r="N34" s="1">
        <f>(Info!$B$2*Results!N28+Info!$B$3*Results!N29+Info!$B$5*Results!N30+Info!$B$7*Results!N31+Info!$B$9*Results!N32)/Info!$B$12</f>
        <v>0.44113636363636366</v>
      </c>
      <c r="O34" s="1">
        <f>(Info!$B$2*Results!O28+Info!$B$3*Results!O29+Info!$B$5*Results!O30+Info!$B$7*Results!O31+Info!$B$9*Results!O32)/Info!$B$12</f>
        <v>0.93085227272727267</v>
      </c>
      <c r="P34" s="1">
        <f>(Info!$B$2*Results!P28+Info!$B$3*Results!P29+Info!$B$5*Results!P30+Info!$B$7*Results!P31+Info!$B$9*Results!P32)/Info!$B$12</f>
        <v>0.95159090909090904</v>
      </c>
      <c r="Q34" s="1">
        <f>(Info!$B$2*Results!Q28+Info!$B$3*Results!Q29+Info!$B$5*Results!Q30+Info!$B$7*Results!Q31+Info!$B$9*Results!Q32)/Info!$B$12</f>
        <v>0.43295454545454548</v>
      </c>
      <c r="R34" s="1">
        <f>(Info!$B$2*Results!R28+Info!$B$3*Results!R29+Info!$B$5*Results!R30+Info!$B$7*Results!R31+Info!$B$9*Results!R32)/Info!$B$12</f>
        <v>0.5918181818181818</v>
      </c>
      <c r="T34" s="7" t="s">
        <v>5</v>
      </c>
      <c r="U34" s="1">
        <f>C17-L40</f>
        <v>0.28000000000000003</v>
      </c>
      <c r="V34" s="1">
        <f>D17-M40</f>
        <v>0.12</v>
      </c>
      <c r="W34" s="1">
        <f>E17-N40</f>
        <v>0.18999999999999995</v>
      </c>
      <c r="X34" s="1">
        <f>F17-O40</f>
        <v>2.0000000000000018E-2</v>
      </c>
      <c r="Y34" s="1">
        <f>G17-P40</f>
        <v>1.0000000000000009E-2</v>
      </c>
      <c r="Z34" s="1">
        <f>H17-Q40</f>
        <v>0.19999999999999996</v>
      </c>
      <c r="AA34" s="1">
        <f>I17-R40</f>
        <v>0.29000000000000004</v>
      </c>
    </row>
    <row r="35" spans="1:27" x14ac:dyDescent="0.25">
      <c r="T35" s="7" t="s">
        <v>7</v>
      </c>
      <c r="U35" s="1">
        <f>C9-L32</f>
        <v>0.15000000000000002</v>
      </c>
      <c r="V35" s="1">
        <f>D9-M32</f>
        <v>0</v>
      </c>
      <c r="W35" s="1">
        <f>E9-N32</f>
        <v>8.9999999999999969E-2</v>
      </c>
      <c r="X35" s="1">
        <f>F9-O32</f>
        <v>4.9999999999999933E-2</v>
      </c>
      <c r="Y35" s="1">
        <f>G9-P32</f>
        <v>6.9999999999999951E-2</v>
      </c>
      <c r="Z35" s="1">
        <f>H9-Q32</f>
        <v>0.1100000000000001</v>
      </c>
      <c r="AA35" s="1">
        <f>I9-R32</f>
        <v>0</v>
      </c>
    </row>
    <row r="36" spans="1:27" x14ac:dyDescent="0.25">
      <c r="K36" s="1" t="s">
        <v>37</v>
      </c>
      <c r="T36" s="4" t="s">
        <v>8</v>
      </c>
      <c r="U36" s="9">
        <f>C18-L41</f>
        <v>0.21999999999999997</v>
      </c>
      <c r="V36" s="5">
        <f>D18-M41</f>
        <v>0</v>
      </c>
      <c r="W36" s="5">
        <f>E18-N41</f>
        <v>0.15000000000000002</v>
      </c>
      <c r="X36" s="5">
        <f>F18-O41</f>
        <v>6.9999999999999951E-2</v>
      </c>
      <c r="Y36" s="5">
        <f>G18-P41</f>
        <v>7.999999999999996E-2</v>
      </c>
      <c r="Z36" s="5">
        <f>H18-Q41</f>
        <v>0.16000000000000003</v>
      </c>
      <c r="AA36" s="5">
        <f>I18-R41</f>
        <v>0</v>
      </c>
    </row>
    <row r="37" spans="1:27" x14ac:dyDescent="0.25">
      <c r="K37" s="4" t="s">
        <v>11</v>
      </c>
      <c r="L37" s="5" t="s">
        <v>12</v>
      </c>
      <c r="M37" s="5" t="s">
        <v>13</v>
      </c>
      <c r="N37" s="5" t="s">
        <v>14</v>
      </c>
      <c r="O37" s="5" t="s">
        <v>15</v>
      </c>
      <c r="P37" s="5" t="s">
        <v>16</v>
      </c>
      <c r="Q37" s="5" t="s">
        <v>17</v>
      </c>
      <c r="R37" s="6" t="s">
        <v>40</v>
      </c>
      <c r="T37" s="7" t="s">
        <v>44</v>
      </c>
      <c r="U37" s="1">
        <f>C10-L33</f>
        <v>0.38599999999999995</v>
      </c>
      <c r="V37" s="1">
        <f>D10-M33</f>
        <v>0.16999999999999993</v>
      </c>
      <c r="W37" s="1">
        <f>E10-N33</f>
        <v>0.29600000000000004</v>
      </c>
      <c r="X37" s="1">
        <f>F10-O33</f>
        <v>4.599999999999993E-2</v>
      </c>
      <c r="Y37" s="1">
        <f>G10-P33</f>
        <v>3.7999999999999923E-2</v>
      </c>
      <c r="Z37" s="1">
        <f>H10-Q33</f>
        <v>0.30799999999999994</v>
      </c>
      <c r="AA37" s="1">
        <f>I10-R33</f>
        <v>0.29799999999999993</v>
      </c>
    </row>
    <row r="38" spans="1:27" x14ac:dyDescent="0.25">
      <c r="K38" s="7" t="s">
        <v>6</v>
      </c>
      <c r="L38" s="1">
        <v>0.8</v>
      </c>
      <c r="M38" s="1">
        <v>0.67</v>
      </c>
      <c r="N38" s="1">
        <v>0.73</v>
      </c>
      <c r="O38" s="1">
        <v>0.97</v>
      </c>
      <c r="P38" s="1">
        <v>0.99</v>
      </c>
      <c r="Q38" s="1">
        <v>0.71</v>
      </c>
      <c r="R38" s="1">
        <v>0.79</v>
      </c>
      <c r="T38" s="7" t="s">
        <v>47</v>
      </c>
      <c r="U38" s="1">
        <f>C11-L34</f>
        <v>0.43602272727272717</v>
      </c>
      <c r="V38" s="1">
        <f>D11-M34</f>
        <v>0.22704545454545444</v>
      </c>
      <c r="W38" s="1">
        <f>E11-N34</f>
        <v>0.36045454545454536</v>
      </c>
      <c r="X38" s="1">
        <f>F11-O34</f>
        <v>4.9772727272727302E-2</v>
      </c>
      <c r="Y38" s="1">
        <f>G11-P34</f>
        <v>3.670454545454549E-2</v>
      </c>
      <c r="Z38" s="1">
        <f>H11-Q34</f>
        <v>0.36812500000000004</v>
      </c>
      <c r="AA38" s="1">
        <f>I11-R34</f>
        <v>0.33852272727272736</v>
      </c>
    </row>
    <row r="39" spans="1:27" x14ac:dyDescent="0.25">
      <c r="K39" s="7" t="s">
        <v>3</v>
      </c>
      <c r="L39" s="1">
        <v>0.41</v>
      </c>
      <c r="M39" s="1">
        <v>0.78</v>
      </c>
      <c r="N39" s="1">
        <v>0.54</v>
      </c>
      <c r="O39" s="1">
        <v>0.96</v>
      </c>
      <c r="P39" s="1">
        <v>0.96</v>
      </c>
      <c r="Q39" s="1">
        <v>0.55000000000000004</v>
      </c>
      <c r="R39" s="1">
        <v>0.77</v>
      </c>
      <c r="T39" s="10"/>
    </row>
    <row r="40" spans="1:27" x14ac:dyDescent="0.25">
      <c r="K40" s="7" t="s">
        <v>5</v>
      </c>
      <c r="L40" s="1">
        <v>0.53</v>
      </c>
      <c r="M40" s="1">
        <v>0.5</v>
      </c>
      <c r="N40" s="1">
        <v>0.51</v>
      </c>
      <c r="O40" s="1">
        <v>0.96</v>
      </c>
      <c r="P40" s="1">
        <v>0.98</v>
      </c>
      <c r="Q40" s="1">
        <v>0.5</v>
      </c>
      <c r="R40" s="1">
        <v>0.51</v>
      </c>
      <c r="T40" s="10"/>
    </row>
    <row r="41" spans="1:27" x14ac:dyDescent="0.25">
      <c r="K41" s="7" t="s">
        <v>8</v>
      </c>
      <c r="L41" s="1">
        <v>0.6</v>
      </c>
      <c r="M41" s="1">
        <v>1</v>
      </c>
      <c r="N41" s="1">
        <v>0.75</v>
      </c>
      <c r="O41" s="1">
        <v>0.9</v>
      </c>
      <c r="P41" s="1">
        <v>0.88</v>
      </c>
      <c r="Q41" s="1">
        <v>0.73</v>
      </c>
      <c r="R41" s="1">
        <v>1</v>
      </c>
      <c r="T41" s="10"/>
    </row>
    <row r="42" spans="1:27" x14ac:dyDescent="0.25">
      <c r="K42" s="8" t="s">
        <v>18</v>
      </c>
      <c r="L42" s="2">
        <f>SUM(L38:L41)/COUNT(L38:L41)</f>
        <v>0.58499999999999996</v>
      </c>
      <c r="M42" s="2">
        <f t="shared" ref="M42" si="19">SUM(M38:M41)/COUNT(M38:M41)</f>
        <v>0.73750000000000004</v>
      </c>
      <c r="N42" s="2">
        <f t="shared" ref="N42" si="20">SUM(N38:N41)/COUNT(N38:N41)</f>
        <v>0.63250000000000006</v>
      </c>
      <c r="O42" s="2">
        <f t="shared" ref="O42" si="21">SUM(O38:O41)/COUNT(O38:O41)</f>
        <v>0.9474999999999999</v>
      </c>
      <c r="P42" s="2">
        <f t="shared" ref="P42" si="22">SUM(P38:P41)/COUNT(P38:P41)</f>
        <v>0.9524999999999999</v>
      </c>
      <c r="Q42" s="2">
        <f t="shared" ref="Q42" si="23">SUM(Q38:Q41)/COUNT(Q38:Q41)</f>
        <v>0.62250000000000005</v>
      </c>
      <c r="R42" s="2">
        <f t="shared" ref="R42" si="24">SUM(R38:R41)/COUNT(R38:R41)</f>
        <v>0.76750000000000007</v>
      </c>
      <c r="T42" s="10"/>
    </row>
    <row r="43" spans="1:27" x14ac:dyDescent="0.25">
      <c r="K43" s="7" t="s">
        <v>19</v>
      </c>
      <c r="L43" s="1">
        <f>(Info!$B$4*Results!L38+Info!$B$6*Results!L39+Info!$B$8*Results!L40+Info!$B$10*Results!L41)/Info!$B$13</f>
        <v>0.6059060402684564</v>
      </c>
      <c r="M43" s="1">
        <f>(Info!$B$4*Results!M38+Info!$B$6*Results!M39+Info!$B$8*Results!M40+Info!$B$10*Results!M41)/Info!$B$13</f>
        <v>0.68510067114093964</v>
      </c>
      <c r="N43" s="1">
        <f>(Info!$B$4*Results!N38+Info!$B$6*Results!N39+Info!$B$8*Results!N40+Info!$B$10*Results!N41)/Info!$B$13</f>
        <v>0.62234899328859061</v>
      </c>
      <c r="O43" s="1">
        <f>(Info!$B$4*Results!O38+Info!$B$6*Results!O39+Info!$B$8*Results!O40+Info!$B$10*Results!O41)/Info!$B$13</f>
        <v>0.96040268456375832</v>
      </c>
      <c r="P43" s="1">
        <f>(Info!$B$4*Results!P38+Info!$B$6*Results!P39+Info!$B$8*Results!P40+Info!$B$10*Results!P41)/Info!$B$13</f>
        <v>0.97181208053691259</v>
      </c>
      <c r="Q43" s="1">
        <f>(Info!$B$4*Results!Q38+Info!$B$6*Results!Q39+Info!$B$8*Results!Q40+Info!$B$10*Results!Q41)/Info!$B$13</f>
        <v>0.61389261744966439</v>
      </c>
      <c r="R43" s="1">
        <f>(Info!$B$4*Results!R38+Info!$B$6*Results!R39+Info!$B$8*Results!R40+Info!$B$10*Results!R41)/Info!$B$13</f>
        <v>0.73261744966442965</v>
      </c>
      <c r="T43" s="10"/>
    </row>
    <row r="44" spans="1:27" x14ac:dyDescent="0.25">
      <c r="T44" s="10"/>
    </row>
    <row r="45" spans="1:27" x14ac:dyDescent="0.25">
      <c r="K45" s="7" t="s">
        <v>44</v>
      </c>
      <c r="L45" s="1">
        <f>(SUM(L28:L32)+SUM(L38:L41))/(COUNT(L28:L32)+COUNT(L38:L41))</f>
        <v>0.52777777777777779</v>
      </c>
      <c r="M45" s="1">
        <f t="shared" ref="M45:R45" si="25">(SUM(M28:M32)+SUM(M38:M41))/(COUNT(M28:M32)+COUNT(M38:M41))</f>
        <v>0.68777777777777782</v>
      </c>
      <c r="N45" s="1">
        <f t="shared" si="25"/>
        <v>0.57333333333333336</v>
      </c>
      <c r="O45" s="1">
        <f t="shared" si="25"/>
        <v>0.94</v>
      </c>
      <c r="P45" s="1">
        <f t="shared" si="25"/>
        <v>0.95111111111111102</v>
      </c>
      <c r="Q45" s="1">
        <f t="shared" si="25"/>
        <v>0.56111111111111123</v>
      </c>
      <c r="R45" s="1">
        <f t="shared" si="25"/>
        <v>0.70444444444444443</v>
      </c>
      <c r="T45" s="10"/>
    </row>
    <row r="46" spans="1:27" x14ac:dyDescent="0.25">
      <c r="K46" s="7" t="s">
        <v>45</v>
      </c>
      <c r="L46" s="1">
        <f>(Info!$B$2*Results!L28+Info!$B$3*Results!L29+Info!$B$5*Results!L30+Info!$B$7*Results!L31+Info!$B$9*Results!L32+Info!$B$4*Results!L38+Info!$B$6*Results!L39+Info!$B$8*Results!L40+Info!$B$10*Results!L41)/(Info!$B$12+Info!$B$13)</f>
        <v>0.49076923076923079</v>
      </c>
      <c r="M46" s="1">
        <f>(Info!$B$2*Results!M28+Info!$B$3*Results!M29+Info!$B$5*Results!M30+Info!$B$7*Results!M31+Info!$B$9*Results!M32+Info!$B$4*Results!M38+Info!$B$6*Results!M39+Info!$B$8*Results!M40+Info!$B$10*Results!M41)/(Info!$B$12+Info!$B$13)</f>
        <v>0.63458461538461541</v>
      </c>
      <c r="N46" s="1">
        <f>(Info!$B$2*Results!N28+Info!$B$3*Results!N29+Info!$B$5*Results!N30+Info!$B$7*Results!N31+Info!$B$9*Results!N32+Info!$B$4*Results!N38+Info!$B$6*Results!N39+Info!$B$8*Results!N40+Info!$B$10*Results!N41)/(Info!$B$12+Info!$B$13)</f>
        <v>0.52421538461538464</v>
      </c>
      <c r="O46" s="1">
        <f>(Info!$B$2*Results!O28+Info!$B$3*Results!O29+Info!$B$5*Results!O30+Info!$B$7*Results!O31+Info!$B$9*Results!O32+Info!$B$4*Results!O38+Info!$B$6*Results!O39+Info!$B$8*Results!O40+Info!$B$10*Results!O41)/(Info!$B$12+Info!$B$13)</f>
        <v>0.9443999999999998</v>
      </c>
      <c r="P46" s="1">
        <f>(Info!$B$2*Results!P28+Info!$B$3*Results!P29+Info!$B$5*Results!P30+Info!$B$7*Results!P31+Info!$B$9*Results!P32+Info!$B$4*Results!P38+Info!$B$6*Results!P39+Info!$B$8*Results!P40+Info!$B$10*Results!P41)/(Info!$B$12+Info!$B$13)</f>
        <v>0.96086153846153832</v>
      </c>
      <c r="Q46" s="1">
        <f>(Info!$B$2*Results!Q28+Info!$B$3*Results!Q29+Info!$B$5*Results!Q30+Info!$B$7*Results!Q31+Info!$B$9*Results!Q32+Info!$B$4*Results!Q38+Info!$B$6*Results!Q39+Info!$B$8*Results!Q40+Info!$B$10*Results!Q41)/(Info!$B$12+Info!$B$13)</f>
        <v>0.51590769230769229</v>
      </c>
      <c r="R46" s="1">
        <f>(Info!$B$2*Results!R28+Info!$B$3*Results!R29+Info!$B$5*Results!R30+Info!$B$7*Results!R31+Info!$B$9*Results!R32+Info!$B$4*Results!R38+Info!$B$6*Results!R39+Info!$B$8*Results!R40+Info!$B$10*Results!R41)/(Info!$B$12+Info!$B$13)</f>
        <v>0.65636923076923082</v>
      </c>
    </row>
    <row r="47" spans="1:27" x14ac:dyDescent="0.25">
      <c r="A47" s="3"/>
      <c r="K47" s="10"/>
    </row>
    <row r="48" spans="1:27" x14ac:dyDescent="0.25">
      <c r="A48" s="3" t="s">
        <v>20</v>
      </c>
    </row>
    <row r="49" spans="2:27" x14ac:dyDescent="0.25">
      <c r="B49" s="3" t="s">
        <v>21</v>
      </c>
    </row>
    <row r="50" spans="2:27" x14ac:dyDescent="0.25">
      <c r="B50" s="10" t="s">
        <v>29</v>
      </c>
      <c r="C50" s="10" t="s">
        <v>22</v>
      </c>
      <c r="D50" s="10"/>
      <c r="E50" s="10"/>
      <c r="F50" s="10"/>
      <c r="G50" s="10"/>
      <c r="H50" s="10"/>
      <c r="I50" s="10"/>
      <c r="K50" s="10" t="s">
        <v>28</v>
      </c>
      <c r="L50" s="10"/>
      <c r="M50" s="10"/>
      <c r="N50" s="10"/>
      <c r="O50" s="10"/>
      <c r="P50" s="10"/>
      <c r="Q50" s="10"/>
      <c r="R50" s="10"/>
      <c r="T50" s="1" t="s">
        <v>32</v>
      </c>
    </row>
    <row r="51" spans="2:27" x14ac:dyDescent="0.25">
      <c r="B51" s="4" t="s">
        <v>11</v>
      </c>
      <c r="C51" s="5" t="s">
        <v>12</v>
      </c>
      <c r="D51" s="5" t="s">
        <v>13</v>
      </c>
      <c r="E51" s="5" t="s">
        <v>14</v>
      </c>
      <c r="F51" s="5" t="s">
        <v>15</v>
      </c>
      <c r="G51" s="5" t="s">
        <v>16</v>
      </c>
      <c r="H51" s="5" t="s">
        <v>17</v>
      </c>
      <c r="I51" s="12" t="s">
        <v>40</v>
      </c>
      <c r="K51" s="4" t="s">
        <v>11</v>
      </c>
      <c r="L51" s="5" t="s">
        <v>12</v>
      </c>
      <c r="M51" s="5" t="s">
        <v>13</v>
      </c>
      <c r="N51" s="5" t="s">
        <v>14</v>
      </c>
      <c r="O51" s="5" t="s">
        <v>15</v>
      </c>
      <c r="P51" s="5" t="s">
        <v>16</v>
      </c>
      <c r="Q51" s="5" t="s">
        <v>17</v>
      </c>
      <c r="R51" s="12" t="s">
        <v>40</v>
      </c>
      <c r="T51" s="4" t="s">
        <v>11</v>
      </c>
      <c r="U51" s="5" t="s">
        <v>12</v>
      </c>
      <c r="V51" s="5" t="s">
        <v>13</v>
      </c>
      <c r="W51" s="5" t="s">
        <v>14</v>
      </c>
      <c r="X51" s="5" t="s">
        <v>15</v>
      </c>
      <c r="Y51" s="5" t="s">
        <v>16</v>
      </c>
      <c r="Z51" s="5" t="s">
        <v>17</v>
      </c>
      <c r="AA51" s="6" t="s">
        <v>40</v>
      </c>
    </row>
    <row r="52" spans="2:27" x14ac:dyDescent="0.25">
      <c r="B52" s="7" t="s">
        <v>0</v>
      </c>
      <c r="C52" s="1">
        <v>0.21</v>
      </c>
      <c r="D52" s="1">
        <v>0.79</v>
      </c>
      <c r="E52" s="1">
        <v>0.33</v>
      </c>
      <c r="F52" s="1">
        <v>0.7</v>
      </c>
      <c r="G52" s="1">
        <v>0.69</v>
      </c>
      <c r="H52" s="1">
        <v>0.23</v>
      </c>
      <c r="I52" s="1">
        <v>0.68</v>
      </c>
      <c r="K52" s="7" t="s">
        <v>0</v>
      </c>
      <c r="L52" s="1">
        <v>0.15</v>
      </c>
      <c r="M52" s="1">
        <v>0.93</v>
      </c>
      <c r="N52" s="1">
        <v>0.25</v>
      </c>
      <c r="O52" s="1">
        <v>0.49</v>
      </c>
      <c r="P52" s="1">
        <v>0.45</v>
      </c>
      <c r="Q52" s="1">
        <v>0.18</v>
      </c>
      <c r="R52" s="1">
        <v>0.84</v>
      </c>
      <c r="T52" s="7" t="s">
        <v>0</v>
      </c>
      <c r="U52" s="1">
        <f t="shared" ref="U52:U62" si="26">C52-L52</f>
        <v>0.06</v>
      </c>
      <c r="V52" s="1">
        <f t="shared" ref="V52:V62" si="27">D52-M52</f>
        <v>-0.14000000000000001</v>
      </c>
      <c r="W52" s="1">
        <f t="shared" ref="W52:W62" si="28">E52-N52</f>
        <v>8.0000000000000016E-2</v>
      </c>
      <c r="X52" s="1">
        <f t="shared" ref="X52:X62" si="29">F52-O52</f>
        <v>0.20999999999999996</v>
      </c>
      <c r="Y52" s="1">
        <f t="shared" ref="Y52:Y62" si="30">G52-P52</f>
        <v>0.23999999999999994</v>
      </c>
      <c r="Z52" s="1">
        <f t="shared" ref="Z52:Z62" si="31">H52-Q52</f>
        <v>5.0000000000000017E-2</v>
      </c>
      <c r="AA52" s="1">
        <f t="shared" ref="AA52:AA62" si="32">I52-R52</f>
        <v>-0.15999999999999992</v>
      </c>
    </row>
    <row r="53" spans="2:27" x14ac:dyDescent="0.25">
      <c r="B53" s="7" t="s">
        <v>1</v>
      </c>
      <c r="C53" s="1">
        <v>0.96</v>
      </c>
      <c r="D53" s="1">
        <v>0.7</v>
      </c>
      <c r="E53" s="1">
        <v>0.79</v>
      </c>
      <c r="F53" s="1">
        <v>0.96</v>
      </c>
      <c r="G53" s="1">
        <v>1</v>
      </c>
      <c r="H53" s="1">
        <v>0.81</v>
      </c>
      <c r="I53" s="1">
        <v>0.95</v>
      </c>
      <c r="K53" s="7" t="s">
        <v>1</v>
      </c>
      <c r="L53" s="1">
        <v>0.12</v>
      </c>
      <c r="M53" s="1">
        <v>0.7</v>
      </c>
      <c r="N53" s="1">
        <v>0.2</v>
      </c>
      <c r="O53" s="1">
        <v>0.37</v>
      </c>
      <c r="P53" s="1">
        <v>0.33</v>
      </c>
      <c r="Q53" s="1">
        <v>0.03</v>
      </c>
      <c r="R53" s="1">
        <v>0.15</v>
      </c>
      <c r="T53" s="7" t="s">
        <v>1</v>
      </c>
      <c r="U53" s="1">
        <f t="shared" si="26"/>
        <v>0.84</v>
      </c>
      <c r="V53" s="1">
        <f t="shared" si="27"/>
        <v>0</v>
      </c>
      <c r="W53" s="1">
        <f t="shared" si="28"/>
        <v>0.59000000000000008</v>
      </c>
      <c r="X53" s="1">
        <f t="shared" si="29"/>
        <v>0.59</v>
      </c>
      <c r="Y53" s="1">
        <f t="shared" si="30"/>
        <v>0.66999999999999993</v>
      </c>
      <c r="Z53" s="1">
        <f t="shared" si="31"/>
        <v>0.78</v>
      </c>
      <c r="AA53" s="1">
        <f t="shared" si="32"/>
        <v>0.79999999999999993</v>
      </c>
    </row>
    <row r="54" spans="2:27" x14ac:dyDescent="0.25">
      <c r="B54" s="7" t="s">
        <v>2</v>
      </c>
      <c r="C54" s="1">
        <v>0.18</v>
      </c>
      <c r="D54" s="1">
        <v>0.76</v>
      </c>
      <c r="E54" s="1">
        <v>0.28000000000000003</v>
      </c>
      <c r="F54" s="1">
        <v>0.85</v>
      </c>
      <c r="G54" s="1">
        <v>0.85</v>
      </c>
      <c r="H54" s="1">
        <v>0.28999999999999998</v>
      </c>
      <c r="I54" s="1">
        <v>0.71</v>
      </c>
      <c r="K54" s="7" t="s">
        <v>2</v>
      </c>
      <c r="L54" s="1">
        <v>0.03</v>
      </c>
      <c r="M54" s="1">
        <v>0.6</v>
      </c>
      <c r="N54" s="1">
        <v>0.06</v>
      </c>
      <c r="O54" s="1">
        <v>0.3</v>
      </c>
      <c r="P54" s="1">
        <v>0.28999999999999998</v>
      </c>
      <c r="Q54" s="1">
        <v>-0.04</v>
      </c>
      <c r="R54" s="1">
        <v>-0.34</v>
      </c>
      <c r="T54" s="7" t="s">
        <v>6</v>
      </c>
      <c r="U54" s="1">
        <f>C62-L62</f>
        <v>7.0000000000000007E-2</v>
      </c>
      <c r="V54" s="1">
        <f>D62-M62</f>
        <v>0.5</v>
      </c>
      <c r="W54" s="1">
        <f>E62-N62</f>
        <v>0.12000000000000002</v>
      </c>
      <c r="X54" s="1">
        <f>F62-O62</f>
        <v>-1.0000000000000009E-2</v>
      </c>
      <c r="Y54" s="1">
        <f>G62-P62</f>
        <v>-8.0000000000000016E-2</v>
      </c>
      <c r="Z54" s="1">
        <f>H62-Q62</f>
        <v>0.2</v>
      </c>
      <c r="AA54" s="1">
        <f>I62-R62</f>
        <v>1.1599999999999999</v>
      </c>
    </row>
    <row r="55" spans="2:27" x14ac:dyDescent="0.25">
      <c r="B55" s="7" t="s">
        <v>4</v>
      </c>
      <c r="C55" s="1">
        <v>0.89</v>
      </c>
      <c r="D55" s="1">
        <v>0.46</v>
      </c>
      <c r="E55" s="1">
        <v>0.43</v>
      </c>
      <c r="F55" s="1">
        <v>0.96</v>
      </c>
      <c r="G55" s="1">
        <v>0.99</v>
      </c>
      <c r="H55" s="1">
        <v>0.54</v>
      </c>
      <c r="I55" s="1">
        <v>0.65</v>
      </c>
      <c r="K55" s="7" t="s">
        <v>4</v>
      </c>
      <c r="L55" s="1">
        <v>0.08</v>
      </c>
      <c r="M55" s="1">
        <v>0.65</v>
      </c>
      <c r="N55" s="1">
        <v>0.14000000000000001</v>
      </c>
      <c r="O55" s="1">
        <v>0.65</v>
      </c>
      <c r="P55" s="1">
        <v>0.44</v>
      </c>
      <c r="Q55" s="1">
        <v>0.05</v>
      </c>
      <c r="R55" s="1">
        <v>0.23</v>
      </c>
      <c r="T55" s="7" t="s">
        <v>2</v>
      </c>
      <c r="U55" s="1">
        <f>C54-L54</f>
        <v>0.15</v>
      </c>
      <c r="V55" s="1">
        <f>D54-M54</f>
        <v>0.16000000000000003</v>
      </c>
      <c r="W55" s="1">
        <f>E54-N54</f>
        <v>0.22000000000000003</v>
      </c>
      <c r="X55" s="1">
        <f>F54-O54</f>
        <v>0.55000000000000004</v>
      </c>
      <c r="Y55" s="1">
        <f>G54-P54</f>
        <v>0.56000000000000005</v>
      </c>
      <c r="Z55" s="1">
        <f>H54-Q54</f>
        <v>0.32999999999999996</v>
      </c>
      <c r="AA55" s="1">
        <f>I54-R54</f>
        <v>1.05</v>
      </c>
    </row>
    <row r="56" spans="2:27" x14ac:dyDescent="0.25">
      <c r="B56" s="7" t="s">
        <v>7</v>
      </c>
      <c r="C56" s="1">
        <v>1</v>
      </c>
      <c r="D56" s="1">
        <v>0.44</v>
      </c>
      <c r="E56" s="1">
        <v>0.44</v>
      </c>
      <c r="F56" s="1">
        <v>0.85</v>
      </c>
      <c r="G56" s="1">
        <v>1</v>
      </c>
      <c r="H56" s="1">
        <v>0.62</v>
      </c>
      <c r="I56" s="1">
        <v>1</v>
      </c>
      <c r="K56" s="7" t="s">
        <v>7</v>
      </c>
      <c r="L56" s="1">
        <v>0.14000000000000001</v>
      </c>
      <c r="M56" s="1">
        <v>0.17</v>
      </c>
      <c r="N56" s="1">
        <v>0.14000000000000001</v>
      </c>
      <c r="O56" s="1">
        <v>0.49</v>
      </c>
      <c r="P56" s="1">
        <v>0.65</v>
      </c>
      <c r="Q56" s="1">
        <v>-0.13</v>
      </c>
      <c r="R56" s="1">
        <v>-0.14000000000000001</v>
      </c>
      <c r="T56" s="7" t="s">
        <v>3</v>
      </c>
      <c r="U56" s="1">
        <f>C63-L63</f>
        <v>0.14000000000000001</v>
      </c>
      <c r="V56" s="1">
        <f>D63-M63</f>
        <v>-2.0000000000000018E-2</v>
      </c>
      <c r="W56" s="1">
        <f>E63-N63</f>
        <v>0.19</v>
      </c>
      <c r="X56" s="1">
        <f>F63-O63</f>
        <v>0.61</v>
      </c>
      <c r="Y56" s="1">
        <f>G63-P63</f>
        <v>0.64</v>
      </c>
      <c r="Z56" s="1">
        <f>H63-Q63</f>
        <v>0.3</v>
      </c>
      <c r="AA56" s="1">
        <f>I63-R63</f>
        <v>0.94</v>
      </c>
    </row>
    <row r="57" spans="2:27" x14ac:dyDescent="0.25">
      <c r="B57" s="8" t="s">
        <v>18</v>
      </c>
      <c r="C57" s="2">
        <f>SUM(C52:C56)/COUNT(C52:C56)</f>
        <v>0.64799999999999991</v>
      </c>
      <c r="D57" s="2">
        <f t="shared" ref="D57:I57" si="33">SUM(D52:D56)/COUNT(D52:D56)</f>
        <v>0.63</v>
      </c>
      <c r="E57" s="2">
        <f t="shared" si="33"/>
        <v>0.45400000000000001</v>
      </c>
      <c r="F57" s="2">
        <f t="shared" si="33"/>
        <v>0.86399999999999988</v>
      </c>
      <c r="G57" s="2">
        <f t="shared" si="33"/>
        <v>0.90600000000000003</v>
      </c>
      <c r="H57" s="2">
        <f t="shared" si="33"/>
        <v>0.49800000000000005</v>
      </c>
      <c r="I57" s="2">
        <f t="shared" si="33"/>
        <v>0.79799999999999993</v>
      </c>
      <c r="K57" s="8" t="s">
        <v>18</v>
      </c>
      <c r="L57" s="2">
        <f>SUM(L52:L56)/COUNT(L52:L56)</f>
        <v>0.10400000000000001</v>
      </c>
      <c r="M57" s="2">
        <f t="shared" ref="M57" si="34">SUM(M52:M56)/COUNT(M52:M56)</f>
        <v>0.61</v>
      </c>
      <c r="N57" s="2">
        <f t="shared" ref="N57" si="35">SUM(N52:N56)/COUNT(N52:N56)</f>
        <v>0.158</v>
      </c>
      <c r="O57" s="2">
        <f t="shared" ref="O57" si="36">SUM(O52:O56)/COUNT(O52:O56)</f>
        <v>0.45999999999999996</v>
      </c>
      <c r="P57" s="2">
        <f t="shared" ref="P57" si="37">SUM(P52:P56)/COUNT(P52:P56)</f>
        <v>0.43200000000000005</v>
      </c>
      <c r="Q57" s="2">
        <f t="shared" ref="Q57" si="38">SUM(Q52:Q56)/COUNT(Q52:Q56)</f>
        <v>1.7999999999999995E-2</v>
      </c>
      <c r="R57" s="2">
        <f t="shared" ref="R57" si="39">SUM(R52:R56)/COUNT(R52:R56)</f>
        <v>0.14799999999999996</v>
      </c>
      <c r="T57" s="7" t="s">
        <v>4</v>
      </c>
      <c r="U57" s="1">
        <f>C55-L55</f>
        <v>0.81</v>
      </c>
      <c r="V57" s="1">
        <f>D55-M55</f>
        <v>-0.19</v>
      </c>
      <c r="W57" s="1">
        <f>E55-N55</f>
        <v>0.28999999999999998</v>
      </c>
      <c r="X57" s="1">
        <f>F55-O55</f>
        <v>0.30999999999999994</v>
      </c>
      <c r="Y57" s="1">
        <f>G55-P55</f>
        <v>0.55000000000000004</v>
      </c>
      <c r="Z57" s="1">
        <f>H55-Q55</f>
        <v>0.49000000000000005</v>
      </c>
      <c r="AA57" s="1">
        <f>I55-R55</f>
        <v>0.42000000000000004</v>
      </c>
    </row>
    <row r="58" spans="2:27" x14ac:dyDescent="0.25">
      <c r="B58" s="7" t="s">
        <v>19</v>
      </c>
      <c r="C58" s="1">
        <f>(Info!$B$2*Results!C52+Info!$B$3*Results!C53+Info!$B$5*Results!C54+Info!$B$7*Results!C55+Info!$B$9*Results!C56)/Info!$B$12</f>
        <v>0.59823863636363628</v>
      </c>
      <c r="D58" s="1">
        <f>(Info!$B$2*Results!D52+Info!$B$3*Results!D53+Info!$B$5*Results!D54+Info!$B$7*Results!D55+Info!$B$9*Results!D56)/Info!$B$12</f>
        <v>0.63437500000000002</v>
      </c>
      <c r="E58" s="1">
        <f>(Info!$B$2*Results!E52+Info!$B$3*Results!E53+Info!$B$5*Results!E54+Info!$B$7*Results!E55+Info!$B$9*Results!E56)/Info!$B$12</f>
        <v>0.42715909090909093</v>
      </c>
      <c r="F58" s="1">
        <f>(Info!$B$2*Results!F52+Info!$B$3*Results!F53+Info!$B$5*Results!F54+Info!$B$7*Results!F55+Info!$B$9*Results!F56)/Info!$B$12</f>
        <v>0.87465909090909089</v>
      </c>
      <c r="G58" s="1">
        <f>(Info!$B$2*Results!G52+Info!$B$3*Results!G53+Info!$B$5*Results!G54+Info!$B$7*Results!G55+Info!$B$9*Results!G56)/Info!$B$12</f>
        <v>0.90335227272727259</v>
      </c>
      <c r="H58" s="1">
        <f>(Info!$B$2*Results!H52+Info!$B$3*Results!H53+Info!$B$5*Results!H54+Info!$B$7*Results!H55+Info!$B$9*Results!H56)/Info!$B$12</f>
        <v>0.46750000000000003</v>
      </c>
      <c r="I58" s="1">
        <f>(Info!$B$2*Results!I52+Info!$B$3*Results!I53+Info!$B$5*Results!I54+Info!$B$7*Results!I55+Info!$B$9*Results!I56)/Info!$B$12</f>
        <v>0.75380681818181827</v>
      </c>
      <c r="K58" s="7" t="s">
        <v>19</v>
      </c>
      <c r="L58" s="1">
        <f>(Info!$B$2*Results!L52+Info!$B$3*Results!L53+Info!$B$5*Results!L54+Info!$B$7*Results!L55+Info!$B$9*Results!L56)/Info!$B$12</f>
        <v>8.9602272727272725E-2</v>
      </c>
      <c r="M58" s="1">
        <f>(Info!$B$2*Results!M52+Info!$B$3*Results!M53+Info!$B$5*Results!M54+Info!$B$7*Results!M55+Info!$B$9*Results!M56)/Info!$B$12</f>
        <v>0.64051136363636374</v>
      </c>
      <c r="N58" s="1">
        <f>(Info!$B$2*Results!N52+Info!$B$3*Results!N53+Info!$B$5*Results!N54+Info!$B$7*Results!N55+Info!$B$9*Results!N56)/Info!$B$12</f>
        <v>0.14460227272727272</v>
      </c>
      <c r="O58" s="1">
        <f>(Info!$B$2*Results!O52+Info!$B$3*Results!O53+Info!$B$5*Results!O54+Info!$B$7*Results!O55+Info!$B$9*Results!O56)/Info!$B$12</f>
        <v>0.4648863636363636</v>
      </c>
      <c r="P58" s="1">
        <f>(Info!$B$2*Results!P52+Info!$B$3*Results!P53+Info!$B$5*Results!P54+Info!$B$7*Results!P55+Info!$B$9*Results!P56)/Info!$B$12</f>
        <v>0.40363636363636368</v>
      </c>
      <c r="Q58" s="1">
        <f>(Info!$B$2*Results!Q52+Info!$B$3*Results!Q53+Info!$B$5*Results!Q54+Info!$B$7*Results!Q55+Info!$B$9*Results!Q56)/Info!$B$12</f>
        <v>2.4374999999999994E-2</v>
      </c>
      <c r="R58" s="1">
        <f>(Info!$B$2*Results!R52+Info!$B$3*Results!R53+Info!$B$5*Results!R54+Info!$B$7*Results!R55+Info!$B$9*Results!R56)/Info!$B$12</f>
        <v>0.11846590909090909</v>
      </c>
      <c r="T58" s="7" t="s">
        <v>5</v>
      </c>
      <c r="U58" s="1">
        <f>C64-L64</f>
        <v>-2.0000000000000004E-2</v>
      </c>
      <c r="V58" s="1">
        <f>D64-M64</f>
        <v>-0.79</v>
      </c>
      <c r="W58" s="1">
        <f>E64-N64</f>
        <v>-9.0000000000000011E-2</v>
      </c>
      <c r="X58" s="1">
        <f>F64-O64</f>
        <v>0.43000000000000005</v>
      </c>
      <c r="Y58" s="1">
        <f>G64-P64</f>
        <v>0.54</v>
      </c>
      <c r="Z58" s="1">
        <f>H64-Q64</f>
        <v>-0.11</v>
      </c>
      <c r="AA58" s="1">
        <f>I64-R64</f>
        <v>-0.87</v>
      </c>
    </row>
    <row r="59" spans="2:27" x14ac:dyDescent="0.25">
      <c r="T59" s="7" t="s">
        <v>7</v>
      </c>
      <c r="U59" s="1">
        <f>C56-L56</f>
        <v>0.86</v>
      </c>
      <c r="V59" s="1">
        <f>D56-M56</f>
        <v>0.27</v>
      </c>
      <c r="W59" s="1">
        <f>E56-N56</f>
        <v>0.3</v>
      </c>
      <c r="X59" s="1">
        <f>F56-O56</f>
        <v>0.36</v>
      </c>
      <c r="Y59" s="1">
        <f>G56-P56</f>
        <v>0.35</v>
      </c>
      <c r="Z59" s="1">
        <f>H56-Q56</f>
        <v>0.75</v>
      </c>
      <c r="AA59" s="1">
        <f>I56-R56</f>
        <v>1.1400000000000001</v>
      </c>
    </row>
    <row r="60" spans="2:27" x14ac:dyDescent="0.25">
      <c r="B60" s="10" t="s">
        <v>29</v>
      </c>
      <c r="C60" s="10" t="s">
        <v>22</v>
      </c>
      <c r="D60" s="10"/>
      <c r="E60" s="10"/>
      <c r="F60" s="10"/>
      <c r="G60" s="10"/>
      <c r="H60" s="10"/>
      <c r="I60" s="10"/>
      <c r="K60" s="10" t="s">
        <v>28</v>
      </c>
      <c r="L60" s="10"/>
      <c r="M60" s="10"/>
      <c r="N60" s="10"/>
      <c r="O60" s="10"/>
      <c r="P60" s="10"/>
      <c r="Q60" s="10"/>
      <c r="R60" s="10"/>
      <c r="T60" s="4" t="s">
        <v>8</v>
      </c>
      <c r="U60" s="5">
        <f>C65-L65</f>
        <v>0.15</v>
      </c>
      <c r="V60" s="5">
        <f>D65-M65</f>
        <v>0</v>
      </c>
      <c r="W60" s="5">
        <f>E65-N65</f>
        <v>0.06</v>
      </c>
      <c r="X60" s="5">
        <f>F65-O65</f>
        <v>0.35</v>
      </c>
      <c r="Y60" s="5">
        <f>G65-P65</f>
        <v>0.53</v>
      </c>
      <c r="Z60" s="5">
        <f>H65-Q65</f>
        <v>0.25</v>
      </c>
      <c r="AA60" s="5">
        <f>I65-R65</f>
        <v>0.73</v>
      </c>
    </row>
    <row r="61" spans="2:27" x14ac:dyDescent="0.25">
      <c r="B61" s="4" t="s">
        <v>11</v>
      </c>
      <c r="C61" s="5" t="s">
        <v>12</v>
      </c>
      <c r="D61" s="5" t="s">
        <v>13</v>
      </c>
      <c r="E61" s="5" t="s">
        <v>14</v>
      </c>
      <c r="F61" s="5" t="s">
        <v>15</v>
      </c>
      <c r="G61" s="5" t="s">
        <v>16</v>
      </c>
      <c r="H61" s="5" t="s">
        <v>17</v>
      </c>
      <c r="I61" s="12" t="s">
        <v>40</v>
      </c>
      <c r="K61" s="4" t="s">
        <v>11</v>
      </c>
      <c r="L61" s="5" t="s">
        <v>12</v>
      </c>
      <c r="M61" s="5" t="s">
        <v>13</v>
      </c>
      <c r="N61" s="5" t="s">
        <v>14</v>
      </c>
      <c r="O61" s="5" t="s">
        <v>15</v>
      </c>
      <c r="P61" s="5" t="s">
        <v>16</v>
      </c>
      <c r="Q61" s="5" t="s">
        <v>17</v>
      </c>
      <c r="R61" s="12" t="s">
        <v>40</v>
      </c>
      <c r="T61" s="7" t="s">
        <v>44</v>
      </c>
      <c r="U61" s="1">
        <f>C57-L57</f>
        <v>0.54399999999999993</v>
      </c>
      <c r="V61" s="1">
        <f>D57-M57</f>
        <v>2.0000000000000018E-2</v>
      </c>
      <c r="W61" s="1">
        <f>E57-N57</f>
        <v>0.29600000000000004</v>
      </c>
      <c r="X61" s="1">
        <f>F57-O57</f>
        <v>0.40399999999999991</v>
      </c>
      <c r="Y61" s="1">
        <f>G57-P57</f>
        <v>0.47399999999999998</v>
      </c>
      <c r="Z61" s="1">
        <f>H57-Q57</f>
        <v>0.48000000000000004</v>
      </c>
      <c r="AA61" s="1">
        <f>I57-R57</f>
        <v>0.64999999999999991</v>
      </c>
    </row>
    <row r="62" spans="2:27" x14ac:dyDescent="0.25">
      <c r="B62" s="7" t="s">
        <v>6</v>
      </c>
      <c r="C62" s="1">
        <v>0.16</v>
      </c>
      <c r="D62" s="1">
        <v>0.98</v>
      </c>
      <c r="E62" s="1">
        <v>0.28000000000000003</v>
      </c>
      <c r="F62" s="1">
        <v>0.38</v>
      </c>
      <c r="G62" s="1">
        <v>0.28999999999999998</v>
      </c>
      <c r="H62" s="1">
        <v>0.15</v>
      </c>
      <c r="I62" s="1">
        <v>0.94</v>
      </c>
      <c r="K62" s="7" t="s">
        <v>6</v>
      </c>
      <c r="L62" s="1">
        <v>0.09</v>
      </c>
      <c r="M62" s="1">
        <v>0.48</v>
      </c>
      <c r="N62" s="1">
        <v>0.16</v>
      </c>
      <c r="O62" s="1">
        <v>0.39</v>
      </c>
      <c r="P62" s="6">
        <v>0.37</v>
      </c>
      <c r="Q62" s="1">
        <v>-0.05</v>
      </c>
      <c r="R62" s="1">
        <v>-0.22</v>
      </c>
      <c r="T62" s="7" t="s">
        <v>47</v>
      </c>
      <c r="U62" s="1">
        <f>C58-L58</f>
        <v>0.50863636363636355</v>
      </c>
      <c r="V62" s="1">
        <f>D58-M58</f>
        <v>-6.1363636363637175E-3</v>
      </c>
      <c r="W62" s="1">
        <f>E58-N58</f>
        <v>0.28255681818181821</v>
      </c>
      <c r="X62" s="1">
        <f>F58-O58</f>
        <v>0.40977272727272729</v>
      </c>
      <c r="Y62" s="1">
        <f>G58-P58</f>
        <v>0.49971590909090891</v>
      </c>
      <c r="Z62" s="1">
        <f>H58-Q58</f>
        <v>0.44312500000000005</v>
      </c>
      <c r="AA62" s="1">
        <f>I58-R58</f>
        <v>0.63534090909090923</v>
      </c>
    </row>
    <row r="63" spans="2:27" x14ac:dyDescent="0.25">
      <c r="B63" s="7" t="s">
        <v>3</v>
      </c>
      <c r="C63" s="1">
        <v>0.17</v>
      </c>
      <c r="D63" s="1">
        <v>0.63</v>
      </c>
      <c r="E63" s="1">
        <v>0.26</v>
      </c>
      <c r="F63" s="1">
        <v>0.86</v>
      </c>
      <c r="G63" s="1">
        <v>0.87</v>
      </c>
      <c r="H63" s="1">
        <v>0.26</v>
      </c>
      <c r="I63" s="1">
        <v>0.56999999999999995</v>
      </c>
      <c r="K63" s="7" t="s">
        <v>3</v>
      </c>
      <c r="L63" s="1">
        <v>0.03</v>
      </c>
      <c r="M63" s="1">
        <v>0.65</v>
      </c>
      <c r="N63" s="1">
        <v>7.0000000000000007E-2</v>
      </c>
      <c r="O63" s="1">
        <v>0.25</v>
      </c>
      <c r="P63" s="1">
        <v>0.23</v>
      </c>
      <c r="Q63" s="1">
        <v>-0.04</v>
      </c>
      <c r="R63" s="1">
        <v>-0.37</v>
      </c>
    </row>
    <row r="64" spans="2:27" x14ac:dyDescent="0.25">
      <c r="B64" s="7" t="s">
        <v>5</v>
      </c>
      <c r="C64" s="1">
        <v>0.09</v>
      </c>
      <c r="D64" s="1">
        <v>0.18</v>
      </c>
      <c r="E64" s="1">
        <v>0.11</v>
      </c>
      <c r="F64" s="1">
        <v>0.81</v>
      </c>
      <c r="G64" s="1">
        <v>0.87</v>
      </c>
      <c r="H64" s="1">
        <v>0.02</v>
      </c>
      <c r="I64" s="1">
        <v>0.04</v>
      </c>
      <c r="K64" s="7" t="s">
        <v>5</v>
      </c>
      <c r="L64" s="1">
        <v>0.11</v>
      </c>
      <c r="M64" s="1">
        <v>0.97</v>
      </c>
      <c r="N64" s="1">
        <v>0.2</v>
      </c>
      <c r="O64" s="1">
        <v>0.38</v>
      </c>
      <c r="P64" s="1">
        <v>0.33</v>
      </c>
      <c r="Q64" s="1">
        <v>0.13</v>
      </c>
      <c r="R64" s="1">
        <v>0.91</v>
      </c>
    </row>
    <row r="65" spans="2:27" x14ac:dyDescent="0.25">
      <c r="B65" s="7" t="s">
        <v>8</v>
      </c>
      <c r="C65" s="1">
        <v>0.22</v>
      </c>
      <c r="D65" s="1">
        <v>0.11</v>
      </c>
      <c r="E65" s="1">
        <v>0.15</v>
      </c>
      <c r="F65" s="1">
        <v>0.56999999999999995</v>
      </c>
      <c r="G65" s="1">
        <v>0.78</v>
      </c>
      <c r="H65" s="1">
        <v>-0.09</v>
      </c>
      <c r="I65" s="1">
        <v>-0.11</v>
      </c>
      <c r="K65" s="7" t="s">
        <v>8</v>
      </c>
      <c r="L65" s="1">
        <v>7.0000000000000007E-2</v>
      </c>
      <c r="M65" s="1">
        <v>0.11</v>
      </c>
      <c r="N65" s="1">
        <v>0.09</v>
      </c>
      <c r="O65" s="1">
        <v>0.22</v>
      </c>
      <c r="P65" s="1">
        <v>0.25</v>
      </c>
      <c r="Q65" s="1">
        <v>-0.34</v>
      </c>
      <c r="R65" s="1">
        <v>-0.84</v>
      </c>
    </row>
    <row r="66" spans="2:27" x14ac:dyDescent="0.25">
      <c r="B66" s="8" t="s">
        <v>18</v>
      </c>
      <c r="C66" s="2">
        <f>SUM(C62:C65)/COUNT(C62:C65)</f>
        <v>0.16</v>
      </c>
      <c r="D66" s="2">
        <f t="shared" ref="D66:I66" si="40">SUM(D62:D65)/COUNT(D62:D65)</f>
        <v>0.47499999999999998</v>
      </c>
      <c r="E66" s="2">
        <f t="shared" si="40"/>
        <v>0.2</v>
      </c>
      <c r="F66" s="2">
        <f t="shared" si="40"/>
        <v>0.65499999999999992</v>
      </c>
      <c r="G66" s="2">
        <f t="shared" si="40"/>
        <v>0.7024999999999999</v>
      </c>
      <c r="H66" s="2">
        <f t="shared" si="40"/>
        <v>8.500000000000002E-2</v>
      </c>
      <c r="I66" s="2">
        <f t="shared" si="40"/>
        <v>0.35999999999999993</v>
      </c>
      <c r="K66" s="8" t="s">
        <v>18</v>
      </c>
      <c r="L66" s="2">
        <f>SUM(L62:L65)/COUNT(L62:L65)</f>
        <v>7.4999999999999997E-2</v>
      </c>
      <c r="M66" s="2">
        <f t="shared" ref="M66" si="41">SUM(M62:M65)/COUNT(M62:M65)</f>
        <v>0.55249999999999988</v>
      </c>
      <c r="N66" s="2">
        <f t="shared" ref="N66" si="42">SUM(N62:N65)/COUNT(N62:N65)</f>
        <v>0.13</v>
      </c>
      <c r="O66" s="2">
        <f t="shared" ref="O66" si="43">SUM(O62:O65)/COUNT(O62:O65)</f>
        <v>0.31</v>
      </c>
      <c r="P66" s="2">
        <f t="shared" ref="P66" si="44">SUM(P62:P65)/COUNT(P62:P65)</f>
        <v>0.29499999999999998</v>
      </c>
      <c r="Q66" s="2">
        <f t="shared" ref="Q66" si="45">SUM(Q62:Q65)/COUNT(Q62:Q65)</f>
        <v>-7.5000000000000011E-2</v>
      </c>
      <c r="R66" s="2">
        <f t="shared" ref="R66" si="46">SUM(R62:R65)/COUNT(R62:R65)</f>
        <v>-0.12999999999999998</v>
      </c>
    </row>
    <row r="67" spans="2:27" x14ac:dyDescent="0.25">
      <c r="B67" s="7" t="s">
        <v>19</v>
      </c>
      <c r="C67" s="1">
        <f>(Info!$B$3*Results!C62+Info!$B$5*Results!C63+Info!$B$7*Results!C64+Info!$B$9*Results!C65)/Info!$B$13</f>
        <v>0.14402684563758389</v>
      </c>
      <c r="D67" s="1">
        <f>(Info!$B$3*Results!D62+Info!$B$5*Results!D63+Info!$B$7*Results!D64+Info!$B$9*Results!D65)/Info!$B$13</f>
        <v>0.46510067114093956</v>
      </c>
      <c r="E67" s="1">
        <f>(Info!$B$3*Results!E62+Info!$B$5*Results!E63+Info!$B$7*Results!E64+Info!$B$9*Results!E65)/Info!$B$13</f>
        <v>0.19449664429530203</v>
      </c>
      <c r="F67" s="1">
        <f>(Info!$B$3*Results!F62+Info!$B$5*Results!F63+Info!$B$7*Results!F64+Info!$B$9*Results!F65)/Info!$B$13</f>
        <v>0.70899328859060406</v>
      </c>
      <c r="G67" s="1">
        <f>(Info!$B$3*Results!G62+Info!$B$5*Results!G63+Info!$B$7*Results!G64+Info!$B$9*Results!G65)/Info!$B$13</f>
        <v>0.74234899328859061</v>
      </c>
      <c r="H67" s="1">
        <f>(Info!$B$3*Results!H62+Info!$B$5*Results!H63+Info!$B$7*Results!H64+Info!$B$9*Results!H65)/Info!$B$13</f>
        <v>0.11053691275167785</v>
      </c>
      <c r="I67" s="1">
        <f>(Info!$B$3*Results!I62+Info!$B$5*Results!I63+Info!$B$7*Results!I64+Info!$B$9*Results!I65)/Info!$B$13</f>
        <v>0.36228187919463084</v>
      </c>
      <c r="K67" s="7" t="s">
        <v>19</v>
      </c>
      <c r="L67" s="1">
        <f>(Info!$B$3*Results!L62+Info!$B$5*Results!L63+Info!$B$7*Results!L64+Info!$B$9*Results!L65)/Info!$B$13</f>
        <v>7.3221476510067107E-2</v>
      </c>
      <c r="M67" s="1">
        <f>(Info!$B$3*Results!M62+Info!$B$5*Results!M63+Info!$B$7*Results!M64+Info!$B$9*Results!M65)/Info!$B$13</f>
        <v>0.65691275167785246</v>
      </c>
      <c r="N67" s="1">
        <f>(Info!$B$3*Results!N62+Info!$B$5*Results!N63+Info!$B$7*Results!N64+Info!$B$9*Results!N65)/Info!$B$13</f>
        <v>0.13315436241610737</v>
      </c>
      <c r="O67" s="1">
        <f>(Info!$B$3*Results!O62+Info!$B$5*Results!O63+Info!$B$7*Results!O64+Info!$B$9*Results!O65)/Info!$B$13</f>
        <v>0.31375838926174504</v>
      </c>
      <c r="P67" s="1">
        <f>(Info!$B$3*Results!P62+Info!$B$5*Results!P63+Info!$B$7*Results!P64+Info!$B$9*Results!P65)/Info!$B$13</f>
        <v>0.28959731543624168</v>
      </c>
      <c r="Q67" s="1">
        <f>(Info!$B$3*Results!Q62+Info!$B$5*Results!Q63+Info!$B$7*Results!Q64+Info!$B$9*Results!Q65)/Info!$B$13</f>
        <v>-1.8187919463087249E-2</v>
      </c>
      <c r="R67" s="1">
        <f>(Info!$B$3*Results!R62+Info!$B$5*Results!R63+Info!$B$7*Results!R64+Info!$B$9*Results!R65)/Info!$B$13</f>
        <v>5.2080536912751677E-2</v>
      </c>
    </row>
    <row r="69" spans="2:27" x14ac:dyDescent="0.25">
      <c r="B69" s="7" t="s">
        <v>44</v>
      </c>
      <c r="C69" s="1">
        <f>(SUM(C52:C56)+SUM(C62:C65))/(COUNT(C52:C56)+COUNT(C62:C65))</f>
        <v>0.43111111111111111</v>
      </c>
      <c r="D69" s="1">
        <f t="shared" ref="D69:I69" si="47">(SUM(D52:D56)+SUM(D62:D65))/(COUNT(D52:D56)+COUNT(D62:D65))</f>
        <v>0.56111111111111112</v>
      </c>
      <c r="E69" s="1">
        <f t="shared" si="47"/>
        <v>0.34111111111111114</v>
      </c>
      <c r="F69" s="1">
        <f t="shared" si="47"/>
        <v>0.77111111111111108</v>
      </c>
      <c r="G69" s="1">
        <f t="shared" si="47"/>
        <v>0.81555555555555559</v>
      </c>
      <c r="H69" s="1">
        <f t="shared" si="47"/>
        <v>0.31444444444444447</v>
      </c>
      <c r="I69" s="1">
        <f t="shared" si="47"/>
        <v>0.60333333333333328</v>
      </c>
      <c r="K69" s="7" t="s">
        <v>44</v>
      </c>
      <c r="L69" s="1">
        <f>(SUM(L52:L56)+SUM(L62:L65))/(COUNT(L52:L56)+COUNT(L62:L65))</f>
        <v>9.1111111111111115E-2</v>
      </c>
      <c r="M69" s="1">
        <f t="shared" ref="M69:R69" si="48">(SUM(M52:M56)+SUM(M62:M65))/(COUNT(M52:M56)+COUNT(M62:M65))</f>
        <v>0.58444444444444443</v>
      </c>
      <c r="N69" s="1">
        <f t="shared" si="48"/>
        <v>0.14555555555555555</v>
      </c>
      <c r="O69" s="1">
        <f t="shared" si="48"/>
        <v>0.39333333333333331</v>
      </c>
      <c r="P69" s="1">
        <f t="shared" si="48"/>
        <v>0.37111111111111111</v>
      </c>
      <c r="Q69" s="1">
        <f t="shared" si="48"/>
        <v>-2.3333333333333341E-2</v>
      </c>
      <c r="R69" s="1">
        <f t="shared" si="48"/>
        <v>2.4444444444444442E-2</v>
      </c>
    </row>
    <row r="70" spans="2:27" x14ac:dyDescent="0.25">
      <c r="B70" s="7" t="s">
        <v>45</v>
      </c>
      <c r="C70" s="1">
        <f>(Info!$B$2*Results!C52+Info!$B$3*Results!C53+Info!$B$5*Results!C54+Info!$B$7*Results!C55+Info!$B$9*Results!C56+Info!$B$4*Results!C62+Info!$B$6*Results!C63+Info!$B$8*Results!C64+Info!$B$10*Results!C65)/(Info!$B$12+Info!$B$13)</f>
        <v>0.39307692307692305</v>
      </c>
      <c r="D70" s="1">
        <f>(Info!$B$2*Results!D52+Info!$B$3*Results!D53+Info!$B$5*Results!D54+Info!$B$7*Results!D55+Info!$B$9*Results!D56+Info!$B$4*Results!D62+Info!$B$6*Results!D63+Info!$B$8*Results!D64+Info!$B$10*Results!D65)/(Info!$B$12+Info!$B$13)</f>
        <v>0.63550769230769233</v>
      </c>
      <c r="E70" s="1">
        <f>(Info!$B$2*Results!E52+Info!$B$3*Results!E53+Info!$B$5*Results!E54+Info!$B$7*Results!E55+Info!$B$9*Results!E56+Info!$B$4*Results!E62+Info!$B$6*Results!E63+Info!$B$8*Results!E64+Info!$B$10*Results!E65)/(Info!$B$12+Info!$B$13)</f>
        <v>0.33547692307692306</v>
      </c>
      <c r="F70" s="1">
        <f>(Info!$B$2*Results!F52+Info!$B$3*Results!F53+Info!$B$5*Results!F54+Info!$B$7*Results!F55+Info!$B$9*Results!F56+Info!$B$4*Results!F62+Info!$B$6*Results!F63+Info!$B$8*Results!F64+Info!$B$10*Results!F65)/(Info!$B$12+Info!$B$13)</f>
        <v>0.76606153846153846</v>
      </c>
      <c r="G70" s="1">
        <f>(Info!$B$2*Results!G52+Info!$B$3*Results!G53+Info!$B$5*Results!G54+Info!$B$7*Results!G55+Info!$B$9*Results!G56+Info!$B$4*Results!G62+Info!$B$6*Results!G63+Info!$B$8*Results!G64+Info!$B$10*Results!G65)/(Info!$B$12+Info!$B$13)</f>
        <v>0.77849230769230771</v>
      </c>
      <c r="H70" s="1">
        <f>(Info!$B$2*Results!H52+Info!$B$3*Results!H53+Info!$B$5*Results!H54+Info!$B$7*Results!H55+Info!$B$9*Results!H56+Info!$B$4*Results!H62+Info!$B$6*Results!H63+Info!$B$8*Results!H64+Info!$B$10*Results!H65)/(Info!$B$12+Info!$B$13)</f>
        <v>0.31726153846153848</v>
      </c>
      <c r="I70" s="1">
        <f>(Info!$B$2*Results!I52+Info!$B$3*Results!I53+Info!$B$5*Results!I54+Info!$B$7*Results!I55+Info!$B$9*Results!I56+Info!$B$4*Results!I62+Info!$B$6*Results!I63+Info!$B$8*Results!I64+Info!$B$10*Results!I65)/(Info!$B$12+Info!$B$13)</f>
        <v>0.6635692307692308</v>
      </c>
      <c r="K70" s="7" t="s">
        <v>45</v>
      </c>
      <c r="L70" s="1">
        <f>(Info!$B$2*Results!L52+Info!$B$3*Results!L53+Info!$B$5*Results!L54+Info!$B$7*Results!L55+Info!$B$9*Results!L56+Info!$B$4*Results!L62+Info!$B$6*Results!L63+Info!$B$8*Results!L64+Info!$B$10*Results!L65)/(Info!$B$12+Info!$B$13)</f>
        <v>8.2830769230769222E-2</v>
      </c>
      <c r="M70" s="1">
        <f>(Info!$B$2*Results!M52+Info!$B$3*Results!M53+Info!$B$5*Results!M54+Info!$B$7*Results!M55+Info!$B$9*Results!M56+Info!$B$4*Results!M62+Info!$B$6*Results!M63+Info!$B$8*Results!M64+Info!$B$10*Results!M65)/(Info!$B$12+Info!$B$13)</f>
        <v>0.63200000000000012</v>
      </c>
      <c r="N70" s="1">
        <f>(Info!$B$2*Results!N52+Info!$B$3*Results!N53+Info!$B$5*Results!N54+Info!$B$7*Results!N55+Info!$B$9*Results!N56+Info!$B$4*Results!N62+Info!$B$6*Results!N63+Info!$B$8*Results!N64+Info!$B$10*Results!N65)/(Info!$B$12+Info!$B$13)</f>
        <v>0.14116923076923077</v>
      </c>
      <c r="O70" s="1">
        <f>(Info!$B$2*Results!O52+Info!$B$3*Results!O53+Info!$B$5*Results!O54+Info!$B$7*Results!O55+Info!$B$9*Results!O56+Info!$B$4*Results!O62+Info!$B$6*Results!O63+Info!$B$8*Results!O64+Info!$B$10*Results!O65)/(Info!$B$12+Info!$B$13)</f>
        <v>0.40498461538461533</v>
      </c>
      <c r="P70" s="1">
        <f>(Info!$B$2*Results!P52+Info!$B$3*Results!P53+Info!$B$5*Results!P54+Info!$B$7*Results!P55+Info!$B$9*Results!P56+Info!$B$4*Results!P62+Info!$B$6*Results!P63+Info!$B$8*Results!P64+Info!$B$10*Results!P65)/(Info!$B$12+Info!$B$13)</f>
        <v>0.36089230769230773</v>
      </c>
      <c r="Q70" s="1">
        <f>(Info!$B$2*Results!Q52+Info!$B$3*Results!Q53+Info!$B$5*Results!Q54+Info!$B$7*Results!Q55+Info!$B$9*Results!Q56+Info!$B$4*Results!Q62+Info!$B$6*Results!Q63+Info!$B$8*Results!Q64+Info!$B$10*Results!Q65)/(Info!$B$12+Info!$B$13)</f>
        <v>2.4923076923076899E-3</v>
      </c>
      <c r="R70" s="1">
        <f>(Info!$B$2*Results!R52+Info!$B$3*Results!R53+Info!$B$5*Results!R54+Info!$B$7*Results!R55+Info!$B$9*Results!R56+Info!$B$4*Results!R62+Info!$B$6*Results!R63+Info!$B$8*Results!R64+Info!$B$10*Results!R65)/(Info!$B$12+Info!$B$13)</f>
        <v>4.3107692307692326E-2</v>
      </c>
    </row>
    <row r="72" spans="2:27" x14ac:dyDescent="0.25">
      <c r="B72" s="1" t="s">
        <v>29</v>
      </c>
      <c r="C72" s="1" t="s">
        <v>30</v>
      </c>
      <c r="K72" s="1" t="s">
        <v>33</v>
      </c>
      <c r="T72" s="1" t="s">
        <v>32</v>
      </c>
    </row>
    <row r="73" spans="2:27" x14ac:dyDescent="0.25">
      <c r="B73" s="4" t="s">
        <v>11</v>
      </c>
      <c r="C73" s="5" t="s">
        <v>12</v>
      </c>
      <c r="D73" s="5" t="s">
        <v>13</v>
      </c>
      <c r="E73" s="5" t="s">
        <v>14</v>
      </c>
      <c r="F73" s="5" t="s">
        <v>15</v>
      </c>
      <c r="G73" s="5" t="s">
        <v>16</v>
      </c>
      <c r="H73" s="5" t="s">
        <v>17</v>
      </c>
      <c r="I73" s="12" t="s">
        <v>40</v>
      </c>
      <c r="K73" s="4" t="s">
        <v>11</v>
      </c>
      <c r="L73" s="5" t="s">
        <v>12</v>
      </c>
      <c r="M73" s="5" t="s">
        <v>13</v>
      </c>
      <c r="N73" s="5" t="s">
        <v>14</v>
      </c>
      <c r="O73" s="5" t="s">
        <v>15</v>
      </c>
      <c r="P73" s="5" t="s">
        <v>16</v>
      </c>
      <c r="Q73" s="5" t="s">
        <v>17</v>
      </c>
      <c r="R73" s="6" t="s">
        <v>40</v>
      </c>
      <c r="T73" s="4" t="s">
        <v>11</v>
      </c>
      <c r="U73" s="5" t="s">
        <v>12</v>
      </c>
      <c r="V73" s="5" t="s">
        <v>13</v>
      </c>
      <c r="W73" s="5" t="s">
        <v>14</v>
      </c>
      <c r="X73" s="5" t="s">
        <v>15</v>
      </c>
      <c r="Y73" s="5" t="s">
        <v>16</v>
      </c>
      <c r="Z73" s="5" t="s">
        <v>17</v>
      </c>
      <c r="AA73" s="6" t="s">
        <v>40</v>
      </c>
    </row>
    <row r="74" spans="2:27" x14ac:dyDescent="0.25">
      <c r="B74" s="7" t="s">
        <v>0</v>
      </c>
      <c r="C74" s="1">
        <v>0.16</v>
      </c>
      <c r="D74" s="1">
        <v>0.86</v>
      </c>
      <c r="E74" s="1">
        <v>0.26</v>
      </c>
      <c r="F74" s="1">
        <v>0.56000000000000005</v>
      </c>
      <c r="G74" s="1">
        <v>0.53</v>
      </c>
      <c r="H74" s="1">
        <v>0.18</v>
      </c>
      <c r="I74" s="1">
        <v>0.72</v>
      </c>
      <c r="K74" s="7" t="s">
        <v>0</v>
      </c>
      <c r="L74" s="1">
        <f>C52-C74</f>
        <v>4.9999999999999989E-2</v>
      </c>
      <c r="M74" s="1">
        <f>D52-D74</f>
        <v>-6.9999999999999951E-2</v>
      </c>
      <c r="N74" s="1">
        <f>E52-E74</f>
        <v>7.0000000000000007E-2</v>
      </c>
      <c r="O74" s="1">
        <f>F52-F74</f>
        <v>0.1399999999999999</v>
      </c>
      <c r="P74" s="1">
        <f>G52-G74</f>
        <v>0.15999999999999992</v>
      </c>
      <c r="Q74" s="1">
        <f>H52-H74</f>
        <v>5.0000000000000017E-2</v>
      </c>
      <c r="R74" s="1">
        <f>I52-I74</f>
        <v>-3.9999999999999925E-2</v>
      </c>
      <c r="T74" s="7" t="s">
        <v>0</v>
      </c>
      <c r="U74" s="1">
        <f>C97-L$52</f>
        <v>1.0000000000000009E-2</v>
      </c>
      <c r="V74" s="1">
        <f>D97-M$52</f>
        <v>-7.0000000000000062E-2</v>
      </c>
      <c r="W74" s="1">
        <f>E97-N$52</f>
        <v>1.0000000000000009E-2</v>
      </c>
      <c r="X74" s="1">
        <f>F97-O$52</f>
        <v>7.0000000000000062E-2</v>
      </c>
      <c r="Y74" s="1">
        <f>G97-P$52</f>
        <v>8.0000000000000016E-2</v>
      </c>
      <c r="Z74" s="1">
        <f>H97-Q$52</f>
        <v>0</v>
      </c>
      <c r="AA74" s="1">
        <f>I97-R$52</f>
        <v>-0.12</v>
      </c>
    </row>
    <row r="75" spans="2:27" x14ac:dyDescent="0.25">
      <c r="B75" s="7" t="s">
        <v>1</v>
      </c>
      <c r="C75" s="1">
        <v>0.31</v>
      </c>
      <c r="D75" s="1">
        <v>0.74</v>
      </c>
      <c r="E75" s="1">
        <v>0.43</v>
      </c>
      <c r="F75" s="1">
        <v>0.8</v>
      </c>
      <c r="G75" s="1">
        <v>0.81</v>
      </c>
      <c r="H75" s="1">
        <v>0.31</v>
      </c>
      <c r="I75" s="1">
        <v>0.67</v>
      </c>
      <c r="K75" s="7" t="s">
        <v>1</v>
      </c>
      <c r="L75" s="1">
        <f>C53-C75</f>
        <v>0.64999999999999991</v>
      </c>
      <c r="M75" s="1">
        <f>D53-D75</f>
        <v>-4.0000000000000036E-2</v>
      </c>
      <c r="N75" s="1">
        <f>E53-E75</f>
        <v>0.36000000000000004</v>
      </c>
      <c r="O75" s="1">
        <f>F53-F75</f>
        <v>0.15999999999999992</v>
      </c>
      <c r="P75" s="1">
        <f>G53-G75</f>
        <v>0.18999999999999995</v>
      </c>
      <c r="Q75" s="1">
        <f>H53-H75</f>
        <v>0.5</v>
      </c>
      <c r="R75" s="1">
        <f>I53-I75</f>
        <v>0.27999999999999992</v>
      </c>
      <c r="T75" s="7" t="s">
        <v>1</v>
      </c>
      <c r="U75" s="1">
        <f>C98-L$53</f>
        <v>0.11000000000000001</v>
      </c>
      <c r="V75" s="1">
        <f>D98-M$53</f>
        <v>4.0000000000000036E-2</v>
      </c>
      <c r="W75" s="1">
        <f>E98-N$53</f>
        <v>0.14000000000000001</v>
      </c>
      <c r="X75" s="1">
        <f>F98-O$53</f>
        <v>0.31000000000000005</v>
      </c>
      <c r="Y75" s="1">
        <f>G98-P$53</f>
        <v>0.35000000000000003</v>
      </c>
      <c r="Z75" s="1">
        <f>H98-Q$53</f>
        <v>0.17</v>
      </c>
      <c r="AA75" s="1">
        <f>I98-R$53</f>
        <v>0.44999999999999996</v>
      </c>
    </row>
    <row r="76" spans="2:27" x14ac:dyDescent="0.25">
      <c r="B76" s="7" t="s">
        <v>2</v>
      </c>
      <c r="C76" s="1">
        <v>0.11</v>
      </c>
      <c r="D76" s="1">
        <v>0.76</v>
      </c>
      <c r="E76" s="1">
        <v>0.2</v>
      </c>
      <c r="F76" s="1">
        <v>0.74</v>
      </c>
      <c r="G76" s="1">
        <v>0.74</v>
      </c>
      <c r="H76" s="1">
        <v>0.2</v>
      </c>
      <c r="I76" s="1">
        <v>0.67</v>
      </c>
      <c r="K76" s="7" t="s">
        <v>6</v>
      </c>
      <c r="L76" s="1">
        <f>C62-C84</f>
        <v>0</v>
      </c>
      <c r="M76" s="1">
        <f>D62-D84</f>
        <v>0</v>
      </c>
      <c r="N76" s="1">
        <f>E62-E84</f>
        <v>0</v>
      </c>
      <c r="O76" s="1">
        <f>F62-F84</f>
        <v>0</v>
      </c>
      <c r="P76" s="1">
        <f>G62-G84</f>
        <v>0</v>
      </c>
      <c r="Q76" s="1">
        <f>H62-H84</f>
        <v>0</v>
      </c>
      <c r="R76" s="1">
        <f>I62-I84</f>
        <v>0</v>
      </c>
      <c r="T76" s="7" t="s">
        <v>6</v>
      </c>
      <c r="U76" s="1">
        <f>C84-L$62</f>
        <v>7.0000000000000007E-2</v>
      </c>
      <c r="V76" s="1">
        <f>D84-M$62</f>
        <v>0.5</v>
      </c>
      <c r="W76" s="1">
        <f>E84-N$62</f>
        <v>0.12000000000000002</v>
      </c>
      <c r="X76" s="1">
        <f>F84-O$62</f>
        <v>-1.0000000000000009E-2</v>
      </c>
      <c r="Y76" s="1">
        <f>G84-P$62</f>
        <v>-8.0000000000000016E-2</v>
      </c>
      <c r="Z76" s="1">
        <f>H84-Q$62</f>
        <v>0.2</v>
      </c>
      <c r="AA76" s="1">
        <f>I84-R$62</f>
        <v>1.1599999999999999</v>
      </c>
    </row>
    <row r="77" spans="2:27" x14ac:dyDescent="0.25">
      <c r="B77" s="7" t="s">
        <v>4</v>
      </c>
      <c r="C77" s="1">
        <v>0.26</v>
      </c>
      <c r="D77" s="1">
        <v>0.56000000000000005</v>
      </c>
      <c r="E77" s="1">
        <v>0.34</v>
      </c>
      <c r="F77" s="1">
        <v>0.86</v>
      </c>
      <c r="G77" s="1">
        <v>0.87</v>
      </c>
      <c r="H77" s="1">
        <v>0.26</v>
      </c>
      <c r="I77" s="1">
        <v>0.48</v>
      </c>
      <c r="K77" s="7" t="s">
        <v>2</v>
      </c>
      <c r="L77" s="1">
        <f>C54-C76</f>
        <v>6.9999999999999993E-2</v>
      </c>
      <c r="M77" s="1">
        <f>D54-D76</f>
        <v>0</v>
      </c>
      <c r="N77" s="1">
        <f>E54-E76</f>
        <v>8.0000000000000016E-2</v>
      </c>
      <c r="O77" s="1">
        <f>F54-F76</f>
        <v>0.10999999999999999</v>
      </c>
      <c r="P77" s="1">
        <f>G54-G76</f>
        <v>0.10999999999999999</v>
      </c>
      <c r="Q77" s="1">
        <f>H54-H76</f>
        <v>8.9999999999999969E-2</v>
      </c>
      <c r="R77" s="1">
        <f>I54-I76</f>
        <v>3.9999999999999925E-2</v>
      </c>
      <c r="T77" s="7" t="s">
        <v>2</v>
      </c>
      <c r="U77" s="1">
        <f>C76-L$54</f>
        <v>0.08</v>
      </c>
      <c r="V77" s="1">
        <f>D76-M$54</f>
        <v>0.16000000000000003</v>
      </c>
      <c r="W77" s="1">
        <f>E76-N$54</f>
        <v>0.14000000000000001</v>
      </c>
      <c r="X77" s="1">
        <f>F76-O$54</f>
        <v>0.44</v>
      </c>
      <c r="Y77" s="1">
        <f>G76-P$54</f>
        <v>0.45</v>
      </c>
      <c r="Z77" s="1">
        <f>H76-Q$54</f>
        <v>0.24000000000000002</v>
      </c>
      <c r="AA77" s="1">
        <f>I76-R$54</f>
        <v>1.01</v>
      </c>
    </row>
    <row r="78" spans="2:27" x14ac:dyDescent="0.25">
      <c r="B78" s="7" t="s">
        <v>7</v>
      </c>
      <c r="C78" s="1">
        <v>1</v>
      </c>
      <c r="D78" s="1">
        <v>0.44</v>
      </c>
      <c r="E78" s="1">
        <v>0.44</v>
      </c>
      <c r="F78" s="1">
        <v>0.85</v>
      </c>
      <c r="G78" s="1">
        <v>1</v>
      </c>
      <c r="H78" s="1">
        <v>0.62</v>
      </c>
      <c r="I78" s="1">
        <v>1</v>
      </c>
      <c r="K78" s="7" t="s">
        <v>3</v>
      </c>
      <c r="L78" s="1">
        <f>C63-C85</f>
        <v>2.0000000000000018E-2</v>
      </c>
      <c r="M78" s="1">
        <f>D63-D85</f>
        <v>0</v>
      </c>
      <c r="N78" s="1">
        <f>E63-E85</f>
        <v>0.03</v>
      </c>
      <c r="O78" s="1">
        <f>F63-F85</f>
        <v>2.0000000000000018E-2</v>
      </c>
      <c r="P78" s="1">
        <f>G63-G85</f>
        <v>3.0000000000000027E-2</v>
      </c>
      <c r="Q78" s="1">
        <f>H63-H85</f>
        <v>0.03</v>
      </c>
      <c r="R78" s="1">
        <f>I63-I85</f>
        <v>9.9999999999998979E-3</v>
      </c>
      <c r="T78" s="7" t="s">
        <v>3</v>
      </c>
      <c r="U78" s="1">
        <f>C85-L$63</f>
        <v>0.12</v>
      </c>
      <c r="V78" s="1">
        <f>D85-M$63</f>
        <v>-2.0000000000000018E-2</v>
      </c>
      <c r="W78" s="1">
        <f>E85-N$63</f>
        <v>0.16</v>
      </c>
      <c r="X78" s="1">
        <f>F85-O$63</f>
        <v>0.59</v>
      </c>
      <c r="Y78" s="1">
        <f>G85-P$63</f>
        <v>0.61</v>
      </c>
      <c r="Z78" s="1">
        <f>H85-Q$63</f>
        <v>0.27</v>
      </c>
      <c r="AA78" s="1">
        <f>I85-R$63</f>
        <v>0.93</v>
      </c>
    </row>
    <row r="79" spans="2:27" x14ac:dyDescent="0.25">
      <c r="B79" s="8" t="s">
        <v>18</v>
      </c>
      <c r="C79" s="2">
        <f>SUM(C74:C78)/COUNT(C74:C78)</f>
        <v>0.36799999999999999</v>
      </c>
      <c r="D79" s="2">
        <f t="shared" ref="D79" si="49">SUM(D74:D78)/COUNT(D74:D78)</f>
        <v>0.67200000000000004</v>
      </c>
      <c r="E79" s="2">
        <f t="shared" ref="E79" si="50">SUM(E74:E78)/COUNT(E74:E78)</f>
        <v>0.33399999999999996</v>
      </c>
      <c r="F79" s="2">
        <f t="shared" ref="F79" si="51">SUM(F74:F78)/COUNT(F74:F78)</f>
        <v>0.76200000000000001</v>
      </c>
      <c r="G79" s="2">
        <f t="shared" ref="G79" si="52">SUM(G74:G78)/COUNT(G74:G78)</f>
        <v>0.79</v>
      </c>
      <c r="H79" s="2">
        <f t="shared" ref="H79" si="53">SUM(H74:H78)/COUNT(H74:H78)</f>
        <v>0.31399999999999995</v>
      </c>
      <c r="I79" s="2">
        <f t="shared" ref="I79" si="54">SUM(I74:I78)/COUNT(I74:I78)</f>
        <v>0.70799999999999996</v>
      </c>
      <c r="K79" s="7" t="s">
        <v>4</v>
      </c>
      <c r="L79" s="1">
        <f>C55-C77</f>
        <v>0.63</v>
      </c>
      <c r="M79" s="1">
        <f>D55-D77</f>
        <v>-0.10000000000000003</v>
      </c>
      <c r="N79" s="1">
        <f>E55-E77</f>
        <v>8.9999999999999969E-2</v>
      </c>
      <c r="O79" s="1">
        <f>F55-F77</f>
        <v>9.9999999999999978E-2</v>
      </c>
      <c r="P79" s="1">
        <f>G55-G77</f>
        <v>0.12</v>
      </c>
      <c r="Q79" s="1">
        <f>H55-H77</f>
        <v>0.28000000000000003</v>
      </c>
      <c r="R79" s="1">
        <f>I55-I77</f>
        <v>0.17000000000000004</v>
      </c>
      <c r="T79" s="7" t="s">
        <v>4</v>
      </c>
      <c r="U79" s="1">
        <f>C77-L$55</f>
        <v>0.18</v>
      </c>
      <c r="V79" s="1">
        <f>D77-M$55</f>
        <v>-8.9999999999999969E-2</v>
      </c>
      <c r="W79" s="1">
        <f>E77-N$55</f>
        <v>0.2</v>
      </c>
      <c r="X79" s="1">
        <f>F77-O$55</f>
        <v>0.20999999999999996</v>
      </c>
      <c r="Y79" s="1">
        <f>G77-P$55</f>
        <v>0.43</v>
      </c>
      <c r="Z79" s="1">
        <f>H77-Q$55</f>
        <v>0.21000000000000002</v>
      </c>
      <c r="AA79" s="1">
        <f>I77-R$55</f>
        <v>0.24999999999999997</v>
      </c>
    </row>
    <row r="80" spans="2:27" x14ac:dyDescent="0.25">
      <c r="B80" s="7" t="s">
        <v>19</v>
      </c>
      <c r="C80" s="1">
        <f>(Info!$B$2*Results!C74+Info!$B$3*Results!C75+Info!$B$5*Results!C76+Info!$B$7*Results!C77+Info!$B$9*Results!C78)/Info!$B$12</f>
        <v>0.28426136363636362</v>
      </c>
      <c r="D80" s="1">
        <f>(Info!$B$2*Results!D74+Info!$B$3*Results!D75+Info!$B$5*Results!D76+Info!$B$7*Results!D77+Info!$B$9*Results!D78)/Info!$B$12</f>
        <v>0.68159090909090914</v>
      </c>
      <c r="E80" s="1">
        <f>(Info!$B$2*Results!E74+Info!$B$3*Results!E75+Info!$B$5*Results!E76+Info!$B$7*Results!E77+Info!$B$9*Results!E78)/Info!$B$12</f>
        <v>0.31107954545454547</v>
      </c>
      <c r="F80" s="1">
        <f>(Info!$B$2*Results!F74+Info!$B$3*Results!F75+Info!$B$5*Results!F76+Info!$B$7*Results!F77+Info!$B$9*Results!F78)/Info!$B$12</f>
        <v>0.7662500000000001</v>
      </c>
      <c r="G80" s="1">
        <f>(Info!$B$2*Results!G74+Info!$B$3*Results!G75+Info!$B$5*Results!G76+Info!$B$7*Results!G77+Info!$B$9*Results!G78)/Info!$B$12</f>
        <v>0.78113636363636374</v>
      </c>
      <c r="H80" s="1">
        <f>(Info!$B$2*Results!H74+Info!$B$3*Results!H75+Info!$B$5*Results!H76+Info!$B$7*Results!H77+Info!$B$9*Results!H78)/Info!$B$12</f>
        <v>0.27426136363636361</v>
      </c>
      <c r="I80" s="1">
        <f>(Info!$B$2*Results!I74+Info!$B$3*Results!I75+Info!$B$5*Results!I76+Info!$B$7*Results!I77+Info!$B$9*Results!I78)/Info!$B$12</f>
        <v>0.65585227272727276</v>
      </c>
      <c r="K80" s="7" t="s">
        <v>5</v>
      </c>
      <c r="L80" s="1">
        <f>C64-C86</f>
        <v>0</v>
      </c>
      <c r="M80" s="1">
        <f>D64-D86</f>
        <v>0</v>
      </c>
      <c r="N80" s="1">
        <f>E64-E86</f>
        <v>0</v>
      </c>
      <c r="O80" s="1">
        <f>F64-F86</f>
        <v>0</v>
      </c>
      <c r="P80" s="1">
        <f>G64-G86</f>
        <v>0</v>
      </c>
      <c r="Q80" s="1">
        <f>H64-H86</f>
        <v>0</v>
      </c>
      <c r="R80" s="1">
        <f>I64-I86</f>
        <v>0</v>
      </c>
      <c r="T80" s="7" t="s">
        <v>5</v>
      </c>
      <c r="U80" s="1">
        <f>C86-L$64</f>
        <v>-2.0000000000000004E-2</v>
      </c>
      <c r="V80" s="1">
        <f>D86-M$64</f>
        <v>-0.79</v>
      </c>
      <c r="W80" s="1">
        <f>E86-N$64</f>
        <v>-9.0000000000000011E-2</v>
      </c>
      <c r="X80" s="1">
        <f>F86-O$64</f>
        <v>0.43000000000000005</v>
      </c>
      <c r="Y80" s="1">
        <f>G86-P$64</f>
        <v>0.54</v>
      </c>
      <c r="Z80" s="1">
        <f>H86-Q$64</f>
        <v>-0.11</v>
      </c>
      <c r="AA80" s="1">
        <f>I86-R$64</f>
        <v>-0.87</v>
      </c>
    </row>
    <row r="81" spans="2:27" x14ac:dyDescent="0.25">
      <c r="K81" s="7" t="s">
        <v>7</v>
      </c>
      <c r="L81" s="1">
        <f>C56-C78</f>
        <v>0</v>
      </c>
      <c r="M81" s="1">
        <f>D56-D78</f>
        <v>0</v>
      </c>
      <c r="N81" s="1">
        <f>E56-E78</f>
        <v>0</v>
      </c>
      <c r="O81" s="1">
        <f>F56-F78</f>
        <v>0</v>
      </c>
      <c r="P81" s="1">
        <f>G56-G78</f>
        <v>0</v>
      </c>
      <c r="Q81" s="1">
        <f>H56-H78</f>
        <v>0</v>
      </c>
      <c r="R81" s="1">
        <f>I56-I78</f>
        <v>0</v>
      </c>
      <c r="T81" s="7" t="s">
        <v>7</v>
      </c>
      <c r="U81" s="1">
        <f>C78-L$56</f>
        <v>0.86</v>
      </c>
      <c r="V81" s="1">
        <f>D78-M$56</f>
        <v>0.27</v>
      </c>
      <c r="W81" s="1">
        <f>E78-N$56</f>
        <v>0.3</v>
      </c>
      <c r="X81" s="1">
        <f>F78-O$56</f>
        <v>0.36</v>
      </c>
      <c r="Y81" s="1">
        <f>G78-P$56</f>
        <v>0.35</v>
      </c>
      <c r="Z81" s="1">
        <f>H78-Q$56</f>
        <v>0.75</v>
      </c>
      <c r="AA81" s="1">
        <f>I78-R$56</f>
        <v>1.1400000000000001</v>
      </c>
    </row>
    <row r="82" spans="2:27" x14ac:dyDescent="0.25">
      <c r="B82" s="1" t="s">
        <v>41</v>
      </c>
      <c r="D82" s="1" t="s">
        <v>30</v>
      </c>
      <c r="K82" s="4" t="s">
        <v>8</v>
      </c>
      <c r="L82" s="9">
        <f>C65-C87</f>
        <v>0</v>
      </c>
      <c r="M82" s="5">
        <f>D65-D87</f>
        <v>0</v>
      </c>
      <c r="N82" s="5">
        <f>E65-E87</f>
        <v>0</v>
      </c>
      <c r="O82" s="5">
        <f>F65-F87</f>
        <v>0</v>
      </c>
      <c r="P82" s="5">
        <f>G65-G87</f>
        <v>0</v>
      </c>
      <c r="Q82" s="5">
        <f>H65-H87</f>
        <v>0</v>
      </c>
      <c r="R82" s="5">
        <f>I65-I87</f>
        <v>0</v>
      </c>
      <c r="T82" s="4" t="s">
        <v>8</v>
      </c>
      <c r="U82" s="9">
        <f>C87-L$65</f>
        <v>0.15</v>
      </c>
      <c r="V82" s="5">
        <f>D87-M$65</f>
        <v>0</v>
      </c>
      <c r="W82" s="5">
        <f>E87-N$65</f>
        <v>0.06</v>
      </c>
      <c r="X82" s="5">
        <f>F87-O$65</f>
        <v>0.35</v>
      </c>
      <c r="Y82" s="5">
        <f>G87-P$65</f>
        <v>0.53</v>
      </c>
      <c r="Z82" s="5">
        <f>H87-Q$65</f>
        <v>0.25</v>
      </c>
      <c r="AA82" s="5">
        <f>I87-R$65</f>
        <v>0.73</v>
      </c>
    </row>
    <row r="83" spans="2:27" x14ac:dyDescent="0.25">
      <c r="B83" s="4" t="s">
        <v>11</v>
      </c>
      <c r="C83" s="5" t="s">
        <v>12</v>
      </c>
      <c r="D83" s="5" t="s">
        <v>13</v>
      </c>
      <c r="E83" s="5" t="s">
        <v>14</v>
      </c>
      <c r="F83" s="5" t="s">
        <v>15</v>
      </c>
      <c r="G83" s="5" t="s">
        <v>16</v>
      </c>
      <c r="H83" s="5" t="s">
        <v>17</v>
      </c>
      <c r="I83" s="12" t="s">
        <v>40</v>
      </c>
      <c r="K83" s="7" t="s">
        <v>44</v>
      </c>
      <c r="L83" s="1">
        <f>C57-C79</f>
        <v>0.27999999999999992</v>
      </c>
      <c r="M83" s="1">
        <f>D57-D79</f>
        <v>-4.2000000000000037E-2</v>
      </c>
      <c r="N83" s="1">
        <f>E57-E79</f>
        <v>0.12000000000000005</v>
      </c>
      <c r="O83" s="1">
        <f>F57-F79</f>
        <v>0.10199999999999987</v>
      </c>
      <c r="P83" s="1">
        <f>G57-G79</f>
        <v>0.11599999999999999</v>
      </c>
      <c r="Q83" s="1">
        <f>H57-H79</f>
        <v>0.18400000000000011</v>
      </c>
      <c r="R83" s="1">
        <f>I57-I79</f>
        <v>8.9999999999999969E-2</v>
      </c>
      <c r="T83" s="7" t="s">
        <v>44</v>
      </c>
      <c r="U83" s="1">
        <f>C79-L$57</f>
        <v>0.26400000000000001</v>
      </c>
      <c r="V83" s="1">
        <f>D79-M$57</f>
        <v>6.2000000000000055E-2</v>
      </c>
      <c r="W83" s="1">
        <f>E79-N$57</f>
        <v>0.17599999999999996</v>
      </c>
      <c r="X83" s="1">
        <f>F79-O$57</f>
        <v>0.30200000000000005</v>
      </c>
      <c r="Y83" s="1">
        <f>G79-P$57</f>
        <v>0.35799999999999998</v>
      </c>
      <c r="Z83" s="1">
        <f>H79-Q$57</f>
        <v>0.29599999999999993</v>
      </c>
      <c r="AA83" s="1">
        <f>I79-R$57</f>
        <v>0.56000000000000005</v>
      </c>
    </row>
    <row r="84" spans="2:27" x14ac:dyDescent="0.25">
      <c r="B84" s="7" t="s">
        <v>6</v>
      </c>
      <c r="C84" s="1">
        <v>0.16</v>
      </c>
      <c r="D84" s="1">
        <v>0.98</v>
      </c>
      <c r="E84" s="1">
        <v>0.28000000000000003</v>
      </c>
      <c r="F84" s="1">
        <v>0.38</v>
      </c>
      <c r="G84" s="1">
        <v>0.28999999999999998</v>
      </c>
      <c r="H84" s="1">
        <v>0.15</v>
      </c>
      <c r="I84" s="1">
        <v>0.94</v>
      </c>
      <c r="K84" s="7" t="s">
        <v>47</v>
      </c>
      <c r="L84" s="1">
        <f>C58-C80</f>
        <v>0.31397727272727266</v>
      </c>
      <c r="M84" s="1">
        <f>D58-D80</f>
        <v>-4.7215909090909114E-2</v>
      </c>
      <c r="N84" s="1">
        <f>E58-E80</f>
        <v>0.11607954545454546</v>
      </c>
      <c r="O84" s="1">
        <f>F58-F80</f>
        <v>0.10840909090909079</v>
      </c>
      <c r="P84" s="1">
        <f>G58-G80</f>
        <v>0.12221590909090885</v>
      </c>
      <c r="Q84" s="1">
        <f>H58-H80</f>
        <v>0.19323863636363642</v>
      </c>
      <c r="R84" s="1">
        <f>I58-I80</f>
        <v>9.7954545454545516E-2</v>
      </c>
      <c r="T84" s="7" t="s">
        <v>47</v>
      </c>
      <c r="U84" s="1">
        <f>C80-L$58</f>
        <v>0.19465909090909089</v>
      </c>
      <c r="V84" s="1">
        <f>D80-M$58</f>
        <v>4.1079545454545396E-2</v>
      </c>
      <c r="W84" s="1">
        <f>E80-N$58</f>
        <v>0.16647727272727275</v>
      </c>
      <c r="X84" s="1">
        <f>F80-O$58</f>
        <v>0.3013636363636365</v>
      </c>
      <c r="Y84" s="1">
        <f>G80-P$58</f>
        <v>0.37750000000000006</v>
      </c>
      <c r="Z84" s="1">
        <f>H80-Q$58</f>
        <v>0.24988636363636363</v>
      </c>
      <c r="AA84" s="1">
        <f>I80-R$58</f>
        <v>0.53738636363636361</v>
      </c>
    </row>
    <row r="85" spans="2:27" x14ac:dyDescent="0.25">
      <c r="B85" s="7" t="s">
        <v>3</v>
      </c>
      <c r="C85" s="1">
        <v>0.15</v>
      </c>
      <c r="D85" s="1">
        <v>0.63</v>
      </c>
      <c r="E85" s="1">
        <v>0.23</v>
      </c>
      <c r="F85" s="1">
        <v>0.84</v>
      </c>
      <c r="G85" s="1">
        <v>0.84</v>
      </c>
      <c r="H85" s="1">
        <v>0.23</v>
      </c>
      <c r="I85" s="1">
        <v>0.56000000000000005</v>
      </c>
    </row>
    <row r="86" spans="2:27" x14ac:dyDescent="0.25">
      <c r="B86" s="7" t="s">
        <v>5</v>
      </c>
      <c r="C86" s="1">
        <v>0.09</v>
      </c>
      <c r="D86" s="1">
        <v>0.18</v>
      </c>
      <c r="E86" s="1">
        <v>0.11</v>
      </c>
      <c r="F86" s="1">
        <v>0.81</v>
      </c>
      <c r="G86" s="1">
        <v>0.87</v>
      </c>
      <c r="H86" s="1">
        <v>0.02</v>
      </c>
      <c r="I86" s="1">
        <v>0.04</v>
      </c>
    </row>
    <row r="87" spans="2:27" x14ac:dyDescent="0.25">
      <c r="B87" s="7" t="s">
        <v>8</v>
      </c>
      <c r="C87" s="1">
        <v>0.22</v>
      </c>
      <c r="D87" s="1">
        <v>0.11</v>
      </c>
      <c r="E87" s="1">
        <v>0.15</v>
      </c>
      <c r="F87" s="1">
        <v>0.56999999999999995</v>
      </c>
      <c r="G87" s="1">
        <v>0.78</v>
      </c>
      <c r="H87" s="1">
        <v>-0.09</v>
      </c>
      <c r="I87" s="1">
        <v>-0.11</v>
      </c>
    </row>
    <row r="88" spans="2:27" x14ac:dyDescent="0.25">
      <c r="B88" s="8" t="s">
        <v>18</v>
      </c>
      <c r="C88" s="2">
        <f>SUM(C84:C87)/COUNT(C84:C87)</f>
        <v>0.155</v>
      </c>
      <c r="D88" s="2">
        <f t="shared" ref="D88" si="55">SUM(D84:D87)/COUNT(D84:D87)</f>
        <v>0.47499999999999998</v>
      </c>
      <c r="E88" s="2">
        <f t="shared" ref="E88" si="56">SUM(E84:E87)/COUNT(E84:E87)</f>
        <v>0.1925</v>
      </c>
      <c r="F88" s="2">
        <f t="shared" ref="F88" si="57">SUM(F84:F87)/COUNT(F84:F87)</f>
        <v>0.65</v>
      </c>
      <c r="G88" s="2">
        <f t="shared" ref="G88" si="58">SUM(G84:G87)/COUNT(G84:G87)</f>
        <v>0.69500000000000006</v>
      </c>
      <c r="H88" s="2">
        <f t="shared" ref="H88" si="59">SUM(H84:H87)/COUNT(H84:H87)</f>
        <v>7.7500000000000013E-2</v>
      </c>
      <c r="I88" s="2">
        <f t="shared" ref="I88" si="60">SUM(I84:I87)/COUNT(I84:I87)</f>
        <v>0.35749999999999998</v>
      </c>
    </row>
    <row r="89" spans="2:27" x14ac:dyDescent="0.25">
      <c r="B89" s="7" t="s">
        <v>19</v>
      </c>
      <c r="C89" s="1">
        <f>(Info!$B$3*Results!C84+Info!$B$5*Results!C85+Info!$B$7*Results!C86+Info!$B$9*Results!C87)/Info!$B$13</f>
        <v>0.13731543624161074</v>
      </c>
      <c r="D89" s="1">
        <f>(Info!$B$3*Results!D84+Info!$B$5*Results!D85+Info!$B$7*Results!D86+Info!$B$9*Results!D87)/Info!$B$13</f>
        <v>0.46510067114093956</v>
      </c>
      <c r="E89" s="1">
        <f>(Info!$B$3*Results!E84+Info!$B$5*Results!E85+Info!$B$7*Results!E86+Info!$B$9*Results!E87)/Info!$B$13</f>
        <v>0.18442953020134228</v>
      </c>
      <c r="F89" s="1">
        <f>(Info!$B$3*Results!F84+Info!$B$5*Results!F85+Info!$B$7*Results!F86+Info!$B$9*Results!F87)/Info!$B$13</f>
        <v>0.70228187919463092</v>
      </c>
      <c r="G89" s="1">
        <f>(Info!$B$3*Results!G84+Info!$B$5*Results!G85+Info!$B$7*Results!G86+Info!$B$9*Results!G87)/Info!$B$13</f>
        <v>0.73228187919463084</v>
      </c>
      <c r="H89" s="1">
        <f>(Info!$B$3*Results!H84+Info!$B$5*Results!H85+Info!$B$7*Results!H86+Info!$B$9*Results!H87)/Info!$B$13</f>
        <v>0.10046979865771813</v>
      </c>
      <c r="I89" s="1">
        <f>(Info!$B$3*Results!I84+Info!$B$5*Results!I85+Info!$B$7*Results!I86+Info!$B$9*Results!I87)/Info!$B$13</f>
        <v>0.35892617449664432</v>
      </c>
    </row>
    <row r="91" spans="2:27" x14ac:dyDescent="0.25">
      <c r="B91" s="7" t="s">
        <v>44</v>
      </c>
      <c r="C91" s="1">
        <f>(SUM(C74:C78)+SUM(C84:C87))/(COUNT(C74:C78)+COUNT(C84:C87))</f>
        <v>0.27333333333333332</v>
      </c>
      <c r="D91" s="1">
        <f t="shared" ref="D91:I91" si="61">(SUM(D74:D78)+SUM(D84:D87))/(COUNT(D74:D78)+COUNT(D84:D87))</f>
        <v>0.58444444444444443</v>
      </c>
      <c r="E91" s="1">
        <f t="shared" si="61"/>
        <v>0.27111111111111108</v>
      </c>
      <c r="F91" s="1">
        <f t="shared" si="61"/>
        <v>0.7122222222222222</v>
      </c>
      <c r="G91" s="1">
        <f t="shared" si="61"/>
        <v>0.74777777777777787</v>
      </c>
      <c r="H91" s="1">
        <f t="shared" si="61"/>
        <v>0.20888888888888887</v>
      </c>
      <c r="I91" s="1">
        <f t="shared" si="61"/>
        <v>0.55222222222222217</v>
      </c>
    </row>
    <row r="92" spans="2:27" x14ac:dyDescent="0.25">
      <c r="B92" s="7" t="s">
        <v>45</v>
      </c>
      <c r="C92" s="1">
        <f>(Info!$B$2*Results!C74+Info!$B$3*Results!C75+Info!$B$5*Results!C76+Info!$B$7*Results!C77+Info!$B$9*Results!C78+Info!$B$4*Results!C84+Info!$B$6*Results!C85+Info!$B$8*Results!C86+Info!$B$10*Results!C87)/(Info!$B$12+Info!$B$13)</f>
        <v>0.22021538461538465</v>
      </c>
      <c r="D92" s="1">
        <f>(Info!$B$2*Results!D74+Info!$B$3*Results!D75+Info!$B$5*Results!D76+Info!$B$7*Results!D77+Info!$B$9*Results!D78+Info!$B$4*Results!D84+Info!$B$6*Results!D85+Info!$B$8*Results!D86+Info!$B$10*Results!D87)/(Info!$B$12+Info!$B$13)</f>
        <v>0.66107692307692301</v>
      </c>
      <c r="E92" s="1">
        <f>(Info!$B$2*Results!E74+Info!$B$3*Results!E75+Info!$B$5*Results!E76+Info!$B$7*Results!E77+Info!$B$9*Results!E78+Info!$B$4*Results!E84+Info!$B$6*Results!E85+Info!$B$8*Results!E86+Info!$B$10*Results!E87)/(Info!$B$12+Info!$B$13)</f>
        <v>0.26836923076923075</v>
      </c>
      <c r="F92" s="1">
        <f>(Info!$B$2*Results!F74+Info!$B$3*Results!F75+Info!$B$5*Results!F76+Info!$B$7*Results!F77+Info!$B$9*Results!F78+Info!$B$4*Results!F84+Info!$B$6*Results!F85+Info!$B$8*Results!F86+Info!$B$10*Results!F87)/(Info!$B$12+Info!$B$13)</f>
        <v>0.70452307692307692</v>
      </c>
      <c r="G92" s="1">
        <f>(Info!$B$2*Results!G74+Info!$B$3*Results!G75+Info!$B$5*Results!G76+Info!$B$7*Results!G77+Info!$B$9*Results!G78+Info!$B$4*Results!G84+Info!$B$6*Results!G85+Info!$B$8*Results!G86+Info!$B$10*Results!G87)/(Info!$B$12+Info!$B$13)</f>
        <v>0.70806153846153852</v>
      </c>
      <c r="H92" s="1">
        <f>(Info!$B$2*Results!H74+Info!$B$3*Results!H75+Info!$B$5*Results!H76+Info!$B$7*Results!H77+Info!$B$9*Results!H78+Info!$B$4*Results!H84+Info!$B$6*Results!H85+Info!$B$8*Results!H86+Info!$B$10*Results!H87)/(Info!$B$12+Info!$B$13)</f>
        <v>0.20836923076923078</v>
      </c>
      <c r="I92" s="1">
        <f>(Info!$B$2*Results!I74+Info!$B$3*Results!I75+Info!$B$5*Results!I76+Info!$B$7*Results!I77+Info!$B$9*Results!I78+Info!$B$4*Results!I84+Info!$B$6*Results!I85+Info!$B$8*Results!I86+Info!$B$10*Results!I87)/(Info!$B$12+Info!$B$13)</f>
        <v>0.60910769230769235</v>
      </c>
    </row>
    <row r="95" spans="2:27" x14ac:dyDescent="0.25">
      <c r="B95" s="10" t="s">
        <v>29</v>
      </c>
      <c r="C95" s="10" t="s">
        <v>31</v>
      </c>
      <c r="D95" s="10"/>
      <c r="E95" s="10"/>
      <c r="F95" s="10"/>
      <c r="G95" s="10"/>
      <c r="H95" s="10"/>
      <c r="I95" s="10"/>
      <c r="K95" s="1" t="s">
        <v>34</v>
      </c>
      <c r="T95" s="1" t="s">
        <v>32</v>
      </c>
    </row>
    <row r="96" spans="2:27" x14ac:dyDescent="0.25">
      <c r="B96" s="4" t="s">
        <v>11</v>
      </c>
      <c r="C96" s="5" t="s">
        <v>12</v>
      </c>
      <c r="D96" s="5" t="s">
        <v>13</v>
      </c>
      <c r="E96" s="5" t="s">
        <v>14</v>
      </c>
      <c r="F96" s="5" t="s">
        <v>15</v>
      </c>
      <c r="G96" s="5" t="s">
        <v>16</v>
      </c>
      <c r="H96" s="5" t="s">
        <v>17</v>
      </c>
      <c r="I96" s="12" t="s">
        <v>40</v>
      </c>
      <c r="K96" s="4" t="s">
        <v>11</v>
      </c>
      <c r="L96" s="5" t="s">
        <v>12</v>
      </c>
      <c r="M96" s="5" t="s">
        <v>13</v>
      </c>
      <c r="N96" s="5" t="s">
        <v>14</v>
      </c>
      <c r="O96" s="5" t="s">
        <v>15</v>
      </c>
      <c r="P96" s="5" t="s">
        <v>16</v>
      </c>
      <c r="Q96" s="5" t="s">
        <v>17</v>
      </c>
      <c r="R96" s="6" t="s">
        <v>40</v>
      </c>
      <c r="T96" s="4" t="s">
        <v>11</v>
      </c>
      <c r="U96" s="5" t="s">
        <v>12</v>
      </c>
      <c r="V96" s="5" t="s">
        <v>13</v>
      </c>
      <c r="W96" s="5" t="s">
        <v>14</v>
      </c>
      <c r="X96" s="5" t="s">
        <v>15</v>
      </c>
      <c r="Y96" s="5" t="s">
        <v>16</v>
      </c>
      <c r="Z96" s="5" t="s">
        <v>17</v>
      </c>
      <c r="AA96" s="6" t="s">
        <v>40</v>
      </c>
    </row>
    <row r="97" spans="2:27" x14ac:dyDescent="0.25">
      <c r="B97" s="7" t="s">
        <v>0</v>
      </c>
      <c r="C97" s="1">
        <v>0.16</v>
      </c>
      <c r="D97" s="1">
        <v>0.86</v>
      </c>
      <c r="E97" s="1">
        <v>0.26</v>
      </c>
      <c r="F97" s="1">
        <v>0.56000000000000005</v>
      </c>
      <c r="G97" s="1">
        <v>0.53</v>
      </c>
      <c r="H97" s="1">
        <v>0.18</v>
      </c>
      <c r="I97" s="1">
        <v>0.72</v>
      </c>
      <c r="K97" s="7" t="s">
        <v>0</v>
      </c>
      <c r="L97" s="1">
        <f>C52-C97</f>
        <v>4.9999999999999989E-2</v>
      </c>
      <c r="M97" s="1">
        <f>D52-D97</f>
        <v>-6.9999999999999951E-2</v>
      </c>
      <c r="N97" s="1">
        <f>E52-E97</f>
        <v>7.0000000000000007E-2</v>
      </c>
      <c r="O97" s="1">
        <f>F52-F97</f>
        <v>0.1399999999999999</v>
      </c>
      <c r="P97" s="1">
        <f>G52-G97</f>
        <v>0.15999999999999992</v>
      </c>
      <c r="Q97" s="1">
        <f>H52-H97</f>
        <v>5.0000000000000017E-2</v>
      </c>
      <c r="R97" s="1">
        <f>I52-I97</f>
        <v>-3.9999999999999925E-2</v>
      </c>
      <c r="T97" s="7" t="s">
        <v>0</v>
      </c>
      <c r="U97" s="1">
        <f>C97-L$52</f>
        <v>1.0000000000000009E-2</v>
      </c>
      <c r="V97" s="1">
        <f>D97-M$52</f>
        <v>-7.0000000000000062E-2</v>
      </c>
      <c r="W97" s="1">
        <f>E97-N$52</f>
        <v>1.0000000000000009E-2</v>
      </c>
      <c r="X97" s="1">
        <f>F97-O$52</f>
        <v>7.0000000000000062E-2</v>
      </c>
      <c r="Y97" s="1">
        <f>G97-P$52</f>
        <v>8.0000000000000016E-2</v>
      </c>
      <c r="Z97" s="1">
        <f>H97-Q$52</f>
        <v>0</v>
      </c>
      <c r="AA97" s="1">
        <f>I97-R$52</f>
        <v>-0.12</v>
      </c>
    </row>
    <row r="98" spans="2:27" x14ac:dyDescent="0.25">
      <c r="B98" s="7" t="s">
        <v>1</v>
      </c>
      <c r="C98" s="1">
        <v>0.23</v>
      </c>
      <c r="D98" s="1">
        <v>0.74</v>
      </c>
      <c r="E98" s="1">
        <v>0.34</v>
      </c>
      <c r="F98" s="1">
        <v>0.68</v>
      </c>
      <c r="G98" s="1">
        <v>0.68</v>
      </c>
      <c r="H98" s="1">
        <v>0.2</v>
      </c>
      <c r="I98" s="1">
        <v>0.6</v>
      </c>
      <c r="K98" s="7" t="s">
        <v>1</v>
      </c>
      <c r="L98" s="1">
        <f>C53-C98</f>
        <v>0.73</v>
      </c>
      <c r="M98" s="1">
        <f>D53-D98</f>
        <v>-4.0000000000000036E-2</v>
      </c>
      <c r="N98" s="1">
        <f>E53-E98</f>
        <v>0.45</v>
      </c>
      <c r="O98" s="1">
        <f>F53-F98</f>
        <v>0.27999999999999992</v>
      </c>
      <c r="P98" s="1">
        <f>G53-G98</f>
        <v>0.31999999999999995</v>
      </c>
      <c r="Q98" s="1">
        <f>H53-H98</f>
        <v>0.6100000000000001</v>
      </c>
      <c r="R98" s="1">
        <f>I53-I98</f>
        <v>0.35</v>
      </c>
      <c r="T98" s="7" t="s">
        <v>1</v>
      </c>
      <c r="U98" s="1">
        <f>C98-L$53</f>
        <v>0.11000000000000001</v>
      </c>
      <c r="V98" s="1">
        <f>D98-M$53</f>
        <v>4.0000000000000036E-2</v>
      </c>
      <c r="W98" s="1">
        <f>E98-N$53</f>
        <v>0.14000000000000001</v>
      </c>
      <c r="X98" s="1">
        <f>F98-O$53</f>
        <v>0.31000000000000005</v>
      </c>
      <c r="Y98" s="1">
        <f>G98-P$53</f>
        <v>0.35000000000000003</v>
      </c>
      <c r="Z98" s="1">
        <f>H98-Q$53</f>
        <v>0.17</v>
      </c>
      <c r="AA98" s="1">
        <f>I98-R$53</f>
        <v>0.44999999999999996</v>
      </c>
    </row>
    <row r="99" spans="2:27" x14ac:dyDescent="0.25">
      <c r="B99" s="7" t="s">
        <v>2</v>
      </c>
      <c r="C99" s="1">
        <v>0.11</v>
      </c>
      <c r="D99" s="1">
        <v>0.84</v>
      </c>
      <c r="E99" s="1">
        <v>0.19</v>
      </c>
      <c r="F99" s="1">
        <v>0.72</v>
      </c>
      <c r="G99" s="1">
        <v>0.72</v>
      </c>
      <c r="H99" s="1">
        <v>0.22</v>
      </c>
      <c r="I99" s="1">
        <v>0.77</v>
      </c>
      <c r="K99" s="7" t="s">
        <v>6</v>
      </c>
      <c r="L99" s="1">
        <f>C62-C107</f>
        <v>0</v>
      </c>
      <c r="M99" s="1">
        <f>D62-D107</f>
        <v>0</v>
      </c>
      <c r="N99" s="1">
        <f>E62-E107</f>
        <v>0</v>
      </c>
      <c r="O99" s="1">
        <f>F62-F107</f>
        <v>0</v>
      </c>
      <c r="P99" s="1">
        <f>G62-G107</f>
        <v>0</v>
      </c>
      <c r="Q99" s="1">
        <f>H62-H107</f>
        <v>0</v>
      </c>
      <c r="R99" s="1">
        <f>I62-I107</f>
        <v>0</v>
      </c>
      <c r="T99" s="7" t="s">
        <v>6</v>
      </c>
      <c r="U99" s="1">
        <f>C107-L$62</f>
        <v>7.0000000000000007E-2</v>
      </c>
      <c r="V99" s="1">
        <f>D107-M$62</f>
        <v>0.5</v>
      </c>
      <c r="W99" s="1">
        <f>E107-N$62</f>
        <v>0.12000000000000002</v>
      </c>
      <c r="X99" s="1">
        <f>F107-O$62</f>
        <v>-1.0000000000000009E-2</v>
      </c>
      <c r="Y99" s="1">
        <f>G107-P$62</f>
        <v>-8.0000000000000016E-2</v>
      </c>
      <c r="Z99" s="1">
        <f>H107-Q$62</f>
        <v>0.2</v>
      </c>
      <c r="AA99" s="1">
        <f>I107-R$62</f>
        <v>1.1599999999999999</v>
      </c>
    </row>
    <row r="100" spans="2:27" x14ac:dyDescent="0.25">
      <c r="B100" s="7" t="s">
        <v>4</v>
      </c>
      <c r="C100" s="1">
        <v>0.2</v>
      </c>
      <c r="D100" s="1">
        <v>0.56000000000000005</v>
      </c>
      <c r="E100" s="1">
        <v>0.28999999999999998</v>
      </c>
      <c r="F100" s="1">
        <v>0.8</v>
      </c>
      <c r="G100" s="1">
        <v>0.81</v>
      </c>
      <c r="H100" s="1">
        <v>0.2</v>
      </c>
      <c r="I100" s="1">
        <v>0.44</v>
      </c>
      <c r="K100" s="7" t="s">
        <v>2</v>
      </c>
      <c r="L100" s="1">
        <f>C54-C99</f>
        <v>6.9999999999999993E-2</v>
      </c>
      <c r="M100" s="1">
        <f>D54-D99</f>
        <v>-7.999999999999996E-2</v>
      </c>
      <c r="N100" s="1">
        <f>E54-E99</f>
        <v>9.0000000000000024E-2</v>
      </c>
      <c r="O100" s="1">
        <f>F54-F99</f>
        <v>0.13</v>
      </c>
      <c r="P100" s="1">
        <f>G54-G99</f>
        <v>0.13</v>
      </c>
      <c r="Q100" s="1">
        <f>H54-H99</f>
        <v>6.9999999999999979E-2</v>
      </c>
      <c r="R100" s="1">
        <f>I54-I99</f>
        <v>-6.0000000000000053E-2</v>
      </c>
      <c r="T100" s="7" t="s">
        <v>2</v>
      </c>
      <c r="U100" s="1">
        <f>C99-L$54</f>
        <v>0.08</v>
      </c>
      <c r="V100" s="1">
        <f>D99-M$54</f>
        <v>0.24</v>
      </c>
      <c r="W100" s="1">
        <f>E99-N$54</f>
        <v>0.13</v>
      </c>
      <c r="X100" s="1">
        <f>F99-O$54</f>
        <v>0.42</v>
      </c>
      <c r="Y100" s="1">
        <f>G99-P$54</f>
        <v>0.43</v>
      </c>
      <c r="Z100" s="1">
        <f>H99-Q$54</f>
        <v>0.26</v>
      </c>
      <c r="AA100" s="1">
        <f>I99-R$54</f>
        <v>1.1100000000000001</v>
      </c>
    </row>
    <row r="101" spans="2:27" x14ac:dyDescent="0.25">
      <c r="B101" s="7" t="s">
        <v>7</v>
      </c>
      <c r="C101" s="1">
        <v>0.34</v>
      </c>
      <c r="D101" s="1">
        <v>0.44</v>
      </c>
      <c r="E101" s="1">
        <v>0.38</v>
      </c>
      <c r="F101" s="1">
        <v>0.72</v>
      </c>
      <c r="G101" s="1">
        <v>0.81</v>
      </c>
      <c r="H101" s="1">
        <v>0.26</v>
      </c>
      <c r="I101" s="1">
        <v>0.27</v>
      </c>
      <c r="K101" s="7" t="s">
        <v>3</v>
      </c>
      <c r="L101" s="1">
        <f>C63-C108</f>
        <v>4.0000000000000008E-2</v>
      </c>
      <c r="M101" s="1">
        <f>D63-D108</f>
        <v>-0.10999999999999999</v>
      </c>
      <c r="N101" s="1">
        <f>E63-E108</f>
        <v>4.0000000000000008E-2</v>
      </c>
      <c r="O101" s="1">
        <f>F63-F108</f>
        <v>6.9999999999999951E-2</v>
      </c>
      <c r="P101" s="1">
        <f>G63-G108</f>
        <v>7.999999999999996E-2</v>
      </c>
      <c r="Q101" s="1">
        <f>H63-H108</f>
        <v>0.03</v>
      </c>
      <c r="R101" s="1">
        <f>I63-I108</f>
        <v>-0.10000000000000009</v>
      </c>
      <c r="T101" s="7" t="s">
        <v>3</v>
      </c>
      <c r="U101" s="1">
        <f>C108-L$63</f>
        <v>0.1</v>
      </c>
      <c r="V101" s="1">
        <f>D108-M$63</f>
        <v>8.9999999999999969E-2</v>
      </c>
      <c r="W101" s="1">
        <f>E108-N$63</f>
        <v>0.15</v>
      </c>
      <c r="X101" s="1">
        <f>F108-O$63</f>
        <v>0.54</v>
      </c>
      <c r="Y101" s="1">
        <f>G108-P$63</f>
        <v>0.56000000000000005</v>
      </c>
      <c r="Z101" s="1">
        <f>H108-Q$63</f>
        <v>0.27</v>
      </c>
      <c r="AA101" s="1">
        <f>I108-R$63</f>
        <v>1.04</v>
      </c>
    </row>
    <row r="102" spans="2:27" x14ac:dyDescent="0.25">
      <c r="B102" s="8" t="s">
        <v>18</v>
      </c>
      <c r="C102" s="2">
        <f ca="1">SUM(C97:C110)/COUNT(C97:C110)</f>
        <v>0.19166666666666668</v>
      </c>
      <c r="D102" s="2">
        <f ca="1">SUM(D97:D110)/COUNT(D97:D110)</f>
        <v>0.59166666666666667</v>
      </c>
      <c r="E102" s="2">
        <f ca="1">SUM(E97:E110)/COUNT(E97:E110)</f>
        <v>0.26166666666666666</v>
      </c>
      <c r="F102" s="2">
        <f ca="1">SUM(F97:F110)/COUNT(F97:F110)</f>
        <v>0.64166666666666672</v>
      </c>
      <c r="G102" s="2">
        <f ca="1">SUM(G97:G110)/COUNT(G97:G110)</f>
        <v>0.67166666666666675</v>
      </c>
      <c r="H102" s="2">
        <f ca="1">SUM(H97:H110)/COUNT(H97:H110)</f>
        <v>0.13500000000000001</v>
      </c>
      <c r="I102" s="2">
        <f ca="1">SUM(I97:I110)/COUNT(I97:I110)</f>
        <v>0.38666666666666666</v>
      </c>
      <c r="K102" s="7" t="s">
        <v>4</v>
      </c>
      <c r="L102" s="1">
        <f>C55-C100</f>
        <v>0.69</v>
      </c>
      <c r="M102" s="1">
        <f>D55-D100</f>
        <v>-0.10000000000000003</v>
      </c>
      <c r="N102" s="1">
        <f>E55-E100</f>
        <v>0.14000000000000001</v>
      </c>
      <c r="O102" s="1">
        <f>F55-F100</f>
        <v>0.15999999999999992</v>
      </c>
      <c r="P102" s="1">
        <f>G55-G100</f>
        <v>0.17999999999999994</v>
      </c>
      <c r="Q102" s="1">
        <f>H55-H100</f>
        <v>0.34</v>
      </c>
      <c r="R102" s="1">
        <f>I55-I100</f>
        <v>0.21000000000000002</v>
      </c>
      <c r="T102" s="7" t="s">
        <v>4</v>
      </c>
      <c r="U102" s="1">
        <f>C100-L$55</f>
        <v>0.12000000000000001</v>
      </c>
      <c r="V102" s="1">
        <f>D100-M$55</f>
        <v>-8.9999999999999969E-2</v>
      </c>
      <c r="W102" s="1">
        <f>E100-N$55</f>
        <v>0.14999999999999997</v>
      </c>
      <c r="X102" s="1">
        <f>F100-O$55</f>
        <v>0.15000000000000002</v>
      </c>
      <c r="Y102" s="1">
        <f>G100-P$55</f>
        <v>0.37000000000000005</v>
      </c>
      <c r="Z102" s="1">
        <f>H100-Q$55</f>
        <v>0.15000000000000002</v>
      </c>
      <c r="AA102" s="1">
        <f>I100-R$55</f>
        <v>0.21</v>
      </c>
    </row>
    <row r="103" spans="2:27" x14ac:dyDescent="0.25">
      <c r="B103" s="7" t="s">
        <v>19</v>
      </c>
      <c r="C103" s="1">
        <f>(Info!$B$2*Results!C97+Info!$B$3*Results!C98+Info!$B$4*Results!C107+Info!$B$5*Results!C99+Info!$B$6*Results!C108+Info!$B$7*Results!C100+Info!$B$8*Results!C109+Info!$B$9*Results!C101+Info!$B$10*Results!C110)/SUM(Info!$B$2:$B$10)</f>
        <v>0.16153846153846155</v>
      </c>
      <c r="D103" s="1">
        <f>(Info!$B$2*Results!D97+Info!$B$3*Results!D98+Info!$B$4*Results!D107+Info!$B$5*Results!D99+Info!$B$6*Results!D108+Info!$B$7*Results!D100+Info!$B$8*Results!D109+Info!$B$9*Results!D101+Info!$B$10*Results!D110)/SUM(Info!$B$2:$B$10)</f>
        <v>0.68895384615384614</v>
      </c>
      <c r="E103" s="1">
        <f>(Info!$B$2*Results!E97+Info!$B$3*Results!E98+Info!$B$4*Results!E107+Info!$B$5*Results!E99+Info!$B$6*Results!E108+Info!$B$7*Results!E100+Info!$B$8*Results!E109+Info!$B$9*Results!E101+Info!$B$10*Results!E110)/SUM(Info!$B$2:$B$10)</f>
        <v>0.24550769230769229</v>
      </c>
      <c r="F103" s="1">
        <f>(Info!$B$2*Results!F97+Info!$B$3*Results!F98+Info!$B$4*Results!F107+Info!$B$5*Results!F99+Info!$B$6*Results!F108+Info!$B$7*Results!F100+Info!$B$8*Results!F109+Info!$B$9*Results!F101+Info!$B$10*Results!F110)/SUM(Info!$B$2:$B$10)</f>
        <v>0.66206153846153848</v>
      </c>
      <c r="G103" s="1">
        <f>(Info!$B$2*Results!G97+Info!$B$3*Results!G98+Info!$B$4*Results!G107+Info!$B$5*Results!G99+Info!$B$6*Results!G108+Info!$B$7*Results!G100+Info!$B$8*Results!G109+Info!$B$9*Results!G101+Info!$B$10*Results!G110)/SUM(Info!$B$2:$B$10)</f>
        <v>0.65867692307692316</v>
      </c>
      <c r="H103" s="1">
        <f>(Info!$B$2*Results!H97+Info!$B$3*Results!H98+Info!$B$4*Results!H107+Info!$B$5*Results!H99+Info!$B$6*Results!H108+Info!$B$7*Results!H100+Info!$B$8*Results!H109+Info!$B$9*Results!H101+Info!$B$10*Results!H110)/SUM(Info!$B$2:$B$10)</f>
        <v>0.16833846153846155</v>
      </c>
      <c r="I103" s="1">
        <f>(Info!$B$2*Results!I97+Info!$B$3*Results!I98+Info!$B$4*Results!I107+Info!$B$5*Results!I99+Info!$B$6*Results!I108+Info!$B$7*Results!I100+Info!$B$8*Results!I109+Info!$B$9*Results!I101+Info!$B$10*Results!I110)/SUM(Info!$B$2:$B$10)</f>
        <v>0.57716923076923077</v>
      </c>
      <c r="K103" s="7" t="s">
        <v>5</v>
      </c>
      <c r="L103" s="1">
        <f>C64-C109</f>
        <v>0</v>
      </c>
      <c r="M103" s="1">
        <f>D64-D109</f>
        <v>0</v>
      </c>
      <c r="N103" s="1">
        <f>E64-E109</f>
        <v>0</v>
      </c>
      <c r="O103" s="1">
        <f>F64-F109</f>
        <v>0</v>
      </c>
      <c r="P103" s="1">
        <f>G64-G109</f>
        <v>0</v>
      </c>
      <c r="Q103" s="1">
        <f>H64-H109</f>
        <v>0</v>
      </c>
      <c r="R103" s="1">
        <f>I64-I109</f>
        <v>0</v>
      </c>
      <c r="T103" s="7" t="s">
        <v>5</v>
      </c>
      <c r="U103" s="1">
        <f>C109-L$64</f>
        <v>-2.0000000000000004E-2</v>
      </c>
      <c r="V103" s="1">
        <f>D109-M$64</f>
        <v>-0.79</v>
      </c>
      <c r="W103" s="1">
        <f>E109-N$64</f>
        <v>-9.0000000000000011E-2</v>
      </c>
      <c r="X103" s="1">
        <f>F109-O$64</f>
        <v>0.43000000000000005</v>
      </c>
      <c r="Y103" s="1">
        <f>G109-P$64</f>
        <v>0.54</v>
      </c>
      <c r="Z103" s="1">
        <f>H109-Q$64</f>
        <v>-0.11</v>
      </c>
      <c r="AA103" s="1">
        <f>I109-R$64</f>
        <v>-0.87</v>
      </c>
    </row>
    <row r="104" spans="2:27" x14ac:dyDescent="0.25">
      <c r="K104" s="7" t="s">
        <v>7</v>
      </c>
      <c r="L104" s="1">
        <f>C56-C101</f>
        <v>0.65999999999999992</v>
      </c>
      <c r="M104" s="1">
        <f>D56-D101</f>
        <v>0</v>
      </c>
      <c r="N104" s="1">
        <f>E56-E101</f>
        <v>0.06</v>
      </c>
      <c r="O104" s="1">
        <f>F56-F101</f>
        <v>0.13</v>
      </c>
      <c r="P104" s="1">
        <f>G56-G101</f>
        <v>0.18999999999999995</v>
      </c>
      <c r="Q104" s="1">
        <f>H56-H101</f>
        <v>0.36</v>
      </c>
      <c r="R104" s="1">
        <f>I56-I101</f>
        <v>0.73</v>
      </c>
      <c r="T104" s="7" t="s">
        <v>7</v>
      </c>
      <c r="U104" s="1">
        <f>C101-L$56</f>
        <v>0.2</v>
      </c>
      <c r="V104" s="1">
        <f>D101-M$56</f>
        <v>0.27</v>
      </c>
      <c r="W104" s="1">
        <f>E101-N$56</f>
        <v>0.24</v>
      </c>
      <c r="X104" s="1">
        <f>F101-O$56</f>
        <v>0.22999999999999998</v>
      </c>
      <c r="Y104" s="1">
        <f>G101-P$56</f>
        <v>0.16000000000000003</v>
      </c>
      <c r="Z104" s="1">
        <f>H101-Q$56</f>
        <v>0.39</v>
      </c>
      <c r="AA104" s="1">
        <f>I101-R$56</f>
        <v>0.41000000000000003</v>
      </c>
    </row>
    <row r="105" spans="2:27" x14ac:dyDescent="0.25">
      <c r="B105" s="10" t="s">
        <v>41</v>
      </c>
      <c r="D105" s="10" t="s">
        <v>31</v>
      </c>
      <c r="E105" s="10"/>
      <c r="F105" s="10"/>
      <c r="G105" s="10"/>
      <c r="H105" s="10"/>
      <c r="I105" s="10"/>
      <c r="K105" s="4" t="s">
        <v>8</v>
      </c>
      <c r="L105" s="9">
        <f>C65-C110</f>
        <v>0.11</v>
      </c>
      <c r="M105" s="5">
        <f>D65-D110</f>
        <v>0</v>
      </c>
      <c r="N105" s="5">
        <f>E65-E110</f>
        <v>3.9999999999999994E-2</v>
      </c>
      <c r="O105" s="5">
        <f>F65-F110</f>
        <v>0.19999999999999996</v>
      </c>
      <c r="P105" s="5">
        <f>G65-G110</f>
        <v>0.30000000000000004</v>
      </c>
      <c r="Q105" s="5">
        <f>H65-H110</f>
        <v>0.16</v>
      </c>
      <c r="R105" s="5">
        <f>I65-I110</f>
        <v>0.37</v>
      </c>
      <c r="T105" s="4" t="s">
        <v>8</v>
      </c>
      <c r="U105" s="9">
        <f>C110-L$65</f>
        <v>3.9999999999999994E-2</v>
      </c>
      <c r="V105" s="5">
        <f>D110-M$65</f>
        <v>0</v>
      </c>
      <c r="W105" s="5">
        <f>E110-N$65</f>
        <v>2.0000000000000004E-2</v>
      </c>
      <c r="X105" s="5">
        <f>F110-O$65</f>
        <v>0.15</v>
      </c>
      <c r="Y105" s="5">
        <f>G110-P$65</f>
        <v>0.22999999999999998</v>
      </c>
      <c r="Z105" s="5">
        <f>H110-Q$65</f>
        <v>9.0000000000000024E-2</v>
      </c>
      <c r="AA105" s="5">
        <f>I110-R$65</f>
        <v>0.36</v>
      </c>
    </row>
    <row r="106" spans="2:27" x14ac:dyDescent="0.25">
      <c r="B106" s="4" t="s">
        <v>11</v>
      </c>
      <c r="C106" s="5" t="s">
        <v>12</v>
      </c>
      <c r="D106" s="5" t="s">
        <v>13</v>
      </c>
      <c r="E106" s="5" t="s">
        <v>14</v>
      </c>
      <c r="F106" s="5" t="s">
        <v>15</v>
      </c>
      <c r="G106" s="5" t="s">
        <v>16</v>
      </c>
      <c r="H106" s="5" t="s">
        <v>17</v>
      </c>
      <c r="I106" s="12" t="s">
        <v>40</v>
      </c>
      <c r="K106" s="7" t="s">
        <v>44</v>
      </c>
      <c r="L106" s="1">
        <f ca="1">C57-C102</f>
        <v>0.45633333333333326</v>
      </c>
      <c r="M106" s="1">
        <f ca="1">D57-D102</f>
        <v>3.833333333333333E-2</v>
      </c>
      <c r="N106" s="1">
        <f ca="1">E57-E102</f>
        <v>0.19233333333333336</v>
      </c>
      <c r="O106" s="1">
        <f ca="1">F57-F102</f>
        <v>0.22233333333333316</v>
      </c>
      <c r="P106" s="1">
        <f ca="1">G57-G102</f>
        <v>0.23433333333333328</v>
      </c>
      <c r="Q106" s="1">
        <f ca="1">H57-H102</f>
        <v>0.36300000000000004</v>
      </c>
      <c r="R106" s="1">
        <f ca="1">I57-I102</f>
        <v>0.41133333333333327</v>
      </c>
      <c r="T106" s="7" t="s">
        <v>44</v>
      </c>
      <c r="U106" s="1">
        <f ca="1">C102-L$57</f>
        <v>8.7666666666666671E-2</v>
      </c>
      <c r="V106" s="1">
        <f ca="1">D102-M$57</f>
        <v>-1.8333333333333313E-2</v>
      </c>
      <c r="W106" s="1">
        <f ca="1">E102-N$57</f>
        <v>0.10366666666666666</v>
      </c>
      <c r="X106" s="1">
        <f ca="1">F102-O$57</f>
        <v>0.18166666666666675</v>
      </c>
      <c r="Y106" s="1">
        <f ca="1">G102-P$57</f>
        <v>0.23966666666666669</v>
      </c>
      <c r="Z106" s="1">
        <f ca="1">H102-Q$57</f>
        <v>0.11700000000000002</v>
      </c>
      <c r="AA106" s="1">
        <f ca="1">I102-R$57</f>
        <v>0.23866666666666669</v>
      </c>
    </row>
    <row r="107" spans="2:27" x14ac:dyDescent="0.25">
      <c r="B107" s="7" t="s">
        <v>6</v>
      </c>
      <c r="C107" s="1">
        <v>0.16</v>
      </c>
      <c r="D107" s="1">
        <v>0.98</v>
      </c>
      <c r="E107" s="1">
        <v>0.28000000000000003</v>
      </c>
      <c r="F107" s="1">
        <v>0.38</v>
      </c>
      <c r="G107" s="1">
        <v>0.28999999999999998</v>
      </c>
      <c r="H107" s="1">
        <v>0.15</v>
      </c>
      <c r="I107" s="1">
        <v>0.94</v>
      </c>
      <c r="K107" s="7" t="s">
        <v>47</v>
      </c>
      <c r="L107" s="1">
        <f>C58-C103</f>
        <v>0.43670017482517476</v>
      </c>
      <c r="M107" s="1">
        <f>D58-D103</f>
        <v>-5.4578846153846117E-2</v>
      </c>
      <c r="N107" s="1">
        <f>E58-E103</f>
        <v>0.18165139860139864</v>
      </c>
      <c r="O107" s="1">
        <f>F58-F103</f>
        <v>0.21259755244755241</v>
      </c>
      <c r="P107" s="1">
        <f>G58-G103</f>
        <v>0.24467534965034943</v>
      </c>
      <c r="Q107" s="1">
        <f>H58-H103</f>
        <v>0.29916153846153848</v>
      </c>
      <c r="R107" s="1">
        <f>I58-I103</f>
        <v>0.1766375874125875</v>
      </c>
      <c r="T107" s="7" t="s">
        <v>47</v>
      </c>
      <c r="U107" s="1">
        <f>C103-L$58</f>
        <v>7.1936188811188823E-2</v>
      </c>
      <c r="V107" s="1">
        <f>D103-M$58</f>
        <v>4.8442482517482399E-2</v>
      </c>
      <c r="W107" s="1">
        <f>E103-N$58</f>
        <v>0.10090541958041957</v>
      </c>
      <c r="X107" s="1">
        <f>F103-O$58</f>
        <v>0.19717517482517488</v>
      </c>
      <c r="Y107" s="1">
        <f>G103-P$58</f>
        <v>0.25504055944055948</v>
      </c>
      <c r="Z107" s="1">
        <f>H103-Q$58</f>
        <v>0.14396346153846157</v>
      </c>
      <c r="AA107" s="1">
        <f>I103-R$58</f>
        <v>0.45870332167832167</v>
      </c>
    </row>
    <row r="108" spans="2:27" x14ac:dyDescent="0.25">
      <c r="B108" s="7" t="s">
        <v>3</v>
      </c>
      <c r="C108" s="1">
        <v>0.13</v>
      </c>
      <c r="D108" s="1">
        <v>0.74</v>
      </c>
      <c r="E108" s="1">
        <v>0.22</v>
      </c>
      <c r="F108" s="1">
        <v>0.79</v>
      </c>
      <c r="G108" s="1">
        <v>0.79</v>
      </c>
      <c r="H108" s="1">
        <v>0.23</v>
      </c>
      <c r="I108" s="1">
        <v>0.67</v>
      </c>
    </row>
    <row r="109" spans="2:27" x14ac:dyDescent="0.25">
      <c r="B109" s="7" t="s">
        <v>5</v>
      </c>
      <c r="C109" s="1">
        <v>0.09</v>
      </c>
      <c r="D109" s="1">
        <v>0.18</v>
      </c>
      <c r="E109" s="1">
        <v>0.11</v>
      </c>
      <c r="F109" s="1">
        <v>0.81</v>
      </c>
      <c r="G109" s="1">
        <v>0.87</v>
      </c>
      <c r="H109" s="1">
        <v>0.02</v>
      </c>
      <c r="I109" s="1">
        <v>0.04</v>
      </c>
    </row>
    <row r="110" spans="2:27" x14ac:dyDescent="0.25">
      <c r="B110" s="7" t="s">
        <v>8</v>
      </c>
      <c r="C110" s="1">
        <v>0.11</v>
      </c>
      <c r="D110" s="1">
        <v>0.11</v>
      </c>
      <c r="E110" s="1">
        <v>0.11</v>
      </c>
      <c r="F110" s="1">
        <v>0.37</v>
      </c>
      <c r="G110" s="1">
        <v>0.48</v>
      </c>
      <c r="H110" s="1">
        <v>-0.25</v>
      </c>
      <c r="I110" s="1">
        <v>-0.48</v>
      </c>
    </row>
    <row r="111" spans="2:27" x14ac:dyDescent="0.25">
      <c r="B111" s="8" t="s">
        <v>18</v>
      </c>
      <c r="C111" s="2">
        <f>SUM(C107:C110)/COUNT(C107:C110)</f>
        <v>0.1225</v>
      </c>
      <c r="D111" s="2">
        <f t="shared" ref="D111" si="62">SUM(D107:D110)/COUNT(D107:D110)</f>
        <v>0.50249999999999995</v>
      </c>
      <c r="E111" s="2">
        <f t="shared" ref="E111" si="63">SUM(E107:E110)/COUNT(E107:E110)</f>
        <v>0.18</v>
      </c>
      <c r="F111" s="2">
        <f t="shared" ref="F111" si="64">SUM(F107:F110)/COUNT(F107:F110)</f>
        <v>0.58750000000000002</v>
      </c>
      <c r="G111" s="2">
        <f t="shared" ref="G111" si="65">SUM(G107:G110)/COUNT(G107:G110)</f>
        <v>0.60750000000000004</v>
      </c>
      <c r="H111" s="2">
        <f t="shared" ref="H111" si="66">SUM(H107:H110)/COUNT(H107:H110)</f>
        <v>3.7500000000000006E-2</v>
      </c>
      <c r="I111" s="2">
        <f t="shared" ref="I111" si="67">SUM(I107:I110)/COUNT(I107:I110)</f>
        <v>0.29249999999999998</v>
      </c>
    </row>
    <row r="112" spans="2:27" x14ac:dyDescent="0.25">
      <c r="B112" s="7" t="s">
        <v>19</v>
      </c>
      <c r="C112" s="1">
        <f>(Info!$B$3*Results!C107+Info!$B$5*Results!C108+Info!$B$7*Results!C109+Info!$B$9*Results!C110)/Info!$B$13</f>
        <v>0.11731543624161074</v>
      </c>
      <c r="D112" s="1">
        <f>(Info!$B$3*Results!D107+Info!$B$5*Results!D108+Info!$B$7*Results!D109+Info!$B$9*Results!D110)/Info!$B$13</f>
        <v>0.50201342281879191</v>
      </c>
      <c r="E112" s="1">
        <f>(Info!$B$3*Results!E107+Info!$B$5*Results!E108+Info!$B$7*Results!E109+Info!$B$9*Results!E110)/Info!$B$13</f>
        <v>0.17624161073825503</v>
      </c>
      <c r="F112" s="1">
        <f>(Info!$B$3*Results!F107+Info!$B$5*Results!F108+Info!$B$7*Results!F109+Info!$B$9*Results!F110)/Info!$B$13</f>
        <v>0.66134228187919453</v>
      </c>
      <c r="G112" s="1">
        <f>(Info!$B$3*Results!G107+Info!$B$5*Results!G108+Info!$B$7*Results!G109+Info!$B$9*Results!G110)/Info!$B$13</f>
        <v>0.67926174496644287</v>
      </c>
      <c r="H112" s="1">
        <f>(Info!$B$3*Results!H107+Info!$B$5*Results!H108+Info!$B$7*Results!H109+Info!$B$9*Results!H110)/Info!$B$13</f>
        <v>8.1140939597315428E-2</v>
      </c>
      <c r="I112" s="1">
        <f>(Info!$B$3*Results!I107+Info!$B$5*Results!I108+Info!$B$7*Results!I109+Info!$B$9*Results!I110)/Info!$B$13</f>
        <v>0.3511409395973154</v>
      </c>
    </row>
    <row r="114" spans="2:15" x14ac:dyDescent="0.25">
      <c r="B114" s="7" t="s">
        <v>44</v>
      </c>
      <c r="C114" s="1">
        <f>(SUM(C97:C101)+SUM(C107:C110))/(COUNT(C97:C101)+COUNT(C107:C110))</f>
        <v>0.17</v>
      </c>
      <c r="D114" s="1">
        <f t="shared" ref="D114:I114" si="68">(SUM(D97:D101)+SUM(D107:D110))/(COUNT(D97:D101)+COUNT(D107:D110))</f>
        <v>0.60555555555555551</v>
      </c>
      <c r="E114" s="1">
        <f t="shared" si="68"/>
        <v>0.2422222222222222</v>
      </c>
      <c r="F114" s="1">
        <f t="shared" si="68"/>
        <v>0.64777777777777779</v>
      </c>
      <c r="G114" s="1">
        <f t="shared" si="68"/>
        <v>0.6644444444444445</v>
      </c>
      <c r="H114" s="1">
        <f t="shared" si="68"/>
        <v>0.13444444444444445</v>
      </c>
      <c r="I114" s="1">
        <f t="shared" si="68"/>
        <v>0.44111111111111106</v>
      </c>
    </row>
    <row r="115" spans="2:15" x14ac:dyDescent="0.25">
      <c r="B115" s="7" t="s">
        <v>45</v>
      </c>
      <c r="C115" s="1">
        <f>(Info!$B$2*Results!C97+Info!$B$3*Results!C98+Info!$B$5*Results!C99+Info!$B$7*Results!C100+Info!$B$9*Results!C101+Info!$B$4*Results!C107+Info!$B$6*Results!C108+Info!$B$8*Results!C109+Info!$B$10*Results!C110)/(Info!$B$12+Info!$B$13)</f>
        <v>0.16153846153846155</v>
      </c>
      <c r="D115" s="1">
        <f>(Info!$B$2*Results!D97+Info!$B$3*Results!D98+Info!$B$5*Results!D99+Info!$B$7*Results!D100+Info!$B$9*Results!D101+Info!$B$4*Results!D107+Info!$B$6*Results!D108+Info!$B$8*Results!D109+Info!$B$10*Results!D110)/(Info!$B$12+Info!$B$13)</f>
        <v>0.68895384615384614</v>
      </c>
      <c r="E115" s="1">
        <f>(Info!$B$2*Results!E97+Info!$B$3*Results!E98+Info!$B$5*Results!E99+Info!$B$7*Results!E100+Info!$B$9*Results!E101+Info!$B$4*Results!E107+Info!$B$6*Results!E108+Info!$B$8*Results!E109+Info!$B$10*Results!E110)/(Info!$B$12+Info!$B$13)</f>
        <v>0.24550769230769229</v>
      </c>
      <c r="F115" s="1">
        <f>(Info!$B$2*Results!F97+Info!$B$3*Results!F98+Info!$B$5*Results!F99+Info!$B$7*Results!F100+Info!$B$9*Results!F101+Info!$B$4*Results!F107+Info!$B$6*Results!F108+Info!$B$8*Results!F109+Info!$B$10*Results!F110)/(Info!$B$12+Info!$B$13)</f>
        <v>0.66206153846153848</v>
      </c>
      <c r="G115" s="1">
        <f>(Info!$B$2*Results!G97+Info!$B$3*Results!G98+Info!$B$5*Results!G99+Info!$B$7*Results!G100+Info!$B$9*Results!G101+Info!$B$4*Results!G107+Info!$B$6*Results!G108+Info!$B$8*Results!G109+Info!$B$10*Results!G110)/(Info!$B$12+Info!$B$13)</f>
        <v>0.65867692307692305</v>
      </c>
      <c r="H115" s="1">
        <f>(Info!$B$2*Results!H97+Info!$B$3*Results!H98+Info!$B$5*Results!H99+Info!$B$7*Results!H100+Info!$B$9*Results!H101+Info!$B$4*Results!H107+Info!$B$6*Results!H108+Info!$B$8*Results!H109+Info!$B$10*Results!H110)/(Info!$B$12+Info!$B$13)</f>
        <v>0.16833846153846155</v>
      </c>
      <c r="I115" s="1">
        <f>(Info!$B$2*Results!I97+Info!$B$3*Results!I98+Info!$B$5*Results!I99+Info!$B$7*Results!I100+Info!$B$9*Results!I101+Info!$B$4*Results!I107+Info!$B$6*Results!I108+Info!$B$8*Results!I109+Info!$B$10*Results!I110)/(Info!$B$12+Info!$B$13)</f>
        <v>0.57716923076923077</v>
      </c>
    </row>
    <row r="117" spans="2:15" x14ac:dyDescent="0.25">
      <c r="B117" s="3" t="s">
        <v>26</v>
      </c>
    </row>
    <row r="118" spans="2:15" x14ac:dyDescent="0.25">
      <c r="B118" s="1" t="s">
        <v>29</v>
      </c>
      <c r="N118" s="11"/>
      <c r="O118" s="11"/>
    </row>
    <row r="119" spans="2:15" x14ac:dyDescent="0.25">
      <c r="B119" s="4" t="s">
        <v>11</v>
      </c>
      <c r="C119" s="5" t="s">
        <v>27</v>
      </c>
      <c r="D119" s="5" t="s">
        <v>23</v>
      </c>
      <c r="E119" s="5" t="s">
        <v>24</v>
      </c>
      <c r="F119" s="5" t="s">
        <v>25</v>
      </c>
      <c r="G119" s="12" t="s">
        <v>36</v>
      </c>
      <c r="H119" s="5" t="s">
        <v>12</v>
      </c>
      <c r="I119" s="5" t="s">
        <v>13</v>
      </c>
      <c r="J119" s="5" t="s">
        <v>14</v>
      </c>
      <c r="K119" s="12" t="s">
        <v>15</v>
      </c>
      <c r="L119" s="12" t="s">
        <v>16</v>
      </c>
      <c r="M119" s="12" t="s">
        <v>17</v>
      </c>
      <c r="N119" s="13" t="s">
        <v>39</v>
      </c>
      <c r="O119" s="6" t="s">
        <v>40</v>
      </c>
    </row>
    <row r="120" spans="2:15" x14ac:dyDescent="0.25">
      <c r="B120" s="7" t="s">
        <v>0</v>
      </c>
      <c r="C120" s="1">
        <f>D120+F120</f>
        <v>4</v>
      </c>
      <c r="D120" s="1">
        <v>4</v>
      </c>
      <c r="E120" s="1">
        <v>2</v>
      </c>
      <c r="F120" s="1">
        <v>0</v>
      </c>
      <c r="G120" s="1">
        <f>Info!C2-C120</f>
        <v>10</v>
      </c>
      <c r="H120" s="1">
        <f>D120/(D120+E120)</f>
        <v>0.66666666666666663</v>
      </c>
      <c r="I120" s="1">
        <f>D120/(D120+F120)</f>
        <v>1</v>
      </c>
      <c r="J120" s="1">
        <f>2*H120*I120/(H120+I120)</f>
        <v>0.8</v>
      </c>
      <c r="K120" s="1">
        <f>(D120+G120)/SUM(D120:G120)</f>
        <v>0.875</v>
      </c>
      <c r="L120" s="1">
        <f>G120/(G120+E120)</f>
        <v>0.83333333333333337</v>
      </c>
      <c r="M120" s="1">
        <f>((D120*G120)-(E120*F120))/SQRT((D120+E120)*(D120+F120)*(G120+E120)*(G120+F120))</f>
        <v>0.7453559924999299</v>
      </c>
      <c r="N120" s="1">
        <f>IF(H120&gt;=I120,SQRT((E120+G120)*(D120+E120))/SQRT((F120+G120)*(D120+F120)),SQRT((F120+G120)*(D120+F120))/SQRT((E120+G120)*(D120+E120)))</f>
        <v>0.74535599249993001</v>
      </c>
      <c r="O120" s="1">
        <f>M120/N120</f>
        <v>0.99999999999999989</v>
      </c>
    </row>
    <row r="121" spans="2:15" x14ac:dyDescent="0.25">
      <c r="B121" s="7" t="s">
        <v>1</v>
      </c>
      <c r="C121" s="1">
        <f t="shared" ref="C121:C124" si="69">D121+F121</f>
        <v>5</v>
      </c>
      <c r="D121" s="1">
        <v>5</v>
      </c>
      <c r="E121" s="1">
        <v>0</v>
      </c>
      <c r="F121" s="1">
        <v>0</v>
      </c>
      <c r="G121" s="1">
        <f>Info!C3-C121</f>
        <v>6</v>
      </c>
      <c r="H121" s="1">
        <f>D121/(D121+E121)</f>
        <v>1</v>
      </c>
      <c r="I121" s="1">
        <f>D121/(D121+F121)</f>
        <v>1</v>
      </c>
      <c r="J121" s="1">
        <f t="shared" ref="J121:J124" si="70">2*H121*I121/(H121+I121)</f>
        <v>1</v>
      </c>
      <c r="K121" s="1">
        <f t="shared" ref="K121:K124" si="71">(D121+G121)/SUM(D121:G121)</f>
        <v>1</v>
      </c>
      <c r="L121" s="1">
        <f t="shared" ref="L121:L124" si="72">G121/(G121+E121)</f>
        <v>1</v>
      </c>
      <c r="M121" s="1">
        <f t="shared" ref="M121:M124" si="73">((D121*G121)-(E121*F121))/SQRT((D121+E121)*(D121+F121)*(G121+E121)*(G121+F121))</f>
        <v>1</v>
      </c>
      <c r="N121" s="1">
        <f t="shared" ref="N121:N124" si="74">IF(H121&gt;=I121,SQRT((E121+G121)*(D121+E121))/SQRT((F121+G121)*(D121+F121)),SQRT((F121+G121)*(D121+F121))/SQRT((E121+G121)*(D121+E121)))</f>
        <v>1</v>
      </c>
      <c r="O121" s="1">
        <f t="shared" ref="O121:O124" si="75">M121/N121</f>
        <v>1</v>
      </c>
    </row>
    <row r="122" spans="2:15" x14ac:dyDescent="0.25">
      <c r="B122" s="7" t="s">
        <v>2</v>
      </c>
      <c r="C122" s="1">
        <f t="shared" si="69"/>
        <v>0</v>
      </c>
      <c r="D122" s="1">
        <v>0</v>
      </c>
      <c r="E122" s="1">
        <v>0</v>
      </c>
      <c r="F122" s="1">
        <v>0</v>
      </c>
      <c r="G122" s="1">
        <f>Info!C5-C122</f>
        <v>8</v>
      </c>
      <c r="K122" s="1">
        <f t="shared" si="71"/>
        <v>1</v>
      </c>
      <c r="L122" s="1">
        <f t="shared" si="72"/>
        <v>1</v>
      </c>
    </row>
    <row r="123" spans="2:15" x14ac:dyDescent="0.25">
      <c r="B123" s="7" t="s">
        <v>4</v>
      </c>
      <c r="C123" s="1">
        <f t="shared" si="69"/>
        <v>1</v>
      </c>
      <c r="D123" s="1">
        <v>1</v>
      </c>
      <c r="E123" s="1">
        <v>0</v>
      </c>
      <c r="F123" s="1">
        <v>0</v>
      </c>
      <c r="G123" s="1">
        <f>Info!C7-C123</f>
        <v>11</v>
      </c>
      <c r="H123" s="1">
        <f>D123/(D123+E123)</f>
        <v>1</v>
      </c>
      <c r="I123" s="1">
        <f>D123/(D123+F123)</f>
        <v>1</v>
      </c>
      <c r="J123" s="1">
        <f t="shared" si="70"/>
        <v>1</v>
      </c>
      <c r="K123" s="1">
        <f t="shared" si="71"/>
        <v>1</v>
      </c>
      <c r="L123" s="1">
        <f t="shared" si="72"/>
        <v>1</v>
      </c>
      <c r="M123" s="1">
        <f t="shared" si="73"/>
        <v>1</v>
      </c>
      <c r="N123" s="1">
        <f t="shared" si="74"/>
        <v>1</v>
      </c>
      <c r="O123" s="1">
        <f t="shared" si="75"/>
        <v>1</v>
      </c>
    </row>
    <row r="124" spans="2:15" x14ac:dyDescent="0.25">
      <c r="B124" s="7" t="s">
        <v>7</v>
      </c>
      <c r="C124" s="1">
        <f t="shared" si="69"/>
        <v>1</v>
      </c>
      <c r="D124" s="1">
        <v>1</v>
      </c>
      <c r="E124" s="1">
        <v>0</v>
      </c>
      <c r="F124" s="1">
        <v>0</v>
      </c>
      <c r="G124" s="1">
        <f>Info!C9-C124</f>
        <v>5</v>
      </c>
      <c r="H124" s="10">
        <f>D124/(D124+E124)</f>
        <v>1</v>
      </c>
      <c r="I124" s="10">
        <f>D124/(D124+F124)</f>
        <v>1</v>
      </c>
      <c r="J124" s="10">
        <f t="shared" si="70"/>
        <v>1</v>
      </c>
      <c r="K124" s="1">
        <f t="shared" si="71"/>
        <v>1</v>
      </c>
      <c r="L124" s="1">
        <f t="shared" si="72"/>
        <v>1</v>
      </c>
      <c r="M124" s="1">
        <f t="shared" si="73"/>
        <v>1</v>
      </c>
      <c r="N124" s="1">
        <f t="shared" si="74"/>
        <v>1</v>
      </c>
      <c r="O124" s="1">
        <f t="shared" si="75"/>
        <v>1</v>
      </c>
    </row>
    <row r="125" spans="2:15" x14ac:dyDescent="0.25">
      <c r="B125" s="8" t="s">
        <v>18</v>
      </c>
      <c r="C125" s="2"/>
      <c r="D125" s="2"/>
      <c r="E125" s="2"/>
      <c r="F125" s="2"/>
      <c r="G125" s="2"/>
      <c r="H125" s="2">
        <f>SUM(H120:H124)/COUNT(H120:H124)</f>
        <v>0.91666666666666663</v>
      </c>
      <c r="I125" s="2">
        <f t="shared" ref="I125:O125" si="76">SUM(I120:I124)/COUNT(I120:I124)</f>
        <v>1</v>
      </c>
      <c r="J125" s="2">
        <f t="shared" si="76"/>
        <v>0.95</v>
      </c>
      <c r="K125" s="2">
        <f t="shared" si="76"/>
        <v>0.97499999999999998</v>
      </c>
      <c r="L125" s="2">
        <f t="shared" si="76"/>
        <v>0.96666666666666679</v>
      </c>
      <c r="M125" s="2">
        <f t="shared" si="76"/>
        <v>0.93633899812498245</v>
      </c>
      <c r="N125" s="2">
        <f t="shared" si="76"/>
        <v>0.93633899812498256</v>
      </c>
      <c r="O125" s="2">
        <f t="shared" si="76"/>
        <v>1</v>
      </c>
    </row>
    <row r="126" spans="2:15" x14ac:dyDescent="0.25">
      <c r="B126" s="7" t="s">
        <v>19</v>
      </c>
      <c r="C126" s="10"/>
      <c r="D126" s="6"/>
      <c r="E126" s="6"/>
      <c r="F126" s="6"/>
      <c r="G126" s="10"/>
      <c r="H126" s="6">
        <f>(($C120*H120)+($C121*H121)+($C122*H122)+($C123*H123)+($C124*H124))/SUM($C120:$C124)</f>
        <v>0.87878787878787878</v>
      </c>
      <c r="I126" s="6">
        <f>(($C120*I120)+($C121*I121)+($C122*I122)+($C123*I123)+($C124*I124))/SUM($C120:$C124)</f>
        <v>1</v>
      </c>
      <c r="J126" s="6">
        <f>(($C120*J120)+($C121*J121)+($C122*J122)+($C123*J123)+($C124*J124))/SUM($C120:$C124)</f>
        <v>0.92727272727272725</v>
      </c>
      <c r="K126" s="6">
        <f>(($C120*K120)+($C121*K121)+($C122*K122)+($C123*K123)+($C124*K124))/SUM($C120:$C124)</f>
        <v>0.95454545454545459</v>
      </c>
      <c r="L126" s="6">
        <f>(($C120*L120)+($C121*L121)+($C122*L122)+($C123*L123)+($C124*L124))/SUM($C120:$C124)</f>
        <v>0.93939393939393945</v>
      </c>
      <c r="M126" s="6">
        <f>(($C120*M120)+($C121*M121)+($C122*M122)+($C123*M123)+($C124*M124))/SUM($C120:$C124)</f>
        <v>0.90740217909088361</v>
      </c>
      <c r="N126" s="6">
        <f>(($C120*N120)+($C121*N121)+($C122*N122)+($C123*N123)+($C124*N124))/SUM($C120:$C124)</f>
        <v>0.90740217909088372</v>
      </c>
      <c r="O126" s="6">
        <f>(($C120*O120)+($C121*O121)+($C122*O122)+($C123*O123)+($C124*O124))/SUM($C120:$C124)</f>
        <v>1</v>
      </c>
    </row>
    <row r="128" spans="2:15" x14ac:dyDescent="0.25">
      <c r="B128" s="1" t="s">
        <v>41</v>
      </c>
      <c r="N128" s="11"/>
      <c r="O128" s="11"/>
    </row>
    <row r="129" spans="2:15" x14ac:dyDescent="0.25">
      <c r="B129" s="4" t="s">
        <v>11</v>
      </c>
      <c r="C129" s="5" t="s">
        <v>27</v>
      </c>
      <c r="D129" s="5" t="s">
        <v>23</v>
      </c>
      <c r="E129" s="5" t="s">
        <v>24</v>
      </c>
      <c r="F129" s="5" t="s">
        <v>25</v>
      </c>
      <c r="G129" s="12" t="s">
        <v>36</v>
      </c>
      <c r="H129" s="5" t="s">
        <v>12</v>
      </c>
      <c r="I129" s="5" t="s">
        <v>13</v>
      </c>
      <c r="J129" s="5" t="s">
        <v>14</v>
      </c>
      <c r="K129" s="12" t="s">
        <v>15</v>
      </c>
      <c r="L129" s="12" t="s">
        <v>16</v>
      </c>
      <c r="M129" s="12" t="s">
        <v>17</v>
      </c>
      <c r="N129" s="13" t="s">
        <v>39</v>
      </c>
      <c r="O129" s="6" t="s">
        <v>40</v>
      </c>
    </row>
    <row r="130" spans="2:15" x14ac:dyDescent="0.25">
      <c r="B130" s="7" t="s">
        <v>6</v>
      </c>
      <c r="C130" s="1">
        <f>D130+F130</f>
        <v>6</v>
      </c>
      <c r="D130" s="1">
        <v>5</v>
      </c>
      <c r="E130" s="1">
        <v>0</v>
      </c>
      <c r="F130" s="1">
        <v>1</v>
      </c>
      <c r="G130" s="1">
        <f>Info!C4-C130</f>
        <v>5</v>
      </c>
      <c r="H130" s="1">
        <f>D130/(D130+E130)</f>
        <v>1</v>
      </c>
      <c r="I130" s="1">
        <f>D130/(D130+F130)</f>
        <v>0.83333333333333337</v>
      </c>
      <c r="J130" s="1">
        <f>2*H130*I130/(H130+I130)</f>
        <v>0.90909090909090906</v>
      </c>
      <c r="K130" s="1">
        <f>(D130+G130)/SUM(D130:G130)</f>
        <v>0.90909090909090906</v>
      </c>
      <c r="L130" s="1">
        <f>G130/(G130+E130)</f>
        <v>1</v>
      </c>
      <c r="M130" s="1">
        <f>((D130*G130)-(E130*F130))/SQRT((D130+E130)*(D130+F130)*(G130+E130)*(G130+F130))</f>
        <v>0.83333333333333337</v>
      </c>
      <c r="N130" s="1">
        <f>IF(H130&gt;=I130,SQRT((E130+G130)*(D130+E130))/SQRT((F130+G130)*(D130+F130)),SQRT((F130+G130)*(D130+F130))/SQRT((E130+G130)*(D130+E130)))</f>
        <v>0.83333333333333337</v>
      </c>
      <c r="O130" s="1">
        <f>M130/N130</f>
        <v>1</v>
      </c>
    </row>
    <row r="131" spans="2:15" x14ac:dyDescent="0.25">
      <c r="B131" s="7" t="s">
        <v>3</v>
      </c>
      <c r="C131" s="1">
        <f>D131+F131</f>
        <v>1</v>
      </c>
      <c r="D131" s="1">
        <v>1</v>
      </c>
      <c r="E131" s="1">
        <v>0</v>
      </c>
      <c r="F131" s="1">
        <v>0</v>
      </c>
      <c r="G131" s="1">
        <f>Info!C6-C131</f>
        <v>7</v>
      </c>
      <c r="H131" s="1">
        <f>D131/(D131+E131)</f>
        <v>1</v>
      </c>
      <c r="I131" s="1">
        <f>D131/(D131+F131)</f>
        <v>1</v>
      </c>
      <c r="J131" s="1">
        <f>2*H131*I131/(H131+I131)</f>
        <v>1</v>
      </c>
      <c r="K131" s="1">
        <f>(D131+G131)/SUM(D131:G131)</f>
        <v>1</v>
      </c>
      <c r="L131" s="1">
        <f>G131/(G131+E131)</f>
        <v>1</v>
      </c>
      <c r="M131" s="1">
        <f>((D131*G131)-(E131*F131))/SQRT((D131+E131)*(D131+F131)*(G131+E131)*(G131+F131))</f>
        <v>1</v>
      </c>
      <c r="N131" s="1">
        <f>IF(H131&gt;=I131,SQRT((E131+G131)*(D131+E131))/SQRT((F131+G131)*(D131+F131)),SQRT((F131+G131)*(D131+F131))/SQRT((E131+G131)*(D131+E131)))</f>
        <v>1</v>
      </c>
      <c r="O131" s="1">
        <f>M131/N131</f>
        <v>1</v>
      </c>
    </row>
    <row r="132" spans="2:15" x14ac:dyDescent="0.25">
      <c r="B132" s="7" t="s">
        <v>5</v>
      </c>
      <c r="C132" s="1">
        <f>D132+F132</f>
        <v>4</v>
      </c>
      <c r="D132" s="1">
        <v>3</v>
      </c>
      <c r="E132" s="1">
        <v>3</v>
      </c>
      <c r="F132" s="1">
        <v>1</v>
      </c>
      <c r="G132" s="1">
        <f>Info!C8-C132</f>
        <v>8</v>
      </c>
      <c r="H132" s="1">
        <f>D132/(D132+E132)</f>
        <v>0.5</v>
      </c>
      <c r="I132" s="1">
        <f>D132/(D132+F132)</f>
        <v>0.75</v>
      </c>
      <c r="J132" s="1">
        <f>2*H132*I132/(H132+I132)</f>
        <v>0.6</v>
      </c>
      <c r="K132" s="1">
        <f>(D132+G132)/SUM(D132:G132)</f>
        <v>0.73333333333333328</v>
      </c>
      <c r="L132" s="1">
        <f>G132/(G132+E132)</f>
        <v>0.72727272727272729</v>
      </c>
      <c r="M132" s="1">
        <f>((D132*G132)-(E132*F132))/SQRT((D132+E132)*(D132+F132)*(G132+E132)*(G132+F132))</f>
        <v>0.43082021842766455</v>
      </c>
      <c r="N132" s="1">
        <f>IF(H132&gt;=I132,SQRT((E132+G132)*(D132+E132))/SQRT((F132+G132)*(D132+F132)),SQRT((F132+G132)*(D132+F132))/SQRT((E132+G132)*(D132+E132)))</f>
        <v>0.7385489458759964</v>
      </c>
      <c r="O132" s="1">
        <f>M132/N132</f>
        <v>0.58333333333333326</v>
      </c>
    </row>
    <row r="133" spans="2:15" x14ac:dyDescent="0.25">
      <c r="B133" s="7" t="s">
        <v>8</v>
      </c>
      <c r="C133" s="14">
        <f>D133+F133</f>
        <v>3</v>
      </c>
      <c r="D133" s="10">
        <v>2</v>
      </c>
      <c r="E133" s="10">
        <v>0</v>
      </c>
      <c r="F133" s="10">
        <v>1</v>
      </c>
      <c r="G133" s="10">
        <f>Info!C10-C133</f>
        <v>3</v>
      </c>
      <c r="H133" s="10">
        <f>D133/(D133+E133)</f>
        <v>1</v>
      </c>
      <c r="I133" s="10">
        <f>D133/(D133+F133)</f>
        <v>0.66666666666666663</v>
      </c>
      <c r="J133" s="10">
        <f>2*H133*I133/(H133+I133)</f>
        <v>0.8</v>
      </c>
      <c r="K133" s="10">
        <f>(D133+G133)/SUM(D133:G133)</f>
        <v>0.83333333333333337</v>
      </c>
      <c r="L133" s="10">
        <f>G133/(G133+E133)</f>
        <v>1</v>
      </c>
      <c r="M133" s="10">
        <f>((D133*G133)-(E133*F133))/SQRT((D133+E133)*(D133+F133)*(G133+E133)*(G133+F133))</f>
        <v>0.70710678118654757</v>
      </c>
      <c r="N133" s="10">
        <f>IF(H133&gt;=I133,SQRT((E133+G133)*(D133+E133))/SQRT((F133+G133)*(D133+F133)),SQRT((F133+G133)*(D133+F133))/SQRT((E133+G133)*(D133+E133)))</f>
        <v>0.70710678118654746</v>
      </c>
      <c r="O133" s="10">
        <f>M133/N133</f>
        <v>1.0000000000000002</v>
      </c>
    </row>
    <row r="134" spans="2:15" x14ac:dyDescent="0.25">
      <c r="B134" s="8" t="s">
        <v>18</v>
      </c>
      <c r="C134" s="2"/>
      <c r="D134" s="2"/>
      <c r="E134" s="2"/>
      <c r="F134" s="2"/>
      <c r="G134" s="2"/>
      <c r="H134" s="2">
        <f>SUM(H130:H133)/COUNT(H130:H133)</f>
        <v>0.875</v>
      </c>
      <c r="I134" s="2">
        <f t="shared" ref="I134:O134" si="77">SUM(I130:I133)/COUNT(I130:I133)</f>
        <v>0.8125</v>
      </c>
      <c r="J134" s="2">
        <f t="shared" si="77"/>
        <v>0.82727272727272738</v>
      </c>
      <c r="K134" s="2">
        <f t="shared" si="77"/>
        <v>0.86893939393939401</v>
      </c>
      <c r="L134" s="2">
        <f t="shared" si="77"/>
        <v>0.93181818181818188</v>
      </c>
      <c r="M134" s="2">
        <f t="shared" si="77"/>
        <v>0.74281508323688639</v>
      </c>
      <c r="N134" s="2">
        <f t="shared" si="77"/>
        <v>0.81974726509896934</v>
      </c>
      <c r="O134" s="2">
        <f t="shared" si="77"/>
        <v>0.89583333333333326</v>
      </c>
    </row>
    <row r="135" spans="2:15" x14ac:dyDescent="0.25">
      <c r="B135" s="7" t="s">
        <v>19</v>
      </c>
      <c r="C135" s="10"/>
      <c r="D135" s="6"/>
      <c r="E135" s="6"/>
      <c r="F135" s="6"/>
      <c r="G135" s="10"/>
      <c r="H135" s="6">
        <f>(($C130*H130)+($C131*H131)+($C132*H132)+($C133*H133))/SUM($C130:$C133)</f>
        <v>0.8571428571428571</v>
      </c>
      <c r="I135" s="6">
        <f>(+($C130*I130)+($C131*I131)+($C132*I132)+($C133*I133))/SUM($C130:$C133)</f>
        <v>0.7857142857142857</v>
      </c>
      <c r="J135" s="6">
        <f>(+($C130*J130)+($C131*J131)+($C132*J132)+($C133*J133))/SUM($C130:$C133)</f>
        <v>0.80389610389610389</v>
      </c>
      <c r="K135" s="6">
        <f>(+($C130*K130)+($C131*K131)+($C132*K132)+($C133*K133))/SUM($C130:$C133)</f>
        <v>0.84913419913419907</v>
      </c>
      <c r="L135" s="6">
        <f>(+($C130*L130)+($C131*L131)+($C132*L132)+($C133*L133))/SUM($C130:$C133)</f>
        <v>0.92207792207792216</v>
      </c>
      <c r="M135" s="6">
        <f>(+($C130*M130)+($C131*M131)+($C132*M132)+($C133*M133))/SUM($C130:$C133)</f>
        <v>0.70318580123359298</v>
      </c>
      <c r="N135" s="6">
        <f>(+($C130*N130)+($C131*N131)+($C132*N132)+($C133*N133))/SUM($C130:$C133)</f>
        <v>0.79110829479025913</v>
      </c>
      <c r="O135" s="6">
        <f>(+($C130*O130)+($C131*O131)+($C132*O132)+($C133*O133))/SUM($C130:$C133)</f>
        <v>0.88095238095238082</v>
      </c>
    </row>
    <row r="136" spans="2:15" x14ac:dyDescent="0.25">
      <c r="H136" s="10"/>
      <c r="I136" s="10"/>
      <c r="J136" s="10"/>
      <c r="K136" s="10"/>
      <c r="L136" s="10"/>
      <c r="M136" s="10"/>
      <c r="N136" s="10"/>
      <c r="O136" s="10"/>
    </row>
    <row r="137" spans="2:15" x14ac:dyDescent="0.25">
      <c r="B137" s="7" t="s">
        <v>44</v>
      </c>
      <c r="H137" s="10">
        <f>(SUM(H120:H124)+SUM(H130:H133))/(COUNT(H120:H124)+COUNT(H130:H133))</f>
        <v>0.89583333333333326</v>
      </c>
      <c r="I137" s="10">
        <f t="shared" ref="I137:O137" si="78">(SUM(I120:I124)+SUM(I130:I133))/(COUNT(I120:I124)+COUNT(I130:I133))</f>
        <v>0.90625</v>
      </c>
      <c r="J137" s="10">
        <f t="shared" si="78"/>
        <v>0.88863636363636367</v>
      </c>
      <c r="K137" s="10">
        <f t="shared" si="78"/>
        <v>0.92786195286195294</v>
      </c>
      <c r="L137" s="10">
        <f t="shared" si="78"/>
        <v>0.95117845117845135</v>
      </c>
      <c r="M137" s="10">
        <f t="shared" si="78"/>
        <v>0.83957704068093442</v>
      </c>
      <c r="N137" s="10">
        <f t="shared" si="78"/>
        <v>0.87804313161197589</v>
      </c>
      <c r="O137" s="10">
        <f t="shared" si="78"/>
        <v>0.94791666666666663</v>
      </c>
    </row>
    <row r="138" spans="2:15" x14ac:dyDescent="0.25">
      <c r="B138" s="7" t="s">
        <v>47</v>
      </c>
      <c r="H138" s="1">
        <f>(($C120*H120)+($C121*H121)+($C122*H122)+($C123*H123)+($C124*H124)+($C130*H130)+($C131*H131)+($C132*H132)+($C133*H133))/(SUM($C120:$C124)+SUM($C130:$C133))</f>
        <v>0.86666666666666659</v>
      </c>
      <c r="I138" s="1">
        <f t="shared" ref="I138:O138" si="79">(($C120*I120)+($C121*I121)+($C122*I122)+($C123*I123)+($C124*I124)+($C130*I130)+($C131*I131)+($C132*I132)+($C133*I133))/(SUM($C120:$C124)+SUM($C130:$C133))</f>
        <v>0.88</v>
      </c>
      <c r="J138" s="1">
        <f t="shared" si="79"/>
        <v>0.85818181818181816</v>
      </c>
      <c r="K138" s="1">
        <f t="shared" si="79"/>
        <v>0.89551515151515149</v>
      </c>
      <c r="L138" s="1">
        <f t="shared" si="79"/>
        <v>0.9296969696969698</v>
      </c>
      <c r="M138" s="1">
        <f t="shared" si="79"/>
        <v>0.79304100749080075</v>
      </c>
      <c r="N138" s="1">
        <f t="shared" si="79"/>
        <v>0.84227760388253403</v>
      </c>
      <c r="O138" s="1">
        <f t="shared" si="79"/>
        <v>0.93333333333333324</v>
      </c>
    </row>
  </sheetData>
  <conditionalFormatting sqref="U5:AA15">
    <cfRule type="colorScale" priority="7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52:AA62">
    <cfRule type="colorScale" priority="6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74:AA84">
    <cfRule type="colorScale" priority="5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97:AA107">
    <cfRule type="colorScale" priority="4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L74:R84">
    <cfRule type="colorScale" priority="3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L97:R107">
    <cfRule type="colorScale" priority="2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U28:AA45">
    <cfRule type="colorScale" priority="1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ColWidth="10.85546875" defaultRowHeight="15" x14ac:dyDescent="0.25"/>
  <cols>
    <col min="1" max="1" width="16.140625" bestFit="1" customWidth="1"/>
    <col min="3" max="3" width="16.140625" bestFit="1" customWidth="1"/>
  </cols>
  <sheetData>
    <row r="1" spans="1:3" x14ac:dyDescent="0.25">
      <c r="B1" t="s">
        <v>9</v>
      </c>
      <c r="C1" t="s">
        <v>35</v>
      </c>
    </row>
    <row r="2" spans="1:3" x14ac:dyDescent="0.25">
      <c r="A2" t="s">
        <v>0</v>
      </c>
      <c r="B2">
        <v>29</v>
      </c>
      <c r="C2">
        <v>14</v>
      </c>
    </row>
    <row r="3" spans="1:3" x14ac:dyDescent="0.25">
      <c r="A3" t="s">
        <v>1</v>
      </c>
      <c r="B3">
        <v>27</v>
      </c>
      <c r="C3">
        <v>11</v>
      </c>
    </row>
    <row r="4" spans="1:3" x14ac:dyDescent="0.25">
      <c r="A4" t="s">
        <v>6</v>
      </c>
      <c r="B4">
        <v>60</v>
      </c>
      <c r="C4">
        <v>11</v>
      </c>
    </row>
    <row r="5" spans="1:3" x14ac:dyDescent="0.25">
      <c r="A5" t="s">
        <v>2</v>
      </c>
      <c r="B5">
        <v>50</v>
      </c>
      <c r="C5">
        <v>8</v>
      </c>
    </row>
    <row r="6" spans="1:3" x14ac:dyDescent="0.25">
      <c r="A6" t="s">
        <v>3</v>
      </c>
      <c r="B6">
        <v>46</v>
      </c>
      <c r="C6">
        <v>8</v>
      </c>
    </row>
    <row r="7" spans="1:3" x14ac:dyDescent="0.25">
      <c r="A7" t="s">
        <v>4</v>
      </c>
      <c r="B7">
        <v>52</v>
      </c>
      <c r="C7">
        <v>12</v>
      </c>
    </row>
    <row r="8" spans="1:3" x14ac:dyDescent="0.25">
      <c r="A8" t="s">
        <v>5</v>
      </c>
      <c r="B8">
        <v>34</v>
      </c>
      <c r="C8">
        <v>12</v>
      </c>
    </row>
    <row r="9" spans="1:3" x14ac:dyDescent="0.25">
      <c r="A9" t="s">
        <v>7</v>
      </c>
      <c r="B9">
        <v>18</v>
      </c>
      <c r="C9">
        <v>6</v>
      </c>
    </row>
    <row r="10" spans="1:3" x14ac:dyDescent="0.25">
      <c r="A10" t="s">
        <v>8</v>
      </c>
      <c r="B10">
        <v>9</v>
      </c>
      <c r="C10">
        <v>6</v>
      </c>
    </row>
    <row r="12" spans="1:3" x14ac:dyDescent="0.25">
      <c r="A12" t="s">
        <v>43</v>
      </c>
      <c r="B12">
        <f>B2+B3+B5+B7+B9</f>
        <v>176</v>
      </c>
      <c r="C12">
        <f>C2+C3+C5+C7+C9</f>
        <v>51</v>
      </c>
    </row>
    <row r="13" spans="1:3" x14ac:dyDescent="0.25">
      <c r="A13" t="s">
        <v>42</v>
      </c>
      <c r="B13">
        <f>B4+B6+B8+B10</f>
        <v>149</v>
      </c>
      <c r="C13">
        <f>C4+C6+C8+C10</f>
        <v>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2022-12-22T15:52:42Z</dcterms:modified>
</cp:coreProperties>
</file>