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38625" windowHeight="21105"/>
  </bookViews>
  <sheets>
    <sheet name="Results" sheetId="1" r:id="rId1"/>
    <sheet name="Info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9" i="1" l="1"/>
  <c r="O89" i="1"/>
  <c r="N88" i="1"/>
  <c r="O88" i="1"/>
  <c r="O80" i="1"/>
  <c r="O81" i="1"/>
  <c r="O83" i="1"/>
  <c r="O84" i="1"/>
  <c r="O85" i="1"/>
  <c r="O86" i="1"/>
  <c r="O87" i="1"/>
  <c r="O79" i="1"/>
  <c r="N80" i="1"/>
  <c r="N81" i="1"/>
  <c r="N83" i="1"/>
  <c r="N84" i="1"/>
  <c r="N85" i="1"/>
  <c r="N86" i="1"/>
  <c r="N87" i="1"/>
  <c r="N79" i="1"/>
  <c r="C15" i="1" l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T19" i="1"/>
  <c r="U19" i="1"/>
  <c r="V19" i="1"/>
  <c r="W19" i="1"/>
  <c r="X19" i="1"/>
  <c r="S19" i="1"/>
  <c r="P29" i="1" l="1"/>
  <c r="O29" i="1"/>
  <c r="N29" i="1"/>
  <c r="M29" i="1"/>
  <c r="L29" i="1"/>
  <c r="K29" i="1"/>
  <c r="S29" i="1" s="1"/>
  <c r="P28" i="1"/>
  <c r="O28" i="1"/>
  <c r="N28" i="1"/>
  <c r="M28" i="1"/>
  <c r="L28" i="1"/>
  <c r="K28" i="1"/>
  <c r="S5" i="1"/>
  <c r="T5" i="1"/>
  <c r="U5" i="1"/>
  <c r="V5" i="1"/>
  <c r="W5" i="1"/>
  <c r="X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K65" i="1" l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P68" i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L64" i="1"/>
  <c r="M64" i="1"/>
  <c r="N64" i="1"/>
  <c r="O64" i="1"/>
  <c r="P64" i="1"/>
  <c r="K64" i="1"/>
  <c r="K58" i="1"/>
  <c r="L58" i="1"/>
  <c r="M58" i="1"/>
  <c r="N58" i="1"/>
  <c r="O58" i="1"/>
  <c r="P58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L50" i="1"/>
  <c r="M50" i="1"/>
  <c r="N50" i="1"/>
  <c r="O50" i="1"/>
  <c r="P50" i="1"/>
  <c r="K50" i="1"/>
  <c r="D74" i="1"/>
  <c r="E74" i="1"/>
  <c r="F74" i="1"/>
  <c r="G74" i="1"/>
  <c r="H74" i="1"/>
  <c r="C74" i="1"/>
  <c r="T65" i="1"/>
  <c r="U65" i="1"/>
  <c r="V65" i="1"/>
  <c r="W65" i="1"/>
  <c r="X65" i="1"/>
  <c r="S65" i="1"/>
  <c r="T64" i="1"/>
  <c r="U64" i="1"/>
  <c r="V64" i="1"/>
  <c r="W64" i="1"/>
  <c r="X64" i="1"/>
  <c r="S64" i="1"/>
  <c r="X72" i="1"/>
  <c r="W72" i="1"/>
  <c r="V72" i="1"/>
  <c r="U72" i="1"/>
  <c r="T72" i="1"/>
  <c r="S72" i="1"/>
  <c r="X71" i="1"/>
  <c r="W71" i="1"/>
  <c r="V71" i="1"/>
  <c r="U71" i="1"/>
  <c r="T71" i="1"/>
  <c r="S71" i="1"/>
  <c r="X70" i="1"/>
  <c r="W70" i="1"/>
  <c r="V70" i="1"/>
  <c r="U70" i="1"/>
  <c r="T70" i="1"/>
  <c r="S70" i="1"/>
  <c r="X69" i="1"/>
  <c r="W69" i="1"/>
  <c r="V69" i="1"/>
  <c r="U69" i="1"/>
  <c r="T69" i="1"/>
  <c r="S69" i="1"/>
  <c r="X68" i="1"/>
  <c r="W68" i="1"/>
  <c r="V68" i="1"/>
  <c r="U68" i="1"/>
  <c r="T68" i="1"/>
  <c r="S68" i="1"/>
  <c r="X67" i="1"/>
  <c r="W67" i="1"/>
  <c r="V67" i="1"/>
  <c r="U67" i="1"/>
  <c r="T67" i="1"/>
  <c r="S67" i="1"/>
  <c r="X66" i="1"/>
  <c r="W66" i="1"/>
  <c r="V66" i="1"/>
  <c r="U66" i="1"/>
  <c r="T66" i="1"/>
  <c r="S66" i="1"/>
  <c r="T50" i="1"/>
  <c r="U50" i="1"/>
  <c r="V50" i="1"/>
  <c r="W50" i="1"/>
  <c r="X50" i="1"/>
  <c r="T51" i="1"/>
  <c r="U51" i="1"/>
  <c r="V51" i="1"/>
  <c r="W51" i="1"/>
  <c r="X51" i="1"/>
  <c r="T52" i="1"/>
  <c r="U52" i="1"/>
  <c r="V52" i="1"/>
  <c r="W52" i="1"/>
  <c r="X52" i="1"/>
  <c r="T53" i="1"/>
  <c r="U53" i="1"/>
  <c r="V53" i="1"/>
  <c r="W53" i="1"/>
  <c r="X53" i="1"/>
  <c r="T54" i="1"/>
  <c r="U54" i="1"/>
  <c r="V54" i="1"/>
  <c r="W54" i="1"/>
  <c r="X54" i="1"/>
  <c r="T55" i="1"/>
  <c r="U55" i="1"/>
  <c r="V55" i="1"/>
  <c r="W55" i="1"/>
  <c r="X55" i="1"/>
  <c r="T56" i="1"/>
  <c r="U56" i="1"/>
  <c r="V56" i="1"/>
  <c r="W56" i="1"/>
  <c r="X56" i="1"/>
  <c r="T57" i="1"/>
  <c r="U57" i="1"/>
  <c r="V57" i="1"/>
  <c r="W57" i="1"/>
  <c r="X57" i="1"/>
  <c r="T58" i="1"/>
  <c r="U58" i="1"/>
  <c r="V58" i="1"/>
  <c r="W58" i="1"/>
  <c r="X58" i="1"/>
  <c r="S58" i="1"/>
  <c r="S57" i="1"/>
  <c r="S56" i="1"/>
  <c r="S55" i="1"/>
  <c r="S54" i="1"/>
  <c r="S53" i="1"/>
  <c r="S52" i="1"/>
  <c r="S51" i="1"/>
  <c r="S50" i="1"/>
  <c r="P46" i="1"/>
  <c r="X44" i="1"/>
  <c r="W44" i="1"/>
  <c r="V44" i="1"/>
  <c r="U44" i="1"/>
  <c r="T44" i="1"/>
  <c r="S44" i="1"/>
  <c r="X43" i="1"/>
  <c r="W43" i="1"/>
  <c r="V43" i="1"/>
  <c r="U43" i="1"/>
  <c r="T43" i="1"/>
  <c r="S43" i="1"/>
  <c r="X42" i="1"/>
  <c r="W42" i="1"/>
  <c r="V42" i="1"/>
  <c r="U42" i="1"/>
  <c r="T42" i="1"/>
  <c r="S42" i="1"/>
  <c r="X41" i="1"/>
  <c r="W41" i="1"/>
  <c r="V41" i="1"/>
  <c r="U41" i="1"/>
  <c r="T41" i="1"/>
  <c r="S41" i="1"/>
  <c r="X40" i="1"/>
  <c r="W40" i="1"/>
  <c r="V40" i="1"/>
  <c r="U40" i="1"/>
  <c r="T40" i="1"/>
  <c r="S40" i="1"/>
  <c r="X39" i="1"/>
  <c r="W39" i="1"/>
  <c r="V39" i="1"/>
  <c r="U39" i="1"/>
  <c r="T39" i="1"/>
  <c r="S39" i="1"/>
  <c r="X38" i="1"/>
  <c r="W38" i="1"/>
  <c r="V38" i="1"/>
  <c r="U38" i="1"/>
  <c r="T38" i="1"/>
  <c r="S38" i="1"/>
  <c r="X37" i="1"/>
  <c r="W37" i="1"/>
  <c r="V37" i="1"/>
  <c r="U37" i="1"/>
  <c r="T37" i="1"/>
  <c r="S37" i="1"/>
  <c r="X36" i="1"/>
  <c r="W36" i="1"/>
  <c r="V36" i="1"/>
  <c r="U36" i="1"/>
  <c r="T36" i="1"/>
  <c r="S36" i="1"/>
  <c r="O46" i="1"/>
  <c r="N46" i="1"/>
  <c r="V74" i="1" s="1"/>
  <c r="M46" i="1"/>
  <c r="L46" i="1"/>
  <c r="K46" i="1"/>
  <c r="S74" i="1" s="1"/>
  <c r="P45" i="1"/>
  <c r="O45" i="1"/>
  <c r="N45" i="1"/>
  <c r="M45" i="1"/>
  <c r="L45" i="1"/>
  <c r="K45" i="1"/>
  <c r="S13" i="1"/>
  <c r="T13" i="1"/>
  <c r="U13" i="1"/>
  <c r="V13" i="1"/>
  <c r="W13" i="1"/>
  <c r="X13" i="1"/>
  <c r="P15" i="1"/>
  <c r="O15" i="1"/>
  <c r="N15" i="1"/>
  <c r="M15" i="1"/>
  <c r="L15" i="1"/>
  <c r="K15" i="1"/>
  <c r="P14" i="1"/>
  <c r="O14" i="1"/>
  <c r="N14" i="1"/>
  <c r="M14" i="1"/>
  <c r="L14" i="1"/>
  <c r="K14" i="1"/>
  <c r="H73" i="1"/>
  <c r="X73" i="1" s="1"/>
  <c r="G73" i="1"/>
  <c r="F73" i="1"/>
  <c r="E73" i="1"/>
  <c r="D73" i="1"/>
  <c r="T73" i="1" s="1"/>
  <c r="C73" i="1"/>
  <c r="H60" i="1"/>
  <c r="G60" i="1"/>
  <c r="F60" i="1"/>
  <c r="E60" i="1"/>
  <c r="D60" i="1"/>
  <c r="C60" i="1"/>
  <c r="H59" i="1"/>
  <c r="X59" i="1" s="1"/>
  <c r="G59" i="1"/>
  <c r="F59" i="1"/>
  <c r="E59" i="1"/>
  <c r="D59" i="1"/>
  <c r="C59" i="1"/>
  <c r="V73" i="1" l="1"/>
  <c r="U73" i="1"/>
  <c r="X60" i="1"/>
  <c r="W59" i="1"/>
  <c r="U59" i="1"/>
  <c r="S59" i="1"/>
  <c r="T59" i="1"/>
  <c r="X74" i="1"/>
  <c r="U60" i="1"/>
  <c r="W74" i="1"/>
  <c r="V60" i="1"/>
  <c r="S60" i="1"/>
  <c r="W60" i="1"/>
  <c r="T60" i="1"/>
  <c r="W73" i="1"/>
  <c r="T74" i="1"/>
  <c r="V59" i="1"/>
  <c r="S73" i="1"/>
  <c r="U74" i="1"/>
  <c r="C80" i="1"/>
  <c r="G80" i="1" s="1"/>
  <c r="C81" i="1"/>
  <c r="G81" i="1" s="1"/>
  <c r="C82" i="1"/>
  <c r="G82" i="1" s="1"/>
  <c r="C83" i="1"/>
  <c r="G83" i="1" s="1"/>
  <c r="C84" i="1"/>
  <c r="G84" i="1" s="1"/>
  <c r="C85" i="1"/>
  <c r="G85" i="1" s="1"/>
  <c r="C86" i="1"/>
  <c r="G86" i="1" s="1"/>
  <c r="C87" i="1"/>
  <c r="G87" i="1" s="1"/>
  <c r="C79" i="1"/>
  <c r="I80" i="1"/>
  <c r="I81" i="1"/>
  <c r="I83" i="1"/>
  <c r="I84" i="1"/>
  <c r="I85" i="1"/>
  <c r="I86" i="1"/>
  <c r="I87" i="1"/>
  <c r="H80" i="1"/>
  <c r="H81" i="1"/>
  <c r="H83" i="1"/>
  <c r="H84" i="1"/>
  <c r="H85" i="1"/>
  <c r="H86" i="1"/>
  <c r="H87" i="1"/>
  <c r="I79" i="1"/>
  <c r="H79" i="1"/>
  <c r="H46" i="1"/>
  <c r="G46" i="1"/>
  <c r="F46" i="1"/>
  <c r="E46" i="1"/>
  <c r="D46" i="1"/>
  <c r="C46" i="1"/>
  <c r="H45" i="1"/>
  <c r="G45" i="1"/>
  <c r="F45" i="1"/>
  <c r="E45" i="1"/>
  <c r="D45" i="1"/>
  <c r="C45" i="1"/>
  <c r="D15" i="1"/>
  <c r="E15" i="1"/>
  <c r="F15" i="1"/>
  <c r="G15" i="1"/>
  <c r="H15" i="1"/>
  <c r="S15" i="1"/>
  <c r="D14" i="1"/>
  <c r="E14" i="1"/>
  <c r="F14" i="1"/>
  <c r="G14" i="1"/>
  <c r="H14" i="1"/>
  <c r="C14" i="1"/>
  <c r="T15" i="1" l="1"/>
  <c r="T29" i="1"/>
  <c r="T14" i="1"/>
  <c r="T28" i="1"/>
  <c r="V14" i="1"/>
  <c r="V28" i="1"/>
  <c r="U14" i="1"/>
  <c r="U28" i="1"/>
  <c r="X15" i="1"/>
  <c r="X29" i="1"/>
  <c r="W15" i="1"/>
  <c r="W29" i="1"/>
  <c r="X14" i="1"/>
  <c r="X28" i="1"/>
  <c r="V15" i="1"/>
  <c r="V29" i="1"/>
  <c r="S14" i="1"/>
  <c r="S28" i="1"/>
  <c r="W14" i="1"/>
  <c r="W28" i="1"/>
  <c r="U15" i="1"/>
  <c r="U29" i="1"/>
  <c r="X45" i="1"/>
  <c r="P59" i="1"/>
  <c r="P73" i="1"/>
  <c r="K87" i="1"/>
  <c r="M87" i="1"/>
  <c r="L87" i="1"/>
  <c r="W45" i="1"/>
  <c r="O73" i="1"/>
  <c r="O59" i="1"/>
  <c r="S46" i="1"/>
  <c r="K60" i="1"/>
  <c r="K74" i="1"/>
  <c r="K86" i="1"/>
  <c r="L86" i="1"/>
  <c r="M86" i="1"/>
  <c r="M80" i="1"/>
  <c r="L80" i="1"/>
  <c r="K80" i="1"/>
  <c r="M85" i="1"/>
  <c r="L85" i="1"/>
  <c r="K85" i="1"/>
  <c r="M81" i="1"/>
  <c r="L81" i="1"/>
  <c r="K81" i="1"/>
  <c r="M84" i="1"/>
  <c r="L84" i="1"/>
  <c r="K84" i="1"/>
  <c r="V45" i="1"/>
  <c r="N59" i="1"/>
  <c r="N73" i="1"/>
  <c r="S45" i="1"/>
  <c r="K73" i="1"/>
  <c r="K59" i="1"/>
  <c r="T45" i="1"/>
  <c r="L73" i="1"/>
  <c r="L59" i="1"/>
  <c r="M83" i="1"/>
  <c r="L83" i="1"/>
  <c r="K83" i="1"/>
  <c r="G79" i="1"/>
  <c r="U45" i="1"/>
  <c r="M73" i="1"/>
  <c r="M59" i="1"/>
  <c r="T46" i="1"/>
  <c r="L74" i="1"/>
  <c r="L60" i="1"/>
  <c r="U46" i="1"/>
  <c r="M74" i="1"/>
  <c r="M60" i="1"/>
  <c r="V46" i="1"/>
  <c r="N74" i="1"/>
  <c r="N60" i="1"/>
  <c r="W46" i="1"/>
  <c r="O74" i="1"/>
  <c r="O60" i="1"/>
  <c r="X46" i="1"/>
  <c r="P74" i="1"/>
  <c r="P60" i="1"/>
  <c r="I89" i="1"/>
  <c r="H88" i="1"/>
  <c r="I88" i="1"/>
  <c r="J87" i="1"/>
  <c r="H89" i="1"/>
  <c r="J86" i="1"/>
  <c r="J84" i="1"/>
  <c r="J79" i="1"/>
  <c r="J83" i="1"/>
  <c r="J81" i="1"/>
  <c r="J85" i="1"/>
  <c r="J80" i="1"/>
  <c r="L79" i="1" l="1"/>
  <c r="M79" i="1"/>
  <c r="K79" i="1"/>
  <c r="J89" i="1"/>
  <c r="J88" i="1"/>
  <c r="K88" i="1" l="1"/>
  <c r="K89" i="1"/>
  <c r="M88" i="1"/>
  <c r="M89" i="1"/>
  <c r="L88" i="1"/>
  <c r="L89" i="1"/>
</calcChain>
</file>

<file path=xl/sharedStrings.xml><?xml version="1.0" encoding="utf-8"?>
<sst xmlns="http://schemas.openxmlformats.org/spreadsheetml/2006/main" count="310" uniqueCount="41">
  <si>
    <t>Mediastore</t>
  </si>
  <si>
    <t>Teastore</t>
  </si>
  <si>
    <t>TEAMMATES</t>
  </si>
  <si>
    <t>TEAMMATES_H</t>
  </si>
  <si>
    <t>BigBlueButton</t>
  </si>
  <si>
    <t>BigBlueButton_H</t>
  </si>
  <si>
    <t>Teastore_H</t>
  </si>
  <si>
    <t>JabRef</t>
  </si>
  <si>
    <t>JabRef_H</t>
  </si>
  <si>
    <t>#TraceLinks</t>
  </si>
  <si>
    <t>Traceability Link Recovery</t>
  </si>
  <si>
    <t>Project</t>
  </si>
  <si>
    <t>Precision</t>
  </si>
  <si>
    <t>Recall</t>
  </si>
  <si>
    <t>F1</t>
  </si>
  <si>
    <t>Accuracy</t>
  </si>
  <si>
    <t>Specificity</t>
  </si>
  <si>
    <t>Phi</t>
  </si>
  <si>
    <t>All</t>
  </si>
  <si>
    <t>All (weighted)</t>
  </si>
  <si>
    <t>Inconsistency Detection</t>
  </si>
  <si>
    <t>Missing Model Element</t>
  </si>
  <si>
    <t>All filters</t>
  </si>
  <si>
    <t>TP</t>
  </si>
  <si>
    <t>FP</t>
  </si>
  <si>
    <t>FN</t>
  </si>
  <si>
    <t>Undocumented Model Element</t>
  </si>
  <si>
    <t>Expected</t>
  </si>
  <si>
    <t>Baseline approach</t>
  </si>
  <si>
    <t>Our approach</t>
  </si>
  <si>
    <t>Common Words filters</t>
  </si>
  <si>
    <t>No filters</t>
  </si>
  <si>
    <t>DELTA Our/Baseline</t>
  </si>
  <si>
    <t>DELTA All/Common</t>
  </si>
  <si>
    <t>DELTA All/No</t>
  </si>
  <si>
    <t>#ModelElements</t>
  </si>
  <si>
    <t>TN</t>
  </si>
  <si>
    <t>SWATTR</t>
  </si>
  <si>
    <t>DELTA Our/SWATTR</t>
  </si>
  <si>
    <t>PhiMax</t>
  </si>
  <si>
    <t>Phi/PhiMax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</si>
</sst>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164" fontId="0" fillId="0" borderId="4" xfId="0" applyNumberFormat="1" applyBorder="1"/>
    <xf numFmtId="0" fontId="0" fillId="0" borderId="6" xfId="0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0" xfId="0" applyNumberFormat="1" applyFill="1" applyBorder="1"/>
    <xf numFmtId="164" fontId="0" fillId="0" borderId="6" xfId="0" applyNumberFormat="1" applyBorder="1"/>
    <xf numFmtId="0" fontId="0" fillId="0" borderId="2" xfId="0" applyFill="1" applyBorder="1"/>
    <xf numFmtId="0" fontId="0" fillId="0" borderId="0" xfId="0" applyFont="1" applyBorder="1"/>
    <xf numFmtId="0" fontId="0" fillId="0" borderId="2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89"/>
  <sheetViews>
    <sheetView tabSelected="1" topLeftCell="A53" zoomScale="120" zoomScaleNormal="120" workbookViewId="0">
      <selection activeCell="P82" sqref="P82"/>
    </sheetView>
  </sheetViews>
  <sheetFormatPr baseColWidth="10" defaultColWidth="9.140625" defaultRowHeight="15" x14ac:dyDescent="0.25"/>
  <cols>
    <col min="2" max="2" width="16.140625" bestFit="1" customWidth="1"/>
    <col min="6" max="6" width="9.140625" bestFit="1" customWidth="1"/>
    <col min="7" max="7" width="10.140625" bestFit="1" customWidth="1"/>
    <col min="10" max="10" width="17.28515625" bestFit="1" customWidth="1"/>
    <col min="15" max="15" width="10.7109375" customWidth="1"/>
    <col min="18" max="18" width="16.140625" bestFit="1" customWidth="1"/>
    <col min="23" max="23" width="10.140625" bestFit="1" customWidth="1"/>
  </cols>
  <sheetData>
    <row r="2" spans="1:24" x14ac:dyDescent="0.25">
      <c r="A2" s="1" t="s">
        <v>10</v>
      </c>
    </row>
    <row r="3" spans="1:24" x14ac:dyDescent="0.25">
      <c r="B3" t="s">
        <v>29</v>
      </c>
      <c r="J3" t="s">
        <v>28</v>
      </c>
      <c r="R3" t="s">
        <v>32</v>
      </c>
    </row>
    <row r="4" spans="1:24" x14ac:dyDescent="0.25">
      <c r="B4" s="4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5" t="s">
        <v>17</v>
      </c>
      <c r="J4" s="4" t="s">
        <v>11</v>
      </c>
      <c r="K4" s="5" t="s">
        <v>12</v>
      </c>
      <c r="L4" s="5" t="s">
        <v>13</v>
      </c>
      <c r="M4" s="5" t="s">
        <v>14</v>
      </c>
      <c r="N4" s="5" t="s">
        <v>15</v>
      </c>
      <c r="O4" s="5" t="s">
        <v>16</v>
      </c>
      <c r="P4" s="5" t="s">
        <v>17</v>
      </c>
      <c r="R4" s="4" t="s">
        <v>11</v>
      </c>
      <c r="S4" s="5" t="s">
        <v>12</v>
      </c>
      <c r="T4" s="5" t="s">
        <v>13</v>
      </c>
      <c r="U4" s="5" t="s">
        <v>14</v>
      </c>
      <c r="V4" s="5" t="s">
        <v>15</v>
      </c>
      <c r="W4" s="5" t="s">
        <v>16</v>
      </c>
      <c r="X4" s="5" t="s">
        <v>17</v>
      </c>
    </row>
    <row r="5" spans="1:24" x14ac:dyDescent="0.25">
      <c r="B5" s="3" t="s">
        <v>0</v>
      </c>
      <c r="C5" s="2">
        <v>1</v>
      </c>
      <c r="D5" s="2">
        <v>0.621</v>
      </c>
      <c r="E5" s="2">
        <v>0.76600000000000001</v>
      </c>
      <c r="F5" s="2">
        <v>0.97899999999999998</v>
      </c>
      <c r="G5" s="2">
        <v>1</v>
      </c>
      <c r="H5" s="2">
        <v>0.77900000000000003</v>
      </c>
      <c r="J5" s="3" t="s">
        <v>0</v>
      </c>
      <c r="K5" s="2">
        <v>1</v>
      </c>
      <c r="L5" s="2">
        <v>0.38300000000000001</v>
      </c>
      <c r="M5" s="2">
        <v>0.55400000000000005</v>
      </c>
      <c r="N5" s="2">
        <v>0.93200000000000005</v>
      </c>
      <c r="O5" s="2">
        <v>1</v>
      </c>
      <c r="P5" s="2">
        <v>0.59599999999999997</v>
      </c>
      <c r="R5" s="3" t="s">
        <v>0</v>
      </c>
      <c r="S5" s="2">
        <f>C5-K5</f>
        <v>0</v>
      </c>
      <c r="T5" s="2">
        <f t="shared" ref="T5:X5" si="0">D5-L5</f>
        <v>0.23799999999999999</v>
      </c>
      <c r="U5" s="2">
        <f t="shared" si="0"/>
        <v>0.21199999999999997</v>
      </c>
      <c r="V5" s="2">
        <f t="shared" si="0"/>
        <v>4.6999999999999931E-2</v>
      </c>
      <c r="W5" s="2">
        <f t="shared" si="0"/>
        <v>0</v>
      </c>
      <c r="X5" s="2">
        <f t="shared" si="0"/>
        <v>0.18300000000000005</v>
      </c>
    </row>
    <row r="6" spans="1:24" x14ac:dyDescent="0.25">
      <c r="B6" s="3" t="s">
        <v>1</v>
      </c>
      <c r="C6" s="2">
        <v>1</v>
      </c>
      <c r="D6" s="2">
        <v>0.74099999999999999</v>
      </c>
      <c r="E6" s="2">
        <v>0.85099999999999998</v>
      </c>
      <c r="F6" s="2">
        <v>0.98499999999999999</v>
      </c>
      <c r="G6" s="2">
        <v>1</v>
      </c>
      <c r="H6" s="2">
        <v>0.85399999999999998</v>
      </c>
      <c r="J6" s="3" t="s">
        <v>1</v>
      </c>
      <c r="K6" s="2">
        <v>0.88200000000000001</v>
      </c>
      <c r="L6" s="2">
        <v>0.35699999999999998</v>
      </c>
      <c r="M6" s="2">
        <v>0.50800000000000001</v>
      </c>
      <c r="N6" s="2">
        <v>0.90800000000000003</v>
      </c>
      <c r="O6" s="2">
        <v>0.99299999999999999</v>
      </c>
      <c r="P6" s="2">
        <v>0.52600000000000002</v>
      </c>
      <c r="R6" s="3" t="s">
        <v>1</v>
      </c>
      <c r="S6" s="2">
        <f t="shared" ref="S6:S14" si="1">C6-K6</f>
        <v>0.11799999999999999</v>
      </c>
      <c r="T6" s="2">
        <f t="shared" ref="T6:T14" si="2">D6-L6</f>
        <v>0.38400000000000001</v>
      </c>
      <c r="U6" s="2">
        <f t="shared" ref="U6:U14" si="3">E6-M6</f>
        <v>0.34299999999999997</v>
      </c>
      <c r="V6" s="2">
        <f t="shared" ref="V6:V14" si="4">F6-N6</f>
        <v>7.6999999999999957E-2</v>
      </c>
      <c r="W6" s="2">
        <f t="shared" ref="W6:W14" si="5">G6-O6</f>
        <v>7.0000000000000062E-3</v>
      </c>
      <c r="X6" s="2">
        <f t="shared" ref="X6:X14" si="6">H6-P6</f>
        <v>0.32799999999999996</v>
      </c>
    </row>
    <row r="7" spans="1:24" x14ac:dyDescent="0.25">
      <c r="B7" s="3" t="s">
        <v>6</v>
      </c>
      <c r="C7" s="2">
        <v>1</v>
      </c>
      <c r="D7" s="2">
        <v>0.93300000000000005</v>
      </c>
      <c r="E7" s="2">
        <v>0.96599999999999997</v>
      </c>
      <c r="F7" s="2">
        <v>0.996</v>
      </c>
      <c r="G7" s="2">
        <v>1</v>
      </c>
      <c r="H7" s="2">
        <v>0.96399999999999997</v>
      </c>
      <c r="J7" s="3" t="s">
        <v>6</v>
      </c>
      <c r="K7" s="2">
        <v>0.92700000000000005</v>
      </c>
      <c r="L7" s="2">
        <v>0.45900000000000002</v>
      </c>
      <c r="M7" s="2">
        <v>0.61399999999999999</v>
      </c>
      <c r="N7" s="2">
        <v>0.91</v>
      </c>
      <c r="O7" s="2">
        <v>0.99299999999999999</v>
      </c>
      <c r="P7" s="2">
        <v>0.61499999999999999</v>
      </c>
      <c r="R7" s="3" t="s">
        <v>6</v>
      </c>
      <c r="S7" s="2">
        <f t="shared" si="1"/>
        <v>7.2999999999999954E-2</v>
      </c>
      <c r="T7" s="2">
        <f t="shared" si="2"/>
        <v>0.47400000000000003</v>
      </c>
      <c r="U7" s="2">
        <f t="shared" si="3"/>
        <v>0.35199999999999998</v>
      </c>
      <c r="V7" s="2">
        <f t="shared" si="4"/>
        <v>8.5999999999999965E-2</v>
      </c>
      <c r="W7" s="2">
        <f t="shared" si="5"/>
        <v>7.0000000000000062E-3</v>
      </c>
      <c r="X7" s="2">
        <f t="shared" si="6"/>
        <v>0.34899999999999998</v>
      </c>
    </row>
    <row r="8" spans="1:24" x14ac:dyDescent="0.25">
      <c r="B8" s="3" t="s">
        <v>2</v>
      </c>
      <c r="C8" s="2">
        <v>0.55600000000000005</v>
      </c>
      <c r="D8" s="2">
        <v>0.9</v>
      </c>
      <c r="E8" s="2">
        <v>0.68700000000000006</v>
      </c>
      <c r="F8" s="2">
        <v>0.97399999999999998</v>
      </c>
      <c r="G8" s="2">
        <v>0.97699999999999998</v>
      </c>
      <c r="H8" s="2">
        <v>0.69599999999999995</v>
      </c>
      <c r="J8" s="3" t="s">
        <v>2</v>
      </c>
      <c r="K8" s="2">
        <v>0.75900000000000001</v>
      </c>
      <c r="L8" s="2">
        <v>0.45100000000000001</v>
      </c>
      <c r="M8" s="2">
        <v>0.56599999999999995</v>
      </c>
      <c r="N8" s="2">
        <v>0.86099999999999999</v>
      </c>
      <c r="O8" s="2">
        <v>0.96399999999999997</v>
      </c>
      <c r="P8" s="2">
        <v>0.51300000000000001</v>
      </c>
      <c r="R8" s="3" t="s">
        <v>2</v>
      </c>
      <c r="S8" s="2">
        <f t="shared" si="1"/>
        <v>-0.20299999999999996</v>
      </c>
      <c r="T8" s="2">
        <f t="shared" si="2"/>
        <v>0.44900000000000001</v>
      </c>
      <c r="U8" s="2">
        <f t="shared" si="3"/>
        <v>0.12100000000000011</v>
      </c>
      <c r="V8" s="2">
        <f t="shared" si="4"/>
        <v>0.11299999999999999</v>
      </c>
      <c r="W8" s="2">
        <f t="shared" si="5"/>
        <v>1.3000000000000012E-2</v>
      </c>
      <c r="X8" s="2">
        <f t="shared" si="6"/>
        <v>0.18299999999999994</v>
      </c>
    </row>
    <row r="9" spans="1:24" x14ac:dyDescent="0.25">
      <c r="B9" s="3" t="s">
        <v>3</v>
      </c>
      <c r="C9" s="2">
        <v>0.52500000000000002</v>
      </c>
      <c r="D9" s="2">
        <v>0.69599999999999995</v>
      </c>
      <c r="E9" s="2">
        <v>0.59799999999999998</v>
      </c>
      <c r="F9" s="2">
        <v>0.97099999999999997</v>
      </c>
      <c r="G9" s="2">
        <v>0.98</v>
      </c>
      <c r="H9" s="2">
        <v>0.59</v>
      </c>
      <c r="J9" s="3" t="s">
        <v>3</v>
      </c>
      <c r="K9" s="2">
        <v>0.8</v>
      </c>
      <c r="L9" s="2">
        <v>0.439</v>
      </c>
      <c r="M9" s="2">
        <v>0.56699999999999995</v>
      </c>
      <c r="N9" s="2">
        <v>0.86699999999999999</v>
      </c>
      <c r="O9" s="2">
        <v>0.97299999999999998</v>
      </c>
      <c r="P9" s="2">
        <v>0.52700000000000002</v>
      </c>
      <c r="R9" s="3" t="s">
        <v>3</v>
      </c>
      <c r="S9" s="2">
        <f t="shared" si="1"/>
        <v>-0.27500000000000002</v>
      </c>
      <c r="T9" s="2">
        <f t="shared" si="2"/>
        <v>0.25699999999999995</v>
      </c>
      <c r="U9" s="2">
        <f t="shared" si="3"/>
        <v>3.1000000000000028E-2</v>
      </c>
      <c r="V9" s="2">
        <f t="shared" si="4"/>
        <v>0.10399999999999998</v>
      </c>
      <c r="W9" s="2">
        <f t="shared" si="5"/>
        <v>7.0000000000000062E-3</v>
      </c>
      <c r="X9" s="2">
        <f t="shared" si="6"/>
        <v>6.2999999999999945E-2</v>
      </c>
    </row>
    <row r="10" spans="1:24" x14ac:dyDescent="0.25">
      <c r="B10" s="3" t="s">
        <v>4</v>
      </c>
      <c r="C10" s="2">
        <v>0.878</v>
      </c>
      <c r="D10" s="2">
        <v>0.82699999999999996</v>
      </c>
      <c r="E10" s="2">
        <v>0.85099999999999998</v>
      </c>
      <c r="F10" s="2">
        <v>0.98499999999999999</v>
      </c>
      <c r="G10" s="2">
        <v>0.99399999999999999</v>
      </c>
      <c r="H10" s="2">
        <v>0.84399999999999997</v>
      </c>
      <c r="J10" s="3" t="s">
        <v>4</v>
      </c>
      <c r="K10" s="2">
        <v>0.375</v>
      </c>
      <c r="L10" s="2">
        <v>0.14799999999999999</v>
      </c>
      <c r="M10" s="2">
        <v>0.21199999999999999</v>
      </c>
      <c r="N10" s="2">
        <v>0.89700000000000002</v>
      </c>
      <c r="O10" s="2">
        <v>0.97399999999999998</v>
      </c>
      <c r="P10" s="2">
        <v>0.189</v>
      </c>
      <c r="R10" s="3" t="s">
        <v>4</v>
      </c>
      <c r="S10" s="2">
        <f t="shared" si="1"/>
        <v>0.503</v>
      </c>
      <c r="T10" s="2">
        <f t="shared" si="2"/>
        <v>0.67899999999999994</v>
      </c>
      <c r="U10" s="2">
        <f t="shared" si="3"/>
        <v>0.63900000000000001</v>
      </c>
      <c r="V10" s="2">
        <f t="shared" si="4"/>
        <v>8.7999999999999967E-2</v>
      </c>
      <c r="W10" s="2">
        <f t="shared" si="5"/>
        <v>2.0000000000000018E-2</v>
      </c>
      <c r="X10" s="2">
        <f t="shared" si="6"/>
        <v>0.65500000000000003</v>
      </c>
    </row>
    <row r="11" spans="1:24" x14ac:dyDescent="0.25">
      <c r="B11" s="3" t="s">
        <v>5</v>
      </c>
      <c r="C11" s="2">
        <v>0.80800000000000005</v>
      </c>
      <c r="D11" s="2">
        <v>0.61799999999999999</v>
      </c>
      <c r="E11" s="2">
        <v>0.7</v>
      </c>
      <c r="F11" s="2">
        <v>0.97899999999999998</v>
      </c>
      <c r="G11" s="2">
        <v>0.99399999999999999</v>
      </c>
      <c r="H11" s="2">
        <v>0.69599999999999995</v>
      </c>
      <c r="J11" s="3" t="s">
        <v>5</v>
      </c>
      <c r="K11" s="2">
        <v>1</v>
      </c>
      <c r="L11" s="2">
        <v>0.26100000000000001</v>
      </c>
      <c r="M11" s="2">
        <v>0.41399999999999998</v>
      </c>
      <c r="N11" s="2">
        <v>0.91900000000000004</v>
      </c>
      <c r="O11" s="2">
        <v>1</v>
      </c>
      <c r="P11" s="2">
        <v>0.48899999999999999</v>
      </c>
      <c r="R11" s="3" t="s">
        <v>5</v>
      </c>
      <c r="S11" s="2">
        <f t="shared" si="1"/>
        <v>-0.19199999999999995</v>
      </c>
      <c r="T11" s="2">
        <f t="shared" si="2"/>
        <v>0.35699999999999998</v>
      </c>
      <c r="U11" s="2">
        <f t="shared" si="3"/>
        <v>0.28599999999999998</v>
      </c>
      <c r="V11" s="2">
        <f t="shared" si="4"/>
        <v>5.9999999999999942E-2</v>
      </c>
      <c r="W11" s="2">
        <f t="shared" si="5"/>
        <v>-6.0000000000000053E-3</v>
      </c>
      <c r="X11" s="2">
        <f t="shared" si="6"/>
        <v>0.20699999999999996</v>
      </c>
    </row>
    <row r="12" spans="1:24" x14ac:dyDescent="0.25">
      <c r="B12" s="3" t="s">
        <v>7</v>
      </c>
      <c r="C12" s="2">
        <v>0.9</v>
      </c>
      <c r="D12" s="2">
        <v>1</v>
      </c>
      <c r="E12" s="2">
        <v>0.94699999999999995</v>
      </c>
      <c r="F12" s="2">
        <v>0.97399999999999998</v>
      </c>
      <c r="G12" s="2">
        <v>0.96699999999999997</v>
      </c>
      <c r="H12" s="2">
        <v>0.93300000000000005</v>
      </c>
      <c r="J12" s="3" t="s">
        <v>7</v>
      </c>
      <c r="K12" s="2">
        <v>0.86699999999999999</v>
      </c>
      <c r="L12" s="2">
        <v>0.41899999999999998</v>
      </c>
      <c r="M12" s="2">
        <v>0.56499999999999995</v>
      </c>
      <c r="N12" s="2">
        <v>0.83699999999999997</v>
      </c>
      <c r="O12" s="2">
        <v>0.97799999999999998</v>
      </c>
      <c r="P12" s="2">
        <v>0.52800000000000002</v>
      </c>
      <c r="R12" s="3" t="s">
        <v>7</v>
      </c>
      <c r="S12" s="2">
        <f t="shared" si="1"/>
        <v>3.3000000000000029E-2</v>
      </c>
      <c r="T12" s="2">
        <f t="shared" si="2"/>
        <v>0.58099999999999996</v>
      </c>
      <c r="U12" s="2">
        <f t="shared" si="3"/>
        <v>0.38200000000000001</v>
      </c>
      <c r="V12" s="2">
        <f t="shared" si="4"/>
        <v>0.13700000000000001</v>
      </c>
      <c r="W12" s="2">
        <f t="shared" si="5"/>
        <v>-1.100000000000001E-2</v>
      </c>
      <c r="X12" s="2">
        <f t="shared" si="6"/>
        <v>0.40500000000000003</v>
      </c>
    </row>
    <row r="13" spans="1:24" x14ac:dyDescent="0.25">
      <c r="B13" s="3" t="s">
        <v>8</v>
      </c>
      <c r="C13" s="2">
        <v>0.81799999999999995</v>
      </c>
      <c r="D13" s="2">
        <v>1</v>
      </c>
      <c r="E13" s="2">
        <v>0.9</v>
      </c>
      <c r="F13" s="2">
        <v>0.96699999999999997</v>
      </c>
      <c r="G13" s="2">
        <v>0.96099999999999997</v>
      </c>
      <c r="H13" s="2">
        <v>0.88700000000000001</v>
      </c>
      <c r="J13" s="3" t="s">
        <v>8</v>
      </c>
      <c r="K13" s="2">
        <v>0.8</v>
      </c>
      <c r="L13" s="2">
        <v>0.47099999999999997</v>
      </c>
      <c r="M13" s="2">
        <v>0.59299999999999997</v>
      </c>
      <c r="N13" s="2">
        <v>0.82799999999999996</v>
      </c>
      <c r="O13" s="2">
        <v>0.95699999999999996</v>
      </c>
      <c r="P13" s="2">
        <v>0.52100000000000002</v>
      </c>
      <c r="R13" s="4" t="s">
        <v>8</v>
      </c>
      <c r="S13" s="10">
        <f t="shared" si="1"/>
        <v>1.7999999999999905E-2</v>
      </c>
      <c r="T13" s="10">
        <f t="shared" si="2"/>
        <v>0.52900000000000003</v>
      </c>
      <c r="U13" s="10">
        <f t="shared" si="3"/>
        <v>0.30700000000000005</v>
      </c>
      <c r="V13" s="10">
        <f t="shared" si="4"/>
        <v>0.13900000000000001</v>
      </c>
      <c r="W13" s="10">
        <f t="shared" si="5"/>
        <v>4.0000000000000036E-3</v>
      </c>
      <c r="X13" s="10">
        <f t="shared" si="6"/>
        <v>0.36599999999999999</v>
      </c>
    </row>
    <row r="14" spans="1:24" x14ac:dyDescent="0.25">
      <c r="B14" s="6" t="s">
        <v>18</v>
      </c>
      <c r="C14" s="7">
        <f>SUM(C5:C13)/COUNT(C5:C13)</f>
        <v>0.83166666666666667</v>
      </c>
      <c r="D14" s="7">
        <f t="shared" ref="D14:H14" si="7">SUM(D5:D13)/COUNT(D5:D13)</f>
        <v>0.81511111111111112</v>
      </c>
      <c r="E14" s="7">
        <f t="shared" si="7"/>
        <v>0.80733333333333346</v>
      </c>
      <c r="F14" s="7">
        <f t="shared" si="7"/>
        <v>0.97888888888888892</v>
      </c>
      <c r="G14" s="7">
        <f t="shared" si="7"/>
        <v>0.98588888888888881</v>
      </c>
      <c r="H14" s="7">
        <f t="shared" si="7"/>
        <v>0.80477777777777781</v>
      </c>
      <c r="J14" s="6" t="s">
        <v>18</v>
      </c>
      <c r="K14" s="7">
        <f>SUM(K5:K13)/COUNT(K5:K13)</f>
        <v>0.82333333333333336</v>
      </c>
      <c r="L14" s="7">
        <f t="shared" ref="L14:P14" si="8">SUM(L5:L13)/COUNT(L5:L13)</f>
        <v>0.37644444444444447</v>
      </c>
      <c r="M14" s="7">
        <f t="shared" si="8"/>
        <v>0.51033333333333331</v>
      </c>
      <c r="N14" s="7">
        <f t="shared" si="8"/>
        <v>0.88433333333333342</v>
      </c>
      <c r="O14" s="7">
        <f t="shared" si="8"/>
        <v>0.98133333333333339</v>
      </c>
      <c r="P14" s="7">
        <f t="shared" si="8"/>
        <v>0.50044444444444447</v>
      </c>
      <c r="R14" s="3" t="s">
        <v>18</v>
      </c>
      <c r="S14" s="2">
        <f t="shared" si="1"/>
        <v>8.3333333333333037E-3</v>
      </c>
      <c r="T14" s="2">
        <f t="shared" si="2"/>
        <v>0.43866666666666665</v>
      </c>
      <c r="U14" s="2">
        <f t="shared" si="3"/>
        <v>0.29700000000000015</v>
      </c>
      <c r="V14" s="2">
        <f t="shared" si="4"/>
        <v>9.4555555555555504E-2</v>
      </c>
      <c r="W14" s="2">
        <f t="shared" si="5"/>
        <v>4.5555555555554239E-3</v>
      </c>
      <c r="X14" s="2">
        <f t="shared" si="6"/>
        <v>0.30433333333333334</v>
      </c>
    </row>
    <row r="15" spans="1:24" x14ac:dyDescent="0.25">
      <c r="B15" s="3" t="s">
        <v>19</v>
      </c>
      <c r="C15" s="2">
        <f>(Info!$B$2*Results!C5+Info!$B$3*Results!C6+Info!$B$4*Results!C7+Info!$B$5*Results!C8+Info!$B$6*Results!C9+Info!$B$7*Results!C10+Info!$B$8*Results!C11+Info!$B$9*Results!C12+Info!$B$10*Results!C13)/SUM(Info!$B$2:B$10)</f>
        <v>0.81427692307692323</v>
      </c>
      <c r="D15" s="2">
        <f>(Info!$B$2*Results!D5+Info!$B$3*Results!D6+Info!$B$4*Results!D7+Info!$B$5*Results!D8+Info!$B$6*Results!D9+Info!$B$7*Results!D10+Info!$B$8*Results!D11+Info!$B$9*Results!D12+Info!$B$10*Results!D13)/SUM(Info!$B$2:C$10)</f>
        <v>0.63445036319612591</v>
      </c>
      <c r="E15" s="2">
        <f>(Info!$B$2*Results!E5+Info!$B$3*Results!E6+Info!$B$4*Results!E7+Info!$B$5*Results!E8+Info!$B$6*Results!E9+Info!$B$7*Results!E10+Info!$B$8*Results!E11+Info!$B$9*Results!E12+Info!$B$10*Results!E13)/SUM(Info!$B$2:D$10)</f>
        <v>0.6251985472154965</v>
      </c>
      <c r="F15" s="2">
        <f>(Info!$B$2*Results!F5+Info!$B$3*Results!F6+Info!$B$4*Results!F7+Info!$B$5*Results!F8+Info!$B$6*Results!F9+Info!$B$7*Results!F10+Info!$B$8*Results!F11+Info!$B$9*Results!F12+Info!$B$10*Results!F13)/SUM(Info!$B$2:E$10)</f>
        <v>0.77204116222760277</v>
      </c>
      <c r="G15" s="2">
        <f>(Info!$B$2*Results!G5+Info!$B$3*Results!G6+Info!$B$4*Results!G7+Info!$B$5*Results!G8+Info!$B$6*Results!G9+Info!$B$7*Results!G10+Info!$B$8*Results!G11+Info!$B$9*Results!G12+Info!$B$10*Results!G13)/SUM(Info!$B$2:F$10)</f>
        <v>0.77837530266343824</v>
      </c>
      <c r="H15" s="2">
        <f>(Info!$B$2*Results!H5+Info!$B$3*Results!H6+Info!$B$4*Results!H7+Info!$B$5*Results!H8+Info!$B$6*Results!H9+Info!$B$7*Results!H10+Info!$B$8*Results!H11+Info!$B$9*Results!H12+Info!$B$10*Results!H13)/SUM(Info!$B$2:G$10)</f>
        <v>0.62411138014527845</v>
      </c>
      <c r="J15" s="3" t="s">
        <v>19</v>
      </c>
      <c r="K15" s="2">
        <f>(Info!$B$2*Results!K5+Info!$B$3*Results!K6+Info!$B$4*Results!K7+Info!$B$5*Results!K8+Info!$B$6*Results!K9+Info!$B$7*Results!K10+Info!$B$8*Results!K11+Info!$B$9*Results!K12+Info!$B$10*Results!K13)/SUM(Info!$B$2:J$10)</f>
        <v>0.62830508474576274</v>
      </c>
      <c r="L15" s="2">
        <f>(Info!$B$2*Results!L5+Info!$B$3*Results!L6+Info!$B$4*Results!L7+Info!$B$5*Results!L8+Info!$B$6*Results!L9+Info!$B$7*Results!L10+Info!$B$8*Results!L11+Info!$B$9*Results!L12+Info!$B$10*Results!L13)/SUM(Info!$B$2:K$10)</f>
        <v>0.28905811138014526</v>
      </c>
      <c r="M15" s="2">
        <f>(Info!$B$2*Results!M5+Info!$B$3*Results!M6+Info!$B$4*Results!M7+Info!$B$5*Results!M8+Info!$B$6*Results!M9+Info!$B$7*Results!M10+Info!$B$8*Results!M11+Info!$B$9*Results!M12+Info!$B$10*Results!M13)/SUM(Info!$B$2:L$10)</f>
        <v>0.39130992736077475</v>
      </c>
      <c r="N15" s="2">
        <f>(Info!$B$2*Results!N5+Info!$B$3*Results!N6+Info!$B$4*Results!N7+Info!$B$5*Results!N8+Info!$B$6*Results!N9+Info!$B$7*Results!N10+Info!$B$8*Results!N11+Info!$B$9*Results!N12+Info!$B$10*Results!N13)/SUM(Info!$B$2:M$10)</f>
        <v>0.70092978208232437</v>
      </c>
      <c r="O15" s="2">
        <f>(Info!$B$2*Results!O5+Info!$B$3*Results!O6+Info!$B$4*Results!O7+Info!$B$5*Results!O8+Info!$B$6*Results!O9+Info!$B$7*Results!O10+Info!$B$8*Results!O11+Info!$B$9*Results!O12+Info!$B$10*Results!O13)/SUM(Info!$B$2:N$10)</f>
        <v>0.77291525423728802</v>
      </c>
      <c r="P15" s="2">
        <f>(Info!$B$2*Results!P5+Info!$B$3*Results!P6+Info!$B$4*Results!P7+Info!$B$5*Results!P8+Info!$B$6*Results!P9+Info!$B$7*Results!P10+Info!$B$8*Results!P11+Info!$B$9*Results!P12+Info!$B$10*Results!P13)/SUM(Info!$B$2:O$10)</f>
        <v>0.38480629539951572</v>
      </c>
      <c r="R15" s="3" t="s">
        <v>19</v>
      </c>
      <c r="S15" s="2">
        <f t="shared" ref="S15" si="9">C15-K15</f>
        <v>0.18597183833116049</v>
      </c>
      <c r="T15" s="2">
        <f t="shared" ref="T15" si="10">D15-L15</f>
        <v>0.34539225181598066</v>
      </c>
      <c r="U15" s="2">
        <f t="shared" ref="U15" si="11">E15-M15</f>
        <v>0.23388861985472176</v>
      </c>
      <c r="V15" s="2">
        <f t="shared" ref="V15" si="12">F15-N15</f>
        <v>7.1111380145278402E-2</v>
      </c>
      <c r="W15" s="2">
        <f t="shared" ref="W15" si="13">G15-O15</f>
        <v>5.4600484261502213E-3</v>
      </c>
      <c r="X15" s="2">
        <f t="shared" ref="X15" si="14">H15-P15</f>
        <v>0.23930508474576273</v>
      </c>
    </row>
    <row r="17" spans="1:24" x14ac:dyDescent="0.25">
      <c r="J17" t="s">
        <v>37</v>
      </c>
      <c r="R17" t="s">
        <v>38</v>
      </c>
    </row>
    <row r="18" spans="1:24" x14ac:dyDescent="0.25">
      <c r="J18" s="4" t="s">
        <v>11</v>
      </c>
      <c r="K18" s="5" t="s">
        <v>12</v>
      </c>
      <c r="L18" s="5" t="s">
        <v>13</v>
      </c>
      <c r="M18" s="5" t="s">
        <v>14</v>
      </c>
      <c r="N18" s="5" t="s">
        <v>15</v>
      </c>
      <c r="O18" s="5" t="s">
        <v>16</v>
      </c>
      <c r="P18" s="5" t="s">
        <v>17</v>
      </c>
      <c r="R18" s="4" t="s">
        <v>11</v>
      </c>
      <c r="S18" s="5" t="s">
        <v>12</v>
      </c>
      <c r="T18" s="5" t="s">
        <v>13</v>
      </c>
      <c r="U18" s="5" t="s">
        <v>14</v>
      </c>
      <c r="V18" s="5" t="s">
        <v>15</v>
      </c>
      <c r="W18" s="5" t="s">
        <v>16</v>
      </c>
      <c r="X18" s="5" t="s">
        <v>17</v>
      </c>
    </row>
    <row r="19" spans="1:24" x14ac:dyDescent="0.25">
      <c r="J19" s="3" t="s">
        <v>0</v>
      </c>
      <c r="K19" s="2">
        <v>0.5</v>
      </c>
      <c r="L19" s="2">
        <v>0.55200000000000005</v>
      </c>
      <c r="M19" s="2">
        <v>0.52500000000000002</v>
      </c>
      <c r="N19" s="2">
        <v>0.94399999999999995</v>
      </c>
      <c r="O19" s="2">
        <v>0.96699999999999997</v>
      </c>
      <c r="P19" s="2">
        <v>0.496</v>
      </c>
      <c r="R19" s="3" t="s">
        <v>0</v>
      </c>
      <c r="S19" s="2">
        <f>C5-K19</f>
        <v>0.5</v>
      </c>
      <c r="T19" s="2">
        <f t="shared" ref="T19:X19" si="15">D5-L19</f>
        <v>6.899999999999995E-2</v>
      </c>
      <c r="U19" s="2">
        <f t="shared" si="15"/>
        <v>0.24099999999999999</v>
      </c>
      <c r="V19" s="2">
        <f t="shared" si="15"/>
        <v>3.5000000000000031E-2</v>
      </c>
      <c r="W19" s="2">
        <f t="shared" si="15"/>
        <v>3.3000000000000029E-2</v>
      </c>
      <c r="X19" s="2">
        <f t="shared" si="15"/>
        <v>0.28300000000000003</v>
      </c>
    </row>
    <row r="20" spans="1:24" x14ac:dyDescent="0.25">
      <c r="J20" s="3" t="s">
        <v>1</v>
      </c>
      <c r="K20" s="2">
        <v>0.73899999999999999</v>
      </c>
      <c r="L20" s="2">
        <v>0.63</v>
      </c>
      <c r="M20" s="2">
        <v>0.68</v>
      </c>
      <c r="N20" s="2">
        <v>0.96599999999999997</v>
      </c>
      <c r="O20" s="2">
        <v>0.98699999999999999</v>
      </c>
      <c r="P20" s="2">
        <v>0.66500000000000004</v>
      </c>
      <c r="R20" s="3" t="s">
        <v>1</v>
      </c>
      <c r="S20" s="2">
        <f t="shared" ref="S20:S29" si="16">C6-K20</f>
        <v>0.26100000000000001</v>
      </c>
      <c r="T20" s="2">
        <f t="shared" ref="T20:T29" si="17">D6-L20</f>
        <v>0.11099999999999999</v>
      </c>
      <c r="U20" s="2">
        <f t="shared" ref="U20:U29" si="18">E6-M20</f>
        <v>0.17099999999999993</v>
      </c>
      <c r="V20" s="2">
        <f t="shared" ref="V20:V29" si="19">F6-N20</f>
        <v>1.9000000000000017E-2</v>
      </c>
      <c r="W20" s="2">
        <f t="shared" ref="W20:W29" si="20">G6-O20</f>
        <v>1.3000000000000012E-2</v>
      </c>
      <c r="X20" s="2">
        <f t="shared" ref="X20:X29" si="21">H6-P20</f>
        <v>0.18899999999999995</v>
      </c>
    </row>
    <row r="21" spans="1:24" x14ac:dyDescent="0.25">
      <c r="J21" s="3" t="s">
        <v>6</v>
      </c>
      <c r="K21" s="2">
        <v>0.8</v>
      </c>
      <c r="L21" s="2">
        <v>0.66700000000000004</v>
      </c>
      <c r="M21" s="2">
        <v>0.72699999999999998</v>
      </c>
      <c r="N21" s="2">
        <v>0.97</v>
      </c>
      <c r="O21" s="2">
        <v>0.98899999999999999</v>
      </c>
      <c r="P21" s="2">
        <v>0.71399999999999997</v>
      </c>
      <c r="R21" s="3" t="s">
        <v>6</v>
      </c>
      <c r="S21" s="2">
        <f t="shared" si="16"/>
        <v>0.19999999999999996</v>
      </c>
      <c r="T21" s="2">
        <f t="shared" si="17"/>
        <v>0.26600000000000001</v>
      </c>
      <c r="U21" s="2">
        <f t="shared" si="18"/>
        <v>0.23899999999999999</v>
      </c>
      <c r="V21" s="2">
        <f t="shared" si="19"/>
        <v>2.6000000000000023E-2</v>
      </c>
      <c r="W21" s="2">
        <f t="shared" si="20"/>
        <v>1.100000000000001E-2</v>
      </c>
      <c r="X21" s="2">
        <f t="shared" si="21"/>
        <v>0.25</v>
      </c>
    </row>
    <row r="22" spans="1:24" x14ac:dyDescent="0.25">
      <c r="J22" s="3" t="s">
        <v>2</v>
      </c>
      <c r="K22" s="2">
        <v>0.30399999999999999</v>
      </c>
      <c r="L22" s="2">
        <v>0.96</v>
      </c>
      <c r="M22" s="2">
        <v>0.46200000000000002</v>
      </c>
      <c r="N22" s="2">
        <v>0.92900000000000005</v>
      </c>
      <c r="O22" s="2">
        <v>0.92800000000000005</v>
      </c>
      <c r="P22" s="2">
        <v>0.51800000000000002</v>
      </c>
      <c r="R22" s="3" t="s">
        <v>2</v>
      </c>
      <c r="S22" s="2">
        <f t="shared" si="16"/>
        <v>0.25200000000000006</v>
      </c>
      <c r="T22" s="2">
        <f t="shared" si="17"/>
        <v>-5.9999999999999942E-2</v>
      </c>
      <c r="U22" s="2">
        <f t="shared" si="18"/>
        <v>0.22500000000000003</v>
      </c>
      <c r="V22" s="2">
        <f t="shared" si="19"/>
        <v>4.4999999999999929E-2</v>
      </c>
      <c r="W22" s="2">
        <f t="shared" si="20"/>
        <v>4.8999999999999932E-2</v>
      </c>
      <c r="X22" s="2">
        <f t="shared" si="21"/>
        <v>0.17799999999999994</v>
      </c>
    </row>
    <row r="23" spans="1:24" x14ac:dyDescent="0.25">
      <c r="J23" s="3" t="s">
        <v>3</v>
      </c>
      <c r="K23" s="2">
        <v>0.40899999999999997</v>
      </c>
      <c r="L23" s="2">
        <v>0.78300000000000003</v>
      </c>
      <c r="M23" s="2">
        <v>0.53700000000000003</v>
      </c>
      <c r="N23" s="2">
        <v>0.95799999999999996</v>
      </c>
      <c r="O23" s="2">
        <v>0.96399999999999997</v>
      </c>
      <c r="P23" s="2">
        <v>0.54800000000000004</v>
      </c>
      <c r="R23" s="3" t="s">
        <v>3</v>
      </c>
      <c r="S23" s="2">
        <f t="shared" si="16"/>
        <v>0.11600000000000005</v>
      </c>
      <c r="T23" s="2">
        <f t="shared" si="17"/>
        <v>-8.7000000000000077E-2</v>
      </c>
      <c r="U23" s="2">
        <f t="shared" si="18"/>
        <v>6.0999999999999943E-2</v>
      </c>
      <c r="V23" s="2">
        <f t="shared" si="19"/>
        <v>1.3000000000000012E-2</v>
      </c>
      <c r="W23" s="2">
        <f t="shared" si="20"/>
        <v>1.6000000000000014E-2</v>
      </c>
      <c r="X23" s="2">
        <f t="shared" si="21"/>
        <v>4.1999999999999926E-2</v>
      </c>
    </row>
    <row r="24" spans="1:24" x14ac:dyDescent="0.25">
      <c r="J24" s="3" t="s">
        <v>4</v>
      </c>
      <c r="K24" s="2">
        <v>0.122</v>
      </c>
      <c r="L24" s="2">
        <v>9.6000000000000002E-2</v>
      </c>
      <c r="M24" s="2">
        <v>0.108</v>
      </c>
      <c r="N24" s="2">
        <v>0.91500000000000004</v>
      </c>
      <c r="O24" s="2">
        <v>0.96099999999999997</v>
      </c>
      <c r="P24" s="2">
        <v>6.4000000000000001E-2</v>
      </c>
      <c r="R24" s="3" t="s">
        <v>4</v>
      </c>
      <c r="S24" s="2">
        <f t="shared" si="16"/>
        <v>0.75600000000000001</v>
      </c>
      <c r="T24" s="2">
        <f t="shared" si="17"/>
        <v>0.73099999999999998</v>
      </c>
      <c r="U24" s="2">
        <f t="shared" si="18"/>
        <v>0.74299999999999999</v>
      </c>
      <c r="V24" s="2">
        <f t="shared" si="19"/>
        <v>6.9999999999999951E-2</v>
      </c>
      <c r="W24" s="2">
        <f t="shared" si="20"/>
        <v>3.3000000000000029E-2</v>
      </c>
      <c r="X24" s="2">
        <f t="shared" si="21"/>
        <v>0.78</v>
      </c>
    </row>
    <row r="25" spans="1:24" x14ac:dyDescent="0.25">
      <c r="J25" s="3" t="s">
        <v>5</v>
      </c>
      <c r="K25" s="2">
        <v>0.53100000000000003</v>
      </c>
      <c r="L25" s="2">
        <v>0.5</v>
      </c>
      <c r="M25" s="2">
        <v>0.51500000000000001</v>
      </c>
      <c r="N25" s="2">
        <v>0.96199999999999997</v>
      </c>
      <c r="O25" s="2">
        <v>0.98099999999999998</v>
      </c>
      <c r="P25" s="2">
        <v>0.496</v>
      </c>
      <c r="R25" s="3" t="s">
        <v>5</v>
      </c>
      <c r="S25" s="2">
        <f t="shared" si="16"/>
        <v>0.27700000000000002</v>
      </c>
      <c r="T25" s="2">
        <f t="shared" si="17"/>
        <v>0.11799999999999999</v>
      </c>
      <c r="U25" s="2">
        <f t="shared" si="18"/>
        <v>0.18499999999999994</v>
      </c>
      <c r="V25" s="2">
        <f t="shared" si="19"/>
        <v>1.7000000000000015E-2</v>
      </c>
      <c r="W25" s="2">
        <f t="shared" si="20"/>
        <v>1.3000000000000012E-2</v>
      </c>
      <c r="X25" s="2">
        <f t="shared" si="21"/>
        <v>0.19999999999999996</v>
      </c>
    </row>
    <row r="26" spans="1:24" x14ac:dyDescent="0.25">
      <c r="J26" s="3" t="s">
        <v>7</v>
      </c>
      <c r="K26" s="2">
        <v>0.75</v>
      </c>
      <c r="L26" s="2">
        <v>1</v>
      </c>
      <c r="M26" s="2">
        <v>0.85699999999999998</v>
      </c>
      <c r="N26" s="2">
        <v>0.92300000000000004</v>
      </c>
      <c r="O26" s="2">
        <v>0.9</v>
      </c>
      <c r="P26" s="2">
        <v>0.82199999999999995</v>
      </c>
      <c r="R26" s="3" t="s">
        <v>7</v>
      </c>
      <c r="S26" s="2">
        <f t="shared" si="16"/>
        <v>0.15000000000000002</v>
      </c>
      <c r="T26" s="2">
        <f t="shared" si="17"/>
        <v>0</v>
      </c>
      <c r="U26" s="2">
        <f t="shared" si="18"/>
        <v>8.9999999999999969E-2</v>
      </c>
      <c r="V26" s="2">
        <f t="shared" si="19"/>
        <v>5.0999999999999934E-2</v>
      </c>
      <c r="W26" s="2">
        <f t="shared" si="20"/>
        <v>6.6999999999999948E-2</v>
      </c>
      <c r="X26" s="2">
        <f t="shared" si="21"/>
        <v>0.1110000000000001</v>
      </c>
    </row>
    <row r="27" spans="1:24" x14ac:dyDescent="0.25">
      <c r="J27" s="3" t="s">
        <v>8</v>
      </c>
      <c r="K27" s="2">
        <v>0.6</v>
      </c>
      <c r="L27" s="2">
        <v>1</v>
      </c>
      <c r="M27" s="2">
        <v>0.75</v>
      </c>
      <c r="N27" s="2">
        <v>0.9</v>
      </c>
      <c r="O27" s="2">
        <v>0.88200000000000001</v>
      </c>
      <c r="P27" s="2">
        <v>0.72799999999999998</v>
      </c>
      <c r="R27" s="4" t="s">
        <v>8</v>
      </c>
      <c r="S27" s="12">
        <f t="shared" si="16"/>
        <v>0.21799999999999997</v>
      </c>
      <c r="T27" s="10">
        <f t="shared" si="17"/>
        <v>0</v>
      </c>
      <c r="U27" s="10">
        <f t="shared" si="18"/>
        <v>0.15000000000000002</v>
      </c>
      <c r="V27" s="10">
        <f t="shared" si="19"/>
        <v>6.6999999999999948E-2</v>
      </c>
      <c r="W27" s="10">
        <f t="shared" si="20"/>
        <v>7.8999999999999959E-2</v>
      </c>
      <c r="X27" s="10">
        <f t="shared" si="21"/>
        <v>0.15900000000000003</v>
      </c>
    </row>
    <row r="28" spans="1:24" x14ac:dyDescent="0.25">
      <c r="J28" s="6" t="s">
        <v>18</v>
      </c>
      <c r="K28" s="7">
        <f>SUM(K19:K27)/COUNT(K19:K27)</f>
        <v>0.52833333333333321</v>
      </c>
      <c r="L28" s="7">
        <f t="shared" ref="L28:P28" si="22">SUM(L19:L27)/COUNT(L19:L27)</f>
        <v>0.68755555555555559</v>
      </c>
      <c r="M28" s="7">
        <f t="shared" si="22"/>
        <v>0.57344444444444453</v>
      </c>
      <c r="N28" s="7">
        <f t="shared" si="22"/>
        <v>0.94077777777777782</v>
      </c>
      <c r="O28" s="7">
        <f t="shared" si="22"/>
        <v>0.95100000000000007</v>
      </c>
      <c r="P28" s="7">
        <f t="shared" si="22"/>
        <v>0.56122222222222218</v>
      </c>
      <c r="R28" s="3" t="s">
        <v>18</v>
      </c>
      <c r="S28" s="2">
        <f t="shared" si="16"/>
        <v>0.30333333333333345</v>
      </c>
      <c r="T28" s="2">
        <f t="shared" si="17"/>
        <v>0.12755555555555553</v>
      </c>
      <c r="U28" s="2">
        <f t="shared" si="18"/>
        <v>0.23388888888888892</v>
      </c>
      <c r="V28" s="2">
        <f t="shared" si="19"/>
        <v>3.8111111111111096E-2</v>
      </c>
      <c r="W28" s="2">
        <f t="shared" si="20"/>
        <v>3.4888888888888747E-2</v>
      </c>
      <c r="X28" s="2">
        <f t="shared" si="21"/>
        <v>0.24355555555555564</v>
      </c>
    </row>
    <row r="29" spans="1:24" x14ac:dyDescent="0.25">
      <c r="J29" s="3" t="s">
        <v>19</v>
      </c>
      <c r="K29" s="2">
        <f>(Info!$B$2*Results!K19+Info!$B$3*Results!K20+Info!$B$4*Results!K21+Info!$B$5*Results!K22+Info!$B$6*Results!K23+Info!$B$7*Results!K24+Info!$B$8*Results!K25+Info!$B$9*Results!K26+Info!$B$10*Results!K27)/SUM(Info!$B$2:J$10)</f>
        <v>0.38684019370460054</v>
      </c>
      <c r="L29" s="2">
        <f>(Info!$B$2*Results!L19+Info!$B$3*Results!L20+Info!$B$4*Results!L21+Info!$B$5*Results!L22+Info!$B$6*Results!L23+Info!$B$7*Results!L24+Info!$B$8*Results!L25+Info!$B$9*Results!L26+Info!$B$10*Results!L27)/SUM(Info!$B$2:K$10)</f>
        <v>0.4989055690072639</v>
      </c>
      <c r="M29" s="2">
        <f>(Info!$B$2*Results!M19+Info!$B$3*Results!M20+Info!$B$4*Results!M21+Info!$B$5*Results!M22+Info!$B$6*Results!M23+Info!$B$7*Results!M24+Info!$B$8*Results!M25+Info!$B$9*Results!M26+Info!$B$10*Results!M27)/SUM(Info!$B$2:L$10)</f>
        <v>0.41237046004842609</v>
      </c>
      <c r="N29" s="2">
        <f>(Info!$B$2*Results!N19+Info!$B$3*Results!N20+Info!$B$4*Results!N21+Info!$B$5*Results!N22+Info!$B$6*Results!N23+Info!$B$7*Results!N24+Info!$B$8*Results!N25+Info!$B$9*Results!N26+Info!$B$10*Results!N27)/SUM(Info!$B$2:M$10)</f>
        <v>0.74377239709443088</v>
      </c>
      <c r="O29" s="2">
        <f>(Info!$B$2*Results!O19+Info!$B$3*Results!O20+Info!$B$4*Results!O21+Info!$B$5*Results!O22+Info!$B$6*Results!O23+Info!$B$7*Results!O24+Info!$B$8*Results!O25+Info!$B$9*Results!O26+Info!$B$10*Results!O27)/SUM(Info!$B$2:N$10)</f>
        <v>0.75602905569007262</v>
      </c>
      <c r="P29" s="2">
        <f>(Info!$B$2*Results!P19+Info!$B$3*Results!P20+Info!$B$4*Results!P21+Info!$B$5*Results!P22+Info!$B$6*Results!P23+Info!$B$7*Results!P24+Info!$B$8*Results!P25+Info!$B$9*Results!P26+Info!$B$10*Results!P27)/SUM(Info!$B$2:O$10)</f>
        <v>0.40636077481840194</v>
      </c>
      <c r="R29" s="3" t="s">
        <v>19</v>
      </c>
      <c r="S29" s="2">
        <f t="shared" si="16"/>
        <v>0.42743672937232269</v>
      </c>
      <c r="T29" s="2">
        <f t="shared" si="17"/>
        <v>0.13554479418886201</v>
      </c>
      <c r="U29" s="2">
        <f t="shared" si="18"/>
        <v>0.21282808716707041</v>
      </c>
      <c r="V29" s="2">
        <f t="shared" si="19"/>
        <v>2.8268765133171891E-2</v>
      </c>
      <c r="W29" s="2">
        <f t="shared" si="20"/>
        <v>2.2346246973365624E-2</v>
      </c>
      <c r="X29" s="2">
        <f t="shared" si="21"/>
        <v>0.21775060532687651</v>
      </c>
    </row>
    <row r="32" spans="1:24" x14ac:dyDescent="0.25">
      <c r="A32" s="1" t="s">
        <v>20</v>
      </c>
    </row>
    <row r="33" spans="2:24" x14ac:dyDescent="0.25">
      <c r="B33" s="1" t="s">
        <v>21</v>
      </c>
    </row>
    <row r="34" spans="2:24" x14ac:dyDescent="0.25">
      <c r="B34" t="s">
        <v>29</v>
      </c>
      <c r="C34" t="s">
        <v>22</v>
      </c>
      <c r="J34" t="s">
        <v>28</v>
      </c>
      <c r="R34" t="s">
        <v>32</v>
      </c>
    </row>
    <row r="35" spans="2:24" x14ac:dyDescent="0.25">
      <c r="B35" s="4" t="s">
        <v>11</v>
      </c>
      <c r="C35" s="5" t="s">
        <v>12</v>
      </c>
      <c r="D35" s="5" t="s">
        <v>13</v>
      </c>
      <c r="E35" s="5" t="s">
        <v>14</v>
      </c>
      <c r="F35" s="5" t="s">
        <v>15</v>
      </c>
      <c r="G35" s="5" t="s">
        <v>16</v>
      </c>
      <c r="H35" s="5" t="s">
        <v>17</v>
      </c>
      <c r="J35" s="4" t="s">
        <v>11</v>
      </c>
      <c r="K35" s="5" t="s">
        <v>12</v>
      </c>
      <c r="L35" s="5" t="s">
        <v>13</v>
      </c>
      <c r="M35" s="5" t="s">
        <v>14</v>
      </c>
      <c r="N35" s="5" t="s">
        <v>15</v>
      </c>
      <c r="O35" s="5" t="s">
        <v>16</v>
      </c>
      <c r="P35" s="5" t="s">
        <v>17</v>
      </c>
      <c r="R35" s="4" t="s">
        <v>11</v>
      </c>
      <c r="S35" s="5" t="s">
        <v>12</v>
      </c>
      <c r="T35" s="5" t="s">
        <v>13</v>
      </c>
      <c r="U35" s="5" t="s">
        <v>14</v>
      </c>
      <c r="V35" s="5" t="s">
        <v>15</v>
      </c>
      <c r="W35" s="5" t="s">
        <v>16</v>
      </c>
      <c r="X35" s="5" t="s">
        <v>17</v>
      </c>
    </row>
    <row r="36" spans="2:24" x14ac:dyDescent="0.25">
      <c r="B36" s="3" t="s">
        <v>0</v>
      </c>
      <c r="C36" s="2">
        <v>0.21299999999999999</v>
      </c>
      <c r="D36" s="2">
        <v>0.79300000000000004</v>
      </c>
      <c r="E36" s="2">
        <v>0.32900000000000001</v>
      </c>
      <c r="F36" s="2">
        <v>0.70299999999999996</v>
      </c>
      <c r="G36" s="2">
        <v>0.69099999999999995</v>
      </c>
      <c r="H36" s="2">
        <v>0.22800000000000001</v>
      </c>
      <c r="J36" s="3" t="s">
        <v>0</v>
      </c>
      <c r="K36" s="2">
        <v>0.14599999999999999</v>
      </c>
      <c r="L36" s="2">
        <v>0.93100000000000005</v>
      </c>
      <c r="M36" s="2">
        <v>0.249</v>
      </c>
      <c r="N36" s="2">
        <v>0.495</v>
      </c>
      <c r="O36" s="2">
        <v>0.45200000000000001</v>
      </c>
      <c r="P36" s="2">
        <v>0.17699999999999999</v>
      </c>
      <c r="R36" s="3" t="s">
        <v>0</v>
      </c>
      <c r="S36" s="2">
        <f>C36-K36</f>
        <v>6.7000000000000004E-2</v>
      </c>
      <c r="T36" s="2">
        <f t="shared" ref="T36:T46" si="23">D36-L36</f>
        <v>-0.13800000000000001</v>
      </c>
      <c r="U36" s="2">
        <f t="shared" ref="U36:U46" si="24">E36-M36</f>
        <v>8.0000000000000016E-2</v>
      </c>
      <c r="V36" s="2">
        <f t="shared" ref="V36:V46" si="25">F36-N36</f>
        <v>0.20799999999999996</v>
      </c>
      <c r="W36" s="2">
        <f t="shared" ref="W36:W46" si="26">G36-O36</f>
        <v>0.23899999999999993</v>
      </c>
      <c r="X36" s="2">
        <f t="shared" ref="X36:X46" si="27">H36-P36</f>
        <v>5.1000000000000018E-2</v>
      </c>
    </row>
    <row r="37" spans="2:24" x14ac:dyDescent="0.25">
      <c r="B37" s="3" t="s">
        <v>1</v>
      </c>
      <c r="C37" s="2">
        <v>0.96299999999999997</v>
      </c>
      <c r="D37" s="2">
        <v>0.70399999999999996</v>
      </c>
      <c r="E37" s="2">
        <v>0.78500000000000003</v>
      </c>
      <c r="F37" s="2">
        <v>0.95799999999999996</v>
      </c>
      <c r="G37" s="2">
        <v>0.995</v>
      </c>
      <c r="H37" s="2">
        <v>0.80900000000000005</v>
      </c>
      <c r="J37" s="3" t="s">
        <v>1</v>
      </c>
      <c r="K37" s="2">
        <v>0.11700000000000001</v>
      </c>
      <c r="L37" s="2">
        <v>0.70399999999999996</v>
      </c>
      <c r="M37" s="2">
        <v>0.19900000000000001</v>
      </c>
      <c r="N37" s="2">
        <v>0.36899999999999999</v>
      </c>
      <c r="O37" s="2">
        <v>0.32600000000000001</v>
      </c>
      <c r="P37" s="2">
        <v>2.5999999999999999E-2</v>
      </c>
      <c r="R37" s="3" t="s">
        <v>1</v>
      </c>
      <c r="S37" s="2">
        <f t="shared" ref="S37:S46" si="28">C37-K37</f>
        <v>0.84599999999999997</v>
      </c>
      <c r="T37" s="2">
        <f t="shared" si="23"/>
        <v>0</v>
      </c>
      <c r="U37" s="2">
        <f t="shared" si="24"/>
        <v>0.58600000000000008</v>
      </c>
      <c r="V37" s="2">
        <f t="shared" si="25"/>
        <v>0.58899999999999997</v>
      </c>
      <c r="W37" s="2">
        <f t="shared" si="26"/>
        <v>0.66900000000000004</v>
      </c>
      <c r="X37" s="2">
        <f t="shared" si="27"/>
        <v>0.78300000000000003</v>
      </c>
    </row>
    <row r="38" spans="2:24" x14ac:dyDescent="0.25">
      <c r="B38" s="3" t="s">
        <v>6</v>
      </c>
      <c r="C38" s="2">
        <v>0.16400000000000001</v>
      </c>
      <c r="D38" s="2">
        <v>0.98299999999999998</v>
      </c>
      <c r="E38" s="2">
        <v>0.27900000000000003</v>
      </c>
      <c r="F38" s="2">
        <v>0.377</v>
      </c>
      <c r="G38" s="2">
        <v>0.28999999999999998</v>
      </c>
      <c r="H38" s="2">
        <v>0.14699999999999999</v>
      </c>
      <c r="J38" s="3" t="s">
        <v>6</v>
      </c>
      <c r="K38" s="2">
        <v>9.4E-2</v>
      </c>
      <c r="L38" s="2">
        <v>0.48299999999999998</v>
      </c>
      <c r="M38" s="2">
        <v>0.156</v>
      </c>
      <c r="N38" s="2">
        <v>0.38600000000000001</v>
      </c>
      <c r="O38" s="11">
        <v>0.373</v>
      </c>
      <c r="P38" s="2">
        <v>-4.9000000000000002E-2</v>
      </c>
      <c r="R38" s="3" t="s">
        <v>6</v>
      </c>
      <c r="S38" s="2">
        <f t="shared" si="28"/>
        <v>7.0000000000000007E-2</v>
      </c>
      <c r="T38" s="2">
        <f t="shared" si="23"/>
        <v>0.5</v>
      </c>
      <c r="U38" s="2">
        <f t="shared" si="24"/>
        <v>0.12300000000000003</v>
      </c>
      <c r="V38" s="2">
        <f t="shared" si="25"/>
        <v>-9.000000000000008E-3</v>
      </c>
      <c r="W38" s="2">
        <f t="shared" si="26"/>
        <v>-8.3000000000000018E-2</v>
      </c>
      <c r="X38" s="2">
        <f t="shared" si="27"/>
        <v>0.19600000000000001</v>
      </c>
    </row>
    <row r="39" spans="2:24" x14ac:dyDescent="0.25">
      <c r="B39" s="3" t="s">
        <v>2</v>
      </c>
      <c r="C39" s="2">
        <v>0.17899999999999999</v>
      </c>
      <c r="D39" s="2">
        <v>0.76</v>
      </c>
      <c r="E39" s="2">
        <v>0.28499999999999998</v>
      </c>
      <c r="F39" s="2">
        <v>0.85199999999999998</v>
      </c>
      <c r="G39" s="2">
        <v>0.85199999999999998</v>
      </c>
      <c r="H39" s="2">
        <v>0.29199999999999998</v>
      </c>
      <c r="J39" s="3" t="s">
        <v>2</v>
      </c>
      <c r="K39" s="2">
        <v>3.4000000000000002E-2</v>
      </c>
      <c r="L39" s="2">
        <v>0.6</v>
      </c>
      <c r="M39" s="2">
        <v>6.5000000000000002E-2</v>
      </c>
      <c r="N39" s="2">
        <v>0.3</v>
      </c>
      <c r="O39" s="2">
        <v>0.28699999999999998</v>
      </c>
      <c r="P39" s="2">
        <v>-0.04</v>
      </c>
      <c r="R39" s="3" t="s">
        <v>2</v>
      </c>
      <c r="S39" s="2">
        <f t="shared" si="28"/>
        <v>0.14499999999999999</v>
      </c>
      <c r="T39" s="2">
        <f t="shared" si="23"/>
        <v>0.16000000000000003</v>
      </c>
      <c r="U39" s="2">
        <f t="shared" si="24"/>
        <v>0.21999999999999997</v>
      </c>
      <c r="V39" s="2">
        <f t="shared" si="25"/>
        <v>0.55200000000000005</v>
      </c>
      <c r="W39" s="2">
        <f t="shared" si="26"/>
        <v>0.56499999999999995</v>
      </c>
      <c r="X39" s="2">
        <f t="shared" si="27"/>
        <v>0.33199999999999996</v>
      </c>
    </row>
    <row r="40" spans="2:24" x14ac:dyDescent="0.25">
      <c r="B40" s="3" t="s">
        <v>3</v>
      </c>
      <c r="C40" s="2">
        <v>0.16900000000000001</v>
      </c>
      <c r="D40" s="2">
        <v>0.63</v>
      </c>
      <c r="E40" s="2">
        <v>0.26400000000000001</v>
      </c>
      <c r="F40" s="2">
        <v>0.86399999999999999</v>
      </c>
      <c r="G40" s="2">
        <v>0.871</v>
      </c>
      <c r="H40" s="2">
        <v>0.26100000000000001</v>
      </c>
      <c r="J40" s="3" t="s">
        <v>3</v>
      </c>
      <c r="K40" s="2">
        <v>3.5000000000000003E-2</v>
      </c>
      <c r="L40" s="2">
        <v>0.65200000000000002</v>
      </c>
      <c r="M40" s="2">
        <v>6.5000000000000002E-2</v>
      </c>
      <c r="N40" s="2">
        <v>0.251</v>
      </c>
      <c r="O40" s="2">
        <v>0.23400000000000001</v>
      </c>
      <c r="P40" s="2">
        <v>-3.9E-2</v>
      </c>
      <c r="R40" s="3" t="s">
        <v>3</v>
      </c>
      <c r="S40" s="2">
        <f t="shared" si="28"/>
        <v>0.13400000000000001</v>
      </c>
      <c r="T40" s="2">
        <f t="shared" si="23"/>
        <v>-2.200000000000002E-2</v>
      </c>
      <c r="U40" s="2">
        <f t="shared" si="24"/>
        <v>0.19900000000000001</v>
      </c>
      <c r="V40" s="2">
        <f t="shared" si="25"/>
        <v>0.61299999999999999</v>
      </c>
      <c r="W40" s="2">
        <f t="shared" si="26"/>
        <v>0.63700000000000001</v>
      </c>
      <c r="X40" s="2">
        <f t="shared" si="27"/>
        <v>0.3</v>
      </c>
    </row>
    <row r="41" spans="2:24" x14ac:dyDescent="0.25">
      <c r="B41" s="3" t="s">
        <v>4</v>
      </c>
      <c r="C41" s="2">
        <v>0.88800000000000001</v>
      </c>
      <c r="D41" s="2">
        <v>0.46200000000000002</v>
      </c>
      <c r="E41" s="2">
        <v>0.43</v>
      </c>
      <c r="F41" s="2">
        <v>0.95699999999999996</v>
      </c>
      <c r="G41" s="2">
        <v>0.98499999999999999</v>
      </c>
      <c r="H41" s="2">
        <v>0.53500000000000003</v>
      </c>
      <c r="J41" s="3" t="s">
        <v>4</v>
      </c>
      <c r="K41" s="2">
        <v>8.2000000000000003E-2</v>
      </c>
      <c r="L41" s="2">
        <v>0.65400000000000003</v>
      </c>
      <c r="M41" s="2">
        <v>0.14199999999999999</v>
      </c>
      <c r="N41" s="2">
        <v>0.45500000000000002</v>
      </c>
      <c r="O41" s="2">
        <v>0.439</v>
      </c>
      <c r="P41" s="2">
        <v>4.8000000000000001E-2</v>
      </c>
      <c r="R41" s="3" t="s">
        <v>4</v>
      </c>
      <c r="S41" s="2">
        <f t="shared" si="28"/>
        <v>0.80600000000000005</v>
      </c>
      <c r="T41" s="2">
        <f t="shared" si="23"/>
        <v>-0.192</v>
      </c>
      <c r="U41" s="2">
        <f t="shared" si="24"/>
        <v>0.28800000000000003</v>
      </c>
      <c r="V41" s="2">
        <f t="shared" si="25"/>
        <v>0.502</v>
      </c>
      <c r="W41" s="2">
        <f t="shared" si="26"/>
        <v>0.54600000000000004</v>
      </c>
      <c r="X41" s="2">
        <f t="shared" si="27"/>
        <v>0.48700000000000004</v>
      </c>
    </row>
    <row r="42" spans="2:24" x14ac:dyDescent="0.25">
      <c r="B42" s="3" t="s">
        <v>5</v>
      </c>
      <c r="C42" s="2">
        <v>8.5999999999999993E-2</v>
      </c>
      <c r="D42" s="2">
        <v>0.17599999999999999</v>
      </c>
      <c r="E42" s="2">
        <v>0.112</v>
      </c>
      <c r="F42" s="2">
        <v>0.81399999999999995</v>
      </c>
      <c r="G42" s="2">
        <v>0.87</v>
      </c>
      <c r="H42" s="2">
        <v>1.9E-2</v>
      </c>
      <c r="J42" s="3" t="s">
        <v>5</v>
      </c>
      <c r="K42" s="2">
        <v>0.111</v>
      </c>
      <c r="L42" s="2">
        <v>0.97099999999999997</v>
      </c>
      <c r="M42" s="2">
        <v>0.19700000000000001</v>
      </c>
      <c r="N42" s="2">
        <v>0.38300000000000001</v>
      </c>
      <c r="O42" s="2">
        <v>0.33300000000000002</v>
      </c>
      <c r="P42" s="2">
        <v>0.128</v>
      </c>
      <c r="R42" s="3" t="s">
        <v>5</v>
      </c>
      <c r="S42" s="2">
        <f t="shared" si="28"/>
        <v>-2.5000000000000008E-2</v>
      </c>
      <c r="T42" s="2">
        <f t="shared" si="23"/>
        <v>-0.79499999999999993</v>
      </c>
      <c r="U42" s="2">
        <f t="shared" si="24"/>
        <v>-8.5000000000000006E-2</v>
      </c>
      <c r="V42" s="2">
        <f t="shared" si="25"/>
        <v>0.43099999999999994</v>
      </c>
      <c r="W42" s="2">
        <f t="shared" si="26"/>
        <v>0.53699999999999992</v>
      </c>
      <c r="X42" s="2">
        <f t="shared" si="27"/>
        <v>-0.109</v>
      </c>
    </row>
    <row r="43" spans="2:24" x14ac:dyDescent="0.25">
      <c r="B43" s="3" t="s">
        <v>7</v>
      </c>
      <c r="C43" s="2">
        <v>1</v>
      </c>
      <c r="D43" s="2">
        <v>0.44400000000000001</v>
      </c>
      <c r="E43" s="2">
        <v>0.44400000000000001</v>
      </c>
      <c r="F43" s="2">
        <v>0.84599999999999997</v>
      </c>
      <c r="G43" s="2">
        <v>1</v>
      </c>
      <c r="H43" s="2">
        <v>0.61699999999999999</v>
      </c>
      <c r="J43" s="3" t="s">
        <v>7</v>
      </c>
      <c r="K43" s="2">
        <v>0.13900000000000001</v>
      </c>
      <c r="L43" s="2">
        <v>0.16700000000000001</v>
      </c>
      <c r="M43" s="2">
        <v>0.14099999999999999</v>
      </c>
      <c r="N43" s="2">
        <v>0.48699999999999999</v>
      </c>
      <c r="O43" s="2">
        <v>0.64800000000000002</v>
      </c>
      <c r="P43" s="2">
        <v>-0.127</v>
      </c>
      <c r="R43" s="3" t="s">
        <v>7</v>
      </c>
      <c r="S43" s="2">
        <f t="shared" si="28"/>
        <v>0.86099999999999999</v>
      </c>
      <c r="T43" s="2">
        <f t="shared" si="23"/>
        <v>0.27700000000000002</v>
      </c>
      <c r="U43" s="2">
        <f t="shared" si="24"/>
        <v>0.30300000000000005</v>
      </c>
      <c r="V43" s="2">
        <f t="shared" si="25"/>
        <v>0.35899999999999999</v>
      </c>
      <c r="W43" s="2">
        <f t="shared" si="26"/>
        <v>0.35199999999999998</v>
      </c>
      <c r="X43" s="2">
        <f t="shared" si="27"/>
        <v>0.74399999999999999</v>
      </c>
    </row>
    <row r="44" spans="2:24" x14ac:dyDescent="0.25">
      <c r="B44" s="3" t="s">
        <v>8</v>
      </c>
      <c r="C44" s="2">
        <v>0.111</v>
      </c>
      <c r="D44" s="2">
        <v>0.111</v>
      </c>
      <c r="E44" s="2">
        <v>0.111</v>
      </c>
      <c r="F44" s="2">
        <v>0.36699999999999999</v>
      </c>
      <c r="G44" s="2">
        <v>0.47599999999999998</v>
      </c>
      <c r="H44" s="2">
        <v>-0.248</v>
      </c>
      <c r="J44" s="3" t="s">
        <v>8</v>
      </c>
      <c r="K44" s="2">
        <v>7.3999999999999996E-2</v>
      </c>
      <c r="L44" s="2">
        <v>0.111</v>
      </c>
      <c r="M44" s="2">
        <v>8.8999999999999996E-2</v>
      </c>
      <c r="N44" s="2">
        <v>0.222</v>
      </c>
      <c r="O44" s="2">
        <v>-0.34100000000000003</v>
      </c>
      <c r="P44" s="2">
        <v>0.253</v>
      </c>
      <c r="R44" s="4" t="s">
        <v>8</v>
      </c>
      <c r="S44" s="10">
        <f t="shared" si="28"/>
        <v>3.7000000000000005E-2</v>
      </c>
      <c r="T44" s="10">
        <f t="shared" si="23"/>
        <v>0</v>
      </c>
      <c r="U44" s="10">
        <f t="shared" si="24"/>
        <v>2.2000000000000006E-2</v>
      </c>
      <c r="V44" s="10">
        <f t="shared" si="25"/>
        <v>0.14499999999999999</v>
      </c>
      <c r="W44" s="10">
        <f t="shared" si="26"/>
        <v>0.81699999999999995</v>
      </c>
      <c r="X44" s="10">
        <f t="shared" si="27"/>
        <v>-0.501</v>
      </c>
    </row>
    <row r="45" spans="2:24" x14ac:dyDescent="0.25">
      <c r="B45" s="6" t="s">
        <v>18</v>
      </c>
      <c r="C45" s="7">
        <f>SUM(C36:C44)/COUNT(C36:C44)</f>
        <v>0.41922222222222222</v>
      </c>
      <c r="D45" s="7">
        <f t="shared" ref="D45:H45" si="29">SUM(D36:D44)/COUNT(D36:D44)</f>
        <v>0.56255555555555548</v>
      </c>
      <c r="E45" s="7">
        <f t="shared" si="29"/>
        <v>0.33766666666666673</v>
      </c>
      <c r="F45" s="7">
        <f t="shared" si="29"/>
        <v>0.7486666666666667</v>
      </c>
      <c r="G45" s="7">
        <f>SUM(G36:G44)/COUNT(G36:G44)</f>
        <v>0.78111111111111109</v>
      </c>
      <c r="H45" s="7">
        <f t="shared" si="29"/>
        <v>0.29555555555555557</v>
      </c>
      <c r="J45" s="6" t="s">
        <v>18</v>
      </c>
      <c r="K45" s="7">
        <f>SUM(K36:K44)/COUNT(K36:K44)</f>
        <v>9.244444444444444E-2</v>
      </c>
      <c r="L45" s="7">
        <f t="shared" ref="L45:P45" si="30">SUM(L36:L44)/COUNT(L36:L44)</f>
        <v>0.5858888888888889</v>
      </c>
      <c r="M45" s="7">
        <f t="shared" si="30"/>
        <v>0.14477777777777778</v>
      </c>
      <c r="N45" s="7">
        <f t="shared" si="30"/>
        <v>0.37200000000000005</v>
      </c>
      <c r="O45" s="7">
        <f>SUM(O36:O44)/COUNT(O36:O44)</f>
        <v>0.30566666666666664</v>
      </c>
      <c r="P45" s="7">
        <f t="shared" si="30"/>
        <v>4.1888888888888885E-2</v>
      </c>
      <c r="R45" s="3" t="s">
        <v>18</v>
      </c>
      <c r="S45" s="2">
        <f t="shared" si="28"/>
        <v>0.32677777777777778</v>
      </c>
      <c r="T45" s="2">
        <f t="shared" si="23"/>
        <v>-2.3333333333333428E-2</v>
      </c>
      <c r="U45" s="2">
        <f t="shared" si="24"/>
        <v>0.19288888888888894</v>
      </c>
      <c r="V45" s="2">
        <f t="shared" si="25"/>
        <v>0.37666666666666665</v>
      </c>
      <c r="W45" s="2">
        <f t="shared" si="26"/>
        <v>0.47544444444444445</v>
      </c>
      <c r="X45" s="2">
        <f t="shared" si="27"/>
        <v>0.25366666666666671</v>
      </c>
    </row>
    <row r="46" spans="2:24" x14ac:dyDescent="0.25">
      <c r="B46" s="3" t="s">
        <v>19</v>
      </c>
      <c r="C46" s="2">
        <f>(Info!$B$2*Results!C36+Info!$B$3*Results!C37+Info!$B$4*Results!C38+Info!$B$5*Results!C39+Info!$B$6*Results!C40+Info!$B$7*Results!C41+Info!$B$8*Results!C42+Info!$B$9*Results!C43+Info!$B$10*Results!C44)/SUM(Info!$B$2:B$10)</f>
        <v>0.39028000000000002</v>
      </c>
      <c r="D46" s="2">
        <f>(Info!$B$2*Results!D36+Info!$B$3*Results!D37+Info!$B$4*Results!D38+Info!$B$5*Results!D39+Info!$B$6*Results!D40+Info!$B$7*Results!D41+Info!$B$8*Results!D42+Info!$B$9*Results!D43+Info!$B$10*Results!D44)/SUM(Info!$B$2:C$10)</f>
        <v>0.50112348668280859</v>
      </c>
      <c r="E46" s="2">
        <f>(Info!$B$2*Results!E36+Info!$B$3*Results!E37+Info!$B$4*Results!E38+Info!$B$5*Results!E39+Info!$B$6*Results!E40+Info!$B$7*Results!E41+Info!$B$8*Results!E42+Info!$B$9*Results!E43+Info!$B$10*Results!E44)/SUM(Info!$B$2:D$10)</f>
        <v>0.26399273607748186</v>
      </c>
      <c r="F46" s="2">
        <f>(Info!$B$2*Results!F36+Info!$B$3*Results!F37+Info!$B$4*Results!F38+Info!$B$5*Results!F39+Info!$B$6*Results!F40+Info!$B$7*Results!F41+Info!$B$8*Results!F42+Info!$B$9*Results!F43+Info!$B$10*Results!F44)/SUM(Info!$B$2:E$10)</f>
        <v>0.59851815980629541</v>
      </c>
      <c r="G46" s="2">
        <f>(Info!$B$2*Results!G36+Info!$B$3*Results!G37+Info!$B$4*Results!G38+Info!$B$5*Results!G39+Info!$B$6*Results!G40+Info!$B$7*Results!G41+Info!$B$8*Results!G42+Info!$B$9*Results!G43+Info!$B$10*Results!H44)/SUM(Info!$B$2:F$10)</f>
        <v>0.58968038740920092</v>
      </c>
      <c r="H46" s="2">
        <f>(Info!$B$2*Results!H36+Info!$B$3*Results!H37+Info!$B$4*Results!H38+Info!$B$5*Results!H39+Info!$B$6*Results!H40+Info!$B$7*Results!H41+Info!$B$8*Results!H42+Info!$B$9*Results!H43+Info!$B$10*Results!G44)/SUM(Info!$B$2:G$10)</f>
        <v>0.260864406779661</v>
      </c>
      <c r="J46" s="3" t="s">
        <v>19</v>
      </c>
      <c r="K46" s="2">
        <f>(Info!$B$2*Results!K36+Info!$B$3*Results!K37+Info!$B$4*Results!K38+Info!$B$5*Results!K39+Info!$B$6*Results!K40+Info!$B$7*Results!K41+Info!$B$8*Results!K42+Info!$B$9*Results!K43+Info!$B$10*Results!K44)/SUM(Info!$B$2:J$10)</f>
        <v>6.6704600484261495E-2</v>
      </c>
      <c r="L46" s="2">
        <f>(Info!$B$2*Results!L36+Info!$B$3*Results!L37+Info!$B$4*Results!L38+Info!$B$5*Results!L39+Info!$B$6*Results!L40+Info!$B$7*Results!L41+Info!$B$8*Results!L42+Info!$B$9*Results!L43+Info!$B$10*Results!L44)/SUM(Info!$B$2:K$10)</f>
        <v>0.49880387409200977</v>
      </c>
      <c r="M46" s="2">
        <f>(Info!$B$2*Results!M36+Info!$B$3*Results!M37+Info!$B$4*Results!M38+Info!$B$5*Results!M39+Info!$B$6*Results!M40+Info!$B$7*Results!M41+Info!$B$8*Results!M42+Info!$B$9*Results!M43+Info!$B$10*Results!M44)/SUM(Info!$B$2:L$10)</f>
        <v>0.11044794188861987</v>
      </c>
      <c r="N46" s="2">
        <f>(Info!$B$2*Results!N36+Info!$B$3*Results!N37+Info!$B$4*Results!N38+Info!$B$5*Results!N39+Info!$B$6*Results!N40+Info!$B$7*Results!N41+Info!$B$8*Results!N42+Info!$B$9*Results!N43+Info!$B$10*Results!N44)/SUM(Info!$B$2:M$10)</f>
        <v>0.29411622276029059</v>
      </c>
      <c r="O46" s="2">
        <f>(Info!$B$2*Results!P36+Info!$B$3*Results!P37+Info!$B$4*Results!P38+Info!$B$5*Results!O39+Info!$B$6*Results!O40+Info!$B$7*Results!O41+Info!$B$8*Results!O42+Info!$B$9*Results!O43+Info!$B$10*Results!O44)/SUM(Info!$B$2:N$10)</f>
        <v>0.17131719128329298</v>
      </c>
      <c r="P46" s="2">
        <f>(Info!$B$2*Results!P36+Info!$B$3*Results!P37+Info!$B$4*Results!P38+Info!$B$5*Results!P39+Info!$B$6*Results!P40+Info!$B$7*Results!P41+Info!$B$8*Results!P42+Info!$B$9*Results!P43+Info!$B$10*Results!P44)/SUM(Info!$B$2:O$10)</f>
        <v>1.4382566585956415E-2</v>
      </c>
      <c r="R46" s="3" t="s">
        <v>19</v>
      </c>
      <c r="S46" s="2">
        <f t="shared" si="28"/>
        <v>0.32357539951573855</v>
      </c>
      <c r="T46" s="2">
        <f t="shared" si="23"/>
        <v>2.3196125907988252E-3</v>
      </c>
      <c r="U46" s="2">
        <f t="shared" si="24"/>
        <v>0.15354479418886199</v>
      </c>
      <c r="V46" s="2">
        <f t="shared" si="25"/>
        <v>0.30440193704600482</v>
      </c>
      <c r="W46" s="2">
        <f t="shared" si="26"/>
        <v>0.41836319612590794</v>
      </c>
      <c r="X46" s="2">
        <f t="shared" si="27"/>
        <v>0.24648184019370459</v>
      </c>
    </row>
    <row r="48" spans="2:24" x14ac:dyDescent="0.25">
      <c r="B48" t="s">
        <v>29</v>
      </c>
      <c r="C48" t="s">
        <v>30</v>
      </c>
      <c r="J48" t="s">
        <v>33</v>
      </c>
      <c r="R48" t="s">
        <v>32</v>
      </c>
    </row>
    <row r="49" spans="2:24" x14ac:dyDescent="0.25">
      <c r="B49" s="4" t="s">
        <v>11</v>
      </c>
      <c r="C49" s="5" t="s">
        <v>12</v>
      </c>
      <c r="D49" s="5" t="s">
        <v>13</v>
      </c>
      <c r="E49" s="5" t="s">
        <v>14</v>
      </c>
      <c r="F49" s="5" t="s">
        <v>15</v>
      </c>
      <c r="G49" s="5" t="s">
        <v>16</v>
      </c>
      <c r="H49" s="5" t="s">
        <v>17</v>
      </c>
      <c r="J49" s="4" t="s">
        <v>11</v>
      </c>
      <c r="K49" s="5" t="s">
        <v>12</v>
      </c>
      <c r="L49" s="5" t="s">
        <v>13</v>
      </c>
      <c r="M49" s="5" t="s">
        <v>14</v>
      </c>
      <c r="N49" s="5" t="s">
        <v>15</v>
      </c>
      <c r="O49" s="5" t="s">
        <v>16</v>
      </c>
      <c r="P49" s="5" t="s">
        <v>17</v>
      </c>
      <c r="R49" s="4" t="s">
        <v>11</v>
      </c>
      <c r="S49" s="5" t="s">
        <v>12</v>
      </c>
      <c r="T49" s="5" t="s">
        <v>13</v>
      </c>
      <c r="U49" s="5" t="s">
        <v>14</v>
      </c>
      <c r="V49" s="5" t="s">
        <v>15</v>
      </c>
      <c r="W49" s="5" t="s">
        <v>16</v>
      </c>
      <c r="X49" s="5" t="s">
        <v>17</v>
      </c>
    </row>
    <row r="50" spans="2:24" x14ac:dyDescent="0.25">
      <c r="B50" s="3" t="s">
        <v>0</v>
      </c>
      <c r="C50">
        <v>0.159</v>
      </c>
      <c r="D50">
        <v>0.86199999999999999</v>
      </c>
      <c r="E50">
        <v>0.26400000000000001</v>
      </c>
      <c r="F50">
        <v>0.56000000000000005</v>
      </c>
      <c r="G50">
        <v>0.52700000000000002</v>
      </c>
      <c r="H50">
        <v>0.17599999999999999</v>
      </c>
      <c r="J50" s="3" t="s">
        <v>0</v>
      </c>
      <c r="K50" s="2">
        <f>C36-C50</f>
        <v>5.3999999999999992E-2</v>
      </c>
      <c r="L50" s="2">
        <f t="shared" ref="L50:P50" si="31">D36-D50</f>
        <v>-6.899999999999995E-2</v>
      </c>
      <c r="M50" s="2">
        <f t="shared" si="31"/>
        <v>6.5000000000000002E-2</v>
      </c>
      <c r="N50" s="2">
        <f t="shared" si="31"/>
        <v>0.1429999999999999</v>
      </c>
      <c r="O50" s="2">
        <f t="shared" si="31"/>
        <v>0.16399999999999992</v>
      </c>
      <c r="P50" s="2">
        <f t="shared" si="31"/>
        <v>5.2000000000000018E-2</v>
      </c>
      <c r="R50" s="3" t="s">
        <v>0</v>
      </c>
      <c r="S50" s="2">
        <f t="shared" ref="S50:X50" si="32">C64-K$36</f>
        <v>1.3000000000000012E-2</v>
      </c>
      <c r="T50" s="2">
        <f t="shared" si="32"/>
        <v>-6.9000000000000061E-2</v>
      </c>
      <c r="U50" s="2">
        <f t="shared" si="32"/>
        <v>1.5000000000000013E-2</v>
      </c>
      <c r="V50" s="2">
        <f t="shared" si="32"/>
        <v>6.5000000000000058E-2</v>
      </c>
      <c r="W50" s="2">
        <f t="shared" si="32"/>
        <v>7.5000000000000011E-2</v>
      </c>
      <c r="X50" s="2">
        <f t="shared" si="32"/>
        <v>-2.0000000000000018E-3</v>
      </c>
    </row>
    <row r="51" spans="2:24" x14ac:dyDescent="0.25">
      <c r="B51" s="3" t="s">
        <v>1</v>
      </c>
      <c r="C51">
        <v>0.314</v>
      </c>
      <c r="D51">
        <v>0.74099999999999999</v>
      </c>
      <c r="E51">
        <v>0.435</v>
      </c>
      <c r="F51">
        <v>0.79500000000000004</v>
      </c>
      <c r="G51">
        <v>0.80600000000000005</v>
      </c>
      <c r="H51">
        <v>0.309</v>
      </c>
      <c r="J51" s="3" t="s">
        <v>1</v>
      </c>
      <c r="K51" s="2">
        <f t="shared" ref="K51:K57" si="33">C37-C51</f>
        <v>0.64900000000000002</v>
      </c>
      <c r="L51" s="2">
        <f t="shared" ref="L51:L58" si="34">D37-D51</f>
        <v>-3.7000000000000033E-2</v>
      </c>
      <c r="M51" s="2">
        <f t="shared" ref="M51:M58" si="35">E37-E51</f>
        <v>0.35000000000000003</v>
      </c>
      <c r="N51" s="2">
        <f t="shared" ref="N51:N58" si="36">F37-F51</f>
        <v>0.16299999999999992</v>
      </c>
      <c r="O51" s="2">
        <f t="shared" ref="O51:O58" si="37">G37-G51</f>
        <v>0.18899999999999995</v>
      </c>
      <c r="P51" s="2">
        <f t="shared" ref="P51:P58" si="38">H37-H51</f>
        <v>0.5</v>
      </c>
      <c r="R51" s="3" t="s">
        <v>1</v>
      </c>
      <c r="S51" s="2">
        <f t="shared" ref="S51:X51" si="39">C65-K$37</f>
        <v>0.11</v>
      </c>
      <c r="T51" s="2">
        <f t="shared" si="39"/>
        <v>3.7000000000000033E-2</v>
      </c>
      <c r="U51" s="2">
        <f t="shared" si="39"/>
        <v>0.14300000000000002</v>
      </c>
      <c r="V51" s="2">
        <f t="shared" si="39"/>
        <v>0.31200000000000006</v>
      </c>
      <c r="W51" s="2">
        <f t="shared" si="39"/>
        <v>0.35100000000000003</v>
      </c>
      <c r="X51" s="2">
        <f t="shared" si="39"/>
        <v>0.17799999999999999</v>
      </c>
    </row>
    <row r="52" spans="2:24" x14ac:dyDescent="0.25">
      <c r="B52" s="3" t="s">
        <v>6</v>
      </c>
      <c r="C52" s="2">
        <v>0.16400000000000001</v>
      </c>
      <c r="D52" s="2">
        <v>0.98299999999999998</v>
      </c>
      <c r="E52" s="2">
        <v>0.27900000000000003</v>
      </c>
      <c r="F52" s="2">
        <v>0.377</v>
      </c>
      <c r="G52" s="2">
        <v>0.28999999999999998</v>
      </c>
      <c r="H52" s="2">
        <v>0.14699999999999999</v>
      </c>
      <c r="J52" s="3" t="s">
        <v>6</v>
      </c>
      <c r="K52" s="2">
        <f t="shared" si="33"/>
        <v>0</v>
      </c>
      <c r="L52" s="2">
        <f t="shared" si="34"/>
        <v>0</v>
      </c>
      <c r="M52" s="2">
        <f t="shared" si="35"/>
        <v>0</v>
      </c>
      <c r="N52" s="2">
        <f t="shared" si="36"/>
        <v>0</v>
      </c>
      <c r="O52" s="2">
        <f t="shared" si="37"/>
        <v>0</v>
      </c>
      <c r="P52" s="2">
        <f t="shared" si="38"/>
        <v>0</v>
      </c>
      <c r="R52" s="3" t="s">
        <v>6</v>
      </c>
      <c r="S52" s="2">
        <f t="shared" ref="S52:X52" si="40">C52-K$38</f>
        <v>7.0000000000000007E-2</v>
      </c>
      <c r="T52" s="2">
        <f t="shared" si="40"/>
        <v>0.5</v>
      </c>
      <c r="U52" s="2">
        <f t="shared" si="40"/>
        <v>0.12300000000000003</v>
      </c>
      <c r="V52" s="2">
        <f t="shared" si="40"/>
        <v>-9.000000000000008E-3</v>
      </c>
      <c r="W52" s="2">
        <f t="shared" si="40"/>
        <v>-8.3000000000000018E-2</v>
      </c>
      <c r="X52" s="2">
        <f t="shared" si="40"/>
        <v>0.19600000000000001</v>
      </c>
    </row>
    <row r="53" spans="2:24" x14ac:dyDescent="0.25">
      <c r="B53" s="3" t="s">
        <v>2</v>
      </c>
      <c r="C53" s="2">
        <v>0.112</v>
      </c>
      <c r="D53" s="2">
        <v>0.78</v>
      </c>
      <c r="E53" s="2">
        <v>0.19400000000000001</v>
      </c>
      <c r="F53" s="2">
        <v>0.73499999999999999</v>
      </c>
      <c r="G53" s="2">
        <v>0.73</v>
      </c>
      <c r="H53" s="2">
        <v>0.20100000000000001</v>
      </c>
      <c r="J53" s="3" t="s">
        <v>2</v>
      </c>
      <c r="K53" s="2">
        <f t="shared" si="33"/>
        <v>6.699999999999999E-2</v>
      </c>
      <c r="L53" s="2">
        <f t="shared" si="34"/>
        <v>-2.0000000000000018E-2</v>
      </c>
      <c r="M53" s="2">
        <f t="shared" si="35"/>
        <v>9.099999999999997E-2</v>
      </c>
      <c r="N53" s="2">
        <f t="shared" si="36"/>
        <v>0.11699999999999999</v>
      </c>
      <c r="O53" s="2">
        <f t="shared" si="37"/>
        <v>0.122</v>
      </c>
      <c r="P53" s="2">
        <f t="shared" si="38"/>
        <v>9.099999999999997E-2</v>
      </c>
      <c r="R53" s="3" t="s">
        <v>2</v>
      </c>
      <c r="S53" s="2">
        <f t="shared" ref="S53:X53" si="41">C53-K$39</f>
        <v>7.8E-2</v>
      </c>
      <c r="T53" s="2">
        <f t="shared" si="41"/>
        <v>0.18000000000000005</v>
      </c>
      <c r="U53" s="2">
        <f t="shared" si="41"/>
        <v>0.129</v>
      </c>
      <c r="V53" s="2">
        <f t="shared" si="41"/>
        <v>0.435</v>
      </c>
      <c r="W53" s="2">
        <f t="shared" si="41"/>
        <v>0.443</v>
      </c>
      <c r="X53" s="2">
        <f t="shared" si="41"/>
        <v>0.24100000000000002</v>
      </c>
    </row>
    <row r="54" spans="2:24" x14ac:dyDescent="0.25">
      <c r="B54" s="3" t="s">
        <v>3</v>
      </c>
      <c r="C54" s="2">
        <v>0.14099999999999999</v>
      </c>
      <c r="D54" s="2">
        <v>0.65200000000000002</v>
      </c>
      <c r="E54" s="2">
        <v>0.23100000000000001</v>
      </c>
      <c r="F54" s="2">
        <v>0.82699999999999996</v>
      </c>
      <c r="G54" s="2">
        <v>0.83199999999999996</v>
      </c>
      <c r="H54" s="2">
        <v>0.22800000000000001</v>
      </c>
      <c r="J54" s="3" t="s">
        <v>3</v>
      </c>
      <c r="K54" s="2">
        <f t="shared" si="33"/>
        <v>2.8000000000000025E-2</v>
      </c>
      <c r="L54" s="2">
        <f t="shared" si="34"/>
        <v>-2.200000000000002E-2</v>
      </c>
      <c r="M54" s="2">
        <f t="shared" si="35"/>
        <v>3.3000000000000002E-2</v>
      </c>
      <c r="N54" s="2">
        <f t="shared" si="36"/>
        <v>3.7000000000000033E-2</v>
      </c>
      <c r="O54" s="2">
        <f t="shared" si="37"/>
        <v>3.9000000000000035E-2</v>
      </c>
      <c r="P54" s="2">
        <f t="shared" si="38"/>
        <v>3.3000000000000002E-2</v>
      </c>
      <c r="R54" s="3" t="s">
        <v>3</v>
      </c>
      <c r="S54" s="2">
        <f t="shared" ref="S54:X54" si="42">C54-K$40</f>
        <v>0.10599999999999998</v>
      </c>
      <c r="T54" s="2">
        <f t="shared" si="42"/>
        <v>0</v>
      </c>
      <c r="U54" s="2">
        <f t="shared" si="42"/>
        <v>0.16600000000000001</v>
      </c>
      <c r="V54" s="2">
        <f t="shared" si="42"/>
        <v>0.57599999999999996</v>
      </c>
      <c r="W54" s="2">
        <f t="shared" si="42"/>
        <v>0.59799999999999998</v>
      </c>
      <c r="X54" s="2">
        <f t="shared" si="42"/>
        <v>0.26700000000000002</v>
      </c>
    </row>
    <row r="55" spans="2:24" x14ac:dyDescent="0.25">
      <c r="B55" s="3" t="s">
        <v>4</v>
      </c>
      <c r="C55" s="2">
        <v>0.25700000000000001</v>
      </c>
      <c r="D55" s="2">
        <v>0.55800000000000005</v>
      </c>
      <c r="E55" s="2">
        <v>0.33900000000000002</v>
      </c>
      <c r="F55" s="2">
        <v>0.85799999999999998</v>
      </c>
      <c r="G55" s="2">
        <v>0.872</v>
      </c>
      <c r="H55" s="2">
        <v>0.26200000000000001</v>
      </c>
      <c r="J55" s="3" t="s">
        <v>4</v>
      </c>
      <c r="K55" s="2">
        <f t="shared" si="33"/>
        <v>0.63100000000000001</v>
      </c>
      <c r="L55" s="2">
        <f t="shared" si="34"/>
        <v>-9.600000000000003E-2</v>
      </c>
      <c r="M55" s="2">
        <f t="shared" si="35"/>
        <v>9.099999999999997E-2</v>
      </c>
      <c r="N55" s="2">
        <f t="shared" si="36"/>
        <v>9.8999999999999977E-2</v>
      </c>
      <c r="O55" s="2">
        <f t="shared" si="37"/>
        <v>0.11299999999999999</v>
      </c>
      <c r="P55" s="2">
        <f t="shared" si="38"/>
        <v>0.27300000000000002</v>
      </c>
      <c r="R55" s="3" t="s">
        <v>4</v>
      </c>
      <c r="S55" s="2">
        <f t="shared" ref="S55:X55" si="43">C55-K$41</f>
        <v>0.17499999999999999</v>
      </c>
      <c r="T55" s="2">
        <f t="shared" si="43"/>
        <v>-9.5999999999999974E-2</v>
      </c>
      <c r="U55" s="2">
        <f t="shared" si="43"/>
        <v>0.19700000000000004</v>
      </c>
      <c r="V55" s="2">
        <f t="shared" si="43"/>
        <v>0.40299999999999997</v>
      </c>
      <c r="W55" s="2">
        <f t="shared" si="43"/>
        <v>0.433</v>
      </c>
      <c r="X55" s="2">
        <f t="shared" si="43"/>
        <v>0.21400000000000002</v>
      </c>
    </row>
    <row r="56" spans="2:24" x14ac:dyDescent="0.25">
      <c r="B56" s="3" t="s">
        <v>5</v>
      </c>
      <c r="C56" s="2">
        <v>8.5999999999999993E-2</v>
      </c>
      <c r="D56" s="2">
        <v>0.17599999999999999</v>
      </c>
      <c r="E56" s="2">
        <v>0.112</v>
      </c>
      <c r="F56" s="2">
        <v>0.81399999999999995</v>
      </c>
      <c r="G56" s="2">
        <v>0.87</v>
      </c>
      <c r="H56" s="2">
        <v>1.9E-2</v>
      </c>
      <c r="J56" s="3" t="s">
        <v>5</v>
      </c>
      <c r="K56" s="2">
        <f t="shared" si="33"/>
        <v>0</v>
      </c>
      <c r="L56" s="2">
        <f t="shared" si="34"/>
        <v>0</v>
      </c>
      <c r="M56" s="2">
        <f t="shared" si="35"/>
        <v>0</v>
      </c>
      <c r="N56" s="2">
        <f t="shared" si="36"/>
        <v>0</v>
      </c>
      <c r="O56" s="2">
        <f t="shared" si="37"/>
        <v>0</v>
      </c>
      <c r="P56" s="2">
        <f t="shared" si="38"/>
        <v>0</v>
      </c>
      <c r="R56" s="3" t="s">
        <v>5</v>
      </c>
      <c r="S56" s="2">
        <f t="shared" ref="S56:X56" si="44">C56-K$42</f>
        <v>-2.5000000000000008E-2</v>
      </c>
      <c r="T56" s="2">
        <f t="shared" si="44"/>
        <v>-0.79499999999999993</v>
      </c>
      <c r="U56" s="2">
        <f t="shared" si="44"/>
        <v>-8.5000000000000006E-2</v>
      </c>
      <c r="V56" s="2">
        <f t="shared" si="44"/>
        <v>0.43099999999999994</v>
      </c>
      <c r="W56" s="2">
        <f t="shared" si="44"/>
        <v>0.53699999999999992</v>
      </c>
      <c r="X56" s="2">
        <f t="shared" si="44"/>
        <v>-0.109</v>
      </c>
    </row>
    <row r="57" spans="2:24" x14ac:dyDescent="0.25">
      <c r="B57" s="3" t="s">
        <v>7</v>
      </c>
      <c r="C57" s="2">
        <v>1</v>
      </c>
      <c r="D57" s="2">
        <v>0.44400000000000001</v>
      </c>
      <c r="E57" s="2">
        <v>0.44400000000000001</v>
      </c>
      <c r="F57" s="2">
        <v>0.84599999999999997</v>
      </c>
      <c r="G57" s="2">
        <v>1</v>
      </c>
      <c r="H57" s="2">
        <v>0.61699999999999999</v>
      </c>
      <c r="J57" s="3" t="s">
        <v>7</v>
      </c>
      <c r="K57" s="2">
        <f t="shared" si="33"/>
        <v>0</v>
      </c>
      <c r="L57" s="2">
        <f t="shared" si="34"/>
        <v>0</v>
      </c>
      <c r="M57" s="2">
        <f t="shared" si="35"/>
        <v>0</v>
      </c>
      <c r="N57" s="2">
        <f t="shared" si="36"/>
        <v>0</v>
      </c>
      <c r="O57" s="2">
        <f t="shared" si="37"/>
        <v>0</v>
      </c>
      <c r="P57" s="2">
        <f t="shared" si="38"/>
        <v>0</v>
      </c>
      <c r="R57" s="3" t="s">
        <v>7</v>
      </c>
      <c r="S57" s="2">
        <f t="shared" ref="S57:X57" si="45">C57-K$43</f>
        <v>0.86099999999999999</v>
      </c>
      <c r="T57" s="2">
        <f t="shared" si="45"/>
        <v>0.27700000000000002</v>
      </c>
      <c r="U57" s="2">
        <f t="shared" si="45"/>
        <v>0.30300000000000005</v>
      </c>
      <c r="V57" s="2">
        <f t="shared" si="45"/>
        <v>0.35899999999999999</v>
      </c>
      <c r="W57" s="2">
        <f t="shared" si="45"/>
        <v>0.35199999999999998</v>
      </c>
      <c r="X57" s="2">
        <f t="shared" si="45"/>
        <v>0.74399999999999999</v>
      </c>
    </row>
    <row r="58" spans="2:24" x14ac:dyDescent="0.25">
      <c r="B58" s="3" t="s">
        <v>8</v>
      </c>
      <c r="C58" s="2">
        <v>0.111</v>
      </c>
      <c r="D58" s="2">
        <v>0.111</v>
      </c>
      <c r="E58" s="2">
        <v>0.111</v>
      </c>
      <c r="F58" s="2">
        <v>0.36699999999999999</v>
      </c>
      <c r="G58" s="2">
        <v>0.47599999999999998</v>
      </c>
      <c r="H58" s="2">
        <v>-0.248</v>
      </c>
      <c r="J58" s="4" t="s">
        <v>8</v>
      </c>
      <c r="K58" s="12">
        <f>C44-C58</f>
        <v>0</v>
      </c>
      <c r="L58" s="10">
        <f t="shared" si="34"/>
        <v>0</v>
      </c>
      <c r="M58" s="10">
        <f t="shared" si="35"/>
        <v>0</v>
      </c>
      <c r="N58" s="10">
        <f t="shared" si="36"/>
        <v>0</v>
      </c>
      <c r="O58" s="10">
        <f t="shared" si="37"/>
        <v>0</v>
      </c>
      <c r="P58" s="10">
        <f t="shared" si="38"/>
        <v>0</v>
      </c>
      <c r="R58" s="4" t="s">
        <v>8</v>
      </c>
      <c r="S58" s="12">
        <f t="shared" ref="S58:X58" si="46">C58-K$44</f>
        <v>3.7000000000000005E-2</v>
      </c>
      <c r="T58" s="10">
        <f t="shared" si="46"/>
        <v>0</v>
      </c>
      <c r="U58" s="10">
        <f t="shared" si="46"/>
        <v>2.2000000000000006E-2</v>
      </c>
      <c r="V58" s="10">
        <f t="shared" si="46"/>
        <v>0.14499999999999999</v>
      </c>
      <c r="W58" s="10">
        <f t="shared" si="46"/>
        <v>0.81699999999999995</v>
      </c>
      <c r="X58" s="10">
        <f t="shared" si="46"/>
        <v>-0.501</v>
      </c>
    </row>
    <row r="59" spans="2:24" x14ac:dyDescent="0.25">
      <c r="B59" s="6" t="s">
        <v>18</v>
      </c>
      <c r="C59" s="7">
        <f>SUM(C50:C58)/COUNT(C50:C58)</f>
        <v>0.26044444444444448</v>
      </c>
      <c r="D59" s="7">
        <f t="shared" ref="D59:F59" si="47">SUM(D50:D58)/COUNT(D50:D58)</f>
        <v>0.58966666666666656</v>
      </c>
      <c r="E59" s="7">
        <f t="shared" si="47"/>
        <v>0.26766666666666672</v>
      </c>
      <c r="F59" s="7">
        <f t="shared" si="47"/>
        <v>0.68655555555555559</v>
      </c>
      <c r="G59" s="7">
        <f>SUM(G50:G58)/COUNT(G50:G58)</f>
        <v>0.71144444444444455</v>
      </c>
      <c r="H59" s="7">
        <f t="shared" ref="H59" si="48">SUM(H50:H58)/COUNT(H50:H58)</f>
        <v>0.19011111111111109</v>
      </c>
      <c r="J59" s="3" t="s">
        <v>18</v>
      </c>
      <c r="K59" s="2">
        <f t="shared" ref="K59:K60" si="49">C45-C59</f>
        <v>0.15877777777777774</v>
      </c>
      <c r="L59" s="2">
        <f t="shared" ref="L59:L60" si="50">D45-D59</f>
        <v>-2.7111111111111086E-2</v>
      </c>
      <c r="M59" s="2">
        <f t="shared" ref="M59:M60" si="51">E45-E59</f>
        <v>7.0000000000000007E-2</v>
      </c>
      <c r="N59" s="2">
        <f t="shared" ref="N59:N60" si="52">F45-F59</f>
        <v>6.2111111111111117E-2</v>
      </c>
      <c r="O59" s="2">
        <f t="shared" ref="O59:O60" si="53">G45-G59</f>
        <v>6.9666666666666544E-2</v>
      </c>
      <c r="P59" s="2">
        <f t="shared" ref="P59:P60" si="54">H45-H59</f>
        <v>0.10544444444444448</v>
      </c>
      <c r="R59" s="3" t="s">
        <v>18</v>
      </c>
      <c r="S59" s="2">
        <f t="shared" ref="S59:X59" si="55">C59-K$45</f>
        <v>0.16800000000000004</v>
      </c>
      <c r="T59" s="2">
        <f t="shared" si="55"/>
        <v>3.7777777777776578E-3</v>
      </c>
      <c r="U59" s="2">
        <f t="shared" si="55"/>
        <v>0.12288888888888894</v>
      </c>
      <c r="V59" s="2">
        <f t="shared" si="55"/>
        <v>0.31455555555555553</v>
      </c>
      <c r="W59" s="2">
        <f t="shared" si="55"/>
        <v>0.4057777777777779</v>
      </c>
      <c r="X59" s="2">
        <f t="shared" si="55"/>
        <v>0.1482222222222222</v>
      </c>
    </row>
    <row r="60" spans="2:24" x14ac:dyDescent="0.25">
      <c r="B60" s="3" t="s">
        <v>19</v>
      </c>
      <c r="C60" s="2">
        <f>(Info!$B$2*Results!C64+Info!$B$3*Results!C65+Info!$B$4*Results!C52+Info!$B$5*Results!C53+Info!$B$6*Results!C54+Info!$B$7*Results!C55+Info!$B$8*Results!C56+Info!$B$9*Results!C57+Info!$B$10*Results!C58)/SUM(Info!$B$2:B$10)</f>
        <v>0.20908615384615387</v>
      </c>
      <c r="D60" s="2">
        <f>(Info!$B$2*Results!D64+Info!$B$3*Results!D65+Info!$B$4*Results!D52+Info!$B$5*Results!D53+Info!$B$6*Results!D54+Info!$B$7*Results!D55+Info!$B$8*Results!D56+Info!$B$9*Results!D57+Info!$B$10*Results!D58)/SUM(Info!$B$2:C$10)</f>
        <v>0.52534624697336563</v>
      </c>
      <c r="E60" s="2">
        <f>(Info!$B$2*Results!E64+Info!$B$3*Results!E65+Info!$B$4*Results!E52+Info!$B$5*Results!E53+Info!$B$6*Results!E54+Info!$B$7*Results!E55+Info!$B$8*Results!E56+Info!$B$9*Results!E57+Info!$B$10*Results!E58)/SUM(Info!$B$2:D$10)</f>
        <v>0.20431719128329301</v>
      </c>
      <c r="F60" s="2">
        <f>(Info!$B$2*Results!F64+Info!$B$3*Results!F65+Info!$B$4*Results!F52+Info!$B$5*Results!F53+Info!$B$6*Results!F54+Info!$B$7*Results!F55+Info!$B$8*Results!F56+Info!$B$9*Results!F57+Info!$B$10*Results!F58)/SUM(Info!$B$2:E$10)</f>
        <v>0.53961743341404356</v>
      </c>
      <c r="G60" s="2">
        <f>(Info!$B$2*Results!G64+Info!$B$3*Results!G65+Info!$B$4*Results!G52+Info!$B$5*Results!G53+Info!$B$6*Results!G54+Info!$B$7*Results!G55+Info!$B$8*Results!G56+Info!$B$9*Results!G57+Info!$B$10*Results!H58)/SUM(Info!$B$2:F$10)</f>
        <v>0.52403389830508462</v>
      </c>
      <c r="H60" s="2">
        <f>(Info!$B$2*Results!H64+Info!$B$3*Results!H65+Info!$B$4*Results!H52+Info!$B$5*Results!H53+Info!$B$6*Results!H54+Info!$B$7*Results!H55+Info!$B$8*Results!H56+Info!$B$9*Results!H57+Info!$B$10*Results!G58)/SUM(Info!$B$2:G$10)</f>
        <v>0.1685254237288136</v>
      </c>
      <c r="J60" s="3" t="s">
        <v>19</v>
      </c>
      <c r="K60" s="2">
        <f t="shared" si="49"/>
        <v>0.18119384615384615</v>
      </c>
      <c r="L60" s="2">
        <f t="shared" si="50"/>
        <v>-2.4222760290557033E-2</v>
      </c>
      <c r="M60" s="2">
        <f t="shared" si="51"/>
        <v>5.9675544794188851E-2</v>
      </c>
      <c r="N60" s="2">
        <f t="shared" si="52"/>
        <v>5.8900726392251856E-2</v>
      </c>
      <c r="O60" s="2">
        <f t="shared" si="53"/>
        <v>6.5646489104116301E-2</v>
      </c>
      <c r="P60" s="2">
        <f t="shared" si="54"/>
        <v>9.2338983050847395E-2</v>
      </c>
      <c r="R60" s="3" t="s">
        <v>19</v>
      </c>
      <c r="S60" s="2">
        <f t="shared" ref="S60:X60" si="56">C60-K$46</f>
        <v>0.14238155336189237</v>
      </c>
      <c r="T60" s="2">
        <f t="shared" si="56"/>
        <v>2.6542372881355858E-2</v>
      </c>
      <c r="U60" s="2">
        <f t="shared" si="56"/>
        <v>9.3869249394673143E-2</v>
      </c>
      <c r="V60" s="2">
        <f t="shared" si="56"/>
        <v>0.24550121065375297</v>
      </c>
      <c r="W60" s="2">
        <f t="shared" si="56"/>
        <v>0.35271670702179164</v>
      </c>
      <c r="X60" s="2">
        <f t="shared" si="56"/>
        <v>0.15414285714285719</v>
      </c>
    </row>
    <row r="62" spans="2:24" x14ac:dyDescent="0.25">
      <c r="B62" t="s">
        <v>29</v>
      </c>
      <c r="C62" t="s">
        <v>31</v>
      </c>
      <c r="J62" t="s">
        <v>34</v>
      </c>
      <c r="R62" t="s">
        <v>32</v>
      </c>
    </row>
    <row r="63" spans="2:24" x14ac:dyDescent="0.25">
      <c r="B63" s="4" t="s">
        <v>11</v>
      </c>
      <c r="C63" s="5" t="s">
        <v>12</v>
      </c>
      <c r="D63" s="5" t="s">
        <v>13</v>
      </c>
      <c r="E63" s="5" t="s">
        <v>14</v>
      </c>
      <c r="F63" s="5" t="s">
        <v>15</v>
      </c>
      <c r="G63" s="5" t="s">
        <v>16</v>
      </c>
      <c r="H63" s="5" t="s">
        <v>17</v>
      </c>
      <c r="J63" s="4" t="s">
        <v>11</v>
      </c>
      <c r="K63" s="5" t="s">
        <v>12</v>
      </c>
      <c r="L63" s="5" t="s">
        <v>13</v>
      </c>
      <c r="M63" s="5" t="s">
        <v>14</v>
      </c>
      <c r="N63" s="5" t="s">
        <v>15</v>
      </c>
      <c r="O63" s="5" t="s">
        <v>16</v>
      </c>
      <c r="P63" s="5" t="s">
        <v>17</v>
      </c>
      <c r="R63" s="4" t="s">
        <v>11</v>
      </c>
      <c r="S63" s="5" t="s">
        <v>12</v>
      </c>
      <c r="T63" s="5" t="s">
        <v>13</v>
      </c>
      <c r="U63" s="5" t="s">
        <v>14</v>
      </c>
      <c r="V63" s="5" t="s">
        <v>15</v>
      </c>
      <c r="W63" s="5" t="s">
        <v>16</v>
      </c>
      <c r="X63" s="5" t="s">
        <v>17</v>
      </c>
    </row>
    <row r="64" spans="2:24" x14ac:dyDescent="0.25">
      <c r="B64" s="3" t="s">
        <v>0</v>
      </c>
      <c r="C64" s="2">
        <v>0.159</v>
      </c>
      <c r="D64" s="2">
        <v>0.86199999999999999</v>
      </c>
      <c r="E64" s="2">
        <v>0.26400000000000001</v>
      </c>
      <c r="F64" s="2">
        <v>0.56000000000000005</v>
      </c>
      <c r="G64" s="2">
        <v>0.52700000000000002</v>
      </c>
      <c r="H64" s="2">
        <v>0.17499999999999999</v>
      </c>
      <c r="J64" s="3" t="s">
        <v>0</v>
      </c>
      <c r="K64" s="2">
        <f>C36-C64</f>
        <v>5.3999999999999992E-2</v>
      </c>
      <c r="L64" s="2">
        <f t="shared" ref="L64:P64" si="57">D36-D64</f>
        <v>-6.899999999999995E-2</v>
      </c>
      <c r="M64" s="2">
        <f t="shared" si="57"/>
        <v>6.5000000000000002E-2</v>
      </c>
      <c r="N64" s="2">
        <f t="shared" si="57"/>
        <v>0.1429999999999999</v>
      </c>
      <c r="O64" s="2">
        <f t="shared" si="57"/>
        <v>0.16399999999999992</v>
      </c>
      <c r="P64" s="2">
        <f t="shared" si="57"/>
        <v>5.3000000000000019E-2</v>
      </c>
      <c r="R64" s="3" t="s">
        <v>0</v>
      </c>
      <c r="S64" s="2">
        <f t="shared" ref="S64:X64" si="58">C64-K$36</f>
        <v>1.3000000000000012E-2</v>
      </c>
      <c r="T64" s="2">
        <f t="shared" si="58"/>
        <v>-6.9000000000000061E-2</v>
      </c>
      <c r="U64" s="2">
        <f t="shared" si="58"/>
        <v>1.5000000000000013E-2</v>
      </c>
      <c r="V64" s="2">
        <f t="shared" si="58"/>
        <v>6.5000000000000058E-2</v>
      </c>
      <c r="W64" s="2">
        <f t="shared" si="58"/>
        <v>7.5000000000000011E-2</v>
      </c>
      <c r="X64" s="2">
        <f t="shared" si="58"/>
        <v>-2.0000000000000018E-3</v>
      </c>
    </row>
    <row r="65" spans="2:24" x14ac:dyDescent="0.25">
      <c r="B65" s="3" t="s">
        <v>1</v>
      </c>
      <c r="C65" s="2">
        <v>0.22700000000000001</v>
      </c>
      <c r="D65" s="2">
        <v>0.74099999999999999</v>
      </c>
      <c r="E65" s="2">
        <v>0.34200000000000003</v>
      </c>
      <c r="F65" s="2">
        <v>0.68100000000000005</v>
      </c>
      <c r="G65" s="2">
        <v>0.67700000000000005</v>
      </c>
      <c r="H65" s="2">
        <v>0.20399999999999999</v>
      </c>
      <c r="J65" s="3" t="s">
        <v>1</v>
      </c>
      <c r="K65" s="2">
        <f t="shared" ref="K65:K74" si="59">C37-C65</f>
        <v>0.73599999999999999</v>
      </c>
      <c r="L65" s="2">
        <f t="shared" ref="L65:L74" si="60">D37-D65</f>
        <v>-3.7000000000000033E-2</v>
      </c>
      <c r="M65" s="2">
        <f t="shared" ref="M65:M74" si="61">E37-E65</f>
        <v>0.443</v>
      </c>
      <c r="N65" s="2">
        <f t="shared" ref="N65:N74" si="62">F37-F65</f>
        <v>0.27699999999999991</v>
      </c>
      <c r="O65" s="2">
        <f t="shared" ref="O65:O74" si="63">G37-G65</f>
        <v>0.31799999999999995</v>
      </c>
      <c r="P65" s="2">
        <f t="shared" ref="P65:P74" si="64">H37-H65</f>
        <v>0.60500000000000009</v>
      </c>
      <c r="R65" s="3" t="s">
        <v>1</v>
      </c>
      <c r="S65" s="2">
        <f t="shared" ref="S65:X65" si="65">C65-K$37</f>
        <v>0.11</v>
      </c>
      <c r="T65" s="2">
        <f t="shared" si="65"/>
        <v>3.7000000000000033E-2</v>
      </c>
      <c r="U65" s="2">
        <f t="shared" si="65"/>
        <v>0.14300000000000002</v>
      </c>
      <c r="V65" s="2">
        <f t="shared" si="65"/>
        <v>0.31200000000000006</v>
      </c>
      <c r="W65" s="2">
        <f t="shared" si="65"/>
        <v>0.35100000000000003</v>
      </c>
      <c r="X65" s="2">
        <f t="shared" si="65"/>
        <v>0.17799999999999999</v>
      </c>
    </row>
    <row r="66" spans="2:24" x14ac:dyDescent="0.25">
      <c r="B66" s="3" t="s">
        <v>6</v>
      </c>
      <c r="C66" s="2">
        <v>0.16400000000000001</v>
      </c>
      <c r="D66" s="2">
        <v>0.98299999999999998</v>
      </c>
      <c r="E66" s="2">
        <v>0.27900000000000003</v>
      </c>
      <c r="F66" s="2">
        <v>0.377</v>
      </c>
      <c r="G66" s="2">
        <v>0.28999999999999998</v>
      </c>
      <c r="H66" s="2">
        <v>0.14699999999999999</v>
      </c>
      <c r="J66" s="3" t="s">
        <v>6</v>
      </c>
      <c r="K66" s="2">
        <f t="shared" si="59"/>
        <v>0</v>
      </c>
      <c r="L66" s="2">
        <f t="shared" si="60"/>
        <v>0</v>
      </c>
      <c r="M66" s="2">
        <f t="shared" si="61"/>
        <v>0</v>
      </c>
      <c r="N66" s="2">
        <f t="shared" si="62"/>
        <v>0</v>
      </c>
      <c r="O66" s="2">
        <f t="shared" si="63"/>
        <v>0</v>
      </c>
      <c r="P66" s="2">
        <f t="shared" si="64"/>
        <v>0</v>
      </c>
      <c r="R66" s="3" t="s">
        <v>6</v>
      </c>
      <c r="S66" s="2">
        <f t="shared" ref="S66:X66" si="66">C66-K$38</f>
        <v>7.0000000000000007E-2</v>
      </c>
      <c r="T66" s="2">
        <f t="shared" si="66"/>
        <v>0.5</v>
      </c>
      <c r="U66" s="2">
        <f t="shared" si="66"/>
        <v>0.12300000000000003</v>
      </c>
      <c r="V66" s="2">
        <f t="shared" si="66"/>
        <v>-9.000000000000008E-3</v>
      </c>
      <c r="W66" s="2">
        <f t="shared" si="66"/>
        <v>-8.3000000000000018E-2</v>
      </c>
      <c r="X66" s="2">
        <f t="shared" si="66"/>
        <v>0.19600000000000001</v>
      </c>
    </row>
    <row r="67" spans="2:24" x14ac:dyDescent="0.25">
      <c r="B67" s="3" t="s">
        <v>2</v>
      </c>
      <c r="C67" s="2">
        <v>0.111</v>
      </c>
      <c r="D67" s="2">
        <v>0.84</v>
      </c>
      <c r="E67" s="2">
        <v>0.193</v>
      </c>
      <c r="F67" s="2">
        <v>0.72199999999999998</v>
      </c>
      <c r="G67" s="2">
        <v>0.71499999999999997</v>
      </c>
      <c r="H67" s="2">
        <v>0.215</v>
      </c>
      <c r="J67" s="3" t="s">
        <v>2</v>
      </c>
      <c r="K67" s="2">
        <f t="shared" si="59"/>
        <v>6.7999999999999991E-2</v>
      </c>
      <c r="L67" s="2">
        <f t="shared" si="60"/>
        <v>-7.999999999999996E-2</v>
      </c>
      <c r="M67" s="2">
        <f t="shared" si="61"/>
        <v>9.1999999999999971E-2</v>
      </c>
      <c r="N67" s="2">
        <f t="shared" si="62"/>
        <v>0.13</v>
      </c>
      <c r="O67" s="2">
        <f t="shared" si="63"/>
        <v>0.13700000000000001</v>
      </c>
      <c r="P67" s="2">
        <f t="shared" si="64"/>
        <v>7.6999999999999985E-2</v>
      </c>
      <c r="R67" s="3" t="s">
        <v>2</v>
      </c>
      <c r="S67" s="2">
        <f t="shared" ref="S67:X67" si="67">C67-K$39</f>
        <v>7.6999999999999999E-2</v>
      </c>
      <c r="T67" s="2">
        <f t="shared" si="67"/>
        <v>0.24</v>
      </c>
      <c r="U67" s="2">
        <f t="shared" si="67"/>
        <v>0.128</v>
      </c>
      <c r="V67" s="2">
        <f t="shared" si="67"/>
        <v>0.42199999999999999</v>
      </c>
      <c r="W67" s="2">
        <f t="shared" si="67"/>
        <v>0.42799999999999999</v>
      </c>
      <c r="X67" s="2">
        <f t="shared" si="67"/>
        <v>0.255</v>
      </c>
    </row>
    <row r="68" spans="2:24" x14ac:dyDescent="0.25">
      <c r="B68" s="3" t="s">
        <v>3</v>
      </c>
      <c r="C68" s="2">
        <v>0.13300000000000001</v>
      </c>
      <c r="D68" s="2">
        <v>0.73899999999999999</v>
      </c>
      <c r="E68" s="2">
        <v>0.224</v>
      </c>
      <c r="F68" s="2">
        <v>0.79200000000000004</v>
      </c>
      <c r="G68" s="2">
        <v>0.79200000000000004</v>
      </c>
      <c r="H68" s="2">
        <v>0.23100000000000001</v>
      </c>
      <c r="J68" s="3" t="s">
        <v>3</v>
      </c>
      <c r="K68" s="2">
        <f t="shared" si="59"/>
        <v>3.6000000000000004E-2</v>
      </c>
      <c r="L68" s="2">
        <f t="shared" si="60"/>
        <v>-0.10899999999999999</v>
      </c>
      <c r="M68" s="2">
        <f t="shared" si="61"/>
        <v>4.0000000000000008E-2</v>
      </c>
      <c r="N68" s="2">
        <f t="shared" si="62"/>
        <v>7.1999999999999953E-2</v>
      </c>
      <c r="O68" s="2">
        <f t="shared" si="63"/>
        <v>7.8999999999999959E-2</v>
      </c>
      <c r="P68" s="2">
        <f t="shared" si="64"/>
        <v>0.03</v>
      </c>
      <c r="R68" s="3" t="s">
        <v>3</v>
      </c>
      <c r="S68" s="2">
        <f t="shared" ref="S68:X68" si="68">C68-K$40</f>
        <v>9.8000000000000004E-2</v>
      </c>
      <c r="T68" s="2">
        <f t="shared" si="68"/>
        <v>8.6999999999999966E-2</v>
      </c>
      <c r="U68" s="2">
        <f t="shared" si="68"/>
        <v>0.159</v>
      </c>
      <c r="V68" s="2">
        <f t="shared" si="68"/>
        <v>0.54100000000000004</v>
      </c>
      <c r="W68" s="2">
        <f t="shared" si="68"/>
        <v>0.55800000000000005</v>
      </c>
      <c r="X68" s="2">
        <f t="shared" si="68"/>
        <v>0.27</v>
      </c>
    </row>
    <row r="69" spans="2:24" x14ac:dyDescent="0.25">
      <c r="B69" s="3" t="s">
        <v>4</v>
      </c>
      <c r="C69" s="2">
        <v>0.20300000000000001</v>
      </c>
      <c r="D69" s="2">
        <v>0.55800000000000005</v>
      </c>
      <c r="E69" s="2">
        <v>0.28799999999999998</v>
      </c>
      <c r="F69" s="2">
        <v>0.80300000000000005</v>
      </c>
      <c r="G69" s="2">
        <v>0.81200000000000006</v>
      </c>
      <c r="H69" s="2">
        <v>0.19900000000000001</v>
      </c>
      <c r="J69" s="3" t="s">
        <v>4</v>
      </c>
      <c r="K69" s="2">
        <f t="shared" si="59"/>
        <v>0.68500000000000005</v>
      </c>
      <c r="L69" s="2">
        <f t="shared" si="60"/>
        <v>-9.600000000000003E-2</v>
      </c>
      <c r="M69" s="2">
        <f t="shared" si="61"/>
        <v>0.14200000000000002</v>
      </c>
      <c r="N69" s="2">
        <f t="shared" si="62"/>
        <v>0.15399999999999991</v>
      </c>
      <c r="O69" s="2">
        <f t="shared" si="63"/>
        <v>0.17299999999999993</v>
      </c>
      <c r="P69" s="2">
        <f t="shared" si="64"/>
        <v>0.33600000000000002</v>
      </c>
      <c r="R69" s="3" t="s">
        <v>4</v>
      </c>
      <c r="S69" s="2">
        <f t="shared" ref="S69:X69" si="69">C69-K$41</f>
        <v>0.12100000000000001</v>
      </c>
      <c r="T69" s="2">
        <f t="shared" si="69"/>
        <v>-9.5999999999999974E-2</v>
      </c>
      <c r="U69" s="2">
        <f t="shared" si="69"/>
        <v>0.14599999999999999</v>
      </c>
      <c r="V69" s="2">
        <f t="shared" si="69"/>
        <v>0.34800000000000003</v>
      </c>
      <c r="W69" s="2">
        <f t="shared" si="69"/>
        <v>0.37300000000000005</v>
      </c>
      <c r="X69" s="2">
        <f t="shared" si="69"/>
        <v>0.15100000000000002</v>
      </c>
    </row>
    <row r="70" spans="2:24" x14ac:dyDescent="0.25">
      <c r="B70" s="3" t="s">
        <v>5</v>
      </c>
      <c r="C70" s="2">
        <v>8.5999999999999993E-2</v>
      </c>
      <c r="D70" s="2">
        <v>0.17599999999999999</v>
      </c>
      <c r="E70" s="2">
        <v>0.112</v>
      </c>
      <c r="F70" s="2">
        <v>0.81399999999999995</v>
      </c>
      <c r="G70" s="2">
        <v>0.87</v>
      </c>
      <c r="H70" s="2">
        <v>1.9E-2</v>
      </c>
      <c r="J70" s="3" t="s">
        <v>5</v>
      </c>
      <c r="K70" s="2">
        <f t="shared" si="59"/>
        <v>0</v>
      </c>
      <c r="L70" s="2">
        <f t="shared" si="60"/>
        <v>0</v>
      </c>
      <c r="M70" s="2">
        <f t="shared" si="61"/>
        <v>0</v>
      </c>
      <c r="N70" s="2">
        <f t="shared" si="62"/>
        <v>0</v>
      </c>
      <c r="O70" s="2">
        <f t="shared" si="63"/>
        <v>0</v>
      </c>
      <c r="P70" s="2">
        <f t="shared" si="64"/>
        <v>0</v>
      </c>
      <c r="R70" s="3" t="s">
        <v>5</v>
      </c>
      <c r="S70" s="2">
        <f t="shared" ref="S70:X70" si="70">C70-K$42</f>
        <v>-2.5000000000000008E-2</v>
      </c>
      <c r="T70" s="2">
        <f t="shared" si="70"/>
        <v>-0.79499999999999993</v>
      </c>
      <c r="U70" s="2">
        <f t="shared" si="70"/>
        <v>-8.5000000000000006E-2</v>
      </c>
      <c r="V70" s="2">
        <f t="shared" si="70"/>
        <v>0.43099999999999994</v>
      </c>
      <c r="W70" s="2">
        <f t="shared" si="70"/>
        <v>0.53699999999999992</v>
      </c>
      <c r="X70" s="2">
        <f t="shared" si="70"/>
        <v>-0.109</v>
      </c>
    </row>
    <row r="71" spans="2:24" x14ac:dyDescent="0.25">
      <c r="B71" s="3" t="s">
        <v>7</v>
      </c>
      <c r="C71" s="2">
        <v>0.34100000000000003</v>
      </c>
      <c r="D71" s="2">
        <v>0.44400000000000001</v>
      </c>
      <c r="E71" s="2">
        <v>0.38200000000000001</v>
      </c>
      <c r="F71" s="2">
        <v>0.71799999999999997</v>
      </c>
      <c r="G71" s="2">
        <v>0.81299999999999994</v>
      </c>
      <c r="H71" s="2">
        <v>0.25600000000000001</v>
      </c>
      <c r="J71" s="3" t="s">
        <v>7</v>
      </c>
      <c r="K71" s="2">
        <f t="shared" si="59"/>
        <v>0.65900000000000003</v>
      </c>
      <c r="L71" s="2">
        <f t="shared" si="60"/>
        <v>0</v>
      </c>
      <c r="M71" s="2">
        <f t="shared" si="61"/>
        <v>6.2E-2</v>
      </c>
      <c r="N71" s="2">
        <f t="shared" si="62"/>
        <v>0.128</v>
      </c>
      <c r="O71" s="2">
        <f t="shared" si="63"/>
        <v>0.18700000000000006</v>
      </c>
      <c r="P71" s="2">
        <f t="shared" si="64"/>
        <v>0.36099999999999999</v>
      </c>
      <c r="R71" s="3" t="s">
        <v>7</v>
      </c>
      <c r="S71" s="2">
        <f t="shared" ref="S71:X71" si="71">C71-K$43</f>
        <v>0.20200000000000001</v>
      </c>
      <c r="T71" s="2">
        <f t="shared" si="71"/>
        <v>0.27700000000000002</v>
      </c>
      <c r="U71" s="2">
        <f t="shared" si="71"/>
        <v>0.24100000000000002</v>
      </c>
      <c r="V71" s="2">
        <f t="shared" si="71"/>
        <v>0.23099999999999998</v>
      </c>
      <c r="W71" s="2">
        <f t="shared" si="71"/>
        <v>0.16499999999999992</v>
      </c>
      <c r="X71" s="2">
        <f t="shared" si="71"/>
        <v>0.38300000000000001</v>
      </c>
    </row>
    <row r="72" spans="2:24" x14ac:dyDescent="0.25">
      <c r="B72" s="3" t="s">
        <v>8</v>
      </c>
      <c r="C72" s="2">
        <v>0.111</v>
      </c>
      <c r="D72" s="2">
        <v>0.111</v>
      </c>
      <c r="E72" s="2">
        <v>0.111</v>
      </c>
      <c r="F72" s="2">
        <v>0.36699999999999999</v>
      </c>
      <c r="G72" s="2">
        <v>0.47599999999999998</v>
      </c>
      <c r="H72" s="2">
        <v>-0.248</v>
      </c>
      <c r="J72" s="4" t="s">
        <v>8</v>
      </c>
      <c r="K72" s="12">
        <f t="shared" si="59"/>
        <v>0</v>
      </c>
      <c r="L72" s="10">
        <f t="shared" si="60"/>
        <v>0</v>
      </c>
      <c r="M72" s="10">
        <f t="shared" si="61"/>
        <v>0</v>
      </c>
      <c r="N72" s="10">
        <f t="shared" si="62"/>
        <v>0</v>
      </c>
      <c r="O72" s="10">
        <f t="shared" si="63"/>
        <v>0</v>
      </c>
      <c r="P72" s="10">
        <f t="shared" si="64"/>
        <v>0</v>
      </c>
      <c r="R72" s="4" t="s">
        <v>8</v>
      </c>
      <c r="S72" s="12">
        <f t="shared" ref="S72:X72" si="72">C72-K$44</f>
        <v>3.7000000000000005E-2</v>
      </c>
      <c r="T72" s="10">
        <f t="shared" si="72"/>
        <v>0</v>
      </c>
      <c r="U72" s="10">
        <f t="shared" si="72"/>
        <v>2.2000000000000006E-2</v>
      </c>
      <c r="V72" s="10">
        <f t="shared" si="72"/>
        <v>0.14499999999999999</v>
      </c>
      <c r="W72" s="10">
        <f t="shared" si="72"/>
        <v>0.81699999999999995</v>
      </c>
      <c r="X72" s="10">
        <f t="shared" si="72"/>
        <v>-0.501</v>
      </c>
    </row>
    <row r="73" spans="2:24" x14ac:dyDescent="0.25">
      <c r="B73" s="6" t="s">
        <v>18</v>
      </c>
      <c r="C73" s="7">
        <f t="shared" ref="C73:H73" si="73">SUM(C64:C72)/COUNT(C64:C72)</f>
        <v>0.17055555555555557</v>
      </c>
      <c r="D73" s="7">
        <f t="shared" si="73"/>
        <v>0.60599999999999998</v>
      </c>
      <c r="E73" s="7">
        <f t="shared" si="73"/>
        <v>0.24388888888888893</v>
      </c>
      <c r="F73" s="7">
        <f t="shared" si="73"/>
        <v>0.64822222222222214</v>
      </c>
      <c r="G73" s="7">
        <f t="shared" si="73"/>
        <v>0.66355555555555557</v>
      </c>
      <c r="H73" s="7">
        <f t="shared" si="73"/>
        <v>0.1331111111111111</v>
      </c>
      <c r="J73" s="3" t="s">
        <v>18</v>
      </c>
      <c r="K73" s="2">
        <f t="shared" si="59"/>
        <v>0.24866666666666665</v>
      </c>
      <c r="L73" s="2">
        <f t="shared" si="60"/>
        <v>-4.3444444444444508E-2</v>
      </c>
      <c r="M73" s="2">
        <f t="shared" si="61"/>
        <v>9.3777777777777793E-2</v>
      </c>
      <c r="N73" s="2">
        <f t="shared" si="62"/>
        <v>0.10044444444444456</v>
      </c>
      <c r="O73" s="2">
        <f t="shared" si="63"/>
        <v>0.11755555555555552</v>
      </c>
      <c r="P73" s="2">
        <f t="shared" si="64"/>
        <v>0.16244444444444447</v>
      </c>
      <c r="R73" s="3" t="s">
        <v>18</v>
      </c>
      <c r="S73" s="2">
        <f t="shared" ref="S73:X73" si="74">C73-K$45</f>
        <v>7.8111111111111131E-2</v>
      </c>
      <c r="T73" s="2">
        <f t="shared" si="74"/>
        <v>2.011111111111108E-2</v>
      </c>
      <c r="U73" s="2">
        <f t="shared" si="74"/>
        <v>9.911111111111115E-2</v>
      </c>
      <c r="V73" s="2">
        <f t="shared" si="74"/>
        <v>0.27622222222222209</v>
      </c>
      <c r="W73" s="2">
        <f t="shared" si="74"/>
        <v>0.35788888888888892</v>
      </c>
      <c r="X73" s="2">
        <f t="shared" si="74"/>
        <v>9.1222222222222205E-2</v>
      </c>
    </row>
    <row r="74" spans="2:24" x14ac:dyDescent="0.25">
      <c r="B74" s="3" t="s">
        <v>19</v>
      </c>
      <c r="C74" s="2">
        <f>(Info!$B$2*Results!C64+Info!$B$3*Results!C65+Info!$B$4*Results!C66+Info!$B$5*Results!C67+Info!$B$6*Results!C68+Info!$B$7*Results!C69+Info!$B$8*Results!C70+Info!$B$9*Results!C71+Info!$B$10*Results!C72)/SUM(Info!$B$2:B$10)</f>
        <v>0.16266153846153847</v>
      </c>
      <c r="D74" s="2">
        <f>(Info!$B$2*Results!D64+Info!$B$3*Results!D65+Info!$B$4*Results!D66+Info!$B$5*Results!D67+Info!$B$6*Results!D68+Info!$B$7*Results!D69+Info!$B$8*Results!D70+Info!$B$9*Results!D71+Info!$B$10*Results!D72)/SUM(Info!$B$2:C$10)</f>
        <v>0.54230024213075056</v>
      </c>
      <c r="E74" s="2">
        <f>(Info!$B$2*Results!E64+Info!$B$3*Results!E65+Info!$B$4*Results!E66+Info!$B$5*Results!E67+Info!$B$6*Results!E68+Info!$B$7*Results!E69+Info!$B$8*Results!E70+Info!$B$9*Results!E71+Info!$B$10*Results!E72)/SUM(Info!$B$2:D$10)</f>
        <v>0.19429297820823246</v>
      </c>
      <c r="F74" s="2">
        <f>(Info!$B$2*Results!F64+Info!$B$3*Results!F65+Info!$B$4*Results!F66+Info!$B$5*Results!F67+Info!$B$6*Results!F68+Info!$B$7*Results!F69+Info!$B$8*Results!F70+Info!$B$9*Results!F71+Info!$B$10*Results!F72)/SUM(Info!$B$2:E$10)</f>
        <v>0.52164164648910405</v>
      </c>
      <c r="G74" s="2">
        <f>(Info!$B$2*Results!G64+Info!$B$3*Results!G65+Info!$B$4*Results!G66+Info!$B$5*Results!G67+Info!$B$6*Results!G68+Info!$B$7*Results!G69+Info!$B$8*Results!G70+Info!$B$9*Results!G71+Info!$B$10*Results!G72)/SUM(Info!$B$2:F$10)</f>
        <v>0.51783535108958823</v>
      </c>
      <c r="H74" s="2">
        <f>(Info!$B$2*Results!H64+Info!$B$3*Results!H65+Info!$B$4*Results!H66+Info!$B$5*Results!H67+Info!$B$6*Results!H68+Info!$B$7*Results!H69+Info!$B$8*Results!H70+Info!$B$9*Results!H71+Info!$B$10*Results!H72)/SUM(Info!$B$2:G$10)</f>
        <v>0.13111138014527846</v>
      </c>
      <c r="J74" s="3" t="s">
        <v>19</v>
      </c>
      <c r="K74" s="2">
        <f t="shared" si="59"/>
        <v>0.22761846153846155</v>
      </c>
      <c r="L74" s="2">
        <f t="shared" si="60"/>
        <v>-4.1176755447941971E-2</v>
      </c>
      <c r="M74" s="2">
        <f t="shared" si="61"/>
        <v>6.9699757869249396E-2</v>
      </c>
      <c r="N74" s="2">
        <f t="shared" si="62"/>
        <v>7.6876513317191364E-2</v>
      </c>
      <c r="O74" s="2">
        <f t="shared" si="63"/>
        <v>7.1845036319612698E-2</v>
      </c>
      <c r="P74" s="2">
        <f t="shared" si="64"/>
        <v>0.12975302663438254</v>
      </c>
      <c r="R74" s="3" t="s">
        <v>19</v>
      </c>
      <c r="S74" s="2">
        <f t="shared" ref="S74:X74" si="75">C74-K$46</f>
        <v>9.5956937977276974E-2</v>
      </c>
      <c r="T74" s="2">
        <f t="shared" si="75"/>
        <v>4.3496368038740796E-2</v>
      </c>
      <c r="U74" s="2">
        <f t="shared" si="75"/>
        <v>8.3845036319612598E-2</v>
      </c>
      <c r="V74" s="2">
        <f t="shared" si="75"/>
        <v>0.22752542372881346</v>
      </c>
      <c r="W74" s="2">
        <f t="shared" si="75"/>
        <v>0.34651815980629525</v>
      </c>
      <c r="X74" s="2">
        <f t="shared" si="75"/>
        <v>0.11672881355932205</v>
      </c>
    </row>
    <row r="76" spans="2:24" x14ac:dyDescent="0.25">
      <c r="B76" s="1" t="s">
        <v>26</v>
      </c>
    </row>
    <row r="77" spans="2:24" x14ac:dyDescent="0.25">
      <c r="B77" t="s">
        <v>29</v>
      </c>
      <c r="N77" s="14"/>
      <c r="O77" s="14"/>
    </row>
    <row r="78" spans="2:24" x14ac:dyDescent="0.25">
      <c r="B78" s="4" t="s">
        <v>11</v>
      </c>
      <c r="C78" s="5" t="s">
        <v>27</v>
      </c>
      <c r="D78" s="5" t="s">
        <v>23</v>
      </c>
      <c r="E78" s="5" t="s">
        <v>24</v>
      </c>
      <c r="F78" s="5" t="s">
        <v>25</v>
      </c>
      <c r="G78" s="13" t="s">
        <v>36</v>
      </c>
      <c r="H78" s="5" t="s">
        <v>12</v>
      </c>
      <c r="I78" s="5" t="s">
        <v>13</v>
      </c>
      <c r="J78" s="5" t="s">
        <v>14</v>
      </c>
      <c r="K78" s="13" t="s">
        <v>15</v>
      </c>
      <c r="L78" s="13" t="s">
        <v>16</v>
      </c>
      <c r="M78" s="13" t="s">
        <v>17</v>
      </c>
      <c r="N78" s="15" t="s">
        <v>39</v>
      </c>
      <c r="O78" s="15" t="s">
        <v>40</v>
      </c>
    </row>
    <row r="79" spans="2:24" x14ac:dyDescent="0.25">
      <c r="B79" s="3" t="s">
        <v>0</v>
      </c>
      <c r="C79">
        <f>D79+F79</f>
        <v>6</v>
      </c>
      <c r="D79">
        <v>4</v>
      </c>
      <c r="E79">
        <v>0</v>
      </c>
      <c r="F79">
        <v>2</v>
      </c>
      <c r="G79">
        <f>Info!C2-C79</f>
        <v>8</v>
      </c>
      <c r="H79" s="2">
        <f>D79/(D79+E79)</f>
        <v>1</v>
      </c>
      <c r="I79" s="2">
        <f>D79/(D79+F79)</f>
        <v>0.66666666666666663</v>
      </c>
      <c r="J79" s="2">
        <f>2*H79*I79/(H79+I79)</f>
        <v>0.8</v>
      </c>
      <c r="K79">
        <f>(D79+G79)/SUM(D79:G79)</f>
        <v>0.8571428571428571</v>
      </c>
      <c r="L79">
        <f>G79/(G79+E79)</f>
        <v>1</v>
      </c>
      <c r="M79">
        <f>((D79*G79)-(E79*F79))/SQRT((D79+E79)*(D79+F79)*(G79+E79)*(G79+F79))</f>
        <v>0.73029674334022143</v>
      </c>
      <c r="N79">
        <f>IF(H79&gt;=I79,SQRT((E79+G79)*(D79+E79))/SQRT((F79+G79)*(D79+F79)),SQRT((F79+G79)*(D79+F79))/SQRT((E79+G79)*(D79+E79)))</f>
        <v>0.73029674334022154</v>
      </c>
      <c r="O79">
        <f>M79/N79</f>
        <v>0.99999999999999989</v>
      </c>
    </row>
    <row r="80" spans="2:24" x14ac:dyDescent="0.25">
      <c r="B80" s="3" t="s">
        <v>1</v>
      </c>
      <c r="C80">
        <f t="shared" ref="C80:C87" si="76">D80+F80</f>
        <v>5</v>
      </c>
      <c r="D80">
        <v>5</v>
      </c>
      <c r="E80">
        <v>0</v>
      </c>
      <c r="F80">
        <v>0</v>
      </c>
      <c r="G80">
        <f>Info!C3-C80</f>
        <v>6</v>
      </c>
      <c r="H80" s="2">
        <f>D80/(D80+E80)</f>
        <v>1</v>
      </c>
      <c r="I80" s="2">
        <f>D80/(D80+F80)</f>
        <v>1</v>
      </c>
      <c r="J80" s="2">
        <f t="shared" ref="J80:J87" si="77">2*H80*I80/(H80+I80)</f>
        <v>1</v>
      </c>
      <c r="K80">
        <f t="shared" ref="K80:K87" si="78">(D80+G80)/SUM(D80:G80)</f>
        <v>1</v>
      </c>
      <c r="L80">
        <f t="shared" ref="L80:L87" si="79">G80/(G80+E80)</f>
        <v>1</v>
      </c>
      <c r="M80">
        <f t="shared" ref="M80:M87" si="80">((D80*G80)-(E80*F80))/SQRT((D80+E80)*(D80+F80)*(G80+E80)*(G80+F80))</f>
        <v>1</v>
      </c>
      <c r="N80">
        <f t="shared" ref="N80:N87" si="81">IF(H80&gt;=I80,SQRT((E80+G80)*(D80+E80))/SQRT((F80+G80)*(D80+F80)),SQRT((F80+G80)*(D80+F80))/SQRT((E80+G80)*(D80+E80)))</f>
        <v>1</v>
      </c>
      <c r="O80">
        <f t="shared" ref="O80:O87" si="82">M80/N80</f>
        <v>1</v>
      </c>
    </row>
    <row r="81" spans="2:15" x14ac:dyDescent="0.25">
      <c r="B81" s="3" t="s">
        <v>6</v>
      </c>
      <c r="C81">
        <f t="shared" si="76"/>
        <v>5</v>
      </c>
      <c r="D81">
        <v>5</v>
      </c>
      <c r="E81">
        <v>1</v>
      </c>
      <c r="F81">
        <v>0</v>
      </c>
      <c r="G81">
        <f>Info!C4-C81</f>
        <v>6</v>
      </c>
      <c r="H81" s="2">
        <f>D81/(D81+E81)</f>
        <v>0.83333333333333337</v>
      </c>
      <c r="I81" s="2">
        <f>D81/(D81+F81)</f>
        <v>1</v>
      </c>
      <c r="J81" s="2">
        <f t="shared" si="77"/>
        <v>0.90909090909090906</v>
      </c>
      <c r="K81">
        <f t="shared" si="78"/>
        <v>0.91666666666666663</v>
      </c>
      <c r="L81">
        <f t="shared" si="79"/>
        <v>0.8571428571428571</v>
      </c>
      <c r="M81">
        <f t="shared" si="80"/>
        <v>0.84515425472851657</v>
      </c>
      <c r="N81">
        <f t="shared" si="81"/>
        <v>0.84515425472851657</v>
      </c>
      <c r="O81">
        <f t="shared" si="82"/>
        <v>1</v>
      </c>
    </row>
    <row r="82" spans="2:15" x14ac:dyDescent="0.25">
      <c r="B82" s="3" t="s">
        <v>2</v>
      </c>
      <c r="C82">
        <f t="shared" si="76"/>
        <v>0</v>
      </c>
      <c r="D82">
        <v>0</v>
      </c>
      <c r="E82">
        <v>0</v>
      </c>
      <c r="F82">
        <v>0</v>
      </c>
      <c r="G82">
        <f>Info!C5-C82</f>
        <v>8</v>
      </c>
      <c r="H82" s="2"/>
      <c r="I82" s="2"/>
      <c r="J82" s="2"/>
    </row>
    <row r="83" spans="2:15" x14ac:dyDescent="0.25">
      <c r="B83" s="3" t="s">
        <v>3</v>
      </c>
      <c r="C83">
        <f t="shared" si="76"/>
        <v>1</v>
      </c>
      <c r="D83">
        <v>1</v>
      </c>
      <c r="E83">
        <v>0</v>
      </c>
      <c r="F83">
        <v>0</v>
      </c>
      <c r="G83">
        <f>Info!C6-C83</f>
        <v>7</v>
      </c>
      <c r="H83" s="2">
        <f>D83/(D83+E83)</f>
        <v>1</v>
      </c>
      <c r="I83" s="2">
        <f>D83/(D83+F83)</f>
        <v>1</v>
      </c>
      <c r="J83" s="2">
        <f t="shared" si="77"/>
        <v>1</v>
      </c>
      <c r="K83">
        <f t="shared" si="78"/>
        <v>1</v>
      </c>
      <c r="L83">
        <f t="shared" si="79"/>
        <v>1</v>
      </c>
      <c r="M83">
        <f t="shared" si="80"/>
        <v>1</v>
      </c>
      <c r="N83">
        <f t="shared" si="81"/>
        <v>1</v>
      </c>
      <c r="O83">
        <f t="shared" si="82"/>
        <v>1</v>
      </c>
    </row>
    <row r="84" spans="2:15" x14ac:dyDescent="0.25">
      <c r="B84" s="3" t="s">
        <v>4</v>
      </c>
      <c r="C84">
        <f t="shared" si="76"/>
        <v>1</v>
      </c>
      <c r="D84">
        <v>1</v>
      </c>
      <c r="E84">
        <v>0</v>
      </c>
      <c r="F84">
        <v>0</v>
      </c>
      <c r="G84">
        <f>Info!C7-C84</f>
        <v>11</v>
      </c>
      <c r="H84" s="2">
        <f>D84/(D84+E84)</f>
        <v>1</v>
      </c>
      <c r="I84" s="2">
        <f>D84/(D84+F84)</f>
        <v>1</v>
      </c>
      <c r="J84" s="2">
        <f t="shared" si="77"/>
        <v>1</v>
      </c>
      <c r="K84">
        <f t="shared" si="78"/>
        <v>1</v>
      </c>
      <c r="L84">
        <f t="shared" si="79"/>
        <v>1</v>
      </c>
      <c r="M84">
        <f t="shared" si="80"/>
        <v>1</v>
      </c>
      <c r="N84">
        <f t="shared" si="81"/>
        <v>1</v>
      </c>
      <c r="O84">
        <f t="shared" si="82"/>
        <v>1</v>
      </c>
    </row>
    <row r="85" spans="2:15" x14ac:dyDescent="0.25">
      <c r="B85" s="3" t="s">
        <v>5</v>
      </c>
      <c r="C85">
        <f t="shared" si="76"/>
        <v>6</v>
      </c>
      <c r="D85">
        <v>3</v>
      </c>
      <c r="E85">
        <v>1</v>
      </c>
      <c r="F85">
        <v>3</v>
      </c>
      <c r="G85">
        <f>Info!C8-C85</f>
        <v>6</v>
      </c>
      <c r="H85" s="2">
        <f>D85/(D85+E85)</f>
        <v>0.75</v>
      </c>
      <c r="I85" s="2">
        <f>D85/(D85+F85)</f>
        <v>0.5</v>
      </c>
      <c r="J85" s="2">
        <f t="shared" si="77"/>
        <v>0.6</v>
      </c>
      <c r="K85">
        <f t="shared" si="78"/>
        <v>0.69230769230769229</v>
      </c>
      <c r="L85">
        <f t="shared" si="79"/>
        <v>0.8571428571428571</v>
      </c>
      <c r="M85">
        <f t="shared" si="80"/>
        <v>0.38575837490522974</v>
      </c>
      <c r="N85">
        <f t="shared" si="81"/>
        <v>0.72008229982309557</v>
      </c>
      <c r="O85">
        <f t="shared" si="82"/>
        <v>0.5357142857142857</v>
      </c>
    </row>
    <row r="86" spans="2:15" x14ac:dyDescent="0.25">
      <c r="B86" s="3" t="s">
        <v>7</v>
      </c>
      <c r="C86">
        <f t="shared" si="76"/>
        <v>1</v>
      </c>
      <c r="D86">
        <v>1</v>
      </c>
      <c r="E86">
        <v>0</v>
      </c>
      <c r="F86">
        <v>0</v>
      </c>
      <c r="G86">
        <f>Info!C9-C86</f>
        <v>5</v>
      </c>
      <c r="H86" s="9">
        <f>D86/(D86+E86)</f>
        <v>1</v>
      </c>
      <c r="I86" s="9">
        <f>D86/(D86+F86)</f>
        <v>1</v>
      </c>
      <c r="J86" s="9">
        <f t="shared" si="77"/>
        <v>1</v>
      </c>
      <c r="K86">
        <f t="shared" si="78"/>
        <v>1</v>
      </c>
      <c r="L86">
        <f t="shared" si="79"/>
        <v>1</v>
      </c>
      <c r="M86">
        <f t="shared" si="80"/>
        <v>1</v>
      </c>
      <c r="N86">
        <f t="shared" si="81"/>
        <v>1</v>
      </c>
      <c r="O86">
        <f t="shared" si="82"/>
        <v>1</v>
      </c>
    </row>
    <row r="87" spans="2:15" x14ac:dyDescent="0.25">
      <c r="B87" s="3" t="s">
        <v>8</v>
      </c>
      <c r="C87" s="8">
        <f t="shared" si="76"/>
        <v>2</v>
      </c>
      <c r="D87" s="5">
        <v>2</v>
      </c>
      <c r="E87" s="5">
        <v>1</v>
      </c>
      <c r="F87" s="5">
        <v>0</v>
      </c>
      <c r="G87" s="5">
        <f>Info!C10-C87</f>
        <v>4</v>
      </c>
      <c r="H87" s="10">
        <f>D87/(D87+E87)</f>
        <v>0.66666666666666663</v>
      </c>
      <c r="I87" s="10">
        <f>D87/(D87+F87)</f>
        <v>1</v>
      </c>
      <c r="J87" s="10">
        <f t="shared" si="77"/>
        <v>0.8</v>
      </c>
      <c r="K87" s="5">
        <f t="shared" si="78"/>
        <v>0.8571428571428571</v>
      </c>
      <c r="L87" s="5">
        <f t="shared" si="79"/>
        <v>0.8</v>
      </c>
      <c r="M87" s="5">
        <f t="shared" si="80"/>
        <v>0.73029674334022143</v>
      </c>
      <c r="N87" s="5">
        <f t="shared" si="81"/>
        <v>0.73029674334022154</v>
      </c>
      <c r="O87" s="5">
        <f t="shared" si="82"/>
        <v>0.99999999999999989</v>
      </c>
    </row>
    <row r="88" spans="2:15" x14ac:dyDescent="0.25">
      <c r="B88" s="6" t="s">
        <v>18</v>
      </c>
      <c r="D88" s="2"/>
      <c r="E88" s="2"/>
      <c r="F88" s="2"/>
      <c r="H88" s="2">
        <f>SUM(H79:H87)/COUNT(H79:H87)</f>
        <v>0.90625000000000011</v>
      </c>
      <c r="I88" s="2">
        <f>SUM(I79:I87)/COUNT(I79:I87)</f>
        <v>0.89583333333333326</v>
      </c>
      <c r="J88" s="2">
        <f>SUM(J79:J87)/COUNT(J79:J87)</f>
        <v>0.88863636363636356</v>
      </c>
      <c r="K88" s="2">
        <f t="shared" ref="K88:O88" si="83">SUM(K79:K87)/COUNT(K79:K87)</f>
        <v>0.91540750915750912</v>
      </c>
      <c r="L88" s="2">
        <f t="shared" si="83"/>
        <v>0.93928571428571428</v>
      </c>
      <c r="M88" s="2">
        <f t="shared" si="83"/>
        <v>0.83643826453927361</v>
      </c>
      <c r="N88" s="2">
        <f t="shared" si="83"/>
        <v>0.87822875515400689</v>
      </c>
      <c r="O88" s="2">
        <f t="shared" si="83"/>
        <v>0.9419642857142857</v>
      </c>
    </row>
    <row r="89" spans="2:15" x14ac:dyDescent="0.25">
      <c r="B89" s="3" t="s">
        <v>19</v>
      </c>
      <c r="D89" s="11"/>
      <c r="E89" s="11"/>
      <c r="F89" s="11"/>
      <c r="H89" s="11">
        <f t="shared" ref="H89:O89" si="84">(($C79*H79)+($C80*H80)+($C81*H81)+($C82*H82)+($C83*H83)+($C84*H84)+($C85*H85)+($C86*H86)+($C87*H87))/SUM($C79:$C87)</f>
        <v>0.88888888888888884</v>
      </c>
      <c r="I89" s="11">
        <f t="shared" si="84"/>
        <v>0.81481481481481477</v>
      </c>
      <c r="J89" s="11">
        <f t="shared" si="84"/>
        <v>0.8350168350168351</v>
      </c>
      <c r="K89" s="11">
        <f t="shared" si="84"/>
        <v>0.87386379053045715</v>
      </c>
      <c r="L89" s="11">
        <f t="shared" si="84"/>
        <v>0.92698412698412702</v>
      </c>
      <c r="M89" s="11">
        <f t="shared" si="84"/>
        <v>0.75491464702947164</v>
      </c>
      <c r="N89" s="11">
        <f t="shared" si="84"/>
        <v>0.82920885256677512</v>
      </c>
      <c r="O89" s="11">
        <f t="shared" si="84"/>
        <v>0.89682539682539686</v>
      </c>
    </row>
  </sheetData>
  <conditionalFormatting sqref="S5:X15">
    <cfRule type="colorScale" priority="7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S36:X46">
    <cfRule type="colorScale" priority="6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S50:X60">
    <cfRule type="colorScale" priority="5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S64:X74">
    <cfRule type="colorScale" priority="4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K50:P60">
    <cfRule type="colorScale" priority="3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K64:P74">
    <cfRule type="colorScale" priority="2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conditionalFormatting sqref="S19:X29">
    <cfRule type="colorScale" priority="1">
      <colorScale>
        <cfvo type="num" val="-0.1"/>
        <cfvo type="num" val="0"/>
        <cfvo type="num" val="0.1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18" sqref="F18"/>
    </sheetView>
  </sheetViews>
  <sheetFormatPr baseColWidth="10" defaultColWidth="10.85546875" defaultRowHeight="15" x14ac:dyDescent="0.25"/>
  <cols>
    <col min="1" max="1" width="16.140625" bestFit="1" customWidth="1"/>
    <col min="3" max="3" width="16.140625" bestFit="1" customWidth="1"/>
  </cols>
  <sheetData>
    <row r="1" spans="1:3" x14ac:dyDescent="0.25">
      <c r="B1" t="s">
        <v>9</v>
      </c>
      <c r="C1" t="s">
        <v>35</v>
      </c>
    </row>
    <row r="2" spans="1:3" x14ac:dyDescent="0.25">
      <c r="A2" t="s">
        <v>0</v>
      </c>
      <c r="B2">
        <v>29</v>
      </c>
      <c r="C2">
        <v>14</v>
      </c>
    </row>
    <row r="3" spans="1:3" x14ac:dyDescent="0.25">
      <c r="A3" t="s">
        <v>1</v>
      </c>
      <c r="B3">
        <v>27</v>
      </c>
      <c r="C3">
        <v>11</v>
      </c>
    </row>
    <row r="4" spans="1:3" x14ac:dyDescent="0.25">
      <c r="A4" t="s">
        <v>6</v>
      </c>
      <c r="B4">
        <v>60</v>
      </c>
      <c r="C4">
        <v>11</v>
      </c>
    </row>
    <row r="5" spans="1:3" x14ac:dyDescent="0.25">
      <c r="A5" t="s">
        <v>2</v>
      </c>
      <c r="B5">
        <v>50</v>
      </c>
      <c r="C5">
        <v>8</v>
      </c>
    </row>
    <row r="6" spans="1:3" x14ac:dyDescent="0.25">
      <c r="A6" t="s">
        <v>3</v>
      </c>
      <c r="B6">
        <v>46</v>
      </c>
      <c r="C6">
        <v>8</v>
      </c>
    </row>
    <row r="7" spans="1:3" x14ac:dyDescent="0.25">
      <c r="A7" t="s">
        <v>4</v>
      </c>
      <c r="B7">
        <v>52</v>
      </c>
      <c r="C7">
        <v>12</v>
      </c>
    </row>
    <row r="8" spans="1:3" x14ac:dyDescent="0.25">
      <c r="A8" t="s">
        <v>5</v>
      </c>
      <c r="B8">
        <v>34</v>
      </c>
      <c r="C8">
        <v>12</v>
      </c>
    </row>
    <row r="9" spans="1:3" x14ac:dyDescent="0.25">
      <c r="A9" t="s">
        <v>7</v>
      </c>
      <c r="B9">
        <v>18</v>
      </c>
      <c r="C9">
        <v>6</v>
      </c>
    </row>
    <row r="10" spans="1:3" x14ac:dyDescent="0.25">
      <c r="A10" t="s">
        <v>8</v>
      </c>
      <c r="B10">
        <v>9</v>
      </c>
      <c r="C10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2022-10-26T08:32:10Z</dcterms:modified>
</cp:coreProperties>
</file>