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38625" windowHeight="21105"/>
  </bookViews>
  <sheets>
    <sheet name="Results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S29" i="1" s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T29" i="1"/>
  <c r="U29" i="1"/>
  <c r="V29" i="1"/>
  <c r="W29" i="1"/>
  <c r="X29" i="1"/>
  <c r="T19" i="1"/>
  <c r="U19" i="1"/>
  <c r="V19" i="1"/>
  <c r="W19" i="1"/>
  <c r="X19" i="1"/>
  <c r="S19" i="1"/>
  <c r="P29" i="1" l="1"/>
  <c r="O29" i="1"/>
  <c r="N29" i="1"/>
  <c r="M29" i="1"/>
  <c r="L29" i="1"/>
  <c r="K29" i="1"/>
  <c r="P28" i="1"/>
  <c r="O28" i="1"/>
  <c r="N28" i="1"/>
  <c r="M28" i="1"/>
  <c r="L28" i="1"/>
  <c r="K28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K69" i="1" l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L68" i="1"/>
  <c r="M68" i="1"/>
  <c r="N68" i="1"/>
  <c r="O68" i="1"/>
  <c r="P68" i="1"/>
  <c r="K68" i="1"/>
  <c r="K62" i="1"/>
  <c r="L62" i="1"/>
  <c r="M62" i="1"/>
  <c r="N62" i="1"/>
  <c r="O62" i="1"/>
  <c r="P62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L54" i="1"/>
  <c r="M54" i="1"/>
  <c r="N54" i="1"/>
  <c r="O54" i="1"/>
  <c r="P54" i="1"/>
  <c r="K54" i="1"/>
  <c r="D78" i="1"/>
  <c r="E78" i="1"/>
  <c r="F78" i="1"/>
  <c r="G78" i="1"/>
  <c r="H78" i="1"/>
  <c r="C78" i="1"/>
  <c r="T69" i="1"/>
  <c r="U69" i="1"/>
  <c r="V69" i="1"/>
  <c r="W69" i="1"/>
  <c r="X69" i="1"/>
  <c r="S69" i="1"/>
  <c r="T68" i="1"/>
  <c r="U68" i="1"/>
  <c r="V68" i="1"/>
  <c r="W68" i="1"/>
  <c r="X68" i="1"/>
  <c r="S68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3" i="1"/>
  <c r="W73" i="1"/>
  <c r="V73" i="1"/>
  <c r="U73" i="1"/>
  <c r="T73" i="1"/>
  <c r="S73" i="1"/>
  <c r="X72" i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S62" i="1"/>
  <c r="S61" i="1"/>
  <c r="S60" i="1"/>
  <c r="S59" i="1"/>
  <c r="S58" i="1"/>
  <c r="S57" i="1"/>
  <c r="S56" i="1"/>
  <c r="S55" i="1"/>
  <c r="S54" i="1"/>
  <c r="P50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O50" i="1"/>
  <c r="N50" i="1"/>
  <c r="V78" i="1" s="1"/>
  <c r="M50" i="1"/>
  <c r="L50" i="1"/>
  <c r="K50" i="1"/>
  <c r="S78" i="1" s="1"/>
  <c r="P49" i="1"/>
  <c r="O49" i="1"/>
  <c r="N49" i="1"/>
  <c r="M49" i="1"/>
  <c r="L49" i="1"/>
  <c r="K49" i="1"/>
  <c r="S13" i="1"/>
  <c r="T13" i="1"/>
  <c r="U13" i="1"/>
  <c r="V13" i="1"/>
  <c r="W13" i="1"/>
  <c r="X13" i="1"/>
  <c r="P15" i="1"/>
  <c r="O15" i="1"/>
  <c r="N15" i="1"/>
  <c r="M15" i="1"/>
  <c r="L15" i="1"/>
  <c r="K15" i="1"/>
  <c r="P14" i="1"/>
  <c r="O14" i="1"/>
  <c r="N14" i="1"/>
  <c r="M14" i="1"/>
  <c r="L14" i="1"/>
  <c r="K14" i="1"/>
  <c r="H77" i="1"/>
  <c r="X77" i="1" s="1"/>
  <c r="G77" i="1"/>
  <c r="F77" i="1"/>
  <c r="E77" i="1"/>
  <c r="D77" i="1"/>
  <c r="T77" i="1" s="1"/>
  <c r="C77" i="1"/>
  <c r="H64" i="1"/>
  <c r="G64" i="1"/>
  <c r="F64" i="1"/>
  <c r="E64" i="1"/>
  <c r="D64" i="1"/>
  <c r="C64" i="1"/>
  <c r="H63" i="1"/>
  <c r="X63" i="1" s="1"/>
  <c r="G63" i="1"/>
  <c r="F63" i="1"/>
  <c r="E63" i="1"/>
  <c r="D63" i="1"/>
  <c r="C63" i="1"/>
  <c r="V77" i="1" l="1"/>
  <c r="U77" i="1"/>
  <c r="X64" i="1"/>
  <c r="W63" i="1"/>
  <c r="U63" i="1"/>
  <c r="S63" i="1"/>
  <c r="T63" i="1"/>
  <c r="X78" i="1"/>
  <c r="U64" i="1"/>
  <c r="W78" i="1"/>
  <c r="V64" i="1"/>
  <c r="S64" i="1"/>
  <c r="W64" i="1"/>
  <c r="T64" i="1"/>
  <c r="W77" i="1"/>
  <c r="T78" i="1"/>
  <c r="V63" i="1"/>
  <c r="S77" i="1"/>
  <c r="U78" i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83" i="1"/>
  <c r="I84" i="1"/>
  <c r="I85" i="1"/>
  <c r="I87" i="1"/>
  <c r="I88" i="1"/>
  <c r="I89" i="1"/>
  <c r="I90" i="1"/>
  <c r="I91" i="1"/>
  <c r="H84" i="1"/>
  <c r="H85" i="1"/>
  <c r="H87" i="1"/>
  <c r="H88" i="1"/>
  <c r="H89" i="1"/>
  <c r="H90" i="1"/>
  <c r="H91" i="1"/>
  <c r="I83" i="1"/>
  <c r="H83" i="1"/>
  <c r="H50" i="1"/>
  <c r="G50" i="1"/>
  <c r="F50" i="1"/>
  <c r="E50" i="1"/>
  <c r="D50" i="1"/>
  <c r="C50" i="1"/>
  <c r="H49" i="1"/>
  <c r="G49" i="1"/>
  <c r="F49" i="1"/>
  <c r="E49" i="1"/>
  <c r="D49" i="1"/>
  <c r="C49" i="1"/>
  <c r="D15" i="1"/>
  <c r="T15" i="1" s="1"/>
  <c r="E15" i="1"/>
  <c r="U15" i="1" s="1"/>
  <c r="F15" i="1"/>
  <c r="V15" i="1" s="1"/>
  <c r="G15" i="1"/>
  <c r="W15" i="1" s="1"/>
  <c r="H15" i="1"/>
  <c r="X15" i="1" s="1"/>
  <c r="S15" i="1"/>
  <c r="D14" i="1"/>
  <c r="T14" i="1" s="1"/>
  <c r="E14" i="1"/>
  <c r="U14" i="1" s="1"/>
  <c r="F14" i="1"/>
  <c r="V14" i="1" s="1"/>
  <c r="G14" i="1"/>
  <c r="W14" i="1" s="1"/>
  <c r="H14" i="1"/>
  <c r="X14" i="1" s="1"/>
  <c r="C14" i="1"/>
  <c r="S14" i="1" s="1"/>
  <c r="X49" i="1" l="1"/>
  <c r="P63" i="1"/>
  <c r="P77" i="1"/>
  <c r="K91" i="1"/>
  <c r="M91" i="1"/>
  <c r="L91" i="1"/>
  <c r="W49" i="1"/>
  <c r="O77" i="1"/>
  <c r="O63" i="1"/>
  <c r="S50" i="1"/>
  <c r="K64" i="1"/>
  <c r="K78" i="1"/>
  <c r="K90" i="1"/>
  <c r="L90" i="1"/>
  <c r="M90" i="1"/>
  <c r="M84" i="1"/>
  <c r="L84" i="1"/>
  <c r="K84" i="1"/>
  <c r="M89" i="1"/>
  <c r="L89" i="1"/>
  <c r="K89" i="1"/>
  <c r="M85" i="1"/>
  <c r="L85" i="1"/>
  <c r="K85" i="1"/>
  <c r="M88" i="1"/>
  <c r="L88" i="1"/>
  <c r="K88" i="1"/>
  <c r="V49" i="1"/>
  <c r="N63" i="1"/>
  <c r="N77" i="1"/>
  <c r="S49" i="1"/>
  <c r="K77" i="1"/>
  <c r="K63" i="1"/>
  <c r="T49" i="1"/>
  <c r="L77" i="1"/>
  <c r="L63" i="1"/>
  <c r="M87" i="1"/>
  <c r="L87" i="1"/>
  <c r="K87" i="1"/>
  <c r="G83" i="1"/>
  <c r="U49" i="1"/>
  <c r="M77" i="1"/>
  <c r="M63" i="1"/>
  <c r="T50" i="1"/>
  <c r="L78" i="1"/>
  <c r="L64" i="1"/>
  <c r="U50" i="1"/>
  <c r="M78" i="1"/>
  <c r="M64" i="1"/>
  <c r="V50" i="1"/>
  <c r="N78" i="1"/>
  <c r="N64" i="1"/>
  <c r="W50" i="1"/>
  <c r="O78" i="1"/>
  <c r="O64" i="1"/>
  <c r="X50" i="1"/>
  <c r="P78" i="1"/>
  <c r="P64" i="1"/>
  <c r="I93" i="1"/>
  <c r="H92" i="1"/>
  <c r="I92" i="1"/>
  <c r="J91" i="1"/>
  <c r="H93" i="1"/>
  <c r="J90" i="1"/>
  <c r="J88" i="1"/>
  <c r="J83" i="1"/>
  <c r="J87" i="1"/>
  <c r="J85" i="1"/>
  <c r="J89" i="1"/>
  <c r="J84" i="1"/>
  <c r="L83" i="1" l="1"/>
  <c r="M83" i="1"/>
  <c r="K83" i="1"/>
  <c r="J93" i="1"/>
  <c r="J92" i="1"/>
  <c r="K92" i="1" l="1"/>
  <c r="K93" i="1"/>
  <c r="M92" i="1"/>
  <c r="M93" i="1"/>
  <c r="L92" i="1"/>
  <c r="L93" i="1"/>
</calcChain>
</file>

<file path=xl/sharedStrings.xml><?xml version="1.0" encoding="utf-8"?>
<sst xmlns="http://schemas.openxmlformats.org/spreadsheetml/2006/main" count="308" uniqueCount="39">
  <si>
    <t>Mediastore</t>
  </si>
  <si>
    <t>Teastore</t>
  </si>
  <si>
    <t>TEAMMATES</t>
  </si>
  <si>
    <t>TEAMMATES_H</t>
  </si>
  <si>
    <t>BigBlueButton</t>
  </si>
  <si>
    <t>BigBlueButton_H</t>
  </si>
  <si>
    <t>Teastore_H</t>
  </si>
  <si>
    <t>JabRef</t>
  </si>
  <si>
    <t>JabRef_H</t>
  </si>
  <si>
    <t>#TraceLinks</t>
  </si>
  <si>
    <t>Traceability Link Recovery</t>
  </si>
  <si>
    <t>Project</t>
  </si>
  <si>
    <t>Precision</t>
  </si>
  <si>
    <t>Recall</t>
  </si>
  <si>
    <t>F1</t>
  </si>
  <si>
    <t>Accuracy</t>
  </si>
  <si>
    <t>Specificity</t>
  </si>
  <si>
    <t>Phi</t>
  </si>
  <si>
    <t>All</t>
  </si>
  <si>
    <t>All (weighted)</t>
  </si>
  <si>
    <t>Inconsistency Detection</t>
  </si>
  <si>
    <t>Missing Model Element</t>
  </si>
  <si>
    <t>All filters</t>
  </si>
  <si>
    <t>TP</t>
  </si>
  <si>
    <t>FP</t>
  </si>
  <si>
    <t>FN</t>
  </si>
  <si>
    <t>Undocumented Model Element</t>
  </si>
  <si>
    <t>Expected</t>
  </si>
  <si>
    <t>Baseline approach</t>
  </si>
  <si>
    <t>Our approach</t>
  </si>
  <si>
    <t>Common Words filters</t>
  </si>
  <si>
    <t>No filters</t>
  </si>
  <si>
    <t>DELTA Our/Baseline</t>
  </si>
  <si>
    <t>DELTA All/Common</t>
  </si>
  <si>
    <t>DELTA All/No</t>
  </si>
  <si>
    <t>#ModelElements</t>
  </si>
  <si>
    <t>TN</t>
  </si>
  <si>
    <t>SWATTR</t>
  </si>
  <si>
    <t>DELTA Our/SWATTR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</si>
</sst>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0" xfId="0" applyNumberFormat="1" applyFill="1" applyBorder="1"/>
    <xf numFmtId="164" fontId="0" fillId="0" borderId="6" xfId="0" applyNumberFormat="1" applyBorder="1"/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3"/>
  <sheetViews>
    <sheetView tabSelected="1" zoomScale="120" zoomScaleNormal="120" workbookViewId="0">
      <selection activeCell="Z23" sqref="Z23"/>
    </sheetView>
  </sheetViews>
  <sheetFormatPr baseColWidth="10" defaultColWidth="9.140625" defaultRowHeight="15" x14ac:dyDescent="0.25"/>
  <cols>
    <col min="2" max="2" width="16.140625" bestFit="1" customWidth="1"/>
    <col min="6" max="6" width="9.140625" bestFit="1" customWidth="1"/>
    <col min="7" max="7" width="10.140625" bestFit="1" customWidth="1"/>
    <col min="10" max="10" width="17.28515625" bestFit="1" customWidth="1"/>
    <col min="15" max="15" width="10.140625" bestFit="1" customWidth="1"/>
    <col min="18" max="18" width="16.140625" bestFit="1" customWidth="1"/>
    <col min="23" max="23" width="10.140625" bestFit="1" customWidth="1"/>
  </cols>
  <sheetData>
    <row r="2" spans="1:24" x14ac:dyDescent="0.25">
      <c r="A2" s="1" t="s">
        <v>10</v>
      </c>
    </row>
    <row r="3" spans="1:24" x14ac:dyDescent="0.25">
      <c r="B3" t="s">
        <v>29</v>
      </c>
      <c r="J3" t="s">
        <v>28</v>
      </c>
      <c r="R3" t="s">
        <v>32</v>
      </c>
    </row>
    <row r="4" spans="1:24" x14ac:dyDescent="0.25">
      <c r="B4" s="4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J4" s="4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R4" s="4" t="s">
        <v>11</v>
      </c>
      <c r="S4" s="5" t="s">
        <v>12</v>
      </c>
      <c r="T4" s="5" t="s">
        <v>13</v>
      </c>
      <c r="U4" s="5" t="s">
        <v>14</v>
      </c>
      <c r="V4" s="5" t="s">
        <v>15</v>
      </c>
      <c r="W4" s="5" t="s">
        <v>16</v>
      </c>
      <c r="X4" s="5" t="s">
        <v>17</v>
      </c>
    </row>
    <row r="5" spans="1:24" x14ac:dyDescent="0.25">
      <c r="B5" s="3" t="s">
        <v>0</v>
      </c>
      <c r="C5" s="2">
        <v>1</v>
      </c>
      <c r="D5" s="2">
        <v>0.621</v>
      </c>
      <c r="E5" s="2">
        <v>0.76600000000000001</v>
      </c>
      <c r="F5" s="2">
        <v>0.97899999999999998</v>
      </c>
      <c r="G5" s="2">
        <v>1</v>
      </c>
      <c r="H5" s="2">
        <v>0.77900000000000003</v>
      </c>
      <c r="J5" s="3" t="s">
        <v>0</v>
      </c>
      <c r="K5" s="2">
        <v>1</v>
      </c>
      <c r="L5" s="2">
        <v>0.38300000000000001</v>
      </c>
      <c r="M5" s="2">
        <v>0.55400000000000005</v>
      </c>
      <c r="N5" s="2">
        <v>0.93200000000000005</v>
      </c>
      <c r="O5" s="2">
        <v>1</v>
      </c>
      <c r="P5" s="2">
        <v>0.59599999999999997</v>
      </c>
      <c r="R5" s="3" t="s">
        <v>0</v>
      </c>
      <c r="S5" s="2">
        <f>C5-K5</f>
        <v>0</v>
      </c>
      <c r="T5" s="2">
        <f t="shared" ref="T5:X5" si="0">D5-L5</f>
        <v>0.23799999999999999</v>
      </c>
      <c r="U5" s="2">
        <f t="shared" si="0"/>
        <v>0.21199999999999997</v>
      </c>
      <c r="V5" s="2">
        <f t="shared" si="0"/>
        <v>4.6999999999999931E-2</v>
      </c>
      <c r="W5" s="2">
        <f t="shared" si="0"/>
        <v>0</v>
      </c>
      <c r="X5" s="2">
        <f t="shared" si="0"/>
        <v>0.18300000000000005</v>
      </c>
    </row>
    <row r="6" spans="1:24" x14ac:dyDescent="0.25">
      <c r="B6" s="3" t="s">
        <v>1</v>
      </c>
      <c r="C6" s="2">
        <v>1</v>
      </c>
      <c r="D6" s="2">
        <v>0.74099999999999999</v>
      </c>
      <c r="E6" s="2">
        <v>0.85099999999999998</v>
      </c>
      <c r="F6" s="2">
        <v>0.98499999999999999</v>
      </c>
      <c r="G6" s="2">
        <v>1</v>
      </c>
      <c r="H6" s="2">
        <v>0.85399999999999998</v>
      </c>
      <c r="J6" s="3" t="s">
        <v>1</v>
      </c>
      <c r="K6" s="2">
        <v>0.88200000000000001</v>
      </c>
      <c r="L6" s="2">
        <v>0.35699999999999998</v>
      </c>
      <c r="M6" s="2">
        <v>0.50800000000000001</v>
      </c>
      <c r="N6" s="2">
        <v>0.90800000000000003</v>
      </c>
      <c r="O6" s="2">
        <v>0.99299999999999999</v>
      </c>
      <c r="P6" s="2">
        <v>0.52600000000000002</v>
      </c>
      <c r="R6" s="3" t="s">
        <v>1</v>
      </c>
      <c r="S6" s="2">
        <f t="shared" ref="S6:S14" si="1">C6-K6</f>
        <v>0.11799999999999999</v>
      </c>
      <c r="T6" s="2">
        <f t="shared" ref="T6:T14" si="2">D6-L6</f>
        <v>0.38400000000000001</v>
      </c>
      <c r="U6" s="2">
        <f t="shared" ref="U6:U14" si="3">E6-M6</f>
        <v>0.34299999999999997</v>
      </c>
      <c r="V6" s="2">
        <f t="shared" ref="V6:V14" si="4">F6-N6</f>
        <v>7.6999999999999957E-2</v>
      </c>
      <c r="W6" s="2">
        <f t="shared" ref="W6:W14" si="5">G6-O6</f>
        <v>7.0000000000000062E-3</v>
      </c>
      <c r="X6" s="2">
        <f t="shared" ref="X6:X14" si="6">H6-P6</f>
        <v>0.32799999999999996</v>
      </c>
    </row>
    <row r="7" spans="1:24" x14ac:dyDescent="0.25">
      <c r="B7" s="3" t="s">
        <v>6</v>
      </c>
      <c r="C7" s="2">
        <v>1</v>
      </c>
      <c r="D7" s="2">
        <v>0.93300000000000005</v>
      </c>
      <c r="E7" s="2">
        <v>0.96599999999999997</v>
      </c>
      <c r="F7" s="2">
        <v>0.996</v>
      </c>
      <c r="G7" s="2">
        <v>1</v>
      </c>
      <c r="H7" s="2">
        <v>0.96399999999999997</v>
      </c>
      <c r="J7" s="3" t="s">
        <v>6</v>
      </c>
      <c r="K7" s="2">
        <v>0.92700000000000005</v>
      </c>
      <c r="L7" s="2">
        <v>0.45900000000000002</v>
      </c>
      <c r="M7" s="2">
        <v>0.61399999999999999</v>
      </c>
      <c r="N7" s="2">
        <v>0.91</v>
      </c>
      <c r="O7" s="2">
        <v>0.99299999999999999</v>
      </c>
      <c r="P7" s="2">
        <v>0.61499999999999999</v>
      </c>
      <c r="R7" s="3" t="s">
        <v>6</v>
      </c>
      <c r="S7" s="2">
        <f t="shared" si="1"/>
        <v>7.2999999999999954E-2</v>
      </c>
      <c r="T7" s="2">
        <f t="shared" si="2"/>
        <v>0.47400000000000003</v>
      </c>
      <c r="U7" s="2">
        <f t="shared" si="3"/>
        <v>0.35199999999999998</v>
      </c>
      <c r="V7" s="2">
        <f t="shared" si="4"/>
        <v>8.5999999999999965E-2</v>
      </c>
      <c r="W7" s="2">
        <f t="shared" si="5"/>
        <v>7.0000000000000062E-3</v>
      </c>
      <c r="X7" s="2">
        <f t="shared" si="6"/>
        <v>0.34899999999999998</v>
      </c>
    </row>
    <row r="8" spans="1:24" x14ac:dyDescent="0.25">
      <c r="B8" s="3" t="s">
        <v>2</v>
      </c>
      <c r="C8" s="2">
        <v>0.55600000000000005</v>
      </c>
      <c r="D8" s="2">
        <v>0.9</v>
      </c>
      <c r="E8" s="2">
        <v>0.68700000000000006</v>
      </c>
      <c r="F8" s="2">
        <v>0.97399999999999998</v>
      </c>
      <c r="G8" s="2">
        <v>0.97699999999999998</v>
      </c>
      <c r="H8" s="2">
        <v>0.69599999999999995</v>
      </c>
      <c r="J8" s="3" t="s">
        <v>2</v>
      </c>
      <c r="K8" s="2">
        <v>0.75900000000000001</v>
      </c>
      <c r="L8" s="2">
        <v>0.45100000000000001</v>
      </c>
      <c r="M8" s="2">
        <v>0.56599999999999995</v>
      </c>
      <c r="N8" s="2">
        <v>0.86099999999999999</v>
      </c>
      <c r="O8" s="2">
        <v>0.96399999999999997</v>
      </c>
      <c r="P8" s="2">
        <v>0.51300000000000001</v>
      </c>
      <c r="R8" s="3" t="s">
        <v>2</v>
      </c>
      <c r="S8" s="2">
        <f t="shared" si="1"/>
        <v>-0.20299999999999996</v>
      </c>
      <c r="T8" s="2">
        <f t="shared" si="2"/>
        <v>0.44900000000000001</v>
      </c>
      <c r="U8" s="2">
        <f t="shared" si="3"/>
        <v>0.12100000000000011</v>
      </c>
      <c r="V8" s="2">
        <f t="shared" si="4"/>
        <v>0.11299999999999999</v>
      </c>
      <c r="W8" s="2">
        <f t="shared" si="5"/>
        <v>1.3000000000000012E-2</v>
      </c>
      <c r="X8" s="2">
        <f t="shared" si="6"/>
        <v>0.18299999999999994</v>
      </c>
    </row>
    <row r="9" spans="1:24" x14ac:dyDescent="0.25">
      <c r="B9" s="3" t="s">
        <v>3</v>
      </c>
      <c r="C9" s="2">
        <v>0.52500000000000002</v>
      </c>
      <c r="D9" s="2">
        <v>0.69599999999999995</v>
      </c>
      <c r="E9" s="2">
        <v>0.59799999999999998</v>
      </c>
      <c r="F9" s="2">
        <v>0.97099999999999997</v>
      </c>
      <c r="G9" s="2">
        <v>0.98</v>
      </c>
      <c r="H9" s="2">
        <v>0.59</v>
      </c>
      <c r="J9" s="3" t="s">
        <v>3</v>
      </c>
      <c r="K9" s="2">
        <v>0.8</v>
      </c>
      <c r="L9" s="2">
        <v>0.439</v>
      </c>
      <c r="M9" s="2">
        <v>0.56699999999999995</v>
      </c>
      <c r="N9" s="2">
        <v>0.86699999999999999</v>
      </c>
      <c r="O9" s="2">
        <v>0.97299999999999998</v>
      </c>
      <c r="P9" s="2">
        <v>0.52700000000000002</v>
      </c>
      <c r="R9" s="3" t="s">
        <v>3</v>
      </c>
      <c r="S9" s="2">
        <f t="shared" si="1"/>
        <v>-0.27500000000000002</v>
      </c>
      <c r="T9" s="2">
        <f t="shared" si="2"/>
        <v>0.25699999999999995</v>
      </c>
      <c r="U9" s="2">
        <f t="shared" si="3"/>
        <v>3.1000000000000028E-2</v>
      </c>
      <c r="V9" s="2">
        <f t="shared" si="4"/>
        <v>0.10399999999999998</v>
      </c>
      <c r="W9" s="2">
        <f t="shared" si="5"/>
        <v>7.0000000000000062E-3</v>
      </c>
      <c r="X9" s="2">
        <f t="shared" si="6"/>
        <v>6.2999999999999945E-2</v>
      </c>
    </row>
    <row r="10" spans="1:24" x14ac:dyDescent="0.25">
      <c r="B10" s="3" t="s">
        <v>4</v>
      </c>
      <c r="C10" s="2">
        <v>0.878</v>
      </c>
      <c r="D10" s="2">
        <v>0.82699999999999996</v>
      </c>
      <c r="E10" s="2">
        <v>0.85099999999999998</v>
      </c>
      <c r="F10" s="2">
        <v>0.98499999999999999</v>
      </c>
      <c r="G10" s="2">
        <v>0.99399999999999999</v>
      </c>
      <c r="H10" s="2">
        <v>0.84399999999999997</v>
      </c>
      <c r="J10" s="3" t="s">
        <v>4</v>
      </c>
      <c r="K10" s="2">
        <v>0.375</v>
      </c>
      <c r="L10" s="2">
        <v>0.14799999999999999</v>
      </c>
      <c r="M10" s="2">
        <v>0.21199999999999999</v>
      </c>
      <c r="N10" s="2">
        <v>0.89700000000000002</v>
      </c>
      <c r="O10" s="2">
        <v>0.97399999999999998</v>
      </c>
      <c r="P10" s="2">
        <v>0.189</v>
      </c>
      <c r="R10" s="3" t="s">
        <v>4</v>
      </c>
      <c r="S10" s="2">
        <f t="shared" si="1"/>
        <v>0.503</v>
      </c>
      <c r="T10" s="2">
        <f t="shared" si="2"/>
        <v>0.67899999999999994</v>
      </c>
      <c r="U10" s="2">
        <f t="shared" si="3"/>
        <v>0.63900000000000001</v>
      </c>
      <c r="V10" s="2">
        <f t="shared" si="4"/>
        <v>8.7999999999999967E-2</v>
      </c>
      <c r="W10" s="2">
        <f t="shared" si="5"/>
        <v>2.0000000000000018E-2</v>
      </c>
      <c r="X10" s="2">
        <f t="shared" si="6"/>
        <v>0.65500000000000003</v>
      </c>
    </row>
    <row r="11" spans="1:24" x14ac:dyDescent="0.25">
      <c r="B11" s="3" t="s">
        <v>5</v>
      </c>
      <c r="C11" s="2">
        <v>0.80800000000000005</v>
      </c>
      <c r="D11" s="2">
        <v>0.61799999999999999</v>
      </c>
      <c r="E11" s="2">
        <v>0.7</v>
      </c>
      <c r="F11" s="2">
        <v>0.97899999999999998</v>
      </c>
      <c r="G11" s="2">
        <v>0.99399999999999999</v>
      </c>
      <c r="H11" s="2">
        <v>0.69599999999999995</v>
      </c>
      <c r="J11" s="3" t="s">
        <v>5</v>
      </c>
      <c r="K11" s="2">
        <v>1</v>
      </c>
      <c r="L11" s="2">
        <v>0.26100000000000001</v>
      </c>
      <c r="M11" s="2">
        <v>0.41399999999999998</v>
      </c>
      <c r="N11" s="2">
        <v>0.91900000000000004</v>
      </c>
      <c r="O11" s="2">
        <v>1</v>
      </c>
      <c r="P11" s="2">
        <v>0.48899999999999999</v>
      </c>
      <c r="R11" s="3" t="s">
        <v>5</v>
      </c>
      <c r="S11" s="2">
        <f t="shared" si="1"/>
        <v>-0.19199999999999995</v>
      </c>
      <c r="T11" s="2">
        <f t="shared" si="2"/>
        <v>0.35699999999999998</v>
      </c>
      <c r="U11" s="2">
        <f t="shared" si="3"/>
        <v>0.28599999999999998</v>
      </c>
      <c r="V11" s="2">
        <f t="shared" si="4"/>
        <v>5.9999999999999942E-2</v>
      </c>
      <c r="W11" s="2">
        <f t="shared" si="5"/>
        <v>-6.0000000000000053E-3</v>
      </c>
      <c r="X11" s="2">
        <f t="shared" si="6"/>
        <v>0.20699999999999996</v>
      </c>
    </row>
    <row r="12" spans="1:24" x14ac:dyDescent="0.25">
      <c r="B12" s="3" t="s">
        <v>7</v>
      </c>
      <c r="C12" s="2">
        <v>0.9</v>
      </c>
      <c r="D12" s="2">
        <v>1</v>
      </c>
      <c r="E12" s="2">
        <v>0.94699999999999995</v>
      </c>
      <c r="F12" s="2">
        <v>0.97399999999999998</v>
      </c>
      <c r="G12" s="2">
        <v>0.96699999999999997</v>
      </c>
      <c r="H12" s="2">
        <v>0.93300000000000005</v>
      </c>
      <c r="J12" s="3" t="s">
        <v>7</v>
      </c>
      <c r="K12" s="2">
        <v>0.86699999999999999</v>
      </c>
      <c r="L12" s="2">
        <v>0.41899999999999998</v>
      </c>
      <c r="M12" s="2">
        <v>0.56499999999999995</v>
      </c>
      <c r="N12" s="2">
        <v>0.83699999999999997</v>
      </c>
      <c r="O12" s="2">
        <v>0.97799999999999998</v>
      </c>
      <c r="P12" s="2">
        <v>0.52800000000000002</v>
      </c>
      <c r="R12" s="3" t="s">
        <v>7</v>
      </c>
      <c r="S12" s="2">
        <f t="shared" si="1"/>
        <v>3.3000000000000029E-2</v>
      </c>
      <c r="T12" s="2">
        <f t="shared" si="2"/>
        <v>0.58099999999999996</v>
      </c>
      <c r="U12" s="2">
        <f t="shared" si="3"/>
        <v>0.38200000000000001</v>
      </c>
      <c r="V12" s="2">
        <f t="shared" si="4"/>
        <v>0.13700000000000001</v>
      </c>
      <c r="W12" s="2">
        <f t="shared" si="5"/>
        <v>-1.100000000000001E-2</v>
      </c>
      <c r="X12" s="2">
        <f t="shared" si="6"/>
        <v>0.40500000000000003</v>
      </c>
    </row>
    <row r="13" spans="1:24" x14ac:dyDescent="0.25">
      <c r="B13" s="3" t="s">
        <v>8</v>
      </c>
      <c r="C13" s="2">
        <v>0.81799999999999995</v>
      </c>
      <c r="D13" s="2">
        <v>1</v>
      </c>
      <c r="E13" s="2">
        <v>0.9</v>
      </c>
      <c r="F13" s="2">
        <v>0.96699999999999997</v>
      </c>
      <c r="G13" s="2">
        <v>0.96099999999999997</v>
      </c>
      <c r="H13" s="2">
        <v>0.88700000000000001</v>
      </c>
      <c r="J13" s="3" t="s">
        <v>8</v>
      </c>
      <c r="K13" s="2">
        <v>0.8</v>
      </c>
      <c r="L13" s="2">
        <v>0.47099999999999997</v>
      </c>
      <c r="M13" s="2">
        <v>0.59299999999999997</v>
      </c>
      <c r="N13" s="2">
        <v>0.82799999999999996</v>
      </c>
      <c r="O13" s="2">
        <v>0.95699999999999996</v>
      </c>
      <c r="P13" s="2">
        <v>0.52100000000000002</v>
      </c>
      <c r="R13" s="4" t="s">
        <v>8</v>
      </c>
      <c r="S13" s="10">
        <f t="shared" si="1"/>
        <v>1.7999999999999905E-2</v>
      </c>
      <c r="T13" s="10">
        <f t="shared" si="2"/>
        <v>0.52900000000000003</v>
      </c>
      <c r="U13" s="10">
        <f t="shared" si="3"/>
        <v>0.30700000000000005</v>
      </c>
      <c r="V13" s="10">
        <f t="shared" si="4"/>
        <v>0.13900000000000001</v>
      </c>
      <c r="W13" s="10">
        <f t="shared" si="5"/>
        <v>4.0000000000000036E-3</v>
      </c>
      <c r="X13" s="10">
        <f t="shared" si="6"/>
        <v>0.36599999999999999</v>
      </c>
    </row>
    <row r="14" spans="1:24" x14ac:dyDescent="0.25">
      <c r="B14" s="6" t="s">
        <v>18</v>
      </c>
      <c r="C14" s="7">
        <f>SUM(C5:C13)/COUNT(C5:C13)</f>
        <v>0.83166666666666667</v>
      </c>
      <c r="D14" s="7">
        <f t="shared" ref="D14:H14" si="7">SUM(D5:D13)/COUNT(D5:D13)</f>
        <v>0.81511111111111112</v>
      </c>
      <c r="E14" s="7">
        <f t="shared" si="7"/>
        <v>0.80733333333333346</v>
      </c>
      <c r="F14" s="7">
        <f t="shared" si="7"/>
        <v>0.97888888888888892</v>
      </c>
      <c r="G14" s="7">
        <f t="shared" si="7"/>
        <v>0.98588888888888881</v>
      </c>
      <c r="H14" s="7">
        <f t="shared" si="7"/>
        <v>0.80477777777777781</v>
      </c>
      <c r="J14" s="6" t="s">
        <v>18</v>
      </c>
      <c r="K14" s="7">
        <f>SUM(K5:K13)/COUNT(K5:K13)</f>
        <v>0.82333333333333336</v>
      </c>
      <c r="L14" s="7">
        <f t="shared" ref="L14:P14" si="8">SUM(L5:L13)/COUNT(L5:L13)</f>
        <v>0.37644444444444447</v>
      </c>
      <c r="M14" s="7">
        <f t="shared" si="8"/>
        <v>0.51033333333333331</v>
      </c>
      <c r="N14" s="7">
        <f t="shared" si="8"/>
        <v>0.88433333333333342</v>
      </c>
      <c r="O14" s="7">
        <f t="shared" si="8"/>
        <v>0.98133333333333339</v>
      </c>
      <c r="P14" s="7">
        <f t="shared" si="8"/>
        <v>0.50044444444444447</v>
      </c>
      <c r="R14" s="3" t="s">
        <v>18</v>
      </c>
      <c r="S14" s="2">
        <f t="shared" si="1"/>
        <v>8.3333333333333037E-3</v>
      </c>
      <c r="T14" s="2">
        <f t="shared" si="2"/>
        <v>0.43866666666666665</v>
      </c>
      <c r="U14" s="2">
        <f t="shared" si="3"/>
        <v>0.29700000000000015</v>
      </c>
      <c r="V14" s="2">
        <f t="shared" si="4"/>
        <v>9.4555555555555504E-2</v>
      </c>
      <c r="W14" s="2">
        <f t="shared" si="5"/>
        <v>4.5555555555554239E-3</v>
      </c>
      <c r="X14" s="2">
        <f t="shared" si="6"/>
        <v>0.30433333333333334</v>
      </c>
    </row>
    <row r="15" spans="1:24" x14ac:dyDescent="0.25">
      <c r="B15" s="3" t="s">
        <v>19</v>
      </c>
      <c r="C15" s="2">
        <f>(Info!$B$2*Results!C5+Info!$B$3*Results!C6+Info!$B$4*Results!C7+Info!$B$5*Results!C8+Info!$B$6*Results!C9+Info!$B$7*Results!C10+Info!$B$8*Results!C11+Info!$B$9*Results!C12+Info!$B$10*Results!C13)/SUM(Info!$B$2:B$10)</f>
        <v>0.81427692307692323</v>
      </c>
      <c r="D15" s="2">
        <f>(Info!$B$2*Results!D5+Info!$B$3*Results!D6+Info!$B$4*Results!D7+Info!$B$5*Results!D8+Info!$B$6*Results!D9+Info!$B$7*Results!D10+Info!$B$8*Results!D11+Info!$B$9*Results!D12+Info!$B$10*Results!D13)/SUM(Info!$B$2:C$10)</f>
        <v>0.63445036319612591</v>
      </c>
      <c r="E15" s="2">
        <f>(Info!$B$2*Results!E5+Info!$B$3*Results!E6+Info!$B$4*Results!E7+Info!$B$5*Results!E8+Info!$B$6*Results!E9+Info!$B$7*Results!E10+Info!$B$8*Results!E11+Info!$B$9*Results!E12+Info!$B$10*Results!E13)/SUM(Info!$B$2:D$10)</f>
        <v>0.6251985472154965</v>
      </c>
      <c r="F15" s="2">
        <f>(Info!$B$2*Results!F5+Info!$B$3*Results!F6+Info!$B$4*Results!F7+Info!$B$5*Results!F8+Info!$B$6*Results!F9+Info!$B$7*Results!F10+Info!$B$8*Results!F11+Info!$B$9*Results!F12+Info!$B$10*Results!F13)/SUM(Info!$B$2:E$10)</f>
        <v>0.77204116222760277</v>
      </c>
      <c r="G15" s="2">
        <f>(Info!$B$2*Results!G5+Info!$B$3*Results!G6+Info!$B$4*Results!G7+Info!$B$5*Results!G8+Info!$B$6*Results!G9+Info!$B$7*Results!G10+Info!$B$8*Results!G11+Info!$B$9*Results!G12+Info!$B$10*Results!G13)/SUM(Info!$B$2:F$10)</f>
        <v>0.77837530266343824</v>
      </c>
      <c r="H15" s="2">
        <f>(Info!$B$2*Results!H5+Info!$B$3*Results!H6+Info!$B$4*Results!H7+Info!$B$5*Results!H8+Info!$B$6*Results!H9+Info!$B$7*Results!H10+Info!$B$8*Results!H11+Info!$B$9*Results!H12+Info!$B$10*Results!H13)/SUM(Info!$B$2:G$10)</f>
        <v>0.62411138014527845</v>
      </c>
      <c r="J15" s="3" t="s">
        <v>19</v>
      </c>
      <c r="K15" s="2">
        <f>(Info!$B$2*Results!K5+Info!$B$3*Results!K6+Info!$B$4*Results!K7+Info!$B$5*Results!K8+Info!$B$6*Results!K9+Info!$B$7*Results!K10+Info!$B$8*Results!K11+Info!$B$9*Results!K12+Info!$B$10*Results!K13)/SUM(Info!$B$2:J$10)</f>
        <v>0.62830508474576274</v>
      </c>
      <c r="L15" s="2">
        <f>(Info!$B$2*Results!L5+Info!$B$3*Results!L6+Info!$B$4*Results!L7+Info!$B$5*Results!L8+Info!$B$6*Results!L9+Info!$B$7*Results!L10+Info!$B$8*Results!L11+Info!$B$9*Results!L12+Info!$B$10*Results!L13)/SUM(Info!$B$2:K$10)</f>
        <v>0.28905811138014526</v>
      </c>
      <c r="M15" s="2">
        <f>(Info!$B$2*Results!M5+Info!$B$3*Results!M6+Info!$B$4*Results!M7+Info!$B$5*Results!M8+Info!$B$6*Results!M9+Info!$B$7*Results!M10+Info!$B$8*Results!M11+Info!$B$9*Results!M12+Info!$B$10*Results!M13)/SUM(Info!$B$2:L$10)</f>
        <v>0.39130992736077475</v>
      </c>
      <c r="N15" s="2">
        <f>(Info!$B$2*Results!N5+Info!$B$3*Results!N6+Info!$B$4*Results!N7+Info!$B$5*Results!N8+Info!$B$6*Results!N9+Info!$B$7*Results!N10+Info!$B$8*Results!N11+Info!$B$9*Results!N12+Info!$B$10*Results!N13)/SUM(Info!$B$2:M$10)</f>
        <v>0.70092978208232437</v>
      </c>
      <c r="O15" s="2">
        <f>(Info!$B$2*Results!O5+Info!$B$3*Results!O6+Info!$B$4*Results!O7+Info!$B$5*Results!O8+Info!$B$6*Results!O9+Info!$B$7*Results!O10+Info!$B$8*Results!O11+Info!$B$9*Results!O12+Info!$B$10*Results!O13)/SUM(Info!$B$2:N$10)</f>
        <v>0.77291525423728802</v>
      </c>
      <c r="P15" s="2">
        <f>(Info!$B$2*Results!P5+Info!$B$3*Results!P6+Info!$B$4*Results!P7+Info!$B$5*Results!P8+Info!$B$6*Results!P9+Info!$B$7*Results!P10+Info!$B$8*Results!P11+Info!$B$9*Results!P12+Info!$B$10*Results!P13)/SUM(Info!$B$2:O$10)</f>
        <v>0.38480629539951572</v>
      </c>
      <c r="R15" s="3" t="s">
        <v>19</v>
      </c>
      <c r="S15" s="2">
        <f t="shared" ref="S15" si="9">C15-K15</f>
        <v>0.18597183833116049</v>
      </c>
      <c r="T15" s="2">
        <f t="shared" ref="T15" si="10">D15-L15</f>
        <v>0.34539225181598066</v>
      </c>
      <c r="U15" s="2">
        <f t="shared" ref="U15" si="11">E15-M15</f>
        <v>0.23388861985472176</v>
      </c>
      <c r="V15" s="2">
        <f t="shared" ref="V15" si="12">F15-N15</f>
        <v>7.1111380145278402E-2</v>
      </c>
      <c r="W15" s="2">
        <f t="shared" ref="W15" si="13">G15-O15</f>
        <v>5.4600484261502213E-3</v>
      </c>
      <c r="X15" s="2">
        <f t="shared" ref="X15" si="14">H15-P15</f>
        <v>0.23930508474576273</v>
      </c>
    </row>
    <row r="17" spans="10:24" x14ac:dyDescent="0.25">
      <c r="J17" t="s">
        <v>37</v>
      </c>
      <c r="R17" t="s">
        <v>38</v>
      </c>
    </row>
    <row r="18" spans="10:24" x14ac:dyDescent="0.25">
      <c r="J18" s="4" t="s">
        <v>11</v>
      </c>
      <c r="K18" s="5" t="s">
        <v>12</v>
      </c>
      <c r="L18" s="5" t="s">
        <v>13</v>
      </c>
      <c r="M18" s="5" t="s">
        <v>14</v>
      </c>
      <c r="N18" s="5" t="s">
        <v>15</v>
      </c>
      <c r="O18" s="5" t="s">
        <v>16</v>
      </c>
      <c r="P18" s="5" t="s">
        <v>17</v>
      </c>
      <c r="R18" s="4" t="s">
        <v>11</v>
      </c>
      <c r="S18" s="5" t="s">
        <v>12</v>
      </c>
      <c r="T18" s="5" t="s">
        <v>13</v>
      </c>
      <c r="U18" s="5" t="s">
        <v>14</v>
      </c>
      <c r="V18" s="5" t="s">
        <v>15</v>
      </c>
      <c r="W18" s="5" t="s">
        <v>16</v>
      </c>
      <c r="X18" s="5" t="s">
        <v>17</v>
      </c>
    </row>
    <row r="19" spans="10:24" x14ac:dyDescent="0.25">
      <c r="J19" s="3" t="s">
        <v>0</v>
      </c>
      <c r="K19" s="2">
        <v>0.5</v>
      </c>
      <c r="L19" s="2">
        <v>0.55200000000000005</v>
      </c>
      <c r="M19" s="2">
        <v>0.52500000000000002</v>
      </c>
      <c r="N19" s="2">
        <v>0.94399999999999995</v>
      </c>
      <c r="O19" s="2">
        <v>0.96699999999999997</v>
      </c>
      <c r="P19" s="2">
        <v>0.496</v>
      </c>
      <c r="R19" s="3" t="s">
        <v>0</v>
      </c>
      <c r="S19" s="2">
        <f>C5-K19</f>
        <v>0.5</v>
      </c>
      <c r="T19" s="2">
        <f t="shared" ref="T19:X19" si="15">D5-L19</f>
        <v>6.899999999999995E-2</v>
      </c>
      <c r="U19" s="2">
        <f t="shared" si="15"/>
        <v>0.24099999999999999</v>
      </c>
      <c r="V19" s="2">
        <f t="shared" si="15"/>
        <v>3.5000000000000031E-2</v>
      </c>
      <c r="W19" s="2">
        <f t="shared" si="15"/>
        <v>3.3000000000000029E-2</v>
      </c>
      <c r="X19" s="2">
        <f t="shared" si="15"/>
        <v>0.28300000000000003</v>
      </c>
    </row>
    <row r="20" spans="10:24" x14ac:dyDescent="0.25">
      <c r="J20" s="3" t="s">
        <v>1</v>
      </c>
      <c r="K20" s="2">
        <v>0.73899999999999999</v>
      </c>
      <c r="L20" s="2">
        <v>0.63</v>
      </c>
      <c r="M20" s="2">
        <v>0.68</v>
      </c>
      <c r="N20" s="2">
        <v>0.96599999999999997</v>
      </c>
      <c r="O20" s="2">
        <v>0.98699999999999999</v>
      </c>
      <c r="P20" s="2">
        <v>0.66500000000000004</v>
      </c>
      <c r="R20" s="3" t="s">
        <v>1</v>
      </c>
      <c r="S20" s="2">
        <f t="shared" ref="S20:S29" si="16">C6-K20</f>
        <v>0.26100000000000001</v>
      </c>
      <c r="T20" s="2">
        <f t="shared" ref="T20:T29" si="17">D6-L20</f>
        <v>0.11099999999999999</v>
      </c>
      <c r="U20" s="2">
        <f t="shared" ref="U20:U29" si="18">E6-M20</f>
        <v>0.17099999999999993</v>
      </c>
      <c r="V20" s="2">
        <f t="shared" ref="V20:V29" si="19">F6-N20</f>
        <v>1.9000000000000017E-2</v>
      </c>
      <c r="W20" s="2">
        <f t="shared" ref="W20:W29" si="20">G6-O20</f>
        <v>1.3000000000000012E-2</v>
      </c>
      <c r="X20" s="2">
        <f t="shared" ref="X20:X29" si="21">H6-P20</f>
        <v>0.18899999999999995</v>
      </c>
    </row>
    <row r="21" spans="10:24" x14ac:dyDescent="0.25">
      <c r="J21" s="3" t="s">
        <v>6</v>
      </c>
      <c r="K21" s="2">
        <v>0.8</v>
      </c>
      <c r="L21" s="2">
        <v>0.66700000000000004</v>
      </c>
      <c r="M21" s="2">
        <v>0.72699999999999998</v>
      </c>
      <c r="N21" s="2">
        <v>0.97</v>
      </c>
      <c r="O21" s="2">
        <v>0.98899999999999999</v>
      </c>
      <c r="P21" s="2">
        <v>0.71399999999999997</v>
      </c>
      <c r="R21" s="3" t="s">
        <v>6</v>
      </c>
      <c r="S21" s="2">
        <f t="shared" si="16"/>
        <v>0.19999999999999996</v>
      </c>
      <c r="T21" s="2">
        <f t="shared" si="17"/>
        <v>0.26600000000000001</v>
      </c>
      <c r="U21" s="2">
        <f t="shared" si="18"/>
        <v>0.23899999999999999</v>
      </c>
      <c r="V21" s="2">
        <f t="shared" si="19"/>
        <v>2.6000000000000023E-2</v>
      </c>
      <c r="W21" s="2">
        <f t="shared" si="20"/>
        <v>1.100000000000001E-2</v>
      </c>
      <c r="X21" s="2">
        <f t="shared" si="21"/>
        <v>0.25</v>
      </c>
    </row>
    <row r="22" spans="10:24" x14ac:dyDescent="0.25">
      <c r="J22" s="3" t="s">
        <v>2</v>
      </c>
      <c r="K22" s="2">
        <v>0.30399999999999999</v>
      </c>
      <c r="L22" s="2">
        <v>0.96</v>
      </c>
      <c r="M22" s="2">
        <v>0.46200000000000002</v>
      </c>
      <c r="N22" s="2">
        <v>0.92900000000000005</v>
      </c>
      <c r="O22" s="2">
        <v>0.92800000000000005</v>
      </c>
      <c r="P22" s="2">
        <v>0.51800000000000002</v>
      </c>
      <c r="R22" s="3" t="s">
        <v>2</v>
      </c>
      <c r="S22" s="2">
        <f t="shared" si="16"/>
        <v>0.25200000000000006</v>
      </c>
      <c r="T22" s="2">
        <f t="shared" si="17"/>
        <v>-5.9999999999999942E-2</v>
      </c>
      <c r="U22" s="2">
        <f t="shared" si="18"/>
        <v>0.22500000000000003</v>
      </c>
      <c r="V22" s="2">
        <f t="shared" si="19"/>
        <v>4.4999999999999929E-2</v>
      </c>
      <c r="W22" s="2">
        <f t="shared" si="20"/>
        <v>4.8999999999999932E-2</v>
      </c>
      <c r="X22" s="2">
        <f t="shared" si="21"/>
        <v>0.17799999999999994</v>
      </c>
    </row>
    <row r="23" spans="10:24" x14ac:dyDescent="0.25">
      <c r="J23" s="3" t="s">
        <v>3</v>
      </c>
      <c r="K23" s="2">
        <v>0.40899999999999997</v>
      </c>
      <c r="L23" s="2">
        <v>0.78300000000000003</v>
      </c>
      <c r="M23" s="2">
        <v>0.53700000000000003</v>
      </c>
      <c r="N23" s="2">
        <v>0.95799999999999996</v>
      </c>
      <c r="O23" s="2">
        <v>0.96399999999999997</v>
      </c>
      <c r="P23" s="2">
        <v>0.54800000000000004</v>
      </c>
      <c r="R23" s="3" t="s">
        <v>3</v>
      </c>
      <c r="S23" s="2">
        <f t="shared" si="16"/>
        <v>0.11600000000000005</v>
      </c>
      <c r="T23" s="2">
        <f t="shared" si="17"/>
        <v>-8.7000000000000077E-2</v>
      </c>
      <c r="U23" s="2">
        <f t="shared" si="18"/>
        <v>6.0999999999999943E-2</v>
      </c>
      <c r="V23" s="2">
        <f t="shared" si="19"/>
        <v>1.3000000000000012E-2</v>
      </c>
      <c r="W23" s="2">
        <f t="shared" si="20"/>
        <v>1.6000000000000014E-2</v>
      </c>
      <c r="X23" s="2">
        <f t="shared" si="21"/>
        <v>4.1999999999999926E-2</v>
      </c>
    </row>
    <row r="24" spans="10:24" x14ac:dyDescent="0.25">
      <c r="J24" s="3" t="s">
        <v>4</v>
      </c>
      <c r="K24" s="2">
        <v>0.122</v>
      </c>
      <c r="L24" s="2">
        <v>9.6000000000000002E-2</v>
      </c>
      <c r="M24" s="2">
        <v>0.108</v>
      </c>
      <c r="N24" s="2">
        <v>0.91500000000000004</v>
      </c>
      <c r="O24" s="2">
        <v>0.96099999999999997</v>
      </c>
      <c r="P24" s="2">
        <v>6.4000000000000001E-2</v>
      </c>
      <c r="R24" s="3" t="s">
        <v>4</v>
      </c>
      <c r="S24" s="2">
        <f t="shared" si="16"/>
        <v>0.75600000000000001</v>
      </c>
      <c r="T24" s="2">
        <f t="shared" si="17"/>
        <v>0.73099999999999998</v>
      </c>
      <c r="U24" s="2">
        <f t="shared" si="18"/>
        <v>0.74299999999999999</v>
      </c>
      <c r="V24" s="2">
        <f t="shared" si="19"/>
        <v>6.9999999999999951E-2</v>
      </c>
      <c r="W24" s="2">
        <f t="shared" si="20"/>
        <v>3.3000000000000029E-2</v>
      </c>
      <c r="X24" s="2">
        <f t="shared" si="21"/>
        <v>0.78</v>
      </c>
    </row>
    <row r="25" spans="10:24" x14ac:dyDescent="0.25">
      <c r="J25" s="3" t="s">
        <v>5</v>
      </c>
      <c r="K25" s="2">
        <v>0.53100000000000003</v>
      </c>
      <c r="L25" s="2">
        <v>0.5</v>
      </c>
      <c r="M25" s="2">
        <v>0.51500000000000001</v>
      </c>
      <c r="N25" s="2">
        <v>0.96199999999999997</v>
      </c>
      <c r="O25" s="2">
        <v>0.98099999999999998</v>
      </c>
      <c r="P25" s="2">
        <v>0.496</v>
      </c>
      <c r="R25" s="3" t="s">
        <v>5</v>
      </c>
      <c r="S25" s="2">
        <f t="shared" si="16"/>
        <v>0.27700000000000002</v>
      </c>
      <c r="T25" s="2">
        <f t="shared" si="17"/>
        <v>0.11799999999999999</v>
      </c>
      <c r="U25" s="2">
        <f t="shared" si="18"/>
        <v>0.18499999999999994</v>
      </c>
      <c r="V25" s="2">
        <f t="shared" si="19"/>
        <v>1.7000000000000015E-2</v>
      </c>
      <c r="W25" s="2">
        <f t="shared" si="20"/>
        <v>1.3000000000000012E-2</v>
      </c>
      <c r="X25" s="2">
        <f t="shared" si="21"/>
        <v>0.19999999999999996</v>
      </c>
    </row>
    <row r="26" spans="10:24" x14ac:dyDescent="0.25">
      <c r="J26" s="3" t="s">
        <v>7</v>
      </c>
      <c r="K26" s="2">
        <v>0.75</v>
      </c>
      <c r="L26" s="2">
        <v>1</v>
      </c>
      <c r="M26" s="2">
        <v>0.85699999999999998</v>
      </c>
      <c r="N26" s="2">
        <v>0.92300000000000004</v>
      </c>
      <c r="O26" s="2">
        <v>0.9</v>
      </c>
      <c r="P26" s="2">
        <v>0.82199999999999995</v>
      </c>
      <c r="R26" s="3" t="s">
        <v>7</v>
      </c>
      <c r="S26" s="2">
        <f t="shared" si="16"/>
        <v>0.15000000000000002</v>
      </c>
      <c r="T26" s="2">
        <f t="shared" si="17"/>
        <v>0</v>
      </c>
      <c r="U26" s="2">
        <f t="shared" si="18"/>
        <v>8.9999999999999969E-2</v>
      </c>
      <c r="V26" s="2">
        <f t="shared" si="19"/>
        <v>5.0999999999999934E-2</v>
      </c>
      <c r="W26" s="2">
        <f t="shared" si="20"/>
        <v>6.6999999999999948E-2</v>
      </c>
      <c r="X26" s="2">
        <f t="shared" si="21"/>
        <v>0.1110000000000001</v>
      </c>
    </row>
    <row r="27" spans="10:24" x14ac:dyDescent="0.25">
      <c r="J27" s="3" t="s">
        <v>8</v>
      </c>
      <c r="K27" s="2">
        <v>0.6</v>
      </c>
      <c r="L27" s="2">
        <v>1</v>
      </c>
      <c r="M27" s="2">
        <v>0.75</v>
      </c>
      <c r="N27" s="2">
        <v>0.9</v>
      </c>
      <c r="O27" s="2">
        <v>0.88200000000000001</v>
      </c>
      <c r="P27" s="2">
        <v>0.72799999999999998</v>
      </c>
      <c r="R27" s="4" t="s">
        <v>8</v>
      </c>
      <c r="S27" s="12">
        <f t="shared" si="16"/>
        <v>0.21799999999999997</v>
      </c>
      <c r="T27" s="10">
        <f t="shared" si="17"/>
        <v>0</v>
      </c>
      <c r="U27" s="10">
        <f t="shared" si="18"/>
        <v>0.15000000000000002</v>
      </c>
      <c r="V27" s="10">
        <f t="shared" si="19"/>
        <v>6.6999999999999948E-2</v>
      </c>
      <c r="W27" s="10">
        <f t="shared" si="20"/>
        <v>7.8999999999999959E-2</v>
      </c>
      <c r="X27" s="10">
        <f t="shared" si="21"/>
        <v>0.15900000000000003</v>
      </c>
    </row>
    <row r="28" spans="10:24" x14ac:dyDescent="0.25">
      <c r="J28" s="6" t="s">
        <v>18</v>
      </c>
      <c r="K28" s="7">
        <f>SUM(K19:K27)/COUNT(K19:K27)</f>
        <v>0.52833333333333321</v>
      </c>
      <c r="L28" s="7">
        <f t="shared" ref="L28:P28" si="22">SUM(L19:L27)/COUNT(L19:L27)</f>
        <v>0.68755555555555559</v>
      </c>
      <c r="M28" s="7">
        <f t="shared" si="22"/>
        <v>0.57344444444444453</v>
      </c>
      <c r="N28" s="7">
        <f t="shared" si="22"/>
        <v>0.94077777777777782</v>
      </c>
      <c r="O28" s="7">
        <f t="shared" si="22"/>
        <v>0.95100000000000007</v>
      </c>
      <c r="P28" s="7">
        <f t="shared" si="22"/>
        <v>0.56122222222222218</v>
      </c>
      <c r="R28" s="3" t="s">
        <v>18</v>
      </c>
      <c r="S28" s="2">
        <f t="shared" si="16"/>
        <v>0.30333333333333345</v>
      </c>
      <c r="T28" s="2">
        <f t="shared" si="17"/>
        <v>0.12755555555555553</v>
      </c>
      <c r="U28" s="2">
        <f t="shared" si="18"/>
        <v>0.23388888888888892</v>
      </c>
      <c r="V28" s="2">
        <f t="shared" si="19"/>
        <v>3.8111111111111096E-2</v>
      </c>
      <c r="W28" s="2">
        <f t="shared" si="20"/>
        <v>3.4888888888888747E-2</v>
      </c>
      <c r="X28" s="2">
        <f t="shared" si="21"/>
        <v>0.24355555555555564</v>
      </c>
    </row>
    <row r="29" spans="10:24" x14ac:dyDescent="0.25">
      <c r="J29" s="3" t="s">
        <v>19</v>
      </c>
      <c r="K29" s="2">
        <f>(Info!$B$2*Results!K19+Info!$B$3*Results!K20+Info!$B$4*Results!K21+Info!$B$5*Results!K22+Info!$B$6*Results!K23+Info!$B$7*Results!K24+Info!$B$8*Results!K25+Info!$B$9*Results!K26+Info!$B$10*Results!K27)/SUM(Info!$B$2:J$10)</f>
        <v>0.38684019370460054</v>
      </c>
      <c r="L29" s="2">
        <f>(Info!$B$2*Results!L19+Info!$B$3*Results!L20+Info!$B$4*Results!L21+Info!$B$5*Results!L22+Info!$B$6*Results!L23+Info!$B$7*Results!L24+Info!$B$8*Results!L25+Info!$B$9*Results!L26+Info!$B$10*Results!L27)/SUM(Info!$B$2:K$10)</f>
        <v>0.4989055690072639</v>
      </c>
      <c r="M29" s="2">
        <f>(Info!$B$2*Results!M19+Info!$B$3*Results!M20+Info!$B$4*Results!M21+Info!$B$5*Results!M22+Info!$B$6*Results!M23+Info!$B$7*Results!M24+Info!$B$8*Results!M25+Info!$B$9*Results!M26+Info!$B$10*Results!M27)/SUM(Info!$B$2:L$10)</f>
        <v>0.41237046004842609</v>
      </c>
      <c r="N29" s="2">
        <f>(Info!$B$2*Results!N19+Info!$B$3*Results!N20+Info!$B$4*Results!N21+Info!$B$5*Results!N22+Info!$B$6*Results!N23+Info!$B$7*Results!N24+Info!$B$8*Results!N25+Info!$B$9*Results!N26+Info!$B$10*Results!N27)/SUM(Info!$B$2:M$10)</f>
        <v>0.74377239709443088</v>
      </c>
      <c r="O29" s="2">
        <f>(Info!$B$2*Results!O19+Info!$B$3*Results!O20+Info!$B$4*Results!O21+Info!$B$5*Results!O22+Info!$B$6*Results!O23+Info!$B$7*Results!O24+Info!$B$8*Results!O25+Info!$B$9*Results!O26+Info!$B$10*Results!O27)/SUM(Info!$B$2:N$10)</f>
        <v>0.75602905569007262</v>
      </c>
      <c r="P29" s="2">
        <f>(Info!$B$2*Results!P19+Info!$B$3*Results!P20+Info!$B$4*Results!P21+Info!$B$5*Results!P22+Info!$B$6*Results!P23+Info!$B$7*Results!P24+Info!$B$8*Results!P25+Info!$B$9*Results!P26+Info!$B$10*Results!P27)/SUM(Info!$B$2:O$10)</f>
        <v>0.40636077481840194</v>
      </c>
      <c r="R29" s="3" t="s">
        <v>19</v>
      </c>
      <c r="S29" s="2">
        <f t="shared" si="16"/>
        <v>0.42743672937232269</v>
      </c>
      <c r="T29" s="2">
        <f t="shared" si="17"/>
        <v>0.13554479418886201</v>
      </c>
      <c r="U29" s="2">
        <f t="shared" si="18"/>
        <v>0.21282808716707041</v>
      </c>
      <c r="V29" s="2">
        <f t="shared" si="19"/>
        <v>2.8268765133171891E-2</v>
      </c>
      <c r="W29" s="2">
        <f t="shared" si="20"/>
        <v>2.2346246973365624E-2</v>
      </c>
      <c r="X29" s="2">
        <f t="shared" si="21"/>
        <v>0.21775060532687651</v>
      </c>
    </row>
    <row r="36" spans="1:24" x14ac:dyDescent="0.25">
      <c r="A36" s="1" t="s">
        <v>20</v>
      </c>
    </row>
    <row r="37" spans="1:24" x14ac:dyDescent="0.25">
      <c r="B37" s="1" t="s">
        <v>21</v>
      </c>
    </row>
    <row r="38" spans="1:24" x14ac:dyDescent="0.25">
      <c r="B38" t="s">
        <v>29</v>
      </c>
      <c r="C38" t="s">
        <v>22</v>
      </c>
      <c r="J38" t="s">
        <v>28</v>
      </c>
      <c r="R38" t="s">
        <v>32</v>
      </c>
    </row>
    <row r="39" spans="1:24" x14ac:dyDescent="0.25">
      <c r="B39" s="4" t="s">
        <v>11</v>
      </c>
      <c r="C39" s="5" t="s">
        <v>12</v>
      </c>
      <c r="D39" s="5" t="s">
        <v>13</v>
      </c>
      <c r="E39" s="5" t="s">
        <v>14</v>
      </c>
      <c r="F39" s="5" t="s">
        <v>15</v>
      </c>
      <c r="G39" s="5" t="s">
        <v>16</v>
      </c>
      <c r="H39" s="5" t="s">
        <v>17</v>
      </c>
      <c r="J39" s="4" t="s">
        <v>11</v>
      </c>
      <c r="K39" s="5" t="s">
        <v>12</v>
      </c>
      <c r="L39" s="5" t="s">
        <v>13</v>
      </c>
      <c r="M39" s="5" t="s">
        <v>14</v>
      </c>
      <c r="N39" s="5" t="s">
        <v>15</v>
      </c>
      <c r="O39" s="5" t="s">
        <v>16</v>
      </c>
      <c r="P39" s="5" t="s">
        <v>17</v>
      </c>
      <c r="R39" s="4" t="s">
        <v>11</v>
      </c>
      <c r="S39" s="5" t="s">
        <v>12</v>
      </c>
      <c r="T39" s="5" t="s">
        <v>13</v>
      </c>
      <c r="U39" s="5" t="s">
        <v>14</v>
      </c>
      <c r="V39" s="5" t="s">
        <v>15</v>
      </c>
      <c r="W39" s="5" t="s">
        <v>16</v>
      </c>
      <c r="X39" s="5" t="s">
        <v>17</v>
      </c>
    </row>
    <row r="40" spans="1:24" x14ac:dyDescent="0.25">
      <c r="B40" s="3" t="s">
        <v>0</v>
      </c>
      <c r="C40" s="2">
        <v>0.21299999999999999</v>
      </c>
      <c r="D40" s="2">
        <v>0.79300000000000004</v>
      </c>
      <c r="E40" s="2">
        <v>0.32900000000000001</v>
      </c>
      <c r="F40" s="2">
        <v>0.70299999999999996</v>
      </c>
      <c r="G40" s="2">
        <v>0.69099999999999995</v>
      </c>
      <c r="H40" s="2">
        <v>0.22800000000000001</v>
      </c>
      <c r="J40" s="3" t="s">
        <v>0</v>
      </c>
      <c r="K40" s="2">
        <v>0.14599999999999999</v>
      </c>
      <c r="L40" s="2">
        <v>0.93100000000000005</v>
      </c>
      <c r="M40" s="2">
        <v>0.249</v>
      </c>
      <c r="N40" s="2">
        <v>0.495</v>
      </c>
      <c r="O40" s="2">
        <v>0.45200000000000001</v>
      </c>
      <c r="P40" s="2">
        <v>0.17699999999999999</v>
      </c>
      <c r="R40" s="3" t="s">
        <v>0</v>
      </c>
      <c r="S40" s="2">
        <f>C40-K40</f>
        <v>6.7000000000000004E-2</v>
      </c>
      <c r="T40" s="2">
        <f t="shared" ref="T40:T50" si="23">D40-L40</f>
        <v>-0.13800000000000001</v>
      </c>
      <c r="U40" s="2">
        <f t="shared" ref="U40:U50" si="24">E40-M40</f>
        <v>8.0000000000000016E-2</v>
      </c>
      <c r="V40" s="2">
        <f t="shared" ref="V40:V50" si="25">F40-N40</f>
        <v>0.20799999999999996</v>
      </c>
      <c r="W40" s="2">
        <f t="shared" ref="W40:W50" si="26">G40-O40</f>
        <v>0.23899999999999993</v>
      </c>
      <c r="X40" s="2">
        <f t="shared" ref="X40:X50" si="27">H40-P40</f>
        <v>5.1000000000000018E-2</v>
      </c>
    </row>
    <row r="41" spans="1:24" x14ac:dyDescent="0.25">
      <c r="B41" s="3" t="s">
        <v>1</v>
      </c>
      <c r="C41" s="2">
        <v>0.96299999999999997</v>
      </c>
      <c r="D41" s="2">
        <v>0.70399999999999996</v>
      </c>
      <c r="E41" s="2">
        <v>0.78500000000000003</v>
      </c>
      <c r="F41" s="2">
        <v>0.95799999999999996</v>
      </c>
      <c r="G41" s="2">
        <v>0.995</v>
      </c>
      <c r="H41" s="2">
        <v>0.80900000000000005</v>
      </c>
      <c r="J41" s="3" t="s">
        <v>1</v>
      </c>
      <c r="K41" s="2">
        <v>0.11700000000000001</v>
      </c>
      <c r="L41" s="2">
        <v>0.70399999999999996</v>
      </c>
      <c r="M41" s="2">
        <v>0.19900000000000001</v>
      </c>
      <c r="N41" s="2">
        <v>0.36899999999999999</v>
      </c>
      <c r="O41" s="2">
        <v>0.32600000000000001</v>
      </c>
      <c r="P41" s="2">
        <v>2.5999999999999999E-2</v>
      </c>
      <c r="R41" s="3" t="s">
        <v>1</v>
      </c>
      <c r="S41" s="2">
        <f t="shared" ref="S41:S50" si="28">C41-K41</f>
        <v>0.84599999999999997</v>
      </c>
      <c r="T41" s="2">
        <f t="shared" si="23"/>
        <v>0</v>
      </c>
      <c r="U41" s="2">
        <f t="shared" si="24"/>
        <v>0.58600000000000008</v>
      </c>
      <c r="V41" s="2">
        <f t="shared" si="25"/>
        <v>0.58899999999999997</v>
      </c>
      <c r="W41" s="2">
        <f t="shared" si="26"/>
        <v>0.66900000000000004</v>
      </c>
      <c r="X41" s="2">
        <f t="shared" si="27"/>
        <v>0.78300000000000003</v>
      </c>
    </row>
    <row r="42" spans="1:24" x14ac:dyDescent="0.25">
      <c r="B42" s="3" t="s">
        <v>6</v>
      </c>
      <c r="C42" s="2">
        <v>0.16400000000000001</v>
      </c>
      <c r="D42" s="2">
        <v>0.98299999999999998</v>
      </c>
      <c r="E42" s="2">
        <v>0.27900000000000003</v>
      </c>
      <c r="F42" s="2">
        <v>0.377</v>
      </c>
      <c r="G42" s="2">
        <v>0.28999999999999998</v>
      </c>
      <c r="H42" s="2">
        <v>0.14699999999999999</v>
      </c>
      <c r="J42" s="3" t="s">
        <v>6</v>
      </c>
      <c r="K42" s="2">
        <v>9.4E-2</v>
      </c>
      <c r="L42" s="2">
        <v>0.48299999999999998</v>
      </c>
      <c r="M42" s="2">
        <v>0.156</v>
      </c>
      <c r="N42" s="2">
        <v>0.38600000000000001</v>
      </c>
      <c r="O42" s="11">
        <v>0.373</v>
      </c>
      <c r="P42" s="2">
        <v>-4.9000000000000002E-2</v>
      </c>
      <c r="R42" s="3" t="s">
        <v>6</v>
      </c>
      <c r="S42" s="2">
        <f t="shared" si="28"/>
        <v>7.0000000000000007E-2</v>
      </c>
      <c r="T42" s="2">
        <f t="shared" si="23"/>
        <v>0.5</v>
      </c>
      <c r="U42" s="2">
        <f t="shared" si="24"/>
        <v>0.12300000000000003</v>
      </c>
      <c r="V42" s="2">
        <f t="shared" si="25"/>
        <v>-9.000000000000008E-3</v>
      </c>
      <c r="W42" s="2">
        <f t="shared" si="26"/>
        <v>-8.3000000000000018E-2</v>
      </c>
      <c r="X42" s="2">
        <f t="shared" si="27"/>
        <v>0.19600000000000001</v>
      </c>
    </row>
    <row r="43" spans="1:24" x14ac:dyDescent="0.25">
      <c r="B43" s="3" t="s">
        <v>2</v>
      </c>
      <c r="C43" s="2">
        <v>0.17899999999999999</v>
      </c>
      <c r="D43" s="2">
        <v>0.76</v>
      </c>
      <c r="E43" s="2">
        <v>0.28499999999999998</v>
      </c>
      <c r="F43" s="2">
        <v>0.85199999999999998</v>
      </c>
      <c r="G43" s="2">
        <v>0.85199999999999998</v>
      </c>
      <c r="H43" s="2">
        <v>0.29199999999999998</v>
      </c>
      <c r="J43" s="3" t="s">
        <v>2</v>
      </c>
      <c r="K43" s="2">
        <v>3.4000000000000002E-2</v>
      </c>
      <c r="L43" s="2">
        <v>0.6</v>
      </c>
      <c r="M43" s="2">
        <v>6.5000000000000002E-2</v>
      </c>
      <c r="N43" s="2">
        <v>0.3</v>
      </c>
      <c r="O43" s="2">
        <v>0.28699999999999998</v>
      </c>
      <c r="P43" s="2">
        <v>-0.04</v>
      </c>
      <c r="R43" s="3" t="s">
        <v>2</v>
      </c>
      <c r="S43" s="2">
        <f t="shared" si="28"/>
        <v>0.14499999999999999</v>
      </c>
      <c r="T43" s="2">
        <f t="shared" si="23"/>
        <v>0.16000000000000003</v>
      </c>
      <c r="U43" s="2">
        <f t="shared" si="24"/>
        <v>0.21999999999999997</v>
      </c>
      <c r="V43" s="2">
        <f t="shared" si="25"/>
        <v>0.55200000000000005</v>
      </c>
      <c r="W43" s="2">
        <f t="shared" si="26"/>
        <v>0.56499999999999995</v>
      </c>
      <c r="X43" s="2">
        <f t="shared" si="27"/>
        <v>0.33199999999999996</v>
      </c>
    </row>
    <row r="44" spans="1:24" x14ac:dyDescent="0.25">
      <c r="B44" s="3" t="s">
        <v>3</v>
      </c>
      <c r="C44" s="2">
        <v>0.16900000000000001</v>
      </c>
      <c r="D44" s="2">
        <v>0.63</v>
      </c>
      <c r="E44" s="2">
        <v>0.26400000000000001</v>
      </c>
      <c r="F44" s="2">
        <v>0.86399999999999999</v>
      </c>
      <c r="G44" s="2">
        <v>0.871</v>
      </c>
      <c r="H44" s="2">
        <v>0.26100000000000001</v>
      </c>
      <c r="J44" s="3" t="s">
        <v>3</v>
      </c>
      <c r="K44" s="2">
        <v>3.5000000000000003E-2</v>
      </c>
      <c r="L44" s="2">
        <v>0.65200000000000002</v>
      </c>
      <c r="M44" s="2">
        <v>6.5000000000000002E-2</v>
      </c>
      <c r="N44" s="2">
        <v>0.251</v>
      </c>
      <c r="O44" s="2">
        <v>0.23400000000000001</v>
      </c>
      <c r="P44" s="2">
        <v>-3.9E-2</v>
      </c>
      <c r="R44" s="3" t="s">
        <v>3</v>
      </c>
      <c r="S44" s="2">
        <f t="shared" si="28"/>
        <v>0.13400000000000001</v>
      </c>
      <c r="T44" s="2">
        <f t="shared" si="23"/>
        <v>-2.200000000000002E-2</v>
      </c>
      <c r="U44" s="2">
        <f t="shared" si="24"/>
        <v>0.19900000000000001</v>
      </c>
      <c r="V44" s="2">
        <f t="shared" si="25"/>
        <v>0.61299999999999999</v>
      </c>
      <c r="W44" s="2">
        <f t="shared" si="26"/>
        <v>0.63700000000000001</v>
      </c>
      <c r="X44" s="2">
        <f t="shared" si="27"/>
        <v>0.3</v>
      </c>
    </row>
    <row r="45" spans="1:24" x14ac:dyDescent="0.25">
      <c r="B45" s="3" t="s">
        <v>4</v>
      </c>
      <c r="C45" s="2">
        <v>0.88800000000000001</v>
      </c>
      <c r="D45" s="2">
        <v>0.46200000000000002</v>
      </c>
      <c r="E45" s="2">
        <v>0.43</v>
      </c>
      <c r="F45" s="2">
        <v>0.95699999999999996</v>
      </c>
      <c r="G45" s="2">
        <v>0.98499999999999999</v>
      </c>
      <c r="H45" s="2">
        <v>0.53500000000000003</v>
      </c>
      <c r="J45" s="3" t="s">
        <v>4</v>
      </c>
      <c r="K45" s="2">
        <v>8.2000000000000003E-2</v>
      </c>
      <c r="L45" s="2">
        <v>0.65400000000000003</v>
      </c>
      <c r="M45" s="2">
        <v>0.14199999999999999</v>
      </c>
      <c r="N45" s="2">
        <v>0.45500000000000002</v>
      </c>
      <c r="O45" s="2">
        <v>0.439</v>
      </c>
      <c r="P45" s="2">
        <v>4.8000000000000001E-2</v>
      </c>
      <c r="R45" s="3" t="s">
        <v>4</v>
      </c>
      <c r="S45" s="2">
        <f t="shared" si="28"/>
        <v>0.80600000000000005</v>
      </c>
      <c r="T45" s="2">
        <f t="shared" si="23"/>
        <v>-0.192</v>
      </c>
      <c r="U45" s="2">
        <f t="shared" si="24"/>
        <v>0.28800000000000003</v>
      </c>
      <c r="V45" s="2">
        <f t="shared" si="25"/>
        <v>0.502</v>
      </c>
      <c r="W45" s="2">
        <f t="shared" si="26"/>
        <v>0.54600000000000004</v>
      </c>
      <c r="X45" s="2">
        <f t="shared" si="27"/>
        <v>0.48700000000000004</v>
      </c>
    </row>
    <row r="46" spans="1:24" x14ac:dyDescent="0.25">
      <c r="B46" s="3" t="s">
        <v>5</v>
      </c>
      <c r="C46" s="2">
        <v>8.5999999999999993E-2</v>
      </c>
      <c r="D46" s="2">
        <v>0.17599999999999999</v>
      </c>
      <c r="E46" s="2">
        <v>0.112</v>
      </c>
      <c r="F46" s="2">
        <v>0.81399999999999995</v>
      </c>
      <c r="G46" s="2">
        <v>0.87</v>
      </c>
      <c r="H46" s="2">
        <v>1.9E-2</v>
      </c>
      <c r="J46" s="3" t="s">
        <v>5</v>
      </c>
      <c r="K46" s="2">
        <v>0.111</v>
      </c>
      <c r="L46" s="2">
        <v>0.97099999999999997</v>
      </c>
      <c r="M46" s="2">
        <v>0.19700000000000001</v>
      </c>
      <c r="N46" s="2">
        <v>0.38300000000000001</v>
      </c>
      <c r="O46" s="2">
        <v>0.33300000000000002</v>
      </c>
      <c r="P46" s="2">
        <v>0.128</v>
      </c>
      <c r="R46" s="3" t="s">
        <v>5</v>
      </c>
      <c r="S46" s="2">
        <f t="shared" si="28"/>
        <v>-2.5000000000000008E-2</v>
      </c>
      <c r="T46" s="2">
        <f t="shared" si="23"/>
        <v>-0.79499999999999993</v>
      </c>
      <c r="U46" s="2">
        <f t="shared" si="24"/>
        <v>-8.5000000000000006E-2</v>
      </c>
      <c r="V46" s="2">
        <f t="shared" si="25"/>
        <v>0.43099999999999994</v>
      </c>
      <c r="W46" s="2">
        <f t="shared" si="26"/>
        <v>0.53699999999999992</v>
      </c>
      <c r="X46" s="2">
        <f t="shared" si="27"/>
        <v>-0.109</v>
      </c>
    </row>
    <row r="47" spans="1:24" x14ac:dyDescent="0.25">
      <c r="B47" s="3" t="s">
        <v>7</v>
      </c>
      <c r="C47" s="2">
        <v>1</v>
      </c>
      <c r="D47" s="2">
        <v>0.44400000000000001</v>
      </c>
      <c r="E47" s="2">
        <v>0.44400000000000001</v>
      </c>
      <c r="F47" s="2">
        <v>0.84599999999999997</v>
      </c>
      <c r="G47" s="2">
        <v>1</v>
      </c>
      <c r="H47" s="2">
        <v>0.61699999999999999</v>
      </c>
      <c r="J47" s="3" t="s">
        <v>7</v>
      </c>
      <c r="K47" s="2">
        <v>0.13900000000000001</v>
      </c>
      <c r="L47" s="2">
        <v>0.16700000000000001</v>
      </c>
      <c r="M47" s="2">
        <v>0.14099999999999999</v>
      </c>
      <c r="N47" s="2">
        <v>0.48699999999999999</v>
      </c>
      <c r="O47" s="2">
        <v>0.64800000000000002</v>
      </c>
      <c r="P47" s="2">
        <v>-0.127</v>
      </c>
      <c r="R47" s="3" t="s">
        <v>7</v>
      </c>
      <c r="S47" s="2">
        <f t="shared" si="28"/>
        <v>0.86099999999999999</v>
      </c>
      <c r="T47" s="2">
        <f t="shared" si="23"/>
        <v>0.27700000000000002</v>
      </c>
      <c r="U47" s="2">
        <f t="shared" si="24"/>
        <v>0.30300000000000005</v>
      </c>
      <c r="V47" s="2">
        <f t="shared" si="25"/>
        <v>0.35899999999999999</v>
      </c>
      <c r="W47" s="2">
        <f t="shared" si="26"/>
        <v>0.35199999999999998</v>
      </c>
      <c r="X47" s="2">
        <f t="shared" si="27"/>
        <v>0.74399999999999999</v>
      </c>
    </row>
    <row r="48" spans="1:24" x14ac:dyDescent="0.25">
      <c r="B48" s="3" t="s">
        <v>8</v>
      </c>
      <c r="C48" s="2">
        <v>0.111</v>
      </c>
      <c r="D48" s="2">
        <v>0.111</v>
      </c>
      <c r="E48" s="2">
        <v>0.111</v>
      </c>
      <c r="F48" s="2">
        <v>0.36699999999999999</v>
      </c>
      <c r="G48" s="2">
        <v>0.47599999999999998</v>
      </c>
      <c r="H48" s="2">
        <v>-0.248</v>
      </c>
      <c r="J48" s="3" t="s">
        <v>8</v>
      </c>
      <c r="K48" s="2">
        <v>7.3999999999999996E-2</v>
      </c>
      <c r="L48" s="2">
        <v>0.111</v>
      </c>
      <c r="M48" s="2">
        <v>8.8999999999999996E-2</v>
      </c>
      <c r="N48" s="2">
        <v>0.222</v>
      </c>
      <c r="O48" s="2">
        <v>-0.34100000000000003</v>
      </c>
      <c r="P48" s="2">
        <v>0.253</v>
      </c>
      <c r="R48" s="4" t="s">
        <v>8</v>
      </c>
      <c r="S48" s="10">
        <f t="shared" si="28"/>
        <v>3.7000000000000005E-2</v>
      </c>
      <c r="T48" s="10">
        <f t="shared" si="23"/>
        <v>0</v>
      </c>
      <c r="U48" s="10">
        <f t="shared" si="24"/>
        <v>2.2000000000000006E-2</v>
      </c>
      <c r="V48" s="10">
        <f t="shared" si="25"/>
        <v>0.14499999999999999</v>
      </c>
      <c r="W48" s="10">
        <f t="shared" si="26"/>
        <v>0.81699999999999995</v>
      </c>
      <c r="X48" s="10">
        <f t="shared" si="27"/>
        <v>-0.501</v>
      </c>
    </row>
    <row r="49" spans="2:24" x14ac:dyDescent="0.25">
      <c r="B49" s="6" t="s">
        <v>18</v>
      </c>
      <c r="C49" s="7">
        <f>SUM(C40:C48)/COUNT(C40:C48)</f>
        <v>0.41922222222222222</v>
      </c>
      <c r="D49" s="7">
        <f t="shared" ref="D49:H49" si="29">SUM(D40:D48)/COUNT(D40:D48)</f>
        <v>0.56255555555555548</v>
      </c>
      <c r="E49" s="7">
        <f t="shared" si="29"/>
        <v>0.33766666666666673</v>
      </c>
      <c r="F49" s="7">
        <f t="shared" si="29"/>
        <v>0.7486666666666667</v>
      </c>
      <c r="G49" s="7">
        <f>SUM(G40:G48)/COUNT(G40:G48)</f>
        <v>0.78111111111111109</v>
      </c>
      <c r="H49" s="7">
        <f t="shared" si="29"/>
        <v>0.29555555555555557</v>
      </c>
      <c r="J49" s="6" t="s">
        <v>18</v>
      </c>
      <c r="K49" s="7">
        <f>SUM(K40:K48)/COUNT(K40:K48)</f>
        <v>9.244444444444444E-2</v>
      </c>
      <c r="L49" s="7">
        <f t="shared" ref="L49:P49" si="30">SUM(L40:L48)/COUNT(L40:L48)</f>
        <v>0.5858888888888889</v>
      </c>
      <c r="M49" s="7">
        <f t="shared" si="30"/>
        <v>0.14477777777777778</v>
      </c>
      <c r="N49" s="7">
        <f t="shared" si="30"/>
        <v>0.37200000000000005</v>
      </c>
      <c r="O49" s="7">
        <f>SUM(O40:O48)/COUNT(O40:O48)</f>
        <v>0.30566666666666664</v>
      </c>
      <c r="P49" s="7">
        <f t="shared" si="30"/>
        <v>4.1888888888888885E-2</v>
      </c>
      <c r="R49" s="3" t="s">
        <v>18</v>
      </c>
      <c r="S49" s="2">
        <f t="shared" si="28"/>
        <v>0.32677777777777778</v>
      </c>
      <c r="T49" s="2">
        <f t="shared" si="23"/>
        <v>-2.3333333333333428E-2</v>
      </c>
      <c r="U49" s="2">
        <f t="shared" si="24"/>
        <v>0.19288888888888894</v>
      </c>
      <c r="V49" s="2">
        <f t="shared" si="25"/>
        <v>0.37666666666666665</v>
      </c>
      <c r="W49" s="2">
        <f t="shared" si="26"/>
        <v>0.47544444444444445</v>
      </c>
      <c r="X49" s="2">
        <f t="shared" si="27"/>
        <v>0.25366666666666671</v>
      </c>
    </row>
    <row r="50" spans="2:24" x14ac:dyDescent="0.25">
      <c r="B50" s="3" t="s">
        <v>19</v>
      </c>
      <c r="C50" s="2">
        <f>(Info!$B$2*Results!C40+Info!$B$3*Results!C41+Info!$B$4*Results!C42+Info!$B$5*Results!C43+Info!$B$6*Results!C44+Info!$B$7*Results!C45+Info!$B$8*Results!C46+Info!$B$9*Results!C47+Info!$B$10*Results!C48)/SUM(Info!$B$2:B$10)</f>
        <v>0.39028000000000002</v>
      </c>
      <c r="D50" s="2">
        <f>(Info!$B$2*Results!D40+Info!$B$3*Results!D41+Info!$B$4*Results!D42+Info!$B$5*Results!D43+Info!$B$6*Results!D44+Info!$B$7*Results!D45+Info!$B$8*Results!D46+Info!$B$9*Results!D47+Info!$B$10*Results!D48)/SUM(Info!$B$2:C$10)</f>
        <v>0.50112348668280859</v>
      </c>
      <c r="E50" s="2">
        <f>(Info!$B$2*Results!E40+Info!$B$3*Results!E41+Info!$B$4*Results!E42+Info!$B$5*Results!E43+Info!$B$6*Results!E44+Info!$B$7*Results!E45+Info!$B$8*Results!E46+Info!$B$9*Results!E47+Info!$B$10*Results!E48)/SUM(Info!$B$2:D$10)</f>
        <v>0.26399273607748186</v>
      </c>
      <c r="F50" s="2">
        <f>(Info!$B$2*Results!F40+Info!$B$3*Results!F41+Info!$B$4*Results!F42+Info!$B$5*Results!F43+Info!$B$6*Results!F44+Info!$B$7*Results!F45+Info!$B$8*Results!F46+Info!$B$9*Results!F47+Info!$B$10*Results!F48)/SUM(Info!$B$2:E$10)</f>
        <v>0.59851815980629541</v>
      </c>
      <c r="G50" s="2">
        <f>(Info!$B$2*Results!G40+Info!$B$3*Results!G41+Info!$B$4*Results!G42+Info!$B$5*Results!G43+Info!$B$6*Results!G44+Info!$B$7*Results!G45+Info!$B$8*Results!G46+Info!$B$9*Results!G47+Info!$B$10*Results!H48)/SUM(Info!$B$2:F$10)</f>
        <v>0.58968038740920092</v>
      </c>
      <c r="H50" s="2">
        <f>(Info!$B$2*Results!H40+Info!$B$3*Results!H41+Info!$B$4*Results!H42+Info!$B$5*Results!H43+Info!$B$6*Results!H44+Info!$B$7*Results!H45+Info!$B$8*Results!H46+Info!$B$9*Results!H47+Info!$B$10*Results!G48)/SUM(Info!$B$2:G$10)</f>
        <v>0.260864406779661</v>
      </c>
      <c r="J50" s="3" t="s">
        <v>19</v>
      </c>
      <c r="K50" s="2">
        <f>(Info!$B$2*Results!K40+Info!$B$3*Results!K41+Info!$B$4*Results!K42+Info!$B$5*Results!K43+Info!$B$6*Results!K44+Info!$B$7*Results!K45+Info!$B$8*Results!K46+Info!$B$9*Results!K47+Info!$B$10*Results!K48)/SUM(Info!$B$2:J$10)</f>
        <v>6.6704600484261495E-2</v>
      </c>
      <c r="L50" s="2">
        <f>(Info!$B$2*Results!L40+Info!$B$3*Results!L41+Info!$B$4*Results!L42+Info!$B$5*Results!L43+Info!$B$6*Results!L44+Info!$B$7*Results!L45+Info!$B$8*Results!L46+Info!$B$9*Results!L47+Info!$B$10*Results!L48)/SUM(Info!$B$2:K$10)</f>
        <v>0.49880387409200977</v>
      </c>
      <c r="M50" s="2">
        <f>(Info!$B$2*Results!M40+Info!$B$3*Results!M41+Info!$B$4*Results!M42+Info!$B$5*Results!M43+Info!$B$6*Results!M44+Info!$B$7*Results!M45+Info!$B$8*Results!M46+Info!$B$9*Results!M47+Info!$B$10*Results!M48)/SUM(Info!$B$2:L$10)</f>
        <v>0.11044794188861987</v>
      </c>
      <c r="N50" s="2">
        <f>(Info!$B$2*Results!N40+Info!$B$3*Results!N41+Info!$B$4*Results!N42+Info!$B$5*Results!N43+Info!$B$6*Results!N44+Info!$B$7*Results!N45+Info!$B$8*Results!N46+Info!$B$9*Results!N47+Info!$B$10*Results!N48)/SUM(Info!$B$2:M$10)</f>
        <v>0.29411622276029059</v>
      </c>
      <c r="O50" s="2">
        <f>(Info!$B$2*Results!P40+Info!$B$3*Results!P41+Info!$B$4*Results!P42+Info!$B$5*Results!O43+Info!$B$6*Results!O44+Info!$B$7*Results!O45+Info!$B$8*Results!O46+Info!$B$9*Results!O47+Info!$B$10*Results!O48)/SUM(Info!$B$2:N$10)</f>
        <v>0.17131719128329298</v>
      </c>
      <c r="P50" s="2">
        <f>(Info!$B$2*Results!P40+Info!$B$3*Results!P41+Info!$B$4*Results!P42+Info!$B$5*Results!P43+Info!$B$6*Results!P44+Info!$B$7*Results!P45+Info!$B$8*Results!P46+Info!$B$9*Results!P47+Info!$B$10*Results!P48)/SUM(Info!$B$2:O$10)</f>
        <v>1.4382566585956415E-2</v>
      </c>
      <c r="R50" s="3" t="s">
        <v>19</v>
      </c>
      <c r="S50" s="2">
        <f t="shared" si="28"/>
        <v>0.32357539951573855</v>
      </c>
      <c r="T50" s="2">
        <f t="shared" si="23"/>
        <v>2.3196125907988252E-3</v>
      </c>
      <c r="U50" s="2">
        <f t="shared" si="24"/>
        <v>0.15354479418886199</v>
      </c>
      <c r="V50" s="2">
        <f t="shared" si="25"/>
        <v>0.30440193704600482</v>
      </c>
      <c r="W50" s="2">
        <f t="shared" si="26"/>
        <v>0.41836319612590794</v>
      </c>
      <c r="X50" s="2">
        <f t="shared" si="27"/>
        <v>0.24648184019370459</v>
      </c>
    </row>
    <row r="52" spans="2:24" x14ac:dyDescent="0.25">
      <c r="B52" t="s">
        <v>29</v>
      </c>
      <c r="C52" t="s">
        <v>30</v>
      </c>
      <c r="J52" t="s">
        <v>33</v>
      </c>
      <c r="R52" t="s">
        <v>32</v>
      </c>
    </row>
    <row r="53" spans="2:24" x14ac:dyDescent="0.25">
      <c r="B53" s="4" t="s">
        <v>11</v>
      </c>
      <c r="C53" s="5" t="s">
        <v>12</v>
      </c>
      <c r="D53" s="5" t="s">
        <v>13</v>
      </c>
      <c r="E53" s="5" t="s">
        <v>14</v>
      </c>
      <c r="F53" s="5" t="s">
        <v>15</v>
      </c>
      <c r="G53" s="5" t="s">
        <v>16</v>
      </c>
      <c r="H53" s="5" t="s">
        <v>17</v>
      </c>
      <c r="J53" s="4" t="s">
        <v>11</v>
      </c>
      <c r="K53" s="5" t="s">
        <v>12</v>
      </c>
      <c r="L53" s="5" t="s">
        <v>13</v>
      </c>
      <c r="M53" s="5" t="s">
        <v>14</v>
      </c>
      <c r="N53" s="5" t="s">
        <v>15</v>
      </c>
      <c r="O53" s="5" t="s">
        <v>16</v>
      </c>
      <c r="P53" s="5" t="s">
        <v>17</v>
      </c>
      <c r="R53" s="4" t="s">
        <v>11</v>
      </c>
      <c r="S53" s="5" t="s">
        <v>12</v>
      </c>
      <c r="T53" s="5" t="s">
        <v>13</v>
      </c>
      <c r="U53" s="5" t="s">
        <v>14</v>
      </c>
      <c r="V53" s="5" t="s">
        <v>15</v>
      </c>
      <c r="W53" s="5" t="s">
        <v>16</v>
      </c>
      <c r="X53" s="5" t="s">
        <v>17</v>
      </c>
    </row>
    <row r="54" spans="2:24" x14ac:dyDescent="0.25">
      <c r="B54" s="3" t="s">
        <v>0</v>
      </c>
      <c r="C54">
        <v>0.159</v>
      </c>
      <c r="D54">
        <v>0.86199999999999999</v>
      </c>
      <c r="E54">
        <v>0.26400000000000001</v>
      </c>
      <c r="F54">
        <v>0.56000000000000005</v>
      </c>
      <c r="G54">
        <v>0.52700000000000002</v>
      </c>
      <c r="H54">
        <v>0.17599999999999999</v>
      </c>
      <c r="J54" s="3" t="s">
        <v>0</v>
      </c>
      <c r="K54" s="2">
        <f>C40-C54</f>
        <v>5.3999999999999992E-2</v>
      </c>
      <c r="L54" s="2">
        <f t="shared" ref="L54:P54" si="31">D40-D54</f>
        <v>-6.899999999999995E-2</v>
      </c>
      <c r="M54" s="2">
        <f t="shared" si="31"/>
        <v>6.5000000000000002E-2</v>
      </c>
      <c r="N54" s="2">
        <f t="shared" si="31"/>
        <v>0.1429999999999999</v>
      </c>
      <c r="O54" s="2">
        <f t="shared" si="31"/>
        <v>0.16399999999999992</v>
      </c>
      <c r="P54" s="2">
        <f t="shared" si="31"/>
        <v>5.2000000000000018E-2</v>
      </c>
      <c r="R54" s="3" t="s">
        <v>0</v>
      </c>
      <c r="S54" s="2">
        <f>C68-K$40</f>
        <v>1.3000000000000012E-2</v>
      </c>
      <c r="T54" s="2">
        <f>D68-L$40</f>
        <v>-6.9000000000000061E-2</v>
      </c>
      <c r="U54" s="2">
        <f>E68-M$40</f>
        <v>1.5000000000000013E-2</v>
      </c>
      <c r="V54" s="2">
        <f>F68-N$40</f>
        <v>6.5000000000000058E-2</v>
      </c>
      <c r="W54" s="2">
        <f>G68-O$40</f>
        <v>7.5000000000000011E-2</v>
      </c>
      <c r="X54" s="2">
        <f>H68-P$40</f>
        <v>-2.0000000000000018E-3</v>
      </c>
    </row>
    <row r="55" spans="2:24" x14ac:dyDescent="0.25">
      <c r="B55" s="3" t="s">
        <v>1</v>
      </c>
      <c r="C55">
        <v>0.314</v>
      </c>
      <c r="D55">
        <v>0.74099999999999999</v>
      </c>
      <c r="E55">
        <v>0.435</v>
      </c>
      <c r="F55">
        <v>0.79500000000000004</v>
      </c>
      <c r="G55">
        <v>0.80600000000000005</v>
      </c>
      <c r="H55">
        <v>0.309</v>
      </c>
      <c r="J55" s="3" t="s">
        <v>1</v>
      </c>
      <c r="K55" s="2">
        <f t="shared" ref="K55:K61" si="32">C41-C55</f>
        <v>0.64900000000000002</v>
      </c>
      <c r="L55" s="2">
        <f t="shared" ref="L55:L62" si="33">D41-D55</f>
        <v>-3.7000000000000033E-2</v>
      </c>
      <c r="M55" s="2">
        <f t="shared" ref="M55:M62" si="34">E41-E55</f>
        <v>0.35000000000000003</v>
      </c>
      <c r="N55" s="2">
        <f t="shared" ref="N55:N62" si="35">F41-F55</f>
        <v>0.16299999999999992</v>
      </c>
      <c r="O55" s="2">
        <f t="shared" ref="O55:O62" si="36">G41-G55</f>
        <v>0.18899999999999995</v>
      </c>
      <c r="P55" s="2">
        <f t="shared" ref="P55:P62" si="37">H41-H55</f>
        <v>0.5</v>
      </c>
      <c r="R55" s="3" t="s">
        <v>1</v>
      </c>
      <c r="S55" s="2">
        <f>C69-K$41</f>
        <v>0.11</v>
      </c>
      <c r="T55" s="2">
        <f>D69-L$41</f>
        <v>3.7000000000000033E-2</v>
      </c>
      <c r="U55" s="2">
        <f>E69-M$41</f>
        <v>0.14300000000000002</v>
      </c>
      <c r="V55" s="2">
        <f>F69-N$41</f>
        <v>0.31200000000000006</v>
      </c>
      <c r="W55" s="2">
        <f>G69-O$41</f>
        <v>0.35100000000000003</v>
      </c>
      <c r="X55" s="2">
        <f>H69-P$41</f>
        <v>0.17799999999999999</v>
      </c>
    </row>
    <row r="56" spans="2:24" x14ac:dyDescent="0.25">
      <c r="B56" s="3" t="s">
        <v>6</v>
      </c>
      <c r="C56" s="2">
        <v>0.16400000000000001</v>
      </c>
      <c r="D56" s="2">
        <v>0.98299999999999998</v>
      </c>
      <c r="E56" s="2">
        <v>0.27900000000000003</v>
      </c>
      <c r="F56" s="2">
        <v>0.377</v>
      </c>
      <c r="G56" s="2">
        <v>0.28999999999999998</v>
      </c>
      <c r="H56" s="2">
        <v>0.14699999999999999</v>
      </c>
      <c r="J56" s="3" t="s">
        <v>6</v>
      </c>
      <c r="K56" s="2">
        <f t="shared" si="32"/>
        <v>0</v>
      </c>
      <c r="L56" s="2">
        <f t="shared" si="33"/>
        <v>0</v>
      </c>
      <c r="M56" s="2">
        <f t="shared" si="34"/>
        <v>0</v>
      </c>
      <c r="N56" s="2">
        <f t="shared" si="35"/>
        <v>0</v>
      </c>
      <c r="O56" s="2">
        <f t="shared" si="36"/>
        <v>0</v>
      </c>
      <c r="P56" s="2">
        <f t="shared" si="37"/>
        <v>0</v>
      </c>
      <c r="R56" s="3" t="s">
        <v>6</v>
      </c>
      <c r="S56" s="2">
        <f>C56-K$42</f>
        <v>7.0000000000000007E-2</v>
      </c>
      <c r="T56" s="2">
        <f>D56-L$42</f>
        <v>0.5</v>
      </c>
      <c r="U56" s="2">
        <f>E56-M$42</f>
        <v>0.12300000000000003</v>
      </c>
      <c r="V56" s="2">
        <f>F56-N$42</f>
        <v>-9.000000000000008E-3</v>
      </c>
      <c r="W56" s="2">
        <f>G56-O$42</f>
        <v>-8.3000000000000018E-2</v>
      </c>
      <c r="X56" s="2">
        <f>H56-P$42</f>
        <v>0.19600000000000001</v>
      </c>
    </row>
    <row r="57" spans="2:24" x14ac:dyDescent="0.25">
      <c r="B57" s="3" t="s">
        <v>2</v>
      </c>
      <c r="C57" s="2">
        <v>0.112</v>
      </c>
      <c r="D57" s="2">
        <v>0.78</v>
      </c>
      <c r="E57" s="2">
        <v>0.19400000000000001</v>
      </c>
      <c r="F57" s="2">
        <v>0.73499999999999999</v>
      </c>
      <c r="G57" s="2">
        <v>0.73</v>
      </c>
      <c r="H57" s="2">
        <v>0.20100000000000001</v>
      </c>
      <c r="J57" s="3" t="s">
        <v>2</v>
      </c>
      <c r="K57" s="2">
        <f t="shared" si="32"/>
        <v>6.699999999999999E-2</v>
      </c>
      <c r="L57" s="2">
        <f t="shared" si="33"/>
        <v>-2.0000000000000018E-2</v>
      </c>
      <c r="M57" s="2">
        <f t="shared" si="34"/>
        <v>9.099999999999997E-2</v>
      </c>
      <c r="N57" s="2">
        <f t="shared" si="35"/>
        <v>0.11699999999999999</v>
      </c>
      <c r="O57" s="2">
        <f t="shared" si="36"/>
        <v>0.122</v>
      </c>
      <c r="P57" s="2">
        <f t="shared" si="37"/>
        <v>9.099999999999997E-2</v>
      </c>
      <c r="R57" s="3" t="s">
        <v>2</v>
      </c>
      <c r="S57" s="2">
        <f>C57-K$43</f>
        <v>7.8E-2</v>
      </c>
      <c r="T57" s="2">
        <f>D57-L$43</f>
        <v>0.18000000000000005</v>
      </c>
      <c r="U57" s="2">
        <f>E57-M$43</f>
        <v>0.129</v>
      </c>
      <c r="V57" s="2">
        <f>F57-N$43</f>
        <v>0.435</v>
      </c>
      <c r="W57" s="2">
        <f>G57-O$43</f>
        <v>0.443</v>
      </c>
      <c r="X57" s="2">
        <f>H57-P$43</f>
        <v>0.24100000000000002</v>
      </c>
    </row>
    <row r="58" spans="2:24" x14ac:dyDescent="0.25">
      <c r="B58" s="3" t="s">
        <v>3</v>
      </c>
      <c r="C58" s="2">
        <v>0.14099999999999999</v>
      </c>
      <c r="D58" s="2">
        <v>0.65200000000000002</v>
      </c>
      <c r="E58" s="2">
        <v>0.23100000000000001</v>
      </c>
      <c r="F58" s="2">
        <v>0.82699999999999996</v>
      </c>
      <c r="G58" s="2">
        <v>0.83199999999999996</v>
      </c>
      <c r="H58" s="2">
        <v>0.22800000000000001</v>
      </c>
      <c r="J58" s="3" t="s">
        <v>3</v>
      </c>
      <c r="K58" s="2">
        <f t="shared" si="32"/>
        <v>2.8000000000000025E-2</v>
      </c>
      <c r="L58" s="2">
        <f t="shared" si="33"/>
        <v>-2.200000000000002E-2</v>
      </c>
      <c r="M58" s="2">
        <f t="shared" si="34"/>
        <v>3.3000000000000002E-2</v>
      </c>
      <c r="N58" s="2">
        <f t="shared" si="35"/>
        <v>3.7000000000000033E-2</v>
      </c>
      <c r="O58" s="2">
        <f t="shared" si="36"/>
        <v>3.9000000000000035E-2</v>
      </c>
      <c r="P58" s="2">
        <f t="shared" si="37"/>
        <v>3.3000000000000002E-2</v>
      </c>
      <c r="R58" s="3" t="s">
        <v>3</v>
      </c>
      <c r="S58" s="2">
        <f>C58-K$44</f>
        <v>0.10599999999999998</v>
      </c>
      <c r="T58" s="2">
        <f>D58-L$44</f>
        <v>0</v>
      </c>
      <c r="U58" s="2">
        <f>E58-M$44</f>
        <v>0.16600000000000001</v>
      </c>
      <c r="V58" s="2">
        <f>F58-N$44</f>
        <v>0.57599999999999996</v>
      </c>
      <c r="W58" s="2">
        <f>G58-O$44</f>
        <v>0.59799999999999998</v>
      </c>
      <c r="X58" s="2">
        <f>H58-P$44</f>
        <v>0.26700000000000002</v>
      </c>
    </row>
    <row r="59" spans="2:24" x14ac:dyDescent="0.25">
      <c r="B59" s="3" t="s">
        <v>4</v>
      </c>
      <c r="C59" s="2">
        <v>0.25700000000000001</v>
      </c>
      <c r="D59" s="2">
        <v>0.55800000000000005</v>
      </c>
      <c r="E59" s="2">
        <v>0.33900000000000002</v>
      </c>
      <c r="F59" s="2">
        <v>0.85799999999999998</v>
      </c>
      <c r="G59" s="2">
        <v>0.872</v>
      </c>
      <c r="H59" s="2">
        <v>0.26200000000000001</v>
      </c>
      <c r="J59" s="3" t="s">
        <v>4</v>
      </c>
      <c r="K59" s="2">
        <f t="shared" si="32"/>
        <v>0.63100000000000001</v>
      </c>
      <c r="L59" s="2">
        <f t="shared" si="33"/>
        <v>-9.600000000000003E-2</v>
      </c>
      <c r="M59" s="2">
        <f t="shared" si="34"/>
        <v>9.099999999999997E-2</v>
      </c>
      <c r="N59" s="2">
        <f t="shared" si="35"/>
        <v>9.8999999999999977E-2</v>
      </c>
      <c r="O59" s="2">
        <f t="shared" si="36"/>
        <v>0.11299999999999999</v>
      </c>
      <c r="P59" s="2">
        <f t="shared" si="37"/>
        <v>0.27300000000000002</v>
      </c>
      <c r="R59" s="3" t="s">
        <v>4</v>
      </c>
      <c r="S59" s="2">
        <f>C59-K$45</f>
        <v>0.17499999999999999</v>
      </c>
      <c r="T59" s="2">
        <f>D59-L$45</f>
        <v>-9.5999999999999974E-2</v>
      </c>
      <c r="U59" s="2">
        <f>E59-M$45</f>
        <v>0.19700000000000004</v>
      </c>
      <c r="V59" s="2">
        <f>F59-N$45</f>
        <v>0.40299999999999997</v>
      </c>
      <c r="W59" s="2">
        <f>G59-O$45</f>
        <v>0.433</v>
      </c>
      <c r="X59" s="2">
        <f>H59-P$45</f>
        <v>0.21400000000000002</v>
      </c>
    </row>
    <row r="60" spans="2:24" x14ac:dyDescent="0.25">
      <c r="B60" s="3" t="s">
        <v>5</v>
      </c>
      <c r="C60" s="2">
        <v>8.5999999999999993E-2</v>
      </c>
      <c r="D60" s="2">
        <v>0.17599999999999999</v>
      </c>
      <c r="E60" s="2">
        <v>0.112</v>
      </c>
      <c r="F60" s="2">
        <v>0.81399999999999995</v>
      </c>
      <c r="G60" s="2">
        <v>0.87</v>
      </c>
      <c r="H60" s="2">
        <v>1.9E-2</v>
      </c>
      <c r="J60" s="3" t="s">
        <v>5</v>
      </c>
      <c r="K60" s="2">
        <f t="shared" si="32"/>
        <v>0</v>
      </c>
      <c r="L60" s="2">
        <f t="shared" si="33"/>
        <v>0</v>
      </c>
      <c r="M60" s="2">
        <f t="shared" si="34"/>
        <v>0</v>
      </c>
      <c r="N60" s="2">
        <f t="shared" si="35"/>
        <v>0</v>
      </c>
      <c r="O60" s="2">
        <f t="shared" si="36"/>
        <v>0</v>
      </c>
      <c r="P60" s="2">
        <f t="shared" si="37"/>
        <v>0</v>
      </c>
      <c r="R60" s="3" t="s">
        <v>5</v>
      </c>
      <c r="S60" s="2">
        <f>C60-K$46</f>
        <v>-2.5000000000000008E-2</v>
      </c>
      <c r="T60" s="2">
        <f>D60-L$46</f>
        <v>-0.79499999999999993</v>
      </c>
      <c r="U60" s="2">
        <f>E60-M$46</f>
        <v>-8.5000000000000006E-2</v>
      </c>
      <c r="V60" s="2">
        <f>F60-N$46</f>
        <v>0.43099999999999994</v>
      </c>
      <c r="W60" s="2">
        <f>G60-O$46</f>
        <v>0.53699999999999992</v>
      </c>
      <c r="X60" s="2">
        <f>H60-P$46</f>
        <v>-0.109</v>
      </c>
    </row>
    <row r="61" spans="2:24" x14ac:dyDescent="0.25">
      <c r="B61" s="3" t="s">
        <v>7</v>
      </c>
      <c r="C61" s="2">
        <v>1</v>
      </c>
      <c r="D61" s="2">
        <v>0.44400000000000001</v>
      </c>
      <c r="E61" s="2">
        <v>0.44400000000000001</v>
      </c>
      <c r="F61" s="2">
        <v>0.84599999999999997</v>
      </c>
      <c r="G61" s="2">
        <v>1</v>
      </c>
      <c r="H61" s="2">
        <v>0.61699999999999999</v>
      </c>
      <c r="J61" s="3" t="s">
        <v>7</v>
      </c>
      <c r="K61" s="2">
        <f t="shared" si="32"/>
        <v>0</v>
      </c>
      <c r="L61" s="2">
        <f t="shared" si="33"/>
        <v>0</v>
      </c>
      <c r="M61" s="2">
        <f t="shared" si="34"/>
        <v>0</v>
      </c>
      <c r="N61" s="2">
        <f t="shared" si="35"/>
        <v>0</v>
      </c>
      <c r="O61" s="2">
        <f t="shared" si="36"/>
        <v>0</v>
      </c>
      <c r="P61" s="2">
        <f t="shared" si="37"/>
        <v>0</v>
      </c>
      <c r="R61" s="3" t="s">
        <v>7</v>
      </c>
      <c r="S61" s="2">
        <f>C61-K$47</f>
        <v>0.86099999999999999</v>
      </c>
      <c r="T61" s="2">
        <f>D61-L$47</f>
        <v>0.27700000000000002</v>
      </c>
      <c r="U61" s="2">
        <f>E61-M$47</f>
        <v>0.30300000000000005</v>
      </c>
      <c r="V61" s="2">
        <f>F61-N$47</f>
        <v>0.35899999999999999</v>
      </c>
      <c r="W61" s="2">
        <f>G61-O$47</f>
        <v>0.35199999999999998</v>
      </c>
      <c r="X61" s="2">
        <f>H61-P$47</f>
        <v>0.74399999999999999</v>
      </c>
    </row>
    <row r="62" spans="2:24" x14ac:dyDescent="0.25">
      <c r="B62" s="3" t="s">
        <v>8</v>
      </c>
      <c r="C62" s="2">
        <v>0.111</v>
      </c>
      <c r="D62" s="2">
        <v>0.111</v>
      </c>
      <c r="E62" s="2">
        <v>0.111</v>
      </c>
      <c r="F62" s="2">
        <v>0.36699999999999999</v>
      </c>
      <c r="G62" s="2">
        <v>0.47599999999999998</v>
      </c>
      <c r="H62" s="2">
        <v>-0.248</v>
      </c>
      <c r="J62" s="4" t="s">
        <v>8</v>
      </c>
      <c r="K62" s="12">
        <f>C48-C62</f>
        <v>0</v>
      </c>
      <c r="L62" s="10">
        <f t="shared" si="33"/>
        <v>0</v>
      </c>
      <c r="M62" s="10">
        <f t="shared" si="34"/>
        <v>0</v>
      </c>
      <c r="N62" s="10">
        <f t="shared" si="35"/>
        <v>0</v>
      </c>
      <c r="O62" s="10">
        <f t="shared" si="36"/>
        <v>0</v>
      </c>
      <c r="P62" s="10">
        <f t="shared" si="37"/>
        <v>0</v>
      </c>
      <c r="R62" s="4" t="s">
        <v>8</v>
      </c>
      <c r="S62" s="12">
        <f>C62-K$48</f>
        <v>3.7000000000000005E-2</v>
      </c>
      <c r="T62" s="10">
        <f>D62-L$48</f>
        <v>0</v>
      </c>
      <c r="U62" s="10">
        <f>E62-M$48</f>
        <v>2.2000000000000006E-2</v>
      </c>
      <c r="V62" s="10">
        <f>F62-N$48</f>
        <v>0.14499999999999999</v>
      </c>
      <c r="W62" s="10">
        <f>G62-O$48</f>
        <v>0.81699999999999995</v>
      </c>
      <c r="X62" s="10">
        <f>H62-P$48</f>
        <v>-0.501</v>
      </c>
    </row>
    <row r="63" spans="2:24" x14ac:dyDescent="0.25">
      <c r="B63" s="6" t="s">
        <v>18</v>
      </c>
      <c r="C63" s="7">
        <f>SUM(C54:C62)/COUNT(C54:C62)</f>
        <v>0.26044444444444448</v>
      </c>
      <c r="D63" s="7">
        <f t="shared" ref="D63:F63" si="38">SUM(D54:D62)/COUNT(D54:D62)</f>
        <v>0.58966666666666656</v>
      </c>
      <c r="E63" s="7">
        <f t="shared" si="38"/>
        <v>0.26766666666666672</v>
      </c>
      <c r="F63" s="7">
        <f t="shared" si="38"/>
        <v>0.68655555555555559</v>
      </c>
      <c r="G63" s="7">
        <f>SUM(G54:G62)/COUNT(G54:G62)</f>
        <v>0.71144444444444455</v>
      </c>
      <c r="H63" s="7">
        <f t="shared" ref="H63" si="39">SUM(H54:H62)/COUNT(H54:H62)</f>
        <v>0.19011111111111109</v>
      </c>
      <c r="J63" s="3" t="s">
        <v>18</v>
      </c>
      <c r="K63" s="2">
        <f t="shared" ref="K63:K64" si="40">C49-C63</f>
        <v>0.15877777777777774</v>
      </c>
      <c r="L63" s="2">
        <f t="shared" ref="L63:L64" si="41">D49-D63</f>
        <v>-2.7111111111111086E-2</v>
      </c>
      <c r="M63" s="2">
        <f t="shared" ref="M63:M64" si="42">E49-E63</f>
        <v>7.0000000000000007E-2</v>
      </c>
      <c r="N63" s="2">
        <f t="shared" ref="N63:N64" si="43">F49-F63</f>
        <v>6.2111111111111117E-2</v>
      </c>
      <c r="O63" s="2">
        <f t="shared" ref="O63:O64" si="44">G49-G63</f>
        <v>6.9666666666666544E-2</v>
      </c>
      <c r="P63" s="2">
        <f t="shared" ref="P63:P64" si="45">H49-H63</f>
        <v>0.10544444444444448</v>
      </c>
      <c r="R63" s="3" t="s">
        <v>18</v>
      </c>
      <c r="S63" s="2">
        <f>C63-K$49</f>
        <v>0.16800000000000004</v>
      </c>
      <c r="T63" s="2">
        <f>D63-L$49</f>
        <v>3.7777777777776578E-3</v>
      </c>
      <c r="U63" s="2">
        <f>E63-M$49</f>
        <v>0.12288888888888894</v>
      </c>
      <c r="V63" s="2">
        <f>F63-N$49</f>
        <v>0.31455555555555553</v>
      </c>
      <c r="W63" s="2">
        <f>G63-O$49</f>
        <v>0.4057777777777779</v>
      </c>
      <c r="X63" s="2">
        <f>H63-P$49</f>
        <v>0.1482222222222222</v>
      </c>
    </row>
    <row r="64" spans="2:24" x14ac:dyDescent="0.25">
      <c r="B64" s="3" t="s">
        <v>19</v>
      </c>
      <c r="C64" s="2">
        <f>(Info!$B$2*Results!C68+Info!$B$3*Results!C69+Info!$B$4*Results!C56+Info!$B$5*Results!C57+Info!$B$6*Results!C58+Info!$B$7*Results!C59+Info!$B$8*Results!C60+Info!$B$9*Results!C61+Info!$B$10*Results!C62)/SUM(Info!$B$2:B$10)</f>
        <v>0.20908615384615387</v>
      </c>
      <c r="D64" s="2">
        <f>(Info!$B$2*Results!D68+Info!$B$3*Results!D69+Info!$B$4*Results!D56+Info!$B$5*Results!D57+Info!$B$6*Results!D58+Info!$B$7*Results!D59+Info!$B$8*Results!D60+Info!$B$9*Results!D61+Info!$B$10*Results!D62)/SUM(Info!$B$2:C$10)</f>
        <v>0.52534624697336563</v>
      </c>
      <c r="E64" s="2">
        <f>(Info!$B$2*Results!E68+Info!$B$3*Results!E69+Info!$B$4*Results!E56+Info!$B$5*Results!E57+Info!$B$6*Results!E58+Info!$B$7*Results!E59+Info!$B$8*Results!E60+Info!$B$9*Results!E61+Info!$B$10*Results!E62)/SUM(Info!$B$2:D$10)</f>
        <v>0.20431719128329301</v>
      </c>
      <c r="F64" s="2">
        <f>(Info!$B$2*Results!F68+Info!$B$3*Results!F69+Info!$B$4*Results!F56+Info!$B$5*Results!F57+Info!$B$6*Results!F58+Info!$B$7*Results!F59+Info!$B$8*Results!F60+Info!$B$9*Results!F61+Info!$B$10*Results!F62)/SUM(Info!$B$2:E$10)</f>
        <v>0.53961743341404356</v>
      </c>
      <c r="G64" s="2">
        <f>(Info!$B$2*Results!G68+Info!$B$3*Results!G69+Info!$B$4*Results!G56+Info!$B$5*Results!G57+Info!$B$6*Results!G58+Info!$B$7*Results!G59+Info!$B$8*Results!G60+Info!$B$9*Results!G61+Info!$B$10*Results!H62)/SUM(Info!$B$2:F$10)</f>
        <v>0.52403389830508462</v>
      </c>
      <c r="H64" s="2">
        <f>(Info!$B$2*Results!H68+Info!$B$3*Results!H69+Info!$B$4*Results!H56+Info!$B$5*Results!H57+Info!$B$6*Results!H58+Info!$B$7*Results!H59+Info!$B$8*Results!H60+Info!$B$9*Results!H61+Info!$B$10*Results!G62)/SUM(Info!$B$2:G$10)</f>
        <v>0.1685254237288136</v>
      </c>
      <c r="J64" s="3" t="s">
        <v>19</v>
      </c>
      <c r="K64" s="2">
        <f t="shared" si="40"/>
        <v>0.18119384615384615</v>
      </c>
      <c r="L64" s="2">
        <f t="shared" si="41"/>
        <v>-2.4222760290557033E-2</v>
      </c>
      <c r="M64" s="2">
        <f t="shared" si="42"/>
        <v>5.9675544794188851E-2</v>
      </c>
      <c r="N64" s="2">
        <f t="shared" si="43"/>
        <v>5.8900726392251856E-2</v>
      </c>
      <c r="O64" s="2">
        <f t="shared" si="44"/>
        <v>6.5646489104116301E-2</v>
      </c>
      <c r="P64" s="2">
        <f t="shared" si="45"/>
        <v>9.2338983050847395E-2</v>
      </c>
      <c r="R64" s="3" t="s">
        <v>19</v>
      </c>
      <c r="S64" s="2">
        <f>C64-K$50</f>
        <v>0.14238155336189237</v>
      </c>
      <c r="T64" s="2">
        <f>D64-L$50</f>
        <v>2.6542372881355858E-2</v>
      </c>
      <c r="U64" s="2">
        <f>E64-M$50</f>
        <v>9.3869249394673143E-2</v>
      </c>
      <c r="V64" s="2">
        <f>F64-N$50</f>
        <v>0.24550121065375297</v>
      </c>
      <c r="W64" s="2">
        <f>G64-O$50</f>
        <v>0.35271670702179164</v>
      </c>
      <c r="X64" s="2">
        <f>H64-P$50</f>
        <v>0.15414285714285719</v>
      </c>
    </row>
    <row r="66" spans="2:24" x14ac:dyDescent="0.25">
      <c r="B66" t="s">
        <v>29</v>
      </c>
      <c r="C66" t="s">
        <v>31</v>
      </c>
      <c r="J66" t="s">
        <v>34</v>
      </c>
      <c r="R66" t="s">
        <v>32</v>
      </c>
    </row>
    <row r="67" spans="2:24" x14ac:dyDescent="0.25">
      <c r="B67" s="4" t="s">
        <v>11</v>
      </c>
      <c r="C67" s="5" t="s">
        <v>12</v>
      </c>
      <c r="D67" s="5" t="s">
        <v>13</v>
      </c>
      <c r="E67" s="5" t="s">
        <v>14</v>
      </c>
      <c r="F67" s="5" t="s">
        <v>15</v>
      </c>
      <c r="G67" s="5" t="s">
        <v>16</v>
      </c>
      <c r="H67" s="5" t="s">
        <v>17</v>
      </c>
      <c r="J67" s="4" t="s">
        <v>11</v>
      </c>
      <c r="K67" s="5" t="s">
        <v>12</v>
      </c>
      <c r="L67" s="5" t="s">
        <v>13</v>
      </c>
      <c r="M67" s="5" t="s">
        <v>14</v>
      </c>
      <c r="N67" s="5" t="s">
        <v>15</v>
      </c>
      <c r="O67" s="5" t="s">
        <v>16</v>
      </c>
      <c r="P67" s="5" t="s">
        <v>17</v>
      </c>
      <c r="R67" s="4" t="s">
        <v>11</v>
      </c>
      <c r="S67" s="5" t="s">
        <v>12</v>
      </c>
      <c r="T67" s="5" t="s">
        <v>13</v>
      </c>
      <c r="U67" s="5" t="s">
        <v>14</v>
      </c>
      <c r="V67" s="5" t="s">
        <v>15</v>
      </c>
      <c r="W67" s="5" t="s">
        <v>16</v>
      </c>
      <c r="X67" s="5" t="s">
        <v>17</v>
      </c>
    </row>
    <row r="68" spans="2:24" x14ac:dyDescent="0.25">
      <c r="B68" s="3" t="s">
        <v>0</v>
      </c>
      <c r="C68" s="2">
        <v>0.159</v>
      </c>
      <c r="D68" s="2">
        <v>0.86199999999999999</v>
      </c>
      <c r="E68" s="2">
        <v>0.26400000000000001</v>
      </c>
      <c r="F68" s="2">
        <v>0.56000000000000005</v>
      </c>
      <c r="G68" s="2">
        <v>0.52700000000000002</v>
      </c>
      <c r="H68" s="2">
        <v>0.17499999999999999</v>
      </c>
      <c r="J68" s="3" t="s">
        <v>0</v>
      </c>
      <c r="K68" s="2">
        <f>C40-C68</f>
        <v>5.3999999999999992E-2</v>
      </c>
      <c r="L68" s="2">
        <f t="shared" ref="L68:P68" si="46">D40-D68</f>
        <v>-6.899999999999995E-2</v>
      </c>
      <c r="M68" s="2">
        <f t="shared" si="46"/>
        <v>6.5000000000000002E-2</v>
      </c>
      <c r="N68" s="2">
        <f t="shared" si="46"/>
        <v>0.1429999999999999</v>
      </c>
      <c r="O68" s="2">
        <f t="shared" si="46"/>
        <v>0.16399999999999992</v>
      </c>
      <c r="P68" s="2">
        <f t="shared" si="46"/>
        <v>5.3000000000000019E-2</v>
      </c>
      <c r="R68" s="3" t="s">
        <v>0</v>
      </c>
      <c r="S68" s="2">
        <f>C68-K$40</f>
        <v>1.3000000000000012E-2</v>
      </c>
      <c r="T68" s="2">
        <f>D68-L$40</f>
        <v>-6.9000000000000061E-2</v>
      </c>
      <c r="U68" s="2">
        <f>E68-M$40</f>
        <v>1.5000000000000013E-2</v>
      </c>
      <c r="V68" s="2">
        <f>F68-N$40</f>
        <v>6.5000000000000058E-2</v>
      </c>
      <c r="W68" s="2">
        <f>G68-O$40</f>
        <v>7.5000000000000011E-2</v>
      </c>
      <c r="X68" s="2">
        <f>H68-P$40</f>
        <v>-2.0000000000000018E-3</v>
      </c>
    </row>
    <row r="69" spans="2:24" x14ac:dyDescent="0.25">
      <c r="B69" s="3" t="s">
        <v>1</v>
      </c>
      <c r="C69" s="2">
        <v>0.22700000000000001</v>
      </c>
      <c r="D69" s="2">
        <v>0.74099999999999999</v>
      </c>
      <c r="E69" s="2">
        <v>0.34200000000000003</v>
      </c>
      <c r="F69" s="2">
        <v>0.68100000000000005</v>
      </c>
      <c r="G69" s="2">
        <v>0.67700000000000005</v>
      </c>
      <c r="H69" s="2">
        <v>0.20399999999999999</v>
      </c>
      <c r="J69" s="3" t="s">
        <v>1</v>
      </c>
      <c r="K69" s="2">
        <f t="shared" ref="K69:K78" si="47">C41-C69</f>
        <v>0.73599999999999999</v>
      </c>
      <c r="L69" s="2">
        <f t="shared" ref="L69:L78" si="48">D41-D69</f>
        <v>-3.7000000000000033E-2</v>
      </c>
      <c r="M69" s="2">
        <f t="shared" ref="M69:M78" si="49">E41-E69</f>
        <v>0.443</v>
      </c>
      <c r="N69" s="2">
        <f t="shared" ref="N69:N78" si="50">F41-F69</f>
        <v>0.27699999999999991</v>
      </c>
      <c r="O69" s="2">
        <f t="shared" ref="O69:O78" si="51">G41-G69</f>
        <v>0.31799999999999995</v>
      </c>
      <c r="P69" s="2">
        <f t="shared" ref="P69:P78" si="52">H41-H69</f>
        <v>0.60500000000000009</v>
      </c>
      <c r="R69" s="3" t="s">
        <v>1</v>
      </c>
      <c r="S69" s="2">
        <f>C69-K$41</f>
        <v>0.11</v>
      </c>
      <c r="T69" s="2">
        <f>D69-L$41</f>
        <v>3.7000000000000033E-2</v>
      </c>
      <c r="U69" s="2">
        <f>E69-M$41</f>
        <v>0.14300000000000002</v>
      </c>
      <c r="V69" s="2">
        <f>F69-N$41</f>
        <v>0.31200000000000006</v>
      </c>
      <c r="W69" s="2">
        <f>G69-O$41</f>
        <v>0.35100000000000003</v>
      </c>
      <c r="X69" s="2">
        <f>H69-P$41</f>
        <v>0.17799999999999999</v>
      </c>
    </row>
    <row r="70" spans="2:24" x14ac:dyDescent="0.25">
      <c r="B70" s="3" t="s">
        <v>6</v>
      </c>
      <c r="C70" s="2">
        <v>0.16400000000000001</v>
      </c>
      <c r="D70" s="2">
        <v>0.98299999999999998</v>
      </c>
      <c r="E70" s="2">
        <v>0.27900000000000003</v>
      </c>
      <c r="F70" s="2">
        <v>0.377</v>
      </c>
      <c r="G70" s="2">
        <v>0.28999999999999998</v>
      </c>
      <c r="H70" s="2">
        <v>0.14699999999999999</v>
      </c>
      <c r="J70" s="3" t="s">
        <v>6</v>
      </c>
      <c r="K70" s="2">
        <f t="shared" si="47"/>
        <v>0</v>
      </c>
      <c r="L70" s="2">
        <f t="shared" si="48"/>
        <v>0</v>
      </c>
      <c r="M70" s="2">
        <f t="shared" si="49"/>
        <v>0</v>
      </c>
      <c r="N70" s="2">
        <f t="shared" si="50"/>
        <v>0</v>
      </c>
      <c r="O70" s="2">
        <f t="shared" si="51"/>
        <v>0</v>
      </c>
      <c r="P70" s="2">
        <f t="shared" si="52"/>
        <v>0</v>
      </c>
      <c r="R70" s="3" t="s">
        <v>6</v>
      </c>
      <c r="S70" s="2">
        <f>C70-K$42</f>
        <v>7.0000000000000007E-2</v>
      </c>
      <c r="T70" s="2">
        <f>D70-L$42</f>
        <v>0.5</v>
      </c>
      <c r="U70" s="2">
        <f>E70-M$42</f>
        <v>0.12300000000000003</v>
      </c>
      <c r="V70" s="2">
        <f>F70-N$42</f>
        <v>-9.000000000000008E-3</v>
      </c>
      <c r="W70" s="2">
        <f>G70-O$42</f>
        <v>-8.3000000000000018E-2</v>
      </c>
      <c r="X70" s="2">
        <f>H70-P$42</f>
        <v>0.19600000000000001</v>
      </c>
    </row>
    <row r="71" spans="2:24" x14ac:dyDescent="0.25">
      <c r="B71" s="3" t="s">
        <v>2</v>
      </c>
      <c r="C71" s="2">
        <v>0.111</v>
      </c>
      <c r="D71" s="2">
        <v>0.84</v>
      </c>
      <c r="E71" s="2">
        <v>0.193</v>
      </c>
      <c r="F71" s="2">
        <v>0.72199999999999998</v>
      </c>
      <c r="G71" s="2">
        <v>0.71499999999999997</v>
      </c>
      <c r="H71" s="2">
        <v>0.215</v>
      </c>
      <c r="J71" s="3" t="s">
        <v>2</v>
      </c>
      <c r="K71" s="2">
        <f t="shared" si="47"/>
        <v>6.7999999999999991E-2</v>
      </c>
      <c r="L71" s="2">
        <f t="shared" si="48"/>
        <v>-7.999999999999996E-2</v>
      </c>
      <c r="M71" s="2">
        <f t="shared" si="49"/>
        <v>9.1999999999999971E-2</v>
      </c>
      <c r="N71" s="2">
        <f t="shared" si="50"/>
        <v>0.13</v>
      </c>
      <c r="O71" s="2">
        <f t="shared" si="51"/>
        <v>0.13700000000000001</v>
      </c>
      <c r="P71" s="2">
        <f t="shared" si="52"/>
        <v>7.6999999999999985E-2</v>
      </c>
      <c r="R71" s="3" t="s">
        <v>2</v>
      </c>
      <c r="S71" s="2">
        <f>C71-K$43</f>
        <v>7.6999999999999999E-2</v>
      </c>
      <c r="T71" s="2">
        <f>D71-L$43</f>
        <v>0.24</v>
      </c>
      <c r="U71" s="2">
        <f>E71-M$43</f>
        <v>0.128</v>
      </c>
      <c r="V71" s="2">
        <f>F71-N$43</f>
        <v>0.42199999999999999</v>
      </c>
      <c r="W71" s="2">
        <f>G71-O$43</f>
        <v>0.42799999999999999</v>
      </c>
      <c r="X71" s="2">
        <f>H71-P$43</f>
        <v>0.255</v>
      </c>
    </row>
    <row r="72" spans="2:24" x14ac:dyDescent="0.25">
      <c r="B72" s="3" t="s">
        <v>3</v>
      </c>
      <c r="C72" s="2">
        <v>0.13300000000000001</v>
      </c>
      <c r="D72" s="2">
        <v>0.73899999999999999</v>
      </c>
      <c r="E72" s="2">
        <v>0.224</v>
      </c>
      <c r="F72" s="2">
        <v>0.79200000000000004</v>
      </c>
      <c r="G72" s="2">
        <v>0.79200000000000004</v>
      </c>
      <c r="H72" s="2">
        <v>0.23100000000000001</v>
      </c>
      <c r="J72" s="3" t="s">
        <v>3</v>
      </c>
      <c r="K72" s="2">
        <f t="shared" si="47"/>
        <v>3.6000000000000004E-2</v>
      </c>
      <c r="L72" s="2">
        <f t="shared" si="48"/>
        <v>-0.10899999999999999</v>
      </c>
      <c r="M72" s="2">
        <f t="shared" si="49"/>
        <v>4.0000000000000008E-2</v>
      </c>
      <c r="N72" s="2">
        <f t="shared" si="50"/>
        <v>7.1999999999999953E-2</v>
      </c>
      <c r="O72" s="2">
        <f t="shared" si="51"/>
        <v>7.8999999999999959E-2</v>
      </c>
      <c r="P72" s="2">
        <f t="shared" si="52"/>
        <v>0.03</v>
      </c>
      <c r="R72" s="3" t="s">
        <v>3</v>
      </c>
      <c r="S72" s="2">
        <f>C72-K$44</f>
        <v>9.8000000000000004E-2</v>
      </c>
      <c r="T72" s="2">
        <f>D72-L$44</f>
        <v>8.6999999999999966E-2</v>
      </c>
      <c r="U72" s="2">
        <f>E72-M$44</f>
        <v>0.159</v>
      </c>
      <c r="V72" s="2">
        <f>F72-N$44</f>
        <v>0.54100000000000004</v>
      </c>
      <c r="W72" s="2">
        <f>G72-O$44</f>
        <v>0.55800000000000005</v>
      </c>
      <c r="X72" s="2">
        <f>H72-P$44</f>
        <v>0.27</v>
      </c>
    </row>
    <row r="73" spans="2:24" x14ac:dyDescent="0.25">
      <c r="B73" s="3" t="s">
        <v>4</v>
      </c>
      <c r="C73" s="2">
        <v>0.20300000000000001</v>
      </c>
      <c r="D73" s="2">
        <v>0.55800000000000005</v>
      </c>
      <c r="E73" s="2">
        <v>0.28799999999999998</v>
      </c>
      <c r="F73" s="2">
        <v>0.80300000000000005</v>
      </c>
      <c r="G73" s="2">
        <v>0.81200000000000006</v>
      </c>
      <c r="H73" s="2">
        <v>0.19900000000000001</v>
      </c>
      <c r="J73" s="3" t="s">
        <v>4</v>
      </c>
      <c r="K73" s="2">
        <f t="shared" si="47"/>
        <v>0.68500000000000005</v>
      </c>
      <c r="L73" s="2">
        <f t="shared" si="48"/>
        <v>-9.600000000000003E-2</v>
      </c>
      <c r="M73" s="2">
        <f t="shared" si="49"/>
        <v>0.14200000000000002</v>
      </c>
      <c r="N73" s="2">
        <f t="shared" si="50"/>
        <v>0.15399999999999991</v>
      </c>
      <c r="O73" s="2">
        <f t="shared" si="51"/>
        <v>0.17299999999999993</v>
      </c>
      <c r="P73" s="2">
        <f t="shared" si="52"/>
        <v>0.33600000000000002</v>
      </c>
      <c r="R73" s="3" t="s">
        <v>4</v>
      </c>
      <c r="S73" s="2">
        <f>C73-K$45</f>
        <v>0.12100000000000001</v>
      </c>
      <c r="T73" s="2">
        <f>D73-L$45</f>
        <v>-9.5999999999999974E-2</v>
      </c>
      <c r="U73" s="2">
        <f>E73-M$45</f>
        <v>0.14599999999999999</v>
      </c>
      <c r="V73" s="2">
        <f>F73-N$45</f>
        <v>0.34800000000000003</v>
      </c>
      <c r="W73" s="2">
        <f>G73-O$45</f>
        <v>0.37300000000000005</v>
      </c>
      <c r="X73" s="2">
        <f>H73-P$45</f>
        <v>0.15100000000000002</v>
      </c>
    </row>
    <row r="74" spans="2:24" x14ac:dyDescent="0.25">
      <c r="B74" s="3" t="s">
        <v>5</v>
      </c>
      <c r="C74" s="2">
        <v>8.5999999999999993E-2</v>
      </c>
      <c r="D74" s="2">
        <v>0.17599999999999999</v>
      </c>
      <c r="E74" s="2">
        <v>0.112</v>
      </c>
      <c r="F74" s="2">
        <v>0.81399999999999995</v>
      </c>
      <c r="G74" s="2">
        <v>0.87</v>
      </c>
      <c r="H74" s="2">
        <v>1.9E-2</v>
      </c>
      <c r="J74" s="3" t="s">
        <v>5</v>
      </c>
      <c r="K74" s="2">
        <f t="shared" si="47"/>
        <v>0</v>
      </c>
      <c r="L74" s="2">
        <f t="shared" si="48"/>
        <v>0</v>
      </c>
      <c r="M74" s="2">
        <f t="shared" si="49"/>
        <v>0</v>
      </c>
      <c r="N74" s="2">
        <f t="shared" si="50"/>
        <v>0</v>
      </c>
      <c r="O74" s="2">
        <f t="shared" si="51"/>
        <v>0</v>
      </c>
      <c r="P74" s="2">
        <f t="shared" si="52"/>
        <v>0</v>
      </c>
      <c r="R74" s="3" t="s">
        <v>5</v>
      </c>
      <c r="S74" s="2">
        <f>C74-K$46</f>
        <v>-2.5000000000000008E-2</v>
      </c>
      <c r="T74" s="2">
        <f>D74-L$46</f>
        <v>-0.79499999999999993</v>
      </c>
      <c r="U74" s="2">
        <f>E74-M$46</f>
        <v>-8.5000000000000006E-2</v>
      </c>
      <c r="V74" s="2">
        <f>F74-N$46</f>
        <v>0.43099999999999994</v>
      </c>
      <c r="W74" s="2">
        <f>G74-O$46</f>
        <v>0.53699999999999992</v>
      </c>
      <c r="X74" s="2">
        <f>H74-P$46</f>
        <v>-0.109</v>
      </c>
    </row>
    <row r="75" spans="2:24" x14ac:dyDescent="0.25">
      <c r="B75" s="3" t="s">
        <v>7</v>
      </c>
      <c r="C75" s="2">
        <v>0.34100000000000003</v>
      </c>
      <c r="D75" s="2">
        <v>0.44400000000000001</v>
      </c>
      <c r="E75" s="2">
        <v>0.38200000000000001</v>
      </c>
      <c r="F75" s="2">
        <v>0.71799999999999997</v>
      </c>
      <c r="G75" s="2">
        <v>0.81299999999999994</v>
      </c>
      <c r="H75" s="2">
        <v>0.25600000000000001</v>
      </c>
      <c r="J75" s="3" t="s">
        <v>7</v>
      </c>
      <c r="K75" s="2">
        <f t="shared" si="47"/>
        <v>0.65900000000000003</v>
      </c>
      <c r="L75" s="2">
        <f t="shared" si="48"/>
        <v>0</v>
      </c>
      <c r="M75" s="2">
        <f t="shared" si="49"/>
        <v>6.2E-2</v>
      </c>
      <c r="N75" s="2">
        <f t="shared" si="50"/>
        <v>0.128</v>
      </c>
      <c r="O75" s="2">
        <f t="shared" si="51"/>
        <v>0.18700000000000006</v>
      </c>
      <c r="P75" s="2">
        <f t="shared" si="52"/>
        <v>0.36099999999999999</v>
      </c>
      <c r="R75" s="3" t="s">
        <v>7</v>
      </c>
      <c r="S75" s="2">
        <f>C75-K$47</f>
        <v>0.20200000000000001</v>
      </c>
      <c r="T75" s="2">
        <f>D75-L$47</f>
        <v>0.27700000000000002</v>
      </c>
      <c r="U75" s="2">
        <f>E75-M$47</f>
        <v>0.24100000000000002</v>
      </c>
      <c r="V75" s="2">
        <f>F75-N$47</f>
        <v>0.23099999999999998</v>
      </c>
      <c r="W75" s="2">
        <f>G75-O$47</f>
        <v>0.16499999999999992</v>
      </c>
      <c r="X75" s="2">
        <f>H75-P$47</f>
        <v>0.38300000000000001</v>
      </c>
    </row>
    <row r="76" spans="2:24" x14ac:dyDescent="0.25">
      <c r="B76" s="3" t="s">
        <v>8</v>
      </c>
      <c r="C76" s="2">
        <v>0.111</v>
      </c>
      <c r="D76" s="2">
        <v>0.111</v>
      </c>
      <c r="E76" s="2">
        <v>0.111</v>
      </c>
      <c r="F76" s="2">
        <v>0.36699999999999999</v>
      </c>
      <c r="G76" s="2">
        <v>0.47599999999999998</v>
      </c>
      <c r="H76" s="2">
        <v>-0.248</v>
      </c>
      <c r="J76" s="4" t="s">
        <v>8</v>
      </c>
      <c r="K76" s="12">
        <f t="shared" si="47"/>
        <v>0</v>
      </c>
      <c r="L76" s="10">
        <f t="shared" si="48"/>
        <v>0</v>
      </c>
      <c r="M76" s="10">
        <f t="shared" si="49"/>
        <v>0</v>
      </c>
      <c r="N76" s="10">
        <f t="shared" si="50"/>
        <v>0</v>
      </c>
      <c r="O76" s="10">
        <f t="shared" si="51"/>
        <v>0</v>
      </c>
      <c r="P76" s="10">
        <f t="shared" si="52"/>
        <v>0</v>
      </c>
      <c r="R76" s="4" t="s">
        <v>8</v>
      </c>
      <c r="S76" s="12">
        <f>C76-K$48</f>
        <v>3.7000000000000005E-2</v>
      </c>
      <c r="T76" s="10">
        <f>D76-L$48</f>
        <v>0</v>
      </c>
      <c r="U76" s="10">
        <f>E76-M$48</f>
        <v>2.2000000000000006E-2</v>
      </c>
      <c r="V76" s="10">
        <f>F76-N$48</f>
        <v>0.14499999999999999</v>
      </c>
      <c r="W76" s="10">
        <f>G76-O$48</f>
        <v>0.81699999999999995</v>
      </c>
      <c r="X76" s="10">
        <f>H76-P$48</f>
        <v>-0.501</v>
      </c>
    </row>
    <row r="77" spans="2:24" x14ac:dyDescent="0.25">
      <c r="B77" s="6" t="s">
        <v>18</v>
      </c>
      <c r="C77" s="7">
        <f t="shared" ref="C77:H77" si="53">SUM(C68:C76)/COUNT(C68:C76)</f>
        <v>0.17055555555555557</v>
      </c>
      <c r="D77" s="7">
        <f t="shared" si="53"/>
        <v>0.60599999999999998</v>
      </c>
      <c r="E77" s="7">
        <f t="shared" si="53"/>
        <v>0.24388888888888893</v>
      </c>
      <c r="F77" s="7">
        <f t="shared" si="53"/>
        <v>0.64822222222222214</v>
      </c>
      <c r="G77" s="7">
        <f t="shared" si="53"/>
        <v>0.66355555555555557</v>
      </c>
      <c r="H77" s="7">
        <f t="shared" si="53"/>
        <v>0.1331111111111111</v>
      </c>
      <c r="J77" s="3" t="s">
        <v>18</v>
      </c>
      <c r="K77" s="2">
        <f t="shared" si="47"/>
        <v>0.24866666666666665</v>
      </c>
      <c r="L77" s="2">
        <f t="shared" si="48"/>
        <v>-4.3444444444444508E-2</v>
      </c>
      <c r="M77" s="2">
        <f t="shared" si="49"/>
        <v>9.3777777777777793E-2</v>
      </c>
      <c r="N77" s="2">
        <f t="shared" si="50"/>
        <v>0.10044444444444456</v>
      </c>
      <c r="O77" s="2">
        <f t="shared" si="51"/>
        <v>0.11755555555555552</v>
      </c>
      <c r="P77" s="2">
        <f t="shared" si="52"/>
        <v>0.16244444444444447</v>
      </c>
      <c r="R77" s="3" t="s">
        <v>18</v>
      </c>
      <c r="S77" s="2">
        <f>C77-K$49</f>
        <v>7.8111111111111131E-2</v>
      </c>
      <c r="T77" s="2">
        <f>D77-L$49</f>
        <v>2.011111111111108E-2</v>
      </c>
      <c r="U77" s="2">
        <f>E77-M$49</f>
        <v>9.911111111111115E-2</v>
      </c>
      <c r="V77" s="2">
        <f>F77-N$49</f>
        <v>0.27622222222222209</v>
      </c>
      <c r="W77" s="2">
        <f>G77-O$49</f>
        <v>0.35788888888888892</v>
      </c>
      <c r="X77" s="2">
        <f>H77-P$49</f>
        <v>9.1222222222222205E-2</v>
      </c>
    </row>
    <row r="78" spans="2:24" x14ac:dyDescent="0.25">
      <c r="B78" s="3" t="s">
        <v>19</v>
      </c>
      <c r="C78" s="2">
        <f>(Info!$B$2*Results!C68+Info!$B$3*Results!C69+Info!$B$4*Results!C70+Info!$B$5*Results!C71+Info!$B$6*Results!C72+Info!$B$7*Results!C73+Info!$B$8*Results!C74+Info!$B$9*Results!C75+Info!$B$10*Results!C76)/SUM(Info!$B$2:B$10)</f>
        <v>0.16266153846153847</v>
      </c>
      <c r="D78" s="2">
        <f>(Info!$B$2*Results!D68+Info!$B$3*Results!D69+Info!$B$4*Results!D70+Info!$B$5*Results!D71+Info!$B$6*Results!D72+Info!$B$7*Results!D73+Info!$B$8*Results!D74+Info!$B$9*Results!D75+Info!$B$10*Results!D76)/SUM(Info!$B$2:C$10)</f>
        <v>0.54230024213075056</v>
      </c>
      <c r="E78" s="2">
        <f>(Info!$B$2*Results!E68+Info!$B$3*Results!E69+Info!$B$4*Results!E70+Info!$B$5*Results!E71+Info!$B$6*Results!E72+Info!$B$7*Results!E73+Info!$B$8*Results!E74+Info!$B$9*Results!E75+Info!$B$10*Results!E76)/SUM(Info!$B$2:D$10)</f>
        <v>0.19429297820823246</v>
      </c>
      <c r="F78" s="2">
        <f>(Info!$B$2*Results!F68+Info!$B$3*Results!F69+Info!$B$4*Results!F70+Info!$B$5*Results!F71+Info!$B$6*Results!F72+Info!$B$7*Results!F73+Info!$B$8*Results!F74+Info!$B$9*Results!F75+Info!$B$10*Results!F76)/SUM(Info!$B$2:E$10)</f>
        <v>0.52164164648910405</v>
      </c>
      <c r="G78" s="2">
        <f>(Info!$B$2*Results!G68+Info!$B$3*Results!G69+Info!$B$4*Results!G70+Info!$B$5*Results!G71+Info!$B$6*Results!G72+Info!$B$7*Results!G73+Info!$B$8*Results!G74+Info!$B$9*Results!G75+Info!$B$10*Results!G76)/SUM(Info!$B$2:F$10)</f>
        <v>0.51783535108958823</v>
      </c>
      <c r="H78" s="2">
        <f>(Info!$B$2*Results!H68+Info!$B$3*Results!H69+Info!$B$4*Results!H70+Info!$B$5*Results!H71+Info!$B$6*Results!H72+Info!$B$7*Results!H73+Info!$B$8*Results!H74+Info!$B$9*Results!H75+Info!$B$10*Results!H76)/SUM(Info!$B$2:G$10)</f>
        <v>0.13111138014527846</v>
      </c>
      <c r="J78" s="3" t="s">
        <v>19</v>
      </c>
      <c r="K78" s="2">
        <f t="shared" si="47"/>
        <v>0.22761846153846155</v>
      </c>
      <c r="L78" s="2">
        <f t="shared" si="48"/>
        <v>-4.1176755447941971E-2</v>
      </c>
      <c r="M78" s="2">
        <f t="shared" si="49"/>
        <v>6.9699757869249396E-2</v>
      </c>
      <c r="N78" s="2">
        <f t="shared" si="50"/>
        <v>7.6876513317191364E-2</v>
      </c>
      <c r="O78" s="2">
        <f t="shared" si="51"/>
        <v>7.1845036319612698E-2</v>
      </c>
      <c r="P78" s="2">
        <f t="shared" si="52"/>
        <v>0.12975302663438254</v>
      </c>
      <c r="R78" s="3" t="s">
        <v>19</v>
      </c>
      <c r="S78" s="2">
        <f>C78-K$50</f>
        <v>9.5956937977276974E-2</v>
      </c>
      <c r="T78" s="2">
        <f>D78-L$50</f>
        <v>4.3496368038740796E-2</v>
      </c>
      <c r="U78" s="2">
        <f>E78-M$50</f>
        <v>8.3845036319612598E-2</v>
      </c>
      <c r="V78" s="2">
        <f>F78-N$50</f>
        <v>0.22752542372881346</v>
      </c>
      <c r="W78" s="2">
        <f>G78-O$50</f>
        <v>0.34651815980629525</v>
      </c>
      <c r="X78" s="2">
        <f>H78-P$50</f>
        <v>0.11672881355932205</v>
      </c>
    </row>
    <row r="80" spans="2:24" x14ac:dyDescent="0.25">
      <c r="B80" s="1" t="s">
        <v>26</v>
      </c>
    </row>
    <row r="81" spans="2:13" x14ac:dyDescent="0.25">
      <c r="B81" t="s">
        <v>29</v>
      </c>
    </row>
    <row r="82" spans="2:13" x14ac:dyDescent="0.25">
      <c r="B82" s="4" t="s">
        <v>11</v>
      </c>
      <c r="C82" s="5" t="s">
        <v>27</v>
      </c>
      <c r="D82" s="5" t="s">
        <v>23</v>
      </c>
      <c r="E82" s="5" t="s">
        <v>24</v>
      </c>
      <c r="F82" s="5" t="s">
        <v>25</v>
      </c>
      <c r="G82" s="13" t="s">
        <v>36</v>
      </c>
      <c r="H82" s="5" t="s">
        <v>12</v>
      </c>
      <c r="I82" s="5" t="s">
        <v>13</v>
      </c>
      <c r="J82" s="5" t="s">
        <v>14</v>
      </c>
      <c r="K82" s="13" t="s">
        <v>15</v>
      </c>
      <c r="L82" s="13" t="s">
        <v>16</v>
      </c>
      <c r="M82" s="13" t="s">
        <v>17</v>
      </c>
    </row>
    <row r="83" spans="2:13" x14ac:dyDescent="0.25">
      <c r="B83" s="3" t="s">
        <v>0</v>
      </c>
      <c r="C83">
        <f>D83+F83</f>
        <v>6</v>
      </c>
      <c r="D83">
        <v>4</v>
      </c>
      <c r="E83">
        <v>0</v>
      </c>
      <c r="F83">
        <v>2</v>
      </c>
      <c r="G83">
        <f>Info!C2-C83</f>
        <v>8</v>
      </c>
      <c r="H83" s="2">
        <f>D83/(D83+E83)</f>
        <v>1</v>
      </c>
      <c r="I83" s="2">
        <f>D83/(D83+F83)</f>
        <v>0.66666666666666663</v>
      </c>
      <c r="J83" s="2">
        <f>2*H83*I83/(H83+I83)</f>
        <v>0.8</v>
      </c>
      <c r="K83">
        <f>(D83+G83)/SUM(D83:G83)</f>
        <v>0.8571428571428571</v>
      </c>
      <c r="L83">
        <f>G83/(G83+E83)</f>
        <v>1</v>
      </c>
      <c r="M83">
        <f>((D83*G83)-(E83*F83))/SQRT((D83+E83)*(D83+F83)*(G83+E83)*(G83+F83))</f>
        <v>0.73029674334022143</v>
      </c>
    </row>
    <row r="84" spans="2:13" x14ac:dyDescent="0.25">
      <c r="B84" s="3" t="s">
        <v>1</v>
      </c>
      <c r="C84">
        <f t="shared" ref="C84:C91" si="54">D84+F84</f>
        <v>5</v>
      </c>
      <c r="D84">
        <v>5</v>
      </c>
      <c r="E84">
        <v>0</v>
      </c>
      <c r="F84">
        <v>0</v>
      </c>
      <c r="G84">
        <f>Info!C3-C84</f>
        <v>6</v>
      </c>
      <c r="H84" s="2">
        <f>D84/(D84+E84)</f>
        <v>1</v>
      </c>
      <c r="I84" s="2">
        <f>D84/(D84+F84)</f>
        <v>1</v>
      </c>
      <c r="J84" s="2">
        <f t="shared" ref="J84:J91" si="55">2*H84*I84/(H84+I84)</f>
        <v>1</v>
      </c>
      <c r="K84">
        <f t="shared" ref="K84:K91" si="56">(D84+G84)/SUM(D84:G84)</f>
        <v>1</v>
      </c>
      <c r="L84">
        <f t="shared" ref="L84:L91" si="57">G84/(G84+E84)</f>
        <v>1</v>
      </c>
      <c r="M84">
        <f t="shared" ref="M84:M91" si="58">((D84*G84)-(E84*F84))/SQRT((D84+E84)*(D84+F84)*(G84+E84)*(G84+F84))</f>
        <v>1</v>
      </c>
    </row>
    <row r="85" spans="2:13" x14ac:dyDescent="0.25">
      <c r="B85" s="3" t="s">
        <v>6</v>
      </c>
      <c r="C85">
        <f t="shared" si="54"/>
        <v>5</v>
      </c>
      <c r="D85">
        <v>5</v>
      </c>
      <c r="E85">
        <v>1</v>
      </c>
      <c r="F85">
        <v>0</v>
      </c>
      <c r="G85">
        <f>Info!C4-C85</f>
        <v>6</v>
      </c>
      <c r="H85" s="2">
        <f>D85/(D85+E85)</f>
        <v>0.83333333333333337</v>
      </c>
      <c r="I85" s="2">
        <f>D85/(D85+F85)</f>
        <v>1</v>
      </c>
      <c r="J85" s="2">
        <f t="shared" si="55"/>
        <v>0.90909090909090906</v>
      </c>
      <c r="K85">
        <f t="shared" si="56"/>
        <v>0.91666666666666663</v>
      </c>
      <c r="L85">
        <f t="shared" si="57"/>
        <v>0.8571428571428571</v>
      </c>
      <c r="M85">
        <f t="shared" si="58"/>
        <v>0.84515425472851657</v>
      </c>
    </row>
    <row r="86" spans="2:13" x14ac:dyDescent="0.25">
      <c r="B86" s="3" t="s">
        <v>2</v>
      </c>
      <c r="C86">
        <f t="shared" si="54"/>
        <v>0</v>
      </c>
      <c r="D86">
        <v>0</v>
      </c>
      <c r="E86">
        <v>0</v>
      </c>
      <c r="F86">
        <v>0</v>
      </c>
      <c r="G86">
        <f>Info!C5-C86</f>
        <v>8</v>
      </c>
      <c r="H86" s="2"/>
      <c r="I86" s="2"/>
      <c r="J86" s="2"/>
    </row>
    <row r="87" spans="2:13" x14ac:dyDescent="0.25">
      <c r="B87" s="3" t="s">
        <v>3</v>
      </c>
      <c r="C87">
        <f t="shared" si="54"/>
        <v>1</v>
      </c>
      <c r="D87">
        <v>1</v>
      </c>
      <c r="E87">
        <v>0</v>
      </c>
      <c r="F87">
        <v>0</v>
      </c>
      <c r="G87">
        <f>Info!C6-C87</f>
        <v>7</v>
      </c>
      <c r="H87" s="2">
        <f>D87/(D87+E87)</f>
        <v>1</v>
      </c>
      <c r="I87" s="2">
        <f>D87/(D87+F87)</f>
        <v>1</v>
      </c>
      <c r="J87" s="2">
        <f t="shared" si="55"/>
        <v>1</v>
      </c>
      <c r="K87">
        <f t="shared" si="56"/>
        <v>1</v>
      </c>
      <c r="L87">
        <f t="shared" si="57"/>
        <v>1</v>
      </c>
      <c r="M87">
        <f t="shared" si="58"/>
        <v>1</v>
      </c>
    </row>
    <row r="88" spans="2:13" x14ac:dyDescent="0.25">
      <c r="B88" s="3" t="s">
        <v>4</v>
      </c>
      <c r="C88">
        <f t="shared" si="54"/>
        <v>1</v>
      </c>
      <c r="D88">
        <v>1</v>
      </c>
      <c r="E88">
        <v>0</v>
      </c>
      <c r="F88">
        <v>0</v>
      </c>
      <c r="G88">
        <f>Info!C7-C88</f>
        <v>11</v>
      </c>
      <c r="H88" s="2">
        <f>D88/(D88+E88)</f>
        <v>1</v>
      </c>
      <c r="I88" s="2">
        <f>D88/(D88+F88)</f>
        <v>1</v>
      </c>
      <c r="J88" s="2">
        <f t="shared" si="55"/>
        <v>1</v>
      </c>
      <c r="K88">
        <f t="shared" si="56"/>
        <v>1</v>
      </c>
      <c r="L88">
        <f t="shared" si="57"/>
        <v>1</v>
      </c>
      <c r="M88">
        <f t="shared" si="58"/>
        <v>1</v>
      </c>
    </row>
    <row r="89" spans="2:13" x14ac:dyDescent="0.25">
      <c r="B89" s="3" t="s">
        <v>5</v>
      </c>
      <c r="C89">
        <f t="shared" si="54"/>
        <v>6</v>
      </c>
      <c r="D89">
        <v>3</v>
      </c>
      <c r="E89">
        <v>1</v>
      </c>
      <c r="F89">
        <v>3</v>
      </c>
      <c r="G89">
        <f>Info!C8-C89</f>
        <v>6</v>
      </c>
      <c r="H89" s="2">
        <f>D89/(D89+E89)</f>
        <v>0.75</v>
      </c>
      <c r="I89" s="2">
        <f>D89/(D89+F89)</f>
        <v>0.5</v>
      </c>
      <c r="J89" s="2">
        <f t="shared" si="55"/>
        <v>0.6</v>
      </c>
      <c r="K89">
        <f t="shared" si="56"/>
        <v>0.69230769230769229</v>
      </c>
      <c r="L89">
        <f t="shared" si="57"/>
        <v>0.8571428571428571</v>
      </c>
      <c r="M89">
        <f t="shared" si="58"/>
        <v>0.38575837490522974</v>
      </c>
    </row>
    <row r="90" spans="2:13" x14ac:dyDescent="0.25">
      <c r="B90" s="3" t="s">
        <v>7</v>
      </c>
      <c r="C90">
        <f t="shared" si="54"/>
        <v>1</v>
      </c>
      <c r="D90">
        <v>1</v>
      </c>
      <c r="E90">
        <v>0</v>
      </c>
      <c r="F90">
        <v>0</v>
      </c>
      <c r="G90">
        <f>Info!C9-C90</f>
        <v>5</v>
      </c>
      <c r="H90" s="9">
        <f>D90/(D90+E90)</f>
        <v>1</v>
      </c>
      <c r="I90" s="9">
        <f>D90/(D90+F90)</f>
        <v>1</v>
      </c>
      <c r="J90" s="9">
        <f t="shared" si="55"/>
        <v>1</v>
      </c>
      <c r="K90">
        <f t="shared" si="56"/>
        <v>1</v>
      </c>
      <c r="L90">
        <f t="shared" si="57"/>
        <v>1</v>
      </c>
      <c r="M90">
        <f t="shared" si="58"/>
        <v>1</v>
      </c>
    </row>
    <row r="91" spans="2:13" x14ac:dyDescent="0.25">
      <c r="B91" s="3" t="s">
        <v>8</v>
      </c>
      <c r="C91" s="8">
        <f t="shared" si="54"/>
        <v>2</v>
      </c>
      <c r="D91" s="5">
        <v>2</v>
      </c>
      <c r="E91" s="5">
        <v>1</v>
      </c>
      <c r="F91" s="5">
        <v>0</v>
      </c>
      <c r="G91" s="5">
        <f>Info!C10-C91</f>
        <v>4</v>
      </c>
      <c r="H91" s="10">
        <f>D91/(D91+E91)</f>
        <v>0.66666666666666663</v>
      </c>
      <c r="I91" s="10">
        <f>D91/(D91+F91)</f>
        <v>1</v>
      </c>
      <c r="J91" s="10">
        <f t="shared" si="55"/>
        <v>0.8</v>
      </c>
      <c r="K91" s="5">
        <f t="shared" si="56"/>
        <v>0.8571428571428571</v>
      </c>
      <c r="L91" s="5">
        <f t="shared" si="57"/>
        <v>0.8</v>
      </c>
      <c r="M91" s="5">
        <f t="shared" si="58"/>
        <v>0.73029674334022143</v>
      </c>
    </row>
    <row r="92" spans="2:13" x14ac:dyDescent="0.25">
      <c r="B92" s="6" t="s">
        <v>18</v>
      </c>
      <c r="D92" s="2"/>
      <c r="E92" s="2"/>
      <c r="F92" s="2"/>
      <c r="H92" s="2">
        <f>SUM(H83:H91)/COUNT(H83:H91)</f>
        <v>0.90625000000000011</v>
      </c>
      <c r="I92" s="2">
        <f>SUM(I83:I91)/COUNT(I83:I91)</f>
        <v>0.89583333333333326</v>
      </c>
      <c r="J92" s="2">
        <f>SUM(J83:J91)/COUNT(J83:J91)</f>
        <v>0.88863636363636356</v>
      </c>
      <c r="K92" s="2">
        <f t="shared" ref="K92:M92" si="59">SUM(K83:K91)/COUNT(K83:K91)</f>
        <v>0.91540750915750912</v>
      </c>
      <c r="L92" s="2">
        <f t="shared" si="59"/>
        <v>0.93928571428571428</v>
      </c>
      <c r="M92" s="2">
        <f t="shared" si="59"/>
        <v>0.83643826453927361</v>
      </c>
    </row>
    <row r="93" spans="2:13" x14ac:dyDescent="0.25">
      <c r="B93" s="3" t="s">
        <v>19</v>
      </c>
      <c r="D93" s="11"/>
      <c r="E93" s="11"/>
      <c r="F93" s="11"/>
      <c r="H93" s="11">
        <f>(($C83*H83)+($C84*H84)+($C85*H85)+($C86*H86)+($C87*H87)+($C88*H88)+($C89*H89)+($C90*H90)+($C91*H91))/SUM($C83:$C91)</f>
        <v>0.88888888888888884</v>
      </c>
      <c r="I93" s="11">
        <f>(($C83*I83)+($C84*I84)+($C85*I85)+($C86*I86)+($C87*I87)+($C88*I88)+($C89*I89)+($C90*I90)+($C91*I91))/SUM($C83:$C91)</f>
        <v>0.81481481481481477</v>
      </c>
      <c r="J93" s="11">
        <f>(($C83*J83)+($C84*J84)+($C85*J85)+($C86*J86)+($C87*J87)+($C88*J88)+($C89*J89)+($C90*J90)+($C91*J91))/SUM($C83:$C91)</f>
        <v>0.8350168350168351</v>
      </c>
      <c r="K93" s="11">
        <f>(($C83*K83)+($C84*K84)+($C85*K85)+($C86*K86)+($C87*K87)+($C88*K88)+($C89*K89)+($C90*K90)+($C91*K91))/SUM($C83:$C91)</f>
        <v>0.87386379053045715</v>
      </c>
      <c r="L93" s="11">
        <f>(($C83*L83)+($C84*L84)+($C85*L85)+($C86*L86)+($C87*L87)+($C88*L88)+($C89*L89)+($C90*L90)+($C91*L91))/SUM($C83:$C91)</f>
        <v>0.92698412698412702</v>
      </c>
      <c r="M93" s="11">
        <f>(($C83*M83)+($C84*M84)+($C85*M85)+($C86*M86)+($C87*M87)+($C88*M88)+($C89*M89)+($C90*M90)+($C91*M91))/SUM($C83:$C91)</f>
        <v>0.75491464702947164</v>
      </c>
    </row>
  </sheetData>
  <conditionalFormatting sqref="S5:X15">
    <cfRule type="colorScale" priority="7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40:X50">
    <cfRule type="colorScale" priority="6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54:X64">
    <cfRule type="colorScale" priority="5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68:X78">
    <cfRule type="colorScale" priority="4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K54:P64">
    <cfRule type="colorScale" priority="3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K68:P78">
    <cfRule type="colorScale" priority="2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19:X29">
    <cfRule type="colorScale" priority="1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8" sqref="F18"/>
    </sheetView>
  </sheetViews>
  <sheetFormatPr baseColWidth="10" defaultColWidth="10.85546875" defaultRowHeight="15" x14ac:dyDescent="0.25"/>
  <cols>
    <col min="1" max="1" width="16.140625" bestFit="1" customWidth="1"/>
    <col min="3" max="3" width="16.140625" bestFit="1" customWidth="1"/>
  </cols>
  <sheetData>
    <row r="1" spans="1:3" x14ac:dyDescent="0.25">
      <c r="B1" t="s">
        <v>9</v>
      </c>
      <c r="C1" t="s">
        <v>35</v>
      </c>
    </row>
    <row r="2" spans="1:3" x14ac:dyDescent="0.25">
      <c r="A2" t="s">
        <v>0</v>
      </c>
      <c r="B2">
        <v>29</v>
      </c>
      <c r="C2">
        <v>14</v>
      </c>
    </row>
    <row r="3" spans="1:3" x14ac:dyDescent="0.25">
      <c r="A3" t="s">
        <v>1</v>
      </c>
      <c r="B3">
        <v>27</v>
      </c>
      <c r="C3">
        <v>11</v>
      </c>
    </row>
    <row r="4" spans="1:3" x14ac:dyDescent="0.25">
      <c r="A4" t="s">
        <v>6</v>
      </c>
      <c r="B4">
        <v>60</v>
      </c>
      <c r="C4">
        <v>11</v>
      </c>
    </row>
    <row r="5" spans="1:3" x14ac:dyDescent="0.25">
      <c r="A5" t="s">
        <v>2</v>
      </c>
      <c r="B5">
        <v>50</v>
      </c>
      <c r="C5">
        <v>8</v>
      </c>
    </row>
    <row r="6" spans="1:3" x14ac:dyDescent="0.25">
      <c r="A6" t="s">
        <v>3</v>
      </c>
      <c r="B6">
        <v>46</v>
      </c>
      <c r="C6">
        <v>8</v>
      </c>
    </row>
    <row r="7" spans="1:3" x14ac:dyDescent="0.25">
      <c r="A7" t="s">
        <v>4</v>
      </c>
      <c r="B7">
        <v>52</v>
      </c>
      <c r="C7">
        <v>12</v>
      </c>
    </row>
    <row r="8" spans="1:3" x14ac:dyDescent="0.25">
      <c r="A8" t="s">
        <v>5</v>
      </c>
      <c r="B8">
        <v>34</v>
      </c>
      <c r="C8">
        <v>12</v>
      </c>
    </row>
    <row r="9" spans="1:3" x14ac:dyDescent="0.25">
      <c r="A9" t="s">
        <v>7</v>
      </c>
      <c r="B9">
        <v>18</v>
      </c>
      <c r="C9">
        <v>6</v>
      </c>
    </row>
    <row r="10" spans="1:3" x14ac:dyDescent="0.25">
      <c r="A10" t="s">
        <v>8</v>
      </c>
      <c r="B10">
        <v>9</v>
      </c>
      <c r="C10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2022-10-24T13:02:16Z</dcterms:modified>
</cp:coreProperties>
</file>