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/projects/paper/2025/AIRE25-EnsembleLLMs/results/"/>
    </mc:Choice>
  </mc:AlternateContent>
  <xr:revisionPtr revIDLastSave="0" documentId="13_ncr:1_{5B984A28-8948-4D4B-94E3-FDACB1657107}" xr6:coauthVersionLast="47" xr6:coauthVersionMax="47" xr10:uidLastSave="{00000000-0000-0000-0000-000000000000}"/>
  <bookViews>
    <workbookView xWindow="34200" yWindow="500" windowWidth="38400" windowHeight="19660" activeTab="2" xr2:uid="{2B09355F-B89E-2041-955C-DA62EF02190A}"/>
  </bookViews>
  <sheets>
    <sheet name="results" sheetId="3" r:id="rId1"/>
    <sheet name="paper" sheetId="5" r:id="rId2"/>
    <sheet name="latex" sheetId="6" r:id="rId3"/>
  </sheets>
  <definedNames>
    <definedName name="results_1" localSheetId="0">results!$A$1:$I$46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5" l="1"/>
  <c r="AJ4" i="5"/>
  <c r="AJ5" i="5"/>
  <c r="AJ6" i="5"/>
  <c r="AJ7" i="5"/>
  <c r="AJ8" i="5"/>
  <c r="AJ9" i="5"/>
  <c r="AJ10" i="5"/>
  <c r="AF3" i="5" a="1"/>
  <c r="AF3" i="5" s="1"/>
  <c r="AF4" i="5" a="1"/>
  <c r="AF4" i="5" s="1"/>
  <c r="AF5" i="5" a="1"/>
  <c r="AF5" i="5" s="1"/>
  <c r="AF6" i="5" a="1"/>
  <c r="AF6" i="5" s="1"/>
  <c r="AF7" i="5" a="1"/>
  <c r="AF7" i="5" s="1"/>
  <c r="AF8" i="5" a="1"/>
  <c r="AF8" i="5" s="1"/>
  <c r="AF9" i="5" a="1"/>
  <c r="AF9" i="5" s="1"/>
  <c r="AF10" i="5" a="1"/>
  <c r="AF10" i="5" s="1"/>
  <c r="AB3" i="5" a="1"/>
  <c r="AB3" i="5" s="1"/>
  <c r="AB4" i="5" a="1"/>
  <c r="AB4" i="5" s="1"/>
  <c r="AB5" i="5" a="1"/>
  <c r="AB5" i="5" s="1"/>
  <c r="AB6" i="5" a="1"/>
  <c r="AB6" i="5" s="1"/>
  <c r="AB7" i="5" a="1"/>
  <c r="AB7" i="5" s="1"/>
  <c r="AB8" i="5" a="1"/>
  <c r="AB8" i="5" s="1"/>
  <c r="AB9" i="5" a="1"/>
  <c r="AB9" i="5" s="1"/>
  <c r="AB10" i="5" a="1"/>
  <c r="AB10" i="5" s="1"/>
  <c r="X3" i="5" a="1"/>
  <c r="X3" i="5" s="1"/>
  <c r="X4" i="5" a="1"/>
  <c r="X4" i="5" s="1"/>
  <c r="X5" i="5" a="1"/>
  <c r="X5" i="5" s="1"/>
  <c r="X6" i="5" a="1"/>
  <c r="X6" i="5" s="1"/>
  <c r="X7" i="5" a="1"/>
  <c r="X7" i="5" s="1"/>
  <c r="X8" i="5" a="1"/>
  <c r="X8" i="5" s="1"/>
  <c r="X9" i="5" a="1"/>
  <c r="X9" i="5" s="1"/>
  <c r="X10" i="5" a="1"/>
  <c r="X10" i="5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P4" i="5" a="1"/>
  <c r="P4" i="5" s="1"/>
  <c r="P5" i="5" a="1"/>
  <c r="P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3" i="5" a="1"/>
  <c r="P3" i="5" s="1"/>
  <c r="J42" i="5"/>
  <c r="J43" i="5"/>
  <c r="J44" i="5"/>
  <c r="J45" i="5"/>
  <c r="J46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2" i="3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2" i="5"/>
  <c r="AI21" i="5" a="1"/>
  <c r="AI21" i="5" s="1"/>
  <c r="AI22" i="5" a="1"/>
  <c r="AI22" i="5" s="1"/>
  <c r="AI23" i="5" a="1"/>
  <c r="AI23" i="5" s="1"/>
  <c r="AI24" i="5" a="1"/>
  <c r="AI24" i="5" s="1"/>
  <c r="AI25" i="5" a="1"/>
  <c r="AI25" i="5" s="1"/>
  <c r="AI26" i="5" a="1"/>
  <c r="AI26" i="5" s="1"/>
  <c r="AI27" i="5" a="1"/>
  <c r="AI27" i="5" s="1"/>
  <c r="AH21" i="5" a="1"/>
  <c r="AH21" i="5" s="1"/>
  <c r="AH22" i="5" a="1"/>
  <c r="AH22" i="5" s="1"/>
  <c r="AH23" i="5" a="1"/>
  <c r="AH23" i="5" s="1"/>
  <c r="AJ23" i="5" s="1"/>
  <c r="AH24" i="5" a="1"/>
  <c r="AH24" i="5" s="1"/>
  <c r="AH25" i="5" a="1"/>
  <c r="AH25" i="5" s="1"/>
  <c r="AH26" i="5" a="1"/>
  <c r="AH26" i="5" s="1"/>
  <c r="AJ26" i="5" s="1"/>
  <c r="AH27" i="5" a="1"/>
  <c r="AH27" i="5" s="1"/>
  <c r="AI20" i="5" a="1"/>
  <c r="AI20" i="5" s="1"/>
  <c r="AH20" i="5" a="1"/>
  <c r="AH20" i="5" s="1"/>
  <c r="AG21" i="5"/>
  <c r="AG22" i="5"/>
  <c r="AG23" i="5"/>
  <c r="AG24" i="5"/>
  <c r="AG25" i="5"/>
  <c r="AG26" i="5"/>
  <c r="AG27" i="5"/>
  <c r="AG20" i="5"/>
  <c r="AD21" i="5" a="1"/>
  <c r="AD21" i="5" s="1"/>
  <c r="AD22" i="5" a="1"/>
  <c r="AD22" i="5" s="1"/>
  <c r="AD23" i="5" a="1"/>
  <c r="AD23" i="5" s="1"/>
  <c r="AD24" i="5" a="1"/>
  <c r="AD24" i="5" s="1"/>
  <c r="AD25" i="5" a="1"/>
  <c r="AD25" i="5" s="1"/>
  <c r="AD26" i="5" a="1"/>
  <c r="AD26" i="5" s="1"/>
  <c r="AD27" i="5" a="1"/>
  <c r="AD27" i="5" s="1"/>
  <c r="AD20" i="5" a="1"/>
  <c r="AD20" i="5" s="1"/>
  <c r="AC21" i="5" a="1"/>
  <c r="AC21" i="5" s="1"/>
  <c r="AC22" i="5" a="1"/>
  <c r="AC22" i="5" s="1"/>
  <c r="AC23" i="5" a="1"/>
  <c r="AC23" i="5" s="1"/>
  <c r="AC24" i="5" a="1"/>
  <c r="AC24" i="5" s="1"/>
  <c r="AC25" i="5" a="1"/>
  <c r="AC25" i="5" s="1"/>
  <c r="AC26" i="5" a="1"/>
  <c r="AC26" i="5" s="1"/>
  <c r="AC27" i="5" a="1"/>
  <c r="AC27" i="5" s="1"/>
  <c r="AC20" i="5" a="1"/>
  <c r="AC20" i="5" s="1"/>
  <c r="AB21" i="5"/>
  <c r="AB22" i="5"/>
  <c r="AB23" i="5"/>
  <c r="AB24" i="5"/>
  <c r="AB25" i="5"/>
  <c r="AB26" i="5"/>
  <c r="AB27" i="5"/>
  <c r="AB20" i="5"/>
  <c r="Y21" i="5" a="1"/>
  <c r="Y21" i="5" s="1"/>
  <c r="Y22" i="5" a="1"/>
  <c r="Y22" i="5" s="1"/>
  <c r="Y23" i="5" a="1"/>
  <c r="Y23" i="5" s="1"/>
  <c r="Y24" i="5" a="1"/>
  <c r="Y24" i="5" s="1"/>
  <c r="Y25" i="5" a="1"/>
  <c r="Y25" i="5" s="1"/>
  <c r="Y26" i="5" a="1"/>
  <c r="Y26" i="5" s="1"/>
  <c r="Y27" i="5" a="1"/>
  <c r="Y27" i="5" s="1"/>
  <c r="Y20" i="5" a="1"/>
  <c r="Y20" i="5" s="1"/>
  <c r="X21" i="5" a="1"/>
  <c r="X21" i="5" s="1"/>
  <c r="X22" i="5" a="1"/>
  <c r="X22" i="5" s="1"/>
  <c r="X23" i="5" a="1"/>
  <c r="X23" i="5" s="1"/>
  <c r="X24" i="5" a="1"/>
  <c r="X24" i="5" s="1"/>
  <c r="X25" i="5" a="1"/>
  <c r="X25" i="5" s="1"/>
  <c r="X26" i="5" a="1"/>
  <c r="X26" i="5" s="1"/>
  <c r="X27" i="5" a="1"/>
  <c r="X27" i="5" s="1"/>
  <c r="X20" i="5" a="1"/>
  <c r="X20" i="5" s="1"/>
  <c r="W21" i="5"/>
  <c r="W22" i="5"/>
  <c r="W23" i="5"/>
  <c r="W24" i="5"/>
  <c r="W25" i="5"/>
  <c r="W26" i="5"/>
  <c r="W27" i="5"/>
  <c r="W20" i="5"/>
  <c r="R21" i="5"/>
  <c r="R22" i="5"/>
  <c r="R23" i="5"/>
  <c r="R24" i="5"/>
  <c r="R25" i="5"/>
  <c r="R26" i="5"/>
  <c r="R27" i="5"/>
  <c r="R20" i="5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0" i="5" a="1"/>
  <c r="T20" i="5" s="1"/>
  <c r="S21" i="5" a="1"/>
  <c r="S21" i="5" s="1"/>
  <c r="S22" i="5" a="1"/>
  <c r="S22" i="5" s="1"/>
  <c r="U22" i="5" s="1"/>
  <c r="S23" i="5" a="1"/>
  <c r="S23" i="5" s="1"/>
  <c r="S24" i="5" a="1"/>
  <c r="S24" i="5" s="1"/>
  <c r="U24" i="5" s="1"/>
  <c r="S25" i="5" a="1"/>
  <c r="S25" i="5" s="1"/>
  <c r="S26" i="5" a="1"/>
  <c r="S26" i="5" s="1"/>
  <c r="U26" i="5" s="1"/>
  <c r="S27" i="5" a="1"/>
  <c r="S27" i="5" s="1"/>
  <c r="U27" i="5" s="1"/>
  <c r="S20" i="5" a="1"/>
  <c r="S20" i="5" s="1"/>
  <c r="U20" i="5" s="1"/>
  <c r="M21" i="5"/>
  <c r="M22" i="5"/>
  <c r="M23" i="5"/>
  <c r="M24" i="5"/>
  <c r="M25" i="5"/>
  <c r="M26" i="5"/>
  <c r="M27" i="5"/>
  <c r="M20" i="5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0" i="5" a="1"/>
  <c r="O20" i="5" s="1"/>
  <c r="N21" i="5" a="1"/>
  <c r="N21" i="5" s="1"/>
  <c r="P21" i="5" s="1"/>
  <c r="N22" i="5" a="1"/>
  <c r="N22" i="5" s="1"/>
  <c r="P22" i="5" s="1"/>
  <c r="N23" i="5" a="1"/>
  <c r="N23" i="5" s="1"/>
  <c r="P23" i="5" s="1"/>
  <c r="N24" i="5" a="1"/>
  <c r="N24" i="5" s="1"/>
  <c r="P24" i="5" s="1"/>
  <c r="N25" i="5" a="1"/>
  <c r="N25" i="5" s="1"/>
  <c r="P25" i="5" s="1"/>
  <c r="N26" i="5" a="1"/>
  <c r="N26" i="5" s="1"/>
  <c r="P26" i="5" s="1"/>
  <c r="N27" i="5" a="1"/>
  <c r="N27" i="5" s="1"/>
  <c r="P27" i="5" s="1"/>
  <c r="N20" i="5" a="1"/>
  <c r="N20" i="5" s="1"/>
  <c r="P20" i="5" s="1"/>
  <c r="AE4" i="5" a="1"/>
  <c r="AE4" i="5" s="1"/>
  <c r="AE5" i="5" a="1"/>
  <c r="AE5" i="5" s="1"/>
  <c r="AE6" i="5" a="1"/>
  <c r="AE6" i="5" s="1"/>
  <c r="AE7" i="5" a="1"/>
  <c r="AE7" i="5" s="1"/>
  <c r="AE8" i="5" a="1"/>
  <c r="AE8" i="5" s="1"/>
  <c r="AE9" i="5" a="1"/>
  <c r="AE9" i="5" s="1"/>
  <c r="AE10" i="5" a="1"/>
  <c r="AE10" i="5" s="1"/>
  <c r="AE3" i="5" a="1"/>
  <c r="AE3" i="5" s="1"/>
  <c r="AA4" i="5" a="1"/>
  <c r="AA4" i="5" s="1"/>
  <c r="AA5" i="5" a="1"/>
  <c r="AA5" i="5" s="1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3" i="5" a="1"/>
  <c r="AA3" i="5" s="1"/>
  <c r="W4" i="5" a="1"/>
  <c r="W4" i="5" s="1"/>
  <c r="W5" i="5" a="1"/>
  <c r="W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3" i="5" a="1"/>
  <c r="W3" i="5" s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3" i="5" a="1"/>
  <c r="S3" i="5" s="1"/>
  <c r="O4" i="5" a="1"/>
  <c r="O4" i="5" s="1"/>
  <c r="AM4" i="5" s="1"/>
  <c r="O5" i="5" a="1"/>
  <c r="O5" i="5" s="1"/>
  <c r="AM5" i="5" s="1"/>
  <c r="O6" i="5" a="1"/>
  <c r="O6" i="5" s="1"/>
  <c r="AM6" i="5" s="1"/>
  <c r="O7" i="5" a="1"/>
  <c r="O7" i="5" s="1"/>
  <c r="AM7" i="5" s="1"/>
  <c r="O8" i="5" a="1"/>
  <c r="O8" i="5" s="1"/>
  <c r="AM8" i="5" s="1"/>
  <c r="O9" i="5" a="1"/>
  <c r="O9" i="5" s="1"/>
  <c r="AI9" i="5" s="1"/>
  <c r="O10" i="5" a="1"/>
  <c r="O10" i="5" s="1"/>
  <c r="AI10" i="5" s="1"/>
  <c r="O3" i="5" a="1"/>
  <c r="O3" i="5" s="1"/>
  <c r="AM3" i="5" s="1"/>
  <c r="N4" i="5" a="1"/>
  <c r="N4" i="5" s="1"/>
  <c r="Q4" i="5" a="1"/>
  <c r="Q4" i="5" s="1"/>
  <c r="R4" i="5" a="1"/>
  <c r="R4" i="5" s="1"/>
  <c r="V21" i="5" s="1"/>
  <c r="U4" i="5" a="1"/>
  <c r="U4" i="5" s="1"/>
  <c r="V4" i="5" a="1"/>
  <c r="V4" i="5" s="1"/>
  <c r="AA21" i="5" s="1"/>
  <c r="Y4" i="5" a="1"/>
  <c r="Y4" i="5" s="1"/>
  <c r="Z4" i="5" a="1"/>
  <c r="Z4" i="5" s="1"/>
  <c r="AF21" i="5" s="1"/>
  <c r="AC4" i="5" a="1"/>
  <c r="AC4" i="5" s="1"/>
  <c r="AD4" i="5" a="1"/>
  <c r="AD4" i="5" s="1"/>
  <c r="AK21" i="5" s="1"/>
  <c r="N5" i="5" a="1"/>
  <c r="N5" i="5" s="1"/>
  <c r="Q5" i="5" a="1"/>
  <c r="Q5" i="5" s="1"/>
  <c r="R5" i="5" a="1"/>
  <c r="R5" i="5" s="1"/>
  <c r="V22" i="5" s="1"/>
  <c r="U5" i="5" a="1"/>
  <c r="U5" i="5" s="1"/>
  <c r="V5" i="5" a="1"/>
  <c r="V5" i="5" s="1"/>
  <c r="AA22" i="5" s="1"/>
  <c r="Y5" i="5" a="1"/>
  <c r="Y5" i="5" s="1"/>
  <c r="Z5" i="5" a="1"/>
  <c r="Z5" i="5" s="1"/>
  <c r="AF22" i="5" s="1"/>
  <c r="AC5" i="5" a="1"/>
  <c r="AC5" i="5" s="1"/>
  <c r="AD5" i="5" a="1"/>
  <c r="AD5" i="5" s="1"/>
  <c r="AK22" i="5" s="1"/>
  <c r="N6" i="5" a="1"/>
  <c r="N6" i="5" s="1"/>
  <c r="Q6" i="5" a="1"/>
  <c r="Q6" i="5" s="1"/>
  <c r="R6" i="5" a="1"/>
  <c r="R6" i="5" s="1"/>
  <c r="V23" i="5" s="1"/>
  <c r="U6" i="5" a="1"/>
  <c r="U6" i="5" s="1"/>
  <c r="V6" i="5" a="1"/>
  <c r="V6" i="5" s="1"/>
  <c r="AA23" i="5" s="1"/>
  <c r="Y6" i="5" a="1"/>
  <c r="Y6" i="5" s="1"/>
  <c r="Z6" i="5" a="1"/>
  <c r="Z6" i="5" s="1"/>
  <c r="AF23" i="5" s="1"/>
  <c r="AC6" i="5" a="1"/>
  <c r="AC6" i="5" s="1"/>
  <c r="AD6" i="5" a="1"/>
  <c r="AD6" i="5" s="1"/>
  <c r="AK23" i="5" s="1"/>
  <c r="N7" i="5" a="1"/>
  <c r="N7" i="5" s="1"/>
  <c r="Q7" i="5" a="1"/>
  <c r="Q7" i="5" s="1"/>
  <c r="R7" i="5" a="1"/>
  <c r="R7" i="5" s="1"/>
  <c r="V24" i="5" s="1"/>
  <c r="U7" i="5" a="1"/>
  <c r="U7" i="5" s="1"/>
  <c r="V7" i="5" a="1"/>
  <c r="V7" i="5" s="1"/>
  <c r="AA24" i="5" s="1"/>
  <c r="Y7" i="5" a="1"/>
  <c r="Y7" i="5" s="1"/>
  <c r="Z7" i="5" a="1"/>
  <c r="Z7" i="5" s="1"/>
  <c r="AF24" i="5" s="1"/>
  <c r="AC7" i="5" a="1"/>
  <c r="AC7" i="5" s="1"/>
  <c r="AD7" i="5" a="1"/>
  <c r="AD7" i="5" s="1"/>
  <c r="N8" i="5" a="1"/>
  <c r="N8" i="5" s="1"/>
  <c r="Q8" i="5" a="1"/>
  <c r="Q8" i="5" s="1"/>
  <c r="R8" i="5" a="1"/>
  <c r="R8" i="5" s="1"/>
  <c r="Q25" i="5" s="1"/>
  <c r="U8" i="5" a="1"/>
  <c r="U8" i="5" s="1"/>
  <c r="V8" i="5" a="1"/>
  <c r="V8" i="5" s="1"/>
  <c r="AA25" i="5" s="1"/>
  <c r="Y8" i="5" a="1"/>
  <c r="Y8" i="5" s="1"/>
  <c r="Z8" i="5" a="1"/>
  <c r="Z8" i="5" s="1"/>
  <c r="AF25" i="5" s="1"/>
  <c r="AC8" i="5" a="1"/>
  <c r="AC8" i="5" s="1"/>
  <c r="AD8" i="5" a="1"/>
  <c r="AD8" i="5" s="1"/>
  <c r="AK25" i="5" s="1"/>
  <c r="N9" i="5" a="1"/>
  <c r="N9" i="5" s="1"/>
  <c r="Q9" i="5" a="1"/>
  <c r="Q9" i="5" s="1"/>
  <c r="R9" i="5" a="1"/>
  <c r="R9" i="5" s="1"/>
  <c r="Q26" i="5" s="1"/>
  <c r="U9" i="5" a="1"/>
  <c r="U9" i="5" s="1"/>
  <c r="V9" i="5" a="1"/>
  <c r="V9" i="5" s="1"/>
  <c r="AA26" i="5" s="1"/>
  <c r="Y9" i="5" a="1"/>
  <c r="Y9" i="5" s="1"/>
  <c r="Z9" i="5" a="1"/>
  <c r="Z9" i="5" s="1"/>
  <c r="AF26" i="5" s="1"/>
  <c r="AC9" i="5" a="1"/>
  <c r="AC9" i="5" s="1"/>
  <c r="AD9" i="5" a="1"/>
  <c r="AD9" i="5" s="1"/>
  <c r="AK26" i="5" s="1"/>
  <c r="N10" i="5" a="1"/>
  <c r="N10" i="5" s="1"/>
  <c r="Q10" i="5" a="1"/>
  <c r="Q10" i="5" s="1"/>
  <c r="R10" i="5" a="1"/>
  <c r="R10" i="5" s="1"/>
  <c r="Q27" i="5" s="1"/>
  <c r="U10" i="5" a="1"/>
  <c r="U10" i="5" s="1"/>
  <c r="V10" i="5" a="1"/>
  <c r="V10" i="5" s="1"/>
  <c r="AA27" i="5" s="1"/>
  <c r="Y10" i="5" a="1"/>
  <c r="Y10" i="5" s="1"/>
  <c r="Z10" i="5" a="1"/>
  <c r="Z10" i="5" s="1"/>
  <c r="AF27" i="5" s="1"/>
  <c r="AC10" i="5" a="1"/>
  <c r="AC10" i="5" s="1"/>
  <c r="AD10" i="5" a="1"/>
  <c r="AD10" i="5" s="1"/>
  <c r="AK27" i="5" s="1"/>
  <c r="AD3" i="5" a="1"/>
  <c r="AD3" i="5" s="1"/>
  <c r="AK20" i="5" s="1"/>
  <c r="AC3" i="5" a="1"/>
  <c r="AC3" i="5" s="1"/>
  <c r="Z3" i="5" a="1"/>
  <c r="Z3" i="5" s="1"/>
  <c r="AF20" i="5" s="1"/>
  <c r="Y3" i="5" a="1"/>
  <c r="Y3" i="5" s="1"/>
  <c r="V3" i="5" a="1"/>
  <c r="V3" i="5" s="1"/>
  <c r="AA20" i="5" s="1"/>
  <c r="U3" i="5" a="1"/>
  <c r="U3" i="5" s="1"/>
  <c r="R3" i="5" a="1"/>
  <c r="R3" i="5" s="1"/>
  <c r="V20" i="5" s="1"/>
  <c r="Q3" i="5" a="1"/>
  <c r="Q3" i="5" s="1"/>
  <c r="N3" i="5" a="1"/>
  <c r="N3" i="5" s="1"/>
  <c r="M4" i="5" a="1"/>
  <c r="M4" i="5" s="1"/>
  <c r="AK4" i="5" s="1"/>
  <c r="M5" i="5" a="1"/>
  <c r="M5" i="5" s="1"/>
  <c r="M6" i="5" a="1"/>
  <c r="M6" i="5" s="1"/>
  <c r="M7" i="5" a="1"/>
  <c r="M7" i="5" s="1"/>
  <c r="M8" i="5" a="1"/>
  <c r="M8" i="5" s="1"/>
  <c r="M9" i="5" a="1"/>
  <c r="M9" i="5" s="1"/>
  <c r="M10" i="5" a="1"/>
  <c r="M10" i="5" s="1"/>
  <c r="M3" i="5" a="1"/>
  <c r="M3" i="5" s="1"/>
  <c r="AK6" i="5" l="1"/>
  <c r="AK5" i="5"/>
  <c r="AK8" i="5"/>
  <c r="AG7" i="5"/>
  <c r="AK9" i="5"/>
  <c r="Z26" i="5"/>
  <c r="AE26" i="5"/>
  <c r="Z25" i="5"/>
  <c r="AE25" i="5"/>
  <c r="AJ25" i="5"/>
  <c r="Z23" i="5"/>
  <c r="AE23" i="5"/>
  <c r="Z22" i="5"/>
  <c r="AE22" i="5"/>
  <c r="Z21" i="5"/>
  <c r="Z20" i="5"/>
  <c r="AE20" i="5"/>
  <c r="Z27" i="5"/>
  <c r="AE27" i="5"/>
  <c r="AJ27" i="5"/>
  <c r="U21" i="5"/>
  <c r="AE21" i="5"/>
  <c r="AH7" i="5"/>
  <c r="AG10" i="5"/>
  <c r="AJ22" i="5"/>
  <c r="Z24" i="5"/>
  <c r="AJ24" i="5"/>
  <c r="AE24" i="5"/>
  <c r="AL6" i="5"/>
  <c r="AL5" i="5"/>
  <c r="AH4" i="5"/>
  <c r="AK3" i="5"/>
  <c r="AL3" i="5"/>
  <c r="AJ20" i="5"/>
  <c r="AL20" i="5" s="1"/>
  <c r="AJ21" i="5"/>
  <c r="AL26" i="5"/>
  <c r="AL27" i="5"/>
  <c r="AH8" i="5"/>
  <c r="AI8" i="5"/>
  <c r="AM10" i="5"/>
  <c r="AL4" i="5"/>
  <c r="U25" i="5"/>
  <c r="AL25" i="5" s="1"/>
  <c r="AI6" i="5"/>
  <c r="AM9" i="5"/>
  <c r="Q23" i="5"/>
  <c r="AM23" i="5" s="1"/>
  <c r="AH6" i="5"/>
  <c r="Q22" i="5"/>
  <c r="AM22" i="5" s="1"/>
  <c r="U23" i="5"/>
  <c r="AI5" i="5"/>
  <c r="Q21" i="5"/>
  <c r="AM21" i="5" s="1"/>
  <c r="AH5" i="5"/>
  <c r="AI3" i="5"/>
  <c r="AI4" i="5"/>
  <c r="AH10" i="5"/>
  <c r="AL9" i="5"/>
  <c r="AI7" i="5"/>
  <c r="Q24" i="5"/>
  <c r="AH9" i="5"/>
  <c r="AG4" i="5"/>
  <c r="AL8" i="5"/>
  <c r="V27" i="5"/>
  <c r="AM27" i="5" s="1"/>
  <c r="AG3" i="5"/>
  <c r="AG9" i="5"/>
  <c r="Q20" i="5"/>
  <c r="AM20" i="5" s="1"/>
  <c r="V26" i="5"/>
  <c r="AM26" i="5" s="1"/>
  <c r="AH3" i="5"/>
  <c r="AG6" i="5"/>
  <c r="AK10" i="5"/>
  <c r="AL7" i="5"/>
  <c r="V25" i="5"/>
  <c r="AM25" i="5" s="1"/>
  <c r="AK24" i="5"/>
  <c r="AG8" i="5"/>
  <c r="AL10" i="5"/>
  <c r="AG5" i="5"/>
  <c r="AK7" i="5"/>
  <c r="AM24" i="5" l="1"/>
  <c r="AL23" i="5"/>
  <c r="AL21" i="5"/>
  <c r="AL22" i="5"/>
  <c r="AL2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C7D85-1BC7-CA41-B209-CBE2BDAA2CBA}" name="results" type="6" refreshedVersion="8" background="1" saveData="1">
    <textPr codePage="10000" sourceFile="/Users/dominik/projects/paper/2025/AIRE25-EnsembleLLMs/results/result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<sst xmlns="http://schemas.openxmlformats.org/spreadsheetml/2006/main" count="409" uniqueCount="92">
  <si>
    <t>File</t>
  </si>
  <si>
    <t>True Positives</t>
  </si>
  <si>
    <t>False Positives</t>
  </si>
  <si>
    <t>False Negatives</t>
  </si>
  <si>
    <t>Precision</t>
  </si>
  <si>
    <t>Recall</t>
  </si>
  <si>
    <t>F1</t>
  </si>
  <si>
    <t>results-CM1-NASA-gemma2-2b.json_f68a0350-a834-302c-b628-9762cfe5cf33.md</t>
  </si>
  <si>
    <t>results-CM1-NASA-mistral-nemo.json_7737e6f6-bb63-3334-ae06-a8f399598491.md</t>
  </si>
  <si>
    <t>results-CM1-NASA-phi4.json_f6e094e0-cd00-3090-8df6-0c31daa187f2.md</t>
  </si>
  <si>
    <t>results-dronology-gemma2-2b.json_e6aa7e97-bd5c-36d9-a8bd-cd383ca2a130.md</t>
  </si>
  <si>
    <t>results-dronology-mistral-nemo.json_7cfd39cb-76eb-36b1-9482-30e6bb99a921.md</t>
  </si>
  <si>
    <t>results-dronology-phi4.json_f8853a84-d0a7-37bf-928a-c06da55ba449.md</t>
  </si>
  <si>
    <t>results-GANNT-gemma2-2b.json_474c6fe1-b65b-39b3-99d2-768fc9dbbe22.md</t>
  </si>
  <si>
    <t>results-GANNT-mistral-nemo.json_23bb9c7f-0b10-3e9f-9585-59fd016c998b.md</t>
  </si>
  <si>
    <t>results-GANNT-phi4.json_56f658da-2f37-31f0-8a98-6bd35c6d8f28.md</t>
  </si>
  <si>
    <t>results-ModisDataset-gemma2-2b.json_2afba820-166b-373d-af09-f81777370ed7.md</t>
  </si>
  <si>
    <t>results-ModisDataset-mistral-nemo.json_e403d4a7-34ff-3a24-b798-693b9f19349e.md</t>
  </si>
  <si>
    <t>results-ModisDataset-phi4.json_288802f6-0ee7-3a95-b421-abd28435684b.md</t>
  </si>
  <si>
    <t>results-WARC-gemma2-2b.json_40f1b2b7-db47-3cb5-83d9-0cfe425dbe59.md</t>
  </si>
  <si>
    <t>results-WARC-mistral-nemo.json_0bab179f-9696-3643-9f9a-3d3dfee1e56c.md</t>
  </si>
  <si>
    <t>results-WARC-phi4.json_f119046e-f863-3f87-82c3-b241bd30ad34.md</t>
  </si>
  <si>
    <t>CM1-NASA</t>
  </si>
  <si>
    <t>dronology</t>
  </si>
  <si>
    <t>GANNT</t>
  </si>
  <si>
    <t>ModisDataset</t>
  </si>
  <si>
    <t>WARC</t>
  </si>
  <si>
    <t>Mode</t>
  </si>
  <si>
    <t>Avg</t>
  </si>
  <si>
    <t>w.Avg</t>
  </si>
  <si>
    <t>gemma2-2b</t>
  </si>
  <si>
    <t>mistral-nemo</t>
  </si>
  <si>
    <t>mv-gpt4o-mini</t>
  </si>
  <si>
    <t>mv</t>
  </si>
  <si>
    <t>phi4</t>
  </si>
  <si>
    <t>P</t>
  </si>
  <si>
    <t>R</t>
  </si>
  <si>
    <t>TP</t>
  </si>
  <si>
    <t>FP</t>
  </si>
  <si>
    <t>All Combinations</t>
  </si>
  <si>
    <t>Filtered (%)</t>
  </si>
  <si>
    <t>F2</t>
  </si>
  <si>
    <t>chaining-gpt4o-mini</t>
  </si>
  <si>
    <t>chaining</t>
  </si>
  <si>
    <t>results-CM1-NASA-and-gpt4o-mini.json_8e633749-6c99-3713-8924-e9f7e2fe5824.md</t>
  </si>
  <si>
    <t>results-CM1-NASA-and.json_ce9d98a1-3525-38e6-a44b-b6d8f8e49777.md</t>
  </si>
  <si>
    <t>results-CM1-NASA-gemma2-9b.json_0b334602-c867-3efe-b35b-b671d664811c.md</t>
  </si>
  <si>
    <t>results-CM1-NASA-mv-gpt4o-mini.json_c1deeba7-75c6-3e2f-86ea-9d1bbee50043.md</t>
  </si>
  <si>
    <t>results-CM1-NASA-mv.json_4c3c8b08-dcd8-32b1-a7db-75a4e15af205.md</t>
  </si>
  <si>
    <t>results-dronology-and-gpt4o-mini.json_ce2ad206-05cb-3ca9-95d9-62dea7f22757.md</t>
  </si>
  <si>
    <t>results-dronology-and.json_8db25d85-590d-3db9-938e-bbd473bf7393.md</t>
  </si>
  <si>
    <t>results-dronology-gemma2-9b.json_340c9e0d-33da-384b-9496-1234222367f8.md</t>
  </si>
  <si>
    <t>results-dronology-mv-gpt4o-mini.json_aebdd64f-5ca6-350f-a22c-6be82e5bfa8a.md</t>
  </si>
  <si>
    <t>results-dronology-mv.json_6cc42dc4-c55c-3106-b563-faf8d20e42a9.md</t>
  </si>
  <si>
    <t>results-GANNT-and-gpt4o-mini.json_f9260ba1-c502-30b8-8ee4-ea30350ee6b3.md</t>
  </si>
  <si>
    <t>results-GANNT-and.json_7b032933-662f-3c20-8e1e-609d863f62f9.md</t>
  </si>
  <si>
    <t>results-GANNT-gemma2-9b.json_8261b768-51bc-3335-ad89-602bbf2b3e30.md</t>
  </si>
  <si>
    <t>results-GANNT-mv-gpt4o-mini.json_75138f9d-e314-3177-bcf4-907eb10f74e5.md</t>
  </si>
  <si>
    <t>results-GANNT-mv.json_2302e390-a326-39b3-b51e-7534a042ecdc.md</t>
  </si>
  <si>
    <t>results-ModisDataset-and-gpt4o-mini.json_fe5f8bef-640b-312e-9f14-880157bfc443.md</t>
  </si>
  <si>
    <t>results-ModisDataset-and.json_dd3ea075-d0a8-372f-8d06-0f4a233a3dbd.md</t>
  </si>
  <si>
    <t>results-ModisDataset-gemma2-9b.json_855f9ee9-17f9-34ed-8ac5-fdf809465f37.md</t>
  </si>
  <si>
    <t>results-ModisDataset-mv-gpt4o-mini.json_d386508a-3994-31ca-ba31-251dfad84bee.md</t>
  </si>
  <si>
    <t>results-ModisDataset-mv.json_f341d5ce-a8a9-3367-9baa-b6d031b3bee1.md</t>
  </si>
  <si>
    <t>results-WARC-and-gpt4o-mini.json_52062201-4ca6-3dc7-9392-7dd828653e69.md</t>
  </si>
  <si>
    <t>results-WARC-and.json_036a045a-2854-3890-bec9-78a1c8fd354d.md</t>
  </si>
  <si>
    <t>results-WARC-gemma2-9b.json_05c6a8b8-4e1f-389c-81bf-e41118c18b60.md</t>
  </si>
  <si>
    <t>results-WARC-mv-gpt4o-mini.json_3db192d6-5eeb-3933-9a3c-1355c7224b42.md</t>
  </si>
  <si>
    <t>results-WARC-mv.json_bc665bfc-82f5-365d-adc9-e603ca97a680.md</t>
  </si>
  <si>
    <t>results-CM1-NASA-chaining-gpt4o-mini.json_8e633749-6c99-3713-8924-e9f7e2fe5824.md</t>
  </si>
  <si>
    <t>results-dronology-chaining-gpt4o-mini.json_ce2ad206-05cb-3ca9-95d9-62dea7f22757.md</t>
  </si>
  <si>
    <t>results-GANNT-chaining-gpt4o-mini.json_f9260ba1-c502-30b8-8ee4-ea30350ee6b3.md</t>
  </si>
  <si>
    <t>results-ModisDataset-chaining-gpt4o-mini.json_fe5f8bef-640b-312e-9f14-880157bfc443.md</t>
  </si>
  <si>
    <t>results-WARC-chaining-gpt4o-mini.json_52062201-4ca6-3dc7-9392-7dd828653e69.md</t>
  </si>
  <si>
    <t>results-CM1-NASA-chaining.json_ce9d98a1-3525-38e6-a44b-b6d8f8e49777.md</t>
  </si>
  <si>
    <t>results-dronology-chaining.json_8db25d85-590d-3db9-938e-bbd473bf7393.md</t>
  </si>
  <si>
    <t>results-GANNT-chaining.json_7b032933-662f-3c20-8e1e-609d863f62f9.md</t>
  </si>
  <si>
    <t>results-ModisDataset-chaining.json_dd3ea075-d0a8-372f-8d06-0f4a233a3dbd.md</t>
  </si>
  <si>
    <t>results-WARC-chaining.json_036a045a-2854-3890-bec9-78a1c8fd354d.md</t>
  </si>
  <si>
    <t>gemma2-9b</t>
  </si>
  <si>
    <t>results-CM1-NASA-and-gpt4o.json_90fcc1b5-84b4-338b-b130-bdf243e8448a.md</t>
  </si>
  <si>
    <t>results-dronology-and-gpt4o.json_c2655ea4-96a6-3842-a476-c043f4b1f63c.md</t>
  </si>
  <si>
    <t>results-GANNT-and-gpt4o.json_4c4d9ffd-d2e0-31de-9a20-59b77864e8fc.md</t>
  </si>
  <si>
    <t>results-ModisDataset-and-gpt4o.json_9649e17f-7239-332d-abce-888826f79b0c.md</t>
  </si>
  <si>
    <t>results-WARC-and-gpt4o.json_c06f7387-7f87-33bc-9aa9-3eb9e3b84a76.md</t>
  </si>
  <si>
    <t>Dataset</t>
  </si>
  <si>
    <t>chaining-gpt4o</t>
  </si>
  <si>
    <t>results-CM1-NASA-chaining-gpt4o.json_90fcc1b5-84b4-338b-b130-bdf243e8448a.md</t>
  </si>
  <si>
    <t>results-dronology-chaining-gpt4o.json_c2655ea4-96a6-3842-a476-c043f4b1f63c.md</t>
  </si>
  <si>
    <t>results-GANNT-chaining-gpt4o.json_4c4d9ffd-d2e0-31de-9a20-59b77864e8fc.md</t>
  </si>
  <si>
    <t>results-ModisDataset-chaining-gpt4o.json_9649e17f-7239-332d-abce-888826f79b0c.md</t>
  </si>
  <si>
    <t>results-WARC-chaining-gpt4o.json_c06f7387-7f87-33bc-9aa9-3eb9e3b84a76.md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</si>
</sst>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1" xr16:uid="{3CC426B7-17E1-C046-A1CB-B2C55644F8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A023-BCF8-6B46-ACBD-36EA7FD17F8E}">
  <dimension ref="A1:I46"/>
  <sheetViews>
    <sheetView workbookViewId="0">
      <selection sqref="A1:I46"/>
    </sheetView>
  </sheetViews>
  <sheetFormatPr baseColWidth="10" defaultRowHeight="16" x14ac:dyDescent="0.2"/>
  <cols>
    <col min="1" max="1" width="74.83203125" bestFit="1" customWidth="1"/>
    <col min="2" max="3" width="14.5" customWidth="1"/>
    <col min="4" max="4" width="12.1640625" bestFit="1" customWidth="1"/>
    <col min="5" max="5" width="13" bestFit="1" customWidth="1"/>
    <col min="6" max="6" width="13.83203125" bestFit="1" customWidth="1"/>
    <col min="7" max="13" width="12.1640625" bestFit="1" customWidth="1"/>
  </cols>
  <sheetData>
    <row r="1" spans="1:9" x14ac:dyDescent="0.2">
      <c r="A1" t="s">
        <v>0</v>
      </c>
      <c r="B1" t="s">
        <v>85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44</v>
      </c>
      <c r="B2" t="s">
        <v>22</v>
      </c>
      <c r="C2" t="str">
        <f>_xlfn.TEXTBEFORE(_xlfn.TEXTAFTER(A2, B2&amp;"-"), ".json")</f>
        <v>and-gpt4o-mini</v>
      </c>
      <c r="D2">
        <v>44</v>
      </c>
      <c r="E2">
        <v>227</v>
      </c>
      <c r="F2">
        <v>1</v>
      </c>
      <c r="G2">
        <v>0.16236162361623599</v>
      </c>
      <c r="H2">
        <v>0.97777777777777697</v>
      </c>
      <c r="I2">
        <v>0.278481012658227</v>
      </c>
    </row>
    <row r="3" spans="1:9" x14ac:dyDescent="0.2">
      <c r="A3" t="s">
        <v>80</v>
      </c>
      <c r="B3" t="s">
        <v>22</v>
      </c>
      <c r="C3" t="str">
        <f t="shared" ref="C3:C46" si="0">_xlfn.TEXTBEFORE(_xlfn.TEXTAFTER(A3, B3&amp;"-"), ".json")</f>
        <v>and-gpt4o</v>
      </c>
      <c r="D3">
        <v>42</v>
      </c>
      <c r="E3">
        <v>116</v>
      </c>
      <c r="F3">
        <v>3</v>
      </c>
      <c r="G3">
        <v>0.265822784810126</v>
      </c>
      <c r="H3">
        <v>0.93333333333333302</v>
      </c>
      <c r="I3">
        <v>0.41379310344827502</v>
      </c>
    </row>
    <row r="4" spans="1:9" x14ac:dyDescent="0.2">
      <c r="A4" t="s">
        <v>45</v>
      </c>
      <c r="B4" t="s">
        <v>22</v>
      </c>
      <c r="C4" t="str">
        <f t="shared" si="0"/>
        <v>and</v>
      </c>
      <c r="D4">
        <v>45</v>
      </c>
      <c r="E4">
        <v>258</v>
      </c>
      <c r="F4">
        <v>0</v>
      </c>
      <c r="G4">
        <v>0.14851485148514801</v>
      </c>
      <c r="H4">
        <v>1</v>
      </c>
      <c r="I4">
        <v>0.25862068965517199</v>
      </c>
    </row>
    <row r="5" spans="1:9" x14ac:dyDescent="0.2">
      <c r="A5" t="s">
        <v>7</v>
      </c>
      <c r="B5" t="s">
        <v>22</v>
      </c>
      <c r="C5" t="str">
        <f t="shared" si="0"/>
        <v>gemma2-2b</v>
      </c>
      <c r="D5">
        <v>45</v>
      </c>
      <c r="E5">
        <v>988</v>
      </c>
      <c r="F5">
        <v>0</v>
      </c>
      <c r="G5">
        <v>4.3562439496611802E-2</v>
      </c>
      <c r="H5">
        <v>1</v>
      </c>
      <c r="I5">
        <v>8.3487940630797702E-2</v>
      </c>
    </row>
    <row r="6" spans="1:9" x14ac:dyDescent="0.2">
      <c r="A6" t="s">
        <v>46</v>
      </c>
      <c r="B6" t="s">
        <v>22</v>
      </c>
      <c r="C6" t="str">
        <f t="shared" si="0"/>
        <v>gemma2-9b</v>
      </c>
      <c r="D6">
        <v>45</v>
      </c>
      <c r="E6">
        <v>1084</v>
      </c>
      <c r="F6">
        <v>0</v>
      </c>
      <c r="G6">
        <v>3.9858281665190398E-2</v>
      </c>
      <c r="H6">
        <v>1</v>
      </c>
      <c r="I6">
        <v>7.6660988074957401E-2</v>
      </c>
    </row>
    <row r="7" spans="1:9" x14ac:dyDescent="0.2">
      <c r="A7" t="s">
        <v>8</v>
      </c>
      <c r="B7" t="s">
        <v>22</v>
      </c>
      <c r="C7" t="str">
        <f t="shared" si="0"/>
        <v>mistral-nemo</v>
      </c>
      <c r="D7">
        <v>45</v>
      </c>
      <c r="E7">
        <v>486</v>
      </c>
      <c r="F7">
        <v>0</v>
      </c>
      <c r="G7">
        <v>8.4745762711864403E-2</v>
      </c>
      <c r="H7">
        <v>1</v>
      </c>
      <c r="I7">
        <v>0.15625</v>
      </c>
    </row>
    <row r="8" spans="1:9" x14ac:dyDescent="0.2">
      <c r="A8" t="s">
        <v>47</v>
      </c>
      <c r="B8" t="s">
        <v>22</v>
      </c>
      <c r="C8" t="str">
        <f t="shared" si="0"/>
        <v>mv-gpt4o-mini</v>
      </c>
      <c r="D8">
        <v>44</v>
      </c>
      <c r="E8">
        <v>320</v>
      </c>
      <c r="F8">
        <v>1</v>
      </c>
      <c r="G8">
        <v>0.12087912087912001</v>
      </c>
      <c r="H8">
        <v>0.97777777777777697</v>
      </c>
      <c r="I8">
        <v>0.21515892420537899</v>
      </c>
    </row>
    <row r="9" spans="1:9" x14ac:dyDescent="0.2">
      <c r="A9" t="s">
        <v>48</v>
      </c>
      <c r="B9" t="s">
        <v>22</v>
      </c>
      <c r="C9" t="str">
        <f t="shared" si="0"/>
        <v>mv</v>
      </c>
      <c r="D9">
        <v>45</v>
      </c>
      <c r="E9">
        <v>478</v>
      </c>
      <c r="F9">
        <v>0</v>
      </c>
      <c r="G9">
        <v>8.6042065009560201E-2</v>
      </c>
      <c r="H9">
        <v>1</v>
      </c>
      <c r="I9">
        <v>0.15845070422535201</v>
      </c>
    </row>
    <row r="10" spans="1:9" x14ac:dyDescent="0.2">
      <c r="A10" t="s">
        <v>9</v>
      </c>
      <c r="B10" t="s">
        <v>22</v>
      </c>
      <c r="C10" t="str">
        <f t="shared" si="0"/>
        <v>phi4</v>
      </c>
      <c r="D10">
        <v>45</v>
      </c>
      <c r="E10">
        <v>267</v>
      </c>
      <c r="F10">
        <v>0</v>
      </c>
      <c r="G10">
        <v>0.144230769230769</v>
      </c>
      <c r="H10">
        <v>1</v>
      </c>
      <c r="I10">
        <v>0.252100840336134</v>
      </c>
    </row>
    <row r="11" spans="1:9" x14ac:dyDescent="0.2">
      <c r="A11" t="s">
        <v>49</v>
      </c>
      <c r="B11" t="s">
        <v>23</v>
      </c>
      <c r="C11" t="str">
        <f t="shared" si="0"/>
        <v>and-gpt4o-mini</v>
      </c>
      <c r="D11">
        <v>200</v>
      </c>
      <c r="E11">
        <v>1971</v>
      </c>
      <c r="F11">
        <v>20</v>
      </c>
      <c r="G11">
        <v>9.2123445416858504E-2</v>
      </c>
      <c r="H11">
        <v>0.90909090909090895</v>
      </c>
      <c r="I11">
        <v>0.16729401923881199</v>
      </c>
    </row>
    <row r="12" spans="1:9" x14ac:dyDescent="0.2">
      <c r="A12" t="s">
        <v>81</v>
      </c>
      <c r="B12" t="s">
        <v>23</v>
      </c>
      <c r="C12" t="str">
        <f t="shared" si="0"/>
        <v>and-gpt4o</v>
      </c>
      <c r="D12">
        <v>189</v>
      </c>
      <c r="E12">
        <v>1018</v>
      </c>
      <c r="F12">
        <v>31</v>
      </c>
      <c r="G12">
        <v>0.15658657829328901</v>
      </c>
      <c r="H12">
        <v>0.85909090909090902</v>
      </c>
      <c r="I12">
        <v>0.26489138051856997</v>
      </c>
    </row>
    <row r="13" spans="1:9" x14ac:dyDescent="0.2">
      <c r="A13" t="s">
        <v>50</v>
      </c>
      <c r="B13" t="s">
        <v>23</v>
      </c>
      <c r="C13" t="str">
        <f t="shared" si="0"/>
        <v>and</v>
      </c>
      <c r="D13">
        <v>205</v>
      </c>
      <c r="E13">
        <v>2285</v>
      </c>
      <c r="F13">
        <v>15</v>
      </c>
      <c r="G13">
        <v>8.2329317269076302E-2</v>
      </c>
      <c r="H13">
        <v>0.93181818181818099</v>
      </c>
      <c r="I13">
        <v>0.15129151291512899</v>
      </c>
    </row>
    <row r="14" spans="1:9" x14ac:dyDescent="0.2">
      <c r="A14" t="s">
        <v>10</v>
      </c>
      <c r="B14" t="s">
        <v>23</v>
      </c>
      <c r="C14" t="str">
        <f t="shared" si="0"/>
        <v>gemma2-2b</v>
      </c>
      <c r="D14">
        <v>220</v>
      </c>
      <c r="E14">
        <v>19058</v>
      </c>
      <c r="F14">
        <v>0</v>
      </c>
      <c r="G14">
        <v>1.14119721962859E-2</v>
      </c>
      <c r="H14">
        <v>1</v>
      </c>
      <c r="I14">
        <v>2.2566417068417201E-2</v>
      </c>
    </row>
    <row r="15" spans="1:9" x14ac:dyDescent="0.2">
      <c r="A15" t="s">
        <v>51</v>
      </c>
      <c r="B15" t="s">
        <v>23</v>
      </c>
      <c r="C15" t="str">
        <f t="shared" si="0"/>
        <v>gemma2-9b</v>
      </c>
      <c r="D15">
        <v>220</v>
      </c>
      <c r="E15">
        <v>18458</v>
      </c>
      <c r="F15">
        <v>0</v>
      </c>
      <c r="G15">
        <v>1.1778563015312099E-2</v>
      </c>
      <c r="H15">
        <v>1</v>
      </c>
      <c r="I15">
        <v>2.32828870779976E-2</v>
      </c>
    </row>
    <row r="16" spans="1:9" x14ac:dyDescent="0.2">
      <c r="A16" t="s">
        <v>11</v>
      </c>
      <c r="B16" t="s">
        <v>23</v>
      </c>
      <c r="C16" t="str">
        <f t="shared" si="0"/>
        <v>mistral-nemo</v>
      </c>
      <c r="D16">
        <v>211</v>
      </c>
      <c r="E16">
        <v>5166</v>
      </c>
      <c r="F16">
        <v>9</v>
      </c>
      <c r="G16">
        <v>3.9241212572066198E-2</v>
      </c>
      <c r="H16">
        <v>0.95909090909090899</v>
      </c>
      <c r="I16">
        <v>7.5397534393425003E-2</v>
      </c>
    </row>
    <row r="17" spans="1:9" x14ac:dyDescent="0.2">
      <c r="A17" t="s">
        <v>52</v>
      </c>
      <c r="B17" t="s">
        <v>23</v>
      </c>
      <c r="C17" t="str">
        <f t="shared" si="0"/>
        <v>mv-gpt4o-mini</v>
      </c>
      <c r="D17">
        <v>211</v>
      </c>
      <c r="E17">
        <v>3361</v>
      </c>
      <c r="F17">
        <v>9</v>
      </c>
      <c r="G17">
        <v>5.9070548712206003E-2</v>
      </c>
      <c r="H17">
        <v>0.95909090909090899</v>
      </c>
      <c r="I17">
        <v>0.11128691983122301</v>
      </c>
    </row>
    <row r="18" spans="1:9" x14ac:dyDescent="0.2">
      <c r="A18" t="s">
        <v>53</v>
      </c>
      <c r="B18" t="s">
        <v>23</v>
      </c>
      <c r="C18" t="str">
        <f t="shared" si="0"/>
        <v>mv</v>
      </c>
      <c r="D18">
        <v>219</v>
      </c>
      <c r="E18">
        <v>5281</v>
      </c>
      <c r="F18">
        <v>1</v>
      </c>
      <c r="G18">
        <v>3.9818181818181801E-2</v>
      </c>
      <c r="H18">
        <v>0.99545454545454504</v>
      </c>
      <c r="I18">
        <v>7.6573426573426501E-2</v>
      </c>
    </row>
    <row r="19" spans="1:9" x14ac:dyDescent="0.2">
      <c r="A19" t="s">
        <v>12</v>
      </c>
      <c r="B19" t="s">
        <v>23</v>
      </c>
      <c r="C19" t="str">
        <f t="shared" si="0"/>
        <v>phi4</v>
      </c>
      <c r="D19">
        <v>213</v>
      </c>
      <c r="E19">
        <v>2424</v>
      </c>
      <c r="F19">
        <v>7</v>
      </c>
      <c r="G19">
        <v>8.0773606370875994E-2</v>
      </c>
      <c r="H19">
        <v>0.96818181818181803</v>
      </c>
      <c r="I19">
        <v>0.14910745537276801</v>
      </c>
    </row>
    <row r="20" spans="1:9" x14ac:dyDescent="0.2">
      <c r="A20" t="s">
        <v>54</v>
      </c>
      <c r="B20" t="s">
        <v>24</v>
      </c>
      <c r="C20" t="str">
        <f t="shared" si="0"/>
        <v>and-gpt4o-mini</v>
      </c>
      <c r="D20">
        <v>66</v>
      </c>
      <c r="E20">
        <v>251</v>
      </c>
      <c r="F20">
        <v>2</v>
      </c>
      <c r="G20">
        <v>0.20820189274447901</v>
      </c>
      <c r="H20">
        <v>0.97058823529411697</v>
      </c>
      <c r="I20">
        <v>0.34285714285714203</v>
      </c>
    </row>
    <row r="21" spans="1:9" x14ac:dyDescent="0.2">
      <c r="A21" t="s">
        <v>82</v>
      </c>
      <c r="B21" t="s">
        <v>24</v>
      </c>
      <c r="C21" t="str">
        <f t="shared" si="0"/>
        <v>and-gpt4o</v>
      </c>
      <c r="D21">
        <v>62</v>
      </c>
      <c r="E21">
        <v>198</v>
      </c>
      <c r="F21">
        <v>6</v>
      </c>
      <c r="G21">
        <v>0.238461538461538</v>
      </c>
      <c r="H21">
        <v>0.91176470588235203</v>
      </c>
      <c r="I21">
        <v>0.37804878048780399</v>
      </c>
    </row>
    <row r="22" spans="1:9" x14ac:dyDescent="0.2">
      <c r="A22" t="s">
        <v>55</v>
      </c>
      <c r="B22" t="s">
        <v>24</v>
      </c>
      <c r="C22" t="str">
        <f t="shared" si="0"/>
        <v>and</v>
      </c>
      <c r="D22">
        <v>66</v>
      </c>
      <c r="E22">
        <v>272</v>
      </c>
      <c r="F22">
        <v>2</v>
      </c>
      <c r="G22">
        <v>0.195266272189349</v>
      </c>
      <c r="H22">
        <v>0.97058823529411697</v>
      </c>
      <c r="I22">
        <v>0.32512315270935899</v>
      </c>
    </row>
    <row r="23" spans="1:9" x14ac:dyDescent="0.2">
      <c r="A23" t="s">
        <v>13</v>
      </c>
      <c r="B23" t="s">
        <v>24</v>
      </c>
      <c r="C23" t="str">
        <f t="shared" si="0"/>
        <v>gemma2-2b</v>
      </c>
      <c r="D23">
        <v>68</v>
      </c>
      <c r="E23">
        <v>813</v>
      </c>
      <c r="F23">
        <v>0</v>
      </c>
      <c r="G23">
        <v>7.7185017026106695E-2</v>
      </c>
      <c r="H23">
        <v>1</v>
      </c>
      <c r="I23">
        <v>0.14330874604847199</v>
      </c>
    </row>
    <row r="24" spans="1:9" x14ac:dyDescent="0.2">
      <c r="A24" t="s">
        <v>56</v>
      </c>
      <c r="B24" t="s">
        <v>24</v>
      </c>
      <c r="C24" t="str">
        <f t="shared" si="0"/>
        <v>gemma2-9b</v>
      </c>
      <c r="D24">
        <v>67</v>
      </c>
      <c r="E24">
        <v>985</v>
      </c>
      <c r="F24">
        <v>1</v>
      </c>
      <c r="G24">
        <v>6.3688212927756602E-2</v>
      </c>
      <c r="H24">
        <v>0.98529411764705799</v>
      </c>
      <c r="I24">
        <v>0.119642857142857</v>
      </c>
    </row>
    <row r="25" spans="1:9" x14ac:dyDescent="0.2">
      <c r="A25" t="s">
        <v>14</v>
      </c>
      <c r="B25" t="s">
        <v>24</v>
      </c>
      <c r="C25" t="str">
        <f t="shared" si="0"/>
        <v>mistral-nemo</v>
      </c>
      <c r="D25">
        <v>67</v>
      </c>
      <c r="E25">
        <v>378</v>
      </c>
      <c r="F25">
        <v>1</v>
      </c>
      <c r="G25">
        <v>0.15056179775280801</v>
      </c>
      <c r="H25">
        <v>0.98529411764705799</v>
      </c>
      <c r="I25">
        <v>0.26120857699805</v>
      </c>
    </row>
    <row r="26" spans="1:9" x14ac:dyDescent="0.2">
      <c r="A26" t="s">
        <v>57</v>
      </c>
      <c r="B26" t="s">
        <v>24</v>
      </c>
      <c r="C26" t="str">
        <f t="shared" si="0"/>
        <v>mv-gpt4o-mini</v>
      </c>
      <c r="D26">
        <v>67</v>
      </c>
      <c r="E26">
        <v>321</v>
      </c>
      <c r="F26">
        <v>1</v>
      </c>
      <c r="G26">
        <v>0.17268041237113399</v>
      </c>
      <c r="H26">
        <v>0.98529411764705799</v>
      </c>
      <c r="I26">
        <v>0.29385964912280699</v>
      </c>
    </row>
    <row r="27" spans="1:9" x14ac:dyDescent="0.2">
      <c r="A27" t="s">
        <v>58</v>
      </c>
      <c r="B27" t="s">
        <v>24</v>
      </c>
      <c r="C27" t="str">
        <f t="shared" si="0"/>
        <v>mv</v>
      </c>
      <c r="D27">
        <v>67</v>
      </c>
      <c r="E27">
        <v>408</v>
      </c>
      <c r="F27">
        <v>1</v>
      </c>
      <c r="G27">
        <v>0.14105263157894701</v>
      </c>
      <c r="H27">
        <v>0.98529411764705799</v>
      </c>
      <c r="I27">
        <v>0.24677716390423499</v>
      </c>
    </row>
    <row r="28" spans="1:9" x14ac:dyDescent="0.2">
      <c r="A28" t="s">
        <v>15</v>
      </c>
      <c r="B28" t="s">
        <v>24</v>
      </c>
      <c r="C28" t="str">
        <f t="shared" si="0"/>
        <v>phi4</v>
      </c>
      <c r="D28">
        <v>67</v>
      </c>
      <c r="E28">
        <v>313</v>
      </c>
      <c r="F28">
        <v>1</v>
      </c>
      <c r="G28">
        <v>0.17631578947368401</v>
      </c>
      <c r="H28">
        <v>0.98529411764705799</v>
      </c>
      <c r="I28">
        <v>0.29910714285714202</v>
      </c>
    </row>
    <row r="29" spans="1:9" x14ac:dyDescent="0.2">
      <c r="A29" t="s">
        <v>59</v>
      </c>
      <c r="B29" t="s">
        <v>25</v>
      </c>
      <c r="C29" t="str">
        <f t="shared" si="0"/>
        <v>and-gpt4o-mini</v>
      </c>
      <c r="D29">
        <v>23</v>
      </c>
      <c r="E29">
        <v>44</v>
      </c>
      <c r="F29">
        <v>18</v>
      </c>
      <c r="G29">
        <v>0.34328358208955201</v>
      </c>
      <c r="H29">
        <v>0.56097560975609695</v>
      </c>
      <c r="I29">
        <v>0.42592592592592499</v>
      </c>
    </row>
    <row r="30" spans="1:9" x14ac:dyDescent="0.2">
      <c r="A30" t="s">
        <v>83</v>
      </c>
      <c r="B30" t="s">
        <v>25</v>
      </c>
      <c r="C30" t="str">
        <f t="shared" si="0"/>
        <v>and-gpt4o</v>
      </c>
      <c r="D30">
        <v>12</v>
      </c>
      <c r="E30">
        <v>22</v>
      </c>
      <c r="F30">
        <v>29</v>
      </c>
      <c r="G30">
        <v>0.35294117647058798</v>
      </c>
      <c r="H30">
        <v>0.292682926829268</v>
      </c>
      <c r="I30">
        <v>0.32</v>
      </c>
    </row>
    <row r="31" spans="1:9" x14ac:dyDescent="0.2">
      <c r="A31" t="s">
        <v>60</v>
      </c>
      <c r="B31" t="s">
        <v>25</v>
      </c>
      <c r="C31" t="str">
        <f t="shared" si="0"/>
        <v>and</v>
      </c>
      <c r="D31">
        <v>23</v>
      </c>
      <c r="E31">
        <v>49</v>
      </c>
      <c r="F31">
        <v>18</v>
      </c>
      <c r="G31">
        <v>0.31944444444444398</v>
      </c>
      <c r="H31">
        <v>0.56097560975609695</v>
      </c>
      <c r="I31">
        <v>0.40707964601769903</v>
      </c>
    </row>
    <row r="32" spans="1:9" x14ac:dyDescent="0.2">
      <c r="A32" t="s">
        <v>16</v>
      </c>
      <c r="B32" t="s">
        <v>25</v>
      </c>
      <c r="C32" t="str">
        <f t="shared" si="0"/>
        <v>gemma2-2b</v>
      </c>
      <c r="D32">
        <v>37</v>
      </c>
      <c r="E32">
        <v>405</v>
      </c>
      <c r="F32">
        <v>4</v>
      </c>
      <c r="G32">
        <v>8.3710407239818999E-2</v>
      </c>
      <c r="H32">
        <v>0.90243902439024304</v>
      </c>
      <c r="I32">
        <v>0.153209109730848</v>
      </c>
    </row>
    <row r="33" spans="1:9" x14ac:dyDescent="0.2">
      <c r="A33" t="s">
        <v>61</v>
      </c>
      <c r="B33" t="s">
        <v>25</v>
      </c>
      <c r="C33" t="str">
        <f t="shared" si="0"/>
        <v>gemma2-9b</v>
      </c>
      <c r="D33">
        <v>41</v>
      </c>
      <c r="E33">
        <v>613</v>
      </c>
      <c r="F33">
        <v>0</v>
      </c>
      <c r="G33">
        <v>6.2691131498470901E-2</v>
      </c>
      <c r="H33">
        <v>1</v>
      </c>
      <c r="I33">
        <v>0.117985611510791</v>
      </c>
    </row>
    <row r="34" spans="1:9" x14ac:dyDescent="0.2">
      <c r="A34" t="s">
        <v>17</v>
      </c>
      <c r="B34" t="s">
        <v>25</v>
      </c>
      <c r="C34" t="str">
        <f t="shared" si="0"/>
        <v>mistral-nemo</v>
      </c>
      <c r="D34">
        <v>32</v>
      </c>
      <c r="E34">
        <v>162</v>
      </c>
      <c r="F34">
        <v>9</v>
      </c>
      <c r="G34">
        <v>0.164948453608247</v>
      </c>
      <c r="H34">
        <v>0.78048780487804803</v>
      </c>
      <c r="I34">
        <v>0.27234042553191401</v>
      </c>
    </row>
    <row r="35" spans="1:9" x14ac:dyDescent="0.2">
      <c r="A35" t="s">
        <v>62</v>
      </c>
      <c r="B35" t="s">
        <v>25</v>
      </c>
      <c r="C35" t="str">
        <f t="shared" si="0"/>
        <v>mv-gpt4o-mini</v>
      </c>
      <c r="D35">
        <v>32</v>
      </c>
      <c r="E35">
        <v>91</v>
      </c>
      <c r="F35">
        <v>9</v>
      </c>
      <c r="G35">
        <v>0.26016260162601601</v>
      </c>
      <c r="H35">
        <v>0.78048780487804803</v>
      </c>
      <c r="I35">
        <v>0.39024390243902402</v>
      </c>
    </row>
    <row r="36" spans="1:9" x14ac:dyDescent="0.2">
      <c r="A36" t="s">
        <v>63</v>
      </c>
      <c r="B36" t="s">
        <v>25</v>
      </c>
      <c r="C36" t="str">
        <f t="shared" si="0"/>
        <v>mv</v>
      </c>
      <c r="D36">
        <v>32</v>
      </c>
      <c r="E36">
        <v>158</v>
      </c>
      <c r="F36">
        <v>9</v>
      </c>
      <c r="G36">
        <v>0.168421052631578</v>
      </c>
      <c r="H36">
        <v>0.78048780487804803</v>
      </c>
      <c r="I36">
        <v>0.277056277056277</v>
      </c>
    </row>
    <row r="37" spans="1:9" x14ac:dyDescent="0.2">
      <c r="A37" t="s">
        <v>18</v>
      </c>
      <c r="B37" t="s">
        <v>25</v>
      </c>
      <c r="C37" t="str">
        <f t="shared" si="0"/>
        <v>phi4</v>
      </c>
      <c r="D37">
        <v>24</v>
      </c>
      <c r="E37">
        <v>65</v>
      </c>
      <c r="F37">
        <v>17</v>
      </c>
      <c r="G37">
        <v>0.26966292134831399</v>
      </c>
      <c r="H37">
        <v>0.585365853658536</v>
      </c>
      <c r="I37">
        <v>0.36923076923076897</v>
      </c>
    </row>
    <row r="38" spans="1:9" x14ac:dyDescent="0.2">
      <c r="A38" t="s">
        <v>64</v>
      </c>
      <c r="B38" t="s">
        <v>26</v>
      </c>
      <c r="C38" t="str">
        <f t="shared" si="0"/>
        <v>and-gpt4o-mini</v>
      </c>
      <c r="D38">
        <v>121</v>
      </c>
      <c r="E38">
        <v>698</v>
      </c>
      <c r="F38">
        <v>15</v>
      </c>
      <c r="G38">
        <v>0.14774114774114699</v>
      </c>
      <c r="H38">
        <v>0.88970588235294101</v>
      </c>
      <c r="I38">
        <v>0.25340314136125602</v>
      </c>
    </row>
    <row r="39" spans="1:9" x14ac:dyDescent="0.2">
      <c r="A39" t="s">
        <v>84</v>
      </c>
      <c r="B39" t="s">
        <v>26</v>
      </c>
      <c r="C39" t="str">
        <f t="shared" si="0"/>
        <v>and-gpt4o</v>
      </c>
      <c r="D39">
        <v>117</v>
      </c>
      <c r="E39">
        <v>436</v>
      </c>
      <c r="F39">
        <v>19</v>
      </c>
      <c r="G39">
        <v>0.21157323688969201</v>
      </c>
      <c r="H39">
        <v>0.86029411764705799</v>
      </c>
      <c r="I39">
        <v>0.339622641509434</v>
      </c>
    </row>
    <row r="40" spans="1:9" x14ac:dyDescent="0.2">
      <c r="A40" t="s">
        <v>65</v>
      </c>
      <c r="B40" t="s">
        <v>26</v>
      </c>
      <c r="C40" t="str">
        <f t="shared" si="0"/>
        <v>and</v>
      </c>
      <c r="D40">
        <v>124</v>
      </c>
      <c r="E40">
        <v>774</v>
      </c>
      <c r="F40">
        <v>12</v>
      </c>
      <c r="G40">
        <v>0.138084632516703</v>
      </c>
      <c r="H40">
        <v>0.91176470588235203</v>
      </c>
      <c r="I40">
        <v>0.239845261121856</v>
      </c>
    </row>
    <row r="41" spans="1:9" x14ac:dyDescent="0.2">
      <c r="A41" t="s">
        <v>19</v>
      </c>
      <c r="B41" t="s">
        <v>26</v>
      </c>
      <c r="C41" t="str">
        <f t="shared" si="0"/>
        <v>gemma2-2b</v>
      </c>
      <c r="D41">
        <v>136</v>
      </c>
      <c r="E41">
        <v>4912</v>
      </c>
      <c r="F41">
        <v>0</v>
      </c>
      <c r="G41">
        <v>2.6941362916006299E-2</v>
      </c>
      <c r="H41">
        <v>1</v>
      </c>
      <c r="I41">
        <v>5.2469135802469098E-2</v>
      </c>
    </row>
    <row r="42" spans="1:9" x14ac:dyDescent="0.2">
      <c r="A42" t="s">
        <v>66</v>
      </c>
      <c r="B42" t="s">
        <v>26</v>
      </c>
      <c r="C42" t="str">
        <f t="shared" si="0"/>
        <v>gemma2-9b</v>
      </c>
      <c r="D42">
        <v>136</v>
      </c>
      <c r="E42">
        <v>4782</v>
      </c>
      <c r="F42">
        <v>0</v>
      </c>
      <c r="G42">
        <v>2.7653517690117899E-2</v>
      </c>
      <c r="H42">
        <v>1</v>
      </c>
      <c r="I42">
        <v>5.3818757419865401E-2</v>
      </c>
    </row>
    <row r="43" spans="1:9" x14ac:dyDescent="0.2">
      <c r="A43" t="s">
        <v>20</v>
      </c>
      <c r="B43" t="s">
        <v>26</v>
      </c>
      <c r="C43" t="str">
        <f t="shared" si="0"/>
        <v>mistral-nemo</v>
      </c>
      <c r="D43">
        <v>125</v>
      </c>
      <c r="E43">
        <v>1483</v>
      </c>
      <c r="F43">
        <v>11</v>
      </c>
      <c r="G43">
        <v>7.7736318407960095E-2</v>
      </c>
      <c r="H43">
        <v>0.91911764705882304</v>
      </c>
      <c r="I43">
        <v>0.14334862385321101</v>
      </c>
    </row>
    <row r="44" spans="1:9" x14ac:dyDescent="0.2">
      <c r="A44" t="s">
        <v>67</v>
      </c>
      <c r="B44" t="s">
        <v>26</v>
      </c>
      <c r="C44" t="str">
        <f t="shared" si="0"/>
        <v>mv-gpt4o-mini</v>
      </c>
      <c r="D44">
        <v>130</v>
      </c>
      <c r="E44">
        <v>1263</v>
      </c>
      <c r="F44">
        <v>6</v>
      </c>
      <c r="G44">
        <v>9.3323761665470198E-2</v>
      </c>
      <c r="H44">
        <v>0.95588235294117596</v>
      </c>
      <c r="I44">
        <v>0.17004578155657199</v>
      </c>
    </row>
    <row r="45" spans="1:9" x14ac:dyDescent="0.2">
      <c r="A45" t="s">
        <v>68</v>
      </c>
      <c r="B45" t="s">
        <v>26</v>
      </c>
      <c r="C45" t="str">
        <f t="shared" si="0"/>
        <v>mv</v>
      </c>
      <c r="D45">
        <v>133</v>
      </c>
      <c r="E45">
        <v>1647</v>
      </c>
      <c r="F45">
        <v>3</v>
      </c>
      <c r="G45">
        <v>7.4719101123595505E-2</v>
      </c>
      <c r="H45">
        <v>0.97794117647058798</v>
      </c>
      <c r="I45">
        <v>0.13883089770354901</v>
      </c>
    </row>
    <row r="46" spans="1:9" x14ac:dyDescent="0.2">
      <c r="A46" t="s">
        <v>21</v>
      </c>
      <c r="B46" t="s">
        <v>26</v>
      </c>
      <c r="C46" t="str">
        <f t="shared" si="0"/>
        <v>phi4</v>
      </c>
      <c r="D46">
        <v>132</v>
      </c>
      <c r="E46">
        <v>943</v>
      </c>
      <c r="F46">
        <v>4</v>
      </c>
      <c r="G46">
        <v>0.122790697674418</v>
      </c>
      <c r="H46">
        <v>0.97058823529411697</v>
      </c>
      <c r="I46">
        <v>0.21800165152766299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328B-D8EF-2E4D-9E4F-BC8F026664CF}">
  <dimension ref="A1:AN46"/>
  <sheetViews>
    <sheetView topLeftCell="L1" workbookViewId="0">
      <selection activeCell="AJ1" sqref="L1:AJ10"/>
    </sheetView>
  </sheetViews>
  <sheetFormatPr baseColWidth="10" defaultRowHeight="16" x14ac:dyDescent="0.2"/>
  <cols>
    <col min="12" max="12" width="22.1640625" customWidth="1"/>
  </cols>
  <sheetData>
    <row r="1" spans="1:40" x14ac:dyDescent="0.2">
      <c r="A1" t="s">
        <v>0</v>
      </c>
      <c r="B1" t="s">
        <v>85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41</v>
      </c>
      <c r="L1" t="s">
        <v>27</v>
      </c>
      <c r="M1" t="s">
        <v>22</v>
      </c>
      <c r="N1" t="s">
        <v>22</v>
      </c>
      <c r="O1" t="s">
        <v>22</v>
      </c>
      <c r="P1" t="s">
        <v>22</v>
      </c>
      <c r="Q1" t="s">
        <v>23</v>
      </c>
      <c r="R1" t="s">
        <v>23</v>
      </c>
      <c r="S1" t="s">
        <v>23</v>
      </c>
      <c r="T1" t="s">
        <v>23</v>
      </c>
      <c r="U1" t="s">
        <v>24</v>
      </c>
      <c r="V1" t="s">
        <v>24</v>
      </c>
      <c r="W1" t="s">
        <v>24</v>
      </c>
      <c r="X1" t="s">
        <v>24</v>
      </c>
      <c r="Y1" t="s">
        <v>25</v>
      </c>
      <c r="Z1" t="s">
        <v>25</v>
      </c>
      <c r="AA1" t="s">
        <v>25</v>
      </c>
      <c r="AB1" t="s">
        <v>25</v>
      </c>
      <c r="AC1" t="s">
        <v>26</v>
      </c>
      <c r="AD1" t="s">
        <v>26</v>
      </c>
      <c r="AE1" t="s">
        <v>26</v>
      </c>
      <c r="AF1" t="s">
        <v>26</v>
      </c>
      <c r="AG1" t="s">
        <v>28</v>
      </c>
      <c r="AH1" t="s">
        <v>28</v>
      </c>
      <c r="AI1" t="s">
        <v>28</v>
      </c>
      <c r="AJ1" t="s">
        <v>28</v>
      </c>
      <c r="AK1" t="s">
        <v>29</v>
      </c>
      <c r="AL1" t="s">
        <v>29</v>
      </c>
      <c r="AM1" t="s">
        <v>29</v>
      </c>
      <c r="AN1" t="s">
        <v>29</v>
      </c>
    </row>
    <row r="2" spans="1:40" x14ac:dyDescent="0.2">
      <c r="A2" t="s">
        <v>69</v>
      </c>
      <c r="B2" t="s">
        <v>22</v>
      </c>
      <c r="C2" t="s">
        <v>42</v>
      </c>
      <c r="D2">
        <v>44</v>
      </c>
      <c r="E2">
        <v>227</v>
      </c>
      <c r="F2">
        <v>1</v>
      </c>
      <c r="G2">
        <v>0.16236162361623599</v>
      </c>
      <c r="H2">
        <v>0.97777777777777697</v>
      </c>
      <c r="I2">
        <v>0.278481012658227</v>
      </c>
      <c r="J2">
        <f>(5*G2*H2)/((4*G2)+H2)</f>
        <v>0.48780487804878003</v>
      </c>
      <c r="M2" t="s">
        <v>4</v>
      </c>
      <c r="N2" t="s">
        <v>5</v>
      </c>
      <c r="O2" t="s">
        <v>6</v>
      </c>
      <c r="P2" t="s">
        <v>41</v>
      </c>
      <c r="Q2" t="s">
        <v>4</v>
      </c>
      <c r="R2" t="s">
        <v>5</v>
      </c>
      <c r="S2" t="s">
        <v>6</v>
      </c>
      <c r="T2" t="s">
        <v>41</v>
      </c>
      <c r="U2" t="s">
        <v>4</v>
      </c>
      <c r="V2" t="s">
        <v>5</v>
      </c>
      <c r="W2" t="s">
        <v>6</v>
      </c>
      <c r="X2" t="s">
        <v>41</v>
      </c>
      <c r="Y2" t="s">
        <v>4</v>
      </c>
      <c r="Z2" t="s">
        <v>5</v>
      </c>
      <c r="AA2" t="s">
        <v>6</v>
      </c>
      <c r="AB2" t="s">
        <v>41</v>
      </c>
      <c r="AC2" t="s">
        <v>4</v>
      </c>
      <c r="AD2" t="s">
        <v>5</v>
      </c>
      <c r="AE2" t="s">
        <v>6</v>
      </c>
      <c r="AF2" t="s">
        <v>41</v>
      </c>
      <c r="AG2" t="s">
        <v>35</v>
      </c>
      <c r="AH2" t="s">
        <v>36</v>
      </c>
      <c r="AI2" t="s">
        <v>6</v>
      </c>
      <c r="AJ2" t="s">
        <v>41</v>
      </c>
      <c r="AK2" t="s">
        <v>35</v>
      </c>
      <c r="AL2" t="s">
        <v>36</v>
      </c>
      <c r="AM2" t="s">
        <v>6</v>
      </c>
      <c r="AN2" t="s">
        <v>41</v>
      </c>
    </row>
    <row r="3" spans="1:40" x14ac:dyDescent="0.2">
      <c r="A3" t="s">
        <v>87</v>
      </c>
      <c r="B3" t="s">
        <v>22</v>
      </c>
      <c r="C3" t="s">
        <v>86</v>
      </c>
      <c r="D3">
        <v>42</v>
      </c>
      <c r="E3">
        <v>116</v>
      </c>
      <c r="F3">
        <v>3</v>
      </c>
      <c r="G3">
        <v>0.265822784810126</v>
      </c>
      <c r="H3">
        <v>0.93333333333333302</v>
      </c>
      <c r="I3">
        <v>0.41379310344827502</v>
      </c>
      <c r="J3">
        <f t="shared" ref="J3:J46" si="0">(5*G3*H3)/((4*G3)+H3)</f>
        <v>0.62130177514792817</v>
      </c>
      <c r="L3" s="1" t="s">
        <v>30</v>
      </c>
      <c r="M3" cm="1">
        <f t="array" ref="M3">INDEX(G:G, MATCH(1, ($B:$B=$M$1)*($C:$C=$L3), 0))</f>
        <v>4.3562439496611802E-2</v>
      </c>
      <c r="N3" cm="1">
        <f t="array" ref="N3">INDEX(H:H, MATCH(1, ($B:$B=$N$1)*($C:$C=$L3), 0))</f>
        <v>1</v>
      </c>
      <c r="O3" cm="1">
        <f t="array" ref="O3">INDEX(I:I, MATCH(1, ($B:$B=$N$1)*($C:$C=$L3), 0))</f>
        <v>8.3487940630797702E-2</v>
      </c>
      <c r="P3" cm="1">
        <f t="array" ref="P3">INDEX(J:J, MATCH(1, ($B:$B=$N$1)*($C:$C=$L3), 0))</f>
        <v>0.1854905193734542</v>
      </c>
      <c r="Q3" cm="1">
        <f t="array" ref="Q3">INDEX(G:G, MATCH(1, ($B:$B=$Q$1)*($C:$C=$L3), 0))</f>
        <v>1.14119721962859E-2</v>
      </c>
      <c r="R3" cm="1">
        <f t="array" ref="R3">INDEX(H:H, MATCH(1, ($B:$B=$R$1)*($C:$C=$L3), 0))</f>
        <v>1</v>
      </c>
      <c r="S3" cm="1">
        <f t="array" ref="S3">INDEX(I:I, MATCH(1, ($B:$B=$R$1)*($C:$C=$L3), 0))</f>
        <v>2.2566417068417201E-2</v>
      </c>
      <c r="T3" cm="1">
        <f t="array" ref="T3">INDEX(J:J, MATCH(1, ($B:$B=$R$1)*($C:$C=$L3), 0))</f>
        <v>5.4568905645401219E-2</v>
      </c>
      <c r="U3" cm="1">
        <f t="array" ref="U3">INDEX(G:G, MATCH(1, ($B:$B=$U$1)*($C:$C=$L3), 0))</f>
        <v>7.7185017026106695E-2</v>
      </c>
      <c r="V3" cm="1">
        <f t="array" ref="V3">INDEX(H:H, MATCH(1, ($B:$B=$V$1)*($C:$C=$L3), 0))</f>
        <v>1</v>
      </c>
      <c r="W3" cm="1">
        <f t="array" ref="W3">INDEX(I:I, MATCH(1, ($B:$B=$V$1)*($C:$C=$L3), 0))</f>
        <v>0.14330874604847199</v>
      </c>
      <c r="X3" cm="1">
        <f t="array" ref="X3">INDEX(J:J, MATCH(1, ($B:$B=$V$1)*($C:$C=$L3), 0))</f>
        <v>0.29488291413703382</v>
      </c>
      <c r="Y3" cm="1">
        <f t="array" ref="Y3">INDEX(G:G, MATCH(1, ($B:$B=$Y$1)*($C:$C=$L3), 0))</f>
        <v>8.3710407239818999E-2</v>
      </c>
      <c r="Z3" cm="1">
        <f t="array" ref="Z3">INDEX(H:H, MATCH(1, ($B:$B=$Z$1)*($C:$C=$L3), 0))</f>
        <v>0.90243902439024304</v>
      </c>
      <c r="AA3" cm="1">
        <f t="array" ref="AA3">INDEX(I:I, MATCH(1, ($B:$B=$Z$1)*($C:$C=$L3), 0))</f>
        <v>0.153209109730848</v>
      </c>
      <c r="AB3" cm="1">
        <f t="array" ref="AB3">INDEX(J:J, MATCH(1, ($B:$B=$Z$1)*($C:$C=$L3), 0))</f>
        <v>0.30528052805280514</v>
      </c>
      <c r="AC3" cm="1">
        <f t="array" ref="AC3">INDEX(G:G, MATCH(1, ($B:$B=$AC$1)*($C:$C=$L3), 0))</f>
        <v>2.6941362916006299E-2</v>
      </c>
      <c r="AD3" cm="1">
        <f t="array" ref="AD3">INDEX(H:H, MATCH(1, ($B:$B=$AD$1)*($C:$C=$L3), 0))</f>
        <v>1</v>
      </c>
      <c r="AE3" cm="1">
        <f t="array" ref="AE3">INDEX(I:I, MATCH(1, ($B:$B=$AD$1)*($C:$C=$L3), 0))</f>
        <v>5.2469135802469098E-2</v>
      </c>
      <c r="AF3" cm="1">
        <f t="array" ref="AF3">INDEX(J:J, MATCH(1, ($B:$B=$AD$1)*($C:$C=$L3), 0))</f>
        <v>0.12160228898426308</v>
      </c>
      <c r="AG3">
        <f>AVERAGE(M3,Q3,U3,Y3,AC3)</f>
        <v>4.8562239774965932E-2</v>
      </c>
      <c r="AH3">
        <f>AVERAGE(N3,R3,V3,Z3,AD3)</f>
        <v>0.98048780487804854</v>
      </c>
      <c r="AI3">
        <f>AVERAGE(O3,S3,W3,AA3,AE3)</f>
        <v>9.1008269856200794E-2</v>
      </c>
      <c r="AJ3">
        <f>AVERAGE(P3,T3,X3,AB3,AF3)</f>
        <v>0.19236503123859147</v>
      </c>
      <c r="AK3">
        <f>(45*M3+220*Q3+68*U3+41*Y3+136*AC3)/(45+220+68+41+136)</f>
        <v>3.297191543473553E-2</v>
      </c>
      <c r="AL3">
        <f>(45*N3+220*R3+68*V3+41*Z3+136*AD3)/(45+220+68+41+136)</f>
        <v>0.99215686274509796</v>
      </c>
      <c r="AM3">
        <f>(45*O3+220*S3+68*W3+41*AA3+136*AE3)/(45+220+68+41+136)</f>
        <v>6.2517528985949686E-2</v>
      </c>
    </row>
    <row r="4" spans="1:40" x14ac:dyDescent="0.2">
      <c r="A4" t="s">
        <v>74</v>
      </c>
      <c r="B4" t="s">
        <v>22</v>
      </c>
      <c r="C4" t="s">
        <v>43</v>
      </c>
      <c r="D4">
        <v>45</v>
      </c>
      <c r="E4">
        <v>258</v>
      </c>
      <c r="F4">
        <v>0</v>
      </c>
      <c r="G4">
        <v>0.14851485148514801</v>
      </c>
      <c r="H4">
        <v>1</v>
      </c>
      <c r="I4">
        <v>0.25862068965517199</v>
      </c>
      <c r="J4">
        <f t="shared" si="0"/>
        <v>0.46583850931676918</v>
      </c>
      <c r="L4" t="s">
        <v>79</v>
      </c>
      <c r="M4" cm="1">
        <f t="array" ref="M4">INDEX(G:G, MATCH(1, ($B:$B=$M$1)*($C:$C=$L4), 0))</f>
        <v>3.9858281665190398E-2</v>
      </c>
      <c r="N4" cm="1">
        <f t="array" ref="N4">INDEX(H:H, MATCH(1, ($B:$B=$N$1)*($C:$C=$L4), 0))</f>
        <v>1</v>
      </c>
      <c r="O4" cm="1">
        <f t="array" ref="O4">INDEX(I:I, MATCH(1, ($B:$B=$N$1)*($C:$C=$L4), 0))</f>
        <v>7.6660988074957401E-2</v>
      </c>
      <c r="P4" cm="1">
        <f t="array" ref="P4">INDEX(J:J, MATCH(1, ($B:$B=$N$1)*($C:$C=$L4), 0))</f>
        <v>0.17188693659281881</v>
      </c>
      <c r="Q4" cm="1">
        <f t="array" ref="Q4">INDEX(G:G, MATCH(1, ($B:$B=$Q$1)*($C:$C=$L4), 0))</f>
        <v>1.1778563015312099E-2</v>
      </c>
      <c r="R4" cm="1">
        <f t="array" ref="R4">INDEX(H:H, MATCH(1, ($B:$B=$R$1)*($C:$C=$L4), 0))</f>
        <v>1</v>
      </c>
      <c r="S4" cm="1">
        <f t="array" ref="S4">INDEX(I:I, MATCH(1, ($B:$B=$R$1)*($C:$C=$L4), 0))</f>
        <v>2.32828870779976E-2</v>
      </c>
      <c r="T4" cm="1">
        <f t="array" ref="T4">INDEX(J:J, MATCH(1, ($B:$B=$R$1)*($C:$C=$L4), 0))</f>
        <v>5.6242969628796248E-2</v>
      </c>
      <c r="U4" cm="1">
        <f t="array" ref="U4">INDEX(G:G, MATCH(1, ($B:$B=$U$1)*($C:$C=$L4), 0))</f>
        <v>6.3688212927756602E-2</v>
      </c>
      <c r="V4" cm="1">
        <f t="array" ref="V4">INDEX(H:H, MATCH(1, ($B:$B=$V$1)*($C:$C=$L4), 0))</f>
        <v>0.98529411764705799</v>
      </c>
      <c r="W4" cm="1">
        <f t="array" ref="W4">INDEX(I:I, MATCH(1, ($B:$B=$V$1)*($C:$C=$L4), 0))</f>
        <v>0.119642857142857</v>
      </c>
      <c r="X4" cm="1">
        <f t="array" ref="X4">INDEX(J:J, MATCH(1, ($B:$B=$V$1)*($C:$C=$L4), 0))</f>
        <v>0.25302114803625358</v>
      </c>
      <c r="Y4" cm="1">
        <f t="array" ref="Y4">INDEX(G:G, MATCH(1, ($B:$B=$Y$1)*($C:$C=$L4), 0))</f>
        <v>6.2691131498470901E-2</v>
      </c>
      <c r="Z4" cm="1">
        <f t="array" ref="Z4">INDEX(H:H, MATCH(1, ($B:$B=$Z$1)*($C:$C=$L4), 0))</f>
        <v>1</v>
      </c>
      <c r="AA4" cm="1">
        <f t="array" ref="AA4">INDEX(I:I, MATCH(1, ($B:$B=$Z$1)*($C:$C=$L4), 0))</f>
        <v>0.117985611510791</v>
      </c>
      <c r="AB4" cm="1">
        <f t="array" ref="AB4">INDEX(J:J, MATCH(1, ($B:$B=$Z$1)*($C:$C=$L4), 0))</f>
        <v>0.25061124694376513</v>
      </c>
      <c r="AC4" cm="1">
        <f t="array" ref="AC4">INDEX(G:G, MATCH(1, ($B:$B=$AC$1)*($C:$C=$L4), 0))</f>
        <v>2.7653517690117899E-2</v>
      </c>
      <c r="AD4" cm="1">
        <f t="array" ref="AD4">INDEX(H:H, MATCH(1, ($B:$B=$AD$1)*($C:$C=$L4), 0))</f>
        <v>1</v>
      </c>
      <c r="AE4" cm="1">
        <f t="array" ref="AE4">INDEX(I:I, MATCH(1, ($B:$B=$AD$1)*($C:$C=$L4), 0))</f>
        <v>5.3818757419865401E-2</v>
      </c>
      <c r="AF4" cm="1">
        <f t="array" ref="AF4">INDEX(J:J, MATCH(1, ($B:$B=$AD$1)*($C:$C=$L4), 0))</f>
        <v>0.12449652142072487</v>
      </c>
      <c r="AG4">
        <f>AVERAGE(M4,Q4,U4,Y4,AC4)</f>
        <v>4.1133941359369583E-2</v>
      </c>
      <c r="AH4">
        <f>AVERAGE(N4,R4,V4,Z4,AD4)</f>
        <v>0.99705882352941155</v>
      </c>
      <c r="AI4">
        <f>AVERAGE(O4,S4,W4,AA4,AE4)</f>
        <v>7.8278220245293684E-2</v>
      </c>
      <c r="AJ4">
        <f>AVERAGE(P4,T4,X4,AB4,AF4)</f>
        <v>0.17125176452447172</v>
      </c>
      <c r="AK4">
        <f>(45*M4+220*Q4+68*U4+41*Y4+136*AC4)/(45+220+68+41+136)</f>
        <v>2.9503764342515722E-2</v>
      </c>
      <c r="AL4">
        <f>(45*N4+220*R4+68*V4+41*Z4+136*AD4)/(45+220+68+41+136)</f>
        <v>0.99803921568627441</v>
      </c>
      <c r="AM4">
        <f>(45*O4+220*S4+68*W4+41*AA4+136*AE4)/(45+220+68+41+136)</f>
        <v>5.6596970563315599E-2</v>
      </c>
    </row>
    <row r="5" spans="1:40" x14ac:dyDescent="0.2">
      <c r="A5" t="s">
        <v>7</v>
      </c>
      <c r="B5" t="s">
        <v>22</v>
      </c>
      <c r="C5" t="s">
        <v>30</v>
      </c>
      <c r="D5">
        <v>45</v>
      </c>
      <c r="E5">
        <v>988</v>
      </c>
      <c r="F5">
        <v>0</v>
      </c>
      <c r="G5">
        <v>4.3562439496611802E-2</v>
      </c>
      <c r="H5">
        <v>1</v>
      </c>
      <c r="I5">
        <v>8.3487940630797702E-2</v>
      </c>
      <c r="J5">
        <f t="shared" si="0"/>
        <v>0.1854905193734542</v>
      </c>
      <c r="L5" t="s">
        <v>31</v>
      </c>
      <c r="M5" cm="1">
        <f t="array" ref="M5">INDEX(G:G, MATCH(1, ($B:$B=$M$1)*($C:$C=$L5), 0))</f>
        <v>8.4745762711864403E-2</v>
      </c>
      <c r="N5" cm="1">
        <f t="array" ref="N5">INDEX(H:H, MATCH(1, ($B:$B=$N$1)*($C:$C=$L5), 0))</f>
        <v>1</v>
      </c>
      <c r="O5" cm="1">
        <f t="array" ref="O5">INDEX(I:I, MATCH(1, ($B:$B=$N$1)*($C:$C=$L5), 0))</f>
        <v>0.15625</v>
      </c>
      <c r="P5" cm="1">
        <f t="array" ref="P5">INDEX(J:J, MATCH(1, ($B:$B=$N$1)*($C:$C=$L5), 0))</f>
        <v>0.31645569620253161</v>
      </c>
      <c r="Q5" cm="1">
        <f t="array" ref="Q5">INDEX(G:G, MATCH(1, ($B:$B=$Q$1)*($C:$C=$L5), 0))</f>
        <v>3.9241212572066198E-2</v>
      </c>
      <c r="R5" cm="1">
        <f t="array" ref="R5">INDEX(H:H, MATCH(1, ($B:$B=$R$1)*($C:$C=$L5), 0))</f>
        <v>0.95909090909090899</v>
      </c>
      <c r="S5" cm="1">
        <f t="array" ref="S5">INDEX(I:I, MATCH(1, ($B:$B=$R$1)*($C:$C=$L5), 0))</f>
        <v>7.5397534393425003E-2</v>
      </c>
      <c r="T5" cm="1">
        <f t="array" ref="T5">INDEX(J:J, MATCH(1, ($B:$B=$R$1)*($C:$C=$L5), 0))</f>
        <v>0.16861115550583344</v>
      </c>
      <c r="U5" cm="1">
        <f t="array" ref="U5">INDEX(G:G, MATCH(1, ($B:$B=$U$1)*($C:$C=$L5), 0))</f>
        <v>0.15056179775280801</v>
      </c>
      <c r="V5" cm="1">
        <f t="array" ref="V5">INDEX(H:H, MATCH(1, ($B:$B=$V$1)*($C:$C=$L5), 0))</f>
        <v>0.98529411764705799</v>
      </c>
      <c r="W5" cm="1">
        <f t="array" ref="W5">INDEX(I:I, MATCH(1, ($B:$B=$V$1)*($C:$C=$L5), 0))</f>
        <v>0.26120857699805</v>
      </c>
      <c r="X5" cm="1">
        <f t="array" ref="X5">INDEX(J:J, MATCH(1, ($B:$B=$V$1)*($C:$C=$L5), 0))</f>
        <v>0.46722454672245267</v>
      </c>
      <c r="Y5" cm="1">
        <f t="array" ref="Y5">INDEX(G:G, MATCH(1, ($B:$B=$Y$1)*($C:$C=$L5), 0))</f>
        <v>0.164948453608247</v>
      </c>
      <c r="Z5" cm="1">
        <f t="array" ref="Z5">INDEX(H:H, MATCH(1, ($B:$B=$Z$1)*($C:$C=$L5), 0))</f>
        <v>0.78048780487804803</v>
      </c>
      <c r="AA5" cm="1">
        <f t="array" ref="AA5">INDEX(I:I, MATCH(1, ($B:$B=$Z$1)*($C:$C=$L5), 0))</f>
        <v>0.27234042553191401</v>
      </c>
      <c r="AB5" cm="1">
        <f t="array" ref="AB5">INDEX(J:J, MATCH(1, ($B:$B=$Z$1)*($C:$C=$L5), 0))</f>
        <v>0.44692737430167528</v>
      </c>
      <c r="AC5" cm="1">
        <f t="array" ref="AC5">INDEX(G:G, MATCH(1, ($B:$B=$AC$1)*($C:$C=$L5), 0))</f>
        <v>7.7736318407960095E-2</v>
      </c>
      <c r="AD5" cm="1">
        <f t="array" ref="AD5">INDEX(H:H, MATCH(1, ($B:$B=$AD$1)*($C:$C=$L5), 0))</f>
        <v>0.91911764705882304</v>
      </c>
      <c r="AE5" cm="1">
        <f t="array" ref="AE5">INDEX(I:I, MATCH(1, ($B:$B=$AD$1)*($C:$C=$L5), 0))</f>
        <v>0.14334862385321101</v>
      </c>
      <c r="AF5" cm="1">
        <f t="array" ref="AF5">INDEX(J:J, MATCH(1, ($B:$B=$AD$1)*($C:$C=$L5), 0))</f>
        <v>0.29042750929367994</v>
      </c>
      <c r="AG5">
        <f>AVERAGE(M5,Q5,U5,Y5,AC5)</f>
        <v>0.10344670901058914</v>
      </c>
      <c r="AH5">
        <f>AVERAGE(N5,R5,V5,Z5,AD5)</f>
        <v>0.92879809573496763</v>
      </c>
      <c r="AI5">
        <f>AVERAGE(O5,S5,W5,AA5,AE5)</f>
        <v>0.18170903215532003</v>
      </c>
      <c r="AJ5">
        <f>AVERAGE(P5,T5,X5,AB5,AF5)</f>
        <v>0.33792925640523458</v>
      </c>
      <c r="AK5">
        <f>(45*M5+220*Q5+68*U5+41*Y5+136*AC5)/(45+220+68+41+136)</f>
        <v>7.8470302424510016E-2</v>
      </c>
      <c r="AL5">
        <f>(45*N5+220*R5+68*V5+41*Z5+136*AD5)/(45+220+68+41+136)</f>
        <v>0.94117647058823484</v>
      </c>
      <c r="AM5">
        <f>(45*O5+220*S5+68*W5+41*AA5+136*AE5)/(45+220+68+41+136)</f>
        <v>0.14125933547699232</v>
      </c>
    </row>
    <row r="6" spans="1:40" x14ac:dyDescent="0.2">
      <c r="A6" t="s">
        <v>46</v>
      </c>
      <c r="B6" t="s">
        <v>22</v>
      </c>
      <c r="C6" t="s">
        <v>79</v>
      </c>
      <c r="D6">
        <v>45</v>
      </c>
      <c r="E6">
        <v>1084</v>
      </c>
      <c r="F6">
        <v>0</v>
      </c>
      <c r="G6">
        <v>3.9858281665190398E-2</v>
      </c>
      <c r="H6">
        <v>1</v>
      </c>
      <c r="I6">
        <v>7.6660988074957401E-2</v>
      </c>
      <c r="J6">
        <f t="shared" si="0"/>
        <v>0.17188693659281881</v>
      </c>
      <c r="L6" t="s">
        <v>34</v>
      </c>
      <c r="M6" cm="1">
        <f t="array" ref="M6">INDEX(G:G, MATCH(1, ($B:$B=$M$1)*($C:$C=$L6), 0))</f>
        <v>0.144230769230769</v>
      </c>
      <c r="N6" cm="1">
        <f t="array" ref="N6">INDEX(H:H, MATCH(1, ($B:$B=$N$1)*($C:$C=$L6), 0))</f>
        <v>1</v>
      </c>
      <c r="O6" cm="1">
        <f t="array" ref="O6">INDEX(I:I, MATCH(1, ($B:$B=$N$1)*($C:$C=$L6), 0))</f>
        <v>0.252100840336134</v>
      </c>
      <c r="P6" cm="1">
        <f t="array" ref="P6">INDEX(J:J, MATCH(1, ($B:$B=$N$1)*($C:$C=$L6), 0))</f>
        <v>0.45731707317073123</v>
      </c>
      <c r="Q6" cm="1">
        <f t="array" ref="Q6">INDEX(G:G, MATCH(1, ($B:$B=$Q$1)*($C:$C=$L6), 0))</f>
        <v>8.0773606370875994E-2</v>
      </c>
      <c r="R6" cm="1">
        <f t="array" ref="R6">INDEX(H:H, MATCH(1, ($B:$B=$R$1)*($C:$C=$L6), 0))</f>
        <v>0.96818181818181803</v>
      </c>
      <c r="S6" cm="1">
        <f t="array" ref="S6">INDEX(I:I, MATCH(1, ($B:$B=$R$1)*($C:$C=$L6), 0))</f>
        <v>0.14910745537276801</v>
      </c>
      <c r="T6" cm="1">
        <f t="array" ref="T6">INDEX(J:J, MATCH(1, ($B:$B=$R$1)*($C:$C=$L6), 0))</f>
        <v>0.30281489906170028</v>
      </c>
      <c r="U6" cm="1">
        <f t="array" ref="U6">INDEX(G:G, MATCH(1, ($B:$B=$U$1)*($C:$C=$L6), 0))</f>
        <v>0.17631578947368401</v>
      </c>
      <c r="V6" cm="1">
        <f t="array" ref="V6">INDEX(H:H, MATCH(1, ($B:$B=$V$1)*($C:$C=$L6), 0))</f>
        <v>0.98529411764705799</v>
      </c>
      <c r="W6" cm="1">
        <f t="array" ref="W6">INDEX(I:I, MATCH(1, ($B:$B=$V$1)*($C:$C=$L6), 0))</f>
        <v>0.29910714285714202</v>
      </c>
      <c r="X6" cm="1">
        <f t="array" ref="X6">INDEX(J:J, MATCH(1, ($B:$B=$V$1)*($C:$C=$L6), 0))</f>
        <v>0.51380368098159457</v>
      </c>
      <c r="Y6" cm="1">
        <f t="array" ref="Y6">INDEX(G:G, MATCH(1, ($B:$B=$Y$1)*($C:$C=$L6), 0))</f>
        <v>0.26966292134831399</v>
      </c>
      <c r="Z6" cm="1">
        <f t="array" ref="Z6">INDEX(H:H, MATCH(1, ($B:$B=$Z$1)*($C:$C=$L6), 0))</f>
        <v>0.585365853658536</v>
      </c>
      <c r="AA6" cm="1">
        <f t="array" ref="AA6">INDEX(I:I, MATCH(1, ($B:$B=$Z$1)*($C:$C=$L6), 0))</f>
        <v>0.36923076923076897</v>
      </c>
      <c r="AB6" cm="1">
        <f t="array" ref="AB6">INDEX(J:J, MATCH(1, ($B:$B=$Z$1)*($C:$C=$L6), 0))</f>
        <v>0.47430830039525618</v>
      </c>
      <c r="AC6" cm="1">
        <f t="array" ref="AC6">INDEX(G:G, MATCH(1, ($B:$B=$AC$1)*($C:$C=$L6), 0))</f>
        <v>0.122790697674418</v>
      </c>
      <c r="AD6" cm="1">
        <f t="array" ref="AD6">INDEX(H:H, MATCH(1, ($B:$B=$AD$1)*($C:$C=$L6), 0))</f>
        <v>0.97058823529411697</v>
      </c>
      <c r="AE6" cm="1">
        <f t="array" ref="AE6">INDEX(I:I, MATCH(1, ($B:$B=$AD$1)*($C:$C=$L6), 0))</f>
        <v>0.21800165152766299</v>
      </c>
      <c r="AF6" cm="1">
        <f t="array" ref="AF6">INDEX(J:J, MATCH(1, ($B:$B=$AD$1)*($C:$C=$L6), 0))</f>
        <v>0.40765904879555137</v>
      </c>
      <c r="AG6">
        <f>AVERAGE(M6,Q6,U6,Y6,AC6)</f>
        <v>0.15875475681961221</v>
      </c>
      <c r="AH6">
        <f>AVERAGE(N6,R6,V6,Z6,AD6)</f>
        <v>0.90188600495630578</v>
      </c>
      <c r="AI6">
        <f>AVERAGE(O6,S6,W6,AA6,AE6)</f>
        <v>0.2575095718648952</v>
      </c>
      <c r="AJ6">
        <f>AVERAGE(P6,T6,X6,AB6,AF6)</f>
        <v>0.43118060048096679</v>
      </c>
      <c r="AK6">
        <f>(45*M6+220*Q6+68*U6+41*Y6+136*AC6)/(45+220+68+41+136)</f>
        <v>0.12550150266703833</v>
      </c>
      <c r="AL6">
        <f>(45*N6+220*R6+68*V6+41*Z6+136*AD6)/(45+220+68+41+136)</f>
        <v>0.94313725490196054</v>
      </c>
      <c r="AM6">
        <f>(45*O6+220*S6+68*W6+41*AA6+136*AE6)/(45+220+68+41+136)</f>
        <v>0.21426303893655754</v>
      </c>
    </row>
    <row r="7" spans="1:40" x14ac:dyDescent="0.2">
      <c r="A7" t="s">
        <v>8</v>
      </c>
      <c r="B7" t="s">
        <v>22</v>
      </c>
      <c r="C7" t="s">
        <v>31</v>
      </c>
      <c r="D7">
        <v>45</v>
      </c>
      <c r="E7">
        <v>486</v>
      </c>
      <c r="F7">
        <v>0</v>
      </c>
      <c r="G7">
        <v>8.4745762711864403E-2</v>
      </c>
      <c r="H7">
        <v>1</v>
      </c>
      <c r="I7">
        <v>0.15625</v>
      </c>
      <c r="J7">
        <f t="shared" si="0"/>
        <v>0.31645569620253161</v>
      </c>
      <c r="L7" t="s">
        <v>43</v>
      </c>
      <c r="M7" cm="1">
        <f t="array" ref="M7">INDEX(G:G, MATCH(1, ($B:$B=$M$1)*($C:$C=$L7), 0))</f>
        <v>0.14851485148514801</v>
      </c>
      <c r="N7" cm="1">
        <f t="array" ref="N7">INDEX(H:H, MATCH(1, ($B:$B=$N$1)*($C:$C=$L7), 0))</f>
        <v>1</v>
      </c>
      <c r="O7" cm="1">
        <f t="array" ref="O7">INDEX(I:I, MATCH(1, ($B:$B=$N$1)*($C:$C=$L7), 0))</f>
        <v>0.25862068965517199</v>
      </c>
      <c r="P7" cm="1">
        <f t="array" ref="P7">INDEX(J:J, MATCH(1, ($B:$B=$N$1)*($C:$C=$L7), 0))</f>
        <v>0.46583850931676918</v>
      </c>
      <c r="Q7" cm="1">
        <f t="array" ref="Q7">INDEX(G:G, MATCH(1, ($B:$B=$Q$1)*($C:$C=$L7), 0))</f>
        <v>8.2329317269076302E-2</v>
      </c>
      <c r="R7" cm="1">
        <f t="array" ref="R7">INDEX(H:H, MATCH(1, ($B:$B=$R$1)*($C:$C=$L7), 0))</f>
        <v>0.93181818181818099</v>
      </c>
      <c r="S7" cm="1">
        <f t="array" ref="S7">INDEX(I:I, MATCH(1, ($B:$B=$R$1)*($C:$C=$L7), 0))</f>
        <v>0.15129151291512899</v>
      </c>
      <c r="T7" cm="1">
        <f t="array" ref="T7">INDEX(J:J, MATCH(1, ($B:$B=$R$1)*($C:$C=$L7), 0))</f>
        <v>0.3041543026706231</v>
      </c>
      <c r="U7" cm="1">
        <f t="array" ref="U7">INDEX(G:G, MATCH(1, ($B:$B=$U$1)*($C:$C=$L7), 0))</f>
        <v>0.195266272189349</v>
      </c>
      <c r="V7" cm="1">
        <f t="array" ref="V7">INDEX(H:H, MATCH(1, ($B:$B=$V$1)*($C:$C=$L7), 0))</f>
        <v>0.97058823529411697</v>
      </c>
      <c r="W7" cm="1">
        <f t="array" ref="W7">INDEX(I:I, MATCH(1, ($B:$B=$V$1)*($C:$C=$L7), 0))</f>
        <v>0.32512315270935899</v>
      </c>
      <c r="X7" cm="1">
        <f t="array" ref="X7">INDEX(J:J, MATCH(1, ($B:$B=$V$1)*($C:$C=$L7), 0))</f>
        <v>0.54098360655737676</v>
      </c>
      <c r="Y7" cm="1">
        <f t="array" ref="Y7">INDEX(G:G, MATCH(1, ($B:$B=$Y$1)*($C:$C=$L7), 0))</f>
        <v>0.31944444444444398</v>
      </c>
      <c r="Z7" cm="1">
        <f t="array" ref="Z7">INDEX(H:H, MATCH(1, ($B:$B=$Z$1)*($C:$C=$L7), 0))</f>
        <v>0.56097560975609695</v>
      </c>
      <c r="AA7" cm="1">
        <f t="array" ref="AA7">INDEX(I:I, MATCH(1, ($B:$B=$Z$1)*($C:$C=$L7), 0))</f>
        <v>0.40707964601769903</v>
      </c>
      <c r="AB7" cm="1">
        <f t="array" ref="AB7">INDEX(J:J, MATCH(1, ($B:$B=$Z$1)*($C:$C=$L7), 0))</f>
        <v>0.48728813559321976</v>
      </c>
      <c r="AC7" cm="1">
        <f t="array" ref="AC7">INDEX(G:G, MATCH(1, ($B:$B=$AC$1)*($C:$C=$L7), 0))</f>
        <v>0.138084632516703</v>
      </c>
      <c r="AD7" cm="1">
        <f t="array" ref="AD7">INDEX(H:H, MATCH(1, ($B:$B=$AD$1)*($C:$C=$L7), 0))</f>
        <v>0.91176470588235203</v>
      </c>
      <c r="AE7" cm="1">
        <f t="array" ref="AE7">INDEX(I:I, MATCH(1, ($B:$B=$AD$1)*($C:$C=$L7), 0))</f>
        <v>0.239845261121856</v>
      </c>
      <c r="AF7" cm="1">
        <f t="array" ref="AF7">INDEX(J:J, MATCH(1, ($B:$B=$AD$1)*($C:$C=$L7), 0))</f>
        <v>0.42995839112343803</v>
      </c>
      <c r="AG7">
        <f>AVERAGE(M7,Q7,U7,Y7,AC7)</f>
        <v>0.17672790358094406</v>
      </c>
      <c r="AH7">
        <f>AVERAGE(N7,R7,V7,Z7,AD7)</f>
        <v>0.87502934655014941</v>
      </c>
      <c r="AI7">
        <f>AVERAGE(O7,S7,W7,AA7,AE7)</f>
        <v>0.27639205248384302</v>
      </c>
      <c r="AJ7">
        <f>AVERAGE(P7,T7,X7,AB7,AF7)</f>
        <v>0.44564458905228532</v>
      </c>
      <c r="AK7">
        <f>(45*M7+220*Q7+68*U7+41*Y7+136*AC7)/(45+220+68+41+136)</f>
        <v>0.13715775856744705</v>
      </c>
      <c r="AL7">
        <f>(45*N7+220*R7+68*V7+41*Z7+136*AD7)/(45+220+68+41+136)</f>
        <v>0.90784313725490129</v>
      </c>
      <c r="AM7">
        <f>(45*O7+220*S7+68*W7+41*AA7+136*AE7)/(45+220+68+41+136)</f>
        <v>0.22811697893989336</v>
      </c>
    </row>
    <row r="8" spans="1:40" x14ac:dyDescent="0.2">
      <c r="A8" t="s">
        <v>47</v>
      </c>
      <c r="B8" t="s">
        <v>22</v>
      </c>
      <c r="C8" t="s">
        <v>32</v>
      </c>
      <c r="D8">
        <v>44</v>
      </c>
      <c r="E8">
        <v>320</v>
      </c>
      <c r="F8">
        <v>1</v>
      </c>
      <c r="G8">
        <v>0.12087912087912001</v>
      </c>
      <c r="H8">
        <v>0.97777777777777697</v>
      </c>
      <c r="I8">
        <v>0.21515892420537899</v>
      </c>
      <c r="J8">
        <f t="shared" si="0"/>
        <v>0.40441176470588031</v>
      </c>
      <c r="L8" t="s">
        <v>33</v>
      </c>
      <c r="M8" cm="1">
        <f t="array" ref="M8">INDEX(G:G, MATCH(1, ($B:$B=$M$1)*($C:$C=$L8), 0))</f>
        <v>8.6042065009560201E-2</v>
      </c>
      <c r="N8" cm="1">
        <f t="array" ref="N8">INDEX(H:H, MATCH(1, ($B:$B=$N$1)*($C:$C=$L8), 0))</f>
        <v>1</v>
      </c>
      <c r="O8" cm="1">
        <f t="array" ref="O8">INDEX(I:I, MATCH(1, ($B:$B=$N$1)*($C:$C=$L8), 0))</f>
        <v>0.15845070422535201</v>
      </c>
      <c r="P8" cm="1">
        <f t="array" ref="P8">INDEX(J:J, MATCH(1, ($B:$B=$N$1)*($C:$C=$L8), 0))</f>
        <v>0.32005689900426737</v>
      </c>
      <c r="Q8" cm="1">
        <f t="array" ref="Q8">INDEX(G:G, MATCH(1, ($B:$B=$Q$1)*($C:$C=$L8), 0))</f>
        <v>3.9818181818181801E-2</v>
      </c>
      <c r="R8" cm="1">
        <f t="array" ref="R8">INDEX(H:H, MATCH(1, ($B:$B=$R$1)*($C:$C=$L8), 0))</f>
        <v>0.99545454545454504</v>
      </c>
      <c r="S8" cm="1">
        <f t="array" ref="S8">INDEX(I:I, MATCH(1, ($B:$B=$R$1)*($C:$C=$L8), 0))</f>
        <v>7.6573426573426501E-2</v>
      </c>
      <c r="T8" cm="1">
        <f t="array" ref="T8">INDEX(J:J, MATCH(1, ($B:$B=$R$1)*($C:$C=$L8), 0))</f>
        <v>0.1716300940438871</v>
      </c>
      <c r="U8" cm="1">
        <f t="array" ref="U8">INDEX(G:G, MATCH(1, ($B:$B=$U$1)*($C:$C=$L8), 0))</f>
        <v>0.14105263157894701</v>
      </c>
      <c r="V8" cm="1">
        <f t="array" ref="V8">INDEX(H:H, MATCH(1, ($B:$B=$V$1)*($C:$C=$L8), 0))</f>
        <v>0.98529411764705799</v>
      </c>
      <c r="W8" cm="1">
        <f t="array" ref="W8">INDEX(I:I, MATCH(1, ($B:$B=$V$1)*($C:$C=$L8), 0))</f>
        <v>0.24677716390423499</v>
      </c>
      <c r="X8" cm="1">
        <f t="array" ref="X8">INDEX(J:J, MATCH(1, ($B:$B=$V$1)*($C:$C=$L8), 0))</f>
        <v>0.44846050870147175</v>
      </c>
      <c r="Y8" cm="1">
        <f t="array" ref="Y8">INDEX(G:G, MATCH(1, ($B:$B=$Y$1)*($C:$C=$L8), 0))</f>
        <v>0.168421052631578</v>
      </c>
      <c r="Z8" cm="1">
        <f t="array" ref="Z8">INDEX(H:H, MATCH(1, ($B:$B=$Z$1)*($C:$C=$L8), 0))</f>
        <v>0.78048780487804803</v>
      </c>
      <c r="AA8" cm="1">
        <f t="array" ref="AA8">INDEX(I:I, MATCH(1, ($B:$B=$Z$1)*($C:$C=$L8), 0))</f>
        <v>0.277056277056277</v>
      </c>
      <c r="AB8" cm="1">
        <f t="array" ref="AB8">INDEX(J:J, MATCH(1, ($B:$B=$Z$1)*($C:$C=$L8), 0))</f>
        <v>0.451977401129942</v>
      </c>
      <c r="AC8" cm="1">
        <f t="array" ref="AC8">INDEX(G:G, MATCH(1, ($B:$B=$AC$1)*($C:$C=$L8), 0))</f>
        <v>7.4719101123595505E-2</v>
      </c>
      <c r="AD8" cm="1">
        <f t="array" ref="AD8">INDEX(H:H, MATCH(1, ($B:$B=$AD$1)*($C:$C=$L8), 0))</f>
        <v>0.97794117647058798</v>
      </c>
      <c r="AE8" cm="1">
        <f t="array" ref="AE8">INDEX(I:I, MATCH(1, ($B:$B=$AD$1)*($C:$C=$L8), 0))</f>
        <v>0.13883089770354901</v>
      </c>
      <c r="AF8" cm="1">
        <f t="array" ref="AF8">INDEX(J:J, MATCH(1, ($B:$B=$AD$1)*($C:$C=$L8), 0))</f>
        <v>0.28614457831325296</v>
      </c>
      <c r="AG8">
        <f>AVERAGE(M8,Q8,U8,Y8,AC8)</f>
        <v>0.1020106064323725</v>
      </c>
      <c r="AH8">
        <f>AVERAGE(N8,R8,V8,Z8,AD8)</f>
        <v>0.94783552889004796</v>
      </c>
      <c r="AI8">
        <f>AVERAGE(O8,S8,W8,AA8,AE8)</f>
        <v>0.17953769389256791</v>
      </c>
      <c r="AJ8">
        <f>AVERAGE(P8,T8,X8,AB8,AF8)</f>
        <v>0.33565389623856423</v>
      </c>
      <c r="AK8">
        <f>(45*M8+220*Q8+68*U8+41*Y8+136*AC8)/(45+220+68+41+136)</f>
        <v>7.7040260359808418E-2</v>
      </c>
      <c r="AL8">
        <f>(45*N8+220*R8+68*V8+41*Z8+136*AD8)/(45+220+68+41+136)</f>
        <v>0.97254901960784268</v>
      </c>
      <c r="AM8">
        <f>(45*O8+220*S8+68*W8+41*AA8+136*AE8)/(45+220+68+41+136)</f>
        <v>0.13921096495837779</v>
      </c>
    </row>
    <row r="9" spans="1:40" x14ac:dyDescent="0.2">
      <c r="A9" t="s">
        <v>48</v>
      </c>
      <c r="B9" t="s">
        <v>22</v>
      </c>
      <c r="C9" t="s">
        <v>33</v>
      </c>
      <c r="D9">
        <v>45</v>
      </c>
      <c r="E9">
        <v>478</v>
      </c>
      <c r="F9">
        <v>0</v>
      </c>
      <c r="G9">
        <v>8.6042065009560201E-2</v>
      </c>
      <c r="H9">
        <v>1</v>
      </c>
      <c r="I9">
        <v>0.15845070422535201</v>
      </c>
      <c r="J9">
        <f t="shared" si="0"/>
        <v>0.32005689900426737</v>
      </c>
      <c r="L9" t="s">
        <v>42</v>
      </c>
      <c r="M9" cm="1">
        <f t="array" ref="M9">INDEX(G:G, MATCH(1, ($B:$B=$M$1)*($C:$C=$L9), 0))</f>
        <v>0.16236162361623599</v>
      </c>
      <c r="N9" cm="1">
        <f t="array" ref="N9">INDEX(H:H, MATCH(1, ($B:$B=$N$1)*($C:$C=$L9), 0))</f>
        <v>0.97777777777777697</v>
      </c>
      <c r="O9" cm="1">
        <f t="array" ref="O9">INDEX(I:I, MATCH(1, ($B:$B=$N$1)*($C:$C=$L9), 0))</f>
        <v>0.278481012658227</v>
      </c>
      <c r="P9" cm="1">
        <f t="array" ref="P9">INDEX(J:J, MATCH(1, ($B:$B=$N$1)*($C:$C=$L9), 0))</f>
        <v>0.48780487804878003</v>
      </c>
      <c r="Q9" cm="1">
        <f t="array" ref="Q9">INDEX(G:G, MATCH(1, ($B:$B=$Q$1)*($C:$C=$L9), 0))</f>
        <v>9.2123445416858504E-2</v>
      </c>
      <c r="R9" cm="1">
        <f t="array" ref="R9">INDEX(H:H, MATCH(1, ($B:$B=$R$1)*($C:$C=$L9), 0))</f>
        <v>0.90909090909090895</v>
      </c>
      <c r="S9" cm="1">
        <f t="array" ref="S9">INDEX(I:I, MATCH(1, ($B:$B=$R$1)*($C:$C=$L9), 0))</f>
        <v>0.16729401923881199</v>
      </c>
      <c r="T9" cm="1">
        <f t="array" ref="T9">INDEX(J:J, MATCH(1, ($B:$B=$R$1)*($C:$C=$L9), 0))</f>
        <v>0.32776138970829211</v>
      </c>
      <c r="U9" cm="1">
        <f t="array" ref="U9">INDEX(G:G, MATCH(1, ($B:$B=$U$1)*($C:$C=$L9), 0))</f>
        <v>0.20820189274447901</v>
      </c>
      <c r="V9" cm="1">
        <f t="array" ref="V9">INDEX(H:H, MATCH(1, ($B:$B=$V$1)*($C:$C=$L9), 0))</f>
        <v>0.97058823529411697</v>
      </c>
      <c r="W9" cm="1">
        <f t="array" ref="W9">INDEX(I:I, MATCH(1, ($B:$B=$V$1)*($C:$C=$L9), 0))</f>
        <v>0.34285714285714203</v>
      </c>
      <c r="X9" cm="1">
        <f t="array" ref="X9">INDEX(J:J, MATCH(1, ($B:$B=$V$1)*($C:$C=$L9), 0))</f>
        <v>0.56027164685908226</v>
      </c>
      <c r="Y9" cm="1">
        <f t="array" ref="Y9">INDEX(G:G, MATCH(1, ($B:$B=$Y$1)*($C:$C=$L9), 0))</f>
        <v>0.34328358208955201</v>
      </c>
      <c r="Z9" cm="1">
        <f t="array" ref="Z9">INDEX(H:H, MATCH(1, ($B:$B=$Z$1)*($C:$C=$L9), 0))</f>
        <v>0.56097560975609695</v>
      </c>
      <c r="AA9" cm="1">
        <f t="array" ref="AA9">INDEX(I:I, MATCH(1, ($B:$B=$Z$1)*($C:$C=$L9), 0))</f>
        <v>0.42592592592592499</v>
      </c>
      <c r="AB9" cm="1">
        <f t="array" ref="AB9">INDEX(J:J, MATCH(1, ($B:$B=$Z$1)*($C:$C=$L9), 0))</f>
        <v>0.49783549783549741</v>
      </c>
      <c r="AC9" cm="1">
        <f t="array" ref="AC9">INDEX(G:G, MATCH(1, ($B:$B=$AC$1)*($C:$C=$L9), 0))</f>
        <v>0.14774114774114699</v>
      </c>
      <c r="AD9" cm="1">
        <f t="array" ref="AD9">INDEX(H:H, MATCH(1, ($B:$B=$AD$1)*($C:$C=$L9), 0))</f>
        <v>0.88970588235294101</v>
      </c>
      <c r="AE9" cm="1">
        <f t="array" ref="AE9">INDEX(I:I, MATCH(1, ($B:$B=$AD$1)*($C:$C=$L9), 0))</f>
        <v>0.25340314136125602</v>
      </c>
      <c r="AF9" cm="1">
        <f t="array" ref="AF9">INDEX(J:J, MATCH(1, ($B:$B=$AD$1)*($C:$C=$L9), 0))</f>
        <v>0.44387380777696117</v>
      </c>
      <c r="AG9">
        <f>AVERAGE(M9,Q9,U9,Y9,AC9)</f>
        <v>0.19074233832165449</v>
      </c>
      <c r="AH9">
        <f>AVERAGE(N9,R9,V9,Z9,AD9)</f>
        <v>0.8616276828543683</v>
      </c>
      <c r="AI9">
        <f>AVERAGE(O9,S9,W9,AA9,AE9)</f>
        <v>0.29359224840827242</v>
      </c>
      <c r="AJ9">
        <f>AVERAGE(P9,T9,X9,AB9,AF9)</f>
        <v>0.46350944404572259</v>
      </c>
      <c r="AK9">
        <f>(45*M9+220*Q9+68*U9+41*Y9+136*AC9)/(45+220+68+41+136)</f>
        <v>0.14882075043045428</v>
      </c>
      <c r="AL9">
        <f>(45*N9+220*R9+68*V9+41*Z9+136*AD9)/(45+220+68+41+136)</f>
        <v>0.89019607843137227</v>
      </c>
      <c r="AM9">
        <f>(45*O9+220*S9+68*W9+41*AA9+136*AE9)/(45+220+68+41+136)</f>
        <v>0.24426746216576126</v>
      </c>
    </row>
    <row r="10" spans="1:40" x14ac:dyDescent="0.2">
      <c r="A10" t="s">
        <v>9</v>
      </c>
      <c r="B10" t="s">
        <v>22</v>
      </c>
      <c r="C10" t="s">
        <v>34</v>
      </c>
      <c r="D10">
        <v>45</v>
      </c>
      <c r="E10">
        <v>267</v>
      </c>
      <c r="F10">
        <v>0</v>
      </c>
      <c r="G10">
        <v>0.144230769230769</v>
      </c>
      <c r="H10">
        <v>1</v>
      </c>
      <c r="I10">
        <v>0.252100840336134</v>
      </c>
      <c r="J10">
        <f t="shared" si="0"/>
        <v>0.45731707317073123</v>
      </c>
      <c r="L10" t="s">
        <v>86</v>
      </c>
      <c r="M10" cm="1">
        <f t="array" ref="M10">INDEX(G:G, MATCH(1, ($B:$B=$M$1)*($C:$C=$L10), 0))</f>
        <v>0.265822784810126</v>
      </c>
      <c r="N10" cm="1">
        <f t="array" ref="N10">INDEX(H:H, MATCH(1, ($B:$B=$N$1)*($C:$C=$L10), 0))</f>
        <v>0.93333333333333302</v>
      </c>
      <c r="O10" cm="1">
        <f t="array" ref="O10">INDEX(I:I, MATCH(1, ($B:$B=$N$1)*($C:$C=$L10), 0))</f>
        <v>0.41379310344827502</v>
      </c>
      <c r="P10" cm="1">
        <f t="array" ref="P10">INDEX(J:J, MATCH(1, ($B:$B=$N$1)*($C:$C=$L10), 0))</f>
        <v>0.62130177514792817</v>
      </c>
      <c r="Q10" cm="1">
        <f t="array" ref="Q10">INDEX(G:G, MATCH(1, ($B:$B=$Q$1)*($C:$C=$L10), 0))</f>
        <v>0.15658657829328901</v>
      </c>
      <c r="R10" cm="1">
        <f t="array" ref="R10">INDEX(H:H, MATCH(1, ($B:$B=$R$1)*($C:$C=$L10), 0))</f>
        <v>0.85909090909090902</v>
      </c>
      <c r="S10" cm="1">
        <f t="array" ref="S10">INDEX(I:I, MATCH(1, ($B:$B=$R$1)*($C:$C=$L10), 0))</f>
        <v>0.26489138051856997</v>
      </c>
      <c r="T10" cm="1">
        <f t="array" ref="T10">INDEX(J:J, MATCH(1, ($B:$B=$R$1)*($C:$C=$L10), 0))</f>
        <v>0.45280306660277891</v>
      </c>
      <c r="U10" cm="1">
        <f t="array" ref="U10">INDEX(G:G, MATCH(1, ($B:$B=$U$1)*($C:$C=$L10), 0))</f>
        <v>0.238461538461538</v>
      </c>
      <c r="V10" cm="1">
        <f t="array" ref="V10">INDEX(H:H, MATCH(1, ($B:$B=$V$1)*($C:$C=$L10), 0))</f>
        <v>0.91176470588235203</v>
      </c>
      <c r="W10" cm="1">
        <f t="array" ref="W10">INDEX(I:I, MATCH(1, ($B:$B=$V$1)*($C:$C=$L10), 0))</f>
        <v>0.37804878048780399</v>
      </c>
      <c r="X10" cm="1">
        <f t="array" ref="X10">INDEX(J:J, MATCH(1, ($B:$B=$V$1)*($C:$C=$L10), 0))</f>
        <v>0.5827067669172924</v>
      </c>
      <c r="Y10" cm="1">
        <f t="array" ref="Y10">INDEX(G:G, MATCH(1, ($B:$B=$Y$1)*($C:$C=$L10), 0))</f>
        <v>0.35294117647058798</v>
      </c>
      <c r="Z10" cm="1">
        <f t="array" ref="Z10">INDEX(H:H, MATCH(1, ($B:$B=$Z$1)*($C:$C=$L10), 0))</f>
        <v>0.292682926829268</v>
      </c>
      <c r="AA10" cm="1">
        <f t="array" ref="AA10">INDEX(I:I, MATCH(1, ($B:$B=$Z$1)*($C:$C=$L10), 0))</f>
        <v>0.32</v>
      </c>
      <c r="AB10" cm="1">
        <f t="array" ref="AB10">INDEX(J:J, MATCH(1, ($B:$B=$Z$1)*($C:$C=$L10), 0))</f>
        <v>0.30303030303030271</v>
      </c>
      <c r="AC10" cm="1">
        <f t="array" ref="AC10">INDEX(G:G, MATCH(1, ($B:$B=$AC$1)*($C:$C=$L10), 0))</f>
        <v>0.21157323688969201</v>
      </c>
      <c r="AD10" cm="1">
        <f t="array" ref="AD10">INDEX(H:H, MATCH(1, ($B:$B=$AD$1)*($C:$C=$L10), 0))</f>
        <v>0.86029411764705799</v>
      </c>
      <c r="AE10" cm="1">
        <f t="array" ref="AE10">INDEX(I:I, MATCH(1, ($B:$B=$AD$1)*($C:$C=$L10), 0))</f>
        <v>0.339622641509434</v>
      </c>
      <c r="AF10" cm="1">
        <f t="array" ref="AF10">INDEX(J:J, MATCH(1, ($B:$B=$AD$1)*($C:$C=$L10), 0))</f>
        <v>0.53327256153144842</v>
      </c>
      <c r="AG10">
        <f>AVERAGE(M10,Q10,U10,Y10,AC10)</f>
        <v>0.24507706298504658</v>
      </c>
      <c r="AH10">
        <f>AVERAGE(N10,R10,V10,Z10,AD10)</f>
        <v>0.77143319855658399</v>
      </c>
      <c r="AI10">
        <f>AVERAGE(O10,S10,W10,AA10,AE10)</f>
        <v>0.34327118119281658</v>
      </c>
      <c r="AJ10">
        <f>AVERAGE(P10,T10,X10,AB10,AF10)</f>
        <v>0.49862289464595017</v>
      </c>
      <c r="AK10">
        <f>(45*M10+220*Q10+68*U10+41*Y10+136*AC10)/(45+220+68+41+136)</f>
        <v>0.20759020707579617</v>
      </c>
      <c r="AL10">
        <f>(45*N10+220*R10+68*V10+41*Z10+136*AD10)/(45+220+68+41+136)</f>
        <v>0.82745098039215637</v>
      </c>
      <c r="AM10">
        <f>(45*O10+220*S10+68*W10+41*AA10+136*AE10)/(45+220+68+41+136)</f>
        <v>0.31747605821119901</v>
      </c>
    </row>
    <row r="11" spans="1:40" x14ac:dyDescent="0.2">
      <c r="A11" t="s">
        <v>70</v>
      </c>
      <c r="B11" t="s">
        <v>23</v>
      </c>
      <c r="C11" t="s">
        <v>42</v>
      </c>
      <c r="D11">
        <v>200</v>
      </c>
      <c r="E11">
        <v>1971</v>
      </c>
      <c r="F11">
        <v>20</v>
      </c>
      <c r="G11">
        <v>9.2123445416858504E-2</v>
      </c>
      <c r="H11">
        <v>0.90909090909090895</v>
      </c>
      <c r="I11">
        <v>0.16729401923881199</v>
      </c>
      <c r="J11">
        <f t="shared" si="0"/>
        <v>0.32776138970829211</v>
      </c>
    </row>
    <row r="12" spans="1:40" x14ac:dyDescent="0.2">
      <c r="A12" t="s">
        <v>88</v>
      </c>
      <c r="B12" t="s">
        <v>23</v>
      </c>
      <c r="C12" t="s">
        <v>86</v>
      </c>
      <c r="D12">
        <v>189</v>
      </c>
      <c r="E12">
        <v>1018</v>
      </c>
      <c r="F12">
        <v>31</v>
      </c>
      <c r="G12">
        <v>0.15658657829328901</v>
      </c>
      <c r="H12">
        <v>0.85909090909090902</v>
      </c>
      <c r="I12">
        <v>0.26489138051856997</v>
      </c>
      <c r="J12">
        <f t="shared" si="0"/>
        <v>0.45280306660277891</v>
      </c>
    </row>
    <row r="13" spans="1:40" x14ac:dyDescent="0.2">
      <c r="A13" t="s">
        <v>75</v>
      </c>
      <c r="B13" t="s">
        <v>23</v>
      </c>
      <c r="C13" t="s">
        <v>43</v>
      </c>
      <c r="D13">
        <v>205</v>
      </c>
      <c r="E13">
        <v>2285</v>
      </c>
      <c r="F13">
        <v>15</v>
      </c>
      <c r="G13">
        <v>8.2329317269076302E-2</v>
      </c>
      <c r="H13">
        <v>0.93181818181818099</v>
      </c>
      <c r="I13">
        <v>0.15129151291512899</v>
      </c>
      <c r="J13">
        <f t="shared" si="0"/>
        <v>0.3041543026706231</v>
      </c>
    </row>
    <row r="14" spans="1:40" x14ac:dyDescent="0.2">
      <c r="A14" t="s">
        <v>10</v>
      </c>
      <c r="B14" t="s">
        <v>23</v>
      </c>
      <c r="C14" t="s">
        <v>30</v>
      </c>
      <c r="D14">
        <v>220</v>
      </c>
      <c r="E14">
        <v>19058</v>
      </c>
      <c r="F14">
        <v>0</v>
      </c>
      <c r="G14">
        <v>1.14119721962859E-2</v>
      </c>
      <c r="H14">
        <v>1</v>
      </c>
      <c r="I14">
        <v>2.2566417068417201E-2</v>
      </c>
      <c r="J14">
        <f t="shared" si="0"/>
        <v>5.4568905645401219E-2</v>
      </c>
    </row>
    <row r="15" spans="1:40" x14ac:dyDescent="0.2">
      <c r="A15" t="s">
        <v>51</v>
      </c>
      <c r="B15" t="s">
        <v>23</v>
      </c>
      <c r="C15" t="s">
        <v>79</v>
      </c>
      <c r="D15">
        <v>220</v>
      </c>
      <c r="E15">
        <v>18458</v>
      </c>
      <c r="F15">
        <v>0</v>
      </c>
      <c r="G15">
        <v>1.1778563015312099E-2</v>
      </c>
      <c r="H15">
        <v>1</v>
      </c>
      <c r="I15">
        <v>2.32828870779976E-2</v>
      </c>
      <c r="J15">
        <f t="shared" si="0"/>
        <v>5.6242969628796248E-2</v>
      </c>
    </row>
    <row r="16" spans="1:40" x14ac:dyDescent="0.2">
      <c r="A16" t="s">
        <v>11</v>
      </c>
      <c r="B16" t="s">
        <v>23</v>
      </c>
      <c r="C16" t="s">
        <v>31</v>
      </c>
      <c r="D16">
        <v>211</v>
      </c>
      <c r="E16">
        <v>5166</v>
      </c>
      <c r="F16">
        <v>9</v>
      </c>
      <c r="G16">
        <v>3.9241212572066198E-2</v>
      </c>
      <c r="H16">
        <v>0.95909090909090899</v>
      </c>
      <c r="I16">
        <v>7.5397534393425003E-2</v>
      </c>
      <c r="J16">
        <f t="shared" si="0"/>
        <v>0.16861115550583344</v>
      </c>
    </row>
    <row r="17" spans="1:39" x14ac:dyDescent="0.2">
      <c r="A17" t="s">
        <v>52</v>
      </c>
      <c r="B17" t="s">
        <v>23</v>
      </c>
      <c r="C17" t="s">
        <v>32</v>
      </c>
      <c r="D17">
        <v>211</v>
      </c>
      <c r="E17">
        <v>3361</v>
      </c>
      <c r="F17">
        <v>9</v>
      </c>
      <c r="G17">
        <v>5.9070548712206003E-2</v>
      </c>
      <c r="H17">
        <v>0.95909090909090899</v>
      </c>
      <c r="I17">
        <v>0.11128691983122301</v>
      </c>
      <c r="J17">
        <f t="shared" si="0"/>
        <v>0.2369721473495057</v>
      </c>
    </row>
    <row r="18" spans="1:39" x14ac:dyDescent="0.2">
      <c r="A18" t="s">
        <v>53</v>
      </c>
      <c r="B18" t="s">
        <v>23</v>
      </c>
      <c r="C18" t="s">
        <v>33</v>
      </c>
      <c r="D18">
        <v>219</v>
      </c>
      <c r="E18">
        <v>5281</v>
      </c>
      <c r="F18">
        <v>1</v>
      </c>
      <c r="G18">
        <v>3.9818181818181801E-2</v>
      </c>
      <c r="H18">
        <v>0.99545454545454504</v>
      </c>
      <c r="I18">
        <v>7.6573426573426501E-2</v>
      </c>
      <c r="J18">
        <f t="shared" si="0"/>
        <v>0.1716300940438871</v>
      </c>
      <c r="L18" t="s">
        <v>27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25</v>
      </c>
      <c r="AC18" t="s">
        <v>25</v>
      </c>
      <c r="AD18" t="s">
        <v>25</v>
      </c>
      <c r="AE18" t="s">
        <v>25</v>
      </c>
      <c r="AF18" t="s">
        <v>25</v>
      </c>
      <c r="AG18" t="s">
        <v>26</v>
      </c>
      <c r="AH18" t="s">
        <v>26</v>
      </c>
      <c r="AI18" t="s">
        <v>26</v>
      </c>
      <c r="AJ18" t="s">
        <v>26</v>
      </c>
      <c r="AK18" t="s">
        <v>26</v>
      </c>
      <c r="AL18" t="s">
        <v>28</v>
      </c>
      <c r="AM18" t="s">
        <v>28</v>
      </c>
    </row>
    <row r="19" spans="1:39" x14ac:dyDescent="0.2">
      <c r="A19" t="s">
        <v>12</v>
      </c>
      <c r="B19" t="s">
        <v>23</v>
      </c>
      <c r="C19" t="s">
        <v>34</v>
      </c>
      <c r="D19">
        <v>213</v>
      </c>
      <c r="E19">
        <v>2424</v>
      </c>
      <c r="F19">
        <v>7</v>
      </c>
      <c r="G19">
        <v>8.0773606370875994E-2</v>
      </c>
      <c r="H19">
        <v>0.96818181818181803</v>
      </c>
      <c r="I19">
        <v>0.14910745537276801</v>
      </c>
      <c r="J19">
        <f t="shared" si="0"/>
        <v>0.30281489906170028</v>
      </c>
      <c r="M19" t="s">
        <v>39</v>
      </c>
      <c r="N19" t="s">
        <v>37</v>
      </c>
      <c r="O19" t="s">
        <v>38</v>
      </c>
      <c r="P19" t="s">
        <v>40</v>
      </c>
      <c r="Q19" t="s">
        <v>5</v>
      </c>
      <c r="R19" t="s">
        <v>39</v>
      </c>
      <c r="S19" t="s">
        <v>37</v>
      </c>
      <c r="T19" t="s">
        <v>38</v>
      </c>
      <c r="U19" t="s">
        <v>40</v>
      </c>
      <c r="V19" t="s">
        <v>5</v>
      </c>
      <c r="W19" t="s">
        <v>39</v>
      </c>
      <c r="X19" t="s">
        <v>37</v>
      </c>
      <c r="Y19" t="s">
        <v>38</v>
      </c>
      <c r="Z19" t="s">
        <v>40</v>
      </c>
      <c r="AA19" t="s">
        <v>5</v>
      </c>
      <c r="AB19" t="s">
        <v>39</v>
      </c>
      <c r="AC19" t="s">
        <v>37</v>
      </c>
      <c r="AD19" t="s">
        <v>38</v>
      </c>
      <c r="AE19" t="s">
        <v>40</v>
      </c>
      <c r="AF19" t="s">
        <v>5</v>
      </c>
      <c r="AG19" t="s">
        <v>39</v>
      </c>
      <c r="AH19" t="s">
        <v>37</v>
      </c>
      <c r="AI19" t="s">
        <v>38</v>
      </c>
      <c r="AJ19" t="s">
        <v>40</v>
      </c>
      <c r="AK19" t="s">
        <v>5</v>
      </c>
      <c r="AL19" t="s">
        <v>40</v>
      </c>
      <c r="AM19" t="s">
        <v>5</v>
      </c>
    </row>
    <row r="20" spans="1:39" x14ac:dyDescent="0.2">
      <c r="A20" t="s">
        <v>71</v>
      </c>
      <c r="B20" t="s">
        <v>24</v>
      </c>
      <c r="C20" t="s">
        <v>42</v>
      </c>
      <c r="D20">
        <v>66</v>
      </c>
      <c r="E20">
        <v>251</v>
      </c>
      <c r="F20">
        <v>2</v>
      </c>
      <c r="G20">
        <v>0.20820189274447901</v>
      </c>
      <c r="H20">
        <v>0.97058823529411697</v>
      </c>
      <c r="I20">
        <v>0.34285714285714203</v>
      </c>
      <c r="J20">
        <f t="shared" si="0"/>
        <v>0.56027164685908226</v>
      </c>
      <c r="L20" s="1" t="s">
        <v>30</v>
      </c>
      <c r="M20">
        <f>22*53</f>
        <v>1166</v>
      </c>
      <c r="N20" cm="1">
        <f t="array" ref="N20">INDEX(D:D, MATCH(1, ($B:$B=$N$18)*($C:$C=$L20), 0))</f>
        <v>45</v>
      </c>
      <c r="O20" cm="1">
        <f t="array" ref="O20">INDEX(E:E, MATCH(1, ($B:$B=$N$18)*($C:$C=$L20), 0))</f>
        <v>988</v>
      </c>
      <c r="P20">
        <f>100-((N20+O20)/M20*100)</f>
        <v>11.406518010291606</v>
      </c>
      <c r="Q20">
        <f>R3</f>
        <v>1</v>
      </c>
      <c r="R20">
        <f>99*211</f>
        <v>20889</v>
      </c>
      <c r="S20" cm="1">
        <f t="array" ref="S20">INDEX($D:$D, MATCH(1, ($B:$B=$S$18)*($C:$C=$L20), 0))</f>
        <v>220</v>
      </c>
      <c r="T20" cm="1">
        <f t="array" ref="T20">INDEX($E:$E, MATCH(1, ($B:$B=$S$18)*($C:$C=$L20), 0))</f>
        <v>19058</v>
      </c>
      <c r="U20">
        <f>100-((S20+T20)/R20*100)</f>
        <v>7.7121930202498845</v>
      </c>
      <c r="V20">
        <f>R3</f>
        <v>1</v>
      </c>
      <c r="W20">
        <f>17*69</f>
        <v>1173</v>
      </c>
      <c r="X20" cm="1">
        <f t="array" ref="X20">INDEX($D:$D, MATCH(1, ($B:$B=$X$18)*($C:$C=$L20), 0))</f>
        <v>68</v>
      </c>
      <c r="Y20" cm="1">
        <f t="array" ref="Y20">INDEX($E:$E, MATCH(1, ($B:$B=$Y$18)*($C:$C=$L20), 0))</f>
        <v>813</v>
      </c>
      <c r="Z20">
        <f>100-((X20+Y20)/W20*100)</f>
        <v>24.893435635123623</v>
      </c>
      <c r="AA20">
        <f>V3</f>
        <v>1</v>
      </c>
      <c r="AB20">
        <f>19*49</f>
        <v>931</v>
      </c>
      <c r="AC20" cm="1">
        <f t="array" ref="AC20">INDEX($D:$D, MATCH(1, ($B:$B=$AC$18)*($C:$C=$L20), 0))</f>
        <v>37</v>
      </c>
      <c r="AD20" cm="1">
        <f t="array" ref="AD20">INDEX($E:$E, MATCH(1, ($B:$B=$AD$18)*($C:$C=$L20), 0))</f>
        <v>405</v>
      </c>
      <c r="AE20">
        <f>100-((AC20+AD20)/AB20*100)</f>
        <v>52.524167561761544</v>
      </c>
      <c r="AF20">
        <f>Z3</f>
        <v>0.90243902439024304</v>
      </c>
      <c r="AG20">
        <f>63*89</f>
        <v>5607</v>
      </c>
      <c r="AH20" cm="1">
        <f t="array" ref="AH20">INDEX($D:$D, MATCH(1, ($B:$B=$AH$18)*($C:$C=$L20), 0))</f>
        <v>136</v>
      </c>
      <c r="AI20" cm="1">
        <f t="array" ref="AI20">INDEX($E:$E, MATCH(1, ($B:$B=$AI$18)*($C:$C=$L20), 0))</f>
        <v>4912</v>
      </c>
      <c r="AJ20">
        <f>100-((AH20+AI20)/AG20*100)</f>
        <v>9.9696807561976044</v>
      </c>
      <c r="AK20">
        <f>AD3</f>
        <v>1</v>
      </c>
      <c r="AL20">
        <f>AVERAGE(P20,U20,Z20,AE20,AJ20)</f>
        <v>21.301198996724853</v>
      </c>
      <c r="AM20">
        <f>AVERAGE(Q20,V20,AA20,AF20,AK20)</f>
        <v>0.98048780487804854</v>
      </c>
    </row>
    <row r="21" spans="1:39" x14ac:dyDescent="0.2">
      <c r="A21" t="s">
        <v>89</v>
      </c>
      <c r="B21" t="s">
        <v>24</v>
      </c>
      <c r="C21" t="s">
        <v>86</v>
      </c>
      <c r="D21">
        <v>62</v>
      </c>
      <c r="E21">
        <v>198</v>
      </c>
      <c r="F21">
        <v>6</v>
      </c>
      <c r="G21">
        <v>0.238461538461538</v>
      </c>
      <c r="H21">
        <v>0.91176470588235203</v>
      </c>
      <c r="I21">
        <v>0.37804878048780399</v>
      </c>
      <c r="J21">
        <f t="shared" si="0"/>
        <v>0.5827067669172924</v>
      </c>
      <c r="L21" t="s">
        <v>79</v>
      </c>
      <c r="M21">
        <f t="shared" ref="M21:M27" si="1">22*53</f>
        <v>1166</v>
      </c>
      <c r="N21" cm="1">
        <f t="array" ref="N21">INDEX(D:D, MATCH(1, ($B:$B=$N$18)*($C:$C=$L21), 0))</f>
        <v>45</v>
      </c>
      <c r="O21" cm="1">
        <f t="array" ref="O21">INDEX(E:E, MATCH(1, ($B:$B=$N$18)*($C:$C=$L21), 0))</f>
        <v>1084</v>
      </c>
      <c r="P21">
        <f t="shared" ref="P21:P27" si="2">100-((N21+O21)/M21*100)</f>
        <v>3.1732418524871377</v>
      </c>
      <c r="Q21">
        <f>R4</f>
        <v>1</v>
      </c>
      <c r="R21">
        <f t="shared" ref="R21:R27" si="3">99*211</f>
        <v>20889</v>
      </c>
      <c r="S21" cm="1">
        <f t="array" ref="S21">INDEX($D:$D, MATCH(1, ($B:$B=$S$18)*($C:$C=$L21), 0))</f>
        <v>220</v>
      </c>
      <c r="T21" cm="1">
        <f t="array" ref="T21">INDEX($E:$E, MATCH(1, ($B:$B=$S$18)*($C:$C=$L21), 0))</f>
        <v>18458</v>
      </c>
      <c r="U21">
        <f t="shared" ref="U21:U27" si="4">100-((S21+T21)/R21*100)</f>
        <v>10.584518167456565</v>
      </c>
      <c r="V21">
        <f>R4</f>
        <v>1</v>
      </c>
      <c r="W21">
        <f t="shared" ref="W21:W27" si="5">17*69</f>
        <v>1173</v>
      </c>
      <c r="X21" cm="1">
        <f t="array" ref="X21">INDEX($D:$D, MATCH(1, ($B:$B=$X$18)*($C:$C=$L21), 0))</f>
        <v>67</v>
      </c>
      <c r="Y21" cm="1">
        <f t="array" ref="Y21">INDEX($E:$E, MATCH(1, ($B:$B=$Y$18)*($C:$C=$L21), 0))</f>
        <v>985</v>
      </c>
      <c r="Z21">
        <f t="shared" ref="Z21:Z27" si="6">100-((X21+Y21)/W21*100)</f>
        <v>10.315430520034099</v>
      </c>
      <c r="AA21">
        <f>V4</f>
        <v>0.98529411764705799</v>
      </c>
      <c r="AB21">
        <f t="shared" ref="AB21:AB27" si="7">19*49</f>
        <v>931</v>
      </c>
      <c r="AC21" cm="1">
        <f t="array" ref="AC21">INDEX($D:$D, MATCH(1, ($B:$B=$AC$18)*($C:$C=$L21), 0))</f>
        <v>41</v>
      </c>
      <c r="AD21" cm="1">
        <f t="array" ref="AD21">INDEX($E:$E, MATCH(1, ($B:$B=$AD$18)*($C:$C=$L21), 0))</f>
        <v>613</v>
      </c>
      <c r="AE21">
        <f t="shared" ref="AE21:AE27" si="8">100-((AC21+AD21)/AB21*100)</f>
        <v>29.752953813104185</v>
      </c>
      <c r="AF21">
        <f>Z4</f>
        <v>1</v>
      </c>
      <c r="AG21">
        <f t="shared" ref="AG21:AG27" si="9">63*89</f>
        <v>5607</v>
      </c>
      <c r="AH21" cm="1">
        <f t="array" ref="AH21">INDEX($D:$D, MATCH(1, ($B:$B=$AH$18)*($C:$C=$L21), 0))</f>
        <v>136</v>
      </c>
      <c r="AI21" cm="1">
        <f t="array" ref="AI21">INDEX($E:$E, MATCH(1, ($B:$B=$AI$18)*($C:$C=$L21), 0))</f>
        <v>4782</v>
      </c>
      <c r="AJ21">
        <f t="shared" ref="AJ21:AJ27" si="10">100-((AH21+AI21)/AG21*100)</f>
        <v>12.28821116461566</v>
      </c>
      <c r="AK21">
        <f>AD4</f>
        <v>1</v>
      </c>
      <c r="AL21">
        <f t="shared" ref="AL21:AL27" si="11">AVERAGE(P21,U21,Z21,AE21,AJ21)</f>
        <v>13.222871103539529</v>
      </c>
      <c r="AM21">
        <f t="shared" ref="AM21:AM27" si="12">AVERAGE(Q21,V21,AA21,AF21,AK21)</f>
        <v>0.99705882352941155</v>
      </c>
    </row>
    <row r="22" spans="1:39" x14ac:dyDescent="0.2">
      <c r="A22" t="s">
        <v>76</v>
      </c>
      <c r="B22" t="s">
        <v>24</v>
      </c>
      <c r="C22" t="s">
        <v>43</v>
      </c>
      <c r="D22">
        <v>66</v>
      </c>
      <c r="E22">
        <v>272</v>
      </c>
      <c r="F22">
        <v>2</v>
      </c>
      <c r="G22">
        <v>0.195266272189349</v>
      </c>
      <c r="H22">
        <v>0.97058823529411697</v>
      </c>
      <c r="I22">
        <v>0.32512315270935899</v>
      </c>
      <c r="J22">
        <f t="shared" si="0"/>
        <v>0.54098360655737676</v>
      </c>
      <c r="L22" t="s">
        <v>31</v>
      </c>
      <c r="M22">
        <f t="shared" si="1"/>
        <v>1166</v>
      </c>
      <c r="N22" cm="1">
        <f t="array" ref="N22">INDEX(D:D, MATCH(1, ($B:$B=$N$18)*($C:$C=$L22), 0))</f>
        <v>45</v>
      </c>
      <c r="O22" cm="1">
        <f t="array" ref="O22">INDEX(E:E, MATCH(1, ($B:$B=$N$18)*($C:$C=$L22), 0))</f>
        <v>486</v>
      </c>
      <c r="P22">
        <f t="shared" si="2"/>
        <v>54.459691252144083</v>
      </c>
      <c r="Q22">
        <f>R5</f>
        <v>0.95909090909090899</v>
      </c>
      <c r="R22">
        <f t="shared" si="3"/>
        <v>20889</v>
      </c>
      <c r="S22" cm="1">
        <f t="array" ref="S22">INDEX($D:$D, MATCH(1, ($B:$B=$S$18)*($C:$C=$L22), 0))</f>
        <v>211</v>
      </c>
      <c r="T22" cm="1">
        <f t="array" ref="T22">INDEX($E:$E, MATCH(1, ($B:$B=$S$18)*($C:$C=$L22), 0))</f>
        <v>5166</v>
      </c>
      <c r="U22">
        <f t="shared" si="4"/>
        <v>74.259179472449617</v>
      </c>
      <c r="V22">
        <f>R5</f>
        <v>0.95909090909090899</v>
      </c>
      <c r="W22">
        <f t="shared" si="5"/>
        <v>1173</v>
      </c>
      <c r="X22" cm="1">
        <f t="array" ref="X22">INDEX($D:$D, MATCH(1, ($B:$B=$X$18)*($C:$C=$L22), 0))</f>
        <v>67</v>
      </c>
      <c r="Y22" cm="1">
        <f t="array" ref="Y22">INDEX($E:$E, MATCH(1, ($B:$B=$Y$18)*($C:$C=$L22), 0))</f>
        <v>378</v>
      </c>
      <c r="Z22">
        <f t="shared" si="6"/>
        <v>62.063086104006821</v>
      </c>
      <c r="AA22">
        <f>V5</f>
        <v>0.98529411764705799</v>
      </c>
      <c r="AB22">
        <f t="shared" si="7"/>
        <v>931</v>
      </c>
      <c r="AC22" cm="1">
        <f t="array" ref="AC22">INDEX($D:$D, MATCH(1, ($B:$B=$AC$18)*($C:$C=$L22), 0))</f>
        <v>32</v>
      </c>
      <c r="AD22" cm="1">
        <f t="array" ref="AD22">INDEX($E:$E, MATCH(1, ($B:$B=$AD$18)*($C:$C=$L22), 0))</f>
        <v>162</v>
      </c>
      <c r="AE22">
        <f t="shared" si="8"/>
        <v>79.162191192266377</v>
      </c>
      <c r="AF22">
        <f>Z5</f>
        <v>0.78048780487804803</v>
      </c>
      <c r="AG22">
        <f t="shared" si="9"/>
        <v>5607</v>
      </c>
      <c r="AH22" cm="1">
        <f t="array" ref="AH22">INDEX($D:$D, MATCH(1, ($B:$B=$AH$18)*($C:$C=$L22), 0))</f>
        <v>125</v>
      </c>
      <c r="AI22" cm="1">
        <f t="array" ref="AI22">INDEX($E:$E, MATCH(1, ($B:$B=$AI$18)*($C:$C=$L22), 0))</f>
        <v>1483</v>
      </c>
      <c r="AJ22">
        <f t="shared" si="10"/>
        <v>71.321562332798294</v>
      </c>
      <c r="AK22">
        <f>AD5</f>
        <v>0.91911764705882304</v>
      </c>
      <c r="AL22">
        <f t="shared" si="11"/>
        <v>68.253142070733048</v>
      </c>
      <c r="AM22">
        <f t="shared" si="12"/>
        <v>0.92061627755314945</v>
      </c>
    </row>
    <row r="23" spans="1:39" x14ac:dyDescent="0.2">
      <c r="A23" t="s">
        <v>13</v>
      </c>
      <c r="B23" t="s">
        <v>24</v>
      </c>
      <c r="C23" t="s">
        <v>30</v>
      </c>
      <c r="D23">
        <v>68</v>
      </c>
      <c r="E23">
        <v>813</v>
      </c>
      <c r="F23">
        <v>0</v>
      </c>
      <c r="G23">
        <v>7.7185017026106695E-2</v>
      </c>
      <c r="H23">
        <v>1</v>
      </c>
      <c r="I23">
        <v>0.14330874604847199</v>
      </c>
      <c r="J23">
        <f t="shared" si="0"/>
        <v>0.29488291413703382</v>
      </c>
      <c r="L23" t="s">
        <v>34</v>
      </c>
      <c r="M23">
        <f t="shared" si="1"/>
        <v>1166</v>
      </c>
      <c r="N23" cm="1">
        <f t="array" ref="N23">INDEX(D:D, MATCH(1, ($B:$B=$N$18)*($C:$C=$L23), 0))</f>
        <v>45</v>
      </c>
      <c r="O23" cm="1">
        <f t="array" ref="O23">INDEX(E:E, MATCH(1, ($B:$B=$N$18)*($C:$C=$L23), 0))</f>
        <v>267</v>
      </c>
      <c r="P23">
        <f t="shared" si="2"/>
        <v>73.241852487135503</v>
      </c>
      <c r="Q23">
        <f>R6</f>
        <v>0.96818181818181803</v>
      </c>
      <c r="R23">
        <f t="shared" si="3"/>
        <v>20889</v>
      </c>
      <c r="S23" cm="1">
        <f t="array" ref="S23">INDEX($D:$D, MATCH(1, ($B:$B=$S$18)*($C:$C=$L23), 0))</f>
        <v>213</v>
      </c>
      <c r="T23" cm="1">
        <f t="array" ref="T23">INDEX($E:$E, MATCH(1, ($B:$B=$S$18)*($C:$C=$L23), 0))</f>
        <v>2424</v>
      </c>
      <c r="U23">
        <f t="shared" si="4"/>
        <v>87.376130978026708</v>
      </c>
      <c r="V23">
        <f>R6</f>
        <v>0.96818181818181803</v>
      </c>
      <c r="W23">
        <f t="shared" si="5"/>
        <v>1173</v>
      </c>
      <c r="X23" cm="1">
        <f t="array" ref="X23">INDEX($D:$D, MATCH(1, ($B:$B=$X$18)*($C:$C=$L23), 0))</f>
        <v>67</v>
      </c>
      <c r="Y23" cm="1">
        <f t="array" ref="Y23">INDEX($E:$E, MATCH(1, ($B:$B=$Y$18)*($C:$C=$L23), 0))</f>
        <v>313</v>
      </c>
      <c r="Z23">
        <f t="shared" si="6"/>
        <v>67.604433077578847</v>
      </c>
      <c r="AA23">
        <f>V6</f>
        <v>0.98529411764705799</v>
      </c>
      <c r="AB23">
        <f t="shared" si="7"/>
        <v>931</v>
      </c>
      <c r="AC23" cm="1">
        <f t="array" ref="AC23">INDEX($D:$D, MATCH(1, ($B:$B=$AC$18)*($C:$C=$L23), 0))</f>
        <v>24</v>
      </c>
      <c r="AD23" cm="1">
        <f t="array" ref="AD23">INDEX($E:$E, MATCH(1, ($B:$B=$AD$18)*($C:$C=$L23), 0))</f>
        <v>65</v>
      </c>
      <c r="AE23">
        <f t="shared" si="8"/>
        <v>90.440386680988183</v>
      </c>
      <c r="AF23">
        <f>Z6</f>
        <v>0.585365853658536</v>
      </c>
      <c r="AG23">
        <f t="shared" si="9"/>
        <v>5607</v>
      </c>
      <c r="AH23" cm="1">
        <f t="array" ref="AH23">INDEX($D:$D, MATCH(1, ($B:$B=$AH$18)*($C:$C=$L23), 0))</f>
        <v>132</v>
      </c>
      <c r="AI23" cm="1">
        <f t="array" ref="AI23">INDEX($E:$E, MATCH(1, ($B:$B=$AI$18)*($C:$C=$L23), 0))</f>
        <v>943</v>
      </c>
      <c r="AJ23">
        <f t="shared" si="10"/>
        <v>80.827537007312287</v>
      </c>
      <c r="AK23">
        <f>AD6</f>
        <v>0.97058823529411697</v>
      </c>
      <c r="AL23">
        <f t="shared" si="11"/>
        <v>79.898068046208309</v>
      </c>
      <c r="AM23">
        <f t="shared" si="12"/>
        <v>0.89552236859266932</v>
      </c>
    </row>
    <row r="24" spans="1:39" x14ac:dyDescent="0.2">
      <c r="A24" t="s">
        <v>56</v>
      </c>
      <c r="B24" t="s">
        <v>24</v>
      </c>
      <c r="C24" t="s">
        <v>79</v>
      </c>
      <c r="D24">
        <v>67</v>
      </c>
      <c r="E24">
        <v>985</v>
      </c>
      <c r="F24">
        <v>1</v>
      </c>
      <c r="G24">
        <v>6.3688212927756602E-2</v>
      </c>
      <c r="H24">
        <v>0.98529411764705799</v>
      </c>
      <c r="I24">
        <v>0.119642857142857</v>
      </c>
      <c r="J24">
        <f t="shared" si="0"/>
        <v>0.25302114803625358</v>
      </c>
      <c r="L24" t="s">
        <v>43</v>
      </c>
      <c r="M24">
        <f t="shared" si="1"/>
        <v>1166</v>
      </c>
      <c r="N24" cm="1">
        <f t="array" ref="N24">INDEX(D:D, MATCH(1, ($B:$B=$N$18)*($C:$C=$L24), 0))</f>
        <v>45</v>
      </c>
      <c r="O24" cm="1">
        <f t="array" ref="O24">INDEX(E:E, MATCH(1, ($B:$B=$N$18)*($C:$C=$L24), 0))</f>
        <v>258</v>
      </c>
      <c r="P24">
        <f t="shared" si="2"/>
        <v>74.013722126929679</v>
      </c>
      <c r="Q24">
        <f>R7</f>
        <v>0.93181818181818099</v>
      </c>
      <c r="R24">
        <f t="shared" si="3"/>
        <v>20889</v>
      </c>
      <c r="S24" cm="1">
        <f t="array" ref="S24">INDEX($D:$D, MATCH(1, ($B:$B=$S$18)*($C:$C=$L24), 0))</f>
        <v>205</v>
      </c>
      <c r="T24" cm="1">
        <f t="array" ref="T24">INDEX($E:$E, MATCH(1, ($B:$B=$S$18)*($C:$C=$L24), 0))</f>
        <v>2285</v>
      </c>
      <c r="U24">
        <f t="shared" si="4"/>
        <v>88.079850639092342</v>
      </c>
      <c r="V24">
        <f>R7</f>
        <v>0.93181818181818099</v>
      </c>
      <c r="W24">
        <f t="shared" si="5"/>
        <v>1173</v>
      </c>
      <c r="X24" cm="1">
        <f t="array" ref="X24">INDEX($D:$D, MATCH(1, ($B:$B=$X$18)*($C:$C=$L24), 0))</f>
        <v>66</v>
      </c>
      <c r="Y24" cm="1">
        <f t="array" ref="Y24">INDEX($E:$E, MATCH(1, ($B:$B=$Y$18)*($C:$C=$L24), 0))</f>
        <v>272</v>
      </c>
      <c r="Z24">
        <f t="shared" si="6"/>
        <v>71.184995737425396</v>
      </c>
      <c r="AA24">
        <f>V7</f>
        <v>0.97058823529411697</v>
      </c>
      <c r="AB24">
        <f t="shared" si="7"/>
        <v>931</v>
      </c>
      <c r="AC24" cm="1">
        <f t="array" ref="AC24">INDEX($D:$D, MATCH(1, ($B:$B=$AC$18)*($C:$C=$L24), 0))</f>
        <v>23</v>
      </c>
      <c r="AD24" cm="1">
        <f t="array" ref="AD24">INDEX($E:$E, MATCH(1, ($B:$B=$AD$18)*($C:$C=$L24), 0))</f>
        <v>49</v>
      </c>
      <c r="AE24">
        <f t="shared" si="8"/>
        <v>92.266380236305054</v>
      </c>
      <c r="AF24">
        <f>Z7</f>
        <v>0.56097560975609695</v>
      </c>
      <c r="AG24">
        <f t="shared" si="9"/>
        <v>5607</v>
      </c>
      <c r="AH24" cm="1">
        <f t="array" ref="AH24">INDEX($D:$D, MATCH(1, ($B:$B=$AH$18)*($C:$C=$L24), 0))</f>
        <v>124</v>
      </c>
      <c r="AI24" cm="1">
        <f t="array" ref="AI24">INDEX($E:$E, MATCH(1, ($B:$B=$AI$18)*($C:$C=$L24), 0))</f>
        <v>774</v>
      </c>
      <c r="AJ24">
        <f t="shared" si="10"/>
        <v>83.98430533261994</v>
      </c>
      <c r="AK24">
        <f>AD7</f>
        <v>0.91176470588235203</v>
      </c>
      <c r="AL24">
        <f t="shared" si="11"/>
        <v>81.905850814474491</v>
      </c>
      <c r="AM24">
        <f t="shared" si="12"/>
        <v>0.86139298291378563</v>
      </c>
    </row>
    <row r="25" spans="1:39" x14ac:dyDescent="0.2">
      <c r="A25" t="s">
        <v>14</v>
      </c>
      <c r="B25" t="s">
        <v>24</v>
      </c>
      <c r="C25" t="s">
        <v>31</v>
      </c>
      <c r="D25">
        <v>67</v>
      </c>
      <c r="E25">
        <v>378</v>
      </c>
      <c r="F25">
        <v>1</v>
      </c>
      <c r="G25">
        <v>0.15056179775280801</v>
      </c>
      <c r="H25">
        <v>0.98529411764705799</v>
      </c>
      <c r="I25">
        <v>0.26120857699805</v>
      </c>
      <c r="J25">
        <f t="shared" si="0"/>
        <v>0.46722454672245267</v>
      </c>
      <c r="L25" t="s">
        <v>33</v>
      </c>
      <c r="M25">
        <f t="shared" si="1"/>
        <v>1166</v>
      </c>
      <c r="N25" cm="1">
        <f t="array" ref="N25">INDEX(D:D, MATCH(1, ($B:$B=$N$18)*($C:$C=$L25), 0))</f>
        <v>45</v>
      </c>
      <c r="O25" cm="1">
        <f t="array" ref="O25">INDEX(E:E, MATCH(1, ($B:$B=$N$18)*($C:$C=$L25), 0))</f>
        <v>478</v>
      </c>
      <c r="P25">
        <f t="shared" si="2"/>
        <v>55.145797598627787</v>
      </c>
      <c r="Q25">
        <f>R8</f>
        <v>0.99545454545454504</v>
      </c>
      <c r="R25">
        <f t="shared" si="3"/>
        <v>20889</v>
      </c>
      <c r="S25" cm="1">
        <f t="array" ref="S25">INDEX($D:$D, MATCH(1, ($B:$B=$S$18)*($C:$C=$L25), 0))</f>
        <v>219</v>
      </c>
      <c r="T25" cm="1">
        <f t="array" ref="T25">INDEX($E:$E, MATCH(1, ($B:$B=$S$18)*($C:$C=$L25), 0))</f>
        <v>5281</v>
      </c>
      <c r="U25">
        <f t="shared" si="4"/>
        <v>73.670352817272246</v>
      </c>
      <c r="V25">
        <f>R8</f>
        <v>0.99545454545454504</v>
      </c>
      <c r="W25">
        <f t="shared" si="5"/>
        <v>1173</v>
      </c>
      <c r="X25" cm="1">
        <f t="array" ref="X25">INDEX($D:$D, MATCH(1, ($B:$B=$X$18)*($C:$C=$L25), 0))</f>
        <v>67</v>
      </c>
      <c r="Y25" cm="1">
        <f t="array" ref="Y25">INDEX($E:$E, MATCH(1, ($B:$B=$Y$18)*($C:$C=$L25), 0))</f>
        <v>408</v>
      </c>
      <c r="Z25">
        <f t="shared" si="6"/>
        <v>59.505541346973573</v>
      </c>
      <c r="AA25">
        <f>V8</f>
        <v>0.98529411764705799</v>
      </c>
      <c r="AB25">
        <f t="shared" si="7"/>
        <v>931</v>
      </c>
      <c r="AC25" cm="1">
        <f t="array" ref="AC25">INDEX($D:$D, MATCH(1, ($B:$B=$AC$18)*($C:$C=$L25), 0))</f>
        <v>32</v>
      </c>
      <c r="AD25" cm="1">
        <f t="array" ref="AD25">INDEX($E:$E, MATCH(1, ($B:$B=$AD$18)*($C:$C=$L25), 0))</f>
        <v>158</v>
      </c>
      <c r="AE25">
        <f t="shared" si="8"/>
        <v>79.591836734693885</v>
      </c>
      <c r="AF25">
        <f>Z8</f>
        <v>0.78048780487804803</v>
      </c>
      <c r="AG25">
        <f t="shared" si="9"/>
        <v>5607</v>
      </c>
      <c r="AH25" cm="1">
        <f t="array" ref="AH25">INDEX($D:$D, MATCH(1, ($B:$B=$AH$18)*($C:$C=$L25), 0))</f>
        <v>133</v>
      </c>
      <c r="AI25" cm="1">
        <f t="array" ref="AI25">INDEX($E:$E, MATCH(1, ($B:$B=$AI$18)*($C:$C=$L25), 0))</f>
        <v>1647</v>
      </c>
      <c r="AJ25">
        <f t="shared" si="10"/>
        <v>68.253968253968253</v>
      </c>
      <c r="AK25">
        <f>AD8</f>
        <v>0.97794117647058798</v>
      </c>
      <c r="AL25">
        <f t="shared" si="11"/>
        <v>67.233499350307156</v>
      </c>
      <c r="AM25">
        <f t="shared" si="12"/>
        <v>0.94692643798095699</v>
      </c>
    </row>
    <row r="26" spans="1:39" x14ac:dyDescent="0.2">
      <c r="A26" t="s">
        <v>57</v>
      </c>
      <c r="B26" t="s">
        <v>24</v>
      </c>
      <c r="C26" t="s">
        <v>32</v>
      </c>
      <c r="D26">
        <v>67</v>
      </c>
      <c r="E26">
        <v>321</v>
      </c>
      <c r="F26">
        <v>1</v>
      </c>
      <c r="G26">
        <v>0.17268041237113399</v>
      </c>
      <c r="H26">
        <v>0.98529411764705799</v>
      </c>
      <c r="I26">
        <v>0.29385964912280699</v>
      </c>
      <c r="J26">
        <f t="shared" si="0"/>
        <v>0.50757575757575735</v>
      </c>
      <c r="L26" t="s">
        <v>42</v>
      </c>
      <c r="M26">
        <f t="shared" si="1"/>
        <v>1166</v>
      </c>
      <c r="N26" cm="1">
        <f t="array" ref="N26">INDEX(D:D, MATCH(1, ($B:$B=$N$18)*($C:$C=$L26), 0))</f>
        <v>44</v>
      </c>
      <c r="O26" cm="1">
        <f t="array" ref="O26">INDEX(E:E, MATCH(1, ($B:$B=$N$18)*($C:$C=$L26), 0))</f>
        <v>227</v>
      </c>
      <c r="P26">
        <f t="shared" si="2"/>
        <v>76.758147512864497</v>
      </c>
      <c r="Q26">
        <f>R9</f>
        <v>0.90909090909090895</v>
      </c>
      <c r="R26">
        <f t="shared" si="3"/>
        <v>20889</v>
      </c>
      <c r="S26" cm="1">
        <f t="array" ref="S26">INDEX($D:$D, MATCH(1, ($B:$B=$S$18)*($C:$C=$L26), 0))</f>
        <v>200</v>
      </c>
      <c r="T26" cm="1">
        <f t="array" ref="T26">INDEX($E:$E, MATCH(1, ($B:$B=$S$18)*($C:$C=$L26), 0))</f>
        <v>1971</v>
      </c>
      <c r="U26">
        <f t="shared" si="4"/>
        <v>89.606970175690549</v>
      </c>
      <c r="V26">
        <f>R9</f>
        <v>0.90909090909090895</v>
      </c>
      <c r="W26">
        <f t="shared" si="5"/>
        <v>1173</v>
      </c>
      <c r="X26" cm="1">
        <f t="array" ref="X26">INDEX($D:$D, MATCH(1, ($B:$B=$X$18)*($C:$C=$L26), 0))</f>
        <v>66</v>
      </c>
      <c r="Y26" cm="1">
        <f t="array" ref="Y26">INDEX($E:$E, MATCH(1, ($B:$B=$Y$18)*($C:$C=$L26), 0))</f>
        <v>251</v>
      </c>
      <c r="Z26">
        <f t="shared" si="6"/>
        <v>72.975277067348685</v>
      </c>
      <c r="AA26">
        <f>V9</f>
        <v>0.97058823529411697</v>
      </c>
      <c r="AB26">
        <f t="shared" si="7"/>
        <v>931</v>
      </c>
      <c r="AC26" cm="1">
        <f t="array" ref="AC26">INDEX($D:$D, MATCH(1, ($B:$B=$AC$18)*($C:$C=$L26), 0))</f>
        <v>23</v>
      </c>
      <c r="AD26" cm="1">
        <f t="array" ref="AD26">INDEX($E:$E, MATCH(1, ($B:$B=$AD$18)*($C:$C=$L26), 0))</f>
        <v>44</v>
      </c>
      <c r="AE26">
        <f t="shared" si="8"/>
        <v>92.803437164339414</v>
      </c>
      <c r="AF26">
        <f>Z9</f>
        <v>0.56097560975609695</v>
      </c>
      <c r="AG26">
        <f t="shared" si="9"/>
        <v>5607</v>
      </c>
      <c r="AH26" cm="1">
        <f t="array" ref="AH26">INDEX($D:$D, MATCH(1, ($B:$B=$AH$18)*($C:$C=$L26), 0))</f>
        <v>121</v>
      </c>
      <c r="AI26" cm="1">
        <f t="array" ref="AI26">INDEX($E:$E, MATCH(1, ($B:$B=$AI$18)*($C:$C=$L26), 0))</f>
        <v>698</v>
      </c>
      <c r="AJ26">
        <f t="shared" si="10"/>
        <v>85.393258426966298</v>
      </c>
      <c r="AK26">
        <f>AD9</f>
        <v>0.88970588235294101</v>
      </c>
      <c r="AL26">
        <f t="shared" si="11"/>
        <v>83.507418069441883</v>
      </c>
      <c r="AM26">
        <f t="shared" si="12"/>
        <v>0.84789030911699448</v>
      </c>
    </row>
    <row r="27" spans="1:39" x14ac:dyDescent="0.2">
      <c r="A27" t="s">
        <v>58</v>
      </c>
      <c r="B27" t="s">
        <v>24</v>
      </c>
      <c r="C27" t="s">
        <v>33</v>
      </c>
      <c r="D27">
        <v>67</v>
      </c>
      <c r="E27">
        <v>408</v>
      </c>
      <c r="F27">
        <v>1</v>
      </c>
      <c r="G27">
        <v>0.14105263157894701</v>
      </c>
      <c r="H27">
        <v>0.98529411764705799</v>
      </c>
      <c r="I27">
        <v>0.24677716390423499</v>
      </c>
      <c r="J27">
        <f t="shared" si="0"/>
        <v>0.44846050870147175</v>
      </c>
      <c r="L27" t="s">
        <v>86</v>
      </c>
      <c r="M27">
        <f t="shared" si="1"/>
        <v>1166</v>
      </c>
      <c r="N27" cm="1">
        <f t="array" ref="N27">INDEX(D:D, MATCH(1, ($B:$B=$N$18)*($C:$C=$L27), 0))</f>
        <v>42</v>
      </c>
      <c r="O27" cm="1">
        <f t="array" ref="O27">INDEX(E:E, MATCH(1, ($B:$B=$N$18)*($C:$C=$L27), 0))</f>
        <v>116</v>
      </c>
      <c r="P27">
        <f t="shared" si="2"/>
        <v>86.449399656946824</v>
      </c>
      <c r="Q27">
        <f>R10</f>
        <v>0.85909090909090902</v>
      </c>
      <c r="R27">
        <f t="shared" si="3"/>
        <v>20889</v>
      </c>
      <c r="S27" cm="1">
        <f t="array" ref="S27">INDEX($D:$D, MATCH(1, ($B:$B=$S$18)*($C:$C=$L27), 0))</f>
        <v>189</v>
      </c>
      <c r="T27" cm="1">
        <f t="array" ref="T27">INDEX($E:$E, MATCH(1, ($B:$B=$S$18)*($C:$C=$L27), 0))</f>
        <v>1018</v>
      </c>
      <c r="U27">
        <f t="shared" si="4"/>
        <v>94.221839245535932</v>
      </c>
      <c r="V27">
        <f>R10</f>
        <v>0.85909090909090902</v>
      </c>
      <c r="W27">
        <f t="shared" si="5"/>
        <v>1173</v>
      </c>
      <c r="X27" cm="1">
        <f t="array" ref="X27">INDEX($D:$D, MATCH(1, ($B:$B=$X$18)*($C:$C=$L27), 0))</f>
        <v>62</v>
      </c>
      <c r="Y27" cm="1">
        <f t="array" ref="Y27">INDEX($E:$E, MATCH(1, ($B:$B=$Y$18)*($C:$C=$L27), 0))</f>
        <v>198</v>
      </c>
      <c r="Z27">
        <f t="shared" si="6"/>
        <v>77.834612105711855</v>
      </c>
      <c r="AA27">
        <f>V10</f>
        <v>0.91176470588235203</v>
      </c>
      <c r="AB27">
        <f t="shared" si="7"/>
        <v>931</v>
      </c>
      <c r="AC27" cm="1">
        <f t="array" ref="AC27">INDEX($D:$D, MATCH(1, ($B:$B=$AC$18)*($C:$C=$L27), 0))</f>
        <v>12</v>
      </c>
      <c r="AD27" cm="1">
        <f t="array" ref="AD27">INDEX($E:$E, MATCH(1, ($B:$B=$AD$18)*($C:$C=$L27), 0))</f>
        <v>22</v>
      </c>
      <c r="AE27">
        <f t="shared" si="8"/>
        <v>96.348012889366274</v>
      </c>
      <c r="AF27">
        <f>Z10</f>
        <v>0.292682926829268</v>
      </c>
      <c r="AG27">
        <f t="shared" si="9"/>
        <v>5607</v>
      </c>
      <c r="AH27" cm="1">
        <f t="array" ref="AH27">INDEX($D:$D, MATCH(1, ($B:$B=$AH$18)*($C:$C=$L27), 0))</f>
        <v>117</v>
      </c>
      <c r="AI27" cm="1">
        <f t="array" ref="AI27">INDEX($E:$E, MATCH(1, ($B:$B=$AI$18)*($C:$C=$L27), 0))</f>
        <v>436</v>
      </c>
      <c r="AJ27">
        <f t="shared" si="10"/>
        <v>90.137328339575532</v>
      </c>
      <c r="AK27">
        <f>AD10</f>
        <v>0.86029411764705799</v>
      </c>
      <c r="AL27">
        <f t="shared" si="11"/>
        <v>88.998238447427269</v>
      </c>
      <c r="AM27">
        <f t="shared" si="12"/>
        <v>0.75658471370809921</v>
      </c>
    </row>
    <row r="28" spans="1:39" x14ac:dyDescent="0.2">
      <c r="A28" t="s">
        <v>15</v>
      </c>
      <c r="B28" t="s">
        <v>24</v>
      </c>
      <c r="C28" t="s">
        <v>34</v>
      </c>
      <c r="D28">
        <v>67</v>
      </c>
      <c r="E28">
        <v>313</v>
      </c>
      <c r="F28">
        <v>1</v>
      </c>
      <c r="G28">
        <v>0.17631578947368401</v>
      </c>
      <c r="H28">
        <v>0.98529411764705799</v>
      </c>
      <c r="I28">
        <v>0.29910714285714202</v>
      </c>
      <c r="J28">
        <f t="shared" si="0"/>
        <v>0.51380368098159457</v>
      </c>
    </row>
    <row r="29" spans="1:39" x14ac:dyDescent="0.2">
      <c r="A29" t="s">
        <v>72</v>
      </c>
      <c r="B29" t="s">
        <v>25</v>
      </c>
      <c r="C29" t="s">
        <v>42</v>
      </c>
      <c r="D29">
        <v>23</v>
      </c>
      <c r="E29">
        <v>44</v>
      </c>
      <c r="F29">
        <v>18</v>
      </c>
      <c r="G29">
        <v>0.34328358208955201</v>
      </c>
      <c r="H29">
        <v>0.56097560975609695</v>
      </c>
      <c r="I29">
        <v>0.42592592592592499</v>
      </c>
      <c r="J29">
        <f t="shared" si="0"/>
        <v>0.49783549783549741</v>
      </c>
    </row>
    <row r="30" spans="1:39" x14ac:dyDescent="0.2">
      <c r="A30" t="s">
        <v>90</v>
      </c>
      <c r="B30" t="s">
        <v>25</v>
      </c>
      <c r="C30" t="s">
        <v>86</v>
      </c>
      <c r="D30">
        <v>12</v>
      </c>
      <c r="E30">
        <v>22</v>
      </c>
      <c r="F30">
        <v>29</v>
      </c>
      <c r="G30">
        <v>0.35294117647058798</v>
      </c>
      <c r="H30">
        <v>0.292682926829268</v>
      </c>
      <c r="I30">
        <v>0.32</v>
      </c>
      <c r="J30">
        <f t="shared" si="0"/>
        <v>0.30303030303030271</v>
      </c>
    </row>
    <row r="31" spans="1:39" x14ac:dyDescent="0.2">
      <c r="A31" t="s">
        <v>77</v>
      </c>
      <c r="B31" t="s">
        <v>25</v>
      </c>
      <c r="C31" t="s">
        <v>43</v>
      </c>
      <c r="D31">
        <v>23</v>
      </c>
      <c r="E31">
        <v>49</v>
      </c>
      <c r="F31">
        <v>18</v>
      </c>
      <c r="G31">
        <v>0.31944444444444398</v>
      </c>
      <c r="H31">
        <v>0.56097560975609695</v>
      </c>
      <c r="I31">
        <v>0.40707964601769903</v>
      </c>
      <c r="J31">
        <f t="shared" si="0"/>
        <v>0.48728813559321976</v>
      </c>
    </row>
    <row r="32" spans="1:39" x14ac:dyDescent="0.2">
      <c r="A32" t="s">
        <v>16</v>
      </c>
      <c r="B32" t="s">
        <v>25</v>
      </c>
      <c r="C32" t="s">
        <v>30</v>
      </c>
      <c r="D32">
        <v>37</v>
      </c>
      <c r="E32">
        <v>405</v>
      </c>
      <c r="F32">
        <v>4</v>
      </c>
      <c r="G32">
        <v>8.3710407239818999E-2</v>
      </c>
      <c r="H32">
        <v>0.90243902439024304</v>
      </c>
      <c r="I32">
        <v>0.153209109730848</v>
      </c>
      <c r="J32">
        <f t="shared" si="0"/>
        <v>0.30528052805280514</v>
      </c>
    </row>
    <row r="33" spans="1:10" x14ac:dyDescent="0.2">
      <c r="A33" t="s">
        <v>61</v>
      </c>
      <c r="B33" t="s">
        <v>25</v>
      </c>
      <c r="C33" t="s">
        <v>79</v>
      </c>
      <c r="D33">
        <v>41</v>
      </c>
      <c r="E33">
        <v>613</v>
      </c>
      <c r="F33">
        <v>0</v>
      </c>
      <c r="G33">
        <v>6.2691131498470901E-2</v>
      </c>
      <c r="H33">
        <v>1</v>
      </c>
      <c r="I33">
        <v>0.117985611510791</v>
      </c>
      <c r="J33">
        <f t="shared" si="0"/>
        <v>0.25061124694376513</v>
      </c>
    </row>
    <row r="34" spans="1:10" x14ac:dyDescent="0.2">
      <c r="A34" t="s">
        <v>17</v>
      </c>
      <c r="B34" t="s">
        <v>25</v>
      </c>
      <c r="C34" t="s">
        <v>31</v>
      </c>
      <c r="D34">
        <v>32</v>
      </c>
      <c r="E34">
        <v>162</v>
      </c>
      <c r="F34">
        <v>9</v>
      </c>
      <c r="G34">
        <v>0.164948453608247</v>
      </c>
      <c r="H34">
        <v>0.78048780487804803</v>
      </c>
      <c r="I34">
        <v>0.27234042553191401</v>
      </c>
      <c r="J34">
        <f t="shared" si="0"/>
        <v>0.44692737430167528</v>
      </c>
    </row>
    <row r="35" spans="1:10" x14ac:dyDescent="0.2">
      <c r="A35" t="s">
        <v>62</v>
      </c>
      <c r="B35" t="s">
        <v>25</v>
      </c>
      <c r="C35" t="s">
        <v>32</v>
      </c>
      <c r="D35">
        <v>32</v>
      </c>
      <c r="E35">
        <v>91</v>
      </c>
      <c r="F35">
        <v>9</v>
      </c>
      <c r="G35">
        <v>0.26016260162601601</v>
      </c>
      <c r="H35">
        <v>0.78048780487804803</v>
      </c>
      <c r="I35">
        <v>0.39024390243902402</v>
      </c>
      <c r="J35">
        <f t="shared" si="0"/>
        <v>0.55749128919860558</v>
      </c>
    </row>
    <row r="36" spans="1:10" x14ac:dyDescent="0.2">
      <c r="A36" t="s">
        <v>63</v>
      </c>
      <c r="B36" t="s">
        <v>25</v>
      </c>
      <c r="C36" t="s">
        <v>33</v>
      </c>
      <c r="D36">
        <v>32</v>
      </c>
      <c r="E36">
        <v>158</v>
      </c>
      <c r="F36">
        <v>9</v>
      </c>
      <c r="G36">
        <v>0.168421052631578</v>
      </c>
      <c r="H36">
        <v>0.78048780487804803</v>
      </c>
      <c r="I36">
        <v>0.277056277056277</v>
      </c>
      <c r="J36">
        <f t="shared" si="0"/>
        <v>0.451977401129942</v>
      </c>
    </row>
    <row r="37" spans="1:10" x14ac:dyDescent="0.2">
      <c r="A37" t="s">
        <v>18</v>
      </c>
      <c r="B37" t="s">
        <v>25</v>
      </c>
      <c r="C37" t="s">
        <v>34</v>
      </c>
      <c r="D37">
        <v>24</v>
      </c>
      <c r="E37">
        <v>65</v>
      </c>
      <c r="F37">
        <v>17</v>
      </c>
      <c r="G37">
        <v>0.26966292134831399</v>
      </c>
      <c r="H37">
        <v>0.585365853658536</v>
      </c>
      <c r="I37">
        <v>0.36923076923076897</v>
      </c>
      <c r="J37">
        <f t="shared" si="0"/>
        <v>0.47430830039525618</v>
      </c>
    </row>
    <row r="38" spans="1:10" x14ac:dyDescent="0.2">
      <c r="A38" t="s">
        <v>73</v>
      </c>
      <c r="B38" t="s">
        <v>26</v>
      </c>
      <c r="C38" t="s">
        <v>42</v>
      </c>
      <c r="D38">
        <v>121</v>
      </c>
      <c r="E38">
        <v>698</v>
      </c>
      <c r="F38">
        <v>15</v>
      </c>
      <c r="G38">
        <v>0.14774114774114699</v>
      </c>
      <c r="H38">
        <v>0.88970588235294101</v>
      </c>
      <c r="I38">
        <v>0.25340314136125602</v>
      </c>
      <c r="J38">
        <f t="shared" si="0"/>
        <v>0.44387380777696117</v>
      </c>
    </row>
    <row r="39" spans="1:10" x14ac:dyDescent="0.2">
      <c r="A39" t="s">
        <v>91</v>
      </c>
      <c r="B39" t="s">
        <v>26</v>
      </c>
      <c r="C39" t="s">
        <v>86</v>
      </c>
      <c r="D39">
        <v>117</v>
      </c>
      <c r="E39">
        <v>436</v>
      </c>
      <c r="F39">
        <v>19</v>
      </c>
      <c r="G39">
        <v>0.21157323688969201</v>
      </c>
      <c r="H39">
        <v>0.86029411764705799</v>
      </c>
      <c r="I39">
        <v>0.339622641509434</v>
      </c>
      <c r="J39">
        <f t="shared" si="0"/>
        <v>0.53327256153144842</v>
      </c>
    </row>
    <row r="40" spans="1:10" x14ac:dyDescent="0.2">
      <c r="A40" t="s">
        <v>78</v>
      </c>
      <c r="B40" t="s">
        <v>26</v>
      </c>
      <c r="C40" t="s">
        <v>43</v>
      </c>
      <c r="D40">
        <v>124</v>
      </c>
      <c r="E40">
        <v>774</v>
      </c>
      <c r="F40">
        <v>12</v>
      </c>
      <c r="G40">
        <v>0.138084632516703</v>
      </c>
      <c r="H40">
        <v>0.91176470588235203</v>
      </c>
      <c r="I40">
        <v>0.239845261121856</v>
      </c>
      <c r="J40">
        <f t="shared" si="0"/>
        <v>0.42995839112343803</v>
      </c>
    </row>
    <row r="41" spans="1:10" x14ac:dyDescent="0.2">
      <c r="A41" t="s">
        <v>19</v>
      </c>
      <c r="B41" t="s">
        <v>26</v>
      </c>
      <c r="C41" t="s">
        <v>30</v>
      </c>
      <c r="D41">
        <v>136</v>
      </c>
      <c r="E41">
        <v>4912</v>
      </c>
      <c r="F41">
        <v>0</v>
      </c>
      <c r="G41">
        <v>2.6941362916006299E-2</v>
      </c>
      <c r="H41">
        <v>1</v>
      </c>
      <c r="I41">
        <v>5.2469135802469098E-2</v>
      </c>
      <c r="J41">
        <f t="shared" si="0"/>
        <v>0.12160228898426308</v>
      </c>
    </row>
    <row r="42" spans="1:10" x14ac:dyDescent="0.2">
      <c r="A42" t="s">
        <v>66</v>
      </c>
      <c r="B42" t="s">
        <v>26</v>
      </c>
      <c r="C42" t="s">
        <v>79</v>
      </c>
      <c r="D42">
        <v>136</v>
      </c>
      <c r="E42">
        <v>4782</v>
      </c>
      <c r="F42">
        <v>0</v>
      </c>
      <c r="G42">
        <v>2.7653517690117899E-2</v>
      </c>
      <c r="H42">
        <v>1</v>
      </c>
      <c r="I42">
        <v>5.3818757419865401E-2</v>
      </c>
      <c r="J42">
        <f t="shared" si="0"/>
        <v>0.12449652142072487</v>
      </c>
    </row>
    <row r="43" spans="1:10" x14ac:dyDescent="0.2">
      <c r="A43" t="s">
        <v>20</v>
      </c>
      <c r="B43" t="s">
        <v>26</v>
      </c>
      <c r="C43" t="s">
        <v>31</v>
      </c>
      <c r="D43">
        <v>125</v>
      </c>
      <c r="E43">
        <v>1483</v>
      </c>
      <c r="F43">
        <v>11</v>
      </c>
      <c r="G43">
        <v>7.7736318407960095E-2</v>
      </c>
      <c r="H43">
        <v>0.91911764705882304</v>
      </c>
      <c r="I43">
        <v>0.14334862385321101</v>
      </c>
      <c r="J43">
        <f t="shared" si="0"/>
        <v>0.29042750929367994</v>
      </c>
    </row>
    <row r="44" spans="1:10" x14ac:dyDescent="0.2">
      <c r="A44" t="s">
        <v>67</v>
      </c>
      <c r="B44" t="s">
        <v>26</v>
      </c>
      <c r="C44" t="s">
        <v>32</v>
      </c>
      <c r="D44">
        <v>130</v>
      </c>
      <c r="E44">
        <v>1263</v>
      </c>
      <c r="F44">
        <v>6</v>
      </c>
      <c r="G44">
        <v>9.3323761665470198E-2</v>
      </c>
      <c r="H44">
        <v>0.95588235294117596</v>
      </c>
      <c r="I44">
        <v>0.17004578155657199</v>
      </c>
      <c r="J44">
        <f t="shared" si="0"/>
        <v>0.33557046979865762</v>
      </c>
    </row>
    <row r="45" spans="1:10" x14ac:dyDescent="0.2">
      <c r="A45" t="s">
        <v>68</v>
      </c>
      <c r="B45" t="s">
        <v>26</v>
      </c>
      <c r="C45" t="s">
        <v>33</v>
      </c>
      <c r="D45">
        <v>133</v>
      </c>
      <c r="E45">
        <v>1647</v>
      </c>
      <c r="F45">
        <v>3</v>
      </c>
      <c r="G45">
        <v>7.4719101123595505E-2</v>
      </c>
      <c r="H45">
        <v>0.97794117647058798</v>
      </c>
      <c r="I45">
        <v>0.13883089770354901</v>
      </c>
      <c r="J45">
        <f t="shared" si="0"/>
        <v>0.28614457831325296</v>
      </c>
    </row>
    <row r="46" spans="1:10" x14ac:dyDescent="0.2">
      <c r="A46" t="s">
        <v>21</v>
      </c>
      <c r="B46" t="s">
        <v>26</v>
      </c>
      <c r="C46" t="s">
        <v>34</v>
      </c>
      <c r="D46">
        <v>132</v>
      </c>
      <c r="E46">
        <v>943</v>
      </c>
      <c r="F46">
        <v>4</v>
      </c>
      <c r="G46">
        <v>0.122790697674418</v>
      </c>
      <c r="H46">
        <v>0.97058823529411697</v>
      </c>
      <c r="I46">
        <v>0.21800165152766299</v>
      </c>
      <c r="J46">
        <f t="shared" si="0"/>
        <v>0.40765904879555137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352D-1411-5D45-972C-08D426F8D579}">
  <dimension ref="A3:O24"/>
  <sheetViews>
    <sheetView tabSelected="1" workbookViewId="0">
      <selection activeCell="B17" sqref="B17:O24"/>
    </sheetView>
  </sheetViews>
  <sheetFormatPr baseColWidth="10" defaultRowHeight="16" x14ac:dyDescent="0.2"/>
  <cols>
    <col min="2" max="15" width="11.6640625" bestFit="1" customWidth="1"/>
  </cols>
  <sheetData>
    <row r="3" spans="1:15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5" spans="1:15" x14ac:dyDescent="0.2">
      <c r="A15" t="s">
        <v>27</v>
      </c>
      <c r="B15" t="s">
        <v>22</v>
      </c>
      <c r="C15" t="s">
        <v>22</v>
      </c>
      <c r="D15" t="s">
        <v>23</v>
      </c>
      <c r="E15" t="s">
        <v>23</v>
      </c>
      <c r="F15" t="s">
        <v>24</v>
      </c>
      <c r="G15" t="s">
        <v>24</v>
      </c>
      <c r="H15" t="s">
        <v>25</v>
      </c>
      <c r="I15" t="s">
        <v>25</v>
      </c>
      <c r="J15" t="s">
        <v>26</v>
      </c>
      <c r="K15" t="s">
        <v>26</v>
      </c>
      <c r="L15" t="s">
        <v>28</v>
      </c>
      <c r="M15" t="s">
        <v>28</v>
      </c>
      <c r="N15" t="s">
        <v>28</v>
      </c>
      <c r="O15" t="s">
        <v>28</v>
      </c>
    </row>
    <row r="16" spans="1:15" x14ac:dyDescent="0.2">
      <c r="B16" t="s">
        <v>4</v>
      </c>
      <c r="C16" t="s">
        <v>5</v>
      </c>
      <c r="D16" t="s">
        <v>4</v>
      </c>
      <c r="E16" t="s">
        <v>5</v>
      </c>
      <c r="F16" t="s">
        <v>4</v>
      </c>
      <c r="G16" t="s">
        <v>5</v>
      </c>
      <c r="H16" t="s">
        <v>4</v>
      </c>
      <c r="I16" t="s">
        <v>5</v>
      </c>
      <c r="J16" t="s">
        <v>4</v>
      </c>
      <c r="K16" t="s">
        <v>5</v>
      </c>
      <c r="L16" t="s">
        <v>35</v>
      </c>
      <c r="M16" t="s">
        <v>36</v>
      </c>
      <c r="N16" t="s">
        <v>6</v>
      </c>
      <c r="O16" t="s">
        <v>41</v>
      </c>
    </row>
    <row r="17" spans="1:15" x14ac:dyDescent="0.2">
      <c r="A17" t="s">
        <v>30</v>
      </c>
      <c r="B17" s="2">
        <v>4.3562439496611802E-2</v>
      </c>
      <c r="C17" s="2">
        <v>1</v>
      </c>
      <c r="D17" s="2">
        <v>1.14119721962859E-2</v>
      </c>
      <c r="E17" s="2">
        <v>1</v>
      </c>
      <c r="F17" s="2">
        <v>7.7185017026106695E-2</v>
      </c>
      <c r="G17" s="2">
        <v>1</v>
      </c>
      <c r="H17" s="2">
        <v>8.3710407239818999E-2</v>
      </c>
      <c r="I17" s="2">
        <v>0.90243902439024304</v>
      </c>
      <c r="J17" s="2">
        <v>2.6941362916006299E-2</v>
      </c>
      <c r="K17" s="2">
        <v>1</v>
      </c>
      <c r="L17" s="2">
        <v>4.8562239774965932E-2</v>
      </c>
      <c r="M17" s="2">
        <v>0.98048780487804854</v>
      </c>
      <c r="N17" s="2">
        <v>9.1008269856200794E-2</v>
      </c>
      <c r="O17" s="2">
        <v>0.19236503123859147</v>
      </c>
    </row>
    <row r="18" spans="1:15" x14ac:dyDescent="0.2">
      <c r="A18" t="s">
        <v>79</v>
      </c>
      <c r="B18" s="2">
        <v>3.9858281665190398E-2</v>
      </c>
      <c r="C18" s="2">
        <v>1</v>
      </c>
      <c r="D18" s="2">
        <v>1.1778563015312099E-2</v>
      </c>
      <c r="E18" s="2">
        <v>1</v>
      </c>
      <c r="F18" s="2">
        <v>6.3688212927756602E-2</v>
      </c>
      <c r="G18" s="2">
        <v>0.98529411764705799</v>
      </c>
      <c r="H18" s="2">
        <v>6.2691131498470901E-2</v>
      </c>
      <c r="I18" s="2">
        <v>1</v>
      </c>
      <c r="J18" s="2">
        <v>2.7653517690117899E-2</v>
      </c>
      <c r="K18" s="2">
        <v>1</v>
      </c>
      <c r="L18" s="2">
        <v>4.1133941359369583E-2</v>
      </c>
      <c r="M18" s="2">
        <v>0.99705882352941155</v>
      </c>
      <c r="N18" s="2">
        <v>7.8278220245293684E-2</v>
      </c>
      <c r="O18" s="2">
        <v>0.17125176452447172</v>
      </c>
    </row>
    <row r="19" spans="1:15" x14ac:dyDescent="0.2">
      <c r="A19" t="s">
        <v>31</v>
      </c>
      <c r="B19" s="2">
        <v>8.4745762711864403E-2</v>
      </c>
      <c r="C19" s="2">
        <v>1</v>
      </c>
      <c r="D19" s="2">
        <v>3.9241212572066198E-2</v>
      </c>
      <c r="E19" s="2">
        <v>0.95909090909090899</v>
      </c>
      <c r="F19" s="2">
        <v>0.15056179775280801</v>
      </c>
      <c r="G19" s="2">
        <v>0.98529411764705799</v>
      </c>
      <c r="H19" s="2">
        <v>0.164948453608247</v>
      </c>
      <c r="I19" s="2">
        <v>0.78048780487804803</v>
      </c>
      <c r="J19" s="2">
        <v>7.7736318407960095E-2</v>
      </c>
      <c r="K19" s="2">
        <v>0.91911764705882304</v>
      </c>
      <c r="L19" s="2">
        <v>0.10344670901058914</v>
      </c>
      <c r="M19" s="2">
        <v>0.92879809573496763</v>
      </c>
      <c r="N19" s="2">
        <v>0.18170903215532003</v>
      </c>
      <c r="O19" s="2">
        <v>0.33792925640523458</v>
      </c>
    </row>
    <row r="20" spans="1:15" x14ac:dyDescent="0.2">
      <c r="A20" t="s">
        <v>34</v>
      </c>
      <c r="B20" s="2">
        <v>0.144230769230769</v>
      </c>
      <c r="C20" s="2">
        <v>1</v>
      </c>
      <c r="D20" s="2">
        <v>8.0773606370875994E-2</v>
      </c>
      <c r="E20" s="2">
        <v>0.96818181818181803</v>
      </c>
      <c r="F20" s="2">
        <v>0.17631578947368401</v>
      </c>
      <c r="G20" s="2">
        <v>0.98529411764705799</v>
      </c>
      <c r="H20" s="2">
        <v>0.26966292134831399</v>
      </c>
      <c r="I20" s="2">
        <v>0.585365853658536</v>
      </c>
      <c r="J20" s="2">
        <v>0.122790697674418</v>
      </c>
      <c r="K20" s="2">
        <v>0.97058823529411697</v>
      </c>
      <c r="L20" s="2">
        <v>0.15875475681961221</v>
      </c>
      <c r="M20" s="2">
        <v>0.90188600495630578</v>
      </c>
      <c r="N20" s="2">
        <v>0.2575095718648952</v>
      </c>
      <c r="O20" s="2">
        <v>0.43118060048096679</v>
      </c>
    </row>
    <row r="21" spans="1:15" x14ac:dyDescent="0.2">
      <c r="A21" t="s">
        <v>43</v>
      </c>
      <c r="B21" s="2">
        <v>0.14851485148514801</v>
      </c>
      <c r="C21" s="2">
        <v>1</v>
      </c>
      <c r="D21" s="2">
        <v>8.2329317269076302E-2</v>
      </c>
      <c r="E21" s="2">
        <v>0.93181818181818099</v>
      </c>
      <c r="F21" s="2">
        <v>0.195266272189349</v>
      </c>
      <c r="G21" s="2">
        <v>0.97058823529411697</v>
      </c>
      <c r="H21" s="2">
        <v>0.31944444444444398</v>
      </c>
      <c r="I21" s="2">
        <v>0.56097560975609695</v>
      </c>
      <c r="J21" s="2">
        <v>0.138084632516703</v>
      </c>
      <c r="K21" s="2">
        <v>0.91176470588235203</v>
      </c>
      <c r="L21" s="2">
        <v>0.17672790358094406</v>
      </c>
      <c r="M21" s="2">
        <v>0.87502934655014941</v>
      </c>
      <c r="N21" s="2">
        <v>0.27639205248384302</v>
      </c>
      <c r="O21" s="2">
        <v>0.44564458905228532</v>
      </c>
    </row>
    <row r="22" spans="1:15" x14ac:dyDescent="0.2">
      <c r="A22" t="s">
        <v>33</v>
      </c>
      <c r="B22" s="2">
        <v>8.6042065009560201E-2</v>
      </c>
      <c r="C22" s="2">
        <v>1</v>
      </c>
      <c r="D22" s="2">
        <v>3.9818181818181801E-2</v>
      </c>
      <c r="E22" s="2">
        <v>0.99545454545454504</v>
      </c>
      <c r="F22" s="2">
        <v>0.14105263157894701</v>
      </c>
      <c r="G22" s="2">
        <v>0.98529411764705799</v>
      </c>
      <c r="H22" s="2">
        <v>0.168421052631578</v>
      </c>
      <c r="I22" s="2">
        <v>0.78048780487804803</v>
      </c>
      <c r="J22" s="2">
        <v>7.4719101123595505E-2</v>
      </c>
      <c r="K22" s="2">
        <v>0.97794117647058798</v>
      </c>
      <c r="L22" s="2">
        <v>0.1020106064323725</v>
      </c>
      <c r="M22" s="2">
        <v>0.94783552889004796</v>
      </c>
      <c r="N22" s="2">
        <v>0.17953769389256791</v>
      </c>
      <c r="O22" s="2">
        <v>0.33565389623856423</v>
      </c>
    </row>
    <row r="23" spans="1:15" x14ac:dyDescent="0.2">
      <c r="A23" t="s">
        <v>42</v>
      </c>
      <c r="B23" s="2">
        <v>0.16236162361623599</v>
      </c>
      <c r="C23" s="2">
        <v>0.97777777777777697</v>
      </c>
      <c r="D23" s="2">
        <v>9.2123445416858504E-2</v>
      </c>
      <c r="E23" s="2">
        <v>0.90909090909090895</v>
      </c>
      <c r="F23" s="2">
        <v>0.20820189274447901</v>
      </c>
      <c r="G23" s="2">
        <v>0.97058823529411697</v>
      </c>
      <c r="H23" s="2">
        <v>0.34328358208955201</v>
      </c>
      <c r="I23" s="2">
        <v>0.56097560975609695</v>
      </c>
      <c r="J23" s="2">
        <v>0.14774114774114699</v>
      </c>
      <c r="K23" s="2">
        <v>0.88970588235294101</v>
      </c>
      <c r="L23" s="2">
        <v>0.19074233832165449</v>
      </c>
      <c r="M23" s="2">
        <v>0.8616276828543683</v>
      </c>
      <c r="N23" s="2">
        <v>0.29359224840827242</v>
      </c>
      <c r="O23" s="2">
        <v>0.46350944404572259</v>
      </c>
    </row>
    <row r="24" spans="1:15" x14ac:dyDescent="0.2">
      <c r="A24" t="s">
        <v>86</v>
      </c>
      <c r="B24" s="2">
        <v>0.265822784810126</v>
      </c>
      <c r="C24" s="2">
        <v>0.93333333333333302</v>
      </c>
      <c r="D24" s="2">
        <v>0.15658657829328901</v>
      </c>
      <c r="E24" s="2">
        <v>0.85909090909090902</v>
      </c>
      <c r="F24" s="2">
        <v>0.238461538461538</v>
      </c>
      <c r="G24" s="2">
        <v>0.91176470588235203</v>
      </c>
      <c r="H24" s="2">
        <v>0.35294117647058798</v>
      </c>
      <c r="I24" s="2">
        <v>0.292682926829268</v>
      </c>
      <c r="J24" s="2">
        <v>0.21157323688969201</v>
      </c>
      <c r="K24" s="2">
        <v>0.86029411764705799</v>
      </c>
      <c r="L24" s="2">
        <v>0.24507706298504658</v>
      </c>
      <c r="M24" s="2">
        <v>0.77143319855658399</v>
      </c>
      <c r="N24" s="2">
        <v>0.34327118119281658</v>
      </c>
      <c r="O24" s="2">
        <v>0.49862289464595017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results</vt:lpstr>
      <vt:lpstr>paper</vt:lpstr>
      <vt:lpstr>latex</vt:lpstr>
      <vt:lpstr>results!results_1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Fuchß, Dominik (KASTEL)</dc:creator>
  <cp:lastModifiedBy>Fuchß, Dominik (KASTEL)</cp:lastModifiedBy>
  <dcterms:created xsi:type="dcterms:W3CDTF">2025-06-02T07:49:08Z</dcterms:created>
  <dcterms:modified xsi:type="dcterms:W3CDTF">2025-06-03T11:55:31Z</dcterms:modified>
</cp:coreProperties>
</file>