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9A156C28-A4C5-46B6-A86C-AB1C82D720B2}" xr6:coauthVersionLast="47" xr6:coauthVersionMax="47" xr10:uidLastSave="{00000000-0000-0000-0000-000000000000}"/>
  <bookViews>
    <workbookView xWindow="2350" yWindow="2470" windowWidth="28670" windowHeight="15320" tabRatio="500" xr2:uid="{00000000-000D-0000-FFFF-FFFF00000000}"/>
  </bookViews>
  <sheets>
    <sheet name="SAD-Code" sheetId="1" r:id="rId1"/>
    <sheet name="Projects" sheetId="2" r:id="rId2"/>
    <sheet name="Optimization_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1" l="1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H61" i="1"/>
  <c r="G61" i="1"/>
  <c r="F61" i="1"/>
  <c r="C61" i="1"/>
  <c r="H60" i="1"/>
  <c r="G60" i="1"/>
  <c r="F60" i="1"/>
  <c r="E59" i="1"/>
  <c r="D59" i="1"/>
  <c r="C59" i="1"/>
  <c r="E58" i="1"/>
  <c r="D58" i="1"/>
  <c r="C58" i="1"/>
  <c r="E57" i="1"/>
  <c r="E61" i="1" s="1"/>
  <c r="D57" i="1"/>
  <c r="D61" i="1" s="1"/>
  <c r="C57" i="1"/>
  <c r="E56" i="1"/>
  <c r="D56" i="1"/>
  <c r="C56" i="1"/>
  <c r="E55" i="1"/>
  <c r="E60" i="1" s="1"/>
  <c r="D55" i="1"/>
  <c r="D60" i="1" s="1"/>
  <c r="C55" i="1"/>
  <c r="C60" i="1" s="1"/>
  <c r="H51" i="1"/>
  <c r="G51" i="1"/>
  <c r="F51" i="1"/>
  <c r="H50" i="1"/>
  <c r="G50" i="1"/>
  <c r="F50" i="1"/>
  <c r="D50" i="1"/>
  <c r="E49" i="1"/>
  <c r="D49" i="1"/>
  <c r="C49" i="1"/>
  <c r="E48" i="1"/>
  <c r="D48" i="1"/>
  <c r="C48" i="1"/>
  <c r="E47" i="1"/>
  <c r="E51" i="1" s="1"/>
  <c r="D47" i="1"/>
  <c r="D51" i="1" s="1"/>
  <c r="C47" i="1"/>
  <c r="C51" i="1" s="1"/>
  <c r="E46" i="1"/>
  <c r="D46" i="1"/>
  <c r="C46" i="1"/>
  <c r="E45" i="1"/>
  <c r="E50" i="1" s="1"/>
  <c r="C50" i="1"/>
  <c r="H41" i="1"/>
  <c r="G41" i="1"/>
  <c r="F41" i="1"/>
  <c r="H40" i="1"/>
  <c r="G40" i="1"/>
  <c r="F40" i="1"/>
  <c r="E39" i="1"/>
  <c r="D39" i="1"/>
  <c r="C39" i="1"/>
  <c r="E38" i="1"/>
  <c r="D38" i="1"/>
  <c r="C38" i="1"/>
  <c r="E37" i="1"/>
  <c r="E41" i="1" s="1"/>
  <c r="D37" i="1"/>
  <c r="D41" i="1" s="1"/>
  <c r="C37" i="1"/>
  <c r="C41" i="1" s="1"/>
  <c r="E36" i="1"/>
  <c r="D36" i="1"/>
  <c r="C36" i="1"/>
  <c r="E35" i="1"/>
  <c r="E40" i="1" s="1"/>
  <c r="D40" i="1"/>
  <c r="C35" i="1"/>
  <c r="C40" i="1" s="1"/>
  <c r="H30" i="1"/>
  <c r="G30" i="1"/>
  <c r="F30" i="1"/>
  <c r="E30" i="1"/>
  <c r="D30" i="1"/>
  <c r="C30" i="1"/>
  <c r="H29" i="1"/>
  <c r="G29" i="1"/>
  <c r="F29" i="1"/>
  <c r="E29" i="1"/>
  <c r="D29" i="1"/>
  <c r="C29" i="1"/>
  <c r="H20" i="1"/>
  <c r="G20" i="1"/>
  <c r="F20" i="1"/>
  <c r="E20" i="1"/>
  <c r="D20" i="1"/>
  <c r="C20" i="1"/>
  <c r="H19" i="1"/>
  <c r="G19" i="1"/>
  <c r="F19" i="1"/>
  <c r="E19" i="1"/>
  <c r="D19" i="1"/>
  <c r="C19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<sst xmlns="http://schemas.openxmlformats.org/spreadsheetml/2006/main" count="163" uniqueCount="67">
  <si>
    <t>With Default Thresholds:</t>
  </si>
  <si>
    <t>FTLRMc</t>
  </si>
  <si>
    <t>Project</t>
  </si>
  <si>
    <t>Precision</t>
  </si>
  <si>
    <t>Recall</t>
  </si>
  <si>
    <t>F1</t>
  </si>
  <si>
    <t>Accuracy</t>
  </si>
  <si>
    <t>Specificity</t>
  </si>
  <si>
    <t>Phi</t>
  </si>
  <si>
    <t>BigBlueButton</t>
  </si>
  <si>
    <t>JabRef</t>
  </si>
  <si>
    <t>MediaStore</t>
  </si>
  <si>
    <t>TEAMMATES</t>
  </si>
  <si>
    <t>TeaStore</t>
  </si>
  <si>
    <t>Average</t>
  </si>
  <si>
    <t>w. Average</t>
  </si>
  <si>
    <t>FileLevelWMDMc</t>
  </si>
  <si>
    <t>FileLevelAvgMc</t>
  </si>
  <si>
    <t>With optimized Thresholds:</t>
  </si>
  <si>
    <t>Number of Trace Links in Gold Standard</t>
  </si>
  <si>
    <t>SAD-Code</t>
  </si>
  <si>
    <t>SAD-SAM</t>
  </si>
  <si>
    <t>SAM-Code</t>
  </si>
  <si>
    <t>Confusion matrix sums / Solution Space Size</t>
  </si>
  <si>
    <t>OPT:</t>
  </si>
  <si>
    <t>Default:</t>
  </si>
  <si>
    <t>MAP</t>
  </si>
  <si>
    <t>LAG</t>
  </si>
  <si>
    <t>Variant:</t>
  </si>
  <si>
    <t>Maj</t>
  </si>
  <si>
    <t>Final</t>
  </si>
  <si>
    <t>bigbluebutton_FTLR_eval_result.csv</t>
  </si>
  <si>
    <t>bigbluebutton_FTLRMc_eval_result.csv</t>
  </si>
  <si>
    <t>bigbluebutton_FileLevelAvg_eval_result.csv</t>
  </si>
  <si>
    <t>bigbluebutton_FileLevelAvgMc_eval_result.csv</t>
  </si>
  <si>
    <t>bigbluebutton_FileLevelWMD_eval_result.csv</t>
  </si>
  <si>
    <t>bigbluebutton_FileLevelWMDMc_eval_result.csv</t>
  </si>
  <si>
    <t>jabref_FTLR_eval_result.csv</t>
  </si>
  <si>
    <t>jabref_FTLRMc_eval_result.csv</t>
  </si>
  <si>
    <t>jabref_FileLevelAvg_eval_result.csv</t>
  </si>
  <si>
    <t>jabref_FileLevelAvgMc_eval_result.csv</t>
  </si>
  <si>
    <t>jabref_FileLevelWMD_eval_result.csv</t>
  </si>
  <si>
    <t>jabref_FileLevelWMDMc_eval_result.csv</t>
  </si>
  <si>
    <t>MediaStore_FTLR_eval_result.csv</t>
  </si>
  <si>
    <t>MediaStore_FTLRMc_eval_result.csv</t>
  </si>
  <si>
    <t>MediaStore_FileLevelAvg_eval_result.csv</t>
  </si>
  <si>
    <t>MediaStore_FileLevelAvgMc_eval_result.csv</t>
  </si>
  <si>
    <t>MediaStore_FileLevelWMD_eval_result.csv</t>
  </si>
  <si>
    <t>MediaStore_FileLevelWMDMc_eval_result.csv</t>
  </si>
  <si>
    <t>teammates_FTLR_eval_result.csv</t>
  </si>
  <si>
    <t>teammates_FTLRMc_eval_result.csv</t>
  </si>
  <si>
    <t>teammates_FileLevelAvg_eval_result.csv</t>
  </si>
  <si>
    <t>teammates_FileLevelAvgMc_eval_result.csv</t>
  </si>
  <si>
    <t>teammates_FileLevelWMD_eval_result.csv</t>
  </si>
  <si>
    <t>teammates_FileLevelWMDMc_eval_result.csv</t>
  </si>
  <si>
    <t>TeaStore_FTLR_eval_result.csv</t>
  </si>
  <si>
    <t>TeaStore_FTLRMc_eval_result.csv</t>
  </si>
  <si>
    <t>TeaStore_FileLevelAvg_eval_result.csv</t>
  </si>
  <si>
    <t>TeaStore_FileLevelAvgMc_eval_result.csv</t>
  </si>
  <si>
    <t>TeaStore_FileLevelWMD_eval_result.csv</t>
  </si>
  <si>
    <t>TeaStore_FileLevelWMDMc_eval_result.csv</t>
  </si>
  <si>
    <t>Avg FTLR</t>
  </si>
  <si>
    <t>Avg FTLRMc</t>
  </si>
  <si>
    <t>Avg FileLevelAvg</t>
  </si>
  <si>
    <t>Avg FileLevelAvgMc</t>
  </si>
  <si>
    <t>Avg FileLevelWMD</t>
  </si>
  <si>
    <t>Avg FileLevelWMDMc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</si>
</sst>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2" xfId="0" applyNumberFormat="1" applyBorder="1"/>
    <xf numFmtId="0" fontId="1" fillId="2" borderId="0" xfId="1"/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25" zoomScaleNormal="100" workbookViewId="0">
      <selection activeCell="I32" sqref="I32"/>
    </sheetView>
  </sheetViews>
  <sheetFormatPr defaultColWidth="10.7265625" defaultRowHeight="14.5" x14ac:dyDescent="0.35"/>
  <cols>
    <col min="2" max="2" width="13.7265625" customWidth="1"/>
    <col min="3" max="3" width="9.08984375" customWidth="1"/>
    <col min="4" max="5" width="8.08984375" customWidth="1"/>
    <col min="6" max="6" width="8.7265625" customWidth="1"/>
    <col min="7" max="7" width="10.08984375" customWidth="1"/>
    <col min="8" max="8" width="8.08984375" customWidth="1"/>
  </cols>
  <sheetData>
    <row r="1" spans="1:8" x14ac:dyDescent="0.35">
      <c r="A1" t="s">
        <v>0</v>
      </c>
    </row>
    <row r="2" spans="1:8" x14ac:dyDescent="0.35">
      <c r="B2" t="s">
        <v>1</v>
      </c>
    </row>
    <row r="3" spans="1:8" x14ac:dyDescent="0.35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5">
      <c r="B4" s="3" t="s">
        <v>9</v>
      </c>
      <c r="C4" s="4">
        <v>0.05</v>
      </c>
      <c r="D4" s="4">
        <v>0.01</v>
      </c>
      <c r="E4" s="4">
        <v>0.02</v>
      </c>
      <c r="F4" s="4">
        <v>0.96</v>
      </c>
      <c r="G4" s="4">
        <v>0.99</v>
      </c>
      <c r="H4" s="4">
        <v>0.01</v>
      </c>
    </row>
    <row r="5" spans="1:8" x14ac:dyDescent="0.35">
      <c r="B5" s="3" t="s">
        <v>10</v>
      </c>
      <c r="C5" s="4">
        <v>0.35</v>
      </c>
      <c r="D5" s="4">
        <v>0</v>
      </c>
      <c r="E5" s="4">
        <v>0</v>
      </c>
      <c r="F5" s="4">
        <v>0.68</v>
      </c>
      <c r="G5" s="4">
        <v>1</v>
      </c>
      <c r="H5" s="4">
        <v>0</v>
      </c>
    </row>
    <row r="6" spans="1:8" x14ac:dyDescent="0.35">
      <c r="B6" s="3" t="s">
        <v>11</v>
      </c>
      <c r="C6" s="4">
        <v>0.11</v>
      </c>
      <c r="D6" s="4">
        <v>0.28000000000000003</v>
      </c>
      <c r="E6" s="4">
        <v>0.16</v>
      </c>
      <c r="F6" s="4">
        <v>0.96</v>
      </c>
      <c r="G6" s="4">
        <v>0.97</v>
      </c>
      <c r="H6" s="4">
        <v>0.16</v>
      </c>
    </row>
    <row r="7" spans="1:8" x14ac:dyDescent="0.35">
      <c r="B7" s="3" t="s">
        <v>12</v>
      </c>
      <c r="C7" s="4">
        <v>7.0000000000000007E-2</v>
      </c>
      <c r="D7" s="4">
        <v>0.02</v>
      </c>
      <c r="E7" s="4">
        <v>0.04</v>
      </c>
      <c r="F7" s="4">
        <v>0.94</v>
      </c>
      <c r="G7" s="4">
        <v>0.99</v>
      </c>
      <c r="H7" s="4">
        <v>0.02</v>
      </c>
    </row>
    <row r="8" spans="1:8" x14ac:dyDescent="0.35">
      <c r="B8" s="1" t="s">
        <v>13</v>
      </c>
      <c r="C8" s="5">
        <v>0.42</v>
      </c>
      <c r="D8" s="5">
        <v>7.0000000000000007E-2</v>
      </c>
      <c r="E8" s="5">
        <v>0.12</v>
      </c>
      <c r="F8" s="5">
        <v>0.92</v>
      </c>
      <c r="G8" s="5">
        <v>0.99</v>
      </c>
      <c r="H8" s="5">
        <v>0.13</v>
      </c>
    </row>
    <row r="9" spans="1:8" x14ac:dyDescent="0.35">
      <c r="B9" s="3" t="s">
        <v>14</v>
      </c>
      <c r="C9" s="4">
        <f t="shared" ref="C9:H9" si="0">SUM(C4:C8)/COUNT(C4:C8)</f>
        <v>0.2</v>
      </c>
      <c r="D9" s="4">
        <f t="shared" si="0"/>
        <v>7.6000000000000012E-2</v>
      </c>
      <c r="E9" s="4">
        <f t="shared" si="0"/>
        <v>6.7999999999999991E-2</v>
      </c>
      <c r="F9" s="4">
        <f t="shared" si="0"/>
        <v>0.89200000000000002</v>
      </c>
      <c r="G9" s="4">
        <f t="shared" si="0"/>
        <v>0.9880000000000001</v>
      </c>
      <c r="H9" s="4">
        <f t="shared" si="0"/>
        <v>6.4000000000000001E-2</v>
      </c>
    </row>
    <row r="10" spans="1:8" x14ac:dyDescent="0.35">
      <c r="B10" s="3" t="s">
        <v>15</v>
      </c>
      <c r="C10" s="4">
        <f>(C6*Projects!$C$6+C8*Projects!$C$8+C7*Projects!$C$7+C4*Projects!$C$4+C5*Projects!$C$5)/SUM(Projects!$C$4:$C$8)</f>
        <v>0.20998729913302777</v>
      </c>
      <c r="D10" s="4">
        <f>(D6*Projects!$C$6+D8*Projects!$C$8+D7*Projects!$C$7+D4*Projects!$C$4+D5*Projects!$C$5)/SUM(Projects!$C$4:$C$8)</f>
        <v>1.2725164282953227E-2</v>
      </c>
      <c r="E10" s="4">
        <f>(E6*Projects!$C$6+E8*Projects!$C$8+E7*Projects!$C$7+E4*Projects!$C$4+E5*Projects!$C$5)/SUM(Projects!$C$4:$C$8)</f>
        <v>2.3565078137942456E-2</v>
      </c>
      <c r="F10" s="4">
        <f>(F6*Projects!$C$6+F8*Projects!$C$8+F7*Projects!$C$7+F4*Projects!$C$4+F5*Projects!$C$5)/SUM(Projects!$C$4:$C$8)</f>
        <v>0.82219338450494217</v>
      </c>
      <c r="G10" s="4">
        <f>(G6*Projects!$C$6+G8*Projects!$C$8+G7*Projects!$C$7+G4*Projects!$C$4+G5*Projects!$C$5)/SUM(Projects!$C$4:$C$8)</f>
        <v>0.99451046440996194</v>
      </c>
      <c r="H10" s="4">
        <f>(H6*Projects!$C$6+H8*Projects!$C$8+H7*Projects!$C$7+H4*Projects!$C$4+H5*Projects!$C$5)/SUM(Projects!$C$4:$C$8)</f>
        <v>1.4736318957424485E-2</v>
      </c>
    </row>
    <row r="12" spans="1:8" x14ac:dyDescent="0.35">
      <c r="B12" t="s">
        <v>16</v>
      </c>
    </row>
    <row r="13" spans="1:8" x14ac:dyDescent="0.35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spans="1:8" x14ac:dyDescent="0.35">
      <c r="B14" s="3" t="s">
        <v>9</v>
      </c>
      <c r="C14" s="4">
        <v>0.03</v>
      </c>
      <c r="D14" s="4">
        <v>0.06</v>
      </c>
      <c r="E14" s="4">
        <v>0.04</v>
      </c>
      <c r="F14" s="4">
        <v>0.91</v>
      </c>
      <c r="G14" s="4">
        <v>0.93</v>
      </c>
      <c r="H14" s="4">
        <v>0</v>
      </c>
    </row>
    <row r="15" spans="1:8" x14ac:dyDescent="0.35">
      <c r="B15" s="3" t="s">
        <v>10</v>
      </c>
      <c r="C15" s="4">
        <v>0.25</v>
      </c>
      <c r="D15" s="4">
        <v>0</v>
      </c>
      <c r="E15" s="4">
        <v>0.01</v>
      </c>
      <c r="F15" s="4">
        <v>0.68</v>
      </c>
      <c r="G15" s="4">
        <v>0.99</v>
      </c>
      <c r="H15" s="4">
        <v>-0.01</v>
      </c>
    </row>
    <row r="16" spans="1:8" x14ac:dyDescent="0.35">
      <c r="B16" s="3" t="s">
        <v>11</v>
      </c>
      <c r="C16" s="4">
        <v>0.06</v>
      </c>
      <c r="D16" s="4">
        <v>0.5</v>
      </c>
      <c r="E16" s="4">
        <v>0.11</v>
      </c>
      <c r="F16" s="4">
        <v>0.89</v>
      </c>
      <c r="G16" s="4">
        <v>0.89</v>
      </c>
      <c r="H16" s="4">
        <v>0.15</v>
      </c>
    </row>
    <row r="17" spans="1:8" x14ac:dyDescent="0.35">
      <c r="B17" s="3" t="s">
        <v>12</v>
      </c>
      <c r="C17" s="4">
        <v>0.04</v>
      </c>
      <c r="D17" s="4">
        <v>0.05</v>
      </c>
      <c r="E17" s="4">
        <v>0.05</v>
      </c>
      <c r="F17" s="4">
        <v>0.91</v>
      </c>
      <c r="G17" s="4">
        <v>0.95</v>
      </c>
      <c r="H17" s="4">
        <v>0</v>
      </c>
    </row>
    <row r="18" spans="1:8" x14ac:dyDescent="0.35">
      <c r="B18" s="1" t="s">
        <v>13</v>
      </c>
      <c r="C18" s="5">
        <v>0.27</v>
      </c>
      <c r="D18" s="5">
        <v>0.16</v>
      </c>
      <c r="E18" s="5">
        <v>0.2</v>
      </c>
      <c r="F18" s="5">
        <v>0.9</v>
      </c>
      <c r="G18" s="5">
        <v>0.96</v>
      </c>
      <c r="H18" s="5">
        <v>0.16</v>
      </c>
    </row>
    <row r="19" spans="1:8" x14ac:dyDescent="0.35">
      <c r="B19" s="3" t="s">
        <v>14</v>
      </c>
      <c r="C19" s="4">
        <f t="shared" ref="C19:H19" si="1">SUM(C14:C18)/COUNT(C14:C18)</f>
        <v>0.13</v>
      </c>
      <c r="D19" s="4">
        <f t="shared" si="1"/>
        <v>0.15400000000000003</v>
      </c>
      <c r="E19" s="4">
        <f t="shared" si="1"/>
        <v>8.2000000000000003E-2</v>
      </c>
      <c r="F19" s="4">
        <f t="shared" si="1"/>
        <v>0.85799999999999998</v>
      </c>
      <c r="G19" s="4">
        <f t="shared" si="1"/>
        <v>0.94399999999999995</v>
      </c>
      <c r="H19" s="4">
        <f t="shared" si="1"/>
        <v>0.06</v>
      </c>
    </row>
    <row r="20" spans="1:8" x14ac:dyDescent="0.35">
      <c r="B20" s="3" t="s">
        <v>15</v>
      </c>
      <c r="C20" s="4">
        <f>(C16*Projects!$C$6+C18*Projects!$C$8+C17*Projects!$C$7+C14*Projects!$C$4+C15*Projects!$C$5)/SUM(Projects!$C$4:$C$8)</f>
        <v>0.14410072339720581</v>
      </c>
      <c r="D20" s="4">
        <f>(D16*Projects!$C$6+D18*Projects!$C$8+D17*Projects!$C$7+D14*Projects!$C$4+D15*Projects!$C$5)/SUM(Projects!$C$4:$C$8)</f>
        <v>3.3522005632558402E-2</v>
      </c>
      <c r="E20" s="4">
        <f>(E16*Projects!$C$6+E18*Projects!$C$8+E17*Projects!$C$7+E14*Projects!$C$4+E15*Projects!$C$5)/SUM(Projects!$C$4:$C$8)</f>
        <v>3.6945717598983928E-2</v>
      </c>
      <c r="F20" s="4">
        <f>(F16*Projects!$C$6+F18*Projects!$C$8+F17*Projects!$C$7+F14*Projects!$C$4+F15*Projects!$C$5)/SUM(Projects!$C$4:$C$8)</f>
        <v>0.8045435971064111</v>
      </c>
      <c r="G20" s="4">
        <f>(G16*Projects!$C$6+G18*Projects!$C$8+G17*Projects!$C$7+G14*Projects!$C$4+G15*Projects!$C$5)/SUM(Projects!$C$4:$C$8)</f>
        <v>0.96686067701143064</v>
      </c>
      <c r="H20" s="4">
        <f>(H16*Projects!$C$6+H18*Projects!$C$8+H17*Projects!$C$7+H14*Projects!$C$4+H15*Projects!$C$5)/SUM(Projects!$C$4:$C$8)</f>
        <v>2.0950908388094316E-3</v>
      </c>
    </row>
    <row r="22" spans="1:8" x14ac:dyDescent="0.35">
      <c r="B22" t="s">
        <v>17</v>
      </c>
    </row>
    <row r="23" spans="1:8" x14ac:dyDescent="0.35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spans="1:8" x14ac:dyDescent="0.35">
      <c r="B24" s="3" t="s">
        <v>9</v>
      </c>
      <c r="C24" s="4">
        <v>0.06</v>
      </c>
      <c r="D24" s="4">
        <v>0.01</v>
      </c>
      <c r="E24" s="4">
        <v>0.01</v>
      </c>
      <c r="F24" s="4">
        <v>0.97</v>
      </c>
      <c r="G24" s="4">
        <v>1</v>
      </c>
      <c r="H24" s="4">
        <v>0.01</v>
      </c>
    </row>
    <row r="25" spans="1:8" x14ac:dyDescent="0.35">
      <c r="B25" s="3" t="s">
        <v>10</v>
      </c>
      <c r="C25" s="4">
        <v>0.6</v>
      </c>
      <c r="D25" s="4">
        <v>0</v>
      </c>
      <c r="E25" s="4">
        <v>0.01</v>
      </c>
      <c r="F25" s="4">
        <v>0.68</v>
      </c>
      <c r="G25" s="4">
        <v>1</v>
      </c>
      <c r="H25" s="4">
        <v>0.02</v>
      </c>
    </row>
    <row r="26" spans="1:8" x14ac:dyDescent="0.35">
      <c r="B26" s="3" t="s">
        <v>11</v>
      </c>
      <c r="C26" s="4">
        <v>0.11</v>
      </c>
      <c r="D26" s="4">
        <v>0.34</v>
      </c>
      <c r="E26" s="4">
        <v>0.16</v>
      </c>
      <c r="F26" s="4">
        <v>0.95</v>
      </c>
      <c r="G26" s="4">
        <v>0.96</v>
      </c>
      <c r="H26" s="4">
        <v>0.17</v>
      </c>
    </row>
    <row r="27" spans="1:8" x14ac:dyDescent="0.35">
      <c r="B27" s="3" t="s">
        <v>12</v>
      </c>
      <c r="C27" s="4">
        <v>0.11</v>
      </c>
      <c r="D27" s="4">
        <v>0.02</v>
      </c>
      <c r="E27" s="4">
        <v>0.03</v>
      </c>
      <c r="F27" s="4">
        <v>0.95</v>
      </c>
      <c r="G27" s="4">
        <v>0.99</v>
      </c>
      <c r="H27" s="4">
        <v>0.03</v>
      </c>
    </row>
    <row r="28" spans="1:8" x14ac:dyDescent="0.35">
      <c r="B28" s="1" t="s">
        <v>13</v>
      </c>
      <c r="C28" s="5">
        <v>0.28999999999999998</v>
      </c>
      <c r="D28" s="5">
        <v>0.08</v>
      </c>
      <c r="E28" s="5">
        <v>0.13</v>
      </c>
      <c r="F28" s="5">
        <v>0.91</v>
      </c>
      <c r="G28" s="5">
        <v>0.98</v>
      </c>
      <c r="H28" s="5">
        <v>0.11</v>
      </c>
    </row>
    <row r="29" spans="1:8" x14ac:dyDescent="0.35">
      <c r="B29" s="3" t="s">
        <v>14</v>
      </c>
      <c r="C29" s="4">
        <f t="shared" ref="C29:H29" si="2">SUM(C24:C28)/COUNT(C24:C28)</f>
        <v>0.23399999999999999</v>
      </c>
      <c r="D29" s="4">
        <f t="shared" si="2"/>
        <v>9.0000000000000011E-2</v>
      </c>
      <c r="E29" s="4">
        <f t="shared" si="2"/>
        <v>6.7999999999999991E-2</v>
      </c>
      <c r="F29" s="4">
        <f t="shared" si="2"/>
        <v>0.89200000000000002</v>
      </c>
      <c r="G29" s="4">
        <f t="shared" si="2"/>
        <v>0.98599999999999999</v>
      </c>
      <c r="H29" s="4">
        <f t="shared" si="2"/>
        <v>6.8000000000000005E-2</v>
      </c>
    </row>
    <row r="30" spans="1:8" x14ac:dyDescent="0.35">
      <c r="B30" s="3" t="s">
        <v>15</v>
      </c>
      <c r="C30" s="4">
        <f>(C26*Projects!$C$6+C28*Projects!$C$8+C27*Projects!$C$7+C24*Projects!$C$4+C25*Projects!$C$5)/SUM(Projects!$C$4:$C$8)</f>
        <v>0.33667899939256724</v>
      </c>
      <c r="D30" s="4">
        <f>(D26*Projects!$C$6+D28*Projects!$C$8+D27*Projects!$C$7+D24*Projects!$C$4+D25*Projects!$C$5)/SUM(Projects!$C$4:$C$8)</f>
        <v>1.3281241371693632E-2</v>
      </c>
      <c r="E30" s="4">
        <f>(E26*Projects!$C$6+E28*Projects!$C$8+E27*Projects!$C$7+E24*Projects!$C$4+E25*Projects!$C$5)/SUM(Projects!$C$4:$C$8)</f>
        <v>2.3504887072726272E-2</v>
      </c>
      <c r="F30" s="4">
        <f>(F26*Projects!$C$6+F28*Projects!$C$8+F27*Projects!$C$7+F24*Projects!$C$4+F25*Projects!$C$5)/SUM(Projects!$C$4:$C$8)</f>
        <v>0.82679165056049475</v>
      </c>
      <c r="G30" s="4">
        <f>(G26*Projects!$C$6+G28*Projects!$C$8+G27*Projects!$C$7+G24*Projects!$C$4+G25*Projects!$C$5)/SUM(Projects!$C$4:$C$8)</f>
        <v>0.99490584792092329</v>
      </c>
      <c r="H30" s="4">
        <f>(H26*Projects!$C$6+H28*Projects!$C$8+H27*Projects!$C$7+H24*Projects!$C$4+H25*Projects!$C$5)/SUM(Projects!$C$4:$C$8)</f>
        <v>2.7317356010823347E-2</v>
      </c>
    </row>
    <row r="32" spans="1:8" x14ac:dyDescent="0.35">
      <c r="A32" t="s">
        <v>18</v>
      </c>
    </row>
    <row r="33" spans="2:8" x14ac:dyDescent="0.35">
      <c r="B33" s="6" t="s">
        <v>1</v>
      </c>
    </row>
    <row r="34" spans="2:8" x14ac:dyDescent="0.35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spans="2:8" x14ac:dyDescent="0.35">
      <c r="B35" s="3" t="s">
        <v>9</v>
      </c>
      <c r="C35" s="4">
        <f>Optimization_Results!D4</f>
        <v>3.6450936633529503E-2</v>
      </c>
      <c r="D35" s="4">
        <v>0.41</v>
      </c>
      <c r="E35" s="4">
        <f>Optimization_Results!F4</f>
        <v>6.7031463748289999E-2</v>
      </c>
      <c r="F35" s="4">
        <v>0.68</v>
      </c>
      <c r="G35" s="4">
        <v>0.69</v>
      </c>
      <c r="H35" s="4">
        <v>0.04</v>
      </c>
    </row>
    <row r="36" spans="2:8" x14ac:dyDescent="0.35">
      <c r="B36" s="3" t="s">
        <v>10</v>
      </c>
      <c r="C36" s="4">
        <f>Optimization_Results!D11</f>
        <v>0.32280819617064199</v>
      </c>
      <c r="D36" s="4">
        <f>Optimization_Results!E11</f>
        <v>0.92985002418964702</v>
      </c>
      <c r="E36" s="4">
        <f>Optimization_Results!F11</f>
        <v>0.47924198977683602</v>
      </c>
      <c r="F36" s="4">
        <v>0.36</v>
      </c>
      <c r="G36" s="4">
        <v>0.09</v>
      </c>
      <c r="H36" s="4">
        <v>0.03</v>
      </c>
    </row>
    <row r="37" spans="2:8" x14ac:dyDescent="0.35">
      <c r="B37" s="3" t="s">
        <v>11</v>
      </c>
      <c r="C37" s="4">
        <f>Optimization_Results!D18</f>
        <v>0.14942528735632199</v>
      </c>
      <c r="D37" s="4">
        <f>Optimization_Results!E18</f>
        <v>0.26</v>
      </c>
      <c r="E37" s="4">
        <f>Optimization_Results!F18</f>
        <v>0.18978102189780999</v>
      </c>
      <c r="F37" s="4">
        <v>0.97</v>
      </c>
      <c r="G37" s="4">
        <v>0.98</v>
      </c>
      <c r="H37" s="4">
        <v>0.18</v>
      </c>
    </row>
    <row r="38" spans="2:8" x14ac:dyDescent="0.35">
      <c r="B38" s="3" t="s">
        <v>12</v>
      </c>
      <c r="C38" s="4">
        <f>Optimization_Results!D25</f>
        <v>6.1139529821506299E-2</v>
      </c>
      <c r="D38" s="4">
        <f>Optimization_Results!E25</f>
        <v>0.29526938239159001</v>
      </c>
      <c r="E38" s="4">
        <f>Optimization_Results!F25</f>
        <v>0.10130291691087</v>
      </c>
      <c r="F38" s="4">
        <v>0.76</v>
      </c>
      <c r="G38" s="4">
        <v>0.78</v>
      </c>
      <c r="H38" s="4">
        <v>0.04</v>
      </c>
    </row>
    <row r="39" spans="2:8" x14ac:dyDescent="0.35">
      <c r="B39" s="1" t="s">
        <v>13</v>
      </c>
      <c r="C39" s="5">
        <f>Optimization_Results!D32</f>
        <v>0.18565400843881899</v>
      </c>
      <c r="D39" s="5">
        <f>Optimization_Results!E32</f>
        <v>0.24893917963224901</v>
      </c>
      <c r="E39" s="5">
        <f>Optimization_Results!F32</f>
        <v>0.212688821752266</v>
      </c>
      <c r="F39" s="5">
        <v>0.85</v>
      </c>
      <c r="G39" s="5">
        <v>0.9</v>
      </c>
      <c r="H39" s="5">
        <v>0.13</v>
      </c>
    </row>
    <row r="40" spans="2:8" x14ac:dyDescent="0.35">
      <c r="B40" s="3" t="s">
        <v>14</v>
      </c>
      <c r="C40" s="4">
        <f t="shared" ref="C40:H40" si="3">SUM(C35:C39)/COUNT(C35:C39)</f>
        <v>0.15109559168416373</v>
      </c>
      <c r="D40" s="4">
        <f t="shared" si="3"/>
        <v>0.42881171724269718</v>
      </c>
      <c r="E40" s="4">
        <f t="shared" si="3"/>
        <v>0.21000924281721439</v>
      </c>
      <c r="F40" s="4">
        <f t="shared" si="3"/>
        <v>0.72399999999999998</v>
      </c>
      <c r="G40" s="4">
        <f t="shared" si="3"/>
        <v>0.68799999999999994</v>
      </c>
      <c r="H40" s="4">
        <f t="shared" si="3"/>
        <v>8.3999999999999991E-2</v>
      </c>
    </row>
    <row r="41" spans="2:8" x14ac:dyDescent="0.35">
      <c r="B41" s="3" t="s">
        <v>15</v>
      </c>
      <c r="C41" s="4">
        <f>(C37*Projects!$C$6+C39*Projects!$C$8+C38*Projects!$C$7+C35*Projects!$C$4+C36*Projects!$C$5)/SUM(Projects!$C$4:$C$8)</f>
        <v>0.18370600283867705</v>
      </c>
      <c r="D41" s="4">
        <f>(D37*Projects!$C$6+D39*Projects!$C$8+D38*Projects!$C$7+D35*Projects!$C$4+D36*Projects!$C$5)/SUM(Projects!$C$4:$C$8)</f>
        <v>0.59242505214989194</v>
      </c>
      <c r="E41" s="4">
        <f>(E37*Projects!$C$6+E39*Projects!$C$8+E38*Projects!$C$7+E35*Projects!$C$4+E36*Projects!$C$5)/SUM(Projects!$C$4:$C$8)</f>
        <v>0.27566329815332075</v>
      </c>
      <c r="F41" s="4">
        <f>(F37*Projects!$C$6+F39*Projects!$C$8+F38*Projects!$C$7+F35*Projects!$C$4+F36*Projects!$C$5)/SUM(Projects!$C$4:$C$8)</f>
        <v>0.57495886023524212</v>
      </c>
      <c r="G41" s="4">
        <f>(G37*Projects!$C$6+G39*Projects!$C$8+G38*Projects!$C$7+G35*Projects!$C$4+G36*Projects!$C$5)/SUM(Projects!$C$4:$C$8)</f>
        <v>0.46288420122590979</v>
      </c>
      <c r="H41" s="4">
        <f>(H37*Projects!$C$6+H39*Projects!$C$8+H38*Projects!$C$7+H35*Projects!$C$4+H36*Projects!$C$5)/SUM(Projects!$C$4:$C$8)</f>
        <v>3.9334585012976979E-2</v>
      </c>
    </row>
    <row r="43" spans="2:8" x14ac:dyDescent="0.35">
      <c r="B43" t="s">
        <v>16</v>
      </c>
    </row>
    <row r="44" spans="2:8" x14ac:dyDescent="0.35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spans="2:8" x14ac:dyDescent="0.35">
      <c r="B45" s="3" t="s">
        <v>9</v>
      </c>
      <c r="C45" s="4">
        <f>Optimization_Results!D8</f>
        <v>3.5796626622982601E-2</v>
      </c>
      <c r="D45" s="4">
        <v>0.45</v>
      </c>
      <c r="E45" s="4">
        <f>Optimization_Results!F8</f>
        <v>6.6377904033301502E-2</v>
      </c>
      <c r="F45" s="4">
        <v>0.65</v>
      </c>
      <c r="G45" s="4">
        <v>0.66</v>
      </c>
      <c r="H45" s="4">
        <v>0.04</v>
      </c>
    </row>
    <row r="46" spans="2:8" x14ac:dyDescent="0.35">
      <c r="B46" s="3" t="s">
        <v>10</v>
      </c>
      <c r="C46" s="4">
        <f>Optimization_Results!D15</f>
        <v>0.32280819617064199</v>
      </c>
      <c r="D46" s="4">
        <f>Optimization_Results!E15</f>
        <v>0.92985002418964702</v>
      </c>
      <c r="E46" s="4">
        <f>Optimization_Results!F15</f>
        <v>0.47924198977683602</v>
      </c>
      <c r="F46" s="4">
        <v>0.36</v>
      </c>
      <c r="G46" s="4">
        <v>0.09</v>
      </c>
      <c r="H46" s="4">
        <v>0.03</v>
      </c>
    </row>
    <row r="47" spans="2:8" x14ac:dyDescent="0.35">
      <c r="B47" s="3" t="s">
        <v>11</v>
      </c>
      <c r="C47" s="4">
        <f>Optimization_Results!D22</f>
        <v>0.185714285714286</v>
      </c>
      <c r="D47" s="4">
        <f>Optimization_Results!E22</f>
        <v>0.26</v>
      </c>
      <c r="E47" s="4">
        <f>Optimization_Results!F22</f>
        <v>0.21666666666666701</v>
      </c>
      <c r="F47" s="4">
        <v>0.97</v>
      </c>
      <c r="G47" s="4">
        <v>0.98</v>
      </c>
      <c r="H47" s="4">
        <v>0.21</v>
      </c>
    </row>
    <row r="48" spans="2:8" x14ac:dyDescent="0.35">
      <c r="B48" s="3" t="s">
        <v>12</v>
      </c>
      <c r="C48" s="4">
        <f>Optimization_Results!D29</f>
        <v>5.6734442390634597E-2</v>
      </c>
      <c r="D48" s="4">
        <f>Optimization_Results!E29</f>
        <v>0.30249671484888302</v>
      </c>
      <c r="E48" s="4">
        <f>Optimization_Results!F29</f>
        <v>9.5548407180657893E-2</v>
      </c>
      <c r="F48" s="4">
        <v>0.74</v>
      </c>
      <c r="G48" s="4">
        <v>0.76</v>
      </c>
      <c r="H48" s="4">
        <v>0.03</v>
      </c>
    </row>
    <row r="49" spans="2:8" x14ac:dyDescent="0.35">
      <c r="B49" s="1" t="s">
        <v>13</v>
      </c>
      <c r="C49" s="5">
        <f>Optimization_Results!D36</f>
        <v>0.194444444444444</v>
      </c>
      <c r="D49" s="5">
        <f>Optimization_Results!E36</f>
        <v>0.25742574257425699</v>
      </c>
      <c r="E49" s="5">
        <f>Optimization_Results!F36</f>
        <v>0.22154595252586701</v>
      </c>
      <c r="F49" s="5">
        <v>0.85</v>
      </c>
      <c r="G49" s="5">
        <v>0.91</v>
      </c>
      <c r="H49" s="5">
        <v>0.14000000000000001</v>
      </c>
    </row>
    <row r="50" spans="2:8" x14ac:dyDescent="0.35">
      <c r="B50" s="3" t="s">
        <v>14</v>
      </c>
      <c r="C50" s="4">
        <f t="shared" ref="C50:H50" si="4">SUM(C45:C49)/COUNT(C45:C49)</f>
        <v>0.15909959906859786</v>
      </c>
      <c r="D50" s="4">
        <f t="shared" si="4"/>
        <v>0.43995449632255745</v>
      </c>
      <c r="E50" s="4">
        <f t="shared" si="4"/>
        <v>0.21587618403666592</v>
      </c>
      <c r="F50" s="4">
        <f t="shared" si="4"/>
        <v>0.71399999999999997</v>
      </c>
      <c r="G50" s="4">
        <f t="shared" si="4"/>
        <v>0.68</v>
      </c>
      <c r="H50" s="4">
        <f t="shared" si="4"/>
        <v>9.0000000000000011E-2</v>
      </c>
    </row>
    <row r="51" spans="2:8" x14ac:dyDescent="0.35">
      <c r="B51" s="3" t="s">
        <v>15</v>
      </c>
      <c r="C51" s="4">
        <f>(C47*Projects!$C$6+C49*Projects!$C$8+C48*Projects!$C$7+C45*Projects!$C$4+C46*Projects!$C$5)/SUM(Projects!$C$4:$C$8)</f>
        <v>0.18224476086462962</v>
      </c>
      <c r="D51" s="4">
        <f>(D47*Projects!$C$6+D49*Projects!$C$8+D48*Projects!$C$7+D45*Projects!$C$4+D46*Projects!$C$5)/SUM(Projects!$C$4:$C$8)</f>
        <v>0.59904757284857535</v>
      </c>
      <c r="E51" s="4">
        <f>(E47*Projects!$C$6+E49*Projects!$C$8+E48*Projects!$C$7+E45*Projects!$C$4+E46*Projects!$C$5)/SUM(Projects!$C$4:$C$8)</f>
        <v>0.27361161151565749</v>
      </c>
      <c r="F51" s="4">
        <f>(F47*Projects!$C$6+F49*Projects!$C$8+F48*Projects!$C$7+F45*Projects!$C$4+F46*Projects!$C$5)/SUM(Projects!$C$4:$C$8)</f>
        <v>0.56411287205257055</v>
      </c>
      <c r="G51" s="4">
        <f>(G47*Projects!$C$6+G49*Projects!$C$8+G48*Projects!$C$7+G45*Projects!$C$4+G46*Projects!$C$5)/SUM(Projects!$C$4:$C$8)</f>
        <v>0.45242862664973221</v>
      </c>
      <c r="H51" s="4">
        <f>(H47*Projects!$C$6+H49*Projects!$C$8+H48*Projects!$C$7+H45*Projects!$C$4+H46*Projects!$C$5)/SUM(Projects!$C$4:$C$8)</f>
        <v>3.5604947816003089E-2</v>
      </c>
    </row>
    <row r="53" spans="2:8" x14ac:dyDescent="0.35">
      <c r="B53" t="s">
        <v>17</v>
      </c>
    </row>
    <row r="54" spans="2:8" x14ac:dyDescent="0.35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spans="2:8" x14ac:dyDescent="0.35">
      <c r="B55" s="3" t="s">
        <v>9</v>
      </c>
      <c r="C55" s="4">
        <f>Optimization_Results!D6</f>
        <v>6.0616098045710498E-2</v>
      </c>
      <c r="D55" s="4">
        <f>Optimization_Results!E6</f>
        <v>0.14131274131274099</v>
      </c>
      <c r="E55" s="4">
        <f>Optimization_Results!F6</f>
        <v>8.4840055632823402E-2</v>
      </c>
      <c r="F55" s="4">
        <v>0.92</v>
      </c>
      <c r="G55" s="4">
        <v>0.94</v>
      </c>
      <c r="H55" s="4">
        <v>0.05</v>
      </c>
    </row>
    <row r="56" spans="2:8" x14ac:dyDescent="0.35">
      <c r="B56" s="3" t="s">
        <v>10</v>
      </c>
      <c r="C56" s="4">
        <f>Optimization_Results!D13</f>
        <v>0.36376619941814298</v>
      </c>
      <c r="D56" s="4">
        <f>Optimization_Results!E13</f>
        <v>0.83176100628930805</v>
      </c>
      <c r="E56" s="4">
        <f>Optimization_Results!F13</f>
        <v>0.50616420711735899</v>
      </c>
      <c r="F56" s="4">
        <v>0.48</v>
      </c>
      <c r="G56" s="4">
        <v>0.32</v>
      </c>
      <c r="H56" s="4">
        <v>0.16</v>
      </c>
    </row>
    <row r="57" spans="2:8" x14ac:dyDescent="0.35">
      <c r="B57" s="3" t="s">
        <v>11</v>
      </c>
      <c r="C57" s="4">
        <f>Optimization_Results!D20</f>
        <v>0.17105263157894701</v>
      </c>
      <c r="D57" s="4">
        <f>Optimization_Results!E20</f>
        <v>0.26</v>
      </c>
      <c r="E57" s="4">
        <f>Optimization_Results!F20</f>
        <v>0.206349206349206</v>
      </c>
      <c r="F57" s="4">
        <v>0.97</v>
      </c>
      <c r="G57" s="4">
        <v>0.98</v>
      </c>
      <c r="H57" s="4">
        <v>0.2</v>
      </c>
    </row>
    <row r="58" spans="2:8" x14ac:dyDescent="0.35">
      <c r="B58" s="3" t="s">
        <v>12</v>
      </c>
      <c r="C58" s="4">
        <f>Optimization_Results!D27</f>
        <v>5.03763536138341E-2</v>
      </c>
      <c r="D58" s="4">
        <f>Optimization_Results!E27</f>
        <v>0.709724047306176</v>
      </c>
      <c r="E58" s="4">
        <f>Optimization_Results!F27</f>
        <v>9.4075228830460794E-2</v>
      </c>
      <c r="F58" s="4">
        <v>0.37</v>
      </c>
      <c r="G58" s="4">
        <v>0.35</v>
      </c>
      <c r="H58" s="4">
        <v>0.03</v>
      </c>
    </row>
    <row r="59" spans="2:8" x14ac:dyDescent="0.35">
      <c r="B59" s="1" t="s">
        <v>13</v>
      </c>
      <c r="C59" s="5">
        <f>Optimization_Results!D34</f>
        <v>0.162344983089064</v>
      </c>
      <c r="D59" s="5">
        <f>Optimization_Results!E34</f>
        <v>0.20367751060820399</v>
      </c>
      <c r="E59" s="5">
        <f>Optimization_Results!F34</f>
        <v>0.18067754077791701</v>
      </c>
      <c r="F59" s="5">
        <v>0.85</v>
      </c>
      <c r="G59" s="5">
        <v>0.91</v>
      </c>
      <c r="H59" s="5">
        <v>0.1</v>
      </c>
    </row>
    <row r="60" spans="2:8" x14ac:dyDescent="0.35">
      <c r="B60" s="3" t="s">
        <v>14</v>
      </c>
      <c r="C60" s="4">
        <f t="shared" ref="C60:H60" si="5">SUM(C55:C59)/COUNT(C55:C59)</f>
        <v>0.1616312531491397</v>
      </c>
      <c r="D60" s="4">
        <f t="shared" si="5"/>
        <v>0.42929506110328586</v>
      </c>
      <c r="E60" s="4">
        <f t="shared" si="5"/>
        <v>0.21442124774155324</v>
      </c>
      <c r="F60" s="4">
        <f t="shared" si="5"/>
        <v>0.71800000000000008</v>
      </c>
      <c r="G60" s="4">
        <f t="shared" si="5"/>
        <v>0.70000000000000007</v>
      </c>
      <c r="H60" s="4">
        <f t="shared" si="5"/>
        <v>0.10800000000000001</v>
      </c>
    </row>
    <row r="61" spans="2:8" x14ac:dyDescent="0.35">
      <c r="B61" s="3" t="s">
        <v>15</v>
      </c>
      <c r="C61" s="4">
        <f>(C57*Projects!$C$6+C59*Projects!$C$8+C58*Projects!$C$7+C55*Projects!$C$4+C56*Projects!$C$5)/SUM(Projects!$C$4:$C$8)</f>
        <v>0.19899781385986773</v>
      </c>
      <c r="D61" s="4">
        <f>(D57*Projects!$C$6+D59*Projects!$C$8+D58*Projects!$C$7+D55*Projects!$C$4+D56*Projects!$C$5)/SUM(Projects!$C$4:$C$8)</f>
        <v>0.69820881285553993</v>
      </c>
      <c r="E61" s="4">
        <f>(E57*Projects!$C$6+E59*Projects!$C$8+E58*Projects!$C$7+E55*Projects!$C$4+E56*Projects!$C$5)/SUM(Projects!$C$4:$C$8)</f>
        <v>0.28516196999666227</v>
      </c>
      <c r="F61" s="4">
        <f>(F57*Projects!$C$6+F59*Projects!$C$8+F58*Projects!$C$7+F55*Projects!$C$4+F56*Projects!$C$5)/SUM(Projects!$C$4:$C$8)</f>
        <v>0.48535645259263349</v>
      </c>
      <c r="G61" s="4">
        <f>(G57*Projects!$C$6+G59*Projects!$C$8+G58*Projects!$C$7+G55*Projects!$C$4+G56*Projects!$C$5)/SUM(Projects!$C$4:$C$8)</f>
        <v>0.40789662598707827</v>
      </c>
      <c r="H61" s="4">
        <f>(H57*Projects!$C$6+H59*Projects!$C$8+H58*Projects!$C$7+H55*Projects!$C$4+H56*Projects!$C$5)/SUM(Projects!$C$4:$C$8)</f>
        <v>9.4183002926721521E-2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Normal="100" workbookViewId="0">
      <selection activeCell="C13" sqref="C13:E17"/>
    </sheetView>
  </sheetViews>
  <sheetFormatPr defaultColWidth="10.7265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19</v>
      </c>
    </row>
    <row r="3" spans="2:5" x14ac:dyDescent="0.35">
      <c r="B3" t="s">
        <v>2</v>
      </c>
      <c r="C3" t="s">
        <v>20</v>
      </c>
      <c r="D3" t="s">
        <v>21</v>
      </c>
      <c r="E3" t="s">
        <v>22</v>
      </c>
    </row>
    <row r="4" spans="2:5" x14ac:dyDescent="0.35">
      <c r="B4" t="s">
        <v>9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11</v>
      </c>
      <c r="C6">
        <v>50</v>
      </c>
      <c r="D6">
        <v>29</v>
      </c>
      <c r="E6">
        <v>60</v>
      </c>
    </row>
    <row r="7" spans="2:5" x14ac:dyDescent="0.35">
      <c r="B7" t="s">
        <v>12</v>
      </c>
      <c r="C7">
        <v>7611</v>
      </c>
      <c r="D7">
        <v>51</v>
      </c>
      <c r="E7">
        <v>1616</v>
      </c>
    </row>
    <row r="8" spans="2:5" x14ac:dyDescent="0.35">
      <c r="B8" t="s">
        <v>13</v>
      </c>
      <c r="C8">
        <v>707</v>
      </c>
      <c r="D8">
        <v>27</v>
      </c>
      <c r="E8">
        <v>164</v>
      </c>
    </row>
    <row r="11" spans="2:5" x14ac:dyDescent="0.35">
      <c r="B11" t="s">
        <v>23</v>
      </c>
    </row>
    <row r="12" spans="2:5" x14ac:dyDescent="0.35">
      <c r="B12" t="s">
        <v>2</v>
      </c>
      <c r="C12" t="s">
        <v>20</v>
      </c>
      <c r="D12" t="s">
        <v>21</v>
      </c>
      <c r="E12" t="s">
        <v>22</v>
      </c>
    </row>
    <row r="13" spans="2:5" x14ac:dyDescent="0.35">
      <c r="B13" t="s">
        <v>9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11</v>
      </c>
      <c r="C15">
        <v>3589</v>
      </c>
      <c r="D15">
        <v>518</v>
      </c>
      <c r="E15">
        <v>2231</v>
      </c>
    </row>
    <row r="16" spans="2:5" x14ac:dyDescent="0.35">
      <c r="B16" t="s">
        <v>12</v>
      </c>
      <c r="C16">
        <v>165330</v>
      </c>
      <c r="D16">
        <v>1584</v>
      </c>
      <c r="E16">
        <v>13360</v>
      </c>
    </row>
    <row r="17" spans="2:5" x14ac:dyDescent="0.35">
      <c r="B17" t="s">
        <v>13</v>
      </c>
      <c r="C17">
        <v>8815</v>
      </c>
      <c r="D17">
        <v>473</v>
      </c>
      <c r="E17">
        <v>3895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zoomScaleNormal="100" workbookViewId="0">
      <selection activeCell="B2" sqref="B2"/>
    </sheetView>
  </sheetViews>
  <sheetFormatPr defaultColWidth="11.54296875" defaultRowHeight="14.5" x14ac:dyDescent="0.35"/>
  <cols>
    <col min="1" max="1" width="42" customWidth="1"/>
  </cols>
  <sheetData>
    <row r="1" spans="1:11" x14ac:dyDescent="0.35">
      <c r="B1" s="7" t="s">
        <v>24</v>
      </c>
      <c r="C1" s="7"/>
      <c r="D1" s="7"/>
      <c r="E1" s="7"/>
      <c r="F1" s="7"/>
      <c r="G1" s="7" t="s">
        <v>25</v>
      </c>
      <c r="H1" s="7"/>
      <c r="I1" s="7"/>
      <c r="J1" t="s">
        <v>26</v>
      </c>
      <c r="K1" t="s">
        <v>27</v>
      </c>
    </row>
    <row r="2" spans="1:11" x14ac:dyDescent="0.35">
      <c r="A2" t="s">
        <v>28</v>
      </c>
      <c r="B2" t="s">
        <v>29</v>
      </c>
      <c r="C2" t="s">
        <v>30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26</v>
      </c>
      <c r="K2" t="s">
        <v>27</v>
      </c>
    </row>
    <row r="3" spans="1:11" x14ac:dyDescent="0.35">
      <c r="A3" t="s">
        <v>31</v>
      </c>
      <c r="B3">
        <v>0.63900000000000001</v>
      </c>
      <c r="C3">
        <v>0.57799999999999996</v>
      </c>
      <c r="D3" s="4">
        <v>3.6307901907356901E-2</v>
      </c>
      <c r="E3" s="4">
        <v>0.41158301158301203</v>
      </c>
      <c r="F3" s="4">
        <v>6.6729264475743399E-2</v>
      </c>
      <c r="G3" s="4">
        <v>4.7858942065491197E-2</v>
      </c>
      <c r="H3" s="4">
        <v>1.4671814671814699E-2</v>
      </c>
      <c r="I3" s="4">
        <v>2.2458628841607601E-2</v>
      </c>
      <c r="J3" s="4">
        <v>5.4697156766367397E-2</v>
      </c>
      <c r="K3" s="4">
        <v>199.817760617761</v>
      </c>
    </row>
    <row r="4" spans="1:11" x14ac:dyDescent="0.35">
      <c r="A4" t="s">
        <v>32</v>
      </c>
      <c r="B4">
        <v>0.64100000000000001</v>
      </c>
      <c r="C4">
        <v>0.57799999999999996</v>
      </c>
      <c r="D4" s="4">
        <v>3.6450936633529503E-2</v>
      </c>
      <c r="E4" s="4">
        <v>0.41621621621621602</v>
      </c>
      <c r="F4" s="4">
        <v>6.7031463748289999E-2</v>
      </c>
      <c r="G4" s="4">
        <v>4.8101265822784803E-2</v>
      </c>
      <c r="H4" s="4">
        <v>1.4671814671814699E-2</v>
      </c>
      <c r="I4" s="4">
        <v>2.2485207100591698E-2</v>
      </c>
      <c r="J4" s="4">
        <v>5.4784792855840203E-2</v>
      </c>
      <c r="K4" s="4">
        <v>198.47104247104201</v>
      </c>
    </row>
    <row r="5" spans="1:11" x14ac:dyDescent="0.35">
      <c r="A5" t="s">
        <v>33</v>
      </c>
      <c r="B5">
        <v>-1</v>
      </c>
      <c r="C5">
        <v>0.59399999999999997</v>
      </c>
      <c r="D5" s="4">
        <v>6.21001129092962E-2</v>
      </c>
      <c r="E5" s="4">
        <v>0.12741312741312699</v>
      </c>
      <c r="F5" s="4">
        <v>8.3502024291498E-2</v>
      </c>
      <c r="G5" s="4">
        <v>5.6910569105691103E-2</v>
      </c>
      <c r="H5" s="4">
        <v>5.40540540540541E-3</v>
      </c>
      <c r="I5" s="4">
        <v>9.8730606488011304E-3</v>
      </c>
      <c r="J5" s="4">
        <v>7.1009520253399697E-2</v>
      </c>
      <c r="K5" s="4">
        <v>180.388717156105</v>
      </c>
    </row>
    <row r="6" spans="1:11" x14ac:dyDescent="0.35">
      <c r="A6" t="s">
        <v>34</v>
      </c>
      <c r="B6">
        <v>-1</v>
      </c>
      <c r="C6">
        <v>0.59</v>
      </c>
      <c r="D6" s="4">
        <v>6.0616098045710498E-2</v>
      </c>
      <c r="E6" s="4">
        <v>0.14131274131274099</v>
      </c>
      <c r="F6" s="4">
        <v>8.4840055632823402E-2</v>
      </c>
      <c r="G6" s="4">
        <v>5.5944055944055902E-2</v>
      </c>
      <c r="H6" s="4">
        <v>6.1776061776061802E-3</v>
      </c>
      <c r="I6" s="4">
        <v>1.11265646731572E-2</v>
      </c>
      <c r="J6" s="4">
        <v>7.1684304857694198E-2</v>
      </c>
      <c r="K6" s="4">
        <v>178.33925811437399</v>
      </c>
    </row>
    <row r="7" spans="1:11" x14ac:dyDescent="0.35">
      <c r="A7" t="s">
        <v>35</v>
      </c>
      <c r="B7">
        <v>-1</v>
      </c>
      <c r="C7">
        <v>0.59199999999999997</v>
      </c>
      <c r="D7" s="4">
        <v>3.5690358730738801E-2</v>
      </c>
      <c r="E7" s="4">
        <v>0.45250965250965303</v>
      </c>
      <c r="F7" s="4">
        <v>6.6162357457378404E-2</v>
      </c>
      <c r="G7" s="4">
        <v>2.7078085642317399E-2</v>
      </c>
      <c r="H7" s="4">
        <v>6.6409266409266393E-2</v>
      </c>
      <c r="I7" s="4">
        <v>3.8470140908074303E-2</v>
      </c>
      <c r="J7" s="4">
        <v>4.66997888134894E-2</v>
      </c>
      <c r="K7" s="4">
        <v>200.392277992278</v>
      </c>
    </row>
    <row r="8" spans="1:11" x14ac:dyDescent="0.35">
      <c r="A8" t="s">
        <v>36</v>
      </c>
      <c r="B8">
        <v>-1</v>
      </c>
      <c r="C8">
        <v>0.59199999999999997</v>
      </c>
      <c r="D8" s="4">
        <v>3.5796626622982601E-2</v>
      </c>
      <c r="E8" s="4">
        <v>0.45559845559845602</v>
      </c>
      <c r="F8" s="4">
        <v>6.6377904033301502E-2</v>
      </c>
      <c r="G8" s="4">
        <v>2.7069562480327401E-2</v>
      </c>
      <c r="H8" s="4">
        <v>6.6409266409266393E-2</v>
      </c>
      <c r="I8" s="4">
        <v>3.8461538461538498E-2</v>
      </c>
      <c r="J8" s="4">
        <v>4.6923699742782599E-2</v>
      </c>
      <c r="K8" s="4">
        <v>198.76679536679501</v>
      </c>
    </row>
    <row r="9" spans="1:11" x14ac:dyDescent="0.35">
      <c r="D9" s="4"/>
      <c r="E9" s="4"/>
      <c r="F9" s="4"/>
      <c r="G9" s="4"/>
      <c r="H9" s="4"/>
      <c r="I9" s="4"/>
      <c r="J9" s="4"/>
      <c r="K9" s="4"/>
    </row>
    <row r="10" spans="1:11" x14ac:dyDescent="0.35">
      <c r="A10" t="s">
        <v>37</v>
      </c>
      <c r="B10">
        <v>1</v>
      </c>
      <c r="C10">
        <v>1</v>
      </c>
      <c r="D10" s="4">
        <v>0.32280819617064199</v>
      </c>
      <c r="E10" s="4">
        <v>0.92985002418964702</v>
      </c>
      <c r="F10" s="4">
        <v>0.47924198977683602</v>
      </c>
      <c r="G10" s="4">
        <v>0.375</v>
      </c>
      <c r="H10" s="4">
        <v>7.2568940493468795E-4</v>
      </c>
      <c r="I10" s="4">
        <v>1.4485755673587599E-3</v>
      </c>
      <c r="J10" s="4">
        <v>0.39466431262784701</v>
      </c>
      <c r="K10" s="4">
        <v>165.83064516128999</v>
      </c>
    </row>
    <row r="11" spans="1:11" x14ac:dyDescent="0.35">
      <c r="A11" t="s">
        <v>38</v>
      </c>
      <c r="B11">
        <v>1</v>
      </c>
      <c r="C11">
        <v>1</v>
      </c>
      <c r="D11" s="4">
        <v>0.32280819617064199</v>
      </c>
      <c r="E11" s="4">
        <v>0.92985002418964702</v>
      </c>
      <c r="F11" s="4">
        <v>0.47924198977683602</v>
      </c>
      <c r="G11" s="4">
        <v>0.35294117647058798</v>
      </c>
      <c r="H11" s="4">
        <v>7.2568940493468795E-4</v>
      </c>
      <c r="I11" s="4">
        <v>1.4484007242003599E-3</v>
      </c>
      <c r="J11" s="4">
        <v>0.39076181041729702</v>
      </c>
      <c r="K11" s="4">
        <v>166.089620187305</v>
      </c>
    </row>
    <row r="12" spans="1:11" x14ac:dyDescent="0.35">
      <c r="A12" t="s">
        <v>39</v>
      </c>
      <c r="B12">
        <v>-1</v>
      </c>
      <c r="C12">
        <v>0.38700000000000001</v>
      </c>
      <c r="D12" s="4">
        <v>0.36549551473729203</v>
      </c>
      <c r="E12" s="4">
        <v>0.82789066279632295</v>
      </c>
      <c r="F12" s="4">
        <v>0.50711216476514998</v>
      </c>
      <c r="G12" s="4">
        <v>0.63636363636363602</v>
      </c>
      <c r="H12" s="4">
        <v>1.69327527818094E-3</v>
      </c>
      <c r="I12" s="4">
        <v>3.3775633293124199E-3</v>
      </c>
      <c r="J12" s="4">
        <v>0.39502213242707801</v>
      </c>
      <c r="K12" s="4">
        <v>159.00286160249701</v>
      </c>
    </row>
    <row r="13" spans="1:11" x14ac:dyDescent="0.35">
      <c r="A13" t="s">
        <v>40</v>
      </c>
      <c r="B13">
        <v>-1</v>
      </c>
      <c r="C13">
        <v>0.38700000000000001</v>
      </c>
      <c r="D13" s="4">
        <v>0.36376619941814298</v>
      </c>
      <c r="E13" s="4">
        <v>0.83176100628930805</v>
      </c>
      <c r="F13" s="4">
        <v>0.50616420711735899</v>
      </c>
      <c r="G13" s="4">
        <v>0.59523809523809501</v>
      </c>
      <c r="H13" s="4">
        <v>3.02370585389453E-3</v>
      </c>
      <c r="I13" s="4">
        <v>6.0168471720818302E-3</v>
      </c>
      <c r="J13" s="4">
        <v>0.38363476613175401</v>
      </c>
      <c r="K13" s="4">
        <v>159.64893340270601</v>
      </c>
    </row>
    <row r="14" spans="1:11" x14ac:dyDescent="0.35">
      <c r="A14" t="s">
        <v>41</v>
      </c>
      <c r="B14">
        <v>-1</v>
      </c>
      <c r="C14">
        <v>1</v>
      </c>
      <c r="D14" s="4">
        <v>0.32280819617064199</v>
      </c>
      <c r="E14" s="4">
        <v>0.92985002418964702</v>
      </c>
      <c r="F14" s="4">
        <v>0.47924198977683602</v>
      </c>
      <c r="G14" s="4">
        <v>0.24374999999999999</v>
      </c>
      <c r="H14" s="4">
        <v>4.7169811320754698E-3</v>
      </c>
      <c r="I14" s="4">
        <v>9.2548647365923095E-3</v>
      </c>
      <c r="J14" s="4">
        <v>0.37929318131607898</v>
      </c>
      <c r="K14" s="4">
        <v>164.910770031217</v>
      </c>
    </row>
    <row r="15" spans="1:11" x14ac:dyDescent="0.35">
      <c r="A15" t="s">
        <v>42</v>
      </c>
      <c r="B15">
        <v>-1</v>
      </c>
      <c r="C15">
        <v>1</v>
      </c>
      <c r="D15" s="4">
        <v>0.32280819617064199</v>
      </c>
      <c r="E15" s="4">
        <v>0.92985002418964702</v>
      </c>
      <c r="F15" s="4">
        <v>0.47924198977683602</v>
      </c>
      <c r="G15" s="4">
        <v>0.25</v>
      </c>
      <c r="H15" s="4">
        <v>4.8379293662312497E-3</v>
      </c>
      <c r="I15" s="4">
        <v>9.4921689606075003E-3</v>
      </c>
      <c r="J15" s="4">
        <v>0.38085582394615197</v>
      </c>
      <c r="K15" s="4">
        <v>165.561264308012</v>
      </c>
    </row>
    <row r="16" spans="1:11" x14ac:dyDescent="0.35"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t="s">
        <v>43</v>
      </c>
      <c r="B17">
        <v>0.63200000000000001</v>
      </c>
      <c r="C17">
        <v>0.42699999999999999</v>
      </c>
      <c r="D17" s="4">
        <v>0.14893617021276601</v>
      </c>
      <c r="E17" s="4">
        <v>0.28000000000000003</v>
      </c>
      <c r="F17" s="4">
        <v>0.194444444444444</v>
      </c>
      <c r="G17" s="4">
        <v>0.11864406779661001</v>
      </c>
      <c r="H17" s="4">
        <v>0.28000000000000003</v>
      </c>
      <c r="I17" s="4">
        <v>0.16666666666666699</v>
      </c>
      <c r="J17" s="4">
        <v>0.22694741499503299</v>
      </c>
      <c r="K17" s="4">
        <v>15.1111111111111</v>
      </c>
    </row>
    <row r="18" spans="1:11" x14ac:dyDescent="0.35">
      <c r="A18" t="s">
        <v>44</v>
      </c>
      <c r="B18">
        <v>0.54300000000000004</v>
      </c>
      <c r="C18">
        <v>0.42699999999999999</v>
      </c>
      <c r="D18" s="4">
        <v>0.14942528735632199</v>
      </c>
      <c r="E18" s="4">
        <v>0.26</v>
      </c>
      <c r="F18" s="4">
        <v>0.18978102189780999</v>
      </c>
      <c r="G18" s="4">
        <v>0.112</v>
      </c>
      <c r="H18" s="4">
        <v>0.28000000000000003</v>
      </c>
      <c r="I18" s="4">
        <v>0.16</v>
      </c>
      <c r="J18" s="4">
        <v>0.222340347382533</v>
      </c>
      <c r="K18" s="4">
        <v>15.1777777777778</v>
      </c>
    </row>
    <row r="19" spans="1:11" x14ac:dyDescent="0.35">
      <c r="A19" t="s">
        <v>45</v>
      </c>
      <c r="B19">
        <v>-1</v>
      </c>
      <c r="C19">
        <v>0.77</v>
      </c>
      <c r="D19" s="4">
        <v>0.17808219178082199</v>
      </c>
      <c r="E19" s="4">
        <v>0.26</v>
      </c>
      <c r="F19" s="4">
        <v>0.211382113821138</v>
      </c>
      <c r="G19" s="4">
        <v>0.104166666666667</v>
      </c>
      <c r="H19" s="4">
        <v>0.3</v>
      </c>
      <c r="I19" s="4">
        <v>0.15463917525773199</v>
      </c>
      <c r="J19" s="4">
        <v>0.22895289222922499</v>
      </c>
      <c r="K19" s="4">
        <v>14.866666666666699</v>
      </c>
    </row>
    <row r="20" spans="1:11" x14ac:dyDescent="0.35">
      <c r="A20" t="s">
        <v>46</v>
      </c>
      <c r="B20">
        <v>-1</v>
      </c>
      <c r="C20">
        <v>0.77600000000000002</v>
      </c>
      <c r="D20" s="4">
        <v>0.17105263157894701</v>
      </c>
      <c r="E20" s="4">
        <v>0.26</v>
      </c>
      <c r="F20" s="4">
        <v>0.206349206349206</v>
      </c>
      <c r="G20" s="4">
        <v>0.10828025477707</v>
      </c>
      <c r="H20" s="4">
        <v>0.34</v>
      </c>
      <c r="I20" s="4">
        <v>0.164251207729469</v>
      </c>
      <c r="J20" s="4">
        <v>0.25075666129090701</v>
      </c>
      <c r="K20" s="4">
        <v>14.7777777777778</v>
      </c>
    </row>
    <row r="21" spans="1:11" x14ac:dyDescent="0.35">
      <c r="A21" t="s">
        <v>47</v>
      </c>
      <c r="B21">
        <v>-1</v>
      </c>
      <c r="C21">
        <v>0.433</v>
      </c>
      <c r="D21" s="4">
        <v>0.185714285714286</v>
      </c>
      <c r="E21" s="4">
        <v>0.26</v>
      </c>
      <c r="F21" s="4">
        <v>0.21666666666666701</v>
      </c>
      <c r="G21" s="4">
        <v>6.0759493670886101E-2</v>
      </c>
      <c r="H21" s="4">
        <v>0.48</v>
      </c>
      <c r="I21" s="4">
        <v>0.107865168539326</v>
      </c>
      <c r="J21" s="4">
        <v>0.230148094698788</v>
      </c>
      <c r="K21" s="4">
        <v>14.755555555555601</v>
      </c>
    </row>
    <row r="22" spans="1:11" x14ac:dyDescent="0.35">
      <c r="A22" t="s">
        <v>48</v>
      </c>
      <c r="B22">
        <v>-1</v>
      </c>
      <c r="C22">
        <v>0.433</v>
      </c>
      <c r="D22" s="4">
        <v>0.185714285714286</v>
      </c>
      <c r="E22" s="4">
        <v>0.26</v>
      </c>
      <c r="F22" s="4">
        <v>0.21666666666666701</v>
      </c>
      <c r="G22" s="4">
        <v>6.2034739454094302E-2</v>
      </c>
      <c r="H22" s="4">
        <v>0.5</v>
      </c>
      <c r="I22" s="4">
        <v>0.11037527593819001</v>
      </c>
      <c r="J22" s="4">
        <v>0.23297485684951</v>
      </c>
      <c r="K22" s="4">
        <v>14.688888888888901</v>
      </c>
    </row>
    <row r="23" spans="1:11" x14ac:dyDescent="0.35"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t="s">
        <v>49</v>
      </c>
      <c r="B24">
        <v>0.60599999999999998</v>
      </c>
      <c r="C24">
        <v>0.6</v>
      </c>
      <c r="D24" s="4">
        <v>6.2152391546162401E-2</v>
      </c>
      <c r="E24" s="4">
        <v>0.29369250985545298</v>
      </c>
      <c r="F24" s="4">
        <v>0.10259352765664401</v>
      </c>
      <c r="G24" s="4">
        <v>7.91075050709939E-2</v>
      </c>
      <c r="H24" s="4">
        <v>2.5624178712220801E-2</v>
      </c>
      <c r="I24" s="4">
        <v>3.8709677419354799E-2</v>
      </c>
      <c r="J24" s="4">
        <v>0.15675415070465801</v>
      </c>
      <c r="K24" s="4">
        <v>214.45871306269001</v>
      </c>
    </row>
    <row r="25" spans="1:11" x14ac:dyDescent="0.35">
      <c r="A25" t="s">
        <v>50</v>
      </c>
      <c r="B25">
        <v>0.60799999999999998</v>
      </c>
      <c r="C25">
        <v>0.6</v>
      </c>
      <c r="D25" s="4">
        <v>6.1139529821506299E-2</v>
      </c>
      <c r="E25" s="4">
        <v>0.29526938239159001</v>
      </c>
      <c r="F25" s="4">
        <v>0.10130291691087</v>
      </c>
      <c r="G25" s="4">
        <v>7.4663402692778505E-2</v>
      </c>
      <c r="H25" s="4">
        <v>2.40473061760841E-2</v>
      </c>
      <c r="I25" s="4">
        <v>3.6378093628863899E-2</v>
      </c>
      <c r="J25" s="4">
        <v>0.156815170630316</v>
      </c>
      <c r="K25" s="4">
        <v>215.32891466445699</v>
      </c>
    </row>
    <row r="26" spans="1:11" x14ac:dyDescent="0.35">
      <c r="A26" t="s">
        <v>51</v>
      </c>
      <c r="B26">
        <v>-1</v>
      </c>
      <c r="C26">
        <v>0.44500000000000001</v>
      </c>
      <c r="D26" s="4">
        <v>5.0456900612341003E-2</v>
      </c>
      <c r="E26" s="4">
        <v>0.70381077529566405</v>
      </c>
      <c r="F26" s="4">
        <v>9.4163150492264397E-2</v>
      </c>
      <c r="G26" s="4">
        <v>0.118701964133219</v>
      </c>
      <c r="H26" s="4">
        <v>1.82654402102497E-2</v>
      </c>
      <c r="I26" s="4">
        <v>3.1659264320692403E-2</v>
      </c>
      <c r="J26" s="4">
        <v>0.1461332736133</v>
      </c>
      <c r="K26" s="4">
        <v>225.10894780447401</v>
      </c>
    </row>
    <row r="27" spans="1:11" x14ac:dyDescent="0.35">
      <c r="A27" t="s">
        <v>52</v>
      </c>
      <c r="B27">
        <v>-1</v>
      </c>
      <c r="C27">
        <v>0.44500000000000001</v>
      </c>
      <c r="D27" s="4">
        <v>5.03763536138341E-2</v>
      </c>
      <c r="E27" s="4">
        <v>0.709724047306176</v>
      </c>
      <c r="F27" s="4">
        <v>9.4075228830460794E-2</v>
      </c>
      <c r="G27" s="4">
        <v>0.113801452784504</v>
      </c>
      <c r="H27" s="4">
        <v>1.8528252299605801E-2</v>
      </c>
      <c r="I27" s="4">
        <v>3.1868007684484098E-2</v>
      </c>
      <c r="J27" s="4">
        <v>0.14369064047482999</v>
      </c>
      <c r="K27" s="4">
        <v>226.24123170394901</v>
      </c>
    </row>
    <row r="28" spans="1:11" x14ac:dyDescent="0.35">
      <c r="A28" t="s">
        <v>53</v>
      </c>
      <c r="B28">
        <v>-1</v>
      </c>
      <c r="C28">
        <v>0.6</v>
      </c>
      <c r="D28" s="4">
        <v>5.7458591224597198E-2</v>
      </c>
      <c r="E28" s="4">
        <v>0.301314060446781</v>
      </c>
      <c r="F28" s="4">
        <v>9.6512826988235795E-2</v>
      </c>
      <c r="G28" s="4">
        <v>4.5002549719530903E-2</v>
      </c>
      <c r="H28" s="4">
        <v>4.6386333771353497E-2</v>
      </c>
      <c r="I28" s="4">
        <v>4.5683965316422902E-2</v>
      </c>
      <c r="J28" s="4">
        <v>0.153161729130008</v>
      </c>
      <c r="K28" s="4">
        <v>213.971416735708</v>
      </c>
    </row>
    <row r="29" spans="1:11" x14ac:dyDescent="0.35">
      <c r="A29" t="s">
        <v>54</v>
      </c>
      <c r="B29">
        <v>-1</v>
      </c>
      <c r="C29">
        <v>0.6</v>
      </c>
      <c r="D29" s="4">
        <v>5.6734442390634597E-2</v>
      </c>
      <c r="E29" s="4">
        <v>0.30249671484888302</v>
      </c>
      <c r="F29" s="4">
        <v>9.5548407180657893E-2</v>
      </c>
      <c r="G29" s="4">
        <v>4.4302991725015901E-2</v>
      </c>
      <c r="H29" s="4">
        <v>4.5729303547963202E-2</v>
      </c>
      <c r="I29" s="4">
        <v>4.5004849660523802E-2</v>
      </c>
      <c r="J29" s="4">
        <v>0.15348098661237899</v>
      </c>
      <c r="K29" s="4">
        <v>215.071389119028</v>
      </c>
    </row>
    <row r="30" spans="1:11" x14ac:dyDescent="0.35"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t="s">
        <v>55</v>
      </c>
      <c r="B31">
        <v>0.65</v>
      </c>
      <c r="C31">
        <v>0.53400000000000003</v>
      </c>
      <c r="D31" s="4">
        <v>0.210401891252955</v>
      </c>
      <c r="E31" s="4">
        <v>0.25176803394625202</v>
      </c>
      <c r="F31" s="4">
        <v>0.22923374114616901</v>
      </c>
      <c r="G31" s="4">
        <v>0.41935483870967699</v>
      </c>
      <c r="H31" s="4">
        <v>5.5162659123055201E-2</v>
      </c>
      <c r="I31" s="4">
        <v>9.7500000000000003E-2</v>
      </c>
      <c r="J31" s="4">
        <v>0.16407394208789799</v>
      </c>
      <c r="K31" s="4">
        <v>69.551079136690703</v>
      </c>
    </row>
    <row r="32" spans="1:11" x14ac:dyDescent="0.35">
      <c r="A32" t="s">
        <v>56</v>
      </c>
      <c r="B32">
        <v>0.59599999999999997</v>
      </c>
      <c r="C32">
        <v>0.54900000000000004</v>
      </c>
      <c r="D32" s="4">
        <v>0.18565400843881899</v>
      </c>
      <c r="E32" s="4">
        <v>0.24893917963224901</v>
      </c>
      <c r="F32" s="4">
        <v>0.212688821752266</v>
      </c>
      <c r="G32" s="4">
        <v>0.42372881355932202</v>
      </c>
      <c r="H32" s="4">
        <v>7.0721357850070707E-2</v>
      </c>
      <c r="I32" s="4">
        <v>0.12121212121212099</v>
      </c>
      <c r="J32" s="4">
        <v>0.16504773887381199</v>
      </c>
      <c r="K32" s="4">
        <v>69.890647482014401</v>
      </c>
    </row>
    <row r="33" spans="1:11" x14ac:dyDescent="0.35">
      <c r="A33" t="s">
        <v>57</v>
      </c>
      <c r="B33">
        <v>-1</v>
      </c>
      <c r="C33">
        <v>0.62</v>
      </c>
      <c r="D33" s="4">
        <v>0.19577308120133499</v>
      </c>
      <c r="E33" s="4">
        <v>0.24893917963224901</v>
      </c>
      <c r="F33" s="4">
        <v>0.219178082191781</v>
      </c>
      <c r="G33" s="4">
        <v>0.30769230769230799</v>
      </c>
      <c r="H33" s="4">
        <v>3.9603960396039598E-2</v>
      </c>
      <c r="I33" s="4">
        <v>7.0175438596491196E-2</v>
      </c>
      <c r="J33" s="4">
        <v>0.14785505677529601</v>
      </c>
      <c r="K33" s="4">
        <v>70.201438848920901</v>
      </c>
    </row>
    <row r="34" spans="1:11" x14ac:dyDescent="0.35">
      <c r="A34" t="s">
        <v>58</v>
      </c>
      <c r="B34">
        <v>-1</v>
      </c>
      <c r="C34">
        <v>0.65600000000000003</v>
      </c>
      <c r="D34" s="4">
        <v>0.162344983089064</v>
      </c>
      <c r="E34" s="4">
        <v>0.20367751060820399</v>
      </c>
      <c r="F34" s="4">
        <v>0.18067754077791701</v>
      </c>
      <c r="G34" s="4">
        <v>0.28499999999999998</v>
      </c>
      <c r="H34" s="4">
        <v>8.0622347949080603E-2</v>
      </c>
      <c r="I34" s="4">
        <v>0.12568908489525901</v>
      </c>
      <c r="J34" s="4">
        <v>0.14417042162903901</v>
      </c>
      <c r="K34" s="4">
        <v>72.168345323740994</v>
      </c>
    </row>
    <row r="35" spans="1:11" x14ac:dyDescent="0.35">
      <c r="A35" t="s">
        <v>59</v>
      </c>
      <c r="B35">
        <v>-1</v>
      </c>
      <c r="C35">
        <v>0.54700000000000004</v>
      </c>
      <c r="D35" s="4">
        <v>0.21158392434988199</v>
      </c>
      <c r="E35" s="4">
        <v>0.25318246110325299</v>
      </c>
      <c r="F35" s="4">
        <v>0.23052157115260799</v>
      </c>
      <c r="G35" s="4">
        <v>0.25956284153005499</v>
      </c>
      <c r="H35" s="4">
        <v>0.13437057991513399</v>
      </c>
      <c r="I35" s="4">
        <v>0.17707362534948701</v>
      </c>
      <c r="J35" s="4">
        <v>0.16313295394733901</v>
      </c>
      <c r="K35" s="4">
        <v>70.280575539568304</v>
      </c>
    </row>
    <row r="36" spans="1:11" x14ac:dyDescent="0.35">
      <c r="A36" t="s">
        <v>60</v>
      </c>
      <c r="B36">
        <v>-1</v>
      </c>
      <c r="C36">
        <v>0.54600000000000004</v>
      </c>
      <c r="D36" s="4">
        <v>0.194444444444444</v>
      </c>
      <c r="E36" s="4">
        <v>0.25742574257425699</v>
      </c>
      <c r="F36" s="4">
        <v>0.22154595252586701</v>
      </c>
      <c r="G36" s="4">
        <v>0.27317073170731698</v>
      </c>
      <c r="H36" s="4">
        <v>0.158415841584158</v>
      </c>
      <c r="I36" s="4">
        <v>0.20053715308862999</v>
      </c>
      <c r="J36" s="4">
        <v>0.167711942889924</v>
      </c>
      <c r="K36" s="4">
        <v>69.244604316546798</v>
      </c>
    </row>
    <row r="38" spans="1:11" x14ac:dyDescent="0.35">
      <c r="A38" t="s">
        <v>61</v>
      </c>
      <c r="B38">
        <f t="shared" ref="B38:K38" si="0">AVERAGE(B3,B10,B17,B24,B31)</f>
        <v>0.70539999999999992</v>
      </c>
      <c r="C38">
        <f t="shared" si="0"/>
        <v>0.62780000000000002</v>
      </c>
      <c r="D38" s="4">
        <f t="shared" si="0"/>
        <v>0.15612131021797646</v>
      </c>
      <c r="E38" s="4">
        <f t="shared" si="0"/>
        <v>0.43337871591487281</v>
      </c>
      <c r="F38" s="4">
        <f t="shared" si="0"/>
        <v>0.21444859349996728</v>
      </c>
      <c r="G38" s="4">
        <f t="shared" si="0"/>
        <v>0.20799307072855444</v>
      </c>
      <c r="H38" s="4">
        <f t="shared" si="0"/>
        <v>7.5236868382405078E-2</v>
      </c>
      <c r="I38" s="4">
        <f t="shared" si="0"/>
        <v>6.5356709698997623E-2</v>
      </c>
      <c r="J38" s="4">
        <f t="shared" si="0"/>
        <v>0.1994273954363607</v>
      </c>
      <c r="K38" s="4">
        <f t="shared" si="0"/>
        <v>132.95386181790855</v>
      </c>
    </row>
    <row r="39" spans="1:11" x14ac:dyDescent="0.35">
      <c r="A39" t="s">
        <v>62</v>
      </c>
      <c r="B39">
        <f t="shared" ref="B39:K39" si="1">AVERAGE(B4,B11,B18,B25,B32)</f>
        <v>0.67760000000000009</v>
      </c>
      <c r="C39">
        <f t="shared" si="1"/>
        <v>0.63080000000000003</v>
      </c>
      <c r="D39" s="4">
        <f t="shared" si="1"/>
        <v>0.15109559168416373</v>
      </c>
      <c r="E39" s="4">
        <f t="shared" si="1"/>
        <v>0.43005496048594039</v>
      </c>
      <c r="F39" s="4">
        <f t="shared" si="1"/>
        <v>0.21000924281721439</v>
      </c>
      <c r="G39" s="4">
        <f t="shared" si="1"/>
        <v>0.20228693170909465</v>
      </c>
      <c r="H39" s="4">
        <f t="shared" si="1"/>
        <v>7.8033233620580844E-2</v>
      </c>
      <c r="I39" s="4">
        <f t="shared" si="1"/>
        <v>6.8304764533155399E-2</v>
      </c>
      <c r="J39" s="4">
        <f t="shared" si="1"/>
        <v>0.19794997203195963</v>
      </c>
      <c r="K39" s="4">
        <f t="shared" si="1"/>
        <v>132.99160051651924</v>
      </c>
    </row>
    <row r="40" spans="1:11" x14ac:dyDescent="0.35">
      <c r="A40" t="s">
        <v>63</v>
      </c>
      <c r="B40">
        <f t="shared" ref="B40:K40" si="2">AVERAGE(B5,B12,B19,B26,B33)</f>
        <v>-1</v>
      </c>
      <c r="C40">
        <f t="shared" si="2"/>
        <v>0.56319999999999992</v>
      </c>
      <c r="D40" s="4">
        <f t="shared" si="2"/>
        <v>0.17038156024821721</v>
      </c>
      <c r="E40" s="4">
        <f t="shared" si="2"/>
        <v>0.4336107490274726</v>
      </c>
      <c r="F40" s="4">
        <f t="shared" si="2"/>
        <v>0.22306750711236628</v>
      </c>
      <c r="G40" s="4">
        <f t="shared" si="2"/>
        <v>0.24476702879230422</v>
      </c>
      <c r="H40" s="4">
        <f t="shared" si="2"/>
        <v>7.2993616257975125E-2</v>
      </c>
      <c r="I40" s="4">
        <f t="shared" si="2"/>
        <v>5.3944900430605826E-2</v>
      </c>
      <c r="J40" s="4">
        <f t="shared" si="2"/>
        <v>0.19779457505965975</v>
      </c>
      <c r="K40" s="4">
        <f t="shared" si="2"/>
        <v>129.91372641573273</v>
      </c>
    </row>
    <row r="41" spans="1:11" x14ac:dyDescent="0.35">
      <c r="A41" t="s">
        <v>64</v>
      </c>
      <c r="B41">
        <f t="shared" ref="B41:K41" si="3">AVERAGE(B6,B13,B20,B27,B34)</f>
        <v>-1</v>
      </c>
      <c r="C41">
        <f t="shared" si="3"/>
        <v>0.57079999999999997</v>
      </c>
      <c r="D41" s="4">
        <f t="shared" si="3"/>
        <v>0.1616312531491397</v>
      </c>
      <c r="E41" s="4">
        <f t="shared" si="3"/>
        <v>0.42929506110328586</v>
      </c>
      <c r="F41" s="4">
        <f t="shared" si="3"/>
        <v>0.21442124774155324</v>
      </c>
      <c r="G41" s="4">
        <f t="shared" si="3"/>
        <v>0.23165277174874502</v>
      </c>
      <c r="H41" s="4">
        <f t="shared" si="3"/>
        <v>8.9670382456037423E-2</v>
      </c>
      <c r="I41" s="4">
        <f t="shared" si="3"/>
        <v>6.7790342430890244E-2</v>
      </c>
      <c r="J41" s="4">
        <f t="shared" si="3"/>
        <v>0.19878735887684484</v>
      </c>
      <c r="K41" s="4">
        <f t="shared" si="3"/>
        <v>130.23510926450953</v>
      </c>
    </row>
    <row r="42" spans="1:11" x14ac:dyDescent="0.35">
      <c r="A42" t="s">
        <v>65</v>
      </c>
      <c r="B42">
        <f t="shared" ref="B42:K42" si="4">AVERAGE(B7,B14,B21,B28,B35)</f>
        <v>-1</v>
      </c>
      <c r="C42">
        <f t="shared" si="4"/>
        <v>0.63440000000000007</v>
      </c>
      <c r="D42" s="4">
        <f t="shared" si="4"/>
        <v>0.16265107123802919</v>
      </c>
      <c r="E42" s="4">
        <f t="shared" si="4"/>
        <v>0.43937123964986685</v>
      </c>
      <c r="F42" s="4">
        <f t="shared" si="4"/>
        <v>0.21782108240834502</v>
      </c>
      <c r="G42" s="4">
        <f t="shared" si="4"/>
        <v>0.12723059411255788</v>
      </c>
      <c r="H42" s="4">
        <f t="shared" si="4"/>
        <v>0.14637663224556588</v>
      </c>
      <c r="I42" s="4">
        <f t="shared" si="4"/>
        <v>7.56695529699805E-2</v>
      </c>
      <c r="J42" s="4">
        <f t="shared" si="4"/>
        <v>0.19448714958114066</v>
      </c>
      <c r="K42" s="4">
        <f t="shared" si="4"/>
        <v>132.86211917086536</v>
      </c>
    </row>
    <row r="43" spans="1:11" x14ac:dyDescent="0.35">
      <c r="A43" t="s">
        <v>66</v>
      </c>
      <c r="B43">
        <f t="shared" ref="B43:K43" si="5">AVERAGE(B8,B15,B22,B29,B36)</f>
        <v>-1</v>
      </c>
      <c r="C43">
        <f t="shared" si="5"/>
        <v>0.6342000000000001</v>
      </c>
      <c r="D43" s="4">
        <f t="shared" si="5"/>
        <v>0.15909959906859786</v>
      </c>
      <c r="E43" s="4">
        <f t="shared" si="5"/>
        <v>0.44107418744224863</v>
      </c>
      <c r="F43" s="4">
        <f t="shared" si="5"/>
        <v>0.21587618403666592</v>
      </c>
      <c r="G43" s="4">
        <f t="shared" si="5"/>
        <v>0.13131560507335091</v>
      </c>
      <c r="H43" s="4">
        <f t="shared" si="5"/>
        <v>0.15507846818152377</v>
      </c>
      <c r="I43" s="4">
        <f t="shared" si="5"/>
        <v>8.0774197221897964E-2</v>
      </c>
      <c r="J43" s="4">
        <f t="shared" si="5"/>
        <v>0.1963894620081495</v>
      </c>
      <c r="K43" s="4">
        <f t="shared" si="5"/>
        <v>132.66658839985413</v>
      </c>
    </row>
  </sheetData>
  <mergeCells count="2">
    <mergeCell ref="B1:F1"/>
    <mergeCell ref="G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SAD-Code</vt:lpstr>
      <vt:lpstr>Projects</vt:lpstr>
      <vt:lpstr>Optimization_Results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 Fuchß</cp:lastModifiedBy>
  <dcterms:created xsi:type="dcterms:W3CDTF">2015-06-05T18:19:34Z</dcterms:created>
  <dcterms:modified xsi:type="dcterms:W3CDTF">2023-07-31T14:25:10Z</dcterms:modified>
</cp:coreProperties>
</file>