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arne\Documents\Bjarne\Studium\Vorlesungen + Übungen\Bachelorarbeit\Paper Taxonomy\taxonomy-for-sad-design-decisions\annotation\"/>
    </mc:Choice>
  </mc:AlternateContent>
  <bookViews>
    <workbookView xWindow="0" yWindow="0" windowWidth="16380" windowHeight="8190" tabRatio="500"/>
  </bookViews>
  <sheets>
    <sheet name="Evaluation" sheetId="1" r:id="rId1"/>
    <sheet name="Zengarden" sheetId="2" r:id="rId2"/>
    <sheet name="SpringXD" sheetId="3" r:id="rId3"/>
    <sheet name="BIBINT" sheetId="4" r:id="rId4"/>
    <sheet name="ROD" sheetId="5" r:id="rId5"/>
    <sheet name="tagm8vault" sheetId="6" r:id="rId6"/>
    <sheet name="MunkeyIssues" sheetId="7" r:id="rId7"/>
    <sheet name="OnionRouting" sheetId="8" r:id="rId8"/>
    <sheet name="Calipso" sheetId="9" r:id="rId9"/>
    <sheet name="IOSched" sheetId="10" r:id="rId10"/>
    <sheet name="MyTardis" sheetId="11" r:id="rId11"/>
    <sheet name="SCons" sheetId="12" r:id="rId12"/>
    <sheet name="OpenRefine" sheetId="13" r:id="rId13"/>
    <sheet name="Beets" sheetId="14" r:id="rId14"/>
    <sheet name="Teammates" sheetId="15" r:id="rId15"/>
    <sheet name="QMiner" sheetId="16" r:id="rId16"/>
    <sheet name="Spacewalk" sheetId="17" r:id="rId17"/>
    <sheet name="CoronaWarnApp" sheetId="18" r:id="rId1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J37" i="1" l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S38" i="1" s="1"/>
  <c r="R39" i="1"/>
  <c r="Q39" i="1"/>
  <c r="P39" i="1"/>
  <c r="O39" i="1"/>
  <c r="N39" i="1"/>
  <c r="N38" i="1" s="1"/>
  <c r="M39" i="1"/>
  <c r="L39" i="1"/>
  <c r="L38" i="1" s="1"/>
  <c r="K39" i="1"/>
  <c r="K38" i="1" s="1"/>
  <c r="J39" i="1"/>
  <c r="J38" i="1" s="1"/>
  <c r="I39" i="1"/>
  <c r="H39" i="1"/>
  <c r="G39" i="1"/>
  <c r="F39" i="1"/>
  <c r="F38" i="1" s="1"/>
  <c r="E39" i="1"/>
  <c r="D39" i="1"/>
  <c r="D38" i="1" s="1"/>
  <c r="C39" i="1"/>
  <c r="R38" i="1"/>
  <c r="S37" i="1"/>
  <c r="R37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S29" i="1"/>
  <c r="S27" i="1" s="1"/>
  <c r="R29" i="1"/>
  <c r="Q29" i="1"/>
  <c r="P29" i="1"/>
  <c r="O29" i="1"/>
  <c r="N29" i="1"/>
  <c r="M29" i="1"/>
  <c r="L29" i="1"/>
  <c r="K29" i="1"/>
  <c r="K27" i="1" s="1"/>
  <c r="J29" i="1"/>
  <c r="I29" i="1"/>
  <c r="H29" i="1"/>
  <c r="H27" i="1" s="1"/>
  <c r="G29" i="1"/>
  <c r="F29" i="1"/>
  <c r="E29" i="1"/>
  <c r="D29" i="1"/>
  <c r="C29" i="1"/>
  <c r="C27" i="1" s="1"/>
  <c r="S28" i="1"/>
  <c r="R28" i="1"/>
  <c r="Q28" i="1"/>
  <c r="P28" i="1"/>
  <c r="O28" i="1"/>
  <c r="N28" i="1"/>
  <c r="M28" i="1"/>
  <c r="L28" i="1"/>
  <c r="L27" i="1" s="1"/>
  <c r="K28" i="1"/>
  <c r="J28" i="1"/>
  <c r="I28" i="1"/>
  <c r="H28" i="1"/>
  <c r="G28" i="1"/>
  <c r="G27" i="1" s="1"/>
  <c r="F28" i="1"/>
  <c r="E28" i="1"/>
  <c r="D28" i="1"/>
  <c r="C28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O25" i="1"/>
  <c r="O23" i="1" s="1"/>
  <c r="N25" i="1"/>
  <c r="M25" i="1"/>
  <c r="L25" i="1"/>
  <c r="K25" i="1"/>
  <c r="J25" i="1"/>
  <c r="I25" i="1"/>
  <c r="H25" i="1"/>
  <c r="G25" i="1"/>
  <c r="F25" i="1"/>
  <c r="E25" i="1"/>
  <c r="D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H23" i="1" s="1"/>
  <c r="G24" i="1"/>
  <c r="F24" i="1"/>
  <c r="E24" i="1"/>
  <c r="D24" i="1"/>
  <c r="C24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0" i="1"/>
  <c r="R10" i="1"/>
  <c r="R8" i="1" s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S9" i="1"/>
  <c r="R9" i="1"/>
  <c r="Q9" i="1"/>
  <c r="P9" i="1"/>
  <c r="O9" i="1"/>
  <c r="O8" i="1" s="1"/>
  <c r="N9" i="1"/>
  <c r="M9" i="1"/>
  <c r="L9" i="1"/>
  <c r="K9" i="1"/>
  <c r="J9" i="1"/>
  <c r="I9" i="1"/>
  <c r="H9" i="1"/>
  <c r="G9" i="1"/>
  <c r="F9" i="1"/>
  <c r="E9" i="1"/>
  <c r="D9" i="1"/>
  <c r="C9" i="1"/>
  <c r="S2" i="1"/>
  <c r="S5" i="1" s="1"/>
  <c r="R2" i="1"/>
  <c r="R5" i="1" s="1"/>
  <c r="Q2" i="1"/>
  <c r="Q5" i="1" s="1"/>
  <c r="P2" i="1"/>
  <c r="P5" i="1" s="1"/>
  <c r="O2" i="1"/>
  <c r="O5" i="1" s="1"/>
  <c r="N2" i="1"/>
  <c r="N5" i="1" s="1"/>
  <c r="M2" i="1"/>
  <c r="M5" i="1" s="1"/>
  <c r="L2" i="1"/>
  <c r="L5" i="1" s="1"/>
  <c r="K2" i="1"/>
  <c r="K5" i="1" s="1"/>
  <c r="J2" i="1"/>
  <c r="J5" i="1" s="1"/>
  <c r="I2" i="1"/>
  <c r="I5" i="1" s="1"/>
  <c r="H2" i="1"/>
  <c r="H5" i="1" s="1"/>
  <c r="G2" i="1"/>
  <c r="G5" i="1" s="1"/>
  <c r="F2" i="1"/>
  <c r="F5" i="1" s="1"/>
  <c r="E2" i="1"/>
  <c r="E5" i="1" s="1"/>
  <c r="D2" i="1"/>
  <c r="D5" i="1" s="1"/>
  <c r="C2" i="1"/>
  <c r="C5" i="1" s="1"/>
  <c r="D23" i="1" l="1"/>
  <c r="J8" i="1"/>
  <c r="I8" i="1"/>
  <c r="Q8" i="1"/>
  <c r="Q38" i="1"/>
  <c r="E8" i="1"/>
  <c r="M8" i="1"/>
  <c r="Q14" i="1"/>
  <c r="N27" i="1"/>
  <c r="N8" i="1"/>
  <c r="N18" i="1"/>
  <c r="F8" i="1"/>
  <c r="L23" i="1"/>
  <c r="P27" i="1"/>
  <c r="R18" i="1"/>
  <c r="E23" i="1"/>
  <c r="M23" i="1"/>
  <c r="I27" i="1"/>
  <c r="Q27" i="1"/>
  <c r="D8" i="1"/>
  <c r="O14" i="1"/>
  <c r="O11" i="1" s="1"/>
  <c r="O7" i="1" s="1"/>
  <c r="O6" i="1" s="1"/>
  <c r="I38" i="1"/>
  <c r="I32" i="1" s="1"/>
  <c r="I30" i="1" s="1"/>
  <c r="F14" i="1"/>
  <c r="N14" i="1"/>
  <c r="E14" i="1"/>
  <c r="J18" i="1"/>
  <c r="K23" i="1"/>
  <c r="S23" i="1"/>
  <c r="E27" i="1"/>
  <c r="M27" i="1"/>
  <c r="D27" i="1"/>
  <c r="Q32" i="1"/>
  <c r="Q30" i="1" s="1"/>
  <c r="H14" i="1"/>
  <c r="P14" i="1"/>
  <c r="N23" i="1"/>
  <c r="R32" i="1"/>
  <c r="R30" i="1" s="1"/>
  <c r="I14" i="1"/>
  <c r="M18" i="1"/>
  <c r="O27" i="1"/>
  <c r="O18" i="1"/>
  <c r="E38" i="1"/>
  <c r="E32" i="1" s="1"/>
  <c r="E30" i="1" s="1"/>
  <c r="M38" i="1"/>
  <c r="P8" i="1"/>
  <c r="K14" i="1"/>
  <c r="K11" i="1" s="1"/>
  <c r="K7" i="1" s="1"/>
  <c r="K6" i="1" s="1"/>
  <c r="S14" i="1"/>
  <c r="J14" i="1"/>
  <c r="I23" i="1"/>
  <c r="Q23" i="1"/>
  <c r="P23" i="1"/>
  <c r="G23" i="1"/>
  <c r="J27" i="1"/>
  <c r="R27" i="1"/>
  <c r="O38" i="1"/>
  <c r="D14" i="1"/>
  <c r="D11" i="1" s="1"/>
  <c r="D7" i="1" s="1"/>
  <c r="L14" i="1"/>
  <c r="L11" i="1" s="1"/>
  <c r="L7" i="1" s="1"/>
  <c r="R14" i="1"/>
  <c r="I18" i="1"/>
  <c r="J23" i="1"/>
  <c r="R23" i="1"/>
  <c r="H38" i="1"/>
  <c r="H32" i="1" s="1"/>
  <c r="H30" i="1" s="1"/>
  <c r="P38" i="1"/>
  <c r="P32" i="1" s="1"/>
  <c r="P30" i="1" s="1"/>
  <c r="L8" i="1"/>
  <c r="L32" i="1"/>
  <c r="L30" i="1" s="1"/>
  <c r="G14" i="1"/>
  <c r="G11" i="1" s="1"/>
  <c r="G8" i="1"/>
  <c r="F23" i="1"/>
  <c r="F18" i="1"/>
  <c r="B35" i="1"/>
  <c r="B37" i="1"/>
  <c r="J32" i="1"/>
  <c r="J30" i="1" s="1"/>
  <c r="C23" i="1"/>
  <c r="P18" i="1"/>
  <c r="G18" i="1"/>
  <c r="G38" i="1"/>
  <c r="G32" i="1" s="1"/>
  <c r="G30" i="1" s="1"/>
  <c r="D32" i="1"/>
  <c r="D30" i="1" s="1"/>
  <c r="D18" i="1"/>
  <c r="R11" i="1"/>
  <c r="R7" i="1" s="1"/>
  <c r="M14" i="1"/>
  <c r="M11" i="1" s="1"/>
  <c r="M7" i="1" s="1"/>
  <c r="M6" i="1" s="1"/>
  <c r="M32" i="1"/>
  <c r="M30" i="1" s="1"/>
  <c r="F11" i="1"/>
  <c r="F7" i="1" s="1"/>
  <c r="F32" i="1"/>
  <c r="F30" i="1" s="1"/>
  <c r="F27" i="1"/>
  <c r="Q18" i="1"/>
  <c r="Q11" i="1"/>
  <c r="Q7" i="1" s="1"/>
  <c r="Q6" i="1" s="1"/>
  <c r="Q4" i="1" s="1"/>
  <c r="N32" i="1"/>
  <c r="N30" i="1" s="1"/>
  <c r="N11" i="1"/>
  <c r="N7" i="1" s="1"/>
  <c r="I11" i="1"/>
  <c r="I7" i="1" s="1"/>
  <c r="I6" i="1" s="1"/>
  <c r="L18" i="1"/>
  <c r="H8" i="1"/>
  <c r="H18" i="1"/>
  <c r="K8" i="1"/>
  <c r="K18" i="1"/>
  <c r="S8" i="1"/>
  <c r="S18" i="1"/>
  <c r="J11" i="1"/>
  <c r="J7" i="1" s="1"/>
  <c r="J6" i="1" s="1"/>
  <c r="B28" i="1"/>
  <c r="B20" i="1"/>
  <c r="B24" i="1"/>
  <c r="B33" i="1"/>
  <c r="B9" i="1"/>
  <c r="E18" i="1"/>
  <c r="B22" i="1"/>
  <c r="B26" i="1"/>
  <c r="B34" i="1"/>
  <c r="B36" i="1"/>
  <c r="B2" i="1"/>
  <c r="B15" i="1"/>
  <c r="B19" i="1"/>
  <c r="B31" i="1"/>
  <c r="O32" i="1"/>
  <c r="O30" i="1" s="1"/>
  <c r="B39" i="1"/>
  <c r="B10" i="1"/>
  <c r="B13" i="1"/>
  <c r="B16" i="1"/>
  <c r="B40" i="1"/>
  <c r="B17" i="1"/>
  <c r="B21" i="1"/>
  <c r="H11" i="1"/>
  <c r="H7" i="1" s="1"/>
  <c r="H6" i="1" s="1"/>
  <c r="P11" i="1"/>
  <c r="P7" i="1" s="1"/>
  <c r="P6" i="1" s="1"/>
  <c r="B5" i="1"/>
  <c r="S11" i="1"/>
  <c r="G7" i="1"/>
  <c r="G6" i="1" s="1"/>
  <c r="E11" i="1"/>
  <c r="E7" i="1" s="1"/>
  <c r="K32" i="1"/>
  <c r="K30" i="1" s="1"/>
  <c r="S32" i="1"/>
  <c r="S30" i="1" s="1"/>
  <c r="B12" i="1"/>
  <c r="C8" i="1"/>
  <c r="B25" i="1"/>
  <c r="B29" i="1"/>
  <c r="C14" i="1"/>
  <c r="C18" i="1"/>
  <c r="C38" i="1"/>
  <c r="S7" i="1" l="1"/>
  <c r="S6" i="1" s="1"/>
  <c r="S4" i="1" s="1"/>
  <c r="L6" i="1"/>
  <c r="L4" i="1" s="1"/>
  <c r="E6" i="1"/>
  <c r="E4" i="1" s="1"/>
  <c r="M4" i="1"/>
  <c r="D6" i="1"/>
  <c r="D4" i="1" s="1"/>
  <c r="H4" i="1"/>
  <c r="B27" i="1"/>
  <c r="I4" i="1"/>
  <c r="F6" i="1"/>
  <c r="F4" i="1" s="1"/>
  <c r="N6" i="1"/>
  <c r="N4" i="1" s="1"/>
  <c r="R6" i="1"/>
  <c r="R4" i="1" s="1"/>
  <c r="B23" i="1"/>
  <c r="J4" i="1"/>
  <c r="P4" i="1"/>
  <c r="B38" i="1"/>
  <c r="B14" i="1"/>
  <c r="K4" i="1"/>
  <c r="B18" i="1"/>
  <c r="C11" i="1"/>
  <c r="B11" i="1" s="1"/>
  <c r="C32" i="1"/>
  <c r="O4" i="1"/>
  <c r="B8" i="1"/>
  <c r="G4" i="1"/>
  <c r="B32" i="1" l="1"/>
  <c r="C30" i="1"/>
  <c r="B30" i="1" s="1"/>
  <c r="C7" i="1"/>
  <c r="B7" i="1" l="1"/>
  <c r="C6" i="1"/>
  <c r="B6" i="1" l="1"/>
  <c r="C4" i="1"/>
  <c r="B4" i="1" s="1"/>
</calcChain>
</file>

<file path=xl/sharedStrings.xml><?xml version="1.0" encoding="utf-8"?>
<sst xmlns="http://schemas.openxmlformats.org/spreadsheetml/2006/main" count="4285" uniqueCount="86">
  <si>
    <t>Gesamt</t>
  </si>
  <si>
    <t>ZenGarden</t>
  </si>
  <si>
    <t>SpringXD</t>
  </si>
  <si>
    <t>BIBINT</t>
  </si>
  <si>
    <t>ROD</t>
  </si>
  <si>
    <t>tagm8vault</t>
  </si>
  <si>
    <t>MunkeyIssues</t>
  </si>
  <si>
    <t>OnionRouting</t>
  </si>
  <si>
    <t>Calipso</t>
  </si>
  <si>
    <t>IOSched</t>
  </si>
  <si>
    <t>MyTardis</t>
  </si>
  <si>
    <t>SCons</t>
  </si>
  <si>
    <t>OpenRefine</t>
  </si>
  <si>
    <t>Beets</t>
  </si>
  <si>
    <t>Teammates</t>
  </si>
  <si>
    <t>QMiner</t>
  </si>
  <si>
    <t>Spacewalk</t>
  </si>
  <si>
    <t>CoronaWarnApp</t>
  </si>
  <si>
    <t>Identified Design Decisions:</t>
  </si>
  <si>
    <t>Lines with Multi-Label:</t>
  </si>
  <si>
    <t>existence decision:</t>
  </si>
  <si>
    <t>structural decision:</t>
  </si>
  <si>
    <t>extra-systemic:</t>
  </si>
  <si>
    <t>integration:</t>
  </si>
  <si>
    <t>data file:</t>
  </si>
  <si>
    <t>intra-systemic:</t>
  </si>
  <si>
    <t>component:</t>
  </si>
  <si>
    <t>interface:</t>
  </si>
  <si>
    <t>class-related:</t>
  </si>
  <si>
    <t>class:</t>
  </si>
  <si>
    <t>association:</t>
  </si>
  <si>
    <t>inheritance:</t>
  </si>
  <si>
    <t>behavioral decision:</t>
  </si>
  <si>
    <t>function:</t>
  </si>
  <si>
    <t>messaging:</t>
  </si>
  <si>
    <t>algorithm:</t>
  </si>
  <si>
    <t>relation:</t>
  </si>
  <si>
    <t>arrangement decision:</t>
  </si>
  <si>
    <t>architectural style:</t>
  </si>
  <si>
    <t>architectural pattern:</t>
  </si>
  <si>
    <t>reference architecture:</t>
  </si>
  <si>
    <t>property decision:</t>
  </si>
  <si>
    <t>design rule:</t>
  </si>
  <si>
    <t>guideline:</t>
  </si>
  <si>
    <t>executive decision:</t>
  </si>
  <si>
    <t>organizational/process-related:</t>
  </si>
  <si>
    <t>technological:</t>
  </si>
  <si>
    <t>tool:</t>
  </si>
  <si>
    <t>programming language:</t>
  </si>
  <si>
    <t>platform:</t>
  </si>
  <si>
    <t>framework:</t>
  </si>
  <si>
    <t>data base:</t>
  </si>
  <si>
    <t>boundary interface:</t>
  </si>
  <si>
    <t>API:</t>
  </si>
  <si>
    <t>user interface:</t>
  </si>
  <si>
    <t>sentence_number</t>
  </si>
  <si>
    <t>design_decision</t>
  </si>
  <si>
    <t>classification</t>
  </si>
  <si>
    <t>alternative_classification</t>
  </si>
  <si>
    <t>-</t>
  </si>
  <si>
    <t>component</t>
  </si>
  <si>
    <t>programming language</t>
  </si>
  <si>
    <t>integration</t>
  </si>
  <si>
    <t>platform</t>
  </si>
  <si>
    <t>user interface</t>
  </si>
  <si>
    <t>organizational/process-related</t>
  </si>
  <si>
    <t>messaging</t>
  </si>
  <si>
    <t>relation</t>
  </si>
  <si>
    <t>class</t>
  </si>
  <si>
    <t>function</t>
  </si>
  <si>
    <t>algorithm</t>
  </si>
  <si>
    <t>design rule</t>
  </si>
  <si>
    <t>inheritance</t>
  </si>
  <si>
    <t>interface</t>
  </si>
  <si>
    <t>guideline</t>
  </si>
  <si>
    <t>tool</t>
  </si>
  <si>
    <t>api</t>
  </si>
  <si>
    <t>architectural pattern</t>
  </si>
  <si>
    <t>architectural style</t>
  </si>
  <si>
    <t>reference architecture</t>
  </si>
  <si>
    <t>data base</t>
  </si>
  <si>
    <t>data file</t>
  </si>
  <si>
    <t>association</t>
  </si>
  <si>
    <t>framework</t>
  </si>
  <si>
    <t>Lines Overall:</t>
  </si>
  <si>
    <t>Analysed Content 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</si>
</sst>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699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5B9BD5"/>
        <bgColor rgb="FF969696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548235"/>
        <bgColor rgb="FF33996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E2F0D9"/>
        <bgColor rgb="FFDEEBF7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4" xfId="0" applyFon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4" xfId="0" applyFont="1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8" borderId="4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9" borderId="4" xfId="0" applyFont="1" applyFill="1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1" xfId="0" applyFont="1" applyFill="1" applyBorder="1" applyAlignment="1">
      <alignment horizontal="left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10" borderId="4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1" borderId="4" xfId="0" applyFont="1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4" xfId="0" applyFont="1" applyFill="1" applyBorder="1" applyAlignment="1">
      <alignment horizontal="left"/>
    </xf>
    <xf numFmtId="0" fontId="0" fillId="12" borderId="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4" xfId="0" applyFont="1" applyFill="1" applyBorder="1" applyAlignment="1">
      <alignment horizontal="left"/>
    </xf>
    <xf numFmtId="0" fontId="0" fillId="1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9DC3E6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zoomScale="69" zoomScaleNormal="100" workbookViewId="0">
      <selection activeCell="G85" sqref="G85"/>
    </sheetView>
  </sheetViews>
  <sheetFormatPr baseColWidth="10" defaultColWidth="10.7265625" defaultRowHeight="14.5" x14ac:dyDescent="0.35"/>
  <cols>
    <col min="1" max="1" width="29.453125" customWidth="1"/>
    <col min="3" max="3" width="10.90625" customWidth="1"/>
  </cols>
  <sheetData>
    <row r="1" spans="1:19" ht="18.5" x14ac:dyDescent="0.4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35">
      <c r="A2" s="4" t="s">
        <v>84</v>
      </c>
      <c r="B2" s="5">
        <f t="shared" ref="B2:B40" si="0">SUM(C2:S2)</f>
        <v>2080</v>
      </c>
      <c r="C2" s="6">
        <f>COUNTIF(Zengarden!$B$2:$B$500,"0") + COUNTIF(Zengarden!$B$2:$B$500,"1")</f>
        <v>134</v>
      </c>
      <c r="D2" s="6">
        <f>COUNTIF(SpringXD!$B$2:$B$500,"0") + COUNTIF(SpringXD!$B$2:$B$500,"1")</f>
        <v>113</v>
      </c>
      <c r="E2" s="6">
        <f>COUNTIF(BIBINT!$B$2:$B$500,"0") + COUNTIF(BIBINT!$B$2:$B$500,"1")</f>
        <v>27</v>
      </c>
      <c r="F2" s="6">
        <f>COUNTIF(ROD!$B$2:$B$500,"0") + COUNTIF(ROD!$B$2:$B$500,"1")</f>
        <v>135</v>
      </c>
      <c r="G2" s="6">
        <f>COUNTIF(tagm8vault!$B$2:$B$500,"0") + COUNTIF(tagm8vault!$B$2:$B$500,"1")</f>
        <v>16</v>
      </c>
      <c r="H2" s="6">
        <f>COUNTIF(MunkeyIssues!$B$2:$B$500,"0") + COUNTIF(MunkeyIssues!$B$2:$B$500,"1")</f>
        <v>24</v>
      </c>
      <c r="I2" s="6">
        <f>COUNTIF(OnionRouting!$B$2:$B$500,"0") + COUNTIF(OnionRouting!$B$2:$B$500,"1")</f>
        <v>55</v>
      </c>
      <c r="J2" s="6">
        <f>COUNTIF(Calipso!$B$2:$B$500,"0") + COUNTIF(Calipso!$B$2:$B$500,"1")</f>
        <v>33</v>
      </c>
      <c r="K2" s="6">
        <f>COUNTIF(IOSched!$B$2:$B$500,"0") + COUNTIF(IOSched!$B$2:$B$500,"1")</f>
        <v>109</v>
      </c>
      <c r="L2" s="6">
        <f>COUNTIF(MyTardis!$B$2:$B$500,"0") + COUNTIF(MyTardis!$B$2:$B$500,"1")</f>
        <v>159</v>
      </c>
      <c r="M2" s="6">
        <f>COUNTIF(SCons!$B$2:$B$500,"0") + COUNTIF(SCons!$B$2:$B$500,"1")</f>
        <v>92</v>
      </c>
      <c r="N2" s="6">
        <f>COUNTIF(OpenRefine!$B$2:$B$500,"0") + COUNTIF(OpenRefine!$B$2:$B$500,"1")</f>
        <v>26</v>
      </c>
      <c r="O2" s="6">
        <f>COUNTIF(Beets!$B$2:$B$500,"0") + COUNTIF(Beets!$B$2:$B$500,"1")</f>
        <v>170</v>
      </c>
      <c r="P2" s="6">
        <f>COUNTIF(Teammates!$B$2:$B$500,"0") + COUNTIF(Teammates!$B$2:$B$500,"1")</f>
        <v>342</v>
      </c>
      <c r="Q2" s="6">
        <f>COUNTIF(QMiner!$B$2:$B$500,"0") + COUNTIF(QMiner!$B$2:$B$500,"1")</f>
        <v>120</v>
      </c>
      <c r="R2" s="6">
        <f>COUNTIF(Spacewalk!$B$2:$B$500,"0") + COUNTIF(Spacewalk!$B$2:$B$500,"1")</f>
        <v>45</v>
      </c>
      <c r="S2" s="6">
        <f>COUNTIF(CoronaWarnApp!$B$2:$B$500,"0") + COUNTIF(CoronaWarnApp!$B$2:$B$500,"1")</f>
        <v>480</v>
      </c>
    </row>
    <row r="3" spans="1:19" x14ac:dyDescent="0.35">
      <c r="A3" s="4" t="s">
        <v>85</v>
      </c>
      <c r="B3" s="5">
        <f>SUM(C3:S3)</f>
        <v>1622</v>
      </c>
      <c r="C3" s="6">
        <f>C2-25</f>
        <v>109</v>
      </c>
      <c r="D3" s="6">
        <f>D2-18</f>
        <v>95</v>
      </c>
      <c r="E3" s="6">
        <f>E2-5</f>
        <v>22</v>
      </c>
      <c r="F3" s="6">
        <f>F2-16</f>
        <v>119</v>
      </c>
      <c r="G3" s="6">
        <f>G2-0</f>
        <v>16</v>
      </c>
      <c r="H3" s="6">
        <f>H2-1</f>
        <v>23</v>
      </c>
      <c r="I3" s="6">
        <f>I2-4</f>
        <v>51</v>
      </c>
      <c r="J3" s="6">
        <f>J2-3</f>
        <v>30</v>
      </c>
      <c r="K3" s="6">
        <f>K2-28</f>
        <v>81</v>
      </c>
      <c r="L3" s="6">
        <f>L2-59</f>
        <v>100</v>
      </c>
      <c r="M3" s="6">
        <f>M2-13</f>
        <v>79</v>
      </c>
      <c r="N3" s="6">
        <f>N2-5</f>
        <v>21</v>
      </c>
      <c r="O3" s="6">
        <f>O2-45</f>
        <v>125</v>
      </c>
      <c r="P3" s="6">
        <f>P2-90</f>
        <v>252</v>
      </c>
      <c r="Q3" s="6">
        <f>Q2-28</f>
        <v>92</v>
      </c>
      <c r="R3" s="6">
        <f>R2-7</f>
        <v>38</v>
      </c>
      <c r="S3" s="6">
        <f>S2-111</f>
        <v>369</v>
      </c>
    </row>
    <row r="4" spans="1:19" x14ac:dyDescent="0.35">
      <c r="A4" s="4" t="s">
        <v>18</v>
      </c>
      <c r="B4" s="5">
        <f t="shared" si="0"/>
        <v>1448</v>
      </c>
      <c r="C4" s="6">
        <f t="shared" ref="C4:S4" si="1">SUM(C6,C27,C30)</f>
        <v>90</v>
      </c>
      <c r="D4" s="6">
        <f t="shared" si="1"/>
        <v>89</v>
      </c>
      <c r="E4" s="6">
        <f t="shared" si="1"/>
        <v>22</v>
      </c>
      <c r="F4" s="6">
        <f t="shared" si="1"/>
        <v>138</v>
      </c>
      <c r="G4" s="6">
        <f t="shared" si="1"/>
        <v>20</v>
      </c>
      <c r="H4" s="6">
        <f t="shared" si="1"/>
        <v>26</v>
      </c>
      <c r="I4" s="6">
        <f t="shared" si="1"/>
        <v>50</v>
      </c>
      <c r="J4" s="6">
        <f t="shared" si="1"/>
        <v>29</v>
      </c>
      <c r="K4" s="6">
        <f t="shared" si="1"/>
        <v>52</v>
      </c>
      <c r="L4" s="6">
        <f t="shared" si="1"/>
        <v>66</v>
      </c>
      <c r="M4" s="6">
        <f t="shared" si="1"/>
        <v>71</v>
      </c>
      <c r="N4" s="6">
        <f t="shared" si="1"/>
        <v>24</v>
      </c>
      <c r="O4" s="6">
        <f t="shared" si="1"/>
        <v>117</v>
      </c>
      <c r="P4" s="6">
        <f t="shared" si="1"/>
        <v>255</v>
      </c>
      <c r="Q4" s="6">
        <f t="shared" si="1"/>
        <v>89</v>
      </c>
      <c r="R4" s="6">
        <f t="shared" si="1"/>
        <v>38</v>
      </c>
      <c r="S4" s="6">
        <f t="shared" si="1"/>
        <v>272</v>
      </c>
    </row>
    <row r="5" spans="1:19" x14ac:dyDescent="0.35">
      <c r="A5" s="7" t="s">
        <v>19</v>
      </c>
      <c r="B5" s="8">
        <f t="shared" si="0"/>
        <v>258</v>
      </c>
      <c r="C5" s="9">
        <f>C2 - COUNTIF(Zengarden!$D$2:$D$500, "-")</f>
        <v>13</v>
      </c>
      <c r="D5" s="9">
        <f>D2 - COUNTIF(SpringXD!$D$2:$D$500, "-")</f>
        <v>16</v>
      </c>
      <c r="E5" s="9">
        <f>E2 - COUNTIF(BIBINT!$D$2:$D$500, "-")</f>
        <v>1</v>
      </c>
      <c r="F5" s="9">
        <f>F2 - COUNTIF(ROD!$D$2:$D$500, "-")</f>
        <v>32</v>
      </c>
      <c r="G5" s="9">
        <f>G2 - COUNTIF(tagm8vault!$D$2:$D$500, "-")</f>
        <v>4</v>
      </c>
      <c r="H5" s="9">
        <f>H2 - COUNTIF(MunkeyIssues!$D$2:$D$500, "-")</f>
        <v>8</v>
      </c>
      <c r="I5" s="9">
        <f>I2 - COUNTIF(OnionRouting!$D$2:$D$500, "-")</f>
        <v>8</v>
      </c>
      <c r="J5" s="9">
        <f>J2 - COUNTIF(Calipso!$D$2:$D$500, "-")</f>
        <v>8</v>
      </c>
      <c r="K5" s="9">
        <f>K2 - COUNTIF(IOSched!$D$2:$D$500, "-")</f>
        <v>10</v>
      </c>
      <c r="L5" s="9">
        <f>L2 - COUNTIF(MyTardis!$D$2:$D$500, "-")</f>
        <v>11</v>
      </c>
      <c r="M5" s="9">
        <f>M2 - COUNTIF(SCons!$D$2:$D$500, "-")</f>
        <v>11</v>
      </c>
      <c r="N5" s="9">
        <f>N2 - COUNTIF(OpenRefine!$D$2:$D$500, "-")</f>
        <v>6</v>
      </c>
      <c r="O5" s="9">
        <f>O2 - COUNTIF(Beets!$D$2:$D$500, "-")</f>
        <v>23</v>
      </c>
      <c r="P5" s="9">
        <f>P2 - COUNTIF(Teammates!$D$2:$D$500, "-")</f>
        <v>45</v>
      </c>
      <c r="Q5" s="9">
        <f>Q2 - COUNTIF(QMiner!$D$2:$D$500, "-")</f>
        <v>13</v>
      </c>
      <c r="R5" s="9">
        <f>R2 - COUNTIF(Spacewalk!$D$2:$D$500, "-")</f>
        <v>10</v>
      </c>
      <c r="S5" s="9">
        <f>S2 - COUNTIF(CoronaWarnApp!$D$2:$D$500, "-")</f>
        <v>39</v>
      </c>
    </row>
    <row r="6" spans="1:19" ht="18.5" x14ac:dyDescent="0.45">
      <c r="A6" s="10" t="s">
        <v>20</v>
      </c>
      <c r="B6" s="11">
        <f t="shared" si="0"/>
        <v>1000</v>
      </c>
      <c r="C6" s="12">
        <f>COUNTIF(Zengarden!$C$2:$C$500,"existence decision") + COUNTIF(Zengarden!$D$2:$D$500,"existence decision") +C7+C18+C23</f>
        <v>74</v>
      </c>
      <c r="D6" s="12">
        <f>COUNTIF(SpringXD!$C$2:$C$500,"existence decision") + COUNTIF(SpringXD!$D$2:$D$500,"existence decision") +D7+D18+D23</f>
        <v>61</v>
      </c>
      <c r="E6" s="12">
        <f>COUNTIF(BIBINT!$C$2:$C$500,"existence decision") + COUNTIF(BIBINT!$D$2:$D$500,"existence decision") +E7+E18+E23</f>
        <v>18</v>
      </c>
      <c r="F6" s="12">
        <f>COUNTIF(ROD!$C$2:$C$500,"existence decision") + COUNTIF(ROD!$D$2:$D$500,"existence decision") +F7+F18+F23</f>
        <v>116</v>
      </c>
      <c r="G6" s="12">
        <f>COUNTIF(tagm8vault!$C$2:$C$500,"existence decision") + COUNTIF(tagm8vault!$D$2:$D$500,"existence decision") +G7+G18+G23</f>
        <v>13</v>
      </c>
      <c r="H6" s="12">
        <f>COUNTIF(MunkeyIssues!$C$2:$C$500,"existence decision") + COUNTIF(MunkeyIssues!$D$2:$D$500,"existence decision") +H7+H18+H23</f>
        <v>17</v>
      </c>
      <c r="I6" s="12">
        <f>COUNTIF(OnionRouting!$C$2:$C$500,"existence decision") + COUNTIF(OnionRouting!$D$2:$D$500,"existence decision") +I7+I18+I23</f>
        <v>15</v>
      </c>
      <c r="J6" s="12">
        <f>COUNTIF(Calipso!$C$2:$C$500,"existence decision") + COUNTIF(Calipso!$D$2:$D$500,"existence decision") +J7+J18+J23</f>
        <v>11</v>
      </c>
      <c r="K6" s="12">
        <f>COUNTIF(IOSched!$C$2:$C$500,"existence decision") + COUNTIF(IOSched!$D$2:$D$500,"existence decision") +K7+K18+K23</f>
        <v>24</v>
      </c>
      <c r="L6" s="12">
        <f>COUNTIF(MyTardis!$C$2:$C$500,"existence decision") + COUNTIF(MyTardis!$D$2:$D$500,"existence decision") +L7+L18+L23</f>
        <v>28</v>
      </c>
      <c r="M6" s="12">
        <f>COUNTIF(SCons!$C$2:$C$500,"existence decision") + COUNTIF(SCons!$D$2:$D$500,"existence decision") +M7+M18+M23</f>
        <v>47</v>
      </c>
      <c r="N6" s="12">
        <f>COUNTIF(OpenRefine!$C$2:$C$500,"existence decision") + COUNTIF(OpenRefine!$D$2:$D$500,"existence decision") +N7+N18+N23</f>
        <v>13</v>
      </c>
      <c r="O6" s="12">
        <f>COUNTIF(Beets!$C$2:$C$500,"existence decision") + COUNTIF(Beets!$D$2:$D$500,"existence decision") +O7+O18+O23</f>
        <v>107</v>
      </c>
      <c r="P6" s="12">
        <f>COUNTIF(Teammates!$C$2:$C$500,"existence decision") + COUNTIF(Teammates!$D$2:$D$500,"existence decision") +P7+P18+P23</f>
        <v>204</v>
      </c>
      <c r="Q6" s="12">
        <f>COUNTIF(QMiner!$C$2:$C$500,"existence decision") + COUNTIF(QMiner!$D$2:$D$500,"existence decision") +Q7+Q18+Q23</f>
        <v>79</v>
      </c>
      <c r="R6" s="12">
        <f>COUNTIF(Spacewalk!$C$2:$C$500,"existence decision") + COUNTIF(Spacewalk!$D$2:$D$500,"existence decision") +R7+R18+R23</f>
        <v>15</v>
      </c>
      <c r="S6" s="12">
        <f>COUNTIF(CoronaWarnApp!$C$2:$C$500,"existence decision") + COUNTIF(CoronaWarnApp!$D$2:$D$500,"existence decision") +S7+S18+S23</f>
        <v>158</v>
      </c>
    </row>
    <row r="7" spans="1:19" x14ac:dyDescent="0.35">
      <c r="A7" s="13" t="s">
        <v>21</v>
      </c>
      <c r="B7" s="14">
        <f t="shared" si="0"/>
        <v>444</v>
      </c>
      <c r="C7" s="15">
        <f>COUNTIF(Zengarden!$C$2:$C$500, "structural decision") + COUNTIF(Zengarden!$D$2:$D$500, "structural decision") + C8 + C11</f>
        <v>28</v>
      </c>
      <c r="D7" s="15">
        <f>COUNTIF(SpringXD!$C$2:$C$500, "structural decision") + COUNTIF(SpringXD!$D$2:$D$500, "structural decision") + D8 + D11</f>
        <v>19</v>
      </c>
      <c r="E7" s="15">
        <f>COUNTIF(BIBINT!$C$2:$C$500, "structural decision") + COUNTIF(BIBINT!$D$2:$D$500, "structural decision") + E8 + E11</f>
        <v>8</v>
      </c>
      <c r="F7" s="15">
        <f>COUNTIF(ROD!$C$2:$C$500, "structural decision") + COUNTIF(ROD!$D$2:$D$500, "structural decision") + F8 + F11</f>
        <v>54</v>
      </c>
      <c r="G7" s="15">
        <f>COUNTIF(tagm8vault!$C$2:$C$500, "structural decision") + COUNTIF(tagm8vault!$D$2:$D$500, "structural decision") + G8 + G11</f>
        <v>8</v>
      </c>
      <c r="H7" s="15">
        <f>COUNTIF(MunkeyIssues!$C$2:$C$500, "structural decision") + COUNTIF(MunkeyIssues!$D$2:$D$500, "structural decision") + H8 + H11</f>
        <v>2</v>
      </c>
      <c r="I7" s="15">
        <f>COUNTIF(OnionRouting!$C$2:$C$500, "structural decision") + COUNTIF(OnionRouting!$D$2:$D$500, "structural decision") + I8 + I11</f>
        <v>4</v>
      </c>
      <c r="J7" s="15">
        <f>COUNTIF(Calipso!$C$2:$C$500, "structural decision") + COUNTIF(Calipso!$D$2:$D$500, "structural decision") + J8 + J11</f>
        <v>4</v>
      </c>
      <c r="K7" s="15">
        <f>COUNTIF(IOSched!$C$2:$C$500, "structural decision") + COUNTIF(IOSched!$D$2:$D$500, "structural decision") + K8 + K11</f>
        <v>14</v>
      </c>
      <c r="L7" s="15">
        <f>COUNTIF(MyTardis!$C$2:$C$500, "structural decision") + COUNTIF(MyTardis!$D$2:$D$500, "structural decision") + L8 + L11</f>
        <v>18</v>
      </c>
      <c r="M7" s="15">
        <f>COUNTIF(SCons!$C$2:$C$500, "structural decision") + COUNTIF(SCons!$D$2:$D$500, "structural decision") + M8 + M11</f>
        <v>24</v>
      </c>
      <c r="N7" s="15">
        <f>COUNTIF(OpenRefine!$C$2:$C$500, "structural decision") + COUNTIF(OpenRefine!$D$2:$D$500, "structural decision") + N8 + N11</f>
        <v>7</v>
      </c>
      <c r="O7" s="15">
        <f>COUNTIF(Beets!$C$2:$C$500, "structural decision") + COUNTIF(Beets!$D$2:$D$500, "structural decision") + O8 + O11</f>
        <v>50</v>
      </c>
      <c r="P7" s="15">
        <f>COUNTIF(Teammates!$C$2:$C$500, "structural decision") + COUNTIF(Teammates!$D$2:$D$500, "structural decision") + P8 + P11</f>
        <v>133</v>
      </c>
      <c r="Q7" s="15">
        <f>COUNTIF(QMiner!$C$2:$C$500, "structural decision") + COUNTIF(QMiner!$D$2:$D$500, "structural decision") + Q8 + Q11</f>
        <v>17</v>
      </c>
      <c r="R7" s="15">
        <f>COUNTIF(Spacewalk!$C$2:$C$500, "structural decision") + COUNTIF(Spacewalk!$D$2:$D$500, "structural decision") + R8 + R11</f>
        <v>8</v>
      </c>
      <c r="S7" s="15">
        <f>COUNTIF(CoronaWarnApp!$C$2:$C$500, "structural decision") + COUNTIF(CoronaWarnApp!$D$2:$D$500, "structural decision") + S8 + S11</f>
        <v>46</v>
      </c>
    </row>
    <row r="8" spans="1:19" x14ac:dyDescent="0.35">
      <c r="A8" s="16" t="s">
        <v>22</v>
      </c>
      <c r="B8" s="17">
        <f t="shared" si="0"/>
        <v>68</v>
      </c>
      <c r="C8" s="18">
        <f>COUNTIF(Zengarden!$C$2:$C$500, "intersystematic") + COUNTIF(Zengarden!$D$2:$D$500, "intersystematic") +C9 + C10</f>
        <v>2</v>
      </c>
      <c r="D8" s="18">
        <f>COUNTIF(SpringXD!$C$2:$C$500, "intersystematic") + COUNTIF(SpringXD!$D$2:$D$500, "intersystematic") +D9 + D10</f>
        <v>2</v>
      </c>
      <c r="E8" s="18">
        <f>COUNTIF(BIBINT!$C$2:$C$500, "intersystematic") + COUNTIF(BIBINT!$D$2:$D$500, "intersystematic") +E9 + E10</f>
        <v>1</v>
      </c>
      <c r="F8" s="18">
        <f>COUNTIF(ROD!$C$2:$C$500, "intersystematic") + COUNTIF(ROD!$D$2:$D$500, "intersystematic") +F9 + F10</f>
        <v>12</v>
      </c>
      <c r="G8" s="18">
        <f>COUNTIF(tagm8vault!$C$2:$C$500, "intersystematic") + COUNTIF(tagm8vault!$D$2:$D$500, "intersystematic") +G9 + G10</f>
        <v>0</v>
      </c>
      <c r="H8" s="18">
        <f>COUNTIF(MunkeyIssues!$C$2:$C$500, "intersystematic") + COUNTIF(MunkeyIssues!$D$2:$D$500, "intersystematic") +H9 + H10</f>
        <v>1</v>
      </c>
      <c r="I8" s="18">
        <f>COUNTIF(OnionRouting!$C$2:$C$500, "intersystematic") + COUNTIF(OnionRouting!$D$2:$D$500, "intersystematic") +I9 + I10</f>
        <v>3</v>
      </c>
      <c r="J8" s="18">
        <f>COUNTIF(Calipso!$C$2:$C$500, "intersystematic") + COUNTIF(Calipso!$D$2:$D$500, "intersystematic") +J9 + J10</f>
        <v>1</v>
      </c>
      <c r="K8" s="18">
        <f>COUNTIF(IOSched!$C$2:$C$500, "intersystematic") + COUNTIF(IOSched!$D$2:$D$500, "intersystematic") +K9 + K10</f>
        <v>11</v>
      </c>
      <c r="L8" s="18">
        <f>COUNTIF(MyTardis!$C$2:$C$500, "intersystematic") + COUNTIF(MyTardis!$D$2:$D$500, "intersystematic") +L9 + L10</f>
        <v>1</v>
      </c>
      <c r="M8" s="18">
        <f>COUNTIF(SCons!$C$2:$C$500, "intersystematic") + COUNTIF(SCons!$D$2:$D$500, "intersystematic") +M9 + M10</f>
        <v>4</v>
      </c>
      <c r="N8" s="18">
        <f>COUNTIF(OpenRefine!$C$2:$C$500, "intersystematic") + COUNTIF(OpenRefine!$D$2:$D$500, "intersystematic") +N9 + N10</f>
        <v>4</v>
      </c>
      <c r="O8" s="18">
        <f>COUNTIF(Beets!$C$2:$C$500, "intersystematic") + COUNTIF(Beets!$D$2:$D$500, "intersystematic") +O9 + O10</f>
        <v>7</v>
      </c>
      <c r="P8" s="18">
        <f>COUNTIF(Teammates!$C$2:$C$500, "intersystematic") + COUNTIF(Teammates!$D$2:$D$500, "intersystematic") +P9 + P10</f>
        <v>9</v>
      </c>
      <c r="Q8" s="18">
        <f>COUNTIF(QMiner!$C$2:$C$500, "intersystematic") + COUNTIF(QMiner!$D$2:$D$500, "intersystematic") +Q9 + Q10</f>
        <v>0</v>
      </c>
      <c r="R8" s="18">
        <f>COUNTIF(Spacewalk!$C$2:$C$500, "intersystematic") + COUNTIF(Spacewalk!$D$2:$D$500, "intersystematic") +R9 + R10</f>
        <v>2</v>
      </c>
      <c r="S8" s="18">
        <f>COUNTIF(CoronaWarnApp!$C$2:$C$500, "intersystematic") + COUNTIF(CoronaWarnApp!$D$2:$D$500, "intersystematic") +S9 + S10</f>
        <v>8</v>
      </c>
    </row>
    <row r="9" spans="1:19" x14ac:dyDescent="0.35">
      <c r="A9" s="19" t="s">
        <v>23</v>
      </c>
      <c r="B9" s="20">
        <f t="shared" si="0"/>
        <v>45</v>
      </c>
      <c r="C9" s="21">
        <f>COUNTIF(Zengarden!$C$2:$C$500, "integration") + COUNTIF(Zengarden!$D$2:$D$500, "integration")</f>
        <v>2</v>
      </c>
      <c r="D9" s="21">
        <f>COUNTIF(SpringXD!$C$2:$C$500, "integration") + COUNTIF(SpringXD!$D$2:$D$500, "integration")</f>
        <v>1</v>
      </c>
      <c r="E9" s="21">
        <f>COUNTIF(BIBINT!$C$2:$C$500, "integration") + COUNTIF(BIBINT!$D$2:$D$500, "integration")</f>
        <v>0</v>
      </c>
      <c r="F9" s="21">
        <f>COUNTIF(ROD!$C$2:$C$500, "integration") + COUNTIF(ROD!$D$2:$D$500, "integration")</f>
        <v>10</v>
      </c>
      <c r="G9" s="21">
        <f>COUNTIF(tagm8vault!$C$2:$C$500, "integration") + COUNTIF(tagm8vault!$D$2:$D$500, "integration")</f>
        <v>0</v>
      </c>
      <c r="H9" s="21">
        <f>COUNTIF(MunkeyIssues!$C$2:$C$500, "integration") + COUNTIF(MunkeyIssues!$D$2:$D$500, "integration")</f>
        <v>1</v>
      </c>
      <c r="I9" s="21">
        <f>COUNTIF(OnionRouting!$C$2:$C$500, "integration") + COUNTIF(OnionRouting!$D$2:$D$500, "integration")</f>
        <v>3</v>
      </c>
      <c r="J9" s="21">
        <f>COUNTIF(Calipso!$C$2:$C$500, "integration") + COUNTIF(Calipso!$D$2:$D$500, "integration")</f>
        <v>1</v>
      </c>
      <c r="K9" s="21">
        <f>COUNTIF(IOSched!$C$2:$C$500, "integration") + COUNTIF(IOSched!$D$2:$D$500, "integration")</f>
        <v>11</v>
      </c>
      <c r="L9" s="21">
        <f>COUNTIF(MyTardis!$C$2:$C$500, "integration") + COUNTIF(MyTardis!$D$2:$D$500, "integration")</f>
        <v>0</v>
      </c>
      <c r="M9" s="21">
        <f>COUNTIF(SCons!$C$2:$C$500, "integration") + COUNTIF(SCons!$D$2:$D$500, "integration")</f>
        <v>3</v>
      </c>
      <c r="N9" s="21">
        <f>COUNTIF(OpenRefine!$C$2:$C$500, "integration") + COUNTIF(OpenRefine!$D$2:$D$500, "integration")</f>
        <v>4</v>
      </c>
      <c r="O9" s="21">
        <f>COUNTIF(Beets!$C$2:$C$500, "integration") + COUNTIF(Beets!$D$2:$D$500, "integration")</f>
        <v>5</v>
      </c>
      <c r="P9" s="21">
        <f>COUNTIF(Teammates!$C$2:$C$500, "integration") + COUNTIF(Teammates!$D$2:$D$500, "integration")</f>
        <v>0</v>
      </c>
      <c r="Q9" s="21">
        <f>COUNTIF(QMiner!$C$2:$C$500, "integration") + COUNTIF(QMiner!$D$2:$D$500, "integration")</f>
        <v>0</v>
      </c>
      <c r="R9" s="21">
        <f>COUNTIF(Spacewalk!$C$2:$C$500, "integration") + COUNTIF(Spacewalk!$D$2:$D$500, "integration")</f>
        <v>2</v>
      </c>
      <c r="S9" s="21">
        <f>COUNTIF(CoronaWarnApp!$C$2:$C$500, "integration") + COUNTIF(CoronaWarnApp!$D$2:$D$500, "integration")</f>
        <v>2</v>
      </c>
    </row>
    <row r="10" spans="1:19" x14ac:dyDescent="0.35">
      <c r="A10" s="19" t="s">
        <v>24</v>
      </c>
      <c r="B10" s="20">
        <f t="shared" si="0"/>
        <v>23</v>
      </c>
      <c r="C10" s="21">
        <f>COUNTIF(Zengarden!$C$2:$C$500, "data file") + COUNTIF(Zengarden!$D$2:$D$500, "data file")</f>
        <v>0</v>
      </c>
      <c r="D10" s="21">
        <f>COUNTIF(SpringXD!$C$2:$C$500, "data file") + COUNTIF(SpringXD!$D$2:$D$500, "data file")</f>
        <v>1</v>
      </c>
      <c r="E10" s="21">
        <f>COUNTIF(BIBINT!$C$2:$C$500, "data file") + COUNTIF(BIBINT!$D$2:$D$500, "data file")</f>
        <v>1</v>
      </c>
      <c r="F10" s="21">
        <f>COUNTIF(ROD!$C$2:$C$500, "data file") + COUNTIF(ROD!$D$2:$D$500, "data file")</f>
        <v>2</v>
      </c>
      <c r="G10" s="21">
        <f>COUNTIF(tagm8vault!$C$2:$C$500, "data file") + COUNTIF(tagm8vault!$D$2:$D$500, "data file")</f>
        <v>0</v>
      </c>
      <c r="H10" s="21">
        <f>COUNTIF(MunkeyIssues!$C$2:$C$500, "data file") + COUNTIF(MunkeyIssues!$D$2:$D$500, "data file")</f>
        <v>0</v>
      </c>
      <c r="I10" s="21">
        <f>COUNTIF(OnionRouting!$C$2:$C$500, "data file") + COUNTIF(OnionRouting!$D$2:$D$500, "data file")</f>
        <v>0</v>
      </c>
      <c r="J10" s="21">
        <f>COUNTIF(Calipso!$C$2:$C$500, "data file") + COUNTIF(Calipso!$D$2:$D$500, "data file")</f>
        <v>0</v>
      </c>
      <c r="K10" s="21">
        <f>COUNTIF(IOSched!$C$2:$C$500, "data file") + COUNTIF(IOSched!$D$2:$D$500, "data file")</f>
        <v>0</v>
      </c>
      <c r="L10" s="21">
        <f>COUNTIF(MyTardis!$C$2:$C$500, "data file") + COUNTIF(MyTardis!$D$2:$D$500, "data file")</f>
        <v>1</v>
      </c>
      <c r="M10" s="21">
        <f>COUNTIF(SCons!$C$2:$C$500, "data file") + COUNTIF(SCons!$D$2:$D$500, "data file")</f>
        <v>1</v>
      </c>
      <c r="N10" s="21">
        <f>COUNTIF(OpenRefine!$C$2:$C$500, "data file") + COUNTIF(OpenRefine!$D$2:$D$500, "data file")</f>
        <v>0</v>
      </c>
      <c r="O10" s="21">
        <f>COUNTIF(Beets!$C$2:$C$500, "data file") + COUNTIF(Beets!$D$2:$D$500, "data file")</f>
        <v>2</v>
      </c>
      <c r="P10" s="21">
        <f>COUNTIF(Teammates!$C$2:$C$500, "data file") + COUNTIF(Teammates!$D$2:$D$500, "data file")</f>
        <v>9</v>
      </c>
      <c r="Q10" s="21">
        <f>COUNTIF(QMiner!$C$2:$C$500, "data file") + COUNTIF(QMiner!$D$2:$D$500, "data file")</f>
        <v>0</v>
      </c>
      <c r="R10" s="21">
        <f>COUNTIF(Spacewalk!$C$2:$C$500, "data file") + COUNTIF(Spacewalk!$D$2:$D$500, "data file")</f>
        <v>0</v>
      </c>
      <c r="S10" s="21">
        <f>COUNTIF(CoronaWarnApp!$C$2:$C$500, "data file") + COUNTIF(CoronaWarnApp!$D$2:$D$500, "data file")</f>
        <v>6</v>
      </c>
    </row>
    <row r="11" spans="1:19" x14ac:dyDescent="0.35">
      <c r="A11" s="16" t="s">
        <v>25</v>
      </c>
      <c r="B11" s="17">
        <f t="shared" si="0"/>
        <v>376</v>
      </c>
      <c r="C11" s="18">
        <f>COUNTIF(Zengarden!$C$2:$C$500, "intra-systemic") + COUNTIF(Zengarden!$D$2:$D$500, "intra-systemic") +C12+C13+C14</f>
        <v>26</v>
      </c>
      <c r="D11" s="18">
        <f>COUNTIF(SpringXD!$C$2:$C$500, "intra-systemic") + COUNTIF(SpringXD!$D$2:$D$500, "intra-systemic") +D12+D13+D14</f>
        <v>17</v>
      </c>
      <c r="E11" s="18">
        <f>COUNTIF(BIBINT!$C$2:$C$500, "intra-systemic") + COUNTIF(BIBINT!$D$2:$D$500, "intra-systemic") +E12+E13+E14</f>
        <v>7</v>
      </c>
      <c r="F11" s="18">
        <f>COUNTIF(ROD!$C$2:$C$500, "intra-systemic") + COUNTIF(ROD!$D$2:$D$500, "intra-systemic") +F12+F13+F14</f>
        <v>42</v>
      </c>
      <c r="G11" s="18">
        <f>COUNTIF(tagm8vault!$C$2:$C$500, "intra-systemic") + COUNTIF(tagm8vault!$D$2:$D$500, "intra-systemic") +G12+G13+G14</f>
        <v>8</v>
      </c>
      <c r="H11" s="18">
        <f>COUNTIF(MunkeyIssues!$C$2:$C$500, "intra-systemic") + COUNTIF(MunkeyIssues!$D$2:$D$500, "intra-systemic") +H12+H13+H14</f>
        <v>1</v>
      </c>
      <c r="I11" s="18">
        <f>COUNTIF(OnionRouting!$C$2:$C$500, "intra-systemic") + COUNTIF(OnionRouting!$D$2:$D$500, "intra-systemic") +I12+I13+I14</f>
        <v>1</v>
      </c>
      <c r="J11" s="18">
        <f>COUNTIF(Calipso!$C$2:$C$500, "intra-systemic") + COUNTIF(Calipso!$D$2:$D$500, "intra-systemic") +J12+J13+J14</f>
        <v>3</v>
      </c>
      <c r="K11" s="18">
        <f>COUNTIF(IOSched!$C$2:$C$500, "intra-systemic") + COUNTIF(IOSched!$D$2:$D$500, "intra-systemic") +K12+K13+K14</f>
        <v>3</v>
      </c>
      <c r="L11" s="18">
        <f>COUNTIF(MyTardis!$C$2:$C$500, "intra-systemic") + COUNTIF(MyTardis!$D$2:$D$500, "intra-systemic") +L12+L13+L14</f>
        <v>17</v>
      </c>
      <c r="M11" s="18">
        <f>COUNTIF(SCons!$C$2:$C$500, "intra-systemic") + COUNTIF(SCons!$D$2:$D$500, "intra-systemic") +M12+M13+M14</f>
        <v>20</v>
      </c>
      <c r="N11" s="18">
        <f>COUNTIF(OpenRefine!$C$2:$C$500, "intra-systemic") + COUNTIF(OpenRefine!$D$2:$D$500, "intra-systemic") +N12+N13+N14</f>
        <v>3</v>
      </c>
      <c r="O11" s="18">
        <f>COUNTIF(Beets!$C$2:$C$500, "intra-systemic") + COUNTIF(Beets!$D$2:$D$500, "intra-systemic") +O12+O13+O14</f>
        <v>43</v>
      </c>
      <c r="P11" s="18">
        <f>COUNTIF(Teammates!$C$2:$C$500, "intra-systemic") + COUNTIF(Teammates!$D$2:$D$500, "intra-systemic") +P12+P13+P14</f>
        <v>124</v>
      </c>
      <c r="Q11" s="18">
        <f>COUNTIF(QMiner!$C$2:$C$500, "intra-systemic") + COUNTIF(QMiner!$D$2:$D$500, "intra-systemic") +Q12+Q13+Q14</f>
        <v>17</v>
      </c>
      <c r="R11" s="18">
        <f>COUNTIF(Spacewalk!$C$2:$C$500, "intra-systemic") + COUNTIF(Spacewalk!$D$2:$D$500, "intra-systemic") +R12+R13+R14</f>
        <v>6</v>
      </c>
      <c r="S11" s="18">
        <f>COUNTIF(CoronaWarnApp!$C$2:$C$500, "intra-systemic") + COUNTIF(CoronaWarnApp!$D$2:$D$500, "intra-systemic") +S12+S13+S14</f>
        <v>38</v>
      </c>
    </row>
    <row r="12" spans="1:19" x14ac:dyDescent="0.35">
      <c r="A12" s="19" t="s">
        <v>26</v>
      </c>
      <c r="B12" s="20">
        <f t="shared" si="0"/>
        <v>155</v>
      </c>
      <c r="C12" s="21">
        <f>COUNTIF(Zengarden!$C$2:$C$500, "component") + COUNTIF(Zengarden!$D$2:$D$500, "component")</f>
        <v>1</v>
      </c>
      <c r="D12" s="21">
        <f>COUNTIF(SpringXD!$C$2:$C$500, "component") + COUNTIF(SpringXD!$D$2:$D$500, "component")</f>
        <v>14</v>
      </c>
      <c r="E12" s="21">
        <f>COUNTIF(BIBINT!$C$2:$C$500, "component") + COUNTIF(BIBINT!$D$2:$D$500, "component")</f>
        <v>6</v>
      </c>
      <c r="F12" s="21">
        <f>COUNTIF(ROD!$C$2:$C$500, "component") + COUNTIF(ROD!$D$2:$D$500, "component")</f>
        <v>2</v>
      </c>
      <c r="G12" s="21">
        <f>COUNTIF(tagm8vault!$C$2:$C$500, "component") + COUNTIF(tagm8vault!$D$2:$D$500, "component")</f>
        <v>7</v>
      </c>
      <c r="H12" s="21">
        <f>COUNTIF(MunkeyIssues!$C$2:$C$500, "component") + COUNTIF(MunkeyIssues!$D$2:$D$500, "component")</f>
        <v>1</v>
      </c>
      <c r="I12" s="21">
        <f>COUNTIF(OnionRouting!$C$2:$C$500, "component") + COUNTIF(OnionRouting!$D$2:$D$500, "component")</f>
        <v>1</v>
      </c>
      <c r="J12" s="21">
        <f>COUNTIF(Calipso!$C$2:$C$500, "component") + COUNTIF(Calipso!$D$2:$D$500, "component")</f>
        <v>3</v>
      </c>
      <c r="K12" s="21">
        <f>COUNTIF(IOSched!$C$2:$C$500, "component") + COUNTIF(IOSched!$D$2:$D$500, "component")</f>
        <v>3</v>
      </c>
      <c r="L12" s="21">
        <f>COUNTIF(MyTardis!$C$2:$C$500, "component") + COUNTIF(MyTardis!$D$2:$D$500, "component")</f>
        <v>13</v>
      </c>
      <c r="M12" s="21">
        <f>COUNTIF(SCons!$C$2:$C$500, "component") + COUNTIF(SCons!$D$2:$D$500, "component")</f>
        <v>3</v>
      </c>
      <c r="N12" s="21">
        <f>COUNTIF(OpenRefine!$C$2:$C$500, "component") + COUNTIF(OpenRefine!$D$2:$D$500, "component")</f>
        <v>3</v>
      </c>
      <c r="O12" s="21">
        <f>COUNTIF(Beets!$C$2:$C$500, "component") + COUNTIF(Beets!$D$2:$D$500, "component")</f>
        <v>10</v>
      </c>
      <c r="P12" s="21">
        <f>COUNTIF(Teammates!$C$2:$C$500, "component") + COUNTIF(Teammates!$D$2:$D$500, "component")</f>
        <v>75</v>
      </c>
      <c r="Q12" s="21">
        <f>COUNTIF(QMiner!$C$2:$C$500, "component") + COUNTIF(QMiner!$D$2:$D$500, "component")</f>
        <v>7</v>
      </c>
      <c r="R12" s="21">
        <f>COUNTIF(Spacewalk!$C$2:$C$500, "component") + COUNTIF(Spacewalk!$D$2:$D$500, "component")</f>
        <v>4</v>
      </c>
      <c r="S12" s="21">
        <f>COUNTIF(CoronaWarnApp!$C$2:$C$500, "component") + COUNTIF(CoronaWarnApp!$D$2:$D$500, "component")</f>
        <v>2</v>
      </c>
    </row>
    <row r="13" spans="1:19" x14ac:dyDescent="0.35">
      <c r="A13" s="19" t="s">
        <v>27</v>
      </c>
      <c r="B13" s="20">
        <f t="shared" si="0"/>
        <v>19</v>
      </c>
      <c r="C13" s="21">
        <f>COUNTIF(Zengarden!$C$2:$C$500, "interface") + COUNTIF(Zengarden!$D$2:$D$500, "interface")</f>
        <v>2</v>
      </c>
      <c r="D13" s="21">
        <f>COUNTIF(SpringXD!$C$2:$C$500, "interface") + COUNTIF(SpringXD!$D$2:$D$500, "interface")</f>
        <v>0</v>
      </c>
      <c r="E13" s="21">
        <f>COUNTIF(BIBINT!$C$2:$C$500, "interface") + COUNTIF(BIBINT!$D$2:$D$500, "interface")</f>
        <v>1</v>
      </c>
      <c r="F13" s="21">
        <f>COUNTIF(ROD!$C$2:$C$500, "interface") + COUNTIF(ROD!$D$2:$D$500, "interface")</f>
        <v>0</v>
      </c>
      <c r="G13" s="21">
        <f>COUNTIF(tagm8vault!$C$2:$C$500, "interface") + COUNTIF(tagm8vault!$D$2:$D$500, "interface")</f>
        <v>1</v>
      </c>
      <c r="H13" s="21">
        <f>COUNTIF(MunkeyIssues!$C$2:$C$500, "interface") + COUNTIF(MunkeyIssues!$D$2:$D$500, "interface")</f>
        <v>0</v>
      </c>
      <c r="I13" s="21">
        <f>COUNTIF(OnionRouting!$C$2:$C$500, "interface") + COUNTIF(OnionRouting!$D$2:$D$500, "interface")</f>
        <v>0</v>
      </c>
      <c r="J13" s="21">
        <f>COUNTIF(Calipso!$C$2:$C$500, "interface") + COUNTIF(Calipso!$D$2:$D$500, "interface")</f>
        <v>0</v>
      </c>
      <c r="K13" s="21">
        <f>COUNTIF(IOSched!$C$2:$C$500, "interface") + COUNTIF(IOSched!$D$2:$D$500, "interface")</f>
        <v>0</v>
      </c>
      <c r="L13" s="21">
        <f>COUNTIF(MyTardis!$C$2:$C$500, "interface") + COUNTIF(MyTardis!$D$2:$D$500, "interface")</f>
        <v>0</v>
      </c>
      <c r="M13" s="21">
        <f>COUNTIF(SCons!$C$2:$C$500, "interface") + COUNTIF(SCons!$D$2:$D$500, "interface")</f>
        <v>0</v>
      </c>
      <c r="N13" s="21">
        <f>COUNTIF(OpenRefine!$C$2:$C$500, "interface") + COUNTIF(OpenRefine!$D$2:$D$500, "interface")</f>
        <v>0</v>
      </c>
      <c r="O13" s="21">
        <f>COUNTIF(Beets!$C$2:$C$500, "interface") + COUNTIF(Beets!$D$2:$D$500, "interface")</f>
        <v>0</v>
      </c>
      <c r="P13" s="21">
        <f>COUNTIF(Teammates!$C$2:$C$500, "interface") + COUNTIF(Teammates!$D$2:$D$500, "interface")</f>
        <v>13</v>
      </c>
      <c r="Q13" s="21">
        <f>COUNTIF(QMiner!$C$2:$C$500, "interface") + COUNTIF(QMiner!$D$2:$D$500, "interface")</f>
        <v>0</v>
      </c>
      <c r="R13" s="21">
        <f>COUNTIF(Spacewalk!$C$2:$C$500, "interface") + COUNTIF(Spacewalk!$D$2:$D$500, "interface")</f>
        <v>2</v>
      </c>
      <c r="S13" s="21">
        <f>COUNTIF(CoronaWarnApp!$C$2:$C$500, "interface") + COUNTIF(CoronaWarnApp!$D$2:$D$500, "interface")</f>
        <v>0</v>
      </c>
    </row>
    <row r="14" spans="1:19" x14ac:dyDescent="0.35">
      <c r="A14" s="19" t="s">
        <v>28</v>
      </c>
      <c r="B14" s="20">
        <f t="shared" si="0"/>
        <v>202</v>
      </c>
      <c r="C14" s="21">
        <f>COUNTIF(Zengarden!$C$2:$C$500, "class-related") + COUNTIF(Zengarden!$D$2:$D$500, "class-related") + C15+C16+C17</f>
        <v>23</v>
      </c>
      <c r="D14" s="21">
        <f>COUNTIF(SpringXD!$C$2:$C$500, "class-related") + COUNTIF(SpringXD!$D$2:$D$500, "class-related") + D15+D16+D17</f>
        <v>3</v>
      </c>
      <c r="E14" s="21">
        <f>COUNTIF(BIBINT!$C$2:$C$500, "class-related") + COUNTIF(BIBINT!$D$2:$D$500, "class-related") + E15+E16+E17</f>
        <v>0</v>
      </c>
      <c r="F14" s="21">
        <f>COUNTIF(ROD!$C$2:$C$500, "class-related") + COUNTIF(ROD!$D$2:$D$500, "class-related") + F15+F16+F17</f>
        <v>40</v>
      </c>
      <c r="G14" s="21">
        <f>COUNTIF(tagm8vault!$C$2:$C$500, "class-related") + COUNTIF(tagm8vault!$D$2:$D$500, "class-related") + G15+G16+G17</f>
        <v>0</v>
      </c>
      <c r="H14" s="21">
        <f>COUNTIF(MunkeyIssues!$C$2:$C$500, "class-related") + COUNTIF(MunkeyIssues!$D$2:$D$500, "class-related") + H15+H16+H17</f>
        <v>0</v>
      </c>
      <c r="I14" s="21">
        <f>COUNTIF(OnionRouting!$C$2:$C$500, "class-related") + COUNTIF(OnionRouting!$D$2:$D$500, "class-related") + I15+I16+I17</f>
        <v>0</v>
      </c>
      <c r="J14" s="21">
        <f>COUNTIF(Calipso!$C$2:$C$500, "class-related") + COUNTIF(Calipso!$D$2:$D$500, "class-related") + J15+J16+J17</f>
        <v>0</v>
      </c>
      <c r="K14" s="21">
        <f>COUNTIF(IOSched!$C$2:$C$500, "class-related") + COUNTIF(IOSched!$D$2:$D$500, "class-related") + K15+K16+K17</f>
        <v>0</v>
      </c>
      <c r="L14" s="21">
        <f>COUNTIF(MyTardis!$C$2:$C$500, "class-related") + COUNTIF(MyTardis!$D$2:$D$500, "class-related") + L15+L16+L17</f>
        <v>4</v>
      </c>
      <c r="M14" s="21">
        <f>COUNTIF(SCons!$C$2:$C$500, "class-related") + COUNTIF(SCons!$D$2:$D$500, "class-related") + M15+M16+M17</f>
        <v>17</v>
      </c>
      <c r="N14" s="21">
        <f>COUNTIF(OpenRefine!$C$2:$C$500, "class-related") + COUNTIF(OpenRefine!$D$2:$D$500, "class-related") + N15+N16+N17</f>
        <v>0</v>
      </c>
      <c r="O14" s="21">
        <f>COUNTIF(Beets!$C$2:$C$500, "class-related") + COUNTIF(Beets!$D$2:$D$500, "class-related") + O15+O16+O17</f>
        <v>33</v>
      </c>
      <c r="P14" s="21">
        <f>COUNTIF(Teammates!$C$2:$C$500, "class-related") + COUNTIF(Teammates!$D$2:$D$500, "class-related") + P15+P16+P17</f>
        <v>36</v>
      </c>
      <c r="Q14" s="21">
        <f>COUNTIF(QMiner!$C$2:$C$500, "class-related") + COUNTIF(QMiner!$D$2:$D$500, "class-related") + Q15+Q16+Q17</f>
        <v>10</v>
      </c>
      <c r="R14" s="21">
        <f>COUNTIF(Spacewalk!$C$2:$C$500, "class-related") + COUNTIF(Spacewalk!$D$2:$D$500, "class-related") + R15+R16+R17</f>
        <v>0</v>
      </c>
      <c r="S14" s="21">
        <f>COUNTIF(CoronaWarnApp!$C$2:$C$500, "class-related") + COUNTIF(CoronaWarnApp!$D$2:$D$500, "class-related") + S15+S16+S17</f>
        <v>36</v>
      </c>
    </row>
    <row r="15" spans="1:19" x14ac:dyDescent="0.35">
      <c r="A15" s="22" t="s">
        <v>29</v>
      </c>
      <c r="B15" s="23">
        <f t="shared" si="0"/>
        <v>103</v>
      </c>
      <c r="C15" s="24">
        <f>COUNTIF(Zengarden!$C$2:$C$500, "class") + COUNTIF(Zengarden!$D$2:$D$500, "class")</f>
        <v>15</v>
      </c>
      <c r="D15" s="24">
        <f>COUNTIF(SpringXD!$C$2:$C$500, "class") + COUNTIF(SpringXD!$D$2:$D$500, "class")</f>
        <v>3</v>
      </c>
      <c r="E15" s="24">
        <f>COUNTIF(BIBINT!$C$2:$C$500, "class") + COUNTIF(BIBINT!$D$2:$D$500, "class")</f>
        <v>0</v>
      </c>
      <c r="F15" s="24">
        <f>COUNTIF(ROD!$C$2:$C$500, "class") + COUNTIF(ROD!$D$2:$D$500, "class")</f>
        <v>19</v>
      </c>
      <c r="G15" s="24">
        <f>COUNTIF(tagm8vault!$C$2:$C$500, "class") + COUNTIF(tagm8vault!$D$2:$D$500, "class")</f>
        <v>0</v>
      </c>
      <c r="H15" s="24">
        <f>COUNTIF(MunkeyIssues!$C$2:$C$500, "class") + COUNTIF(MunkeyIssues!$D$2:$D$500, "class")</f>
        <v>0</v>
      </c>
      <c r="I15" s="24">
        <f>COUNTIF(OnionRouting!$C$2:$C$500, "class") + COUNTIF(OnionRouting!$D$2:$D$500, "class")</f>
        <v>0</v>
      </c>
      <c r="J15" s="24">
        <f>COUNTIF(Calipso!$C$2:$C$500, "class") + COUNTIF(Calipso!$D$2:$D$500, "class")</f>
        <v>0</v>
      </c>
      <c r="K15" s="24">
        <f>COUNTIF(IOSched!$C$2:$C$500, "class") + COUNTIF(IOSched!$D$2:$D$500, "class")</f>
        <v>0</v>
      </c>
      <c r="L15" s="24">
        <f>COUNTIF(MyTardis!$C$2:$C$500, "class") + COUNTIF(MyTardis!$D$2:$D$500, "class")</f>
        <v>2</v>
      </c>
      <c r="M15" s="24">
        <f>COUNTIF(SCons!$C$2:$C$500, "class") + COUNTIF(SCons!$D$2:$D$500, "class")</f>
        <v>11</v>
      </c>
      <c r="N15" s="24">
        <f>COUNTIF(OpenRefine!$C$2:$C$500, "class") + COUNTIF(OpenRefine!$D$2:$D$500, "class")</f>
        <v>0</v>
      </c>
      <c r="O15" s="24">
        <f>COUNTIF(Beets!$C$2:$C$500, "class") + COUNTIF(Beets!$D$2:$D$500, "class")</f>
        <v>17</v>
      </c>
      <c r="P15" s="24">
        <f>COUNTIF(Teammates!$C$2:$C$500, "class") + COUNTIF(Teammates!$D$2:$D$500, "class")</f>
        <v>30</v>
      </c>
      <c r="Q15" s="24">
        <f>COUNTIF(QMiner!$C$2:$C$500, "class") + COUNTIF(QMiner!$D$2:$D$500, "class")</f>
        <v>6</v>
      </c>
      <c r="R15" s="24">
        <f>COUNTIF(Spacewalk!$C$2:$C$500, "class") + COUNTIF(Spacewalk!$D$2:$D$500, "class")</f>
        <v>0</v>
      </c>
      <c r="S15" s="24">
        <f>COUNTIF(CoronaWarnApp!$C$2:$C$500, "class") + COUNTIF(CoronaWarnApp!$D$2:$D$500, "class")</f>
        <v>0</v>
      </c>
    </row>
    <row r="16" spans="1:19" x14ac:dyDescent="0.35">
      <c r="A16" s="22" t="s">
        <v>30</v>
      </c>
      <c r="B16" s="23">
        <f t="shared" si="0"/>
        <v>77</v>
      </c>
      <c r="C16" s="24">
        <f>COUNTIF(Zengarden!$C$2:$C$500, "association") + COUNTIF(Zengarden!$D$2:$D$500, "association")</f>
        <v>0</v>
      </c>
      <c r="D16" s="24">
        <f>COUNTIF(SpringXD!$C$2:$C$500, "association") + COUNTIF(SpringXD!$D$2:$D$500, "association")</f>
        <v>0</v>
      </c>
      <c r="E16" s="24">
        <f>COUNTIF(BIBINT!$C$2:$C$500, "association") + COUNTIF(BIBINT!$D$2:$D$500, "association")</f>
        <v>0</v>
      </c>
      <c r="F16" s="24">
        <f>COUNTIF(ROD!$C$2:$C$500, "association") + COUNTIF(ROD!$D$2:$D$500, "association")</f>
        <v>18</v>
      </c>
      <c r="G16" s="24">
        <f>COUNTIF(tagm8vault!$C$2:$C$500, "association") + COUNTIF(tagm8vault!$D$2:$D$500, "association")</f>
        <v>0</v>
      </c>
      <c r="H16" s="24">
        <f>COUNTIF(MunkeyIssues!$C$2:$C$500, "association") + COUNTIF(MunkeyIssues!$D$2:$D$500, "association")</f>
        <v>0</v>
      </c>
      <c r="I16" s="24">
        <f>COUNTIF(OnionRouting!$C$2:$C$500, "association") + COUNTIF(OnionRouting!$D$2:$D$500, "association")</f>
        <v>0</v>
      </c>
      <c r="J16" s="24">
        <f>COUNTIF(Calipso!$C$2:$C$500, "association") + COUNTIF(Calipso!$D$2:$D$500, "association")</f>
        <v>0</v>
      </c>
      <c r="K16" s="24">
        <f>COUNTIF(IOSched!$C$2:$C$500, "association") + COUNTIF(IOSched!$D$2:$D$500, "association")</f>
        <v>0</v>
      </c>
      <c r="L16" s="24">
        <f>COUNTIF(MyTardis!$C$2:$C$500, "association") + COUNTIF(MyTardis!$D$2:$D$500, "association")</f>
        <v>2</v>
      </c>
      <c r="M16" s="24">
        <f>COUNTIF(SCons!$C$2:$C$500, "association") + COUNTIF(SCons!$D$2:$D$500, "association")</f>
        <v>2</v>
      </c>
      <c r="N16" s="24">
        <f>COUNTIF(OpenRefine!$C$2:$C$500, "association") + COUNTIF(OpenRefine!$D$2:$D$500, "association")</f>
        <v>0</v>
      </c>
      <c r="O16" s="24">
        <f>COUNTIF(Beets!$C$2:$C$500, "association") + COUNTIF(Beets!$D$2:$D$500, "association")</f>
        <v>12</v>
      </c>
      <c r="P16" s="24">
        <f>COUNTIF(Teammates!$C$2:$C$500, "association") + COUNTIF(Teammates!$D$2:$D$500, "association")</f>
        <v>4</v>
      </c>
      <c r="Q16" s="24">
        <f>COUNTIF(QMiner!$C$2:$C$500, "association") + COUNTIF(QMiner!$D$2:$D$500, "association")</f>
        <v>3</v>
      </c>
      <c r="R16" s="24">
        <f>COUNTIF(Spacewalk!$C$2:$C$500, "association") + COUNTIF(Spacewalk!$D$2:$D$500, "association")</f>
        <v>0</v>
      </c>
      <c r="S16" s="24">
        <f>COUNTIF(CoronaWarnApp!$C$2:$C$500, "association") + COUNTIF(CoronaWarnApp!$D$2:$D$500, "association")</f>
        <v>36</v>
      </c>
    </row>
    <row r="17" spans="1:19" x14ac:dyDescent="0.35">
      <c r="A17" s="22" t="s">
        <v>31</v>
      </c>
      <c r="B17" s="23">
        <f t="shared" si="0"/>
        <v>22</v>
      </c>
      <c r="C17" s="24">
        <f>COUNTIF(Zengarden!$C$2:$C$500, "inheritance") + COUNTIF(Zengarden!$D$2:$D$500, "inheritance")</f>
        <v>8</v>
      </c>
      <c r="D17" s="24">
        <f>COUNTIF(SpringXD!$C$2:$C$500, "inheritance") + COUNTIF(SpringXD!$D$2:$D$500, "inheritance")</f>
        <v>0</v>
      </c>
      <c r="E17" s="24">
        <f>COUNTIF(BIBINT!$C$2:$C$500, "inheritance") + COUNTIF(BIBINT!$D$2:$D$500, "inheritance")</f>
        <v>0</v>
      </c>
      <c r="F17" s="24">
        <f>COUNTIF(ROD!$C$2:$C$500, "inheritance") + COUNTIF(ROD!$D$2:$D$500, "inheritance")</f>
        <v>3</v>
      </c>
      <c r="G17" s="24">
        <f>COUNTIF(tagm8vault!$C$2:$C$500, "inheritance") + COUNTIF(tagm8vault!$D$2:$D$500, "inheritance")</f>
        <v>0</v>
      </c>
      <c r="H17" s="24">
        <f>COUNTIF(MunkeyIssues!$C$2:$C$500, "inheritance") + COUNTIF(MunkeyIssues!$D$2:$D$500, "inheritance")</f>
        <v>0</v>
      </c>
      <c r="I17" s="24">
        <f>COUNTIF(OnionRouting!$C$2:$C$500, "inheritance") + COUNTIF(OnionRouting!$D$2:$D$500, "inheritance")</f>
        <v>0</v>
      </c>
      <c r="J17" s="24">
        <f>COUNTIF(Calipso!$C$2:$C$500, "inheritance") + COUNTIF(Calipso!$D$2:$D$500, "inheritance")</f>
        <v>0</v>
      </c>
      <c r="K17" s="24">
        <f>COUNTIF(IOSched!$C$2:$C$500, "inheritance") + COUNTIF(IOSched!$D$2:$D$500, "inheritance")</f>
        <v>0</v>
      </c>
      <c r="L17" s="24">
        <f>COUNTIF(MyTardis!$C$2:$C$500, "inheritance") + COUNTIF(MyTardis!$D$2:$D$500, "inheritance")</f>
        <v>0</v>
      </c>
      <c r="M17" s="24">
        <f>COUNTIF(SCons!$C$2:$C$500, "inheritance") + COUNTIF(SCons!$D$2:$D$500, "inheritance")</f>
        <v>4</v>
      </c>
      <c r="N17" s="24">
        <f>COUNTIF(OpenRefine!$C$2:$C$500, "inheritance") + COUNTIF(OpenRefine!$D$2:$D$500, "inheritance")</f>
        <v>0</v>
      </c>
      <c r="O17" s="24">
        <f>COUNTIF(Beets!$C$2:$C$500, "inheritance") + COUNTIF(Beets!$D$2:$D$500, "inheritance")</f>
        <v>4</v>
      </c>
      <c r="P17" s="24">
        <f>COUNTIF(Teammates!$C$2:$C$500, "inheritance") + COUNTIF(Teammates!$D$2:$D$500, "inheritance")</f>
        <v>2</v>
      </c>
      <c r="Q17" s="24">
        <f>COUNTIF(QMiner!$C$2:$C$500, "inheritance") + COUNTIF(QMiner!$D$2:$D$500, "inheritance")</f>
        <v>1</v>
      </c>
      <c r="R17" s="24">
        <f>COUNTIF(Spacewalk!$C$2:$C$500, "inheritance") + COUNTIF(Spacewalk!$D$2:$D$500, "inheritance")</f>
        <v>0</v>
      </c>
      <c r="S17" s="24">
        <f>COUNTIF(CoronaWarnApp!$C$2:$C$500, "inheritance") + COUNTIF(CoronaWarnApp!$D$2:$D$500, "inheritance")</f>
        <v>0</v>
      </c>
    </row>
    <row r="18" spans="1:19" x14ac:dyDescent="0.35">
      <c r="A18" s="13" t="s">
        <v>32</v>
      </c>
      <c r="B18" s="25">
        <f t="shared" si="0"/>
        <v>486</v>
      </c>
      <c r="C18" s="26">
        <f>COUNTIF(Zengarden!$C$2:$C$500, "behavorial decision") + COUNTIF(Zengarden!$D$2:$D$500, "behavorial decision") +C19+C20+C21+C22</f>
        <v>46</v>
      </c>
      <c r="D18" s="26">
        <f>COUNTIF(SpringXD!$C$2:$C$500, "behavorial decision") + COUNTIF(SpringXD!$D$2:$D$500, "behavorial decision") +D19+D20+D21+D22</f>
        <v>34</v>
      </c>
      <c r="E18" s="26">
        <f>COUNTIF(BIBINT!$C$2:$C$500, "behavorial decision") + COUNTIF(BIBINT!$D$2:$D$500, "behavorial decision") +E19+E20+E21+E22</f>
        <v>8</v>
      </c>
      <c r="F18" s="26">
        <f>COUNTIF(ROD!$C$2:$C$500, "behavorial decision") + COUNTIF(ROD!$D$2:$D$500, "behavorial decision") +F19+F20+F21+F22</f>
        <v>60</v>
      </c>
      <c r="G18" s="26">
        <f>COUNTIF(tagm8vault!$C$2:$C$500, "behavorial decision") + COUNTIF(tagm8vault!$D$2:$D$500, "behavorial decision") +G19+G20+G21+G22</f>
        <v>3</v>
      </c>
      <c r="H18" s="26">
        <f>COUNTIF(MunkeyIssues!$C$2:$C$500, "behavorial decision") + COUNTIF(MunkeyIssues!$D$2:$D$500, "behavorial decision") +H19+H20+H21+H22</f>
        <v>6</v>
      </c>
      <c r="I18" s="26">
        <f>COUNTIF(OnionRouting!$C$2:$C$500, "behavorial decision") + COUNTIF(OnionRouting!$D$2:$D$500, "behavorial decision") +I19+I20+I21+I22</f>
        <v>7</v>
      </c>
      <c r="J18" s="26">
        <f>COUNTIF(Calipso!$C$2:$C$500,"behavorial decision")+COUNTIF(Calipso!$D$2:$D$500,"behavorial decision")+J19+J20+J21+J22</f>
        <v>2</v>
      </c>
      <c r="K18" s="26">
        <f>COUNTIF(IOSched!$C$2:$C$500, "behavorial decision") + COUNTIF(IOSched!$D$2:$D$500, "behavorial decision") +K19+K20+K21+K22</f>
        <v>8</v>
      </c>
      <c r="L18" s="26">
        <f>COUNTIF(MyTardis!$C$2:$C$500,"behavorial decision")+COUNTIF(MyTardis!$D$2:$D$500,"behavorial decision")+L19+L20+L21+L22</f>
        <v>6</v>
      </c>
      <c r="M18" s="26">
        <f>COUNTIF(SCons!$C$2:$C$500, "behavorial decision") + COUNTIF(SCons!$D$2:$D$500, "behavorial decision") +M19+M20+M21+M22</f>
        <v>23</v>
      </c>
      <c r="N18" s="26">
        <f>COUNTIF(OpenRefine!$C$2:$C$500, "behavorial decision") + COUNTIF(OpenRefine!$D$2:$D$500, "behavorial decision") +N19+N20+N21+N22</f>
        <v>2</v>
      </c>
      <c r="O18" s="26">
        <f>COUNTIF(Beets!$C$2:$C$500, "behavorial decision") + COUNTIF(Beets!$D$2:$D$500, "behavorial decision") +O19+O20+O21+O22</f>
        <v>51</v>
      </c>
      <c r="P18" s="26">
        <f>COUNTIF(Teammates!$C$2:$C$500, "behavorial decision") + COUNTIF(Teammates!$D$2:$D$500, "behavorial decision") +P19+P20+P21+P22</f>
        <v>64</v>
      </c>
      <c r="Q18" s="26">
        <f>COUNTIF(QMiner!$C$2:$C$500, "behavorial decision") + COUNTIF(QMiner!$D$2:$D$500, "behavorial decision") +Q19+Q20+Q21+Q22</f>
        <v>54</v>
      </c>
      <c r="R18" s="26">
        <f>COUNTIF(Spacewalk!$C$2:$C$500, "behavorial decision") + COUNTIF(Spacewalk!$D$2:$D$500, "behavorial decision") +R19+R20+R21+R22</f>
        <v>2</v>
      </c>
      <c r="S18" s="26">
        <f>COUNTIF(CoronaWarnApp!$C$2:$C$500, "behavorial decision") + COUNTIF(CoronaWarnApp!$D$2:$D$500, "behavorial decision") +S19+S20+S21+S22</f>
        <v>110</v>
      </c>
    </row>
    <row r="19" spans="1:19" x14ac:dyDescent="0.35">
      <c r="A19" s="19" t="s">
        <v>33</v>
      </c>
      <c r="B19" s="20">
        <f t="shared" si="0"/>
        <v>314</v>
      </c>
      <c r="C19" s="21">
        <f>COUNTIF(Zengarden!$C$2:$C$500, "function") + COUNTIF(Zengarden!$D$2:$D$500, "function")</f>
        <v>14</v>
      </c>
      <c r="D19" s="21">
        <f>COUNTIF(SpringXD!$C$2:$C$500, "function") + COUNTIF(SpringXD!$D$2:$D$500, "function")</f>
        <v>19</v>
      </c>
      <c r="E19" s="21">
        <f>COUNTIF(BIBINT!$C$2:$C$500, "function") + COUNTIF(BIBINT!$D$2:$D$500, "function")</f>
        <v>4</v>
      </c>
      <c r="F19" s="21">
        <f>COUNTIF(ROD!$C$2:$C$500, "function") + COUNTIF(ROD!$D$2:$D$500, "function")</f>
        <v>21</v>
      </c>
      <c r="G19" s="21">
        <f>COUNTIF(tagm8vault!$C$2:$C$500, "function") + COUNTIF(tagm8vault!$D$2:$D$500, "function")</f>
        <v>3</v>
      </c>
      <c r="H19" s="21">
        <f>COUNTIF(MunkeyIssues!$C$2:$C$500, "function") + COUNTIF(MunkeyIssues!$D$2:$D$500, "function")</f>
        <v>0</v>
      </c>
      <c r="I19" s="21">
        <f>COUNTIF(OnionRouting!$C$2:$C$500, "function") + COUNTIF(OnionRouting!$D$2:$D$500, "function")</f>
        <v>6</v>
      </c>
      <c r="J19" s="21">
        <f>COUNTIF(Calipso!$C$2:$C$500, "function") + COUNTIF(Calipso!$D$2:$D$500, "function")</f>
        <v>2</v>
      </c>
      <c r="K19" s="21">
        <f>COUNTIF(IOSched!$C$2:$C$500, "function") + COUNTIF(IOSched!$D$2:$D$500, "function")</f>
        <v>7</v>
      </c>
      <c r="L19" s="21">
        <f>COUNTIF(MyTardis!$C$2:$C$500, "function") + COUNTIF(MyTardis!$D$2:$D$500, "function")</f>
        <v>6</v>
      </c>
      <c r="M19" s="21">
        <f>COUNTIF(SCons!$C$2:$C$500, "function") + COUNTIF(SCons!$D$2:$D$500, "function")</f>
        <v>14</v>
      </c>
      <c r="N19" s="21">
        <f>COUNTIF(OpenRefine!$C$2:$C$500, "function") + COUNTIF(OpenRefine!$D$2:$D$500, "function")</f>
        <v>0</v>
      </c>
      <c r="O19" s="21">
        <f>COUNTIF(Beets!$C$2:$C$500, "function") + COUNTIF(Beets!$D$2:$D$500, "function")</f>
        <v>39</v>
      </c>
      <c r="P19" s="21">
        <f>COUNTIF(Teammates!$C$2:$C$500, "function") + COUNTIF(Teammates!$D$2:$D$500, "function")</f>
        <v>58</v>
      </c>
      <c r="Q19" s="21">
        <f>COUNTIF(QMiner!$C$2:$C$500, "function") + COUNTIF(QMiner!$D$2:$D$500, "function")</f>
        <v>33</v>
      </c>
      <c r="R19" s="21">
        <f>COUNTIF(Spacewalk!$C$2:$C$500, "function") + COUNTIF(Spacewalk!$D$2:$D$500, "function")</f>
        <v>1</v>
      </c>
      <c r="S19" s="21">
        <f>COUNTIF(CoronaWarnApp!$C$2:$C$500, "function") + COUNTIF(CoronaWarnApp!$D$2:$D$500, "function")</f>
        <v>87</v>
      </c>
    </row>
    <row r="20" spans="1:19" x14ac:dyDescent="0.35">
      <c r="A20" s="19" t="s">
        <v>34</v>
      </c>
      <c r="B20" s="20">
        <f t="shared" si="0"/>
        <v>48</v>
      </c>
      <c r="C20" s="21">
        <f>COUNTIF(Zengarden!$C$2:$C$500, "messaging") + COUNTIF(Zengarden!$D$2:$D$500, "messaging")</f>
        <v>7</v>
      </c>
      <c r="D20" s="21">
        <f>COUNTIF(SpringXD!$C$2:$C$500, "messaging") + COUNTIF(SpringXD!$D$2:$D$500, "messaging")</f>
        <v>11</v>
      </c>
      <c r="E20" s="21">
        <f>COUNTIF(BIBINT!$C$2:$C$500, "messaging") + COUNTIF(BIBINT!$D$2:$D$500, "messaging")</f>
        <v>1</v>
      </c>
      <c r="F20" s="21">
        <f>COUNTIF(ROD!$C$2:$C$500, "messaging") + COUNTIF(ROD!$D$2:$D$500, "messaging")</f>
        <v>0</v>
      </c>
      <c r="G20" s="21">
        <f>COUNTIF(tagm8vault!$C$2:$C$500, "messaging") + COUNTIF(tagm8vault!$D$2:$D$500, "messaging")</f>
        <v>0</v>
      </c>
      <c r="H20" s="21">
        <f>COUNTIF(MunkeyIssues!$C$2:$C$500, "messaging") + COUNTIF(MunkeyIssues!$D$2:$D$500, "messaging")</f>
        <v>6</v>
      </c>
      <c r="I20" s="21">
        <f>COUNTIF(OnionRouting!$C$2:$C$500, "messaging") + COUNTIF(OnionRouting!$D$2:$D$500, "messaging")</f>
        <v>0</v>
      </c>
      <c r="J20" s="21">
        <f>COUNTIF(Calipso!$C$2:$C$500, "messaging") + COUNTIF(Calipso!$D$2:$D$500, "messaging")</f>
        <v>0</v>
      </c>
      <c r="K20" s="21">
        <f>COUNTIF(IOSched!$C$2:$C$500, "messaging") + COUNTIF(IOSched!$D$2:$D$500, "messaging")</f>
        <v>1</v>
      </c>
      <c r="L20" s="21">
        <f>COUNTIF(MyTardis!$C$2:$C$500, "messaging") + COUNTIF(MyTardis!$D$2:$D$500, "messaging")</f>
        <v>0</v>
      </c>
      <c r="M20" s="21">
        <f>COUNTIF(SCons!$C$2:$C$500, "messaging") + COUNTIF(SCons!$D$2:$D$500, "messaging")</f>
        <v>0</v>
      </c>
      <c r="N20" s="21">
        <f>COUNTIF(OpenRefine!$C$2:$C$500, "messaging") + COUNTIF(OpenRefine!$D$2:$D$500, "messaging")</f>
        <v>1</v>
      </c>
      <c r="O20" s="21">
        <f>COUNTIF(Beets!$C$2:$C$500, "messaging") + COUNTIF(Beets!$D$2:$D$500, "messaging")</f>
        <v>0</v>
      </c>
      <c r="P20" s="21">
        <f>COUNTIF(Teammates!$C$2:$C$500, "messaging") + COUNTIF(Teammates!$D$2:$D$500, "messaging")</f>
        <v>4</v>
      </c>
      <c r="Q20" s="21">
        <f>COUNTIF(QMiner!$C$2:$C$500, "messaging") + COUNTIF(QMiner!$D$2:$D$500, "messaging")</f>
        <v>0</v>
      </c>
      <c r="R20" s="21">
        <f>COUNTIF(Spacewalk!$C$2:$C$500, "messaging") + COUNTIF(Spacewalk!$D$2:$D$500, "messaging")</f>
        <v>0</v>
      </c>
      <c r="S20" s="21">
        <f>COUNTIF(CoronaWarnApp!$C$2:$C$500, "messaging") + COUNTIF(CoronaWarnApp!$D$2:$D$500, "messaging")</f>
        <v>17</v>
      </c>
    </row>
    <row r="21" spans="1:19" x14ac:dyDescent="0.35">
      <c r="A21" s="19" t="s">
        <v>35</v>
      </c>
      <c r="B21" s="20">
        <f t="shared" si="0"/>
        <v>54</v>
      </c>
      <c r="C21" s="21">
        <f>COUNTIF(Zengarden!$C$2:$C$500, "algorithm") + COUNTIF(Zengarden!$D$2:$D$500, "algorithm")</f>
        <v>7</v>
      </c>
      <c r="D21" s="21">
        <f>COUNTIF(SpringXD!$C$2:$C$500, "algorithm") + COUNTIF(SpringXD!$D$2:$D$500, "algorithm")</f>
        <v>1</v>
      </c>
      <c r="E21" s="21">
        <f>COUNTIF(BIBINT!$C$2:$C$500, "algorithm") + COUNTIF(BIBINT!$D$2:$D$500, "algorithm")</f>
        <v>1</v>
      </c>
      <c r="F21" s="21">
        <f>COUNTIF(ROD!$C$2:$C$500, "algorithm") + COUNTIF(ROD!$D$2:$D$500, "algorithm")</f>
        <v>13</v>
      </c>
      <c r="G21" s="21">
        <f>COUNTIF(tagm8vault!$C$2:$C$500, "algorithm") + COUNTIF(tagm8vault!$D$2:$D$500, "algorithm")</f>
        <v>0</v>
      </c>
      <c r="H21" s="21">
        <f>COUNTIF(MunkeyIssues!$C$2:$C$500, "algorithm") + COUNTIF(MunkeyIssues!$D$2:$D$500, "algorithm")</f>
        <v>0</v>
      </c>
      <c r="I21" s="21">
        <f>COUNTIF(OnionRouting!$C$2:$C$500, "algorithm") + COUNTIF(OnionRouting!$D$2:$D$500, "algorithm")</f>
        <v>0</v>
      </c>
      <c r="J21" s="21">
        <f>COUNTIF(Calipso!$C$2:$C$500, "algorithm") + COUNTIF(Calipso!$D$2:$D$500, "algorithm")</f>
        <v>0</v>
      </c>
      <c r="K21" s="21">
        <f>COUNTIF(IOSched!$C$2:$C$500, "algorithm") + COUNTIF(IOSched!$D$2:$D$500, "algorithm")</f>
        <v>0</v>
      </c>
      <c r="L21" s="21">
        <f>COUNTIF(MyTardis!$C$2:$C$500, "algorithm") + COUNTIF(MyTardis!$D$2:$D$500, "algorithm")</f>
        <v>0</v>
      </c>
      <c r="M21" s="21">
        <f>COUNTIF(SCons!$C$2:$C$500, "algorithm") + COUNTIF(SCons!$D$2:$D$500, "algorithm")</f>
        <v>4</v>
      </c>
      <c r="N21" s="21">
        <f>COUNTIF(OpenRefine!$C$2:$C$500, "algorithm") + COUNTIF(OpenRefine!$D$2:$D$500, "algorithm")</f>
        <v>1</v>
      </c>
      <c r="O21" s="21">
        <f>COUNTIF(Beets!$C$2:$C$500, "algorithm") + COUNTIF(Beets!$D$2:$D$500, "algorithm")</f>
        <v>3</v>
      </c>
      <c r="P21" s="21">
        <f>COUNTIF(Teammates!$C$2:$C$500, "algorithm") + COUNTIF(Teammates!$D$2:$D$500, "algorithm")</f>
        <v>2</v>
      </c>
      <c r="Q21" s="21">
        <f>COUNTIF(QMiner!$C$2:$C$500, "algorithm") + COUNTIF(QMiner!$D$2:$D$500, "algorithm")</f>
        <v>20</v>
      </c>
      <c r="R21" s="21">
        <f>COUNTIF(Spacewalk!$C$2:$C$500, "algorithm") + COUNTIF(Spacewalk!$D$2:$D$500, "algorithm")</f>
        <v>0</v>
      </c>
      <c r="S21" s="21">
        <f>COUNTIF(CoronaWarnApp!$C$2:$C$500, "algorithm") + COUNTIF(CoronaWarnApp!$D$2:$D$500, "algorithm")</f>
        <v>2</v>
      </c>
    </row>
    <row r="22" spans="1:19" x14ac:dyDescent="0.35">
      <c r="A22" s="19" t="s">
        <v>36</v>
      </c>
      <c r="B22" s="20">
        <f t="shared" si="0"/>
        <v>70</v>
      </c>
      <c r="C22" s="21">
        <f>COUNTIF(Zengarden!$C$2:$C$500, "relation") + COUNTIF(Zengarden!$D$2:$D$500, "relation")</f>
        <v>18</v>
      </c>
      <c r="D22" s="21">
        <f>COUNTIF(SpringXD!$C$2:$C$500, "relation") + COUNTIF(SpringXD!$D$2:$D$500, "relation")</f>
        <v>3</v>
      </c>
      <c r="E22" s="21">
        <f>COUNTIF(BIBINT!$C$2:$C$500, "relation") + COUNTIF(BIBINT!$D$2:$D$500, "relation")</f>
        <v>2</v>
      </c>
      <c r="F22" s="21">
        <f>COUNTIF(ROD!$C$2:$C$500, "relation") + COUNTIF(ROD!$D$2:$D$500, "relation")</f>
        <v>26</v>
      </c>
      <c r="G22" s="21">
        <f>COUNTIF(tagm8vault!$C$2:$C$500, "relation") + COUNTIF(tagm8vault!$D$2:$D$500, "relation")</f>
        <v>0</v>
      </c>
      <c r="H22" s="21">
        <f>COUNTIF(MunkeyIssues!$C$2:$C$500, "relation") + COUNTIF(MunkeyIssues!$D$2:$D$500, "relation")</f>
        <v>0</v>
      </c>
      <c r="I22" s="21">
        <f>COUNTIF(OnionRouting!$C$2:$C$500, "relation") + COUNTIF(OnionRouting!$D$2:$D$500, "relation")</f>
        <v>1</v>
      </c>
      <c r="J22" s="21">
        <f>COUNTIF(Calipso!$C$2:$C$500, "relation") + COUNTIF(Calipso!$D$2:$D$500, "relation")</f>
        <v>0</v>
      </c>
      <c r="K22" s="21">
        <f>COUNTIF(IOSched!$C$2:$C$500, "relation") + COUNTIF(IOSched!$D$2:$D$500, "relation")</f>
        <v>0</v>
      </c>
      <c r="L22" s="21">
        <f>COUNTIF(MyTardis!$C$2:$C$500, "relation") + COUNTIF(MyTardis!$D$2:$D$500, "relation")</f>
        <v>0</v>
      </c>
      <c r="M22" s="21">
        <f>COUNTIF(SCons!$C$2:$C$500, "relation") + COUNTIF(SCons!$D$2:$D$500, "relation")</f>
        <v>5</v>
      </c>
      <c r="N22" s="21">
        <f>COUNTIF(OpenRefine!$C$2:$C$500, "relation") + COUNTIF(OpenRefine!$D$2:$D$500, "relation")</f>
        <v>0</v>
      </c>
      <c r="O22" s="21">
        <f>COUNTIF(Beets!$C$2:$C$500, "relation") + COUNTIF(Beets!$D$2:$D$500, "relation")</f>
        <v>9</v>
      </c>
      <c r="P22" s="21">
        <f>COUNTIF(Teammates!$C$2:$C$500, "relation") + COUNTIF(Teammates!$D$2:$D$500, "relation")</f>
        <v>0</v>
      </c>
      <c r="Q22" s="21">
        <f>COUNTIF(QMiner!$C$2:$C$500, "relation") + COUNTIF(QMiner!$D$2:$D$500, "relation")</f>
        <v>1</v>
      </c>
      <c r="R22" s="21">
        <f>COUNTIF(Spacewalk!$C$2:$C$500, "relation") + COUNTIF(Spacewalk!$D$2:$D$500, "relation")</f>
        <v>1</v>
      </c>
      <c r="S22" s="21">
        <f>COUNTIF(CoronaWarnApp!$C$2:$C$500, "relation") + COUNTIF(CoronaWarnApp!$D$2:$D$500, "relation")</f>
        <v>4</v>
      </c>
    </row>
    <row r="23" spans="1:19" x14ac:dyDescent="0.35">
      <c r="A23" s="13" t="s">
        <v>37</v>
      </c>
      <c r="B23" s="14">
        <f t="shared" si="0"/>
        <v>70</v>
      </c>
      <c r="C23" s="15">
        <f>COUNTIF(Zengarden!$C$2:$C$500, "arrangement decision") + COUNTIF(Zengarden!$D$2:$D$500, "arrangement decision") +C24+C25+C26</f>
        <v>0</v>
      </c>
      <c r="D23" s="15">
        <f>COUNTIF(SpringXD!$C$2:$C$500, "arrangement decision") + COUNTIF(SpringXD!$D$2:$D$500, "arrangement decision") +D24+D25+D26</f>
        <v>8</v>
      </c>
      <c r="E23" s="15">
        <f>COUNTIF(BIBINT!$C$2:$C$500, "arrangement decision") + COUNTIF(BIBINT!$D$2:$D$500, "arrangement decision") +E24+E25+E26</f>
        <v>2</v>
      </c>
      <c r="F23" s="15">
        <f>COUNTIF(ROD!$C$2:$C$500, "arrangement decision") + COUNTIF(ROD!$D$2:$D$500, "arrangement decision") +F24+F25+F26</f>
        <v>2</v>
      </c>
      <c r="G23" s="15">
        <f>COUNTIF(tagm8vault!$C$2:$C$500, "arrangement decision") + COUNTIF(tagm8vault!$D$2:$D$500, "arrangement decision") +G24+G25+G26</f>
        <v>2</v>
      </c>
      <c r="H23" s="15">
        <f>COUNTIF(MunkeyIssues!$C$2:$C$500, "arrangement decision") + COUNTIF(MunkeyIssues!$D$2:$D$500, "arrangement decision") +H24+H25+H26</f>
        <v>9</v>
      </c>
      <c r="I23" s="15">
        <f>COUNTIF(OnionRouting!$C$2:$C$500, "arrangement decision") + COUNTIF(OnionRouting!$D$2:$D$500, "arrangement decision") +I24+I25+I26</f>
        <v>4</v>
      </c>
      <c r="J23" s="15">
        <f>COUNTIF(Calipso!$C$2:$C$500, "arrangement decision") + COUNTIF(Calipso!$D$2:$D$500, "arrangement decision") +J24+J25+J26</f>
        <v>5</v>
      </c>
      <c r="K23" s="15">
        <f>COUNTIF(IOSched!$C$2:$C$500, "arrangement decision") + COUNTIF(IOSched!$D$2:$D$500, "arrangement decision") +K24+K25+K26</f>
        <v>2</v>
      </c>
      <c r="L23" s="15">
        <f>COUNTIF(MyTardis!$C$2:$C$500, "arrangement decision") + COUNTIF(MyTardis!$D$2:$D$500, "arrangement decision") +L24+L25+L26</f>
        <v>4</v>
      </c>
      <c r="M23" s="15">
        <f>COUNTIF(SCons!$C$2:$C$500, "arrangement decision") + COUNTIF(SCons!$D$2:$D$500, "arrangement decision") +M24+M25+M26</f>
        <v>0</v>
      </c>
      <c r="N23" s="15">
        <f>COUNTIF(OpenRefine!$C$2:$C$500, "arrangement decision") + COUNTIF(OpenRefine!$D$2:$D$500, "arrangement decision") +N24+N25+N26</f>
        <v>4</v>
      </c>
      <c r="O23" s="15">
        <f>COUNTIF(Beets!$C$2:$C$500, "arrangement decision") + COUNTIF(Beets!$D$2:$D$500, "arrangement decision") +O24+O25+O26</f>
        <v>6</v>
      </c>
      <c r="P23" s="15">
        <f>COUNTIF(Teammates!$C$2:$C$500, "arrangement decision") + COUNTIF(Teammates!$D$2:$D$500, "arrangement decision") +P24+P25+P26</f>
        <v>7</v>
      </c>
      <c r="Q23" s="15">
        <f>COUNTIF(QMiner!$C$2:$C$500, "arrangement decision") + COUNTIF(QMiner!$D$2:$D$500, "arrangement decision") +Q24+Q25+Q26</f>
        <v>8</v>
      </c>
      <c r="R23" s="15">
        <f>COUNTIF(Spacewalk!$C$2:$C$500, "arrangement decision") + COUNTIF(Spacewalk!$D$2:$D$500, "arrangement decision") +R24+R25+R26</f>
        <v>5</v>
      </c>
      <c r="S23" s="15">
        <f>COUNTIF(CoronaWarnApp!$C$2:$C$500, "arrangement decision") + COUNTIF(CoronaWarnApp!$D$2:$D$500, "arrangement decision") +S24+S25+S26</f>
        <v>2</v>
      </c>
    </row>
    <row r="24" spans="1:19" x14ac:dyDescent="0.35">
      <c r="A24" s="19" t="s">
        <v>38</v>
      </c>
      <c r="B24" s="20">
        <f t="shared" si="0"/>
        <v>40</v>
      </c>
      <c r="C24" s="21">
        <f>COUNTIF(Zengarden!$C$2:$C$500, "architectural style") + COUNTIF(Zengarden!$D$2:$D$500, "architectural style")</f>
        <v>0</v>
      </c>
      <c r="D24" s="21">
        <f>COUNTIF(SpringXD!$C$2:$C$500, "architectural style") + COUNTIF(SpringXD!$D$2:$D$500, "architectural style")</f>
        <v>1</v>
      </c>
      <c r="E24" s="21">
        <f>COUNTIF(BIBINT!$C$2:$C$500, "architectural style") + COUNTIF(BIBINT!$D$2:$D$500, "architectural style")</f>
        <v>2</v>
      </c>
      <c r="F24" s="21">
        <f>COUNTIF(ROD!$C$2:$C$500, "architectural style") + COUNTIF(ROD!$D$2:$D$500, "architectural style")</f>
        <v>1</v>
      </c>
      <c r="G24" s="21">
        <f>COUNTIF(tagm8vault!$C$2:$C$500, "architectural style") + COUNTIF(tagm8vault!$D$2:$D$500, "architectural style")</f>
        <v>1</v>
      </c>
      <c r="H24" s="21">
        <f>COUNTIF(MunkeyIssues!$C$2:$C$500, "architectural style") + COUNTIF(MunkeyIssues!$D$2:$D$500, "architectural style")</f>
        <v>7</v>
      </c>
      <c r="I24" s="21">
        <f>COUNTIF(OnionRouting!$C$2:$C$500, "architectural style") + COUNTIF(OnionRouting!$D$2:$D$500, "architectural style")</f>
        <v>4</v>
      </c>
      <c r="J24" s="21">
        <f>COUNTIF(Calipso!$C$2:$C$500, "architectural style") + COUNTIF(Calipso!$D$2:$D$500, "architectural style")</f>
        <v>4</v>
      </c>
      <c r="K24" s="21">
        <f>COUNTIF(IOSched!$C$2:$C$500, "architectural style") + COUNTIF(IOSched!$D$2:$D$500, "architectural style")</f>
        <v>2</v>
      </c>
      <c r="L24" s="21">
        <f>COUNTIF(MyTardis!$C$2:$C$500, "architectural style") + COUNTIF(MyTardis!$D$2:$D$500, "architectural style")</f>
        <v>3</v>
      </c>
      <c r="M24" s="21">
        <f>COUNTIF(SCons!$C$2:$C$500, "architectural style") + COUNTIF(SCons!$D$2:$D$500, "architectural style")</f>
        <v>0</v>
      </c>
      <c r="N24" s="21">
        <f>COUNTIF(OpenRefine!$C$2:$C$500, "architectural style") + COUNTIF(OpenRefine!$D$2:$D$500, "architectural style")</f>
        <v>4</v>
      </c>
      <c r="O24" s="21">
        <f>COUNTIF(Beets!$C$2:$C$500, "architectural style") + COUNTIF(Beets!$D$2:$D$500, "architectural style")</f>
        <v>0</v>
      </c>
      <c r="P24" s="21">
        <f>COUNTIF(Teammates!$C$2:$C$500, "architectural style") + COUNTIF(Teammates!$D$2:$D$500, "architectural style")</f>
        <v>1</v>
      </c>
      <c r="Q24" s="21">
        <f>COUNTIF(QMiner!$C$2:$C$500, "architectural style") + COUNTIF(QMiner!$D$2:$D$500, "architectural style")</f>
        <v>5</v>
      </c>
      <c r="R24" s="21">
        <f>COUNTIF(Spacewalk!$C$2:$C$500, "architectural style") + COUNTIF(Spacewalk!$D$2:$D$500, "architectural style")</f>
        <v>3</v>
      </c>
      <c r="S24" s="21">
        <f>COUNTIF(CoronaWarnApp!$C$2:$C$500, "architectural style") + COUNTIF(CoronaWarnApp!$D$2:$D$500, "architectural style")</f>
        <v>2</v>
      </c>
    </row>
    <row r="25" spans="1:19" x14ac:dyDescent="0.35">
      <c r="A25" s="19" t="s">
        <v>39</v>
      </c>
      <c r="B25" s="20">
        <f t="shared" si="0"/>
        <v>24</v>
      </c>
      <c r="C25" s="21">
        <f>COUNTIF(Zengarden!$C$2:$C$500, "architectural pattern") + COUNTIF(Zengarden!$D$2:$D$500, "architectural pattern")</f>
        <v>0</v>
      </c>
      <c r="D25" s="21">
        <f>COUNTIF(SpringXD!$C$2:$C$500, "architectural pattern") + COUNTIF(SpringXD!$D$2:$D$500, "architectural pattern")</f>
        <v>3</v>
      </c>
      <c r="E25" s="21">
        <f>COUNTIF(BIBINT!$C$2:$C$500, "architectural pattern") + COUNTIF(BIBINT!$D$2:$D$500, "architectural pattern")</f>
        <v>0</v>
      </c>
      <c r="F25" s="21">
        <f>COUNTIF(ROD!$C$2:$C$500, "architectural pattern") + COUNTIF(ROD!$D$2:$D$500, "architectural pattern")</f>
        <v>1</v>
      </c>
      <c r="G25" s="21">
        <f>COUNTIF(tagm8vault!$C$2:$C$500, "architectural pattern") + COUNTIF(tagm8vault!$D$2:$D$500, "architectural pattern")</f>
        <v>1</v>
      </c>
      <c r="H25" s="21">
        <f>COUNTIF(MunkeyIssues!$C$2:$C$500, "architectural pattern") + COUNTIF(MunkeyIssues!$D$2:$D$500, "architectural pattern")</f>
        <v>2</v>
      </c>
      <c r="I25" s="21">
        <f>COUNTIF(OnionRouting!$C$2:$C$500, "architectural pattern") + COUNTIF(OnionRouting!$D$2:$D$500, "architectural pattern")</f>
        <v>0</v>
      </c>
      <c r="J25" s="21">
        <f>COUNTIF(Calipso!$C$2:$C$500, "architectural pattern") + COUNTIF(Calipso!$D$2:$D$500, "architectural pattern")</f>
        <v>1</v>
      </c>
      <c r="K25" s="21">
        <f>COUNTIF(IOSched!$C$2:$C$500, "architectural pattern") + COUNTIF(IOSched!$D$2:$D$500, "architectural pattern")</f>
        <v>0</v>
      </c>
      <c r="L25" s="21">
        <f>COUNTIF(MyTardis!$C$2:$C$500, "architectural pattern") + COUNTIF(MyTardis!$D$2:$D$500, "architectural pattern")</f>
        <v>0</v>
      </c>
      <c r="M25" s="21">
        <f>COUNTIF(SCons!$C$2:$C$500, "architectural pattern") + COUNTIF(SCons!$D$2:$D$500, "architectural pattern")</f>
        <v>0</v>
      </c>
      <c r="N25" s="21">
        <f>COUNTIF(OpenRefine!$C$2:$C$500, "architectural pattern") + COUNTIF(OpenRefine!$D$2:$D$500, "architectural pattern")</f>
        <v>0</v>
      </c>
      <c r="O25" s="21">
        <f>COUNTIF(Beets!$C$2:$C$500, "architectural pattern") + COUNTIF(Beets!$D$2:$D$500, "architectural pattern")</f>
        <v>6</v>
      </c>
      <c r="P25" s="21">
        <f>COUNTIF(Teammates!$C$2:$C$500, "architectural pattern") + COUNTIF(Teammates!$D$2:$D$500, "architectural pattern")</f>
        <v>6</v>
      </c>
      <c r="Q25" s="21">
        <f>COUNTIF(QMiner!$C$2:$C$500, "architectural pattern") + COUNTIF(QMiner!$D$2:$D$500, "architectural pattern")</f>
        <v>3</v>
      </c>
      <c r="R25" s="21">
        <f>COUNTIF(Spacewalk!$C$2:$C$500, "architectural pattern") + COUNTIF(Spacewalk!$D$2:$D$500, "architectural pattern")</f>
        <v>1</v>
      </c>
      <c r="S25" s="21">
        <f>COUNTIF(CoronaWarnApp!$C$2:$C$500, "architectural pattern") + COUNTIF(CoronaWarnApp!$D$2:$D$500, "architectural pattern")</f>
        <v>0</v>
      </c>
    </row>
    <row r="26" spans="1:19" x14ac:dyDescent="0.35">
      <c r="A26" s="19" t="s">
        <v>40</v>
      </c>
      <c r="B26" s="20">
        <f t="shared" si="0"/>
        <v>6</v>
      </c>
      <c r="C26" s="21">
        <f>COUNTIF(Zengarden!$C$2:$C$500, "reference architecture") + COUNTIF(Zengarden!$D$2:$D$500, "reference architecture")</f>
        <v>0</v>
      </c>
      <c r="D26" s="21">
        <f>COUNTIF(SpringXD!$C$2:$C$500, "reference architecture") + COUNTIF(SpringXD!$D$2:$D$500, "reference architecture")</f>
        <v>4</v>
      </c>
      <c r="E26" s="21">
        <f>COUNTIF(BIBINT!$C$2:$C$500, "reference architecture") + COUNTIF(BIBINT!$D$2:$D$500, "reference architecture")</f>
        <v>0</v>
      </c>
      <c r="F26" s="21">
        <f>COUNTIF(ROD!$C$2:$C$500, "reference architecture") + COUNTIF(ROD!$D$2:$D$500, "reference architecture")</f>
        <v>0</v>
      </c>
      <c r="G26" s="21">
        <f>COUNTIF(tagm8vault!$C$2:$C$500, "reference architecture") + COUNTIF(tagm8vault!$D$2:$D$500, "reference architecture")</f>
        <v>0</v>
      </c>
      <c r="H26" s="21">
        <f>COUNTIF(MunkeyIssues!$C$2:$C$500, "reference architecture") + COUNTIF(MunkeyIssues!$D$2:$D$500, "reference architecture")</f>
        <v>0</v>
      </c>
      <c r="I26" s="21">
        <f>COUNTIF(OnionRouting!$C$2:$C$500, "reference architecture") + COUNTIF(OnionRouting!$D$2:$D$500, "reference architecture")</f>
        <v>0</v>
      </c>
      <c r="J26" s="21">
        <f>COUNTIF(Calipso!$C$2:$C$500, "reference architecture") + COUNTIF(Calipso!$D$2:$D$500, "reference architecture")</f>
        <v>0</v>
      </c>
      <c r="K26" s="21">
        <f>COUNTIF(IOSched!$C$2:$C$500, "reference architecture") + COUNTIF(IOSched!$D$2:$D$500, "reference architecture")</f>
        <v>0</v>
      </c>
      <c r="L26" s="21">
        <f>COUNTIF(MyTardis!$C$2:$C$500, "reference architecture") + COUNTIF(MyTardis!$D$2:$D$500, "reference architecture")</f>
        <v>1</v>
      </c>
      <c r="M26" s="21">
        <f>COUNTIF(SCons!$C$2:$C$500, "reference architecture") + COUNTIF(SCons!$D$2:$D$500, "reference architecture")</f>
        <v>0</v>
      </c>
      <c r="N26" s="21">
        <f>COUNTIF(OpenRefine!$C$2:$C$500, "reference architecture") + COUNTIF(OpenRefine!$D$2:$D$500, "reference architecture")</f>
        <v>0</v>
      </c>
      <c r="O26" s="21">
        <f>COUNTIF(Beets!$C$2:$C$500, "reference architecture") + COUNTIF(Beets!$D$2:$D$500, "reference architecture")</f>
        <v>0</v>
      </c>
      <c r="P26" s="21">
        <f>COUNTIF(Teammates!$C$2:$C$500, "reference architecture") + COUNTIF(Teammates!$D$2:$D$500, "reference architecture")</f>
        <v>0</v>
      </c>
      <c r="Q26" s="21">
        <f>COUNTIF(QMiner!$C$2:$C$500, "reference architecture") + COUNTIF(QMiner!$D$2:$D$500, "reference architecture")</f>
        <v>0</v>
      </c>
      <c r="R26" s="21">
        <f>COUNTIF(Spacewalk!$C$2:$C$500, "reference architecture") + COUNTIF(Spacewalk!$D$2:$D$500, "reference architecture")</f>
        <v>1</v>
      </c>
      <c r="S26" s="21">
        <f>COUNTIF(CoronaWarnApp!$C$2:$C$500, "reference architecture") + COUNTIF(CoronaWarnApp!$D$2:$D$500, "reference architecture")</f>
        <v>0</v>
      </c>
    </row>
    <row r="27" spans="1:19" ht="18.5" x14ac:dyDescent="0.45">
      <c r="A27" s="27" t="s">
        <v>41</v>
      </c>
      <c r="B27" s="28">
        <f t="shared" si="0"/>
        <v>83</v>
      </c>
      <c r="C27" s="29">
        <f>COUNTIF(Zengarden!$C$2:$C$500, "property decision") + COUNTIF(Zengarden!$D$2:$D$500, "property decision") +C28+C29</f>
        <v>3</v>
      </c>
      <c r="D27" s="29">
        <f>COUNTIF(SpringXD!$C$2:$C$500, "property decision") + COUNTIF(SpringXD!$D$2:$D$500, "property decision") +D28+D29</f>
        <v>0</v>
      </c>
      <c r="E27" s="29">
        <f>COUNTIF(BIBINT!$C$2:$C$500, "property decision") + COUNTIF(BIBINT!$D$2:$D$500, "property decision") +E28+E29</f>
        <v>0</v>
      </c>
      <c r="F27" s="29">
        <f>COUNTIF(ROD!$C$2:$C$500, "property decision") + COUNTIF(ROD!$D$2:$D$500, "property decision") +F28+F29</f>
        <v>6</v>
      </c>
      <c r="G27" s="29">
        <f>COUNTIF(tagm8vault!$C$2:$C$500, "property decision") + COUNTIF(tagm8vault!$D$2:$D$500, "property decision") +G28+G29</f>
        <v>0</v>
      </c>
      <c r="H27" s="29">
        <f>COUNTIF(MunkeyIssues!$C$2:$C$500, "property decision") + COUNTIF(MunkeyIssues!$D$2:$D$500, "property decision") +H28+H29</f>
        <v>0</v>
      </c>
      <c r="I27" s="29">
        <f>COUNTIF(OnionRouting!$C$2:$C$500, "property decision") + COUNTIF(OnionRouting!$D$2:$D$500, "property decision") +I28+I29</f>
        <v>2</v>
      </c>
      <c r="J27" s="29">
        <f>COUNTIF(Calipso!$C$2:$C$500, "property decision") + COUNTIF(Calipso!$D$2:$D$500, "property decision") +J28+J29</f>
        <v>2</v>
      </c>
      <c r="K27" s="29">
        <f>COUNTIF(IOSched!$C$2:$C$500, "property decision") + COUNTIF(IOSched!$D$2:$D$500, "property decision") +K28+K29</f>
        <v>2</v>
      </c>
      <c r="L27" s="29">
        <f>COUNTIF(MyTardis!$C$2:$C$500, "property decision") + COUNTIF(MyTardis!$D$2:$D$500, "property decision") +L28+L29</f>
        <v>3</v>
      </c>
      <c r="M27" s="29">
        <f>COUNTIF(SCons!$C$2:$C$500, "property decision") + COUNTIF(SCons!$D$2:$D$500, "property decision") +M28+M29</f>
        <v>2</v>
      </c>
      <c r="N27" s="29">
        <f>COUNTIF(OpenRefine!$C$2:$C$500, "property decision") + COUNTIF(OpenRefine!$D$2:$D$500, "property decision") +N28+N29</f>
        <v>2</v>
      </c>
      <c r="O27" s="29">
        <f>COUNTIF(Beets!$C$2:$C$500, "property decision") + COUNTIF(Beets!$D$2:$D$500, "property decision") +O28+O29</f>
        <v>0</v>
      </c>
      <c r="P27" s="29">
        <f>COUNTIF(Teammates!$C$2:$C$500, "property decision") + COUNTIF(Teammates!$D$2:$D$500, "property decision") +P28+P29</f>
        <v>13</v>
      </c>
      <c r="Q27" s="29">
        <f>COUNTIF(QMiner!$C$2:$C$500, "property decision") + COUNTIF(QMiner!$D$2:$D$500, "property decision") +Q28+Q29</f>
        <v>0</v>
      </c>
      <c r="R27" s="29">
        <f>COUNTIF(Spacewalk!$C$2:$C$500, "property decision") + COUNTIF(Spacewalk!$D$2:$D$500, "property decision") +R28+R29</f>
        <v>0</v>
      </c>
      <c r="S27" s="29">
        <f>COUNTIF(CoronaWarnApp!$C$2:$C$500, "property decision") + COUNTIF(CoronaWarnApp!$D$2:$D$500, "property decision") +S28+S29</f>
        <v>48</v>
      </c>
    </row>
    <row r="28" spans="1:19" x14ac:dyDescent="0.35">
      <c r="A28" s="30" t="s">
        <v>42</v>
      </c>
      <c r="B28" s="31">
        <f t="shared" si="0"/>
        <v>73</v>
      </c>
      <c r="C28" s="32">
        <f>COUNTIF(Zengarden!$C$2:$C$500, "design rule") + COUNTIF(Zengarden!$D$2:$D$500, "design rule")</f>
        <v>1</v>
      </c>
      <c r="D28" s="32">
        <f>COUNTIF(SpringXD!$C$2:$C$500, "design rule") + COUNTIF(SpringXD!$D$2:$D$500, "design rule")</f>
        <v>0</v>
      </c>
      <c r="E28" s="32">
        <f>COUNTIF(BIBINT!$C$2:$C$500, "design rule") + COUNTIF(BIBINT!$D$2:$D$500, "design rule")</f>
        <v>0</v>
      </c>
      <c r="F28" s="32">
        <f>COUNTIF(ROD!$C$2:$C$500, "design rule") + COUNTIF(ROD!$D$2:$D$500, "design rule")</f>
        <v>5</v>
      </c>
      <c r="G28" s="32">
        <f>COUNTIF(tagm8vault!$C$2:$C$500, "design rule") + COUNTIF(tagm8vault!$D$2:$D$500, "design rule")</f>
        <v>0</v>
      </c>
      <c r="H28" s="32">
        <f>COUNTIF(MunkeyIssues!$C$2:$C$500, "design rule") + COUNTIF(MunkeyIssues!$D$2:$D$500, "design rule")</f>
        <v>0</v>
      </c>
      <c r="I28" s="32">
        <f>COUNTIF(OnionRouting!$C$2:$C$500, "design rule") + COUNTIF(OnionRouting!$D$2:$D$500, "design rule")</f>
        <v>2</v>
      </c>
      <c r="J28" s="32">
        <f>COUNTIF(Calipso!$C$2:$C$500, "design rule") + COUNTIF(Calipso!$D$2:$D$500, "design rule")</f>
        <v>1</v>
      </c>
      <c r="K28" s="32">
        <f>COUNTIF(IOSched!$C$2:$C$500, "design rule") + COUNTIF(IOSched!$D$2:$D$500, "design rule")</f>
        <v>1</v>
      </c>
      <c r="L28" s="32">
        <f>COUNTIF(MyTardis!$C$2:$C$500, "design rule") + COUNTIF(MyTardis!$D$2:$D$500, "design rule")</f>
        <v>0</v>
      </c>
      <c r="M28" s="32">
        <f>COUNTIF(SCons!$C$2:$C$500, "design rule") + COUNTIF(SCons!$D$2:$D$500, "design rule")</f>
        <v>2</v>
      </c>
      <c r="N28" s="32">
        <f>COUNTIF(OpenRefine!$C$2:$C$500, "design rule") + COUNTIF(OpenRefine!$D$2:$D$500, "design rule")</f>
        <v>1</v>
      </c>
      <c r="O28" s="32">
        <f>COUNTIF(Beets!$C$2:$C$500, "design rule") + COUNTIF(Beets!$D$2:$D$500, "design rule")</f>
        <v>0</v>
      </c>
      <c r="P28" s="32">
        <f>COUNTIF(Teammates!$C$2:$C$500, "design rule") + COUNTIF(Teammates!$D$2:$D$500, "design rule")</f>
        <v>13</v>
      </c>
      <c r="Q28" s="32">
        <f>COUNTIF(QMiner!$C$2:$C$500, "design rule") + COUNTIF(QMiner!$D$2:$D$500, "design rule")</f>
        <v>0</v>
      </c>
      <c r="R28" s="32">
        <f>COUNTIF(Spacewalk!$C$2:$C$500, "design rule") + COUNTIF(Spacewalk!$D$2:$D$500, "design rule")</f>
        <v>0</v>
      </c>
      <c r="S28" s="32">
        <f>COUNTIF(CoronaWarnApp!$C$2:$C$500, "design rule") + COUNTIF(CoronaWarnApp!$D$2:$D$500, "design rule")</f>
        <v>47</v>
      </c>
    </row>
    <row r="29" spans="1:19" x14ac:dyDescent="0.35">
      <c r="A29" s="33" t="s">
        <v>43</v>
      </c>
      <c r="B29" s="34">
        <f t="shared" si="0"/>
        <v>10</v>
      </c>
      <c r="C29" s="35">
        <f>COUNTIF(Zengarden!$C$2:$C$500, "guideline") + COUNTIF(Zengarden!$D$2:$D$500, "guideline")</f>
        <v>2</v>
      </c>
      <c r="D29" s="35">
        <f>COUNTIF(SpringXD!$C$2:$C$500, "guideline") + COUNTIF(SpringXD!$D$2:$D$500, "guideline")</f>
        <v>0</v>
      </c>
      <c r="E29" s="35">
        <f>COUNTIF(BIBINT!$C$2:$C$500, "guideline") + COUNTIF(BIBINT!$D$2:$D$500, "guideline")</f>
        <v>0</v>
      </c>
      <c r="F29" s="35">
        <f>COUNTIF(ROD!$C$2:$C$500, "guideline") + COUNTIF(ROD!$D$2:$D$500, "guideline")</f>
        <v>1</v>
      </c>
      <c r="G29" s="35">
        <f>COUNTIF(tagm8vault!$C$2:$C$500, "guideline") + COUNTIF(tagm8vault!$D$2:$D$500, "guideline")</f>
        <v>0</v>
      </c>
      <c r="H29" s="35">
        <f>COUNTIF(MunkeyIssues!$C$2:$C$500, "guideline") + COUNTIF(MunkeyIssues!$D$2:$D$500, "guideline")</f>
        <v>0</v>
      </c>
      <c r="I29" s="35">
        <f>COUNTIF(OnionRouting!$C$2:$C$500, "guideline") + COUNTIF(OnionRouting!$D$2:$D$500, "guideline")</f>
        <v>0</v>
      </c>
      <c r="J29" s="35">
        <f>COUNTIF(Calipso!$C$2:$C$500, "guideline") + COUNTIF(Calipso!$D$2:$D$500, "guideline")</f>
        <v>1</v>
      </c>
      <c r="K29" s="35">
        <f>COUNTIF(IOSched!$C$2:$C$500, "guideline") + COUNTIF(IOSched!$D$2:$D$500, "guideline")</f>
        <v>1</v>
      </c>
      <c r="L29" s="35">
        <f>COUNTIF(MyTardis!$C$2:$C$500, "guideline") + COUNTIF(MyTardis!$D$2:$D$500, "guideline")</f>
        <v>3</v>
      </c>
      <c r="M29" s="35">
        <f>COUNTIF(SCons!$C$2:$C$500, "guideline") + COUNTIF(SCons!$D$2:$D$500, "guideline")</f>
        <v>0</v>
      </c>
      <c r="N29" s="35">
        <f>COUNTIF(OpenRefine!$C$2:$C$500, "guideline") + COUNTIF(OpenRefine!$D$2:$D$500, "guideline")</f>
        <v>1</v>
      </c>
      <c r="O29" s="35">
        <f>COUNTIF(Beets!$C$2:$C$500, "guideline") + COUNTIF(Beets!$D$2:$D$500, "guideline")</f>
        <v>0</v>
      </c>
      <c r="P29" s="35">
        <f>COUNTIF(Teammates!$C$2:$C$500, "guideline") + COUNTIF(Teammates!$D$2:$D$500, "guideline")</f>
        <v>0</v>
      </c>
      <c r="Q29" s="35">
        <f>COUNTIF(QMiner!$C$2:$C$500, "guideline") + COUNTIF(QMiner!$D$2:$D$500, "guideline")</f>
        <v>0</v>
      </c>
      <c r="R29" s="35">
        <f>COUNTIF(Spacewalk!$C$2:$C$500, "guideline") + COUNTIF(Spacewalk!$D$2:$D$500, "guideline")</f>
        <v>0</v>
      </c>
      <c r="S29" s="35">
        <f>COUNTIF(CoronaWarnApp!$C$2:$C$500, "guideline") + COUNTIF(CoronaWarnApp!$D$2:$D$500, "guideline")</f>
        <v>1</v>
      </c>
    </row>
    <row r="30" spans="1:19" ht="18.5" x14ac:dyDescent="0.45">
      <c r="A30" s="36" t="s">
        <v>44</v>
      </c>
      <c r="B30" s="37">
        <f t="shared" si="0"/>
        <v>365</v>
      </c>
      <c r="C30" s="38">
        <f>COUNTIF(Zengarden!$C$2:$C$500, "executive decision") + COUNTIF(Zengarden!$D$2:$D$500, "executive decision") +C31+C32</f>
        <v>13</v>
      </c>
      <c r="D30" s="38">
        <f>COUNTIF(SpringXD!$C$2:$C$500, "executive decision") + COUNTIF(SpringXD!$D$2:$D$500, "executive decision") +D31+D32</f>
        <v>28</v>
      </c>
      <c r="E30" s="38">
        <f>COUNTIF(BIBINT!$C$2:$C$500, "executive decision") + COUNTIF(BIBINT!$D$2:$D$500, "executive decision") +E31+E32</f>
        <v>4</v>
      </c>
      <c r="F30" s="38">
        <f>COUNTIF(ROD!$C$2:$C$500, "executive decision") + COUNTIF(ROD!$D$2:$D$500, "executive decision") +F31+F32</f>
        <v>16</v>
      </c>
      <c r="G30" s="38">
        <f>COUNTIF(tagm8vault!$C$2:$C$500, "executive decision") + COUNTIF(tagm8vault!$D$2:$D$500, "executive decision") +G31+G32</f>
        <v>7</v>
      </c>
      <c r="H30" s="38">
        <f>COUNTIF(MunkeyIssues!$C$2:$C$500, "executive decision") + COUNTIF(MunkeyIssues!$D$2:$D$500, "executive decision") +H31+H32</f>
        <v>9</v>
      </c>
      <c r="I30" s="38">
        <f>COUNTIF(OnionRouting!$C$2:$C$500, "executive decision") + COUNTIF(OnionRouting!$D$2:$D$500, "executive decision") +I31+I32</f>
        <v>33</v>
      </c>
      <c r="J30" s="38">
        <f>COUNTIF(Calipso!$C$2:$C$500, "executive decision") + COUNTIF(Calipso!$D$2:$D$500, "executive decision") +J31+J32</f>
        <v>16</v>
      </c>
      <c r="K30" s="38">
        <f>COUNTIF(IOSched!$C$2:$C$500, "executive decision") + COUNTIF(IOSched!$D$2:$D$500, "executive decision") +K31+K32</f>
        <v>26</v>
      </c>
      <c r="L30" s="38">
        <f>COUNTIF(MyTardis!$C$2:$C$500, "executive decision") + COUNTIF(MyTardis!$D$2:$D$500, "executive decision") +L31+L32</f>
        <v>35</v>
      </c>
      <c r="M30" s="38">
        <f>COUNTIF(SCons!$C$2:$C$500, "executive decision") + COUNTIF(SCons!$D$2:$D$500, "executive decision") +M31+M32</f>
        <v>22</v>
      </c>
      <c r="N30" s="38">
        <f>COUNTIF(OpenRefine!$C$2:$C$500, "executive decision") + COUNTIF(OpenRefine!$D$2:$D$500, "executive decision") +N31+N32</f>
        <v>9</v>
      </c>
      <c r="O30" s="38">
        <f>COUNTIF(Beets!$C$2:$C$500, "executive decision") + COUNTIF(Beets!$D$2:$D$500, "executive decision") +O31+O32</f>
        <v>10</v>
      </c>
      <c r="P30" s="38">
        <f>COUNTIF(Teammates!$C$2:$C$500, "executive decision") + COUNTIF(Teammates!$D$2:$D$500, "executive decision") +P31+P32</f>
        <v>38</v>
      </c>
      <c r="Q30" s="38">
        <f>COUNTIF(QMiner!$C$2:$C$500, "executive decision") + COUNTIF(QMiner!$D$2:$D$500, "executive decision") +Q31+Q32</f>
        <v>10</v>
      </c>
      <c r="R30" s="38">
        <f>COUNTIF(Spacewalk!$C$2:$C$500, "executive decision") + COUNTIF(Spacewalk!$D$2:$D$500, "executive decision") +R31+R32</f>
        <v>23</v>
      </c>
      <c r="S30" s="38">
        <f>COUNTIF(CoronaWarnApp!$C$2:$C$500, "executive decision") + COUNTIF(CoronaWarnApp!$D$2:$D$500, "executive decision") +S31+S32</f>
        <v>66</v>
      </c>
    </row>
    <row r="31" spans="1:19" x14ac:dyDescent="0.35">
      <c r="A31" s="39" t="s">
        <v>45</v>
      </c>
      <c r="B31" s="40">
        <f t="shared" si="0"/>
        <v>10</v>
      </c>
      <c r="C31" s="41">
        <f>COUNTIF(Zengarden!$C$2:$C$500, "organizational/process-related") + COUNTIF(Zengarden!$D$2:$D$500, "organizational/process-related")</f>
        <v>1</v>
      </c>
      <c r="D31" s="41">
        <f>COUNTIF(SpringXD!$C$2:$C$500, "organizational/process-related") + COUNTIF(SpringXD!$D$2:$D$500, "organizational/process-related")</f>
        <v>3</v>
      </c>
      <c r="E31" s="41">
        <f>COUNTIF(BIBINT!$C$2:$C$500, "organizational/process-related") + COUNTIF(BIBINT!$D$2:$D$500, "organizational/process-related")</f>
        <v>1</v>
      </c>
      <c r="F31" s="41">
        <f>COUNTIF(ROD!$C$2:$C$500, "organizational/process-related") + COUNTIF(ROD!$D$2:$D$500, "organizational/process-related")</f>
        <v>2</v>
      </c>
      <c r="G31" s="41">
        <f>COUNTIF(tagm8vault!$C$2:$C$500, "organizational/process-related") + COUNTIF(tagm8vault!$D$2:$D$500, "organizational/process-related")</f>
        <v>0</v>
      </c>
      <c r="H31" s="41">
        <f>COUNTIF(MunkeyIssues!$C$2:$C$500, "organizational/process-related") + COUNTIF(MunkeyIssues!$D$2:$D$500, "organizational/process-related")</f>
        <v>0</v>
      </c>
      <c r="I31" s="41">
        <f>COUNTIF(OnionRouting!$C$2:$C$500, "organizational/process-related") + COUNTIF(OnionRouting!$D$2:$D$500, "organizational/process-related")</f>
        <v>0</v>
      </c>
      <c r="J31" s="41">
        <f>COUNTIF(Calipso!$C$2:$C$500, "organizational/process-related") + COUNTIF(Calipso!$D$2:$D$500, "organizational/process-related")</f>
        <v>0</v>
      </c>
      <c r="K31" s="41">
        <f>COUNTIF(IOSched!$C$2:$C$500, "organizational/process-related") + COUNTIF(IOSched!$D$2:$D$500, "organizational/process-related")</f>
        <v>1</v>
      </c>
      <c r="L31" s="41">
        <f>COUNTIF(MyTardis!$C$2:$C$500, "organizational/process-related") + COUNTIF(MyTardis!$D$2:$D$500, "organizational/process-related")</f>
        <v>0</v>
      </c>
      <c r="M31" s="41">
        <f>COUNTIF(SCons!$C$2:$C$500, "organizational/process-related") + COUNTIF(SCons!$D$2:$D$500, "organizational/process-related")</f>
        <v>0</v>
      </c>
      <c r="N31" s="41">
        <f>COUNTIF(OpenRefine!$C$2:$C$500, "organizational/process-related") + COUNTIF(OpenRefine!$D$2:$D$500, "organizational/process-related")</f>
        <v>0</v>
      </c>
      <c r="O31" s="41">
        <f>COUNTIF(Beets!$C$2:$C$500, "organizational/process-related") + COUNTIF(Beets!$D$2:$D$500, "organizational/process-related")</f>
        <v>0</v>
      </c>
      <c r="P31" s="41">
        <f>COUNTIF(Teammates!$C$2:$C$500, "organizational/process-related") + COUNTIF(Teammates!$D$2:$D$500, "organizational/process-related")</f>
        <v>0</v>
      </c>
      <c r="Q31" s="41">
        <f>COUNTIF(QMiner!$C$2:$C$500, "organizational/process-related") + COUNTIF(QMiner!$D$2:$D$500, "organizational/process-related")</f>
        <v>0</v>
      </c>
      <c r="R31" s="41">
        <f>COUNTIF(Spacewalk!$C$2:$C$500, "organizational/process-related") + COUNTIF(Spacewalk!$D$2:$D$500, "organizational/process-related")</f>
        <v>0</v>
      </c>
      <c r="S31" s="41">
        <f>COUNTIF(CoronaWarnApp!$C$2:$C$500, "organizational/process-related") + COUNTIF(CoronaWarnApp!$D$2:$D$500, "organizational/process-related")</f>
        <v>2</v>
      </c>
    </row>
    <row r="32" spans="1:19" x14ac:dyDescent="0.35">
      <c r="A32" s="39" t="s">
        <v>46</v>
      </c>
      <c r="B32" s="40">
        <f t="shared" si="0"/>
        <v>355</v>
      </c>
      <c r="C32" s="41">
        <f>COUNTIF(Zengarden!$C$2:$C$500,"technological")+COUNTIF(Zengarden!$D$2:$D$500,"technological")+C33+C34+C35+C36+C37+C38</f>
        <v>12</v>
      </c>
      <c r="D32" s="41">
        <f>COUNTIF(SpringXD!$C$2:$C$500,"technological")+COUNTIF(SpringXD!$D$2:$D$500,"technological")+D33+D34+D35+D36+D37+D38</f>
        <v>25</v>
      </c>
      <c r="E32" s="41">
        <f>COUNTIF(BIBINT!$C$2:$C$500, "technological") + COUNTIF(BIBINT!$D$2:$D$500, "technological") +E33+E34+E35+E36+E37+E38</f>
        <v>3</v>
      </c>
      <c r="F32" s="41">
        <f>COUNTIF(ROD!$C$2:$C$500, "technological") + COUNTIF(ROD!$D$2:$D$500, "technological") +F33+F34+F35+F36+F37+F38</f>
        <v>14</v>
      </c>
      <c r="G32" s="41">
        <f>COUNTIF(tagm8vault!$C$2:$C$500, "technological") + COUNTIF(tagm8vault!$D$2:$D$500, "technological") +G33+G34+G35+G36+G37+G38</f>
        <v>7</v>
      </c>
      <c r="H32" s="41">
        <f>COUNTIF(MunkeyIssues!$C$2:$C$500, "technological") + COUNTIF(MunkeyIssues!$D$2:$D$500, "technological") +H33+H34+H35+H36+H37+H38</f>
        <v>9</v>
      </c>
      <c r="I32" s="41">
        <f>COUNTIF(OnionRouting!$C$2:$C$500, "technological") + COUNTIF(OnionRouting!$D$2:$D$500, "technological") +I33+I34+I35+I36+I37+I38</f>
        <v>33</v>
      </c>
      <c r="J32" s="41">
        <f>COUNTIF(Calipso!$C$2:$C$500, "technological") + COUNTIF(Calipso!$D$2:$D$500, "technological") +J33+J34+J35+J36+J37+J38</f>
        <v>16</v>
      </c>
      <c r="K32" s="41">
        <f>COUNTIF(IOSched!$C$2:$C$500, "technological") + COUNTIF(IOSched!$D$2:$D$500, "technological") +K33+K34+K35+K36+K37+K38</f>
        <v>25</v>
      </c>
      <c r="L32" s="41">
        <f>COUNTIF(MyTardis!$C$2:$C$500, "technological") + COUNTIF(MyTardis!$D$2:$D$500, "technological") +L33+L34+L35+L36+L37+L38</f>
        <v>35</v>
      </c>
      <c r="M32" s="41">
        <f>COUNTIF(SCons!$C$2:$C$500, "technological") + COUNTIF(SCons!$D$2:$D$500, "technological") +M33+M34+M35+M36+M37+M38</f>
        <v>22</v>
      </c>
      <c r="N32" s="41">
        <f>COUNTIF(OpenRefine!$C$2:$C$500, "technological") + COUNTIF(OpenRefine!$D$2:$D$500, "technological") +N33+N34+N35+N36+N37+N38</f>
        <v>9</v>
      </c>
      <c r="O32" s="41">
        <f>COUNTIF(Beets!$C$2:$C$500, "technological") + COUNTIF(Beets!$D$2:$D$500, "technological") +O33+O34+O35+O36+O37+O38</f>
        <v>10</v>
      </c>
      <c r="P32" s="41">
        <f>COUNTIF(Teammates!$C$2:$C$500, "technological") + COUNTIF(Teammates!$D$2:$D$500, "technological") +P33+P34+P35+P36+P37+P38</f>
        <v>38</v>
      </c>
      <c r="Q32" s="41">
        <f>COUNTIF(QMiner!$C$2:$C$500, "technological") + COUNTIF(QMiner!$D$2:$D$500, "technological") +Q33+Q34+Q35+Q36+Q37+Q38</f>
        <v>10</v>
      </c>
      <c r="R32" s="41">
        <f>COUNTIF(Spacewalk!$C$2:$C$500, "technological") + COUNTIF(Spacewalk!$D$2:$D$500, "technological") +R33+R34+R35+R36+R37+R38</f>
        <v>23</v>
      </c>
      <c r="S32" s="41">
        <f>COUNTIF(CoronaWarnApp!$C$2:$C$500, "technological") + COUNTIF(CoronaWarnApp!$D$2:$D$500, "technological") +S33+S34++S35+S36+S37+S38</f>
        <v>64</v>
      </c>
    </row>
    <row r="33" spans="1:19" x14ac:dyDescent="0.35">
      <c r="A33" s="42" t="s">
        <v>47</v>
      </c>
      <c r="B33" s="43">
        <f t="shared" si="0"/>
        <v>7</v>
      </c>
      <c r="C33" s="44">
        <f>COUNTIF(Zengarden!$C$2:$C$500, "tool") + COUNTIF(Zengarden!$D$2:$D$500, "tool")</f>
        <v>1</v>
      </c>
      <c r="D33" s="44">
        <f>COUNTIF(SpringXD!$C$2:$C$500, "tool") + COUNTIF(SpringXD!$D$2:$D$500, "tool")</f>
        <v>0</v>
      </c>
      <c r="E33" s="44">
        <f>COUNTIF(BIBINT!$C$2:$C$500, "tool") + COUNTIF(BIBINT!$D$2:$D$500, "tool")</f>
        <v>0</v>
      </c>
      <c r="F33" s="44">
        <f>COUNTIF(ROD!$C$2:$C$500, "tool") + COUNTIF(ROD!$D$2:$D$500, "tool")</f>
        <v>0</v>
      </c>
      <c r="G33" s="44">
        <f>COUNTIF(tagm8vault!$C$2:$C$500, "tool") + COUNTIF(tagm8vault!$D$2:$D$500, "tool")</f>
        <v>0</v>
      </c>
      <c r="H33" s="44">
        <f>COUNTIF(MunkeyIssues!$C$2:$C$500, "tool") + COUNTIF(MunkeyIssues!$D$2:$D$500, "tool")</f>
        <v>0</v>
      </c>
      <c r="I33" s="44">
        <f>COUNTIF(OnionRouting!$C$2:$C$500, "tool") + COUNTIF(OnionRouting!$D$2:$D$500, "tool")</f>
        <v>1</v>
      </c>
      <c r="J33" s="44">
        <f>COUNTIF(Calipso!$C$2:$C$500, "tool") + COUNTIF(Calipso!$D$2:$D$500, "tool")</f>
        <v>0</v>
      </c>
      <c r="K33" s="44">
        <f>COUNTIF(IOSched!$C$2:$C$500, "tool") + COUNTIF(IOSched!$D$2:$D$500, "tool")</f>
        <v>4</v>
      </c>
      <c r="L33" s="44">
        <f>COUNTIF(MyTardis!$C$2:$C$500, "tool") + COUNTIF(MyTardis!$D$2:$D$500, "tool")</f>
        <v>0</v>
      </c>
      <c r="M33" s="44">
        <f>COUNTIF(SCons!$C$2:$C$500, "tool") + COUNTIF(SCons!$D$2:$D$500, "tool")</f>
        <v>0</v>
      </c>
      <c r="N33" s="44">
        <f>COUNTIF(OpenRefine!$C$2:$C$500, "tool") + COUNTIF(OpenRefine!$D$2:$D$500, "tool")</f>
        <v>0</v>
      </c>
      <c r="O33" s="44">
        <f>COUNTIF(Beets!$C$2:$C$500, "tool") + COUNTIF(Beets!$D$2:$D$500, "tool")</f>
        <v>0</v>
      </c>
      <c r="P33" s="44">
        <f>COUNTIF(Teammates!$C$2:$C$500, "tool") + COUNTIF(Teammates!$D$2:$D$500, "tool")</f>
        <v>0</v>
      </c>
      <c r="Q33" s="44">
        <f>COUNTIF(QMiner!$C$2:$C$500, "tool") + COUNTIF(QMiner!$D$2:$D$500, "tool")</f>
        <v>0</v>
      </c>
      <c r="R33" s="44">
        <f>COUNTIF(Spacewalk!$C$2:$C$500, "tool") + COUNTIF(Spacewalk!$D$2:$D$500, "tool")</f>
        <v>0</v>
      </c>
      <c r="S33" s="44">
        <f>COUNTIF(CoronaWarnApp!$C$2:$C$500, "tool") + COUNTIF(CoronaWarnApp!$D$2:$D$500, "tool")</f>
        <v>1</v>
      </c>
    </row>
    <row r="34" spans="1:19" x14ac:dyDescent="0.35">
      <c r="A34" s="42" t="s">
        <v>48</v>
      </c>
      <c r="B34" s="43">
        <f t="shared" si="0"/>
        <v>58</v>
      </c>
      <c r="C34" s="44">
        <f>COUNTIF(Zengarden!$C$2:$C$500, "programming language") + COUNTIF(Zengarden!$D$2:$D$500, "programming language")</f>
        <v>6</v>
      </c>
      <c r="D34" s="44">
        <f>COUNTIF(SpringXD!$C$2:$C$500, "programming language") + COUNTIF(SpringXD!$D$2:$D$500, "programming language")</f>
        <v>3</v>
      </c>
      <c r="E34" s="44">
        <f>COUNTIF(BIBINT!$C$2:$C$500, "programming language") + COUNTIF(BIBINT!$D$2:$D$500, "programming language")</f>
        <v>0</v>
      </c>
      <c r="F34" s="44">
        <f>COUNTIF(ROD!$C$2:$C$500, "programming language") + COUNTIF(ROD!$D$2:$D$500, "programming language")</f>
        <v>2</v>
      </c>
      <c r="G34" s="44">
        <f>COUNTIF(tagm8vault!$C$2:$C$500, "programming language") + COUNTIF(tagm8vault!$D$2:$D$500, "programming language")</f>
        <v>3</v>
      </c>
      <c r="H34" s="44">
        <f>COUNTIF(MunkeyIssues!$C$2:$C$500, "programming language") + COUNTIF(MunkeyIssues!$D$2:$D$500, "programming language")</f>
        <v>0</v>
      </c>
      <c r="I34" s="44">
        <f>COUNTIF(OnionRouting!$C$2:$C$500, "programming language") + COUNTIF(OnionRouting!$D$2:$D$500, "programming language")</f>
        <v>8</v>
      </c>
      <c r="J34" s="44">
        <f>COUNTIF(Calipso!$C$2:$C$500, "programming language") + COUNTIF(Calipso!$D$2:$D$500, "programming language")</f>
        <v>1</v>
      </c>
      <c r="K34" s="44">
        <f>COUNTIF(IOSched!$C$2:$C$500, "programming language") + COUNTIF(IOSched!$D$2:$D$500, "programming language")</f>
        <v>5</v>
      </c>
      <c r="L34" s="44">
        <f>COUNTIF(MyTardis!$C$2:$C$500, "programming language") + COUNTIF(MyTardis!$D$2:$D$500, "programming language")</f>
        <v>3</v>
      </c>
      <c r="M34" s="44">
        <f>COUNTIF(SCons!$C$2:$C$500, "programming language") + COUNTIF(SCons!$D$2:$D$500, "programming language")</f>
        <v>7</v>
      </c>
      <c r="N34" s="44">
        <f>COUNTIF(OpenRefine!$C$2:$C$500, "programming language") + COUNTIF(OpenRefine!$D$2:$D$500, "programming language")</f>
        <v>3</v>
      </c>
      <c r="O34" s="44">
        <f>COUNTIF(Beets!$C$2:$C$500, "programming language") + COUNTIF(Beets!$D$2:$D$500, "programming language")</f>
        <v>1</v>
      </c>
      <c r="P34" s="44">
        <f>COUNTIF(Teammates!$C$2:$C$500, "programming language") + COUNTIF(Teammates!$D$2:$D$500, "programming language")</f>
        <v>5</v>
      </c>
      <c r="Q34" s="44">
        <f>COUNTIF(QMiner!$C$2:$C$500, "programming language") + COUNTIF(QMiner!$D$2:$D$500, "programming language")</f>
        <v>2</v>
      </c>
      <c r="R34" s="44">
        <f>COUNTIF(Spacewalk!$C$2:$C$500, "programming language") + COUNTIF(Spacewalk!$D$2:$D$500, "programming language")</f>
        <v>9</v>
      </c>
      <c r="S34" s="44">
        <f>COUNTIF(CoronaWarnApp!$C$2:$C$500, "programming language") + COUNTIF(CoronaWarnApp!$D$2:$D$500, "programming language")</f>
        <v>0</v>
      </c>
    </row>
    <row r="35" spans="1:19" x14ac:dyDescent="0.35">
      <c r="A35" s="42" t="s">
        <v>49</v>
      </c>
      <c r="B35" s="43">
        <f>SUM(C35:S35)</f>
        <v>87</v>
      </c>
      <c r="C35" s="44">
        <f>COUNTIF(Zengarden!$C$2:$C$500, "platform") + COUNTIF(Zengarden!$D$2:$D$500, "platform")</f>
        <v>4</v>
      </c>
      <c r="D35" s="44">
        <f>COUNTIF(SpringXD!$C$2:$C$500, "platform") + COUNTIF(SpringXD!$D$2:$D$500, "platform")</f>
        <v>15</v>
      </c>
      <c r="E35" s="44">
        <f>COUNTIF(BIBINT!$C$2:$C$500, "platform") + COUNTIF(BIBINT!$D$2:$D$500, "platform")</f>
        <v>0</v>
      </c>
      <c r="F35" s="44">
        <f>COUNTIF(ROD!$C$2:$C$500, "platform") + COUNTIF(ROD!$D$2:$D$500, "platform")</f>
        <v>1</v>
      </c>
      <c r="G35" s="44">
        <f>COUNTIF(tagm8vault!$C$2:$C$500, "platform") + COUNTIF(tagm8vault!$D$2:$D$500, "platform")</f>
        <v>0</v>
      </c>
      <c r="H35" s="44">
        <f>COUNTIF(MunkeyIssues!$C$2:$C$500, "platform") + COUNTIF(MunkeyIssues!$D$2:$D$500, "platform")</f>
        <v>1</v>
      </c>
      <c r="I35" s="44">
        <f>COUNTIF(OnionRouting!$C$2:$C$500, "platform") + COUNTIF(OnionRouting!$D$2:$D$500, "platform")</f>
        <v>14</v>
      </c>
      <c r="J35" s="44">
        <f>COUNTIF(Calipso!$C$2:$C$500, "platform") + COUNTIF(Calipso!$D$2:$D$500, "platform")</f>
        <v>6</v>
      </c>
      <c r="K35" s="44">
        <f>COUNTIF(IOSched!$C$2:$C$500, "platform") + COUNTIF(IOSched!$D$2:$D$500, "platform")</f>
        <v>4</v>
      </c>
      <c r="L35" s="44">
        <f>COUNTIF(MyTardis!$C$2:$C$500, "platform") + COUNTIF(MyTardis!$D$2:$D$500, "platform")</f>
        <v>9</v>
      </c>
      <c r="M35" s="44">
        <f>COUNTIF(SCons!$C$2:$C$500, "platform") + COUNTIF(SCons!$D$2:$D$500, "platform")</f>
        <v>0</v>
      </c>
      <c r="N35" s="44">
        <f>COUNTIF(OpenRefine!$C$2:$C$500, "platform") + COUNTIF(OpenRefine!$D$2:$D$500, "platform")</f>
        <v>3</v>
      </c>
      <c r="O35" s="44">
        <f>COUNTIF(Beets!$C$2:$C$500, "platform") + COUNTIF(Beets!$D$2:$D$500, "platform")</f>
        <v>0</v>
      </c>
      <c r="P35" s="44">
        <f>COUNTIF(Teammates!$C$2:$C$500, "platform") + COUNTIF(Teammates!$D$2:$D$500, "platform")</f>
        <v>2</v>
      </c>
      <c r="Q35" s="44">
        <f>COUNTIF(QMiner!$C$2:$C$500, "platform") + COUNTIF(QMiner!$D$2:$D$500, "platform")</f>
        <v>1</v>
      </c>
      <c r="R35" s="44">
        <f>COUNTIF(Spacewalk!$C$2:$C$500, "platform") + COUNTIF(Spacewalk!$D$2:$D$500, "platform")</f>
        <v>4</v>
      </c>
      <c r="S35" s="44">
        <f>COUNTIF(CoronaWarnApp!$C$2:$C$500, "platform") + COUNTIF(CoronaWarnApp!$D$2:$D$500, "platform")</f>
        <v>23</v>
      </c>
    </row>
    <row r="36" spans="1:19" x14ac:dyDescent="0.35">
      <c r="A36" s="42" t="s">
        <v>50</v>
      </c>
      <c r="B36" s="43">
        <f t="shared" si="0"/>
        <v>45</v>
      </c>
      <c r="C36" s="44">
        <f>COUNTIF(Zengarden!$C$2:$C$500, "framework") + COUNTIF(Zengarden!$D$2:$D$500, "framework")</f>
        <v>0</v>
      </c>
      <c r="D36" s="44">
        <f>COUNTIF(SpringXD!$C$2:$C$500, "framework") + COUNTIF(SpringXD!$D$2:$D$500, "framework")</f>
        <v>0</v>
      </c>
      <c r="E36" s="44">
        <f>COUNTIF(BIBINT!$C$2:$C$500, "framework") + COUNTIF(BIBINT!$D$2:$D$500, "framework")</f>
        <v>0</v>
      </c>
      <c r="F36" s="44">
        <f>COUNTIF(ROD!$C$2:$C$500, "framework") + COUNTIF(ROD!$D$2:$D$500, "framework")</f>
        <v>0</v>
      </c>
      <c r="G36" s="44">
        <f>COUNTIF(tagm8vault!$C$2:$C$500, "framework") + COUNTIF(tagm8vault!$D$2:$D$500, "framework")</f>
        <v>0</v>
      </c>
      <c r="H36" s="44">
        <f>COUNTIF(MunkeyIssues!$C$2:$C$500, "framework") + COUNTIF(MunkeyIssues!$D$2:$D$500, "framework")</f>
        <v>3</v>
      </c>
      <c r="I36" s="44">
        <f>COUNTIF(OnionRouting!$C$2:$C$500, "framework") + COUNTIF(OnionRouting!$D$2:$D$500, "framework")</f>
        <v>3</v>
      </c>
      <c r="J36" s="44">
        <f>COUNTIF(Calipso!$C$2:$C$500, "framework") + COUNTIF(Calipso!$D$2:$D$500, "framework")</f>
        <v>1</v>
      </c>
      <c r="K36" s="44">
        <f>COUNTIF(IOSched!$C$2:$C$500, "framework") + COUNTIF(IOSched!$D$2:$D$500, "framework")</f>
        <v>1</v>
      </c>
      <c r="L36" s="44">
        <f>COUNTIF(MyTardis!$C$2:$C$500, "framework") + COUNTIF(MyTardis!$D$2:$D$500, "framework")</f>
        <v>11</v>
      </c>
      <c r="M36" s="44">
        <f>COUNTIF(SCons!$C$2:$C$500, "framework") + COUNTIF(SCons!$D$2:$D$500, "framework")</f>
        <v>0</v>
      </c>
      <c r="N36" s="44">
        <f>COUNTIF(OpenRefine!$C$2:$C$500, "framework") + COUNTIF(OpenRefine!$D$2:$D$500, "framework")</f>
        <v>1</v>
      </c>
      <c r="O36" s="44">
        <f>COUNTIF(Beets!$C$2:$C$500, "framework") + COUNTIF(Beets!$D$2:$D$500, "framework")</f>
        <v>0</v>
      </c>
      <c r="P36" s="44">
        <f>COUNTIF(Teammates!$C$2:$C$500, "framework") + COUNTIF(Teammates!$D$2:$D$500, "framework")</f>
        <v>7</v>
      </c>
      <c r="Q36" s="44">
        <f>COUNTIF(QMiner!$C$2:$C$500, "framework") + COUNTIF(QMiner!$D$2:$D$500, "framework")</f>
        <v>0</v>
      </c>
      <c r="R36" s="44">
        <f>COUNTIF(Spacewalk!$C$2:$C$500, "framework") + COUNTIF(Spacewalk!$D$2:$D$500, "framework")</f>
        <v>0</v>
      </c>
      <c r="S36" s="44">
        <f>COUNTIF(CoronaWarnApp!$C$2:$C$500, "framework") + COUNTIF(CoronaWarnApp!$D$2:$D$500, "framework")</f>
        <v>18</v>
      </c>
    </row>
    <row r="37" spans="1:19" x14ac:dyDescent="0.35">
      <c r="A37" s="42" t="s">
        <v>51</v>
      </c>
      <c r="B37" s="43">
        <f t="shared" si="0"/>
        <v>54</v>
      </c>
      <c r="C37" s="44">
        <f>COUNTIF(Zengarden!$C$2:$C$500, "data base") + COUNTIF(Zengarden!$D$2:$D$500, "data base")</f>
        <v>0</v>
      </c>
      <c r="D37" s="44">
        <f>COUNTIF(SpringXD!$C$2:$C$500, "data base") + COUNTIF(SpringXD!$D$2:$D$500, "data base")</f>
        <v>1</v>
      </c>
      <c r="E37" s="44">
        <f>COUNTIF(BIBINT!$C$2:$C$500, "data base") + COUNTIF(BIBINT!$D$2:$D$500, "data base")</f>
        <v>1</v>
      </c>
      <c r="F37" s="44">
        <f>COUNTIF(ROD!$C$2:$C$500, "data base") + COUNTIF(ROD!$D$2:$D$500, "data base")</f>
        <v>9</v>
      </c>
      <c r="G37" s="44">
        <f>COUNTIF(tagm8vault!$C$2:$C$500, "data base") + COUNTIF(tagm8vault!$D$2:$D$500, "data base")</f>
        <v>2</v>
      </c>
      <c r="H37" s="44">
        <f>COUNTIF(MunkeyIssues!$C$2:$C$500, "data base") + COUNTIF(MunkeyIssues!$D$2:$D$500, "data base")</f>
        <v>0</v>
      </c>
      <c r="I37" s="44">
        <f>COUNTIF(OnionRouting!$C$2:$C$500, "data base") + COUNTIF(OnionRouting!$D$2:$D$500, "data base")</f>
        <v>0</v>
      </c>
      <c r="J37" s="44">
        <f>COUNTIF(Calipso!$C$2:$C$500, "data base") + COUNTIF(Calipso!$D$2:$D$500, "data base")</f>
        <v>7</v>
      </c>
      <c r="K37" s="44">
        <f>COUNTIF(IOSched!$C$2:$C$500, "data base") + COUNTIF(IOSched!$D$2:$D$500, "data base")</f>
        <v>9</v>
      </c>
      <c r="L37" s="44">
        <f>COUNTIF(MyTardis!$C$2:$C$500, "data base") + COUNTIF(MyTardis!$D$2:$D$500, "data base")</f>
        <v>5</v>
      </c>
      <c r="M37" s="44">
        <f>COUNTIF(SCons!$C$2:$C$500, "data base") + COUNTIF(SCons!$D$2:$D$500, "data base")</f>
        <v>0</v>
      </c>
      <c r="N37" s="44">
        <f>COUNTIF(OpenRefine!$C$2:$C$500, "data base") + COUNTIF(OpenRefine!$D$2:$D$500, "data base")</f>
        <v>1</v>
      </c>
      <c r="O37" s="44">
        <f>COUNTIF(Beets!$C$2:$C$500, "data base") + COUNTIF(Beets!$D$2:$D$500, "data base")</f>
        <v>3</v>
      </c>
      <c r="P37" s="44">
        <f>COUNTIF(Teammates!$C$2:$C$500, "data base") + COUNTIF(Teammates!$D$2:$D$500, "data base")</f>
        <v>5</v>
      </c>
      <c r="Q37" s="44">
        <f>COUNTIF(QMiner!$C$2:$C$500, "data base") + COUNTIF(QMiner!$D$2:$D$500, "data base")</f>
        <v>3</v>
      </c>
      <c r="R37" s="44">
        <f>COUNTIF(Spacewalk!$C$2:$C$500, "data base") + COUNTIF(Spacewalk!$D$2:$D$500, "data base")</f>
        <v>2</v>
      </c>
      <c r="S37" s="44">
        <f>COUNTIF(CoronaWarnApp!$C$2:$C$500, "data base") + COUNTIF(CoronaWarnApp!$D$2:$D$500, "data base")</f>
        <v>6</v>
      </c>
    </row>
    <row r="38" spans="1:19" x14ac:dyDescent="0.35">
      <c r="A38" s="42" t="s">
        <v>52</v>
      </c>
      <c r="B38" s="43">
        <f t="shared" si="0"/>
        <v>104</v>
      </c>
      <c r="C38" s="44">
        <f>COUNTIF(Zengarden!$C$2:$C$500, "boundary interface") + COUNTIF(Zengarden!$D$2:$D$500, "boundary interface") +C39+C40</f>
        <v>1</v>
      </c>
      <c r="D38" s="44">
        <f>COUNTIF(SpringXD!$C$2:$C$500,"boundary interface")+COUNTIF(SpringXD!$D$2:$D$500,"boundary interface")+D39+D40</f>
        <v>6</v>
      </c>
      <c r="E38" s="44">
        <f>COUNTIF(BIBINT!$C$2:$C$500, "boundary interface") + COUNTIF(BIBINT!$D$2:$D$500, "boundary interface") +E39+E40</f>
        <v>2</v>
      </c>
      <c r="F38" s="44">
        <f>COUNTIF(ROD!$C$2:$C$500, "boundary interface") + COUNTIF(ROD!$D$2:$D$500, "boundary interface") +F39+F40</f>
        <v>2</v>
      </c>
      <c r="G38" s="44">
        <f>COUNTIF(tagm8vault!$C$2:$C$500, "boundary interface") + COUNTIF(tagm8vault!$D$2:$D$500, "boundary interface") +G39+G40</f>
        <v>2</v>
      </c>
      <c r="H38" s="44">
        <f>COUNTIF(MunkeyIssues!$C$2:$C$500, "boundary interface") + COUNTIF(MunkeyIssues!$D$2:$D$500, "boundary interface") +H39+H40</f>
        <v>5</v>
      </c>
      <c r="I38" s="44">
        <f>COUNTIF(OnionRouting!$C$2:$C$500, "boundary interface") + COUNTIF(OnionRouting!$D$2:$D$500, "boundary interface") +I39+I40</f>
        <v>7</v>
      </c>
      <c r="J38" s="44">
        <f>COUNTIF(Calipso!$C$2:$C$500, "boundary interface") + COUNTIF(Calipso!$D$2:$D$500, "boundary interface") +J39+J40</f>
        <v>1</v>
      </c>
      <c r="K38" s="44">
        <f>COUNTIF(IOSched!$C$2:$C$500, "boundary interface") + COUNTIF(IOSched!$D$2:$D$500, "boundary interface") +K39+K40</f>
        <v>2</v>
      </c>
      <c r="L38" s="44">
        <f>COUNTIF(MyTardis!$C$2:$C$500, "boundary interface") + COUNTIF(MyTardis!$D$2:$D$500, "boundary interface") +L39+L40</f>
        <v>7</v>
      </c>
      <c r="M38" s="44">
        <f>COUNTIF(SCons!$C$2:$C$500, "boundary interface") + COUNTIF(SCons!$D$2:$D$500, "boundary interface") +M39+M40</f>
        <v>15</v>
      </c>
      <c r="N38" s="44">
        <f>COUNTIF(OpenRefine!$C$2:$C$500, "boundary interface") + COUNTIF(OpenRefine!$D$2:$D$500, "boundary interface") +N39+N40</f>
        <v>1</v>
      </c>
      <c r="O38" s="44">
        <f>COUNTIF(Beets!$C$2:$C$500, "boundary interface") + COUNTIF(Beets!$D$2:$D$500, "boundary interface") +O39+O40</f>
        <v>6</v>
      </c>
      <c r="P38" s="44">
        <f>COUNTIF(Teammates!$C$2:$C$500, "boundary interface") + COUNTIF(Teammates!$D$2:$D$500, "boundary interface") +P39+P40</f>
        <v>19</v>
      </c>
      <c r="Q38" s="44">
        <f>COUNTIF(QMiner!$C$2:$C$500, "boundary interface") + COUNTIF(QMiner!$D$2:$D$500, "boundary interface") +Q39+Q40</f>
        <v>4</v>
      </c>
      <c r="R38" s="44">
        <f>COUNTIF(Spacewalk!$C$2:$C$500, "boundary interface") + COUNTIF(Spacewalk!$D$2:$D$500, "boundary interface") +R39+R40</f>
        <v>8</v>
      </c>
      <c r="S38" s="44">
        <f>COUNTIF(CoronaWarnApp!$C$2:$C$500, "boundary interface") + COUNTIF(CoronaWarnApp!$D$2:$D$500, "boundary interface") +S39+S40</f>
        <v>16</v>
      </c>
    </row>
    <row r="39" spans="1:19" x14ac:dyDescent="0.35">
      <c r="A39" s="45" t="s">
        <v>53</v>
      </c>
      <c r="B39" s="46">
        <f t="shared" si="0"/>
        <v>63</v>
      </c>
      <c r="C39" s="47">
        <f>COUNTIF(Zengarden!$C$2:$C$500, "api") + COUNTIF(Zengarden!$D$2:$D$500, "api")</f>
        <v>0</v>
      </c>
      <c r="D39" s="47">
        <f>COUNTIF(SpringXD!$C$2:$C$500, "api") + COUNTIF(SpringXD!$D$2:$D$500, "api")</f>
        <v>6</v>
      </c>
      <c r="E39" s="47">
        <f>COUNTIF(BIBINT!$C$2:$C$500, "api") + COUNTIF(BIBINT!$D$2:$D$500, "api")</f>
        <v>0</v>
      </c>
      <c r="F39" s="47">
        <f>COUNTIF(ROD!$C$2:$C$500, "api") + COUNTIF(ROD!$D$2:$D$500, "api")</f>
        <v>2</v>
      </c>
      <c r="G39" s="47">
        <f>COUNTIF(tagm8vault!$C$2:$C$500, "api") + COUNTIF(tagm8vault!$D$2:$D$500, "api")</f>
        <v>0</v>
      </c>
      <c r="H39" s="47">
        <f>COUNTIF(MunkeyIssues!$C$2:$C$500, "api") + COUNTIF(MunkeyIssues!$D$2:$D$500, "api")</f>
        <v>3</v>
      </c>
      <c r="I39" s="47">
        <f>COUNTIF(OnionRouting!$C$2:$C$500, "api") + COUNTIF(OnionRouting!$D$2:$D$500, "api")</f>
        <v>6</v>
      </c>
      <c r="J39" s="47">
        <f>COUNTIF(Calipso!$C$2:$C$500, "api") + COUNTIF(Calipso!$D$2:$D$500, "api")</f>
        <v>1</v>
      </c>
      <c r="K39" s="47">
        <f>COUNTIF(IOSched!$C$2:$C$500, "api") + COUNTIF(IOSched!$D$2:$D$500, "api")</f>
        <v>1</v>
      </c>
      <c r="L39" s="47">
        <f>COUNTIF(MyTardis!$C$2:$C$500, "api") + COUNTIF(MyTardis!$D$2:$D$500, "api")</f>
        <v>5</v>
      </c>
      <c r="M39" s="47">
        <f>COUNTIF(SCons!$C$2:$C$500, "api") + COUNTIF(SCons!$D$2:$D$500, "api")</f>
        <v>9</v>
      </c>
      <c r="N39" s="47">
        <f>COUNTIF(OpenRefine!$C$2:$C$500, "api") + COUNTIF(OpenRefine!$D$2:$D$500, "api")</f>
        <v>1</v>
      </c>
      <c r="O39" s="47">
        <f>COUNTIF(Beets!$C$2:$C$500, "api") + COUNTIF(Beets!$D$2:$D$500, "api")</f>
        <v>0</v>
      </c>
      <c r="P39" s="47">
        <f>COUNTIF(Teammates!$C$2:$C$500, "api") + COUNTIF(Teammates!$D$2:$D$500, "api")</f>
        <v>11</v>
      </c>
      <c r="Q39" s="47">
        <f>COUNTIF(QMiner!$C$2:$C$500, "api") + COUNTIF(QMiner!$D$2:$D$500, "api")</f>
        <v>4</v>
      </c>
      <c r="R39" s="47">
        <f>COUNTIF(Spacewalk!$C$2:$C$500, "api") + COUNTIF(Spacewalk!$D$2:$D$500, "api")</f>
        <v>2</v>
      </c>
      <c r="S39" s="47">
        <f>COUNTIF(CoronaWarnApp!$C$2:$C$500, "api") + COUNTIF(CoronaWarnApp!$D$2:$D$500, "api")</f>
        <v>12</v>
      </c>
    </row>
    <row r="40" spans="1:19" x14ac:dyDescent="0.35">
      <c r="A40" s="45" t="s">
        <v>54</v>
      </c>
      <c r="B40" s="46">
        <f t="shared" si="0"/>
        <v>41</v>
      </c>
      <c r="C40" s="47">
        <f>COUNTIF(Zengarden!$C$2:$C$500, "user interface") + COUNTIF(Zengarden!$D$2:$D$500, "user interface")</f>
        <v>1</v>
      </c>
      <c r="D40" s="47">
        <f>COUNTIF(SpringXD!$C$2:$C$500, "user interface") + COUNTIF(SpringXD!$D$2:$D$500, "user interface")</f>
        <v>0</v>
      </c>
      <c r="E40" s="47">
        <f>COUNTIF(BIBINT!$C$2:$C$500, "user interface") + COUNTIF(BIBINT!$D$2:$D$500, "user interface")</f>
        <v>2</v>
      </c>
      <c r="F40" s="47">
        <f>COUNTIF(ROD!$C$2:$C$500, "user interface") + COUNTIF(ROD!$D$2:$D$500, "user interface")</f>
        <v>0</v>
      </c>
      <c r="G40" s="47">
        <f>COUNTIF(tagm8vault!$C$2:$C$500, "user interface") + COUNTIF(tagm8vault!$D$2:$D$500, "user interface")</f>
        <v>2</v>
      </c>
      <c r="H40" s="47">
        <f>COUNTIF(MunkeyIssues!$C$2:$C$500, "user interface") + COUNTIF(MunkeyIssues!$D$2:$D$500, "user interface")</f>
        <v>2</v>
      </c>
      <c r="I40" s="47">
        <f>COUNTIF(OnionRouting!$C$2:$C$500, "user interface") + COUNTIF(OnionRouting!$D$2:$D$500, "user interface")</f>
        <v>1</v>
      </c>
      <c r="J40" s="47">
        <f>COUNTIF(Calipso!$C$2:$C$500, "user interface") + COUNTIF(Calipso!$D$2:$D$500, "user interface")</f>
        <v>0</v>
      </c>
      <c r="K40" s="47">
        <f>COUNTIF(IOSched!$C$2:$C$500, "user interface") + COUNTIF(IOSched!$D$2:$D$500, "user interface")</f>
        <v>1</v>
      </c>
      <c r="L40" s="47">
        <f>COUNTIF(MyTardis!$C$2:$C$500, "user interface") + COUNTIF(MyTardis!$D$2:$D$500, "user interface")</f>
        <v>2</v>
      </c>
      <c r="M40" s="47">
        <f>COUNTIF(SCons!$C$2:$C$500, "user interface") + COUNTIF(SCons!$D$2:$D$500, "user interface")</f>
        <v>6</v>
      </c>
      <c r="N40" s="47">
        <f>COUNTIF(OpenRefine!$C$2:$C$500, "user interface") + COUNTIF(OpenRefine!$D$2:$D$500, "user interface")</f>
        <v>0</v>
      </c>
      <c r="O40" s="47">
        <f>COUNTIF(Beets!$C$2:$C$500, "user interface") + COUNTIF(Beets!$D$2:$D$500, "user interface")</f>
        <v>6</v>
      </c>
      <c r="P40" s="47">
        <f>COUNTIF(Teammates!$C$2:$C$500, "user interface") + COUNTIF(Teammates!$D$2:$D$500, "user interface")</f>
        <v>8</v>
      </c>
      <c r="Q40" s="47">
        <f>COUNTIF(QMiner!$C$2:$C$500, "user interface") + COUNTIF(QMiner!$D$2:$D$500, "user interface")</f>
        <v>0</v>
      </c>
      <c r="R40" s="47">
        <f>COUNTIF(Spacewalk!$C$2:$C$500, "user interface") + COUNTIF(Spacewalk!$D$2:$D$500, "user interface")</f>
        <v>6</v>
      </c>
      <c r="S40" s="47">
        <f>COUNTIF(CoronaWarnApp!$C$2:$C$500, "user interface") + COUNTIF(CoronaWarnApp!$D$2:$D$500, "user interface")</f>
        <v>4</v>
      </c>
    </row>
    <row r="49" spans="1:4" x14ac:dyDescent="0.35">
      <c r="A49" s="48"/>
      <c r="B49" s="49"/>
      <c r="C49" s="49"/>
      <c r="D49" s="49"/>
    </row>
    <row r="50" spans="1:4" x14ac:dyDescent="0.35">
      <c r="A50" s="48"/>
      <c r="B50" s="49"/>
      <c r="C50" s="49"/>
      <c r="D50" s="49"/>
    </row>
    <row r="51" spans="1:4" x14ac:dyDescent="0.35">
      <c r="A51" s="48"/>
      <c r="B51" s="49"/>
      <c r="C51" s="49"/>
      <c r="D51" s="49"/>
    </row>
    <row r="52" spans="1:4" ht="18.5" x14ac:dyDescent="0.45">
      <c r="A52" s="50"/>
      <c r="B52" s="49"/>
      <c r="C52" s="49"/>
      <c r="D52" s="49"/>
    </row>
    <row r="53" spans="1:4" x14ac:dyDescent="0.35">
      <c r="A53" s="48"/>
      <c r="B53" s="49"/>
      <c r="C53" s="49"/>
      <c r="D53" s="49"/>
    </row>
    <row r="54" spans="1:4" x14ac:dyDescent="0.35">
      <c r="A54" s="51"/>
      <c r="B54" s="49"/>
      <c r="C54" s="49"/>
      <c r="D54" s="49"/>
    </row>
    <row r="55" spans="1:4" x14ac:dyDescent="0.35">
      <c r="A55" s="51"/>
      <c r="B55" s="49"/>
      <c r="C55" s="49"/>
      <c r="D55" s="49"/>
    </row>
    <row r="56" spans="1:4" x14ac:dyDescent="0.35">
      <c r="A56" s="51"/>
      <c r="B56" s="49"/>
      <c r="C56" s="49"/>
      <c r="D56" s="49"/>
    </row>
    <row r="57" spans="1:4" x14ac:dyDescent="0.35">
      <c r="A57" s="51"/>
      <c r="B57" s="49"/>
      <c r="C57" s="49"/>
      <c r="D57" s="49"/>
    </row>
    <row r="58" spans="1:4" x14ac:dyDescent="0.35">
      <c r="A58" s="51"/>
      <c r="B58" s="49"/>
      <c r="C58" s="49"/>
      <c r="D58" s="49"/>
    </row>
    <row r="59" spans="1:4" x14ac:dyDescent="0.35">
      <c r="A59" s="51"/>
      <c r="B59" s="49"/>
      <c r="C59" s="49"/>
      <c r="D59" s="49"/>
    </row>
    <row r="60" spans="1:4" x14ac:dyDescent="0.35">
      <c r="A60" s="51"/>
      <c r="B60" s="49"/>
      <c r="C60" s="49"/>
      <c r="D60" s="49"/>
    </row>
    <row r="61" spans="1:4" x14ac:dyDescent="0.35">
      <c r="A61" s="51"/>
      <c r="B61" s="49"/>
      <c r="C61" s="49"/>
      <c r="D61" s="49"/>
    </row>
    <row r="62" spans="1:4" x14ac:dyDescent="0.35">
      <c r="A62" s="51"/>
      <c r="B62" s="49"/>
      <c r="C62" s="49"/>
      <c r="D62" s="49"/>
    </row>
    <row r="63" spans="1:4" x14ac:dyDescent="0.35">
      <c r="A63" s="51"/>
      <c r="B63" s="49"/>
      <c r="C63" s="49"/>
      <c r="D63" s="49"/>
    </row>
    <row r="64" spans="1:4" x14ac:dyDescent="0.35">
      <c r="A64" s="48"/>
      <c r="B64" s="49"/>
      <c r="C64" s="49"/>
      <c r="D64" s="49"/>
    </row>
    <row r="65" spans="1:4" x14ac:dyDescent="0.35">
      <c r="A65" s="51"/>
      <c r="B65" s="49"/>
      <c r="C65" s="49"/>
      <c r="D65" s="49"/>
    </row>
    <row r="66" spans="1:4" x14ac:dyDescent="0.35">
      <c r="A66" s="51"/>
      <c r="B66" s="49"/>
      <c r="C66" s="49"/>
      <c r="D66" s="49"/>
    </row>
    <row r="67" spans="1:4" x14ac:dyDescent="0.35">
      <c r="A67" s="51"/>
      <c r="B67" s="49"/>
      <c r="C67" s="49"/>
      <c r="D67" s="49"/>
    </row>
    <row r="68" spans="1:4" x14ac:dyDescent="0.35">
      <c r="A68" s="51"/>
      <c r="B68" s="49"/>
      <c r="C68" s="49"/>
      <c r="D68" s="49"/>
    </row>
    <row r="69" spans="1:4" x14ac:dyDescent="0.35">
      <c r="A69" s="48"/>
      <c r="B69" s="49"/>
      <c r="C69" s="49"/>
      <c r="D69" s="49"/>
    </row>
    <row r="70" spans="1:4" x14ac:dyDescent="0.35">
      <c r="A70" s="51"/>
      <c r="B70" s="49"/>
      <c r="C70" s="49"/>
      <c r="D70" s="49"/>
    </row>
    <row r="71" spans="1:4" x14ac:dyDescent="0.35">
      <c r="A71" s="51"/>
      <c r="B71" s="49"/>
      <c r="C71" s="49"/>
      <c r="D71" s="49"/>
    </row>
    <row r="72" spans="1:4" x14ac:dyDescent="0.35">
      <c r="A72" s="51"/>
      <c r="B72" s="49"/>
      <c r="C72" s="49"/>
      <c r="D72" s="49"/>
    </row>
    <row r="73" spans="1:4" ht="18.5" x14ac:dyDescent="0.45">
      <c r="A73" s="52"/>
      <c r="B73" s="49"/>
      <c r="C73" s="49"/>
      <c r="D73" s="49"/>
    </row>
    <row r="74" spans="1:4" x14ac:dyDescent="0.35">
      <c r="A74" s="48"/>
      <c r="B74" s="49"/>
      <c r="C74" s="49"/>
      <c r="D74" s="49"/>
    </row>
    <row r="75" spans="1:4" x14ac:dyDescent="0.35">
      <c r="A75" s="48"/>
      <c r="B75" s="49"/>
      <c r="C75" s="49"/>
      <c r="D75" s="49"/>
    </row>
    <row r="76" spans="1:4" ht="18.5" x14ac:dyDescent="0.45">
      <c r="A76" s="52"/>
      <c r="B76" s="49"/>
      <c r="C76" s="49"/>
      <c r="D76" s="49"/>
    </row>
    <row r="77" spans="1:4" x14ac:dyDescent="0.35">
      <c r="A77" s="48"/>
      <c r="B77" s="49"/>
      <c r="C77" s="49"/>
      <c r="D77" s="49"/>
    </row>
    <row r="78" spans="1:4" x14ac:dyDescent="0.35">
      <c r="A78" s="48"/>
      <c r="B78" s="49"/>
      <c r="C78" s="49"/>
      <c r="D78" s="49"/>
    </row>
    <row r="79" spans="1:4" x14ac:dyDescent="0.35">
      <c r="A79" s="51"/>
      <c r="B79" s="49"/>
      <c r="C79" s="49"/>
      <c r="D79" s="49"/>
    </row>
    <row r="80" spans="1:4" x14ac:dyDescent="0.35">
      <c r="A80" s="51"/>
      <c r="B80" s="49"/>
      <c r="C80" s="49"/>
      <c r="D80" s="49"/>
    </row>
    <row r="81" spans="1:4" x14ac:dyDescent="0.35">
      <c r="A81" s="51"/>
      <c r="B81" s="49"/>
      <c r="C81" s="49"/>
      <c r="D81" s="49"/>
    </row>
    <row r="82" spans="1:4" x14ac:dyDescent="0.35">
      <c r="A82" s="51"/>
      <c r="B82" s="49"/>
      <c r="C82" s="49"/>
      <c r="D82" s="49"/>
    </row>
    <row r="83" spans="1:4" x14ac:dyDescent="0.35">
      <c r="A83" s="51"/>
      <c r="B83" s="49"/>
      <c r="C83" s="49"/>
      <c r="D83" s="49"/>
    </row>
    <row r="84" spans="1:4" x14ac:dyDescent="0.35">
      <c r="A84" s="51"/>
      <c r="B84" s="49"/>
      <c r="C84" s="49"/>
      <c r="D84" s="49"/>
    </row>
    <row r="85" spans="1:4" x14ac:dyDescent="0.35">
      <c r="A85" s="51"/>
      <c r="B85" s="49"/>
      <c r="C85" s="49"/>
      <c r="D85" s="49"/>
    </row>
    <row r="86" spans="1:4" x14ac:dyDescent="0.35">
      <c r="A86" s="51"/>
      <c r="B86" s="49"/>
      <c r="C86" s="49"/>
      <c r="D86" s="4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zoomScaleNormal="100" workbookViewId="0">
      <selection activeCell="G11" sqref="G11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0</v>
      </c>
      <c r="C9" t="s">
        <v>59</v>
      </c>
      <c r="D9" t="s">
        <v>59</v>
      </c>
    </row>
    <row r="10" spans="1:4" x14ac:dyDescent="0.35">
      <c r="A10">
        <v>9</v>
      </c>
      <c r="B10">
        <v>0</v>
      </c>
      <c r="C10" t="s">
        <v>59</v>
      </c>
      <c r="D10" t="s">
        <v>59</v>
      </c>
    </row>
    <row r="11" spans="1:4" x14ac:dyDescent="0.35">
      <c r="A11">
        <v>10</v>
      </c>
      <c r="B11">
        <v>0</v>
      </c>
      <c r="C11" t="s">
        <v>59</v>
      </c>
      <c r="D11" t="s">
        <v>59</v>
      </c>
    </row>
    <row r="12" spans="1:4" x14ac:dyDescent="0.35">
      <c r="A12">
        <v>11</v>
      </c>
      <c r="B12">
        <v>1</v>
      </c>
      <c r="C12" t="s">
        <v>60</v>
      </c>
      <c r="D12" t="s">
        <v>61</v>
      </c>
    </row>
    <row r="13" spans="1:4" x14ac:dyDescent="0.35">
      <c r="A13">
        <v>12</v>
      </c>
      <c r="B13">
        <v>1</v>
      </c>
      <c r="C13" t="s">
        <v>71</v>
      </c>
      <c r="D13" t="s">
        <v>59</v>
      </c>
    </row>
    <row r="14" spans="1:4" x14ac:dyDescent="0.35">
      <c r="A14">
        <v>13</v>
      </c>
      <c r="B14">
        <v>1</v>
      </c>
      <c r="C14" t="s">
        <v>80</v>
      </c>
      <c r="D14" t="s">
        <v>59</v>
      </c>
    </row>
    <row r="15" spans="1:4" x14ac:dyDescent="0.35">
      <c r="A15">
        <v>14</v>
      </c>
      <c r="B15">
        <v>1</v>
      </c>
      <c r="C15" t="s">
        <v>75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1</v>
      </c>
      <c r="C19" t="s">
        <v>63</v>
      </c>
      <c r="D19" t="s">
        <v>59</v>
      </c>
    </row>
    <row r="20" spans="1:4" x14ac:dyDescent="0.35">
      <c r="A20">
        <v>19</v>
      </c>
      <c r="B20">
        <v>0</v>
      </c>
      <c r="C20" t="s">
        <v>59</v>
      </c>
      <c r="D20" t="s">
        <v>59</v>
      </c>
    </row>
    <row r="21" spans="1:4" x14ac:dyDescent="0.35">
      <c r="A21">
        <v>20</v>
      </c>
      <c r="B21">
        <v>0</v>
      </c>
      <c r="C21" t="s">
        <v>59</v>
      </c>
      <c r="D21" t="s">
        <v>59</v>
      </c>
    </row>
    <row r="22" spans="1:4" x14ac:dyDescent="0.35">
      <c r="A22">
        <v>21</v>
      </c>
      <c r="B22">
        <v>1</v>
      </c>
      <c r="C22" t="s">
        <v>63</v>
      </c>
      <c r="D22" t="s">
        <v>59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0</v>
      </c>
      <c r="C24" t="s">
        <v>59</v>
      </c>
      <c r="D24" t="s">
        <v>59</v>
      </c>
    </row>
    <row r="25" spans="1:4" x14ac:dyDescent="0.35">
      <c r="A25">
        <v>24</v>
      </c>
      <c r="B25">
        <v>0</v>
      </c>
      <c r="C25" t="s">
        <v>59</v>
      </c>
      <c r="D25" t="s">
        <v>59</v>
      </c>
    </row>
    <row r="26" spans="1:4" x14ac:dyDescent="0.35">
      <c r="A26">
        <v>25</v>
      </c>
      <c r="B26">
        <v>1</v>
      </c>
      <c r="C26" t="s">
        <v>69</v>
      </c>
      <c r="D26" t="s">
        <v>59</v>
      </c>
    </row>
    <row r="27" spans="1:4" x14ac:dyDescent="0.35">
      <c r="A27">
        <v>26</v>
      </c>
      <c r="B27">
        <v>1</v>
      </c>
      <c r="C27" t="s">
        <v>69</v>
      </c>
      <c r="D27" t="s">
        <v>59</v>
      </c>
    </row>
    <row r="28" spans="1:4" x14ac:dyDescent="0.35">
      <c r="A28">
        <v>27</v>
      </c>
      <c r="B28">
        <v>1</v>
      </c>
      <c r="C28" t="s">
        <v>69</v>
      </c>
      <c r="D28" t="s">
        <v>59</v>
      </c>
    </row>
    <row r="29" spans="1:4" x14ac:dyDescent="0.35">
      <c r="A29">
        <v>28</v>
      </c>
      <c r="B29">
        <v>0</v>
      </c>
      <c r="C29" t="s">
        <v>59</v>
      </c>
      <c r="D29" t="s">
        <v>59</v>
      </c>
    </row>
    <row r="30" spans="1:4" x14ac:dyDescent="0.35">
      <c r="A30">
        <v>29</v>
      </c>
      <c r="B30">
        <v>1</v>
      </c>
      <c r="C30" t="s">
        <v>69</v>
      </c>
      <c r="D30" t="s">
        <v>59</v>
      </c>
    </row>
    <row r="31" spans="1:4" x14ac:dyDescent="0.35">
      <c r="A31">
        <v>30</v>
      </c>
      <c r="B31">
        <v>0</v>
      </c>
      <c r="C31" t="s">
        <v>59</v>
      </c>
      <c r="D31" t="s">
        <v>59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0</v>
      </c>
      <c r="C33" t="s">
        <v>59</v>
      </c>
      <c r="D33" t="s">
        <v>59</v>
      </c>
    </row>
    <row r="34" spans="1:4" x14ac:dyDescent="0.35">
      <c r="A34">
        <v>33</v>
      </c>
      <c r="B34">
        <v>0</v>
      </c>
      <c r="C34" t="s">
        <v>59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1</v>
      </c>
      <c r="C37" t="s">
        <v>61</v>
      </c>
      <c r="D37" t="s">
        <v>75</v>
      </c>
    </row>
    <row r="38" spans="1:4" x14ac:dyDescent="0.35">
      <c r="A38">
        <v>37</v>
      </c>
      <c r="B38">
        <v>1</v>
      </c>
      <c r="C38" t="s">
        <v>75</v>
      </c>
      <c r="D38" t="s">
        <v>63</v>
      </c>
    </row>
    <row r="39" spans="1:4" x14ac:dyDescent="0.35">
      <c r="A39">
        <v>38</v>
      </c>
      <c r="B39">
        <v>1</v>
      </c>
      <c r="C39" t="s">
        <v>75</v>
      </c>
      <c r="D39" t="s">
        <v>59</v>
      </c>
    </row>
    <row r="40" spans="1:4" x14ac:dyDescent="0.35">
      <c r="A40">
        <v>39</v>
      </c>
      <c r="B40">
        <v>0</v>
      </c>
      <c r="C40" t="s">
        <v>59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1</v>
      </c>
      <c r="C42" t="s">
        <v>62</v>
      </c>
      <c r="D42" t="s">
        <v>74</v>
      </c>
    </row>
    <row r="43" spans="1:4" x14ac:dyDescent="0.35">
      <c r="A43">
        <v>42</v>
      </c>
      <c r="B43">
        <v>1</v>
      </c>
      <c r="C43" t="s">
        <v>62</v>
      </c>
      <c r="D43" t="s">
        <v>59</v>
      </c>
    </row>
    <row r="44" spans="1:4" x14ac:dyDescent="0.35">
      <c r="A44">
        <v>43</v>
      </c>
      <c r="B44">
        <v>1</v>
      </c>
      <c r="C44" t="s">
        <v>62</v>
      </c>
      <c r="D44" t="s">
        <v>64</v>
      </c>
    </row>
    <row r="45" spans="1:4" x14ac:dyDescent="0.35">
      <c r="A45">
        <v>44</v>
      </c>
      <c r="B45">
        <v>0</v>
      </c>
      <c r="C45" t="s">
        <v>59</v>
      </c>
      <c r="D45" t="s">
        <v>59</v>
      </c>
    </row>
    <row r="46" spans="1:4" x14ac:dyDescent="0.35">
      <c r="A46">
        <v>45</v>
      </c>
      <c r="B46">
        <v>1</v>
      </c>
      <c r="C46" t="s">
        <v>78</v>
      </c>
      <c r="D46" t="s">
        <v>59</v>
      </c>
    </row>
    <row r="47" spans="1:4" x14ac:dyDescent="0.35">
      <c r="A47">
        <v>46</v>
      </c>
      <c r="B47">
        <v>0</v>
      </c>
      <c r="C47" t="s">
        <v>59</v>
      </c>
      <c r="D47" t="s">
        <v>59</v>
      </c>
    </row>
    <row r="48" spans="1:4" x14ac:dyDescent="0.35">
      <c r="A48">
        <v>47</v>
      </c>
      <c r="B48">
        <v>1</v>
      </c>
      <c r="C48" t="s">
        <v>80</v>
      </c>
      <c r="D48" t="s">
        <v>59</v>
      </c>
    </row>
    <row r="49" spans="1:4" x14ac:dyDescent="0.35">
      <c r="A49">
        <v>48</v>
      </c>
      <c r="B49">
        <v>1</v>
      </c>
      <c r="C49" t="s">
        <v>60</v>
      </c>
      <c r="D49" t="s">
        <v>59</v>
      </c>
    </row>
    <row r="50" spans="1:4" x14ac:dyDescent="0.35">
      <c r="A50">
        <v>49</v>
      </c>
      <c r="B50">
        <v>0</v>
      </c>
      <c r="C50" t="s">
        <v>59</v>
      </c>
      <c r="D50" t="s">
        <v>59</v>
      </c>
    </row>
    <row r="51" spans="1:4" x14ac:dyDescent="0.35">
      <c r="A51">
        <v>50</v>
      </c>
      <c r="B51">
        <v>1</v>
      </c>
      <c r="C51" t="s">
        <v>78</v>
      </c>
      <c r="D51" t="s">
        <v>59</v>
      </c>
    </row>
    <row r="52" spans="1:4" x14ac:dyDescent="0.35">
      <c r="A52">
        <v>51</v>
      </c>
      <c r="B52">
        <v>0</v>
      </c>
      <c r="C52" t="s">
        <v>59</v>
      </c>
      <c r="D52" t="s">
        <v>59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1</v>
      </c>
      <c r="C54" t="s">
        <v>60</v>
      </c>
      <c r="D54" t="s">
        <v>69</v>
      </c>
    </row>
    <row r="55" spans="1:4" x14ac:dyDescent="0.35">
      <c r="A55">
        <v>54</v>
      </c>
      <c r="B55">
        <v>0</v>
      </c>
      <c r="C55" t="s">
        <v>59</v>
      </c>
      <c r="D55" t="s">
        <v>59</v>
      </c>
    </row>
    <row r="56" spans="1:4" x14ac:dyDescent="0.35">
      <c r="A56">
        <v>55</v>
      </c>
      <c r="B56">
        <v>1</v>
      </c>
      <c r="C56" t="s">
        <v>62</v>
      </c>
      <c r="D56" t="s">
        <v>80</v>
      </c>
    </row>
    <row r="57" spans="1:4" x14ac:dyDescent="0.35">
      <c r="A57">
        <v>56</v>
      </c>
      <c r="B57">
        <v>0</v>
      </c>
      <c r="C57" t="s">
        <v>59</v>
      </c>
      <c r="D57" t="s">
        <v>59</v>
      </c>
    </row>
    <row r="58" spans="1:4" x14ac:dyDescent="0.35">
      <c r="A58">
        <v>57</v>
      </c>
      <c r="B58">
        <v>1</v>
      </c>
      <c r="C58" t="s">
        <v>83</v>
      </c>
      <c r="D58" t="s">
        <v>59</v>
      </c>
    </row>
    <row r="59" spans="1:4" x14ac:dyDescent="0.35">
      <c r="A59">
        <v>58</v>
      </c>
      <c r="B59">
        <v>0</v>
      </c>
      <c r="C59" t="s">
        <v>59</v>
      </c>
      <c r="D59" t="s">
        <v>59</v>
      </c>
    </row>
    <row r="60" spans="1:4" x14ac:dyDescent="0.35">
      <c r="A60">
        <v>59</v>
      </c>
      <c r="B60">
        <v>1</v>
      </c>
      <c r="C60" t="s">
        <v>62</v>
      </c>
      <c r="D60" t="s">
        <v>59</v>
      </c>
    </row>
    <row r="61" spans="1:4" x14ac:dyDescent="0.35">
      <c r="A61">
        <v>60</v>
      </c>
      <c r="B61">
        <v>1</v>
      </c>
      <c r="C61" t="s">
        <v>62</v>
      </c>
      <c r="D61" t="s">
        <v>59</v>
      </c>
    </row>
    <row r="62" spans="1:4" x14ac:dyDescent="0.35">
      <c r="A62">
        <v>61</v>
      </c>
      <c r="B62">
        <v>1</v>
      </c>
      <c r="C62" t="s">
        <v>69</v>
      </c>
      <c r="D62" t="s">
        <v>59</v>
      </c>
    </row>
    <row r="63" spans="1:4" x14ac:dyDescent="0.35">
      <c r="A63">
        <v>62</v>
      </c>
      <c r="B63">
        <v>1</v>
      </c>
      <c r="C63" t="s">
        <v>69</v>
      </c>
      <c r="D63" t="s">
        <v>59</v>
      </c>
    </row>
    <row r="64" spans="1:4" x14ac:dyDescent="0.35">
      <c r="A64">
        <v>63</v>
      </c>
      <c r="B64">
        <v>0</v>
      </c>
      <c r="C64" t="s">
        <v>59</v>
      </c>
      <c r="D64" t="s">
        <v>59</v>
      </c>
    </row>
    <row r="65" spans="1:4" x14ac:dyDescent="0.35">
      <c r="A65">
        <v>64</v>
      </c>
      <c r="B65">
        <v>0</v>
      </c>
      <c r="C65" t="s">
        <v>59</v>
      </c>
      <c r="D65" t="s">
        <v>59</v>
      </c>
    </row>
    <row r="66" spans="1:4" x14ac:dyDescent="0.35">
      <c r="A66">
        <v>65</v>
      </c>
      <c r="B66">
        <v>0</v>
      </c>
      <c r="C66" t="s">
        <v>59</v>
      </c>
      <c r="D66" t="s">
        <v>59</v>
      </c>
    </row>
    <row r="67" spans="1:4" x14ac:dyDescent="0.35">
      <c r="A67">
        <v>66</v>
      </c>
      <c r="B67">
        <v>0</v>
      </c>
      <c r="C67" t="s">
        <v>59</v>
      </c>
      <c r="D67" t="s">
        <v>59</v>
      </c>
    </row>
    <row r="68" spans="1:4" x14ac:dyDescent="0.35">
      <c r="A68">
        <v>67</v>
      </c>
      <c r="B68">
        <v>0</v>
      </c>
      <c r="C68" t="s">
        <v>59</v>
      </c>
      <c r="D68" t="s">
        <v>59</v>
      </c>
    </row>
    <row r="69" spans="1:4" x14ac:dyDescent="0.35">
      <c r="A69">
        <v>68</v>
      </c>
      <c r="B69">
        <v>0</v>
      </c>
      <c r="C69" t="s">
        <v>59</v>
      </c>
      <c r="D69" t="s">
        <v>59</v>
      </c>
    </row>
    <row r="70" spans="1:4" x14ac:dyDescent="0.35">
      <c r="A70">
        <v>69</v>
      </c>
      <c r="B70">
        <v>0</v>
      </c>
      <c r="C70" t="s">
        <v>59</v>
      </c>
      <c r="D70" t="s">
        <v>59</v>
      </c>
    </row>
    <row r="71" spans="1:4" x14ac:dyDescent="0.35">
      <c r="A71">
        <v>70</v>
      </c>
      <c r="B71">
        <v>0</v>
      </c>
      <c r="C71" t="s">
        <v>59</v>
      </c>
      <c r="D71" t="s">
        <v>59</v>
      </c>
    </row>
    <row r="72" spans="1:4" x14ac:dyDescent="0.35">
      <c r="A72">
        <v>71</v>
      </c>
      <c r="B72">
        <v>0</v>
      </c>
      <c r="C72" t="s">
        <v>59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0</v>
      </c>
      <c r="C74" t="s">
        <v>59</v>
      </c>
      <c r="D74" t="s">
        <v>59</v>
      </c>
    </row>
    <row r="75" spans="1:4" x14ac:dyDescent="0.35">
      <c r="A75">
        <v>74</v>
      </c>
      <c r="B75">
        <v>1</v>
      </c>
      <c r="C75" t="s">
        <v>62</v>
      </c>
      <c r="D75" t="s">
        <v>59</v>
      </c>
    </row>
    <row r="76" spans="1:4" x14ac:dyDescent="0.35">
      <c r="A76">
        <v>75</v>
      </c>
      <c r="B76">
        <v>0</v>
      </c>
      <c r="C76" t="s">
        <v>59</v>
      </c>
      <c r="D76" t="s">
        <v>59</v>
      </c>
    </row>
    <row r="77" spans="1:4" x14ac:dyDescent="0.35">
      <c r="A77">
        <v>76</v>
      </c>
      <c r="B77">
        <v>0</v>
      </c>
      <c r="C77" t="s">
        <v>59</v>
      </c>
      <c r="D77" t="s">
        <v>59</v>
      </c>
    </row>
    <row r="78" spans="1:4" x14ac:dyDescent="0.35">
      <c r="A78">
        <v>77</v>
      </c>
      <c r="B78">
        <v>1</v>
      </c>
      <c r="C78" t="s">
        <v>62</v>
      </c>
      <c r="D78" t="s">
        <v>59</v>
      </c>
    </row>
    <row r="79" spans="1:4" x14ac:dyDescent="0.35">
      <c r="A79">
        <v>78</v>
      </c>
      <c r="B79">
        <v>1</v>
      </c>
      <c r="C79" t="s">
        <v>62</v>
      </c>
      <c r="D79" t="s">
        <v>59</v>
      </c>
    </row>
    <row r="80" spans="1:4" x14ac:dyDescent="0.35">
      <c r="A80">
        <v>79</v>
      </c>
      <c r="B80">
        <v>0</v>
      </c>
      <c r="C80" t="s">
        <v>59</v>
      </c>
      <c r="D80" t="s">
        <v>59</v>
      </c>
    </row>
    <row r="81" spans="1:4" x14ac:dyDescent="0.35">
      <c r="A81">
        <v>80</v>
      </c>
      <c r="B81">
        <v>0</v>
      </c>
      <c r="C81" t="s">
        <v>59</v>
      </c>
      <c r="D81" t="s">
        <v>59</v>
      </c>
    </row>
    <row r="82" spans="1:4" x14ac:dyDescent="0.35">
      <c r="A82">
        <v>81</v>
      </c>
      <c r="B82">
        <v>1</v>
      </c>
      <c r="C82" t="s">
        <v>63</v>
      </c>
      <c r="D82" t="s">
        <v>59</v>
      </c>
    </row>
    <row r="83" spans="1:4" x14ac:dyDescent="0.35">
      <c r="A83">
        <v>82</v>
      </c>
      <c r="B83">
        <v>0</v>
      </c>
      <c r="C83" t="s">
        <v>59</v>
      </c>
      <c r="D83" t="s">
        <v>59</v>
      </c>
    </row>
    <row r="84" spans="1:4" x14ac:dyDescent="0.35">
      <c r="A84">
        <v>83</v>
      </c>
      <c r="B84">
        <v>1</v>
      </c>
      <c r="C84" t="s">
        <v>80</v>
      </c>
      <c r="D84" t="s">
        <v>59</v>
      </c>
    </row>
    <row r="85" spans="1:4" x14ac:dyDescent="0.35">
      <c r="A85">
        <v>84</v>
      </c>
      <c r="B85">
        <v>1</v>
      </c>
      <c r="C85" t="s">
        <v>80</v>
      </c>
      <c r="D85" t="s">
        <v>59</v>
      </c>
    </row>
    <row r="86" spans="1:4" x14ac:dyDescent="0.35">
      <c r="A86">
        <v>85</v>
      </c>
      <c r="B86">
        <v>1</v>
      </c>
      <c r="C86" t="s">
        <v>80</v>
      </c>
      <c r="D86" t="s">
        <v>59</v>
      </c>
    </row>
    <row r="87" spans="1:4" x14ac:dyDescent="0.35">
      <c r="A87">
        <v>86</v>
      </c>
      <c r="B87">
        <v>1</v>
      </c>
      <c r="C87" t="s">
        <v>80</v>
      </c>
      <c r="D87" t="s">
        <v>59</v>
      </c>
    </row>
    <row r="88" spans="1:4" x14ac:dyDescent="0.35">
      <c r="A88">
        <v>87</v>
      </c>
      <c r="B88">
        <v>1</v>
      </c>
      <c r="C88" t="s">
        <v>80</v>
      </c>
      <c r="D88" t="s">
        <v>66</v>
      </c>
    </row>
    <row r="89" spans="1:4" x14ac:dyDescent="0.35">
      <c r="A89">
        <v>88</v>
      </c>
      <c r="B89">
        <v>1</v>
      </c>
      <c r="C89" t="s">
        <v>80</v>
      </c>
      <c r="D89" t="s">
        <v>59</v>
      </c>
    </row>
    <row r="90" spans="1:4" x14ac:dyDescent="0.35">
      <c r="A90">
        <v>89</v>
      </c>
      <c r="B90">
        <v>0</v>
      </c>
      <c r="C90" t="s">
        <v>59</v>
      </c>
      <c r="D90" t="s">
        <v>59</v>
      </c>
    </row>
    <row r="91" spans="1:4" x14ac:dyDescent="0.35">
      <c r="A91">
        <v>90</v>
      </c>
      <c r="B91">
        <v>1</v>
      </c>
      <c r="C91" t="s">
        <v>62</v>
      </c>
      <c r="D91" t="s">
        <v>76</v>
      </c>
    </row>
    <row r="92" spans="1:4" x14ac:dyDescent="0.35">
      <c r="A92">
        <v>91</v>
      </c>
      <c r="B92">
        <v>0</v>
      </c>
      <c r="C92" t="s">
        <v>59</v>
      </c>
      <c r="D92" t="s">
        <v>59</v>
      </c>
    </row>
    <row r="93" spans="1:4" x14ac:dyDescent="0.35">
      <c r="A93">
        <v>92</v>
      </c>
      <c r="B93">
        <v>0</v>
      </c>
      <c r="C93" t="s">
        <v>59</v>
      </c>
      <c r="D93" t="s">
        <v>59</v>
      </c>
    </row>
    <row r="94" spans="1:4" x14ac:dyDescent="0.35">
      <c r="A94">
        <v>93</v>
      </c>
      <c r="B94">
        <v>1</v>
      </c>
      <c r="C94" t="s">
        <v>61</v>
      </c>
      <c r="D94" t="s">
        <v>59</v>
      </c>
    </row>
    <row r="95" spans="1:4" x14ac:dyDescent="0.35">
      <c r="A95">
        <v>94</v>
      </c>
      <c r="B95">
        <v>1</v>
      </c>
      <c r="C95" t="s">
        <v>61</v>
      </c>
      <c r="D95" t="s">
        <v>62</v>
      </c>
    </row>
    <row r="96" spans="1:4" x14ac:dyDescent="0.35">
      <c r="A96">
        <v>95</v>
      </c>
      <c r="B96">
        <v>0</v>
      </c>
      <c r="C96" t="s">
        <v>59</v>
      </c>
      <c r="D96" t="s">
        <v>59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0</v>
      </c>
      <c r="C98" t="s">
        <v>59</v>
      </c>
      <c r="D98" t="s">
        <v>59</v>
      </c>
    </row>
    <row r="99" spans="1:4" x14ac:dyDescent="0.35">
      <c r="A99">
        <v>98</v>
      </c>
      <c r="B99">
        <v>0</v>
      </c>
      <c r="C99" t="s">
        <v>59</v>
      </c>
      <c r="D99" t="s">
        <v>59</v>
      </c>
    </row>
    <row r="100" spans="1:4" x14ac:dyDescent="0.35">
      <c r="A100">
        <v>99</v>
      </c>
      <c r="B100">
        <v>1</v>
      </c>
      <c r="C100" t="s">
        <v>61</v>
      </c>
      <c r="D100" t="s">
        <v>59</v>
      </c>
    </row>
    <row r="101" spans="1:4" x14ac:dyDescent="0.35">
      <c r="A101">
        <v>100</v>
      </c>
      <c r="B101">
        <v>0</v>
      </c>
      <c r="C101" t="s">
        <v>59</v>
      </c>
      <c r="D101" t="s">
        <v>59</v>
      </c>
    </row>
    <row r="102" spans="1:4" x14ac:dyDescent="0.35">
      <c r="A102">
        <v>101</v>
      </c>
      <c r="B102">
        <v>0</v>
      </c>
      <c r="C102" t="s">
        <v>59</v>
      </c>
      <c r="D102" t="s">
        <v>59</v>
      </c>
    </row>
    <row r="103" spans="1:4" x14ac:dyDescent="0.35">
      <c r="A103">
        <v>102</v>
      </c>
      <c r="B103">
        <v>0</v>
      </c>
      <c r="C103" t="s">
        <v>59</v>
      </c>
      <c r="D103" t="s">
        <v>59</v>
      </c>
    </row>
    <row r="104" spans="1:4" x14ac:dyDescent="0.35">
      <c r="A104">
        <v>103</v>
      </c>
      <c r="B104">
        <v>0</v>
      </c>
      <c r="C104" t="s">
        <v>59</v>
      </c>
      <c r="D104" t="s">
        <v>59</v>
      </c>
    </row>
    <row r="105" spans="1:4" x14ac:dyDescent="0.35">
      <c r="A105">
        <v>104</v>
      </c>
      <c r="B105">
        <v>1</v>
      </c>
      <c r="C105" t="s">
        <v>65</v>
      </c>
      <c r="D105" t="s">
        <v>59</v>
      </c>
    </row>
    <row r="106" spans="1:4" x14ac:dyDescent="0.35">
      <c r="A106">
        <v>105</v>
      </c>
      <c r="B106">
        <v>0</v>
      </c>
      <c r="C106" t="s">
        <v>59</v>
      </c>
      <c r="D106" t="s">
        <v>59</v>
      </c>
    </row>
    <row r="107" spans="1:4" x14ac:dyDescent="0.35">
      <c r="A107">
        <v>106</v>
      </c>
      <c r="B107">
        <v>0</v>
      </c>
      <c r="C107" t="s">
        <v>59</v>
      </c>
      <c r="D107" t="s">
        <v>59</v>
      </c>
    </row>
    <row r="108" spans="1:4" x14ac:dyDescent="0.35">
      <c r="A108">
        <v>107</v>
      </c>
      <c r="B108">
        <v>0</v>
      </c>
      <c r="C108" t="s">
        <v>59</v>
      </c>
      <c r="D108" t="s">
        <v>59</v>
      </c>
    </row>
    <row r="109" spans="1:4" x14ac:dyDescent="0.35">
      <c r="A109">
        <v>108</v>
      </c>
      <c r="B109">
        <v>0</v>
      </c>
      <c r="C109" t="s">
        <v>59</v>
      </c>
      <c r="D109" t="s">
        <v>59</v>
      </c>
    </row>
    <row r="110" spans="1:4" x14ac:dyDescent="0.35">
      <c r="A110">
        <v>109</v>
      </c>
      <c r="B110">
        <v>0</v>
      </c>
      <c r="C110" t="s">
        <v>59</v>
      </c>
      <c r="D110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zoomScaleNormal="100" workbookViewId="0">
      <selection sqref="A1:D160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0</v>
      </c>
      <c r="C9" t="s">
        <v>59</v>
      </c>
      <c r="D9" t="s">
        <v>59</v>
      </c>
    </row>
    <row r="10" spans="1:4" x14ac:dyDescent="0.35">
      <c r="A10">
        <v>9</v>
      </c>
      <c r="B10">
        <v>1</v>
      </c>
      <c r="C10" t="s">
        <v>83</v>
      </c>
      <c r="D10" t="s">
        <v>59</v>
      </c>
    </row>
    <row r="11" spans="1:4" x14ac:dyDescent="0.35">
      <c r="A11">
        <v>10</v>
      </c>
      <c r="B11">
        <v>1</v>
      </c>
      <c r="C11" t="s">
        <v>61</v>
      </c>
      <c r="D11" t="s">
        <v>59</v>
      </c>
    </row>
    <row r="12" spans="1:4" x14ac:dyDescent="0.35">
      <c r="A12">
        <v>11</v>
      </c>
      <c r="B12">
        <v>1</v>
      </c>
      <c r="C12" t="s">
        <v>83</v>
      </c>
      <c r="D12" t="s">
        <v>59</v>
      </c>
    </row>
    <row r="13" spans="1:4" x14ac:dyDescent="0.35">
      <c r="A13">
        <v>12</v>
      </c>
      <c r="B13">
        <v>0</v>
      </c>
      <c r="C13" t="s">
        <v>59</v>
      </c>
      <c r="D13" t="s">
        <v>59</v>
      </c>
    </row>
    <row r="14" spans="1:4" x14ac:dyDescent="0.35">
      <c r="A14">
        <v>13</v>
      </c>
      <c r="B14">
        <v>0</v>
      </c>
      <c r="C14" t="s">
        <v>59</v>
      </c>
      <c r="D14" t="s">
        <v>59</v>
      </c>
    </row>
    <row r="15" spans="1:4" x14ac:dyDescent="0.35">
      <c r="A15">
        <v>14</v>
      </c>
      <c r="B15">
        <v>0</v>
      </c>
      <c r="C15" t="s">
        <v>59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1</v>
      </c>
      <c r="C18" t="s">
        <v>60</v>
      </c>
      <c r="D18" t="s">
        <v>78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1</v>
      </c>
      <c r="C20" t="s">
        <v>76</v>
      </c>
      <c r="D20" t="s">
        <v>59</v>
      </c>
    </row>
    <row r="21" spans="1:4" x14ac:dyDescent="0.35">
      <c r="A21">
        <v>20</v>
      </c>
      <c r="B21">
        <v>1</v>
      </c>
      <c r="C21" t="s">
        <v>76</v>
      </c>
      <c r="D21" t="s">
        <v>59</v>
      </c>
    </row>
    <row r="22" spans="1:4" x14ac:dyDescent="0.35">
      <c r="A22">
        <v>21</v>
      </c>
      <c r="B22">
        <v>1</v>
      </c>
      <c r="C22" t="s">
        <v>83</v>
      </c>
      <c r="D22" t="s">
        <v>59</v>
      </c>
    </row>
    <row r="23" spans="1:4" x14ac:dyDescent="0.35">
      <c r="A23">
        <v>22</v>
      </c>
      <c r="B23">
        <v>1</v>
      </c>
      <c r="C23" t="s">
        <v>61</v>
      </c>
      <c r="D23" t="s">
        <v>59</v>
      </c>
    </row>
    <row r="24" spans="1:4" x14ac:dyDescent="0.35">
      <c r="A24">
        <v>23</v>
      </c>
      <c r="B24">
        <v>0</v>
      </c>
      <c r="C24" t="s">
        <v>59</v>
      </c>
      <c r="D24" t="s">
        <v>59</v>
      </c>
    </row>
    <row r="25" spans="1:4" x14ac:dyDescent="0.35">
      <c r="A25">
        <v>24</v>
      </c>
      <c r="B25">
        <v>1</v>
      </c>
      <c r="C25" t="s">
        <v>60</v>
      </c>
      <c r="D25" t="s">
        <v>59</v>
      </c>
    </row>
    <row r="26" spans="1:4" x14ac:dyDescent="0.35">
      <c r="A26">
        <v>25</v>
      </c>
      <c r="B26">
        <v>1</v>
      </c>
      <c r="C26" t="s">
        <v>80</v>
      </c>
      <c r="D26" t="s">
        <v>59</v>
      </c>
    </row>
    <row r="27" spans="1:4" x14ac:dyDescent="0.35">
      <c r="A27">
        <v>26</v>
      </c>
      <c r="B27">
        <v>1</v>
      </c>
      <c r="C27" t="s">
        <v>80</v>
      </c>
      <c r="D27" t="s">
        <v>59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1</v>
      </c>
      <c r="C29" t="s">
        <v>60</v>
      </c>
      <c r="D29" t="s">
        <v>59</v>
      </c>
    </row>
    <row r="30" spans="1:4" x14ac:dyDescent="0.35">
      <c r="A30">
        <v>29</v>
      </c>
      <c r="B30">
        <v>1</v>
      </c>
      <c r="C30" t="s">
        <v>63</v>
      </c>
      <c r="D30" t="s">
        <v>59</v>
      </c>
    </row>
    <row r="31" spans="1:4" x14ac:dyDescent="0.35">
      <c r="A31">
        <v>30</v>
      </c>
      <c r="B31">
        <v>0</v>
      </c>
      <c r="C31" t="s">
        <v>59</v>
      </c>
      <c r="D31" t="s">
        <v>59</v>
      </c>
    </row>
    <row r="32" spans="1:4" x14ac:dyDescent="0.35">
      <c r="A32">
        <v>31</v>
      </c>
      <c r="B32">
        <v>1</v>
      </c>
      <c r="C32" t="s">
        <v>60</v>
      </c>
      <c r="D32" t="s">
        <v>59</v>
      </c>
    </row>
    <row r="33" spans="1:4" x14ac:dyDescent="0.35">
      <c r="A33">
        <v>32</v>
      </c>
      <c r="B33">
        <v>0</v>
      </c>
      <c r="C33" t="s">
        <v>59</v>
      </c>
      <c r="D33" t="s">
        <v>59</v>
      </c>
    </row>
    <row r="34" spans="1:4" x14ac:dyDescent="0.35">
      <c r="A34">
        <v>33</v>
      </c>
      <c r="B34">
        <v>1</v>
      </c>
      <c r="C34" t="s">
        <v>63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0</v>
      </c>
      <c r="C37" t="s">
        <v>59</v>
      </c>
      <c r="D37" t="s">
        <v>59</v>
      </c>
    </row>
    <row r="38" spans="1:4" x14ac:dyDescent="0.35">
      <c r="A38">
        <v>37</v>
      </c>
      <c r="B38">
        <v>0</v>
      </c>
      <c r="C38" t="s">
        <v>59</v>
      </c>
      <c r="D38" t="s">
        <v>59</v>
      </c>
    </row>
    <row r="39" spans="1:4" x14ac:dyDescent="0.35">
      <c r="A39">
        <v>38</v>
      </c>
      <c r="B39">
        <v>0</v>
      </c>
      <c r="C39" t="s">
        <v>59</v>
      </c>
      <c r="D39" t="s">
        <v>59</v>
      </c>
    </row>
    <row r="40" spans="1:4" x14ac:dyDescent="0.35">
      <c r="A40">
        <v>39</v>
      </c>
      <c r="B40">
        <v>1</v>
      </c>
      <c r="C40" t="s">
        <v>83</v>
      </c>
      <c r="D40" t="s">
        <v>79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0</v>
      </c>
      <c r="C42" t="s">
        <v>59</v>
      </c>
      <c r="D42" t="s">
        <v>59</v>
      </c>
    </row>
    <row r="43" spans="1:4" x14ac:dyDescent="0.35">
      <c r="A43">
        <v>42</v>
      </c>
      <c r="B43">
        <v>0</v>
      </c>
      <c r="C43" t="s">
        <v>59</v>
      </c>
      <c r="D43" t="s">
        <v>59</v>
      </c>
    </row>
    <row r="44" spans="1:4" x14ac:dyDescent="0.35">
      <c r="A44">
        <v>43</v>
      </c>
      <c r="B44">
        <v>1</v>
      </c>
      <c r="C44" t="s">
        <v>60</v>
      </c>
      <c r="D44" t="s">
        <v>59</v>
      </c>
    </row>
    <row r="45" spans="1:4" x14ac:dyDescent="0.35">
      <c r="A45">
        <v>44</v>
      </c>
      <c r="B45">
        <v>1</v>
      </c>
      <c r="C45" t="s">
        <v>78</v>
      </c>
      <c r="D45" t="s">
        <v>59</v>
      </c>
    </row>
    <row r="46" spans="1:4" x14ac:dyDescent="0.35">
      <c r="A46">
        <v>45</v>
      </c>
      <c r="B46">
        <v>0</v>
      </c>
      <c r="C46" t="s">
        <v>59</v>
      </c>
      <c r="D46" t="s">
        <v>59</v>
      </c>
    </row>
    <row r="47" spans="1:4" x14ac:dyDescent="0.35">
      <c r="A47">
        <v>46</v>
      </c>
      <c r="B47">
        <v>1</v>
      </c>
      <c r="C47" t="s">
        <v>60</v>
      </c>
      <c r="D47" t="s">
        <v>59</v>
      </c>
    </row>
    <row r="48" spans="1:4" x14ac:dyDescent="0.35">
      <c r="A48">
        <v>47</v>
      </c>
      <c r="B48">
        <v>0</v>
      </c>
      <c r="C48" t="s">
        <v>59</v>
      </c>
      <c r="D48" t="s">
        <v>59</v>
      </c>
    </row>
    <row r="49" spans="1:4" x14ac:dyDescent="0.35">
      <c r="A49">
        <v>48</v>
      </c>
      <c r="B49">
        <v>0</v>
      </c>
      <c r="C49" t="s">
        <v>59</v>
      </c>
      <c r="D49" t="s">
        <v>59</v>
      </c>
    </row>
    <row r="50" spans="1:4" x14ac:dyDescent="0.35">
      <c r="A50">
        <v>49</v>
      </c>
      <c r="B50">
        <v>1</v>
      </c>
      <c r="C50" t="s">
        <v>60</v>
      </c>
      <c r="D50" t="s">
        <v>59</v>
      </c>
    </row>
    <row r="51" spans="1:4" x14ac:dyDescent="0.35">
      <c r="A51">
        <v>50</v>
      </c>
      <c r="B51">
        <v>1</v>
      </c>
      <c r="C51" t="s">
        <v>69</v>
      </c>
      <c r="D51" t="s">
        <v>59</v>
      </c>
    </row>
    <row r="52" spans="1:4" x14ac:dyDescent="0.35">
      <c r="A52">
        <v>51</v>
      </c>
      <c r="B52">
        <v>0</v>
      </c>
      <c r="C52" t="s">
        <v>59</v>
      </c>
      <c r="D52" t="s">
        <v>59</v>
      </c>
    </row>
    <row r="53" spans="1:4" x14ac:dyDescent="0.35">
      <c r="A53">
        <v>52</v>
      </c>
      <c r="B53">
        <v>1</v>
      </c>
      <c r="C53" t="s">
        <v>60</v>
      </c>
      <c r="D53" t="s">
        <v>59</v>
      </c>
    </row>
    <row r="54" spans="1:4" x14ac:dyDescent="0.35">
      <c r="A54">
        <v>53</v>
      </c>
      <c r="B54">
        <v>1</v>
      </c>
      <c r="C54" t="s">
        <v>69</v>
      </c>
      <c r="D54" t="s">
        <v>59</v>
      </c>
    </row>
    <row r="55" spans="1:4" x14ac:dyDescent="0.35">
      <c r="A55">
        <v>54</v>
      </c>
      <c r="B55">
        <v>0</v>
      </c>
      <c r="C55" t="s">
        <v>59</v>
      </c>
      <c r="D55" t="s">
        <v>59</v>
      </c>
    </row>
    <row r="56" spans="1:4" x14ac:dyDescent="0.35">
      <c r="A56">
        <v>55</v>
      </c>
      <c r="B56">
        <v>1</v>
      </c>
      <c r="C56" t="s">
        <v>60</v>
      </c>
      <c r="D56" t="s">
        <v>59</v>
      </c>
    </row>
    <row r="57" spans="1:4" x14ac:dyDescent="0.35">
      <c r="A57">
        <v>56</v>
      </c>
      <c r="B57">
        <v>1</v>
      </c>
      <c r="C57" t="s">
        <v>64</v>
      </c>
      <c r="D57" t="s">
        <v>83</v>
      </c>
    </row>
    <row r="58" spans="1:4" x14ac:dyDescent="0.35">
      <c r="A58">
        <v>57</v>
      </c>
      <c r="B58">
        <v>1</v>
      </c>
      <c r="C58" t="s">
        <v>64</v>
      </c>
      <c r="D58" t="s">
        <v>83</v>
      </c>
    </row>
    <row r="59" spans="1:4" x14ac:dyDescent="0.35">
      <c r="A59">
        <v>58</v>
      </c>
      <c r="B59">
        <v>0</v>
      </c>
      <c r="C59" t="s">
        <v>59</v>
      </c>
      <c r="D59" t="s">
        <v>59</v>
      </c>
    </row>
    <row r="60" spans="1:4" x14ac:dyDescent="0.35">
      <c r="A60">
        <v>59</v>
      </c>
      <c r="B60">
        <v>1</v>
      </c>
      <c r="C60" t="s">
        <v>60</v>
      </c>
      <c r="D60" t="s">
        <v>59</v>
      </c>
    </row>
    <row r="61" spans="1:4" x14ac:dyDescent="0.35">
      <c r="A61">
        <v>60</v>
      </c>
      <c r="B61">
        <v>1</v>
      </c>
      <c r="C61" t="s">
        <v>69</v>
      </c>
      <c r="D61" t="s">
        <v>59</v>
      </c>
    </row>
    <row r="62" spans="1:4" x14ac:dyDescent="0.35">
      <c r="A62">
        <v>61</v>
      </c>
      <c r="B62">
        <v>0</v>
      </c>
      <c r="C62" t="s">
        <v>59</v>
      </c>
      <c r="D62" t="s">
        <v>59</v>
      </c>
    </row>
    <row r="63" spans="1:4" x14ac:dyDescent="0.35">
      <c r="A63">
        <v>62</v>
      </c>
      <c r="B63">
        <v>1</v>
      </c>
      <c r="C63" t="s">
        <v>60</v>
      </c>
      <c r="D63" t="s">
        <v>59</v>
      </c>
    </row>
    <row r="64" spans="1:4" x14ac:dyDescent="0.35">
      <c r="A64">
        <v>63</v>
      </c>
      <c r="B64">
        <v>1</v>
      </c>
      <c r="C64" t="s">
        <v>81</v>
      </c>
      <c r="D64" t="s">
        <v>59</v>
      </c>
    </row>
    <row r="65" spans="1:4" x14ac:dyDescent="0.35">
      <c r="A65">
        <v>64</v>
      </c>
      <c r="B65">
        <v>0</v>
      </c>
      <c r="C65" t="s">
        <v>59</v>
      </c>
      <c r="D65" t="s">
        <v>59</v>
      </c>
    </row>
    <row r="66" spans="1:4" x14ac:dyDescent="0.35">
      <c r="A66">
        <v>65</v>
      </c>
      <c r="B66">
        <v>1</v>
      </c>
      <c r="C66" t="s">
        <v>60</v>
      </c>
      <c r="D66" t="s">
        <v>59</v>
      </c>
    </row>
    <row r="67" spans="1:4" x14ac:dyDescent="0.35">
      <c r="A67">
        <v>66</v>
      </c>
      <c r="B67">
        <v>1</v>
      </c>
      <c r="C67" t="s">
        <v>69</v>
      </c>
      <c r="D67" t="s">
        <v>59</v>
      </c>
    </row>
    <row r="68" spans="1:4" x14ac:dyDescent="0.35">
      <c r="A68">
        <v>67</v>
      </c>
      <c r="B68">
        <v>0</v>
      </c>
      <c r="C68" t="s">
        <v>59</v>
      </c>
      <c r="D68" t="s">
        <v>59</v>
      </c>
    </row>
    <row r="69" spans="1:4" x14ac:dyDescent="0.35">
      <c r="A69">
        <v>68</v>
      </c>
      <c r="B69">
        <v>1</v>
      </c>
      <c r="C69" t="s">
        <v>60</v>
      </c>
      <c r="D69" t="s">
        <v>59</v>
      </c>
    </row>
    <row r="70" spans="1:4" x14ac:dyDescent="0.35">
      <c r="A70">
        <v>69</v>
      </c>
      <c r="B70">
        <v>1</v>
      </c>
      <c r="C70" t="s">
        <v>76</v>
      </c>
      <c r="D70" t="s">
        <v>69</v>
      </c>
    </row>
    <row r="71" spans="1:4" x14ac:dyDescent="0.35">
      <c r="A71">
        <v>70</v>
      </c>
      <c r="B71">
        <v>0</v>
      </c>
      <c r="C71" t="s">
        <v>59</v>
      </c>
      <c r="D71" t="s">
        <v>59</v>
      </c>
    </row>
    <row r="72" spans="1:4" x14ac:dyDescent="0.35">
      <c r="A72">
        <v>71</v>
      </c>
      <c r="B72">
        <v>0</v>
      </c>
      <c r="C72" t="s">
        <v>59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0</v>
      </c>
      <c r="C74" t="s">
        <v>59</v>
      </c>
      <c r="D74" t="s">
        <v>59</v>
      </c>
    </row>
    <row r="75" spans="1:4" x14ac:dyDescent="0.35">
      <c r="A75">
        <v>74</v>
      </c>
      <c r="B75">
        <v>0</v>
      </c>
      <c r="C75" t="s">
        <v>59</v>
      </c>
      <c r="D75" t="s">
        <v>59</v>
      </c>
    </row>
    <row r="76" spans="1:4" x14ac:dyDescent="0.35">
      <c r="A76">
        <v>75</v>
      </c>
      <c r="B76">
        <v>0</v>
      </c>
      <c r="C76" t="s">
        <v>59</v>
      </c>
      <c r="D76" t="s">
        <v>59</v>
      </c>
    </row>
    <row r="77" spans="1:4" x14ac:dyDescent="0.35">
      <c r="A77">
        <v>76</v>
      </c>
      <c r="B77">
        <v>0</v>
      </c>
      <c r="C77" t="s">
        <v>59</v>
      </c>
      <c r="D77" t="s">
        <v>59</v>
      </c>
    </row>
    <row r="78" spans="1:4" x14ac:dyDescent="0.35">
      <c r="A78">
        <v>77</v>
      </c>
      <c r="B78">
        <v>0</v>
      </c>
      <c r="C78" t="s">
        <v>59</v>
      </c>
      <c r="D78" t="s">
        <v>59</v>
      </c>
    </row>
    <row r="79" spans="1:4" x14ac:dyDescent="0.35">
      <c r="A79">
        <v>78</v>
      </c>
      <c r="B79">
        <v>1</v>
      </c>
      <c r="C79" t="s">
        <v>74</v>
      </c>
      <c r="D79" t="s">
        <v>59</v>
      </c>
    </row>
    <row r="80" spans="1:4" x14ac:dyDescent="0.35">
      <c r="A80">
        <v>79</v>
      </c>
      <c r="B80">
        <v>0</v>
      </c>
      <c r="C80" t="s">
        <v>59</v>
      </c>
      <c r="D80" t="s">
        <v>59</v>
      </c>
    </row>
    <row r="81" spans="1:4" x14ac:dyDescent="0.35">
      <c r="A81">
        <v>80</v>
      </c>
      <c r="B81">
        <v>1</v>
      </c>
      <c r="C81" t="s">
        <v>63</v>
      </c>
      <c r="D81" t="s">
        <v>59</v>
      </c>
    </row>
    <row r="82" spans="1:4" x14ac:dyDescent="0.35">
      <c r="A82">
        <v>81</v>
      </c>
      <c r="B82">
        <v>1</v>
      </c>
      <c r="C82" t="s">
        <v>63</v>
      </c>
      <c r="D82" t="s">
        <v>59</v>
      </c>
    </row>
    <row r="83" spans="1:4" x14ac:dyDescent="0.35">
      <c r="A83">
        <v>82</v>
      </c>
      <c r="B83">
        <v>0</v>
      </c>
      <c r="C83" t="s">
        <v>59</v>
      </c>
      <c r="D83" t="s">
        <v>59</v>
      </c>
    </row>
    <row r="84" spans="1:4" x14ac:dyDescent="0.35">
      <c r="A84">
        <v>83</v>
      </c>
      <c r="B84">
        <v>1</v>
      </c>
      <c r="C84" t="s">
        <v>74</v>
      </c>
      <c r="D84" t="s">
        <v>59</v>
      </c>
    </row>
    <row r="85" spans="1:4" x14ac:dyDescent="0.35">
      <c r="A85">
        <v>84</v>
      </c>
      <c r="B85">
        <v>1</v>
      </c>
      <c r="C85" t="s">
        <v>80</v>
      </c>
      <c r="D85" t="s">
        <v>59</v>
      </c>
    </row>
    <row r="86" spans="1:4" x14ac:dyDescent="0.35">
      <c r="A86">
        <v>85</v>
      </c>
      <c r="B86">
        <v>0</v>
      </c>
      <c r="C86" t="s">
        <v>59</v>
      </c>
      <c r="D86" t="s">
        <v>59</v>
      </c>
    </row>
    <row r="87" spans="1:4" x14ac:dyDescent="0.35">
      <c r="A87">
        <v>86</v>
      </c>
      <c r="B87">
        <v>0</v>
      </c>
      <c r="C87" t="s">
        <v>59</v>
      </c>
      <c r="D87" t="s">
        <v>59</v>
      </c>
    </row>
    <row r="88" spans="1:4" x14ac:dyDescent="0.35">
      <c r="A88">
        <v>87</v>
      </c>
      <c r="B88">
        <v>1</v>
      </c>
      <c r="C88" t="s">
        <v>76</v>
      </c>
      <c r="D88" t="s">
        <v>74</v>
      </c>
    </row>
    <row r="89" spans="1:4" x14ac:dyDescent="0.35">
      <c r="A89">
        <v>88</v>
      </c>
      <c r="B89">
        <v>0</v>
      </c>
      <c r="C89" t="s">
        <v>59</v>
      </c>
      <c r="D89" t="s">
        <v>59</v>
      </c>
    </row>
    <row r="90" spans="1:4" x14ac:dyDescent="0.35">
      <c r="A90">
        <v>89</v>
      </c>
      <c r="B90">
        <v>1</v>
      </c>
      <c r="C90" t="s">
        <v>63</v>
      </c>
      <c r="D90" t="s">
        <v>61</v>
      </c>
    </row>
    <row r="91" spans="1:4" x14ac:dyDescent="0.35">
      <c r="A91">
        <v>90</v>
      </c>
      <c r="B91">
        <v>0</v>
      </c>
      <c r="C91" t="s">
        <v>59</v>
      </c>
      <c r="D91" t="s">
        <v>59</v>
      </c>
    </row>
    <row r="92" spans="1:4" x14ac:dyDescent="0.35">
      <c r="A92">
        <v>91</v>
      </c>
      <c r="B92">
        <v>1</v>
      </c>
      <c r="C92" t="s">
        <v>63</v>
      </c>
      <c r="D92" t="s">
        <v>59</v>
      </c>
    </row>
    <row r="93" spans="1:4" x14ac:dyDescent="0.35">
      <c r="A93">
        <v>92</v>
      </c>
      <c r="B93">
        <v>1</v>
      </c>
      <c r="C93" t="s">
        <v>63</v>
      </c>
      <c r="D93" t="s">
        <v>59</v>
      </c>
    </row>
    <row r="94" spans="1:4" x14ac:dyDescent="0.35">
      <c r="A94">
        <v>93</v>
      </c>
      <c r="B94">
        <v>1</v>
      </c>
      <c r="C94" t="s">
        <v>83</v>
      </c>
      <c r="D94" t="s">
        <v>59</v>
      </c>
    </row>
    <row r="95" spans="1:4" x14ac:dyDescent="0.35">
      <c r="A95">
        <v>94</v>
      </c>
      <c r="B95">
        <v>0</v>
      </c>
      <c r="C95" t="s">
        <v>59</v>
      </c>
      <c r="D95" t="s">
        <v>59</v>
      </c>
    </row>
    <row r="96" spans="1:4" x14ac:dyDescent="0.35">
      <c r="A96">
        <v>95</v>
      </c>
      <c r="B96">
        <v>1</v>
      </c>
      <c r="C96" t="s">
        <v>63</v>
      </c>
      <c r="D96" t="s">
        <v>83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1</v>
      </c>
      <c r="C98" t="s">
        <v>78</v>
      </c>
      <c r="D98" t="s">
        <v>63</v>
      </c>
    </row>
    <row r="99" spans="1:4" x14ac:dyDescent="0.35">
      <c r="A99">
        <v>98</v>
      </c>
      <c r="B99">
        <v>0</v>
      </c>
      <c r="C99" t="s">
        <v>59</v>
      </c>
      <c r="D99" t="s">
        <v>59</v>
      </c>
    </row>
    <row r="100" spans="1:4" x14ac:dyDescent="0.35">
      <c r="A100">
        <v>99</v>
      </c>
      <c r="B100">
        <v>0</v>
      </c>
      <c r="C100" t="s">
        <v>59</v>
      </c>
      <c r="D100" t="s">
        <v>59</v>
      </c>
    </row>
    <row r="101" spans="1:4" x14ac:dyDescent="0.35">
      <c r="A101">
        <v>100</v>
      </c>
      <c r="B101">
        <v>0</v>
      </c>
      <c r="C101" t="s">
        <v>59</v>
      </c>
      <c r="D101" t="s">
        <v>59</v>
      </c>
    </row>
    <row r="102" spans="1:4" x14ac:dyDescent="0.35">
      <c r="A102">
        <v>101</v>
      </c>
      <c r="B102">
        <v>0</v>
      </c>
      <c r="C102" t="s">
        <v>59</v>
      </c>
      <c r="D102" t="s">
        <v>59</v>
      </c>
    </row>
    <row r="103" spans="1:4" x14ac:dyDescent="0.35">
      <c r="A103">
        <v>102</v>
      </c>
      <c r="B103">
        <v>0</v>
      </c>
      <c r="C103" t="s">
        <v>59</v>
      </c>
      <c r="D103" t="s">
        <v>59</v>
      </c>
    </row>
    <row r="104" spans="1:4" x14ac:dyDescent="0.35">
      <c r="A104">
        <v>103</v>
      </c>
      <c r="B104">
        <v>1</v>
      </c>
      <c r="C104" t="s">
        <v>68</v>
      </c>
      <c r="D104" t="s">
        <v>59</v>
      </c>
    </row>
    <row r="105" spans="1:4" x14ac:dyDescent="0.35">
      <c r="A105">
        <v>104</v>
      </c>
      <c r="B105">
        <v>0</v>
      </c>
      <c r="C105" t="s">
        <v>59</v>
      </c>
      <c r="D105" t="s">
        <v>59</v>
      </c>
    </row>
    <row r="106" spans="1:4" x14ac:dyDescent="0.35">
      <c r="A106">
        <v>105</v>
      </c>
      <c r="B106">
        <v>1</v>
      </c>
      <c r="C106" t="s">
        <v>80</v>
      </c>
      <c r="D106" t="s">
        <v>59</v>
      </c>
    </row>
    <row r="107" spans="1:4" x14ac:dyDescent="0.35">
      <c r="A107">
        <v>106</v>
      </c>
      <c r="B107">
        <v>1</v>
      </c>
      <c r="C107" t="s">
        <v>82</v>
      </c>
      <c r="D107" t="s">
        <v>59</v>
      </c>
    </row>
    <row r="108" spans="1:4" x14ac:dyDescent="0.35">
      <c r="A108">
        <v>107</v>
      </c>
      <c r="B108">
        <v>1</v>
      </c>
      <c r="C108" t="s">
        <v>82</v>
      </c>
      <c r="D108" t="s">
        <v>59</v>
      </c>
    </row>
    <row r="109" spans="1:4" x14ac:dyDescent="0.35">
      <c r="A109">
        <v>108</v>
      </c>
      <c r="B109">
        <v>0</v>
      </c>
      <c r="C109" t="s">
        <v>59</v>
      </c>
      <c r="D109" t="s">
        <v>59</v>
      </c>
    </row>
    <row r="110" spans="1:4" x14ac:dyDescent="0.35">
      <c r="A110">
        <v>109</v>
      </c>
      <c r="B110">
        <v>0</v>
      </c>
      <c r="C110" t="s">
        <v>59</v>
      </c>
      <c r="D110" t="s">
        <v>59</v>
      </c>
    </row>
    <row r="111" spans="1:4" x14ac:dyDescent="0.35">
      <c r="A111">
        <v>110</v>
      </c>
      <c r="B111">
        <v>0</v>
      </c>
      <c r="C111" t="s">
        <v>59</v>
      </c>
      <c r="D111" t="s">
        <v>59</v>
      </c>
    </row>
    <row r="112" spans="1:4" x14ac:dyDescent="0.35">
      <c r="A112">
        <v>111</v>
      </c>
      <c r="B112">
        <v>0</v>
      </c>
      <c r="C112" t="s">
        <v>59</v>
      </c>
      <c r="D112" t="s">
        <v>59</v>
      </c>
    </row>
    <row r="113" spans="1:4" x14ac:dyDescent="0.35">
      <c r="A113">
        <v>112</v>
      </c>
      <c r="B113">
        <v>0</v>
      </c>
      <c r="C113" t="s">
        <v>59</v>
      </c>
      <c r="D113" t="s">
        <v>59</v>
      </c>
    </row>
    <row r="114" spans="1:4" x14ac:dyDescent="0.35">
      <c r="A114">
        <v>113</v>
      </c>
      <c r="B114">
        <v>1</v>
      </c>
      <c r="C114" t="s">
        <v>80</v>
      </c>
      <c r="D114" t="s">
        <v>83</v>
      </c>
    </row>
    <row r="115" spans="1:4" x14ac:dyDescent="0.35">
      <c r="A115">
        <v>114</v>
      </c>
      <c r="B115">
        <v>1</v>
      </c>
      <c r="C115" t="s">
        <v>68</v>
      </c>
      <c r="D115" t="s">
        <v>59</v>
      </c>
    </row>
    <row r="116" spans="1:4" x14ac:dyDescent="0.35">
      <c r="A116">
        <v>115</v>
      </c>
      <c r="B116">
        <v>0</v>
      </c>
      <c r="C116" t="s">
        <v>59</v>
      </c>
      <c r="D116" t="s">
        <v>59</v>
      </c>
    </row>
    <row r="117" spans="1:4" x14ac:dyDescent="0.35">
      <c r="A117">
        <v>116</v>
      </c>
      <c r="B117">
        <v>0</v>
      </c>
      <c r="C117" t="s">
        <v>59</v>
      </c>
      <c r="D117" t="s">
        <v>59</v>
      </c>
    </row>
    <row r="118" spans="1:4" x14ac:dyDescent="0.35">
      <c r="A118">
        <v>117</v>
      </c>
      <c r="B118">
        <v>0</v>
      </c>
      <c r="C118" t="s">
        <v>59</v>
      </c>
      <c r="D118" t="s">
        <v>59</v>
      </c>
    </row>
    <row r="119" spans="1:4" x14ac:dyDescent="0.35">
      <c r="A119">
        <v>118</v>
      </c>
      <c r="B119">
        <v>0</v>
      </c>
      <c r="C119" t="s">
        <v>59</v>
      </c>
      <c r="D119" t="s">
        <v>59</v>
      </c>
    </row>
    <row r="120" spans="1:4" x14ac:dyDescent="0.35">
      <c r="A120">
        <v>119</v>
      </c>
      <c r="B120">
        <v>0</v>
      </c>
      <c r="C120" t="s">
        <v>59</v>
      </c>
      <c r="D120" t="s">
        <v>59</v>
      </c>
    </row>
    <row r="121" spans="1:4" x14ac:dyDescent="0.35">
      <c r="A121">
        <v>120</v>
      </c>
      <c r="B121">
        <v>0</v>
      </c>
      <c r="C121" t="s">
        <v>59</v>
      </c>
      <c r="D121" t="s">
        <v>59</v>
      </c>
    </row>
    <row r="122" spans="1:4" x14ac:dyDescent="0.35">
      <c r="A122">
        <v>121</v>
      </c>
      <c r="B122">
        <v>0</v>
      </c>
      <c r="C122" t="s">
        <v>59</v>
      </c>
      <c r="D122" t="s">
        <v>59</v>
      </c>
    </row>
    <row r="123" spans="1:4" x14ac:dyDescent="0.35">
      <c r="A123">
        <v>122</v>
      </c>
      <c r="B123">
        <v>1</v>
      </c>
      <c r="C123" t="s">
        <v>69</v>
      </c>
      <c r="D123" t="s">
        <v>59</v>
      </c>
    </row>
    <row r="124" spans="1:4" x14ac:dyDescent="0.35">
      <c r="A124">
        <v>123</v>
      </c>
      <c r="B124">
        <v>1</v>
      </c>
      <c r="C124" t="s">
        <v>83</v>
      </c>
      <c r="D124" t="s">
        <v>59</v>
      </c>
    </row>
    <row r="125" spans="1:4" x14ac:dyDescent="0.35">
      <c r="A125">
        <v>124</v>
      </c>
      <c r="B125">
        <v>0</v>
      </c>
      <c r="C125" t="s">
        <v>59</v>
      </c>
      <c r="D125" t="s">
        <v>59</v>
      </c>
    </row>
    <row r="126" spans="1:4" x14ac:dyDescent="0.35">
      <c r="A126">
        <v>125</v>
      </c>
      <c r="B126">
        <v>0</v>
      </c>
      <c r="C126" t="s">
        <v>59</v>
      </c>
      <c r="D126" t="s">
        <v>59</v>
      </c>
    </row>
    <row r="127" spans="1:4" x14ac:dyDescent="0.35">
      <c r="A127">
        <v>126</v>
      </c>
      <c r="B127">
        <v>0</v>
      </c>
      <c r="C127" t="s">
        <v>59</v>
      </c>
      <c r="D127" t="s">
        <v>59</v>
      </c>
    </row>
    <row r="128" spans="1:4" x14ac:dyDescent="0.35">
      <c r="A128">
        <v>127</v>
      </c>
      <c r="B128">
        <v>1</v>
      </c>
      <c r="C128" t="s">
        <v>76</v>
      </c>
      <c r="D128" t="s">
        <v>83</v>
      </c>
    </row>
    <row r="129" spans="1:4" x14ac:dyDescent="0.35">
      <c r="A129">
        <v>128</v>
      </c>
      <c r="B129">
        <v>0</v>
      </c>
      <c r="C129" t="s">
        <v>59</v>
      </c>
      <c r="D129" t="s">
        <v>59</v>
      </c>
    </row>
    <row r="130" spans="1:4" x14ac:dyDescent="0.35">
      <c r="A130">
        <v>129</v>
      </c>
      <c r="B130">
        <v>0</v>
      </c>
      <c r="C130" t="s">
        <v>59</v>
      </c>
      <c r="D130" t="s">
        <v>59</v>
      </c>
    </row>
    <row r="131" spans="1:4" x14ac:dyDescent="0.35">
      <c r="A131">
        <v>130</v>
      </c>
      <c r="B131">
        <v>0</v>
      </c>
      <c r="C131" t="s">
        <v>59</v>
      </c>
      <c r="D131" t="s">
        <v>59</v>
      </c>
    </row>
    <row r="132" spans="1:4" x14ac:dyDescent="0.35">
      <c r="A132">
        <v>131</v>
      </c>
      <c r="B132">
        <v>0</v>
      </c>
      <c r="C132" t="s">
        <v>59</v>
      </c>
      <c r="D132" t="s">
        <v>59</v>
      </c>
    </row>
    <row r="133" spans="1:4" x14ac:dyDescent="0.35">
      <c r="A133">
        <v>132</v>
      </c>
      <c r="B133">
        <v>0</v>
      </c>
      <c r="C133" t="s">
        <v>59</v>
      </c>
      <c r="D133" t="s">
        <v>59</v>
      </c>
    </row>
    <row r="134" spans="1:4" x14ac:dyDescent="0.35">
      <c r="A134">
        <v>133</v>
      </c>
      <c r="B134">
        <v>0</v>
      </c>
      <c r="C134" t="s">
        <v>59</v>
      </c>
      <c r="D134" t="s">
        <v>59</v>
      </c>
    </row>
    <row r="135" spans="1:4" x14ac:dyDescent="0.35">
      <c r="A135">
        <v>134</v>
      </c>
      <c r="B135">
        <v>0</v>
      </c>
      <c r="C135" t="s">
        <v>59</v>
      </c>
      <c r="D135" t="s">
        <v>59</v>
      </c>
    </row>
    <row r="136" spans="1:4" x14ac:dyDescent="0.35">
      <c r="A136">
        <v>135</v>
      </c>
      <c r="B136">
        <v>0</v>
      </c>
      <c r="C136" t="s">
        <v>59</v>
      </c>
      <c r="D136" t="s">
        <v>59</v>
      </c>
    </row>
    <row r="137" spans="1:4" x14ac:dyDescent="0.35">
      <c r="A137">
        <v>136</v>
      </c>
      <c r="B137">
        <v>0</v>
      </c>
      <c r="C137" t="s">
        <v>59</v>
      </c>
      <c r="D137" t="s">
        <v>59</v>
      </c>
    </row>
    <row r="138" spans="1:4" x14ac:dyDescent="0.35">
      <c r="A138">
        <v>137</v>
      </c>
      <c r="B138">
        <v>0</v>
      </c>
      <c r="C138" t="s">
        <v>59</v>
      </c>
      <c r="D138" t="s">
        <v>59</v>
      </c>
    </row>
    <row r="139" spans="1:4" x14ac:dyDescent="0.35">
      <c r="A139">
        <v>138</v>
      </c>
      <c r="B139">
        <v>0</v>
      </c>
      <c r="C139" t="s">
        <v>59</v>
      </c>
      <c r="D139" t="s">
        <v>59</v>
      </c>
    </row>
    <row r="140" spans="1:4" x14ac:dyDescent="0.35">
      <c r="A140">
        <v>139</v>
      </c>
      <c r="B140">
        <v>0</v>
      </c>
      <c r="C140" t="s">
        <v>59</v>
      </c>
      <c r="D140" t="s">
        <v>59</v>
      </c>
    </row>
    <row r="141" spans="1:4" x14ac:dyDescent="0.35">
      <c r="A141">
        <v>140</v>
      </c>
      <c r="B141">
        <v>0</v>
      </c>
      <c r="C141" t="s">
        <v>59</v>
      </c>
      <c r="D141" t="s">
        <v>59</v>
      </c>
    </row>
    <row r="142" spans="1:4" x14ac:dyDescent="0.35">
      <c r="A142">
        <v>141</v>
      </c>
      <c r="B142">
        <v>0</v>
      </c>
      <c r="C142" t="s">
        <v>59</v>
      </c>
      <c r="D142" t="s">
        <v>59</v>
      </c>
    </row>
    <row r="143" spans="1:4" x14ac:dyDescent="0.35">
      <c r="A143">
        <v>142</v>
      </c>
      <c r="B143">
        <v>0</v>
      </c>
      <c r="C143" t="s">
        <v>59</v>
      </c>
      <c r="D143" t="s">
        <v>59</v>
      </c>
    </row>
    <row r="144" spans="1:4" x14ac:dyDescent="0.35">
      <c r="A144">
        <v>143</v>
      </c>
      <c r="B144">
        <v>0</v>
      </c>
      <c r="C144" t="s">
        <v>59</v>
      </c>
      <c r="D144" t="s">
        <v>59</v>
      </c>
    </row>
    <row r="145" spans="1:4" x14ac:dyDescent="0.35">
      <c r="A145">
        <v>144</v>
      </c>
      <c r="B145">
        <v>0</v>
      </c>
      <c r="C145" t="s">
        <v>59</v>
      </c>
      <c r="D145" t="s">
        <v>59</v>
      </c>
    </row>
    <row r="146" spans="1:4" x14ac:dyDescent="0.35">
      <c r="A146">
        <v>145</v>
      </c>
      <c r="B146">
        <v>0</v>
      </c>
      <c r="C146" t="s">
        <v>59</v>
      </c>
      <c r="D146" t="s">
        <v>59</v>
      </c>
    </row>
    <row r="147" spans="1:4" x14ac:dyDescent="0.35">
      <c r="A147">
        <v>146</v>
      </c>
      <c r="B147">
        <v>0</v>
      </c>
      <c r="C147" t="s">
        <v>59</v>
      </c>
      <c r="D147" t="s">
        <v>59</v>
      </c>
    </row>
    <row r="148" spans="1:4" x14ac:dyDescent="0.35">
      <c r="A148">
        <v>147</v>
      </c>
      <c r="B148">
        <v>0</v>
      </c>
      <c r="C148" t="s">
        <v>59</v>
      </c>
      <c r="D148" t="s">
        <v>59</v>
      </c>
    </row>
    <row r="149" spans="1:4" x14ac:dyDescent="0.35">
      <c r="A149">
        <v>148</v>
      </c>
      <c r="B149">
        <v>0</v>
      </c>
      <c r="C149" t="s">
        <v>59</v>
      </c>
      <c r="D149" t="s">
        <v>59</v>
      </c>
    </row>
    <row r="150" spans="1:4" x14ac:dyDescent="0.35">
      <c r="A150">
        <v>149</v>
      </c>
      <c r="B150">
        <v>0</v>
      </c>
      <c r="C150" t="s">
        <v>59</v>
      </c>
      <c r="D150" t="s">
        <v>59</v>
      </c>
    </row>
    <row r="151" spans="1:4" x14ac:dyDescent="0.35">
      <c r="A151">
        <v>150</v>
      </c>
      <c r="B151">
        <v>0</v>
      </c>
      <c r="C151" t="s">
        <v>59</v>
      </c>
      <c r="D151" t="s">
        <v>59</v>
      </c>
    </row>
    <row r="152" spans="1:4" x14ac:dyDescent="0.35">
      <c r="A152">
        <v>151</v>
      </c>
      <c r="B152">
        <v>0</v>
      </c>
      <c r="C152" t="s">
        <v>59</v>
      </c>
      <c r="D152" t="s">
        <v>59</v>
      </c>
    </row>
    <row r="153" spans="1:4" x14ac:dyDescent="0.35">
      <c r="A153">
        <v>152</v>
      </c>
      <c r="B153">
        <v>0</v>
      </c>
      <c r="C153" t="s">
        <v>59</v>
      </c>
      <c r="D153" t="s">
        <v>59</v>
      </c>
    </row>
    <row r="154" spans="1:4" x14ac:dyDescent="0.35">
      <c r="A154">
        <v>153</v>
      </c>
      <c r="B154">
        <v>0</v>
      </c>
      <c r="C154" t="s">
        <v>59</v>
      </c>
      <c r="D154" t="s">
        <v>59</v>
      </c>
    </row>
    <row r="155" spans="1:4" x14ac:dyDescent="0.35">
      <c r="A155">
        <v>154</v>
      </c>
      <c r="B155">
        <v>0</v>
      </c>
      <c r="C155" t="s">
        <v>59</v>
      </c>
      <c r="D155" t="s">
        <v>59</v>
      </c>
    </row>
    <row r="156" spans="1:4" x14ac:dyDescent="0.35">
      <c r="A156">
        <v>155</v>
      </c>
      <c r="B156">
        <v>0</v>
      </c>
      <c r="C156" t="s">
        <v>59</v>
      </c>
      <c r="D156" t="s">
        <v>59</v>
      </c>
    </row>
    <row r="157" spans="1:4" x14ac:dyDescent="0.35">
      <c r="A157">
        <v>156</v>
      </c>
      <c r="B157">
        <v>0</v>
      </c>
      <c r="C157" t="s">
        <v>59</v>
      </c>
      <c r="D157" t="s">
        <v>59</v>
      </c>
    </row>
    <row r="158" spans="1:4" x14ac:dyDescent="0.35">
      <c r="A158">
        <v>157</v>
      </c>
      <c r="B158">
        <v>0</v>
      </c>
      <c r="C158" t="s">
        <v>59</v>
      </c>
      <c r="D158" t="s">
        <v>59</v>
      </c>
    </row>
    <row r="159" spans="1:4" x14ac:dyDescent="0.35">
      <c r="A159">
        <v>158</v>
      </c>
      <c r="B159">
        <v>0</v>
      </c>
      <c r="C159" t="s">
        <v>59</v>
      </c>
      <c r="D159" t="s">
        <v>59</v>
      </c>
    </row>
    <row r="160" spans="1:4" x14ac:dyDescent="0.35">
      <c r="A160">
        <v>159</v>
      </c>
      <c r="B160">
        <v>0</v>
      </c>
      <c r="C160" t="s">
        <v>59</v>
      </c>
      <c r="D160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zoomScaleNormal="100" workbookViewId="0">
      <selection activeCell="F10" sqref="F10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1</v>
      </c>
      <c r="C3" t="s">
        <v>60</v>
      </c>
      <c r="D3" t="s">
        <v>59</v>
      </c>
    </row>
    <row r="4" spans="1:4" x14ac:dyDescent="0.35">
      <c r="A4">
        <v>3</v>
      </c>
      <c r="B4">
        <v>1</v>
      </c>
      <c r="C4" t="s">
        <v>60</v>
      </c>
      <c r="D4" t="s">
        <v>59</v>
      </c>
    </row>
    <row r="5" spans="1:4" x14ac:dyDescent="0.35">
      <c r="A5">
        <v>4</v>
      </c>
      <c r="B5">
        <v>1</v>
      </c>
      <c r="C5" t="s">
        <v>60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1</v>
      </c>
      <c r="C9" t="s">
        <v>72</v>
      </c>
      <c r="D9" t="s">
        <v>68</v>
      </c>
    </row>
    <row r="10" spans="1:4" x14ac:dyDescent="0.35">
      <c r="A10">
        <v>9</v>
      </c>
      <c r="B10">
        <v>0</v>
      </c>
      <c r="C10" t="s">
        <v>59</v>
      </c>
      <c r="D10" t="s">
        <v>59</v>
      </c>
    </row>
    <row r="11" spans="1:4" x14ac:dyDescent="0.35">
      <c r="A11">
        <v>10</v>
      </c>
      <c r="B11">
        <v>1</v>
      </c>
      <c r="C11" t="s">
        <v>76</v>
      </c>
      <c r="D11" t="s">
        <v>61</v>
      </c>
    </row>
    <row r="12" spans="1:4" x14ac:dyDescent="0.35">
      <c r="A12">
        <v>11</v>
      </c>
      <c r="B12">
        <v>1</v>
      </c>
      <c r="C12" t="s">
        <v>71</v>
      </c>
      <c r="D12" t="s">
        <v>61</v>
      </c>
    </row>
    <row r="13" spans="1:4" x14ac:dyDescent="0.35">
      <c r="A13">
        <v>12</v>
      </c>
      <c r="B13">
        <v>1</v>
      </c>
      <c r="C13" t="s">
        <v>76</v>
      </c>
      <c r="D13" t="s">
        <v>59</v>
      </c>
    </row>
    <row r="14" spans="1:4" x14ac:dyDescent="0.35">
      <c r="A14">
        <v>13</v>
      </c>
      <c r="B14">
        <v>1</v>
      </c>
      <c r="C14" t="s">
        <v>67</v>
      </c>
      <c r="D14" t="s">
        <v>59</v>
      </c>
    </row>
    <row r="15" spans="1:4" x14ac:dyDescent="0.35">
      <c r="A15">
        <v>14</v>
      </c>
      <c r="B15">
        <v>1</v>
      </c>
      <c r="C15" t="s">
        <v>76</v>
      </c>
      <c r="D15" t="s">
        <v>61</v>
      </c>
    </row>
    <row r="16" spans="1:4" x14ac:dyDescent="0.35">
      <c r="A16">
        <v>15</v>
      </c>
      <c r="B16">
        <v>1</v>
      </c>
      <c r="C16" t="s">
        <v>68</v>
      </c>
      <c r="D16" t="s">
        <v>59</v>
      </c>
    </row>
    <row r="17" spans="1:4" x14ac:dyDescent="0.35">
      <c r="A17">
        <v>16</v>
      </c>
      <c r="B17">
        <v>1</v>
      </c>
      <c r="C17" t="s">
        <v>82</v>
      </c>
      <c r="D17" t="s">
        <v>59</v>
      </c>
    </row>
    <row r="18" spans="1:4" x14ac:dyDescent="0.35">
      <c r="A18">
        <v>17</v>
      </c>
      <c r="B18">
        <v>1</v>
      </c>
      <c r="C18" t="s">
        <v>70</v>
      </c>
      <c r="D18" t="s">
        <v>59</v>
      </c>
    </row>
    <row r="19" spans="1:4" x14ac:dyDescent="0.35">
      <c r="A19">
        <v>18</v>
      </c>
      <c r="B19">
        <v>1</v>
      </c>
      <c r="C19" t="s">
        <v>68</v>
      </c>
      <c r="D19" t="s">
        <v>59</v>
      </c>
    </row>
    <row r="20" spans="1:4" x14ac:dyDescent="0.35">
      <c r="A20">
        <v>19</v>
      </c>
      <c r="B20">
        <v>1</v>
      </c>
      <c r="C20" t="s">
        <v>82</v>
      </c>
      <c r="D20" t="s">
        <v>59</v>
      </c>
    </row>
    <row r="21" spans="1:4" x14ac:dyDescent="0.35">
      <c r="A21">
        <v>20</v>
      </c>
      <c r="B21">
        <v>1</v>
      </c>
      <c r="C21" t="s">
        <v>69</v>
      </c>
      <c r="D21" t="s">
        <v>59</v>
      </c>
    </row>
    <row r="22" spans="1:4" x14ac:dyDescent="0.35">
      <c r="A22">
        <v>21</v>
      </c>
      <c r="B22">
        <v>1</v>
      </c>
      <c r="C22" t="s">
        <v>68</v>
      </c>
      <c r="D22" t="s">
        <v>59</v>
      </c>
    </row>
    <row r="23" spans="1:4" x14ac:dyDescent="0.35">
      <c r="A23">
        <v>22</v>
      </c>
      <c r="B23">
        <v>1</v>
      </c>
      <c r="C23" t="s">
        <v>68</v>
      </c>
      <c r="D23" t="s">
        <v>59</v>
      </c>
    </row>
    <row r="24" spans="1:4" x14ac:dyDescent="0.35">
      <c r="A24">
        <v>23</v>
      </c>
      <c r="B24">
        <v>1</v>
      </c>
      <c r="C24" t="s">
        <v>68</v>
      </c>
      <c r="D24" t="s">
        <v>59</v>
      </c>
    </row>
    <row r="25" spans="1:4" x14ac:dyDescent="0.35">
      <c r="A25">
        <v>24</v>
      </c>
      <c r="B25">
        <v>1</v>
      </c>
      <c r="C25" t="s">
        <v>72</v>
      </c>
      <c r="D25" t="s">
        <v>59</v>
      </c>
    </row>
    <row r="26" spans="1:4" x14ac:dyDescent="0.35">
      <c r="A26">
        <v>25</v>
      </c>
      <c r="B26">
        <v>1</v>
      </c>
      <c r="C26" t="s">
        <v>67</v>
      </c>
      <c r="D26" t="s">
        <v>72</v>
      </c>
    </row>
    <row r="27" spans="1:4" x14ac:dyDescent="0.35">
      <c r="A27">
        <v>26</v>
      </c>
      <c r="B27">
        <v>1</v>
      </c>
      <c r="C27" t="s">
        <v>81</v>
      </c>
      <c r="D27" t="s">
        <v>59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1</v>
      </c>
      <c r="C29" t="s">
        <v>68</v>
      </c>
      <c r="D29" t="s">
        <v>59</v>
      </c>
    </row>
    <row r="30" spans="1:4" x14ac:dyDescent="0.35">
      <c r="A30">
        <v>29</v>
      </c>
      <c r="B30">
        <v>1</v>
      </c>
      <c r="C30" t="s">
        <v>69</v>
      </c>
      <c r="D30" t="s">
        <v>59</v>
      </c>
    </row>
    <row r="31" spans="1:4" x14ac:dyDescent="0.35">
      <c r="A31">
        <v>30</v>
      </c>
      <c r="B31">
        <v>1</v>
      </c>
      <c r="C31" t="s">
        <v>72</v>
      </c>
      <c r="D31" t="s">
        <v>59</v>
      </c>
    </row>
    <row r="32" spans="1:4" x14ac:dyDescent="0.35">
      <c r="A32">
        <v>31</v>
      </c>
      <c r="B32">
        <v>1</v>
      </c>
      <c r="C32" t="s">
        <v>68</v>
      </c>
      <c r="D32" t="s">
        <v>59</v>
      </c>
    </row>
    <row r="33" spans="1:4" x14ac:dyDescent="0.35">
      <c r="A33">
        <v>32</v>
      </c>
      <c r="B33">
        <v>1</v>
      </c>
      <c r="C33" t="s">
        <v>69</v>
      </c>
      <c r="D33" t="s">
        <v>68</v>
      </c>
    </row>
    <row r="34" spans="1:4" x14ac:dyDescent="0.35">
      <c r="A34">
        <v>33</v>
      </c>
      <c r="B34">
        <v>0</v>
      </c>
      <c r="C34" t="s">
        <v>59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0</v>
      </c>
      <c r="C37" t="s">
        <v>59</v>
      </c>
      <c r="D37" t="s">
        <v>59</v>
      </c>
    </row>
    <row r="38" spans="1:4" x14ac:dyDescent="0.35">
      <c r="A38">
        <v>37</v>
      </c>
      <c r="B38">
        <v>1</v>
      </c>
      <c r="C38" t="s">
        <v>76</v>
      </c>
      <c r="D38" t="s">
        <v>61</v>
      </c>
    </row>
    <row r="39" spans="1:4" x14ac:dyDescent="0.35">
      <c r="A39">
        <v>38</v>
      </c>
      <c r="B39">
        <v>1</v>
      </c>
      <c r="C39" t="s">
        <v>61</v>
      </c>
      <c r="D39" t="s">
        <v>59</v>
      </c>
    </row>
    <row r="40" spans="1:4" x14ac:dyDescent="0.35">
      <c r="A40">
        <v>39</v>
      </c>
      <c r="B40">
        <v>1</v>
      </c>
      <c r="C40" t="s">
        <v>64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0</v>
      </c>
      <c r="C42" t="s">
        <v>59</v>
      </c>
      <c r="D42" t="s">
        <v>59</v>
      </c>
    </row>
    <row r="43" spans="1:4" x14ac:dyDescent="0.35">
      <c r="A43">
        <v>42</v>
      </c>
      <c r="B43">
        <v>0</v>
      </c>
      <c r="C43" t="s">
        <v>59</v>
      </c>
      <c r="D43" t="s">
        <v>59</v>
      </c>
    </row>
    <row r="44" spans="1:4" x14ac:dyDescent="0.35">
      <c r="A44">
        <v>43</v>
      </c>
      <c r="B44">
        <v>1</v>
      </c>
      <c r="C44" t="s">
        <v>67</v>
      </c>
      <c r="D44" t="s">
        <v>59</v>
      </c>
    </row>
    <row r="45" spans="1:4" x14ac:dyDescent="0.35">
      <c r="A45">
        <v>44</v>
      </c>
      <c r="B45">
        <v>1</v>
      </c>
      <c r="C45" t="s">
        <v>67</v>
      </c>
      <c r="D45" t="s">
        <v>59</v>
      </c>
    </row>
    <row r="46" spans="1:4" x14ac:dyDescent="0.35">
      <c r="A46">
        <v>45</v>
      </c>
      <c r="B46">
        <v>0</v>
      </c>
      <c r="C46" t="s">
        <v>59</v>
      </c>
      <c r="D46" t="s">
        <v>59</v>
      </c>
    </row>
    <row r="47" spans="1:4" x14ac:dyDescent="0.35">
      <c r="A47">
        <v>46</v>
      </c>
      <c r="B47">
        <v>0</v>
      </c>
      <c r="C47" t="s">
        <v>59</v>
      </c>
      <c r="D47" t="s">
        <v>59</v>
      </c>
    </row>
    <row r="48" spans="1:4" x14ac:dyDescent="0.35">
      <c r="A48">
        <v>47</v>
      </c>
      <c r="B48">
        <v>1</v>
      </c>
      <c r="C48" t="s">
        <v>70</v>
      </c>
      <c r="D48" t="s">
        <v>59</v>
      </c>
    </row>
    <row r="49" spans="1:4" x14ac:dyDescent="0.35">
      <c r="A49">
        <v>48</v>
      </c>
      <c r="B49">
        <v>1</v>
      </c>
      <c r="C49" t="s">
        <v>69</v>
      </c>
      <c r="D49" t="s">
        <v>59</v>
      </c>
    </row>
    <row r="50" spans="1:4" x14ac:dyDescent="0.35">
      <c r="A50">
        <v>49</v>
      </c>
      <c r="B50">
        <v>1</v>
      </c>
      <c r="C50" t="s">
        <v>70</v>
      </c>
      <c r="D50" t="s">
        <v>59</v>
      </c>
    </row>
    <row r="51" spans="1:4" x14ac:dyDescent="0.35">
      <c r="A51">
        <v>50</v>
      </c>
      <c r="B51">
        <v>0</v>
      </c>
      <c r="C51" t="s">
        <v>59</v>
      </c>
      <c r="D51" t="s">
        <v>59</v>
      </c>
    </row>
    <row r="52" spans="1:4" x14ac:dyDescent="0.35">
      <c r="A52">
        <v>51</v>
      </c>
      <c r="B52">
        <v>0</v>
      </c>
      <c r="C52" t="s">
        <v>59</v>
      </c>
      <c r="D52" t="s">
        <v>59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1</v>
      </c>
      <c r="C54" t="s">
        <v>69</v>
      </c>
      <c r="D54" t="s">
        <v>59</v>
      </c>
    </row>
    <row r="55" spans="1:4" x14ac:dyDescent="0.35">
      <c r="A55">
        <v>54</v>
      </c>
      <c r="B55">
        <v>0</v>
      </c>
      <c r="C55" t="s">
        <v>59</v>
      </c>
      <c r="D55" t="s">
        <v>59</v>
      </c>
    </row>
    <row r="56" spans="1:4" x14ac:dyDescent="0.35">
      <c r="A56">
        <v>55</v>
      </c>
      <c r="B56">
        <v>0</v>
      </c>
      <c r="C56" t="s">
        <v>59</v>
      </c>
      <c r="D56" t="s">
        <v>59</v>
      </c>
    </row>
    <row r="57" spans="1:4" x14ac:dyDescent="0.35">
      <c r="A57">
        <v>56</v>
      </c>
      <c r="B57">
        <v>0</v>
      </c>
      <c r="C57" t="s">
        <v>59</v>
      </c>
      <c r="D57" t="s">
        <v>59</v>
      </c>
    </row>
    <row r="58" spans="1:4" x14ac:dyDescent="0.35">
      <c r="A58">
        <v>57</v>
      </c>
      <c r="B58">
        <v>1</v>
      </c>
      <c r="C58" t="s">
        <v>69</v>
      </c>
      <c r="D58" t="s">
        <v>59</v>
      </c>
    </row>
    <row r="59" spans="1:4" x14ac:dyDescent="0.35">
      <c r="A59">
        <v>58</v>
      </c>
      <c r="B59">
        <v>1</v>
      </c>
      <c r="C59" t="s">
        <v>69</v>
      </c>
      <c r="D59" t="s">
        <v>59</v>
      </c>
    </row>
    <row r="60" spans="1:4" x14ac:dyDescent="0.35">
      <c r="A60">
        <v>59</v>
      </c>
      <c r="B60">
        <v>1</v>
      </c>
      <c r="C60" t="s">
        <v>62</v>
      </c>
      <c r="D60" t="s">
        <v>59</v>
      </c>
    </row>
    <row r="61" spans="1:4" x14ac:dyDescent="0.35">
      <c r="A61">
        <v>60</v>
      </c>
      <c r="B61">
        <v>1</v>
      </c>
      <c r="C61" t="s">
        <v>69</v>
      </c>
      <c r="D61" t="s">
        <v>59</v>
      </c>
    </row>
    <row r="62" spans="1:4" x14ac:dyDescent="0.35">
      <c r="A62">
        <v>61</v>
      </c>
      <c r="B62">
        <v>1</v>
      </c>
      <c r="C62" t="s">
        <v>69</v>
      </c>
      <c r="D62" t="s">
        <v>59</v>
      </c>
    </row>
    <row r="63" spans="1:4" x14ac:dyDescent="0.35">
      <c r="A63">
        <v>62</v>
      </c>
      <c r="B63">
        <v>1</v>
      </c>
      <c r="C63" t="s">
        <v>69</v>
      </c>
      <c r="D63" t="s">
        <v>59</v>
      </c>
    </row>
    <row r="64" spans="1:4" x14ac:dyDescent="0.35">
      <c r="A64">
        <v>63</v>
      </c>
      <c r="B64">
        <v>0</v>
      </c>
      <c r="C64" t="s">
        <v>59</v>
      </c>
      <c r="D64" t="s">
        <v>59</v>
      </c>
    </row>
    <row r="65" spans="1:4" x14ac:dyDescent="0.35">
      <c r="A65">
        <v>64</v>
      </c>
      <c r="B65">
        <v>0</v>
      </c>
      <c r="C65" t="s">
        <v>59</v>
      </c>
      <c r="D65" t="s">
        <v>59</v>
      </c>
    </row>
    <row r="66" spans="1:4" x14ac:dyDescent="0.35">
      <c r="A66">
        <v>65</v>
      </c>
      <c r="B66">
        <v>1</v>
      </c>
      <c r="C66" t="s">
        <v>61</v>
      </c>
      <c r="D66" t="s">
        <v>76</v>
      </c>
    </row>
    <row r="67" spans="1:4" x14ac:dyDescent="0.35">
      <c r="A67">
        <v>66</v>
      </c>
      <c r="B67">
        <v>1</v>
      </c>
      <c r="C67" t="s">
        <v>61</v>
      </c>
      <c r="D67" t="s">
        <v>59</v>
      </c>
    </row>
    <row r="68" spans="1:4" x14ac:dyDescent="0.35">
      <c r="A68">
        <v>67</v>
      </c>
      <c r="B68">
        <v>1</v>
      </c>
      <c r="C68" t="s">
        <v>64</v>
      </c>
      <c r="D68" t="s">
        <v>59</v>
      </c>
    </row>
    <row r="69" spans="1:4" x14ac:dyDescent="0.35">
      <c r="A69">
        <v>68</v>
      </c>
      <c r="B69">
        <v>1</v>
      </c>
      <c r="C69" t="s">
        <v>64</v>
      </c>
      <c r="D69" t="s">
        <v>59</v>
      </c>
    </row>
    <row r="70" spans="1:4" x14ac:dyDescent="0.35">
      <c r="A70">
        <v>69</v>
      </c>
      <c r="B70">
        <v>0</v>
      </c>
      <c r="C70" t="s">
        <v>59</v>
      </c>
      <c r="D70" t="s">
        <v>59</v>
      </c>
    </row>
    <row r="71" spans="1:4" x14ac:dyDescent="0.35">
      <c r="A71">
        <v>70</v>
      </c>
      <c r="B71">
        <v>1</v>
      </c>
      <c r="C71" t="s">
        <v>64</v>
      </c>
      <c r="D71" t="s">
        <v>59</v>
      </c>
    </row>
    <row r="72" spans="1:4" x14ac:dyDescent="0.35">
      <c r="A72">
        <v>71</v>
      </c>
      <c r="B72">
        <v>1</v>
      </c>
      <c r="C72" t="s">
        <v>76</v>
      </c>
      <c r="D72" t="s">
        <v>64</v>
      </c>
    </row>
    <row r="73" spans="1:4" x14ac:dyDescent="0.35">
      <c r="A73">
        <v>72</v>
      </c>
      <c r="B73">
        <v>1</v>
      </c>
      <c r="C73" t="s">
        <v>62</v>
      </c>
      <c r="D73" t="s">
        <v>59</v>
      </c>
    </row>
    <row r="74" spans="1:4" x14ac:dyDescent="0.35">
      <c r="A74">
        <v>73</v>
      </c>
      <c r="B74">
        <v>1</v>
      </c>
      <c r="C74" t="s">
        <v>69</v>
      </c>
      <c r="D74" t="s">
        <v>59</v>
      </c>
    </row>
    <row r="75" spans="1:4" x14ac:dyDescent="0.35">
      <c r="A75">
        <v>74</v>
      </c>
      <c r="B75">
        <v>1</v>
      </c>
      <c r="C75" t="s">
        <v>70</v>
      </c>
      <c r="D75" t="s">
        <v>59</v>
      </c>
    </row>
    <row r="76" spans="1:4" x14ac:dyDescent="0.35">
      <c r="A76">
        <v>75</v>
      </c>
      <c r="B76">
        <v>1</v>
      </c>
      <c r="C76" t="s">
        <v>69</v>
      </c>
      <c r="D76" t="s">
        <v>59</v>
      </c>
    </row>
    <row r="77" spans="1:4" x14ac:dyDescent="0.35">
      <c r="A77">
        <v>76</v>
      </c>
      <c r="B77">
        <v>0</v>
      </c>
      <c r="C77" t="s">
        <v>59</v>
      </c>
      <c r="D77" t="s">
        <v>59</v>
      </c>
    </row>
    <row r="78" spans="1:4" x14ac:dyDescent="0.35">
      <c r="A78">
        <v>77</v>
      </c>
      <c r="B78">
        <v>0</v>
      </c>
      <c r="C78" t="s">
        <v>59</v>
      </c>
      <c r="D78" t="s">
        <v>59</v>
      </c>
    </row>
    <row r="79" spans="1:4" x14ac:dyDescent="0.35">
      <c r="A79">
        <v>78</v>
      </c>
      <c r="B79">
        <v>0</v>
      </c>
      <c r="C79" t="s">
        <v>59</v>
      </c>
      <c r="D79" t="s">
        <v>59</v>
      </c>
    </row>
    <row r="80" spans="1:4" x14ac:dyDescent="0.35">
      <c r="A80">
        <v>79</v>
      </c>
      <c r="B80">
        <v>1</v>
      </c>
      <c r="C80" t="s">
        <v>76</v>
      </c>
      <c r="D80" t="s">
        <v>59</v>
      </c>
    </row>
    <row r="81" spans="1:4" x14ac:dyDescent="0.35">
      <c r="A81">
        <v>80</v>
      </c>
      <c r="B81">
        <v>1</v>
      </c>
      <c r="C81" t="s">
        <v>76</v>
      </c>
      <c r="D81" t="s">
        <v>59</v>
      </c>
    </row>
    <row r="82" spans="1:4" x14ac:dyDescent="0.35">
      <c r="A82">
        <v>81</v>
      </c>
      <c r="B82">
        <v>1</v>
      </c>
      <c r="C82" t="s">
        <v>76</v>
      </c>
      <c r="D82" t="s">
        <v>69</v>
      </c>
    </row>
    <row r="83" spans="1:4" x14ac:dyDescent="0.35">
      <c r="A83">
        <v>82</v>
      </c>
      <c r="B83">
        <v>0</v>
      </c>
      <c r="C83" t="s">
        <v>59</v>
      </c>
      <c r="D83" t="s">
        <v>59</v>
      </c>
    </row>
    <row r="84" spans="1:4" x14ac:dyDescent="0.35">
      <c r="A84">
        <v>83</v>
      </c>
      <c r="B84">
        <v>1</v>
      </c>
      <c r="C84" t="s">
        <v>68</v>
      </c>
      <c r="D84" t="s">
        <v>59</v>
      </c>
    </row>
    <row r="85" spans="1:4" x14ac:dyDescent="0.35">
      <c r="A85">
        <v>84</v>
      </c>
      <c r="B85">
        <v>1</v>
      </c>
      <c r="C85" t="s">
        <v>68</v>
      </c>
      <c r="D85" t="s">
        <v>67</v>
      </c>
    </row>
    <row r="86" spans="1:4" x14ac:dyDescent="0.35">
      <c r="A86">
        <v>85</v>
      </c>
      <c r="B86">
        <v>1</v>
      </c>
      <c r="C86" t="s">
        <v>69</v>
      </c>
      <c r="D86" t="s">
        <v>59</v>
      </c>
    </row>
    <row r="87" spans="1:4" x14ac:dyDescent="0.35">
      <c r="A87">
        <v>86</v>
      </c>
      <c r="B87">
        <v>0</v>
      </c>
      <c r="C87" t="s">
        <v>59</v>
      </c>
      <c r="D87" t="s">
        <v>59</v>
      </c>
    </row>
    <row r="88" spans="1:4" x14ac:dyDescent="0.35">
      <c r="A88">
        <v>87</v>
      </c>
      <c r="B88">
        <v>1</v>
      </c>
      <c r="C88" t="s">
        <v>62</v>
      </c>
      <c r="D88" t="s">
        <v>59</v>
      </c>
    </row>
    <row r="89" spans="1:4" x14ac:dyDescent="0.35">
      <c r="A89">
        <v>88</v>
      </c>
      <c r="B89">
        <v>0</v>
      </c>
      <c r="C89" t="s">
        <v>59</v>
      </c>
      <c r="D89" t="s">
        <v>59</v>
      </c>
    </row>
    <row r="90" spans="1:4" x14ac:dyDescent="0.35">
      <c r="A90">
        <v>89</v>
      </c>
      <c r="B90">
        <v>0</v>
      </c>
      <c r="C90" t="s">
        <v>59</v>
      </c>
      <c r="D90" t="s">
        <v>59</v>
      </c>
    </row>
    <row r="91" spans="1:4" x14ac:dyDescent="0.35">
      <c r="A91">
        <v>90</v>
      </c>
      <c r="B91">
        <v>1</v>
      </c>
      <c r="C91" t="s">
        <v>71</v>
      </c>
      <c r="D91" t="s">
        <v>59</v>
      </c>
    </row>
    <row r="92" spans="1:4" x14ac:dyDescent="0.35">
      <c r="A92">
        <v>91</v>
      </c>
      <c r="B92">
        <v>1</v>
      </c>
      <c r="C92" t="s">
        <v>64</v>
      </c>
      <c r="D92" t="s">
        <v>59</v>
      </c>
    </row>
    <row r="93" spans="1:4" x14ac:dyDescent="0.35">
      <c r="A93">
        <v>92</v>
      </c>
      <c r="B93">
        <v>0</v>
      </c>
      <c r="C93" t="s">
        <v>59</v>
      </c>
      <c r="D93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Normal="100" workbookViewId="0">
      <selection activeCell="G9" sqref="G9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1</v>
      </c>
      <c r="C4" t="s">
        <v>63</v>
      </c>
      <c r="D4" t="s">
        <v>59</v>
      </c>
    </row>
    <row r="5" spans="1:4" x14ac:dyDescent="0.35">
      <c r="A5">
        <v>4</v>
      </c>
      <c r="B5">
        <v>1</v>
      </c>
      <c r="C5" t="s">
        <v>78</v>
      </c>
      <c r="D5" t="s">
        <v>60</v>
      </c>
    </row>
    <row r="6" spans="1:4" x14ac:dyDescent="0.35">
      <c r="A6">
        <v>5</v>
      </c>
      <c r="B6">
        <v>1</v>
      </c>
      <c r="C6" t="s">
        <v>66</v>
      </c>
      <c r="D6" t="s">
        <v>78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1</v>
      </c>
      <c r="C9" t="s">
        <v>71</v>
      </c>
      <c r="D9" t="s">
        <v>59</v>
      </c>
    </row>
    <row r="10" spans="1:4" x14ac:dyDescent="0.35">
      <c r="A10">
        <v>9</v>
      </c>
      <c r="B10">
        <v>1</v>
      </c>
      <c r="C10" t="s">
        <v>74</v>
      </c>
      <c r="D10" t="s">
        <v>59</v>
      </c>
    </row>
    <row r="11" spans="1:4" x14ac:dyDescent="0.35">
      <c r="A11">
        <v>10</v>
      </c>
      <c r="B11">
        <v>1</v>
      </c>
      <c r="C11" t="s">
        <v>63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1</v>
      </c>
      <c r="C13" t="s">
        <v>60</v>
      </c>
      <c r="D13" t="s">
        <v>78</v>
      </c>
    </row>
    <row r="14" spans="1:4" x14ac:dyDescent="0.35">
      <c r="A14">
        <v>13</v>
      </c>
      <c r="B14">
        <v>1</v>
      </c>
      <c r="C14" t="s">
        <v>60</v>
      </c>
      <c r="D14" t="s">
        <v>78</v>
      </c>
    </row>
    <row r="15" spans="1:4" x14ac:dyDescent="0.35">
      <c r="A15">
        <v>14</v>
      </c>
      <c r="B15">
        <v>1</v>
      </c>
      <c r="C15" t="s">
        <v>70</v>
      </c>
      <c r="D15" t="s">
        <v>59</v>
      </c>
    </row>
    <row r="16" spans="1:4" x14ac:dyDescent="0.35">
      <c r="A16">
        <v>15</v>
      </c>
      <c r="B16">
        <v>1</v>
      </c>
      <c r="C16" t="s">
        <v>76</v>
      </c>
      <c r="D16" t="s">
        <v>59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1</v>
      </c>
      <c r="C20" t="s">
        <v>61</v>
      </c>
      <c r="D20" t="s">
        <v>63</v>
      </c>
    </row>
    <row r="21" spans="1:4" x14ac:dyDescent="0.35">
      <c r="A21">
        <v>20</v>
      </c>
      <c r="B21">
        <v>1</v>
      </c>
      <c r="C21" t="s">
        <v>61</v>
      </c>
      <c r="D21" t="s">
        <v>59</v>
      </c>
    </row>
    <row r="22" spans="1:4" x14ac:dyDescent="0.35">
      <c r="A22">
        <v>21</v>
      </c>
      <c r="B22">
        <v>1</v>
      </c>
      <c r="C22" t="s">
        <v>61</v>
      </c>
      <c r="D22" t="s">
        <v>62</v>
      </c>
    </row>
    <row r="23" spans="1:4" x14ac:dyDescent="0.35">
      <c r="A23">
        <v>22</v>
      </c>
      <c r="B23">
        <v>1</v>
      </c>
      <c r="C23" t="s">
        <v>80</v>
      </c>
      <c r="D23" t="s">
        <v>59</v>
      </c>
    </row>
    <row r="24" spans="1:4" x14ac:dyDescent="0.35">
      <c r="A24">
        <v>23</v>
      </c>
      <c r="B24">
        <v>1</v>
      </c>
      <c r="C24" t="s">
        <v>83</v>
      </c>
      <c r="D24" t="s">
        <v>59</v>
      </c>
    </row>
    <row r="25" spans="1:4" x14ac:dyDescent="0.35">
      <c r="A25">
        <v>24</v>
      </c>
      <c r="B25">
        <v>1</v>
      </c>
      <c r="C25" t="s">
        <v>62</v>
      </c>
      <c r="D25" t="s">
        <v>59</v>
      </c>
    </row>
    <row r="26" spans="1:4" x14ac:dyDescent="0.35">
      <c r="A26">
        <v>25</v>
      </c>
      <c r="B26">
        <v>1</v>
      </c>
      <c r="C26" t="s">
        <v>62</v>
      </c>
      <c r="D26" t="s">
        <v>59</v>
      </c>
    </row>
    <row r="27" spans="1:4" x14ac:dyDescent="0.35">
      <c r="A27">
        <v>26</v>
      </c>
      <c r="B27">
        <v>1</v>
      </c>
      <c r="C27" t="s">
        <v>62</v>
      </c>
      <c r="D27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zoomScaleNormal="100" workbookViewId="0">
      <selection activeCell="F9" sqref="F9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0</v>
      </c>
      <c r="C9" t="s">
        <v>59</v>
      </c>
      <c r="D9" t="s">
        <v>59</v>
      </c>
    </row>
    <row r="10" spans="1:4" x14ac:dyDescent="0.35">
      <c r="A10">
        <v>9</v>
      </c>
      <c r="B10">
        <v>0</v>
      </c>
      <c r="C10" t="s">
        <v>59</v>
      </c>
      <c r="D10" t="s">
        <v>59</v>
      </c>
    </row>
    <row r="11" spans="1:4" x14ac:dyDescent="0.35">
      <c r="A11">
        <v>10</v>
      </c>
      <c r="B11">
        <v>0</v>
      </c>
      <c r="C11" t="s">
        <v>59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0</v>
      </c>
      <c r="C13" t="s">
        <v>59</v>
      </c>
      <c r="D13" t="s">
        <v>59</v>
      </c>
    </row>
    <row r="14" spans="1:4" x14ac:dyDescent="0.35">
      <c r="A14">
        <v>13</v>
      </c>
      <c r="B14">
        <v>0</v>
      </c>
      <c r="C14" t="s">
        <v>59</v>
      </c>
      <c r="D14" t="s">
        <v>59</v>
      </c>
    </row>
    <row r="15" spans="1:4" x14ac:dyDescent="0.35">
      <c r="A15">
        <v>14</v>
      </c>
      <c r="B15">
        <v>0</v>
      </c>
      <c r="C15" t="s">
        <v>59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1</v>
      </c>
      <c r="C20" t="s">
        <v>60</v>
      </c>
      <c r="D20" t="s">
        <v>59</v>
      </c>
    </row>
    <row r="21" spans="1:4" x14ac:dyDescent="0.35">
      <c r="A21">
        <v>20</v>
      </c>
      <c r="B21">
        <v>1</v>
      </c>
      <c r="C21" t="s">
        <v>62</v>
      </c>
      <c r="D21" t="s">
        <v>80</v>
      </c>
    </row>
    <row r="22" spans="1:4" x14ac:dyDescent="0.35">
      <c r="A22">
        <v>21</v>
      </c>
      <c r="B22">
        <v>1</v>
      </c>
      <c r="C22" t="s">
        <v>60</v>
      </c>
      <c r="D22" t="s">
        <v>69</v>
      </c>
    </row>
    <row r="23" spans="1:4" x14ac:dyDescent="0.35">
      <c r="A23">
        <v>22</v>
      </c>
      <c r="B23">
        <v>1</v>
      </c>
      <c r="C23" t="s">
        <v>60</v>
      </c>
      <c r="D23" t="s">
        <v>59</v>
      </c>
    </row>
    <row r="24" spans="1:4" x14ac:dyDescent="0.35">
      <c r="A24">
        <v>23</v>
      </c>
      <c r="B24">
        <v>0</v>
      </c>
      <c r="C24" t="s">
        <v>59</v>
      </c>
      <c r="D24" t="s">
        <v>59</v>
      </c>
    </row>
    <row r="25" spans="1:4" x14ac:dyDescent="0.35">
      <c r="A25">
        <v>24</v>
      </c>
      <c r="B25">
        <v>1</v>
      </c>
      <c r="C25" t="s">
        <v>80</v>
      </c>
      <c r="D25" t="s">
        <v>59</v>
      </c>
    </row>
    <row r="26" spans="1:4" x14ac:dyDescent="0.35">
      <c r="A26">
        <v>25</v>
      </c>
      <c r="B26">
        <v>1</v>
      </c>
      <c r="C26" t="s">
        <v>62</v>
      </c>
      <c r="D26" t="s">
        <v>59</v>
      </c>
    </row>
    <row r="27" spans="1:4" x14ac:dyDescent="0.35">
      <c r="A27">
        <v>26</v>
      </c>
      <c r="B27">
        <v>0</v>
      </c>
      <c r="C27" t="s">
        <v>59</v>
      </c>
      <c r="D27" t="s">
        <v>59</v>
      </c>
    </row>
    <row r="28" spans="1:4" x14ac:dyDescent="0.35">
      <c r="A28">
        <v>27</v>
      </c>
      <c r="B28">
        <v>1</v>
      </c>
      <c r="C28" t="s">
        <v>68</v>
      </c>
      <c r="D28" t="s">
        <v>59</v>
      </c>
    </row>
    <row r="29" spans="1:4" x14ac:dyDescent="0.35">
      <c r="A29">
        <v>28</v>
      </c>
      <c r="B29">
        <v>1</v>
      </c>
      <c r="C29" t="s">
        <v>68</v>
      </c>
      <c r="D29" t="s">
        <v>59</v>
      </c>
    </row>
    <row r="30" spans="1:4" x14ac:dyDescent="0.35">
      <c r="A30">
        <v>29</v>
      </c>
      <c r="B30">
        <v>0</v>
      </c>
      <c r="C30" t="s">
        <v>59</v>
      </c>
      <c r="D30" t="s">
        <v>59</v>
      </c>
    </row>
    <row r="31" spans="1:4" x14ac:dyDescent="0.35">
      <c r="A31">
        <v>30</v>
      </c>
      <c r="B31">
        <v>1</v>
      </c>
      <c r="C31" t="s">
        <v>68</v>
      </c>
      <c r="D31" t="s">
        <v>59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1</v>
      </c>
      <c r="C33" t="s">
        <v>77</v>
      </c>
      <c r="D33" t="s">
        <v>59</v>
      </c>
    </row>
    <row r="34" spans="1:4" x14ac:dyDescent="0.35">
      <c r="A34">
        <v>33</v>
      </c>
      <c r="B34">
        <v>1</v>
      </c>
      <c r="C34" t="s">
        <v>77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0</v>
      </c>
      <c r="C37" t="s">
        <v>59</v>
      </c>
      <c r="D37" t="s">
        <v>59</v>
      </c>
    </row>
    <row r="38" spans="1:4" x14ac:dyDescent="0.35">
      <c r="A38">
        <v>37</v>
      </c>
      <c r="B38">
        <v>1</v>
      </c>
      <c r="C38" t="s">
        <v>69</v>
      </c>
      <c r="D38" t="s">
        <v>59</v>
      </c>
    </row>
    <row r="39" spans="1:4" x14ac:dyDescent="0.35">
      <c r="A39">
        <v>38</v>
      </c>
      <c r="B39">
        <v>1</v>
      </c>
      <c r="C39" t="s">
        <v>69</v>
      </c>
      <c r="D39" t="s">
        <v>59</v>
      </c>
    </row>
    <row r="40" spans="1:4" x14ac:dyDescent="0.35">
      <c r="A40">
        <v>39</v>
      </c>
      <c r="B40">
        <v>1</v>
      </c>
      <c r="C40" t="s">
        <v>69</v>
      </c>
      <c r="D40" t="s">
        <v>59</v>
      </c>
    </row>
    <row r="41" spans="1:4" x14ac:dyDescent="0.35">
      <c r="A41">
        <v>40</v>
      </c>
      <c r="B41">
        <v>1</v>
      </c>
      <c r="C41" t="s">
        <v>69</v>
      </c>
      <c r="D41" t="s">
        <v>59</v>
      </c>
    </row>
    <row r="42" spans="1:4" x14ac:dyDescent="0.35">
      <c r="A42">
        <v>41</v>
      </c>
      <c r="B42">
        <v>1</v>
      </c>
      <c r="C42" t="s">
        <v>69</v>
      </c>
      <c r="D42" t="s">
        <v>59</v>
      </c>
    </row>
    <row r="43" spans="1:4" x14ac:dyDescent="0.35">
      <c r="A43">
        <v>42</v>
      </c>
      <c r="B43">
        <v>1</v>
      </c>
      <c r="C43" t="s">
        <v>69</v>
      </c>
      <c r="D43" t="s">
        <v>59</v>
      </c>
    </row>
    <row r="44" spans="1:4" x14ac:dyDescent="0.35">
      <c r="A44">
        <v>43</v>
      </c>
      <c r="B44">
        <v>1</v>
      </c>
      <c r="C44" t="s">
        <v>69</v>
      </c>
      <c r="D44" t="s">
        <v>59</v>
      </c>
    </row>
    <row r="45" spans="1:4" x14ac:dyDescent="0.35">
      <c r="A45">
        <v>44</v>
      </c>
      <c r="B45">
        <v>1</v>
      </c>
      <c r="C45" t="s">
        <v>69</v>
      </c>
      <c r="D45" t="s">
        <v>59</v>
      </c>
    </row>
    <row r="46" spans="1:4" x14ac:dyDescent="0.35">
      <c r="A46">
        <v>45</v>
      </c>
      <c r="B46">
        <v>1</v>
      </c>
      <c r="C46" t="s">
        <v>69</v>
      </c>
      <c r="D46" t="s">
        <v>59</v>
      </c>
    </row>
    <row r="47" spans="1:4" x14ac:dyDescent="0.35">
      <c r="A47">
        <v>46</v>
      </c>
      <c r="B47">
        <v>0</v>
      </c>
      <c r="C47" t="s">
        <v>59</v>
      </c>
      <c r="D47" t="s">
        <v>59</v>
      </c>
    </row>
    <row r="48" spans="1:4" x14ac:dyDescent="0.35">
      <c r="A48">
        <v>47</v>
      </c>
      <c r="B48">
        <v>1</v>
      </c>
      <c r="C48" t="s">
        <v>68</v>
      </c>
      <c r="D48" t="s">
        <v>59</v>
      </c>
    </row>
    <row r="49" spans="1:4" x14ac:dyDescent="0.35">
      <c r="A49">
        <v>48</v>
      </c>
      <c r="B49">
        <v>1</v>
      </c>
      <c r="C49" t="s">
        <v>68</v>
      </c>
      <c r="D49" t="s">
        <v>59</v>
      </c>
    </row>
    <row r="50" spans="1:4" x14ac:dyDescent="0.35">
      <c r="A50">
        <v>49</v>
      </c>
      <c r="B50">
        <v>1</v>
      </c>
      <c r="C50" t="s">
        <v>69</v>
      </c>
      <c r="D50" t="s">
        <v>59</v>
      </c>
    </row>
    <row r="51" spans="1:4" x14ac:dyDescent="0.35">
      <c r="A51">
        <v>50</v>
      </c>
      <c r="B51">
        <v>0</v>
      </c>
      <c r="C51" t="s">
        <v>59</v>
      </c>
      <c r="D51" t="s">
        <v>59</v>
      </c>
    </row>
    <row r="52" spans="1:4" x14ac:dyDescent="0.35">
      <c r="A52">
        <v>51</v>
      </c>
      <c r="B52">
        <v>1</v>
      </c>
      <c r="C52" t="s">
        <v>68</v>
      </c>
      <c r="D52" t="s">
        <v>59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1</v>
      </c>
      <c r="C54" t="s">
        <v>68</v>
      </c>
      <c r="D54" t="s">
        <v>59</v>
      </c>
    </row>
    <row r="55" spans="1:4" x14ac:dyDescent="0.35">
      <c r="A55">
        <v>54</v>
      </c>
      <c r="B55">
        <v>0</v>
      </c>
      <c r="C55" t="s">
        <v>59</v>
      </c>
      <c r="D55" t="s">
        <v>59</v>
      </c>
    </row>
    <row r="56" spans="1:4" x14ac:dyDescent="0.35">
      <c r="A56">
        <v>55</v>
      </c>
      <c r="B56">
        <v>1</v>
      </c>
      <c r="C56" t="s">
        <v>67</v>
      </c>
      <c r="D56" t="s">
        <v>68</v>
      </c>
    </row>
    <row r="57" spans="1:4" x14ac:dyDescent="0.35">
      <c r="A57">
        <v>56</v>
      </c>
      <c r="B57">
        <v>1</v>
      </c>
      <c r="C57" t="s">
        <v>69</v>
      </c>
      <c r="D57" t="s">
        <v>59</v>
      </c>
    </row>
    <row r="58" spans="1:4" x14ac:dyDescent="0.35">
      <c r="A58">
        <v>57</v>
      </c>
      <c r="B58">
        <v>1</v>
      </c>
      <c r="C58" t="s">
        <v>69</v>
      </c>
      <c r="D58" t="s">
        <v>59</v>
      </c>
    </row>
    <row r="59" spans="1:4" x14ac:dyDescent="0.35">
      <c r="A59">
        <v>58</v>
      </c>
      <c r="B59">
        <v>0</v>
      </c>
      <c r="C59" t="s">
        <v>59</v>
      </c>
      <c r="D59" t="s">
        <v>59</v>
      </c>
    </row>
    <row r="60" spans="1:4" x14ac:dyDescent="0.35">
      <c r="A60">
        <v>59</v>
      </c>
      <c r="B60">
        <v>1</v>
      </c>
      <c r="C60" t="s">
        <v>69</v>
      </c>
      <c r="D60" t="s">
        <v>59</v>
      </c>
    </row>
    <row r="61" spans="1:4" x14ac:dyDescent="0.35">
      <c r="A61">
        <v>60</v>
      </c>
      <c r="B61">
        <v>1</v>
      </c>
      <c r="C61" t="s">
        <v>69</v>
      </c>
      <c r="D61" t="s">
        <v>59</v>
      </c>
    </row>
    <row r="62" spans="1:4" x14ac:dyDescent="0.35">
      <c r="A62">
        <v>61</v>
      </c>
      <c r="B62">
        <v>1</v>
      </c>
      <c r="C62" t="s">
        <v>69</v>
      </c>
      <c r="D62" t="s">
        <v>67</v>
      </c>
    </row>
    <row r="63" spans="1:4" x14ac:dyDescent="0.35">
      <c r="A63">
        <v>62</v>
      </c>
      <c r="B63">
        <v>1</v>
      </c>
      <c r="C63" t="s">
        <v>60</v>
      </c>
      <c r="D63" t="s">
        <v>59</v>
      </c>
    </row>
    <row r="64" spans="1:4" x14ac:dyDescent="0.35">
      <c r="A64">
        <v>63</v>
      </c>
      <c r="B64">
        <v>0</v>
      </c>
      <c r="C64" t="s">
        <v>59</v>
      </c>
      <c r="D64" t="s">
        <v>59</v>
      </c>
    </row>
    <row r="65" spans="1:4" x14ac:dyDescent="0.35">
      <c r="A65">
        <v>64</v>
      </c>
      <c r="B65">
        <v>1</v>
      </c>
      <c r="C65" t="s">
        <v>82</v>
      </c>
      <c r="D65" t="s">
        <v>59</v>
      </c>
    </row>
    <row r="66" spans="1:4" x14ac:dyDescent="0.35">
      <c r="A66">
        <v>65</v>
      </c>
      <c r="B66">
        <v>1</v>
      </c>
      <c r="C66" t="s">
        <v>67</v>
      </c>
      <c r="D66" t="s">
        <v>59</v>
      </c>
    </row>
    <row r="67" spans="1:4" x14ac:dyDescent="0.35">
      <c r="A67">
        <v>66</v>
      </c>
      <c r="B67">
        <v>0</v>
      </c>
      <c r="C67" t="s">
        <v>59</v>
      </c>
      <c r="D67" t="s">
        <v>59</v>
      </c>
    </row>
    <row r="68" spans="1:4" x14ac:dyDescent="0.35">
      <c r="A68">
        <v>67</v>
      </c>
      <c r="B68">
        <v>1</v>
      </c>
      <c r="C68" t="s">
        <v>82</v>
      </c>
      <c r="D68" t="s">
        <v>59</v>
      </c>
    </row>
    <row r="69" spans="1:4" x14ac:dyDescent="0.35">
      <c r="A69">
        <v>68</v>
      </c>
      <c r="B69">
        <v>0</v>
      </c>
      <c r="C69" t="s">
        <v>59</v>
      </c>
      <c r="D69" t="s">
        <v>59</v>
      </c>
    </row>
    <row r="70" spans="1:4" x14ac:dyDescent="0.35">
      <c r="A70">
        <v>69</v>
      </c>
      <c r="B70">
        <v>0</v>
      </c>
      <c r="C70" t="s">
        <v>59</v>
      </c>
      <c r="D70" t="s">
        <v>59</v>
      </c>
    </row>
    <row r="71" spans="1:4" x14ac:dyDescent="0.35">
      <c r="A71">
        <v>70</v>
      </c>
      <c r="B71">
        <v>1</v>
      </c>
      <c r="C71" t="s">
        <v>80</v>
      </c>
      <c r="D71" t="s">
        <v>68</v>
      </c>
    </row>
    <row r="72" spans="1:4" x14ac:dyDescent="0.35">
      <c r="A72">
        <v>71</v>
      </c>
      <c r="B72">
        <v>1</v>
      </c>
      <c r="C72" t="s">
        <v>82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1</v>
      </c>
      <c r="C74" t="s">
        <v>68</v>
      </c>
      <c r="D74" t="s">
        <v>59</v>
      </c>
    </row>
    <row r="75" spans="1:4" x14ac:dyDescent="0.35">
      <c r="A75">
        <v>74</v>
      </c>
      <c r="B75">
        <v>0</v>
      </c>
      <c r="C75" t="s">
        <v>59</v>
      </c>
      <c r="D75" t="s">
        <v>59</v>
      </c>
    </row>
    <row r="76" spans="1:4" x14ac:dyDescent="0.35">
      <c r="A76">
        <v>75</v>
      </c>
      <c r="B76">
        <v>1</v>
      </c>
      <c r="C76" t="s">
        <v>67</v>
      </c>
      <c r="D76" t="s">
        <v>59</v>
      </c>
    </row>
    <row r="77" spans="1:4" x14ac:dyDescent="0.35">
      <c r="A77">
        <v>76</v>
      </c>
      <c r="B77">
        <v>1</v>
      </c>
      <c r="C77" t="s">
        <v>67</v>
      </c>
      <c r="D77" t="s">
        <v>59</v>
      </c>
    </row>
    <row r="78" spans="1:4" x14ac:dyDescent="0.35">
      <c r="A78">
        <v>77</v>
      </c>
      <c r="B78">
        <v>1</v>
      </c>
      <c r="C78" t="s">
        <v>67</v>
      </c>
      <c r="D78" t="s">
        <v>59</v>
      </c>
    </row>
    <row r="79" spans="1:4" x14ac:dyDescent="0.35">
      <c r="A79">
        <v>78</v>
      </c>
      <c r="B79">
        <v>0</v>
      </c>
      <c r="C79" t="s">
        <v>59</v>
      </c>
      <c r="D79" t="s">
        <v>59</v>
      </c>
    </row>
    <row r="80" spans="1:4" x14ac:dyDescent="0.35">
      <c r="A80">
        <v>79</v>
      </c>
      <c r="B80">
        <v>1</v>
      </c>
      <c r="C80" t="s">
        <v>82</v>
      </c>
      <c r="D80" t="s">
        <v>68</v>
      </c>
    </row>
    <row r="81" spans="1:4" x14ac:dyDescent="0.35">
      <c r="A81">
        <v>80</v>
      </c>
      <c r="B81">
        <v>1</v>
      </c>
      <c r="C81" t="s">
        <v>82</v>
      </c>
      <c r="D81" t="s">
        <v>59</v>
      </c>
    </row>
    <row r="82" spans="1:4" x14ac:dyDescent="0.35">
      <c r="A82">
        <v>81</v>
      </c>
      <c r="B82">
        <v>1</v>
      </c>
      <c r="C82" t="s">
        <v>82</v>
      </c>
      <c r="D82" t="s">
        <v>59</v>
      </c>
    </row>
    <row r="83" spans="1:4" x14ac:dyDescent="0.35">
      <c r="A83">
        <v>82</v>
      </c>
      <c r="B83">
        <v>1</v>
      </c>
      <c r="C83" t="s">
        <v>62</v>
      </c>
      <c r="D83" t="s">
        <v>59</v>
      </c>
    </row>
    <row r="84" spans="1:4" x14ac:dyDescent="0.35">
      <c r="A84">
        <v>83</v>
      </c>
      <c r="B84">
        <v>0</v>
      </c>
      <c r="C84" t="s">
        <v>59</v>
      </c>
      <c r="D84" t="s">
        <v>59</v>
      </c>
    </row>
    <row r="85" spans="1:4" x14ac:dyDescent="0.35">
      <c r="A85">
        <v>84</v>
      </c>
      <c r="B85">
        <v>1</v>
      </c>
      <c r="C85" t="s">
        <v>82</v>
      </c>
      <c r="D85" t="s">
        <v>59</v>
      </c>
    </row>
    <row r="86" spans="1:4" x14ac:dyDescent="0.35">
      <c r="A86">
        <v>85</v>
      </c>
      <c r="B86">
        <v>1</v>
      </c>
      <c r="C86" t="s">
        <v>69</v>
      </c>
      <c r="D86" t="s">
        <v>59</v>
      </c>
    </row>
    <row r="87" spans="1:4" x14ac:dyDescent="0.35">
      <c r="A87">
        <v>86</v>
      </c>
      <c r="B87">
        <v>1</v>
      </c>
      <c r="C87" t="s">
        <v>69</v>
      </c>
      <c r="D87" t="s">
        <v>59</v>
      </c>
    </row>
    <row r="88" spans="1:4" x14ac:dyDescent="0.35">
      <c r="A88">
        <v>87</v>
      </c>
      <c r="B88">
        <v>1</v>
      </c>
      <c r="C88" t="s">
        <v>69</v>
      </c>
      <c r="D88" t="s">
        <v>59</v>
      </c>
    </row>
    <row r="89" spans="1:4" x14ac:dyDescent="0.35">
      <c r="A89">
        <v>88</v>
      </c>
      <c r="B89">
        <v>0</v>
      </c>
      <c r="C89" t="s">
        <v>59</v>
      </c>
      <c r="D89" t="s">
        <v>59</v>
      </c>
    </row>
    <row r="90" spans="1:4" x14ac:dyDescent="0.35">
      <c r="A90">
        <v>89</v>
      </c>
      <c r="B90">
        <v>0</v>
      </c>
      <c r="C90" t="s">
        <v>59</v>
      </c>
      <c r="D90" t="s">
        <v>59</v>
      </c>
    </row>
    <row r="91" spans="1:4" x14ac:dyDescent="0.35">
      <c r="A91">
        <v>90</v>
      </c>
      <c r="B91">
        <v>0</v>
      </c>
      <c r="C91" t="s">
        <v>59</v>
      </c>
      <c r="D91" t="s">
        <v>59</v>
      </c>
    </row>
    <row r="92" spans="1:4" x14ac:dyDescent="0.35">
      <c r="A92">
        <v>91</v>
      </c>
      <c r="B92">
        <v>1</v>
      </c>
      <c r="C92" t="s">
        <v>69</v>
      </c>
      <c r="D92" t="s">
        <v>67</v>
      </c>
    </row>
    <row r="93" spans="1:4" x14ac:dyDescent="0.35">
      <c r="A93">
        <v>92</v>
      </c>
      <c r="B93">
        <v>0</v>
      </c>
      <c r="C93" t="s">
        <v>59</v>
      </c>
      <c r="D93" t="s">
        <v>59</v>
      </c>
    </row>
    <row r="94" spans="1:4" x14ac:dyDescent="0.35">
      <c r="A94">
        <v>93</v>
      </c>
      <c r="B94">
        <v>1</v>
      </c>
      <c r="C94" t="s">
        <v>67</v>
      </c>
      <c r="D94" t="s">
        <v>59</v>
      </c>
    </row>
    <row r="95" spans="1:4" x14ac:dyDescent="0.35">
      <c r="A95">
        <v>94</v>
      </c>
      <c r="B95">
        <v>1</v>
      </c>
      <c r="C95" t="s">
        <v>69</v>
      </c>
      <c r="D95" t="s">
        <v>67</v>
      </c>
    </row>
    <row r="96" spans="1:4" x14ac:dyDescent="0.35">
      <c r="A96">
        <v>95</v>
      </c>
      <c r="B96">
        <v>1</v>
      </c>
      <c r="C96" t="s">
        <v>69</v>
      </c>
      <c r="D96" t="s">
        <v>82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1</v>
      </c>
      <c r="C98" t="s">
        <v>68</v>
      </c>
      <c r="D98" t="s">
        <v>59</v>
      </c>
    </row>
    <row r="99" spans="1:4" x14ac:dyDescent="0.35">
      <c r="A99">
        <v>98</v>
      </c>
      <c r="B99">
        <v>0</v>
      </c>
      <c r="C99" t="s">
        <v>59</v>
      </c>
      <c r="D99" t="s">
        <v>59</v>
      </c>
    </row>
    <row r="100" spans="1:4" x14ac:dyDescent="0.35">
      <c r="A100">
        <v>99</v>
      </c>
      <c r="B100">
        <v>1</v>
      </c>
      <c r="C100" t="s">
        <v>68</v>
      </c>
      <c r="D100" t="s">
        <v>59</v>
      </c>
    </row>
    <row r="101" spans="1:4" x14ac:dyDescent="0.35">
      <c r="A101">
        <v>100</v>
      </c>
      <c r="B101">
        <v>1</v>
      </c>
      <c r="C101" t="s">
        <v>68</v>
      </c>
      <c r="D101" t="s">
        <v>59</v>
      </c>
    </row>
    <row r="102" spans="1:4" x14ac:dyDescent="0.35">
      <c r="A102">
        <v>101</v>
      </c>
      <c r="B102">
        <v>1</v>
      </c>
      <c r="C102" t="s">
        <v>72</v>
      </c>
      <c r="D102" t="s">
        <v>69</v>
      </c>
    </row>
    <row r="103" spans="1:4" x14ac:dyDescent="0.35">
      <c r="A103">
        <v>102</v>
      </c>
      <c r="B103">
        <v>0</v>
      </c>
      <c r="C103" t="s">
        <v>59</v>
      </c>
      <c r="D103" t="s">
        <v>59</v>
      </c>
    </row>
    <row r="104" spans="1:4" x14ac:dyDescent="0.35">
      <c r="A104">
        <v>103</v>
      </c>
      <c r="B104">
        <v>1</v>
      </c>
      <c r="C104" t="s">
        <v>69</v>
      </c>
      <c r="D104" t="s">
        <v>59</v>
      </c>
    </row>
    <row r="105" spans="1:4" x14ac:dyDescent="0.35">
      <c r="A105">
        <v>104</v>
      </c>
      <c r="B105">
        <v>0</v>
      </c>
      <c r="C105" t="s">
        <v>59</v>
      </c>
      <c r="D105" t="s">
        <v>59</v>
      </c>
    </row>
    <row r="106" spans="1:4" x14ac:dyDescent="0.35">
      <c r="A106">
        <v>105</v>
      </c>
      <c r="B106">
        <v>1</v>
      </c>
      <c r="C106" t="s">
        <v>69</v>
      </c>
      <c r="D106" t="s">
        <v>59</v>
      </c>
    </row>
    <row r="107" spans="1:4" x14ac:dyDescent="0.35">
      <c r="A107">
        <v>106</v>
      </c>
      <c r="B107">
        <v>1</v>
      </c>
      <c r="C107" t="s">
        <v>69</v>
      </c>
      <c r="D107" t="s">
        <v>59</v>
      </c>
    </row>
    <row r="108" spans="1:4" x14ac:dyDescent="0.35">
      <c r="A108">
        <v>107</v>
      </c>
      <c r="B108">
        <v>0</v>
      </c>
      <c r="C108" t="s">
        <v>59</v>
      </c>
      <c r="D108" t="s">
        <v>59</v>
      </c>
    </row>
    <row r="109" spans="1:4" x14ac:dyDescent="0.35">
      <c r="A109">
        <v>108</v>
      </c>
      <c r="B109">
        <v>1</v>
      </c>
      <c r="C109" t="s">
        <v>72</v>
      </c>
      <c r="D109" t="s">
        <v>59</v>
      </c>
    </row>
    <row r="110" spans="1:4" x14ac:dyDescent="0.35">
      <c r="A110">
        <v>109</v>
      </c>
      <c r="B110">
        <v>1</v>
      </c>
      <c r="C110" t="s">
        <v>72</v>
      </c>
      <c r="D110" t="s">
        <v>68</v>
      </c>
    </row>
    <row r="111" spans="1:4" x14ac:dyDescent="0.35">
      <c r="A111">
        <v>110</v>
      </c>
      <c r="B111">
        <v>1</v>
      </c>
      <c r="C111" t="s">
        <v>72</v>
      </c>
      <c r="D111" t="s">
        <v>68</v>
      </c>
    </row>
    <row r="112" spans="1:4" x14ac:dyDescent="0.35">
      <c r="A112">
        <v>111</v>
      </c>
      <c r="B112">
        <v>0</v>
      </c>
      <c r="C112" t="s">
        <v>59</v>
      </c>
      <c r="D112" t="s">
        <v>59</v>
      </c>
    </row>
    <row r="113" spans="1:4" x14ac:dyDescent="0.35">
      <c r="A113">
        <v>112</v>
      </c>
      <c r="B113">
        <v>1</v>
      </c>
      <c r="C113" t="s">
        <v>69</v>
      </c>
      <c r="D113" t="s">
        <v>59</v>
      </c>
    </row>
    <row r="114" spans="1:4" x14ac:dyDescent="0.35">
      <c r="A114">
        <v>113</v>
      </c>
      <c r="B114">
        <v>1</v>
      </c>
      <c r="C114" t="s">
        <v>69</v>
      </c>
      <c r="D114" t="s">
        <v>68</v>
      </c>
    </row>
    <row r="115" spans="1:4" x14ac:dyDescent="0.35">
      <c r="A115">
        <v>114</v>
      </c>
      <c r="B115">
        <v>0</v>
      </c>
      <c r="C115" t="s">
        <v>59</v>
      </c>
      <c r="D115" t="s">
        <v>59</v>
      </c>
    </row>
    <row r="116" spans="1:4" x14ac:dyDescent="0.35">
      <c r="A116">
        <v>115</v>
      </c>
      <c r="B116">
        <v>0</v>
      </c>
      <c r="C116" t="s">
        <v>59</v>
      </c>
      <c r="D116" t="s">
        <v>59</v>
      </c>
    </row>
    <row r="117" spans="1:4" x14ac:dyDescent="0.35">
      <c r="A117">
        <v>116</v>
      </c>
      <c r="B117">
        <v>0</v>
      </c>
      <c r="C117" t="s">
        <v>59</v>
      </c>
      <c r="D117" t="s">
        <v>59</v>
      </c>
    </row>
    <row r="118" spans="1:4" x14ac:dyDescent="0.35">
      <c r="A118">
        <v>117</v>
      </c>
      <c r="B118">
        <v>1</v>
      </c>
      <c r="C118" t="s">
        <v>70</v>
      </c>
      <c r="D118" t="s">
        <v>59</v>
      </c>
    </row>
    <row r="119" spans="1:4" x14ac:dyDescent="0.35">
      <c r="A119">
        <v>118</v>
      </c>
      <c r="B119">
        <v>1</v>
      </c>
      <c r="C119" t="s">
        <v>70</v>
      </c>
      <c r="D119" t="s">
        <v>59</v>
      </c>
    </row>
    <row r="120" spans="1:4" x14ac:dyDescent="0.35">
      <c r="A120">
        <v>119</v>
      </c>
      <c r="B120">
        <v>1</v>
      </c>
      <c r="C120" t="s">
        <v>70</v>
      </c>
      <c r="D120" t="s">
        <v>69</v>
      </c>
    </row>
    <row r="121" spans="1:4" x14ac:dyDescent="0.35">
      <c r="A121">
        <v>120</v>
      </c>
      <c r="B121">
        <v>1</v>
      </c>
      <c r="C121" t="s">
        <v>69</v>
      </c>
      <c r="D121" t="s">
        <v>59</v>
      </c>
    </row>
    <row r="122" spans="1:4" x14ac:dyDescent="0.35">
      <c r="A122">
        <v>121</v>
      </c>
      <c r="B122">
        <v>0</v>
      </c>
      <c r="C122" t="s">
        <v>59</v>
      </c>
      <c r="D122" t="s">
        <v>59</v>
      </c>
    </row>
    <row r="123" spans="1:4" x14ac:dyDescent="0.35">
      <c r="A123">
        <v>122</v>
      </c>
      <c r="B123">
        <v>0</v>
      </c>
      <c r="C123" t="s">
        <v>59</v>
      </c>
      <c r="D123" t="s">
        <v>59</v>
      </c>
    </row>
    <row r="124" spans="1:4" x14ac:dyDescent="0.35">
      <c r="A124">
        <v>123</v>
      </c>
      <c r="B124">
        <v>0</v>
      </c>
      <c r="C124" t="s">
        <v>59</v>
      </c>
      <c r="D124" t="s">
        <v>59</v>
      </c>
    </row>
    <row r="125" spans="1:4" x14ac:dyDescent="0.35">
      <c r="A125">
        <v>124</v>
      </c>
      <c r="B125">
        <v>0</v>
      </c>
      <c r="C125" t="s">
        <v>59</v>
      </c>
      <c r="D125" t="s">
        <v>59</v>
      </c>
    </row>
    <row r="126" spans="1:4" x14ac:dyDescent="0.35">
      <c r="A126">
        <v>125</v>
      </c>
      <c r="B126">
        <v>0</v>
      </c>
      <c r="C126" t="s">
        <v>59</v>
      </c>
      <c r="D126" t="s">
        <v>59</v>
      </c>
    </row>
    <row r="127" spans="1:4" x14ac:dyDescent="0.35">
      <c r="A127">
        <v>126</v>
      </c>
      <c r="B127">
        <v>0</v>
      </c>
      <c r="C127" t="s">
        <v>59</v>
      </c>
      <c r="D127" t="s">
        <v>59</v>
      </c>
    </row>
    <row r="128" spans="1:4" x14ac:dyDescent="0.35">
      <c r="A128">
        <v>127</v>
      </c>
      <c r="B128">
        <v>0</v>
      </c>
      <c r="C128" t="s">
        <v>59</v>
      </c>
      <c r="D128" t="s">
        <v>59</v>
      </c>
    </row>
    <row r="129" spans="1:4" x14ac:dyDescent="0.35">
      <c r="A129">
        <v>128</v>
      </c>
      <c r="B129">
        <v>0</v>
      </c>
      <c r="C129" t="s">
        <v>59</v>
      </c>
      <c r="D129" t="s">
        <v>59</v>
      </c>
    </row>
    <row r="130" spans="1:4" x14ac:dyDescent="0.35">
      <c r="A130">
        <v>129</v>
      </c>
      <c r="B130">
        <v>1</v>
      </c>
      <c r="C130" t="s">
        <v>62</v>
      </c>
      <c r="D130" t="s">
        <v>59</v>
      </c>
    </row>
    <row r="131" spans="1:4" x14ac:dyDescent="0.35">
      <c r="A131">
        <v>130</v>
      </c>
      <c r="B131">
        <v>0</v>
      </c>
      <c r="C131" t="s">
        <v>59</v>
      </c>
      <c r="D131" t="s">
        <v>59</v>
      </c>
    </row>
    <row r="132" spans="1:4" x14ac:dyDescent="0.35">
      <c r="A132">
        <v>131</v>
      </c>
      <c r="B132">
        <v>0</v>
      </c>
      <c r="C132" t="s">
        <v>59</v>
      </c>
      <c r="D132" t="s">
        <v>59</v>
      </c>
    </row>
    <row r="133" spans="1:4" x14ac:dyDescent="0.35">
      <c r="A133">
        <v>132</v>
      </c>
      <c r="B133">
        <v>0</v>
      </c>
      <c r="C133" t="s">
        <v>59</v>
      </c>
      <c r="D133" t="s">
        <v>59</v>
      </c>
    </row>
    <row r="134" spans="1:4" x14ac:dyDescent="0.35">
      <c r="A134">
        <v>133</v>
      </c>
      <c r="B134">
        <v>1</v>
      </c>
      <c r="C134" t="s">
        <v>82</v>
      </c>
      <c r="D134" t="s">
        <v>59</v>
      </c>
    </row>
    <row r="135" spans="1:4" x14ac:dyDescent="0.35">
      <c r="A135">
        <v>134</v>
      </c>
      <c r="B135">
        <v>1</v>
      </c>
      <c r="C135" t="s">
        <v>81</v>
      </c>
      <c r="D135" t="s">
        <v>59</v>
      </c>
    </row>
    <row r="136" spans="1:4" x14ac:dyDescent="0.35">
      <c r="A136">
        <v>135</v>
      </c>
      <c r="B136">
        <v>1</v>
      </c>
      <c r="C136" t="s">
        <v>82</v>
      </c>
      <c r="D136" t="s">
        <v>59</v>
      </c>
    </row>
    <row r="137" spans="1:4" x14ac:dyDescent="0.35">
      <c r="A137">
        <v>136</v>
      </c>
      <c r="B137">
        <v>0</v>
      </c>
      <c r="C137" t="s">
        <v>59</v>
      </c>
      <c r="D137" t="s">
        <v>59</v>
      </c>
    </row>
    <row r="138" spans="1:4" x14ac:dyDescent="0.35">
      <c r="A138">
        <v>137</v>
      </c>
      <c r="B138">
        <v>1</v>
      </c>
      <c r="C138" t="s">
        <v>69</v>
      </c>
      <c r="D138" t="s">
        <v>59</v>
      </c>
    </row>
    <row r="139" spans="1:4" x14ac:dyDescent="0.35">
      <c r="A139">
        <v>138</v>
      </c>
      <c r="B139">
        <v>1</v>
      </c>
      <c r="C139" t="s">
        <v>69</v>
      </c>
      <c r="D139" t="s">
        <v>59</v>
      </c>
    </row>
    <row r="140" spans="1:4" x14ac:dyDescent="0.35">
      <c r="A140">
        <v>139</v>
      </c>
      <c r="B140">
        <v>1</v>
      </c>
      <c r="C140" t="s">
        <v>69</v>
      </c>
      <c r="D140" t="s">
        <v>82</v>
      </c>
    </row>
    <row r="141" spans="1:4" x14ac:dyDescent="0.35">
      <c r="A141">
        <v>140</v>
      </c>
      <c r="B141">
        <v>1</v>
      </c>
      <c r="C141" t="s">
        <v>69</v>
      </c>
      <c r="D141" t="s">
        <v>82</v>
      </c>
    </row>
    <row r="142" spans="1:4" x14ac:dyDescent="0.35">
      <c r="A142">
        <v>141</v>
      </c>
      <c r="B142">
        <v>0</v>
      </c>
      <c r="C142" t="s">
        <v>59</v>
      </c>
      <c r="D142" t="s">
        <v>59</v>
      </c>
    </row>
    <row r="143" spans="1:4" x14ac:dyDescent="0.35">
      <c r="A143">
        <v>142</v>
      </c>
      <c r="B143">
        <v>0</v>
      </c>
      <c r="C143" t="s">
        <v>59</v>
      </c>
      <c r="D143" t="s">
        <v>59</v>
      </c>
    </row>
    <row r="144" spans="1:4" x14ac:dyDescent="0.35">
      <c r="A144">
        <v>143</v>
      </c>
      <c r="B144">
        <v>0</v>
      </c>
      <c r="C144" t="s">
        <v>59</v>
      </c>
      <c r="D144" t="s">
        <v>59</v>
      </c>
    </row>
    <row r="145" spans="1:4" x14ac:dyDescent="0.35">
      <c r="A145">
        <v>144</v>
      </c>
      <c r="B145">
        <v>1</v>
      </c>
      <c r="C145" t="s">
        <v>69</v>
      </c>
      <c r="D145" t="s">
        <v>59</v>
      </c>
    </row>
    <row r="146" spans="1:4" x14ac:dyDescent="0.35">
      <c r="A146">
        <v>145</v>
      </c>
      <c r="B146">
        <v>1</v>
      </c>
      <c r="C146" t="s">
        <v>69</v>
      </c>
      <c r="D146" t="s">
        <v>59</v>
      </c>
    </row>
    <row r="147" spans="1:4" x14ac:dyDescent="0.35">
      <c r="A147">
        <v>146</v>
      </c>
      <c r="B147">
        <v>1</v>
      </c>
      <c r="C147" t="s">
        <v>69</v>
      </c>
      <c r="D147" t="s">
        <v>59</v>
      </c>
    </row>
    <row r="148" spans="1:4" x14ac:dyDescent="0.35">
      <c r="A148">
        <v>147</v>
      </c>
      <c r="B148">
        <v>0</v>
      </c>
      <c r="C148" t="s">
        <v>59</v>
      </c>
      <c r="D148" t="s">
        <v>59</v>
      </c>
    </row>
    <row r="149" spans="1:4" x14ac:dyDescent="0.35">
      <c r="A149">
        <v>148</v>
      </c>
      <c r="B149">
        <v>0</v>
      </c>
      <c r="C149" t="s">
        <v>59</v>
      </c>
      <c r="D149" t="s">
        <v>59</v>
      </c>
    </row>
    <row r="150" spans="1:4" x14ac:dyDescent="0.35">
      <c r="A150">
        <v>149</v>
      </c>
      <c r="B150">
        <v>0</v>
      </c>
      <c r="C150" t="s">
        <v>59</v>
      </c>
      <c r="D150" t="s">
        <v>59</v>
      </c>
    </row>
    <row r="151" spans="1:4" x14ac:dyDescent="0.35">
      <c r="A151">
        <v>150</v>
      </c>
      <c r="B151">
        <v>0</v>
      </c>
      <c r="C151" t="s">
        <v>59</v>
      </c>
      <c r="D151" t="s">
        <v>59</v>
      </c>
    </row>
    <row r="152" spans="1:4" x14ac:dyDescent="0.35">
      <c r="A152">
        <v>151</v>
      </c>
      <c r="B152">
        <v>1</v>
      </c>
      <c r="C152" t="s">
        <v>60</v>
      </c>
      <c r="D152" t="s">
        <v>59</v>
      </c>
    </row>
    <row r="153" spans="1:4" x14ac:dyDescent="0.35">
      <c r="A153">
        <v>152</v>
      </c>
      <c r="B153">
        <v>0</v>
      </c>
      <c r="C153" t="s">
        <v>59</v>
      </c>
      <c r="D153" t="s">
        <v>59</v>
      </c>
    </row>
    <row r="154" spans="1:4" x14ac:dyDescent="0.35">
      <c r="A154">
        <v>153</v>
      </c>
      <c r="B154">
        <v>1</v>
      </c>
      <c r="C154" t="s">
        <v>60</v>
      </c>
      <c r="D154" t="s">
        <v>59</v>
      </c>
    </row>
    <row r="155" spans="1:4" x14ac:dyDescent="0.35">
      <c r="A155">
        <v>154</v>
      </c>
      <c r="B155">
        <v>1</v>
      </c>
      <c r="C155" t="s">
        <v>64</v>
      </c>
      <c r="D155" t="s">
        <v>69</v>
      </c>
    </row>
    <row r="156" spans="1:4" x14ac:dyDescent="0.35">
      <c r="A156">
        <v>155</v>
      </c>
      <c r="B156">
        <v>1</v>
      </c>
      <c r="C156" t="s">
        <v>60</v>
      </c>
      <c r="D156" t="s">
        <v>81</v>
      </c>
    </row>
    <row r="157" spans="1:4" x14ac:dyDescent="0.35">
      <c r="A157">
        <v>156</v>
      </c>
      <c r="B157">
        <v>1</v>
      </c>
      <c r="C157" t="s">
        <v>64</v>
      </c>
      <c r="D157" t="s">
        <v>59</v>
      </c>
    </row>
    <row r="158" spans="1:4" x14ac:dyDescent="0.35">
      <c r="A158">
        <v>157</v>
      </c>
      <c r="B158">
        <v>0</v>
      </c>
      <c r="C158" t="s">
        <v>59</v>
      </c>
      <c r="D158" t="s">
        <v>59</v>
      </c>
    </row>
    <row r="159" spans="1:4" x14ac:dyDescent="0.35">
      <c r="A159">
        <v>158</v>
      </c>
      <c r="B159">
        <v>1</v>
      </c>
      <c r="C159" t="s">
        <v>77</v>
      </c>
      <c r="D159" t="s">
        <v>59</v>
      </c>
    </row>
    <row r="160" spans="1:4" x14ac:dyDescent="0.35">
      <c r="A160">
        <v>159</v>
      </c>
      <c r="B160">
        <v>1</v>
      </c>
      <c r="C160" t="s">
        <v>77</v>
      </c>
      <c r="D160" t="s">
        <v>61</v>
      </c>
    </row>
    <row r="161" spans="1:4" x14ac:dyDescent="0.35">
      <c r="A161">
        <v>160</v>
      </c>
      <c r="B161">
        <v>1</v>
      </c>
      <c r="C161" t="s">
        <v>60</v>
      </c>
      <c r="D161" t="s">
        <v>77</v>
      </c>
    </row>
    <row r="162" spans="1:4" x14ac:dyDescent="0.35">
      <c r="A162">
        <v>161</v>
      </c>
      <c r="B162">
        <v>0</v>
      </c>
      <c r="C162" t="s">
        <v>59</v>
      </c>
      <c r="D162" t="s">
        <v>59</v>
      </c>
    </row>
    <row r="163" spans="1:4" x14ac:dyDescent="0.35">
      <c r="A163">
        <v>162</v>
      </c>
      <c r="B163">
        <v>1</v>
      </c>
      <c r="C163" t="s">
        <v>77</v>
      </c>
      <c r="D163" t="s">
        <v>59</v>
      </c>
    </row>
    <row r="164" spans="1:4" x14ac:dyDescent="0.35">
      <c r="A164">
        <v>163</v>
      </c>
      <c r="B164">
        <v>0</v>
      </c>
      <c r="C164" t="s">
        <v>59</v>
      </c>
      <c r="D164" t="s">
        <v>59</v>
      </c>
    </row>
    <row r="165" spans="1:4" x14ac:dyDescent="0.35">
      <c r="A165">
        <v>164</v>
      </c>
      <c r="B165">
        <v>1</v>
      </c>
      <c r="C165" t="s">
        <v>64</v>
      </c>
      <c r="D165" t="s">
        <v>59</v>
      </c>
    </row>
    <row r="166" spans="1:4" x14ac:dyDescent="0.35">
      <c r="A166">
        <v>165</v>
      </c>
      <c r="B166">
        <v>0</v>
      </c>
      <c r="C166" t="s">
        <v>59</v>
      </c>
      <c r="D166" t="s">
        <v>59</v>
      </c>
    </row>
    <row r="167" spans="1:4" x14ac:dyDescent="0.35">
      <c r="A167">
        <v>166</v>
      </c>
      <c r="B167">
        <v>0</v>
      </c>
      <c r="C167" t="s">
        <v>59</v>
      </c>
      <c r="D167" t="s">
        <v>59</v>
      </c>
    </row>
    <row r="168" spans="1:4" x14ac:dyDescent="0.35">
      <c r="A168">
        <v>167</v>
      </c>
      <c r="B168">
        <v>1</v>
      </c>
      <c r="C168" t="s">
        <v>64</v>
      </c>
      <c r="D168" t="s">
        <v>60</v>
      </c>
    </row>
    <row r="169" spans="1:4" x14ac:dyDescent="0.35">
      <c r="A169">
        <v>168</v>
      </c>
      <c r="B169">
        <v>1</v>
      </c>
      <c r="C169" t="s">
        <v>69</v>
      </c>
      <c r="D169" t="s">
        <v>64</v>
      </c>
    </row>
    <row r="170" spans="1:4" x14ac:dyDescent="0.35">
      <c r="A170">
        <v>169</v>
      </c>
      <c r="B170">
        <v>1</v>
      </c>
      <c r="C170" t="s">
        <v>62</v>
      </c>
      <c r="D170" t="s">
        <v>64</v>
      </c>
    </row>
    <row r="171" spans="1:4" x14ac:dyDescent="0.35">
      <c r="A171">
        <v>170</v>
      </c>
      <c r="B171">
        <v>1</v>
      </c>
      <c r="C171" t="s">
        <v>60</v>
      </c>
      <c r="D171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zoomScaleNormal="100" workbookViewId="0">
      <selection sqref="A1:D343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1</v>
      </c>
      <c r="C5" t="s">
        <v>64</v>
      </c>
      <c r="D5" t="s">
        <v>60</v>
      </c>
    </row>
    <row r="6" spans="1:4" x14ac:dyDescent="0.35">
      <c r="A6">
        <v>5</v>
      </c>
      <c r="B6">
        <v>1</v>
      </c>
      <c r="C6" t="s">
        <v>60</v>
      </c>
      <c r="D6" t="s">
        <v>59</v>
      </c>
    </row>
    <row r="7" spans="1:4" x14ac:dyDescent="0.35">
      <c r="A7">
        <v>6</v>
      </c>
      <c r="B7">
        <v>1</v>
      </c>
      <c r="C7" t="s">
        <v>80</v>
      </c>
      <c r="D7" t="s">
        <v>60</v>
      </c>
    </row>
    <row r="8" spans="1:4" x14ac:dyDescent="0.35">
      <c r="A8">
        <v>7</v>
      </c>
      <c r="B8">
        <v>1</v>
      </c>
      <c r="C8" t="s">
        <v>60</v>
      </c>
      <c r="D8" t="s">
        <v>59</v>
      </c>
    </row>
    <row r="9" spans="1:4" x14ac:dyDescent="0.35">
      <c r="A9">
        <v>8</v>
      </c>
      <c r="B9">
        <v>1</v>
      </c>
      <c r="C9" t="s">
        <v>60</v>
      </c>
      <c r="D9" t="s">
        <v>59</v>
      </c>
    </row>
    <row r="10" spans="1:4" x14ac:dyDescent="0.35">
      <c r="A10">
        <v>9</v>
      </c>
      <c r="B10">
        <v>1</v>
      </c>
      <c r="C10" t="s">
        <v>60</v>
      </c>
      <c r="D10" t="s">
        <v>59</v>
      </c>
    </row>
    <row r="11" spans="1:4" x14ac:dyDescent="0.35">
      <c r="A11">
        <v>10</v>
      </c>
      <c r="B11">
        <v>1</v>
      </c>
      <c r="C11" t="s">
        <v>60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0</v>
      </c>
      <c r="C13" t="s">
        <v>59</v>
      </c>
      <c r="D13" t="s">
        <v>59</v>
      </c>
    </row>
    <row r="14" spans="1:4" x14ac:dyDescent="0.35">
      <c r="A14">
        <v>13</v>
      </c>
      <c r="B14">
        <v>0</v>
      </c>
      <c r="C14" t="s">
        <v>59</v>
      </c>
      <c r="D14" t="s">
        <v>59</v>
      </c>
    </row>
    <row r="15" spans="1:4" x14ac:dyDescent="0.35">
      <c r="A15">
        <v>14</v>
      </c>
      <c r="B15">
        <v>0</v>
      </c>
      <c r="C15" t="s">
        <v>59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1</v>
      </c>
      <c r="C17" t="s">
        <v>63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1</v>
      </c>
      <c r="C19" t="s">
        <v>61</v>
      </c>
      <c r="D19" t="s">
        <v>64</v>
      </c>
    </row>
    <row r="20" spans="1:4" x14ac:dyDescent="0.35">
      <c r="A20">
        <v>19</v>
      </c>
      <c r="B20">
        <v>1</v>
      </c>
      <c r="C20" t="s">
        <v>83</v>
      </c>
      <c r="D20" t="s">
        <v>64</v>
      </c>
    </row>
    <row r="21" spans="1:4" x14ac:dyDescent="0.35">
      <c r="A21">
        <v>20</v>
      </c>
      <c r="B21">
        <v>1</v>
      </c>
      <c r="C21" t="s">
        <v>66</v>
      </c>
      <c r="D21" t="s">
        <v>59</v>
      </c>
    </row>
    <row r="22" spans="1:4" x14ac:dyDescent="0.35">
      <c r="A22">
        <v>21</v>
      </c>
      <c r="B22">
        <v>1</v>
      </c>
      <c r="C22" t="s">
        <v>76</v>
      </c>
      <c r="D22" t="s">
        <v>60</v>
      </c>
    </row>
    <row r="23" spans="1:4" x14ac:dyDescent="0.35">
      <c r="A23">
        <v>22</v>
      </c>
      <c r="B23">
        <v>1</v>
      </c>
      <c r="C23" t="s">
        <v>61</v>
      </c>
      <c r="D23" t="s">
        <v>60</v>
      </c>
    </row>
    <row r="24" spans="1:4" x14ac:dyDescent="0.35">
      <c r="A24">
        <v>23</v>
      </c>
      <c r="B24">
        <v>1</v>
      </c>
      <c r="C24" t="s">
        <v>80</v>
      </c>
      <c r="D24" t="s">
        <v>83</v>
      </c>
    </row>
    <row r="25" spans="1:4" x14ac:dyDescent="0.35">
      <c r="A25">
        <v>24</v>
      </c>
      <c r="B25">
        <v>1</v>
      </c>
      <c r="C25" t="s">
        <v>60</v>
      </c>
      <c r="D25" t="s">
        <v>59</v>
      </c>
    </row>
    <row r="26" spans="1:4" x14ac:dyDescent="0.35">
      <c r="A26">
        <v>25</v>
      </c>
      <c r="B26">
        <v>1</v>
      </c>
      <c r="C26" t="s">
        <v>66</v>
      </c>
      <c r="D26" t="s">
        <v>59</v>
      </c>
    </row>
    <row r="27" spans="1:4" x14ac:dyDescent="0.35">
      <c r="A27">
        <v>26</v>
      </c>
      <c r="B27">
        <v>1</v>
      </c>
      <c r="C27" t="s">
        <v>83</v>
      </c>
      <c r="D27" t="s">
        <v>61</v>
      </c>
    </row>
    <row r="28" spans="1:4" x14ac:dyDescent="0.35">
      <c r="A28">
        <v>27</v>
      </c>
      <c r="B28">
        <v>1</v>
      </c>
      <c r="C28" t="s">
        <v>60</v>
      </c>
      <c r="D28" t="s">
        <v>59</v>
      </c>
    </row>
    <row r="29" spans="1:4" x14ac:dyDescent="0.35">
      <c r="A29">
        <v>28</v>
      </c>
      <c r="B29">
        <v>1</v>
      </c>
      <c r="C29" t="s">
        <v>69</v>
      </c>
      <c r="D29" t="s">
        <v>59</v>
      </c>
    </row>
    <row r="30" spans="1:4" x14ac:dyDescent="0.35">
      <c r="A30">
        <v>29</v>
      </c>
      <c r="B30">
        <v>1</v>
      </c>
      <c r="C30" t="s">
        <v>83</v>
      </c>
      <c r="D30" t="s">
        <v>59</v>
      </c>
    </row>
    <row r="31" spans="1:4" x14ac:dyDescent="0.35">
      <c r="A31">
        <v>30</v>
      </c>
      <c r="B31">
        <v>1</v>
      </c>
      <c r="C31" t="s">
        <v>60</v>
      </c>
      <c r="D31" t="s">
        <v>59</v>
      </c>
    </row>
    <row r="32" spans="1:4" x14ac:dyDescent="0.35">
      <c r="A32">
        <v>31</v>
      </c>
      <c r="B32">
        <v>1</v>
      </c>
      <c r="C32" t="s">
        <v>69</v>
      </c>
      <c r="D32" t="s">
        <v>59</v>
      </c>
    </row>
    <row r="33" spans="1:4" x14ac:dyDescent="0.35">
      <c r="A33">
        <v>32</v>
      </c>
      <c r="B33">
        <v>1</v>
      </c>
      <c r="C33" t="s">
        <v>60</v>
      </c>
      <c r="D33" t="s">
        <v>59</v>
      </c>
    </row>
    <row r="34" spans="1:4" x14ac:dyDescent="0.35">
      <c r="A34">
        <v>33</v>
      </c>
      <c r="B34">
        <v>0</v>
      </c>
      <c r="C34" t="s">
        <v>59</v>
      </c>
      <c r="D34" t="s">
        <v>59</v>
      </c>
    </row>
    <row r="35" spans="1:4" x14ac:dyDescent="0.35">
      <c r="A35">
        <v>34</v>
      </c>
      <c r="B35">
        <v>1</v>
      </c>
      <c r="C35" t="s">
        <v>60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1</v>
      </c>
      <c r="C37" t="s">
        <v>60</v>
      </c>
      <c r="D37" t="s">
        <v>59</v>
      </c>
    </row>
    <row r="38" spans="1:4" x14ac:dyDescent="0.35">
      <c r="A38">
        <v>37</v>
      </c>
      <c r="B38">
        <v>0</v>
      </c>
      <c r="C38" t="s">
        <v>59</v>
      </c>
      <c r="D38" t="s">
        <v>59</v>
      </c>
    </row>
    <row r="39" spans="1:4" x14ac:dyDescent="0.35">
      <c r="A39">
        <v>38</v>
      </c>
      <c r="B39">
        <v>0</v>
      </c>
      <c r="C39" t="s">
        <v>59</v>
      </c>
      <c r="D39" t="s">
        <v>59</v>
      </c>
    </row>
    <row r="40" spans="1:4" x14ac:dyDescent="0.35">
      <c r="A40">
        <v>39</v>
      </c>
      <c r="B40">
        <v>1</v>
      </c>
      <c r="C40" t="s">
        <v>77</v>
      </c>
      <c r="D40" t="s">
        <v>59</v>
      </c>
    </row>
    <row r="41" spans="1:4" x14ac:dyDescent="0.35">
      <c r="A41">
        <v>40</v>
      </c>
      <c r="B41">
        <v>1</v>
      </c>
      <c r="C41" t="s">
        <v>60</v>
      </c>
      <c r="D41" t="s">
        <v>59</v>
      </c>
    </row>
    <row r="42" spans="1:4" x14ac:dyDescent="0.35">
      <c r="A42">
        <v>41</v>
      </c>
      <c r="B42">
        <v>0</v>
      </c>
      <c r="C42" t="s">
        <v>59</v>
      </c>
      <c r="D42" t="s">
        <v>59</v>
      </c>
    </row>
    <row r="43" spans="1:4" x14ac:dyDescent="0.35">
      <c r="A43">
        <v>42</v>
      </c>
      <c r="B43">
        <v>1</v>
      </c>
      <c r="C43" t="s">
        <v>64</v>
      </c>
      <c r="D43" t="s">
        <v>60</v>
      </c>
    </row>
    <row r="44" spans="1:4" x14ac:dyDescent="0.35">
      <c r="A44">
        <v>43</v>
      </c>
      <c r="B44">
        <v>0</v>
      </c>
      <c r="C44" t="s">
        <v>59</v>
      </c>
      <c r="D44" t="s">
        <v>59</v>
      </c>
    </row>
    <row r="45" spans="1:4" x14ac:dyDescent="0.35">
      <c r="A45">
        <v>44</v>
      </c>
      <c r="B45">
        <v>1</v>
      </c>
      <c r="C45" t="s">
        <v>64</v>
      </c>
      <c r="D45" t="s">
        <v>60</v>
      </c>
    </row>
    <row r="46" spans="1:4" x14ac:dyDescent="0.35">
      <c r="A46">
        <v>45</v>
      </c>
      <c r="B46">
        <v>0</v>
      </c>
      <c r="C46" t="s">
        <v>59</v>
      </c>
      <c r="D46" t="s">
        <v>59</v>
      </c>
    </row>
    <row r="47" spans="1:4" x14ac:dyDescent="0.35">
      <c r="A47">
        <v>46</v>
      </c>
      <c r="B47">
        <v>1</v>
      </c>
      <c r="C47" t="s">
        <v>64</v>
      </c>
      <c r="D47" t="s">
        <v>60</v>
      </c>
    </row>
    <row r="48" spans="1:4" x14ac:dyDescent="0.35">
      <c r="A48">
        <v>47</v>
      </c>
      <c r="B48">
        <v>0</v>
      </c>
      <c r="C48" t="s">
        <v>59</v>
      </c>
      <c r="D48" t="s">
        <v>59</v>
      </c>
    </row>
    <row r="49" spans="1:4" x14ac:dyDescent="0.35">
      <c r="A49">
        <v>48</v>
      </c>
      <c r="B49">
        <v>0</v>
      </c>
      <c r="C49" t="s">
        <v>59</v>
      </c>
      <c r="D49" t="s">
        <v>59</v>
      </c>
    </row>
    <row r="50" spans="1:4" x14ac:dyDescent="0.35">
      <c r="A50">
        <v>49</v>
      </c>
      <c r="B50">
        <v>1</v>
      </c>
      <c r="C50" t="s">
        <v>60</v>
      </c>
      <c r="D50" t="s">
        <v>59</v>
      </c>
    </row>
    <row r="51" spans="1:4" x14ac:dyDescent="0.35">
      <c r="A51">
        <v>50</v>
      </c>
      <c r="B51">
        <v>1</v>
      </c>
      <c r="C51" t="s">
        <v>83</v>
      </c>
      <c r="D51" t="s">
        <v>61</v>
      </c>
    </row>
    <row r="52" spans="1:4" x14ac:dyDescent="0.35">
      <c r="A52">
        <v>51</v>
      </c>
      <c r="B52">
        <v>1</v>
      </c>
      <c r="C52" t="s">
        <v>83</v>
      </c>
      <c r="D52" t="s">
        <v>61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1</v>
      </c>
      <c r="C54" t="s">
        <v>60</v>
      </c>
      <c r="D54" t="s">
        <v>69</v>
      </c>
    </row>
    <row r="55" spans="1:4" x14ac:dyDescent="0.35">
      <c r="A55">
        <v>54</v>
      </c>
      <c r="B55">
        <v>0</v>
      </c>
      <c r="C55" t="s">
        <v>59</v>
      </c>
      <c r="D55" t="s">
        <v>59</v>
      </c>
    </row>
    <row r="56" spans="1:4" x14ac:dyDescent="0.35">
      <c r="A56">
        <v>55</v>
      </c>
      <c r="B56">
        <v>0</v>
      </c>
      <c r="C56" t="s">
        <v>59</v>
      </c>
      <c r="D56" t="s">
        <v>59</v>
      </c>
    </row>
    <row r="57" spans="1:4" x14ac:dyDescent="0.35">
      <c r="A57">
        <v>56</v>
      </c>
      <c r="B57">
        <v>1</v>
      </c>
      <c r="C57" t="s">
        <v>69</v>
      </c>
      <c r="D57" t="s">
        <v>59</v>
      </c>
    </row>
    <row r="58" spans="1:4" x14ac:dyDescent="0.35">
      <c r="A58">
        <v>57</v>
      </c>
      <c r="B58">
        <v>1</v>
      </c>
      <c r="C58" t="s">
        <v>69</v>
      </c>
      <c r="D58" t="s">
        <v>81</v>
      </c>
    </row>
    <row r="59" spans="1:4" x14ac:dyDescent="0.35">
      <c r="A59">
        <v>58</v>
      </c>
      <c r="B59">
        <v>1</v>
      </c>
      <c r="C59" t="s">
        <v>69</v>
      </c>
      <c r="D59" t="s">
        <v>68</v>
      </c>
    </row>
    <row r="60" spans="1:4" x14ac:dyDescent="0.35">
      <c r="A60">
        <v>59</v>
      </c>
      <c r="B60">
        <v>0</v>
      </c>
      <c r="C60" t="s">
        <v>59</v>
      </c>
      <c r="D60" t="s">
        <v>59</v>
      </c>
    </row>
    <row r="61" spans="1:4" x14ac:dyDescent="0.35">
      <c r="A61">
        <v>60</v>
      </c>
      <c r="B61">
        <v>1</v>
      </c>
      <c r="C61" t="s">
        <v>72</v>
      </c>
      <c r="D61" t="s">
        <v>59</v>
      </c>
    </row>
    <row r="62" spans="1:4" x14ac:dyDescent="0.35">
      <c r="A62">
        <v>61</v>
      </c>
      <c r="B62">
        <v>0</v>
      </c>
      <c r="C62" t="s">
        <v>59</v>
      </c>
      <c r="D62" t="s">
        <v>59</v>
      </c>
    </row>
    <row r="63" spans="1:4" x14ac:dyDescent="0.35">
      <c r="A63">
        <v>62</v>
      </c>
      <c r="B63">
        <v>0</v>
      </c>
      <c r="C63" t="s">
        <v>59</v>
      </c>
      <c r="D63" t="s">
        <v>59</v>
      </c>
    </row>
    <row r="64" spans="1:4" x14ac:dyDescent="0.35">
      <c r="A64">
        <v>63</v>
      </c>
      <c r="B64">
        <v>0</v>
      </c>
      <c r="C64" t="s">
        <v>59</v>
      </c>
      <c r="D64" t="s">
        <v>59</v>
      </c>
    </row>
    <row r="65" spans="1:4" x14ac:dyDescent="0.35">
      <c r="A65">
        <v>64</v>
      </c>
      <c r="B65">
        <v>1</v>
      </c>
      <c r="C65" t="s">
        <v>69</v>
      </c>
      <c r="D65" t="s">
        <v>59</v>
      </c>
    </row>
    <row r="66" spans="1:4" x14ac:dyDescent="0.35">
      <c r="A66">
        <v>65</v>
      </c>
      <c r="B66">
        <v>0</v>
      </c>
      <c r="C66" t="s">
        <v>59</v>
      </c>
      <c r="D66" t="s">
        <v>59</v>
      </c>
    </row>
    <row r="67" spans="1:4" x14ac:dyDescent="0.35">
      <c r="A67">
        <v>66</v>
      </c>
      <c r="B67">
        <v>0</v>
      </c>
      <c r="C67" t="s">
        <v>59</v>
      </c>
      <c r="D67" t="s">
        <v>59</v>
      </c>
    </row>
    <row r="68" spans="1:4" x14ac:dyDescent="0.35">
      <c r="A68">
        <v>67</v>
      </c>
      <c r="B68">
        <v>0</v>
      </c>
      <c r="C68" t="s">
        <v>59</v>
      </c>
      <c r="D68" t="s">
        <v>59</v>
      </c>
    </row>
    <row r="69" spans="1:4" x14ac:dyDescent="0.35">
      <c r="A69">
        <v>68</v>
      </c>
      <c r="B69">
        <v>0</v>
      </c>
      <c r="C69" t="s">
        <v>59</v>
      </c>
      <c r="D69" t="s">
        <v>59</v>
      </c>
    </row>
    <row r="70" spans="1:4" x14ac:dyDescent="0.35">
      <c r="A70">
        <v>69</v>
      </c>
      <c r="B70">
        <v>0</v>
      </c>
      <c r="C70" t="s">
        <v>59</v>
      </c>
      <c r="D70" t="s">
        <v>59</v>
      </c>
    </row>
    <row r="71" spans="1:4" x14ac:dyDescent="0.35">
      <c r="A71">
        <v>70</v>
      </c>
      <c r="B71">
        <v>0</v>
      </c>
      <c r="C71" t="s">
        <v>59</v>
      </c>
      <c r="D71" t="s">
        <v>59</v>
      </c>
    </row>
    <row r="72" spans="1:4" x14ac:dyDescent="0.35">
      <c r="A72">
        <v>71</v>
      </c>
      <c r="B72">
        <v>1</v>
      </c>
      <c r="C72" t="s">
        <v>68</v>
      </c>
      <c r="D72" t="s">
        <v>59</v>
      </c>
    </row>
    <row r="73" spans="1:4" x14ac:dyDescent="0.35">
      <c r="A73">
        <v>72</v>
      </c>
      <c r="B73">
        <v>1</v>
      </c>
      <c r="C73" t="s">
        <v>69</v>
      </c>
      <c r="D73" t="s">
        <v>68</v>
      </c>
    </row>
    <row r="74" spans="1:4" x14ac:dyDescent="0.35">
      <c r="A74">
        <v>73</v>
      </c>
      <c r="B74">
        <v>1</v>
      </c>
      <c r="C74" t="s">
        <v>69</v>
      </c>
      <c r="D74" t="s">
        <v>66</v>
      </c>
    </row>
    <row r="75" spans="1:4" x14ac:dyDescent="0.35">
      <c r="A75">
        <v>74</v>
      </c>
      <c r="B75">
        <v>0</v>
      </c>
      <c r="C75" t="s">
        <v>59</v>
      </c>
      <c r="D75" t="s">
        <v>59</v>
      </c>
    </row>
    <row r="76" spans="1:4" x14ac:dyDescent="0.35">
      <c r="A76">
        <v>75</v>
      </c>
      <c r="B76">
        <v>1</v>
      </c>
      <c r="C76" t="s">
        <v>66</v>
      </c>
      <c r="D76" t="s">
        <v>59</v>
      </c>
    </row>
    <row r="77" spans="1:4" x14ac:dyDescent="0.35">
      <c r="A77">
        <v>76</v>
      </c>
      <c r="B77">
        <v>0</v>
      </c>
      <c r="C77" t="s">
        <v>59</v>
      </c>
      <c r="D77" t="s">
        <v>59</v>
      </c>
    </row>
    <row r="78" spans="1:4" x14ac:dyDescent="0.35">
      <c r="A78">
        <v>77</v>
      </c>
      <c r="B78">
        <v>1</v>
      </c>
      <c r="C78" t="s">
        <v>68</v>
      </c>
      <c r="D78" t="s">
        <v>59</v>
      </c>
    </row>
    <row r="79" spans="1:4" x14ac:dyDescent="0.35">
      <c r="A79">
        <v>78</v>
      </c>
      <c r="B79">
        <v>1</v>
      </c>
      <c r="C79" t="s">
        <v>77</v>
      </c>
      <c r="D79" t="s">
        <v>68</v>
      </c>
    </row>
    <row r="80" spans="1:4" x14ac:dyDescent="0.35">
      <c r="A80">
        <v>79</v>
      </c>
      <c r="B80">
        <v>1</v>
      </c>
      <c r="C80" t="s">
        <v>68</v>
      </c>
      <c r="D80" t="s">
        <v>59</v>
      </c>
    </row>
    <row r="81" spans="1:4" x14ac:dyDescent="0.35">
      <c r="A81">
        <v>80</v>
      </c>
      <c r="B81">
        <v>1</v>
      </c>
      <c r="C81" t="s">
        <v>69</v>
      </c>
      <c r="D81" t="s">
        <v>68</v>
      </c>
    </row>
    <row r="82" spans="1:4" x14ac:dyDescent="0.35">
      <c r="A82">
        <v>81</v>
      </c>
      <c r="B82">
        <v>1</v>
      </c>
      <c r="C82" t="s">
        <v>69</v>
      </c>
      <c r="D82" t="s">
        <v>60</v>
      </c>
    </row>
    <row r="83" spans="1:4" x14ac:dyDescent="0.35">
      <c r="A83">
        <v>82</v>
      </c>
      <c r="B83">
        <v>1</v>
      </c>
      <c r="C83" t="s">
        <v>68</v>
      </c>
      <c r="D83" t="s">
        <v>69</v>
      </c>
    </row>
    <row r="84" spans="1:4" x14ac:dyDescent="0.35">
      <c r="A84">
        <v>83</v>
      </c>
      <c r="B84">
        <v>1</v>
      </c>
      <c r="C84" t="s">
        <v>68</v>
      </c>
      <c r="D84" t="s">
        <v>59</v>
      </c>
    </row>
    <row r="85" spans="1:4" x14ac:dyDescent="0.35">
      <c r="A85">
        <v>84</v>
      </c>
      <c r="B85">
        <v>1</v>
      </c>
      <c r="C85" t="s">
        <v>69</v>
      </c>
      <c r="D85" t="s">
        <v>68</v>
      </c>
    </row>
    <row r="86" spans="1:4" x14ac:dyDescent="0.35">
      <c r="A86">
        <v>85</v>
      </c>
      <c r="B86">
        <v>0</v>
      </c>
      <c r="C86" t="s">
        <v>59</v>
      </c>
      <c r="D86" t="s">
        <v>59</v>
      </c>
    </row>
    <row r="87" spans="1:4" x14ac:dyDescent="0.35">
      <c r="A87">
        <v>86</v>
      </c>
      <c r="B87">
        <v>1</v>
      </c>
      <c r="C87" t="s">
        <v>81</v>
      </c>
      <c r="D87" t="s">
        <v>59</v>
      </c>
    </row>
    <row r="88" spans="1:4" x14ac:dyDescent="0.35">
      <c r="A88">
        <v>87</v>
      </c>
      <c r="B88">
        <v>0</v>
      </c>
      <c r="C88" t="s">
        <v>59</v>
      </c>
      <c r="D88" t="s">
        <v>59</v>
      </c>
    </row>
    <row r="89" spans="1:4" x14ac:dyDescent="0.35">
      <c r="A89">
        <v>88</v>
      </c>
      <c r="B89">
        <v>1</v>
      </c>
      <c r="C89" t="s">
        <v>76</v>
      </c>
      <c r="D89" t="s">
        <v>59</v>
      </c>
    </row>
    <row r="90" spans="1:4" x14ac:dyDescent="0.35">
      <c r="A90">
        <v>89</v>
      </c>
      <c r="B90">
        <v>1</v>
      </c>
      <c r="C90" t="s">
        <v>70</v>
      </c>
      <c r="D90" t="s">
        <v>59</v>
      </c>
    </row>
    <row r="91" spans="1:4" x14ac:dyDescent="0.35">
      <c r="A91">
        <v>90</v>
      </c>
      <c r="B91">
        <v>1</v>
      </c>
      <c r="C91" t="s">
        <v>70</v>
      </c>
      <c r="D91" t="s">
        <v>59</v>
      </c>
    </row>
    <row r="92" spans="1:4" x14ac:dyDescent="0.35">
      <c r="A92">
        <v>91</v>
      </c>
      <c r="B92">
        <v>0</v>
      </c>
      <c r="C92" t="s">
        <v>59</v>
      </c>
      <c r="D92" t="s">
        <v>59</v>
      </c>
    </row>
    <row r="93" spans="1:4" x14ac:dyDescent="0.35">
      <c r="A93">
        <v>92</v>
      </c>
      <c r="B93">
        <v>1</v>
      </c>
      <c r="C93" t="s">
        <v>71</v>
      </c>
      <c r="D93" t="s">
        <v>59</v>
      </c>
    </row>
    <row r="94" spans="1:4" x14ac:dyDescent="0.35">
      <c r="A94">
        <v>93</v>
      </c>
      <c r="B94">
        <v>1</v>
      </c>
      <c r="C94" t="s">
        <v>71</v>
      </c>
      <c r="D94" t="s">
        <v>59</v>
      </c>
    </row>
    <row r="95" spans="1:4" x14ac:dyDescent="0.35">
      <c r="A95">
        <v>94</v>
      </c>
      <c r="B95">
        <v>0</v>
      </c>
      <c r="C95" t="s">
        <v>59</v>
      </c>
      <c r="D95" t="s">
        <v>59</v>
      </c>
    </row>
    <row r="96" spans="1:4" x14ac:dyDescent="0.35">
      <c r="A96">
        <v>95</v>
      </c>
      <c r="B96">
        <v>0</v>
      </c>
      <c r="C96" t="s">
        <v>59</v>
      </c>
      <c r="D96" t="s">
        <v>59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1</v>
      </c>
      <c r="C98" t="s">
        <v>69</v>
      </c>
      <c r="D98" t="s">
        <v>59</v>
      </c>
    </row>
    <row r="99" spans="1:4" x14ac:dyDescent="0.35">
      <c r="A99">
        <v>98</v>
      </c>
      <c r="B99">
        <v>0</v>
      </c>
      <c r="C99" t="s">
        <v>59</v>
      </c>
      <c r="D99" t="s">
        <v>59</v>
      </c>
    </row>
    <row r="100" spans="1:4" x14ac:dyDescent="0.35">
      <c r="A100">
        <v>99</v>
      </c>
      <c r="B100">
        <v>0</v>
      </c>
      <c r="C100" t="s">
        <v>59</v>
      </c>
      <c r="D100" t="s">
        <v>59</v>
      </c>
    </row>
    <row r="101" spans="1:4" x14ac:dyDescent="0.35">
      <c r="A101">
        <v>100</v>
      </c>
      <c r="B101">
        <v>1</v>
      </c>
      <c r="C101" t="s">
        <v>69</v>
      </c>
      <c r="D101" t="s">
        <v>59</v>
      </c>
    </row>
    <row r="102" spans="1:4" x14ac:dyDescent="0.35">
      <c r="A102">
        <v>101</v>
      </c>
      <c r="B102">
        <v>1</v>
      </c>
      <c r="C102" t="s">
        <v>69</v>
      </c>
      <c r="D102" t="s">
        <v>59</v>
      </c>
    </row>
    <row r="103" spans="1:4" x14ac:dyDescent="0.35">
      <c r="A103">
        <v>102</v>
      </c>
      <c r="B103">
        <v>1</v>
      </c>
      <c r="C103" t="s">
        <v>69</v>
      </c>
      <c r="D103" t="s">
        <v>59</v>
      </c>
    </row>
    <row r="104" spans="1:4" x14ac:dyDescent="0.35">
      <c r="A104">
        <v>103</v>
      </c>
      <c r="B104">
        <v>1</v>
      </c>
      <c r="C104" t="s">
        <v>69</v>
      </c>
      <c r="D104" t="s">
        <v>59</v>
      </c>
    </row>
    <row r="105" spans="1:4" x14ac:dyDescent="0.35">
      <c r="A105">
        <v>104</v>
      </c>
      <c r="B105">
        <v>1</v>
      </c>
      <c r="C105" t="s">
        <v>68</v>
      </c>
      <c r="D105" t="s">
        <v>69</v>
      </c>
    </row>
    <row r="106" spans="1:4" x14ac:dyDescent="0.35">
      <c r="A106">
        <v>105</v>
      </c>
      <c r="B106">
        <v>0</v>
      </c>
      <c r="C106" t="s">
        <v>59</v>
      </c>
      <c r="D106" t="s">
        <v>59</v>
      </c>
    </row>
    <row r="107" spans="1:4" x14ac:dyDescent="0.35">
      <c r="A107">
        <v>106</v>
      </c>
      <c r="B107">
        <v>1</v>
      </c>
      <c r="C107" t="s">
        <v>60</v>
      </c>
      <c r="D107" t="s">
        <v>59</v>
      </c>
    </row>
    <row r="108" spans="1:4" x14ac:dyDescent="0.35">
      <c r="A108">
        <v>107</v>
      </c>
      <c r="B108">
        <v>1</v>
      </c>
      <c r="C108" t="s">
        <v>69</v>
      </c>
      <c r="D108" t="s">
        <v>59</v>
      </c>
    </row>
    <row r="109" spans="1:4" x14ac:dyDescent="0.35">
      <c r="A109">
        <v>108</v>
      </c>
      <c r="B109">
        <v>1</v>
      </c>
      <c r="C109" t="s">
        <v>81</v>
      </c>
      <c r="D109" t="s">
        <v>59</v>
      </c>
    </row>
    <row r="110" spans="1:4" x14ac:dyDescent="0.35">
      <c r="A110">
        <v>109</v>
      </c>
      <c r="B110">
        <v>1</v>
      </c>
      <c r="C110" t="s">
        <v>69</v>
      </c>
      <c r="D110" t="s">
        <v>59</v>
      </c>
    </row>
    <row r="111" spans="1:4" x14ac:dyDescent="0.35">
      <c r="A111">
        <v>110</v>
      </c>
      <c r="B111">
        <v>1</v>
      </c>
      <c r="C111" t="s">
        <v>69</v>
      </c>
      <c r="D111" t="s">
        <v>59</v>
      </c>
    </row>
    <row r="112" spans="1:4" x14ac:dyDescent="0.35">
      <c r="A112">
        <v>111</v>
      </c>
      <c r="B112">
        <v>1</v>
      </c>
      <c r="C112" t="s">
        <v>72</v>
      </c>
      <c r="D112" t="s">
        <v>81</v>
      </c>
    </row>
    <row r="113" spans="1:4" x14ac:dyDescent="0.35">
      <c r="A113">
        <v>112</v>
      </c>
      <c r="B113">
        <v>0</v>
      </c>
      <c r="C113" t="s">
        <v>59</v>
      </c>
      <c r="D113" t="s">
        <v>59</v>
      </c>
    </row>
    <row r="114" spans="1:4" x14ac:dyDescent="0.35">
      <c r="A114">
        <v>113</v>
      </c>
      <c r="B114">
        <v>1</v>
      </c>
      <c r="C114" t="s">
        <v>77</v>
      </c>
      <c r="D114" t="s">
        <v>59</v>
      </c>
    </row>
    <row r="115" spans="1:4" x14ac:dyDescent="0.35">
      <c r="A115">
        <v>114</v>
      </c>
      <c r="B115">
        <v>0</v>
      </c>
      <c r="C115" t="s">
        <v>59</v>
      </c>
      <c r="D115" t="s">
        <v>59</v>
      </c>
    </row>
    <row r="116" spans="1:4" x14ac:dyDescent="0.35">
      <c r="A116">
        <v>115</v>
      </c>
      <c r="B116">
        <v>1</v>
      </c>
      <c r="C116" t="s">
        <v>77</v>
      </c>
      <c r="D116" t="s">
        <v>59</v>
      </c>
    </row>
    <row r="117" spans="1:4" x14ac:dyDescent="0.35">
      <c r="A117">
        <v>116</v>
      </c>
      <c r="B117">
        <v>0</v>
      </c>
      <c r="C117" t="s">
        <v>59</v>
      </c>
      <c r="D117" t="s">
        <v>59</v>
      </c>
    </row>
    <row r="118" spans="1:4" x14ac:dyDescent="0.35">
      <c r="A118">
        <v>117</v>
      </c>
      <c r="B118">
        <v>0</v>
      </c>
      <c r="C118" t="s">
        <v>59</v>
      </c>
      <c r="D118" t="s">
        <v>59</v>
      </c>
    </row>
    <row r="119" spans="1:4" x14ac:dyDescent="0.35">
      <c r="A119">
        <v>118</v>
      </c>
      <c r="B119">
        <v>0</v>
      </c>
      <c r="C119" t="s">
        <v>59</v>
      </c>
      <c r="D119" t="s">
        <v>59</v>
      </c>
    </row>
    <row r="120" spans="1:4" x14ac:dyDescent="0.35">
      <c r="A120">
        <v>119</v>
      </c>
      <c r="B120">
        <v>1</v>
      </c>
      <c r="C120" t="s">
        <v>73</v>
      </c>
      <c r="D120" t="s">
        <v>59</v>
      </c>
    </row>
    <row r="121" spans="1:4" x14ac:dyDescent="0.35">
      <c r="A121">
        <v>120</v>
      </c>
      <c r="B121">
        <v>0</v>
      </c>
      <c r="C121" t="s">
        <v>59</v>
      </c>
      <c r="D121" t="s">
        <v>59</v>
      </c>
    </row>
    <row r="122" spans="1:4" x14ac:dyDescent="0.35">
      <c r="A122">
        <v>121</v>
      </c>
      <c r="B122">
        <v>1</v>
      </c>
      <c r="C122" t="s">
        <v>73</v>
      </c>
      <c r="D122" t="s">
        <v>59</v>
      </c>
    </row>
    <row r="123" spans="1:4" x14ac:dyDescent="0.35">
      <c r="A123">
        <v>122</v>
      </c>
      <c r="B123">
        <v>1</v>
      </c>
      <c r="C123" t="s">
        <v>68</v>
      </c>
      <c r="D123" t="s">
        <v>59</v>
      </c>
    </row>
    <row r="124" spans="1:4" x14ac:dyDescent="0.35">
      <c r="A124">
        <v>123</v>
      </c>
      <c r="B124">
        <v>1</v>
      </c>
      <c r="C124" t="s">
        <v>73</v>
      </c>
      <c r="D124" t="s">
        <v>59</v>
      </c>
    </row>
    <row r="125" spans="1:4" x14ac:dyDescent="0.35">
      <c r="A125">
        <v>124</v>
      </c>
      <c r="B125">
        <v>1</v>
      </c>
      <c r="C125" t="s">
        <v>76</v>
      </c>
      <c r="D125" t="s">
        <v>69</v>
      </c>
    </row>
    <row r="126" spans="1:4" x14ac:dyDescent="0.35">
      <c r="A126">
        <v>125</v>
      </c>
      <c r="B126">
        <v>1</v>
      </c>
      <c r="C126" t="s">
        <v>76</v>
      </c>
      <c r="D126" t="s">
        <v>59</v>
      </c>
    </row>
    <row r="127" spans="1:4" x14ac:dyDescent="0.35">
      <c r="A127">
        <v>126</v>
      </c>
      <c r="B127">
        <v>1</v>
      </c>
      <c r="C127" t="s">
        <v>76</v>
      </c>
      <c r="D127" t="s">
        <v>59</v>
      </c>
    </row>
    <row r="128" spans="1:4" x14ac:dyDescent="0.35">
      <c r="A128">
        <v>127</v>
      </c>
      <c r="B128">
        <v>1</v>
      </c>
      <c r="C128" t="s">
        <v>76</v>
      </c>
      <c r="D128" t="s">
        <v>59</v>
      </c>
    </row>
    <row r="129" spans="1:4" x14ac:dyDescent="0.35">
      <c r="A129">
        <v>128</v>
      </c>
      <c r="B129">
        <v>1</v>
      </c>
      <c r="C129" t="s">
        <v>71</v>
      </c>
      <c r="D129" t="s">
        <v>59</v>
      </c>
    </row>
    <row r="130" spans="1:4" x14ac:dyDescent="0.35">
      <c r="A130">
        <v>129</v>
      </c>
      <c r="B130">
        <v>1</v>
      </c>
      <c r="C130" t="s">
        <v>82</v>
      </c>
      <c r="D130" t="s">
        <v>59</v>
      </c>
    </row>
    <row r="131" spans="1:4" x14ac:dyDescent="0.35">
      <c r="A131">
        <v>130</v>
      </c>
      <c r="B131">
        <v>1</v>
      </c>
      <c r="C131" t="s">
        <v>82</v>
      </c>
      <c r="D131" t="s">
        <v>59</v>
      </c>
    </row>
    <row r="132" spans="1:4" x14ac:dyDescent="0.35">
      <c r="A132">
        <v>131</v>
      </c>
      <c r="B132">
        <v>1</v>
      </c>
      <c r="C132" t="s">
        <v>69</v>
      </c>
      <c r="D132" t="s">
        <v>59</v>
      </c>
    </row>
    <row r="133" spans="1:4" x14ac:dyDescent="0.35">
      <c r="A133">
        <v>132</v>
      </c>
      <c r="B133">
        <v>1</v>
      </c>
      <c r="C133" t="s">
        <v>71</v>
      </c>
      <c r="D133" t="s">
        <v>76</v>
      </c>
    </row>
    <row r="134" spans="1:4" x14ac:dyDescent="0.35">
      <c r="A134">
        <v>133</v>
      </c>
      <c r="B134">
        <v>1</v>
      </c>
      <c r="C134" t="s">
        <v>76</v>
      </c>
      <c r="D134" t="s">
        <v>59</v>
      </c>
    </row>
    <row r="135" spans="1:4" x14ac:dyDescent="0.35">
      <c r="A135">
        <v>134</v>
      </c>
      <c r="B135">
        <v>1</v>
      </c>
      <c r="C135" t="s">
        <v>76</v>
      </c>
      <c r="D135" t="s">
        <v>59</v>
      </c>
    </row>
    <row r="136" spans="1:4" x14ac:dyDescent="0.35">
      <c r="A136">
        <v>135</v>
      </c>
      <c r="B136">
        <v>1</v>
      </c>
      <c r="C136" t="s">
        <v>60</v>
      </c>
      <c r="D136" t="s">
        <v>59</v>
      </c>
    </row>
    <row r="137" spans="1:4" x14ac:dyDescent="0.35">
      <c r="A137">
        <v>136</v>
      </c>
      <c r="B137">
        <v>1</v>
      </c>
      <c r="C137" t="s">
        <v>71</v>
      </c>
      <c r="D137" t="s">
        <v>59</v>
      </c>
    </row>
    <row r="138" spans="1:4" x14ac:dyDescent="0.35">
      <c r="A138">
        <v>137</v>
      </c>
      <c r="B138">
        <v>1</v>
      </c>
      <c r="C138" t="s">
        <v>82</v>
      </c>
      <c r="D138" t="s">
        <v>59</v>
      </c>
    </row>
    <row r="139" spans="1:4" x14ac:dyDescent="0.35">
      <c r="A139">
        <v>138</v>
      </c>
      <c r="B139">
        <v>1</v>
      </c>
      <c r="C139" t="s">
        <v>60</v>
      </c>
      <c r="D139" t="s">
        <v>69</v>
      </c>
    </row>
    <row r="140" spans="1:4" x14ac:dyDescent="0.35">
      <c r="A140">
        <v>139</v>
      </c>
      <c r="B140">
        <v>1</v>
      </c>
      <c r="C140" t="s">
        <v>60</v>
      </c>
      <c r="D140" t="s">
        <v>69</v>
      </c>
    </row>
    <row r="141" spans="1:4" x14ac:dyDescent="0.35">
      <c r="A141">
        <v>140</v>
      </c>
      <c r="B141">
        <v>1</v>
      </c>
      <c r="C141" t="s">
        <v>71</v>
      </c>
      <c r="D141" t="s">
        <v>59</v>
      </c>
    </row>
    <row r="142" spans="1:4" x14ac:dyDescent="0.35">
      <c r="A142">
        <v>141</v>
      </c>
      <c r="B142">
        <v>1</v>
      </c>
      <c r="C142" t="s">
        <v>68</v>
      </c>
      <c r="D142" t="s">
        <v>59</v>
      </c>
    </row>
    <row r="143" spans="1:4" x14ac:dyDescent="0.35">
      <c r="A143">
        <v>142</v>
      </c>
      <c r="B143">
        <v>1</v>
      </c>
      <c r="C143" t="s">
        <v>71</v>
      </c>
      <c r="D143" t="s">
        <v>59</v>
      </c>
    </row>
    <row r="144" spans="1:4" x14ac:dyDescent="0.35">
      <c r="A144">
        <v>143</v>
      </c>
      <c r="B144">
        <v>1</v>
      </c>
      <c r="C144" t="s">
        <v>82</v>
      </c>
      <c r="D144" t="s">
        <v>59</v>
      </c>
    </row>
    <row r="145" spans="1:4" x14ac:dyDescent="0.35">
      <c r="A145">
        <v>144</v>
      </c>
      <c r="B145">
        <v>1</v>
      </c>
      <c r="C145" t="s">
        <v>69</v>
      </c>
      <c r="D145" t="s">
        <v>59</v>
      </c>
    </row>
    <row r="146" spans="1:4" x14ac:dyDescent="0.35">
      <c r="A146">
        <v>145</v>
      </c>
      <c r="B146">
        <v>1</v>
      </c>
      <c r="C146" t="s">
        <v>81</v>
      </c>
      <c r="D146" t="s">
        <v>59</v>
      </c>
    </row>
    <row r="147" spans="1:4" x14ac:dyDescent="0.35">
      <c r="A147">
        <v>146</v>
      </c>
      <c r="B147">
        <v>1</v>
      </c>
      <c r="C147" t="s">
        <v>69</v>
      </c>
      <c r="D147" t="s">
        <v>59</v>
      </c>
    </row>
    <row r="148" spans="1:4" x14ac:dyDescent="0.35">
      <c r="A148">
        <v>147</v>
      </c>
      <c r="B148">
        <v>0</v>
      </c>
      <c r="C148" t="s">
        <v>59</v>
      </c>
      <c r="D148" t="s">
        <v>59</v>
      </c>
    </row>
    <row r="149" spans="1:4" x14ac:dyDescent="0.35">
      <c r="A149">
        <v>148</v>
      </c>
      <c r="B149">
        <v>0</v>
      </c>
      <c r="C149" t="s">
        <v>59</v>
      </c>
      <c r="D149" t="s">
        <v>59</v>
      </c>
    </row>
    <row r="150" spans="1:4" x14ac:dyDescent="0.35">
      <c r="A150">
        <v>149</v>
      </c>
      <c r="B150">
        <v>0</v>
      </c>
      <c r="C150" t="s">
        <v>59</v>
      </c>
      <c r="D150" t="s">
        <v>59</v>
      </c>
    </row>
    <row r="151" spans="1:4" x14ac:dyDescent="0.35">
      <c r="A151">
        <v>150</v>
      </c>
      <c r="B151">
        <v>1</v>
      </c>
      <c r="C151" t="s">
        <v>60</v>
      </c>
      <c r="D151" t="s">
        <v>59</v>
      </c>
    </row>
    <row r="152" spans="1:4" x14ac:dyDescent="0.35">
      <c r="A152">
        <v>151</v>
      </c>
      <c r="B152">
        <v>1</v>
      </c>
      <c r="C152" t="s">
        <v>81</v>
      </c>
      <c r="D152" t="s">
        <v>59</v>
      </c>
    </row>
    <row r="153" spans="1:4" x14ac:dyDescent="0.35">
      <c r="A153">
        <v>152</v>
      </c>
      <c r="B153">
        <v>1</v>
      </c>
      <c r="C153" t="s">
        <v>60</v>
      </c>
      <c r="D153" t="s">
        <v>81</v>
      </c>
    </row>
    <row r="154" spans="1:4" x14ac:dyDescent="0.35">
      <c r="A154">
        <v>153</v>
      </c>
      <c r="B154">
        <v>0</v>
      </c>
      <c r="C154" t="s">
        <v>59</v>
      </c>
      <c r="D154" t="s">
        <v>59</v>
      </c>
    </row>
    <row r="155" spans="1:4" x14ac:dyDescent="0.35">
      <c r="A155">
        <v>154</v>
      </c>
      <c r="B155">
        <v>1</v>
      </c>
      <c r="C155" t="s">
        <v>60</v>
      </c>
      <c r="D155" t="s">
        <v>59</v>
      </c>
    </row>
    <row r="156" spans="1:4" x14ac:dyDescent="0.35">
      <c r="A156">
        <v>155</v>
      </c>
      <c r="B156">
        <v>0</v>
      </c>
      <c r="C156" t="s">
        <v>59</v>
      </c>
      <c r="D156" t="s">
        <v>59</v>
      </c>
    </row>
    <row r="157" spans="1:4" x14ac:dyDescent="0.35">
      <c r="A157">
        <v>156</v>
      </c>
      <c r="B157">
        <v>1</v>
      </c>
      <c r="C157" t="s">
        <v>60</v>
      </c>
      <c r="D157" t="s">
        <v>59</v>
      </c>
    </row>
    <row r="158" spans="1:4" x14ac:dyDescent="0.35">
      <c r="A158">
        <v>157</v>
      </c>
      <c r="B158">
        <v>0</v>
      </c>
      <c r="C158" t="s">
        <v>59</v>
      </c>
      <c r="D158" t="s">
        <v>59</v>
      </c>
    </row>
    <row r="159" spans="1:4" x14ac:dyDescent="0.35">
      <c r="A159">
        <v>158</v>
      </c>
      <c r="B159">
        <v>1</v>
      </c>
      <c r="C159" t="s">
        <v>69</v>
      </c>
      <c r="D159" t="s">
        <v>59</v>
      </c>
    </row>
    <row r="160" spans="1:4" x14ac:dyDescent="0.35">
      <c r="A160">
        <v>159</v>
      </c>
      <c r="B160">
        <v>1</v>
      </c>
      <c r="C160" t="s">
        <v>69</v>
      </c>
      <c r="D160" t="s">
        <v>59</v>
      </c>
    </row>
    <row r="161" spans="1:4" x14ac:dyDescent="0.35">
      <c r="A161">
        <v>160</v>
      </c>
      <c r="B161">
        <v>1</v>
      </c>
      <c r="C161" t="s">
        <v>69</v>
      </c>
      <c r="D161" t="s">
        <v>64</v>
      </c>
    </row>
    <row r="162" spans="1:4" x14ac:dyDescent="0.35">
      <c r="A162">
        <v>161</v>
      </c>
      <c r="B162">
        <v>1</v>
      </c>
      <c r="C162" t="s">
        <v>76</v>
      </c>
      <c r="D162" t="s">
        <v>63</v>
      </c>
    </row>
    <row r="163" spans="1:4" x14ac:dyDescent="0.35">
      <c r="A163">
        <v>162</v>
      </c>
      <c r="B163">
        <v>0</v>
      </c>
      <c r="C163" t="s">
        <v>59</v>
      </c>
      <c r="D163" t="s">
        <v>59</v>
      </c>
    </row>
    <row r="164" spans="1:4" x14ac:dyDescent="0.35">
      <c r="A164">
        <v>163</v>
      </c>
      <c r="B164">
        <v>1</v>
      </c>
      <c r="C164" t="s">
        <v>60</v>
      </c>
      <c r="D164" t="s">
        <v>59</v>
      </c>
    </row>
    <row r="165" spans="1:4" x14ac:dyDescent="0.35">
      <c r="A165">
        <v>164</v>
      </c>
      <c r="B165">
        <v>0</v>
      </c>
      <c r="C165" t="s">
        <v>59</v>
      </c>
      <c r="D165" t="s">
        <v>59</v>
      </c>
    </row>
    <row r="166" spans="1:4" x14ac:dyDescent="0.35">
      <c r="A166">
        <v>165</v>
      </c>
      <c r="B166">
        <v>0</v>
      </c>
      <c r="C166" t="s">
        <v>59</v>
      </c>
      <c r="D166" t="s">
        <v>59</v>
      </c>
    </row>
    <row r="167" spans="1:4" x14ac:dyDescent="0.35">
      <c r="A167">
        <v>166</v>
      </c>
      <c r="B167">
        <v>1</v>
      </c>
      <c r="C167" t="s">
        <v>60</v>
      </c>
      <c r="D167" t="s">
        <v>59</v>
      </c>
    </row>
    <row r="168" spans="1:4" x14ac:dyDescent="0.35">
      <c r="A168">
        <v>167</v>
      </c>
      <c r="B168">
        <v>1</v>
      </c>
      <c r="C168" t="s">
        <v>60</v>
      </c>
      <c r="D168" t="s">
        <v>59</v>
      </c>
    </row>
    <row r="169" spans="1:4" x14ac:dyDescent="0.35">
      <c r="A169">
        <v>168</v>
      </c>
      <c r="B169">
        <v>0</v>
      </c>
      <c r="C169" t="s">
        <v>59</v>
      </c>
      <c r="D169" t="s">
        <v>59</v>
      </c>
    </row>
    <row r="170" spans="1:4" x14ac:dyDescent="0.35">
      <c r="A170">
        <v>169</v>
      </c>
      <c r="B170">
        <v>1</v>
      </c>
      <c r="C170" t="s">
        <v>73</v>
      </c>
      <c r="D170" t="s">
        <v>59</v>
      </c>
    </row>
    <row r="171" spans="1:4" x14ac:dyDescent="0.35">
      <c r="A171">
        <v>170</v>
      </c>
      <c r="B171">
        <v>0</v>
      </c>
      <c r="C171" t="s">
        <v>59</v>
      </c>
      <c r="D171" t="s">
        <v>59</v>
      </c>
    </row>
    <row r="172" spans="1:4" x14ac:dyDescent="0.35">
      <c r="A172">
        <v>171</v>
      </c>
      <c r="B172">
        <v>0</v>
      </c>
      <c r="C172" t="s">
        <v>59</v>
      </c>
      <c r="D172" t="s">
        <v>59</v>
      </c>
    </row>
    <row r="173" spans="1:4" x14ac:dyDescent="0.35">
      <c r="A173">
        <v>172</v>
      </c>
      <c r="B173">
        <v>1</v>
      </c>
      <c r="C173" t="s">
        <v>77</v>
      </c>
      <c r="D173" t="s">
        <v>68</v>
      </c>
    </row>
    <row r="174" spans="1:4" x14ac:dyDescent="0.35">
      <c r="A174">
        <v>173</v>
      </c>
      <c r="B174">
        <v>1</v>
      </c>
      <c r="C174" t="s">
        <v>68</v>
      </c>
      <c r="D174" t="s">
        <v>59</v>
      </c>
    </row>
    <row r="175" spans="1:4" x14ac:dyDescent="0.35">
      <c r="A175">
        <v>174</v>
      </c>
      <c r="B175">
        <v>1</v>
      </c>
      <c r="C175" t="s">
        <v>68</v>
      </c>
      <c r="D175" t="s">
        <v>59</v>
      </c>
    </row>
    <row r="176" spans="1:4" x14ac:dyDescent="0.35">
      <c r="A176">
        <v>175</v>
      </c>
      <c r="B176">
        <v>1</v>
      </c>
      <c r="C176" t="s">
        <v>68</v>
      </c>
      <c r="D176" t="s">
        <v>59</v>
      </c>
    </row>
    <row r="177" spans="1:4" x14ac:dyDescent="0.35">
      <c r="A177">
        <v>176</v>
      </c>
      <c r="B177">
        <v>1</v>
      </c>
      <c r="C177" t="s">
        <v>68</v>
      </c>
      <c r="D177" t="s">
        <v>59</v>
      </c>
    </row>
    <row r="178" spans="1:4" x14ac:dyDescent="0.35">
      <c r="A178">
        <v>177</v>
      </c>
      <c r="B178">
        <v>1</v>
      </c>
      <c r="C178" t="s">
        <v>68</v>
      </c>
      <c r="D178" t="s">
        <v>59</v>
      </c>
    </row>
    <row r="179" spans="1:4" x14ac:dyDescent="0.35">
      <c r="A179">
        <v>178</v>
      </c>
      <c r="B179">
        <v>1</v>
      </c>
      <c r="C179" t="s">
        <v>68</v>
      </c>
      <c r="D179" t="s">
        <v>59</v>
      </c>
    </row>
    <row r="180" spans="1:4" x14ac:dyDescent="0.35">
      <c r="A180">
        <v>179</v>
      </c>
      <c r="B180">
        <v>0</v>
      </c>
      <c r="C180" t="s">
        <v>59</v>
      </c>
      <c r="D180" t="s">
        <v>59</v>
      </c>
    </row>
    <row r="181" spans="1:4" x14ac:dyDescent="0.35">
      <c r="A181">
        <v>180</v>
      </c>
      <c r="B181">
        <v>1</v>
      </c>
      <c r="C181" t="s">
        <v>77</v>
      </c>
      <c r="D181" t="s">
        <v>78</v>
      </c>
    </row>
    <row r="182" spans="1:4" x14ac:dyDescent="0.35">
      <c r="A182">
        <v>181</v>
      </c>
      <c r="B182">
        <v>0</v>
      </c>
      <c r="C182" t="s">
        <v>59</v>
      </c>
      <c r="D182" t="s">
        <v>59</v>
      </c>
    </row>
    <row r="183" spans="1:4" x14ac:dyDescent="0.35">
      <c r="A183">
        <v>182</v>
      </c>
      <c r="B183">
        <v>0</v>
      </c>
      <c r="C183" t="s">
        <v>59</v>
      </c>
      <c r="D183" t="s">
        <v>59</v>
      </c>
    </row>
    <row r="184" spans="1:4" x14ac:dyDescent="0.35">
      <c r="A184">
        <v>183</v>
      </c>
      <c r="B184">
        <v>0</v>
      </c>
      <c r="C184" t="s">
        <v>59</v>
      </c>
      <c r="D184" t="s">
        <v>59</v>
      </c>
    </row>
    <row r="185" spans="1:4" x14ac:dyDescent="0.35">
      <c r="A185">
        <v>184</v>
      </c>
      <c r="B185">
        <v>0</v>
      </c>
      <c r="C185" t="s">
        <v>59</v>
      </c>
      <c r="D185" t="s">
        <v>59</v>
      </c>
    </row>
    <row r="186" spans="1:4" x14ac:dyDescent="0.35">
      <c r="A186">
        <v>185</v>
      </c>
      <c r="B186">
        <v>1</v>
      </c>
      <c r="C186" t="s">
        <v>60</v>
      </c>
      <c r="D186" t="s">
        <v>69</v>
      </c>
    </row>
    <row r="187" spans="1:4" x14ac:dyDescent="0.35">
      <c r="A187">
        <v>186</v>
      </c>
      <c r="B187">
        <v>1</v>
      </c>
      <c r="C187" t="s">
        <v>64</v>
      </c>
      <c r="D187" t="s">
        <v>68</v>
      </c>
    </row>
    <row r="188" spans="1:4" x14ac:dyDescent="0.35">
      <c r="A188">
        <v>187</v>
      </c>
      <c r="B188">
        <v>0</v>
      </c>
      <c r="C188" t="s">
        <v>59</v>
      </c>
      <c r="D188" t="s">
        <v>59</v>
      </c>
    </row>
    <row r="189" spans="1:4" x14ac:dyDescent="0.35">
      <c r="A189">
        <v>188</v>
      </c>
      <c r="B189">
        <v>1</v>
      </c>
      <c r="C189" t="s">
        <v>73</v>
      </c>
      <c r="D189" t="s">
        <v>59</v>
      </c>
    </row>
    <row r="190" spans="1:4" x14ac:dyDescent="0.35">
      <c r="A190">
        <v>189</v>
      </c>
      <c r="B190">
        <v>1</v>
      </c>
      <c r="C190" t="s">
        <v>69</v>
      </c>
      <c r="D190" t="s">
        <v>59</v>
      </c>
    </row>
    <row r="191" spans="1:4" x14ac:dyDescent="0.35">
      <c r="A191">
        <v>190</v>
      </c>
      <c r="B191">
        <v>1</v>
      </c>
      <c r="C191" t="s">
        <v>69</v>
      </c>
      <c r="D191" t="s">
        <v>59</v>
      </c>
    </row>
    <row r="192" spans="1:4" x14ac:dyDescent="0.35">
      <c r="A192">
        <v>191</v>
      </c>
      <c r="B192">
        <v>1</v>
      </c>
      <c r="C192" t="s">
        <v>69</v>
      </c>
      <c r="D192" t="s">
        <v>59</v>
      </c>
    </row>
    <row r="193" spans="1:4" x14ac:dyDescent="0.35">
      <c r="A193">
        <v>192</v>
      </c>
      <c r="B193">
        <v>0</v>
      </c>
      <c r="C193" t="s">
        <v>59</v>
      </c>
      <c r="D193" t="s">
        <v>59</v>
      </c>
    </row>
    <row r="194" spans="1:4" x14ac:dyDescent="0.35">
      <c r="A194">
        <v>193</v>
      </c>
      <c r="B194">
        <v>1</v>
      </c>
      <c r="C194" t="s">
        <v>73</v>
      </c>
      <c r="D194" t="s">
        <v>59</v>
      </c>
    </row>
    <row r="195" spans="1:4" x14ac:dyDescent="0.35">
      <c r="A195">
        <v>194</v>
      </c>
      <c r="B195">
        <v>1</v>
      </c>
      <c r="C195" t="s">
        <v>69</v>
      </c>
      <c r="D195" t="s">
        <v>59</v>
      </c>
    </row>
    <row r="196" spans="1:4" x14ac:dyDescent="0.35">
      <c r="A196">
        <v>195</v>
      </c>
      <c r="B196">
        <v>1</v>
      </c>
      <c r="C196" t="s">
        <v>69</v>
      </c>
      <c r="D196" t="s">
        <v>59</v>
      </c>
    </row>
    <row r="197" spans="1:4" x14ac:dyDescent="0.35">
      <c r="A197">
        <v>196</v>
      </c>
      <c r="B197">
        <v>1</v>
      </c>
      <c r="C197" t="s">
        <v>69</v>
      </c>
      <c r="D197" t="s">
        <v>59</v>
      </c>
    </row>
    <row r="198" spans="1:4" x14ac:dyDescent="0.35">
      <c r="A198">
        <v>197</v>
      </c>
      <c r="B198">
        <v>0</v>
      </c>
      <c r="C198" t="s">
        <v>59</v>
      </c>
      <c r="D198" t="s">
        <v>59</v>
      </c>
    </row>
    <row r="199" spans="1:4" x14ac:dyDescent="0.35">
      <c r="A199">
        <v>198</v>
      </c>
      <c r="B199">
        <v>1</v>
      </c>
      <c r="C199" t="s">
        <v>73</v>
      </c>
      <c r="D199" t="s">
        <v>59</v>
      </c>
    </row>
    <row r="200" spans="1:4" x14ac:dyDescent="0.35">
      <c r="A200">
        <v>199</v>
      </c>
      <c r="B200">
        <v>1</v>
      </c>
      <c r="C200" t="s">
        <v>69</v>
      </c>
      <c r="D200" t="s">
        <v>59</v>
      </c>
    </row>
    <row r="201" spans="1:4" x14ac:dyDescent="0.35">
      <c r="A201">
        <v>200</v>
      </c>
      <c r="B201">
        <v>1</v>
      </c>
      <c r="C201" t="s">
        <v>69</v>
      </c>
      <c r="D201" t="s">
        <v>59</v>
      </c>
    </row>
    <row r="202" spans="1:4" x14ac:dyDescent="0.35">
      <c r="A202">
        <v>201</v>
      </c>
      <c r="B202">
        <v>1</v>
      </c>
      <c r="C202" t="s">
        <v>69</v>
      </c>
      <c r="D202" t="s">
        <v>59</v>
      </c>
    </row>
    <row r="203" spans="1:4" x14ac:dyDescent="0.35">
      <c r="A203">
        <v>202</v>
      </c>
      <c r="B203">
        <v>1</v>
      </c>
      <c r="C203" t="s">
        <v>69</v>
      </c>
      <c r="D203" t="s">
        <v>59</v>
      </c>
    </row>
    <row r="204" spans="1:4" x14ac:dyDescent="0.35">
      <c r="A204">
        <v>203</v>
      </c>
      <c r="B204">
        <v>0</v>
      </c>
      <c r="C204" t="s">
        <v>59</v>
      </c>
      <c r="D204" t="s">
        <v>59</v>
      </c>
    </row>
    <row r="205" spans="1:4" x14ac:dyDescent="0.35">
      <c r="A205">
        <v>204</v>
      </c>
      <c r="B205">
        <v>1</v>
      </c>
      <c r="C205" t="s">
        <v>73</v>
      </c>
      <c r="D205" t="s">
        <v>59</v>
      </c>
    </row>
    <row r="206" spans="1:4" x14ac:dyDescent="0.35">
      <c r="A206">
        <v>205</v>
      </c>
      <c r="B206">
        <v>1</v>
      </c>
      <c r="C206" t="s">
        <v>69</v>
      </c>
      <c r="D206" t="s">
        <v>59</v>
      </c>
    </row>
    <row r="207" spans="1:4" x14ac:dyDescent="0.35">
      <c r="A207">
        <v>206</v>
      </c>
      <c r="B207">
        <v>1</v>
      </c>
      <c r="C207" t="s">
        <v>69</v>
      </c>
      <c r="D207" t="s">
        <v>59</v>
      </c>
    </row>
    <row r="208" spans="1:4" x14ac:dyDescent="0.35">
      <c r="A208">
        <v>207</v>
      </c>
      <c r="B208">
        <v>1</v>
      </c>
      <c r="C208" t="s">
        <v>69</v>
      </c>
      <c r="D208" t="s">
        <v>59</v>
      </c>
    </row>
    <row r="209" spans="1:4" x14ac:dyDescent="0.35">
      <c r="A209">
        <v>208</v>
      </c>
      <c r="B209">
        <v>0</v>
      </c>
      <c r="C209" t="s">
        <v>59</v>
      </c>
      <c r="D209" t="s">
        <v>59</v>
      </c>
    </row>
    <row r="210" spans="1:4" x14ac:dyDescent="0.35">
      <c r="A210">
        <v>209</v>
      </c>
      <c r="B210">
        <v>0</v>
      </c>
      <c r="C210" t="s">
        <v>59</v>
      </c>
      <c r="D210" t="s">
        <v>59</v>
      </c>
    </row>
    <row r="211" spans="1:4" x14ac:dyDescent="0.35">
      <c r="A211">
        <v>210</v>
      </c>
      <c r="B211">
        <v>1</v>
      </c>
      <c r="C211" t="s">
        <v>60</v>
      </c>
      <c r="D211" t="s">
        <v>59</v>
      </c>
    </row>
    <row r="212" spans="1:4" x14ac:dyDescent="0.35">
      <c r="A212">
        <v>211</v>
      </c>
      <c r="B212">
        <v>0</v>
      </c>
      <c r="C212" t="s">
        <v>59</v>
      </c>
      <c r="D212" t="s">
        <v>59</v>
      </c>
    </row>
    <row r="213" spans="1:4" x14ac:dyDescent="0.35">
      <c r="A213">
        <v>212</v>
      </c>
      <c r="B213">
        <v>1</v>
      </c>
      <c r="C213" t="s">
        <v>60</v>
      </c>
      <c r="D213" t="s">
        <v>59</v>
      </c>
    </row>
    <row r="214" spans="1:4" x14ac:dyDescent="0.35">
      <c r="A214">
        <v>213</v>
      </c>
      <c r="B214">
        <v>1</v>
      </c>
      <c r="C214" t="s">
        <v>69</v>
      </c>
      <c r="D214" t="s">
        <v>59</v>
      </c>
    </row>
    <row r="215" spans="1:4" x14ac:dyDescent="0.35">
      <c r="A215">
        <v>214</v>
      </c>
      <c r="B215">
        <v>0</v>
      </c>
      <c r="C215" t="s">
        <v>59</v>
      </c>
      <c r="D215" t="s">
        <v>59</v>
      </c>
    </row>
    <row r="216" spans="1:4" x14ac:dyDescent="0.35">
      <c r="A216">
        <v>215</v>
      </c>
      <c r="B216">
        <v>1</v>
      </c>
      <c r="C216" t="s">
        <v>69</v>
      </c>
      <c r="D216" t="s">
        <v>59</v>
      </c>
    </row>
    <row r="217" spans="1:4" x14ac:dyDescent="0.35">
      <c r="A217">
        <v>216</v>
      </c>
      <c r="B217">
        <v>1</v>
      </c>
      <c r="C217" t="s">
        <v>69</v>
      </c>
      <c r="D217" t="s">
        <v>60</v>
      </c>
    </row>
    <row r="218" spans="1:4" x14ac:dyDescent="0.35">
      <c r="A218">
        <v>217</v>
      </c>
      <c r="B218">
        <v>1</v>
      </c>
      <c r="C218" t="s">
        <v>60</v>
      </c>
      <c r="D218" t="s">
        <v>60</v>
      </c>
    </row>
    <row r="219" spans="1:4" x14ac:dyDescent="0.35">
      <c r="A219">
        <v>218</v>
      </c>
      <c r="B219">
        <v>1</v>
      </c>
      <c r="C219" t="s">
        <v>68</v>
      </c>
      <c r="D219" t="s">
        <v>59</v>
      </c>
    </row>
    <row r="220" spans="1:4" x14ac:dyDescent="0.35">
      <c r="A220">
        <v>219</v>
      </c>
      <c r="B220">
        <v>1</v>
      </c>
      <c r="C220" t="s">
        <v>60</v>
      </c>
      <c r="D220" t="s">
        <v>68</v>
      </c>
    </row>
    <row r="221" spans="1:4" x14ac:dyDescent="0.35">
      <c r="A221">
        <v>220</v>
      </c>
      <c r="B221">
        <v>0</v>
      </c>
      <c r="C221" t="s">
        <v>59</v>
      </c>
      <c r="D221" t="s">
        <v>59</v>
      </c>
    </row>
    <row r="222" spans="1:4" x14ac:dyDescent="0.35">
      <c r="A222">
        <v>221</v>
      </c>
      <c r="B222">
        <v>1</v>
      </c>
      <c r="C222" t="s">
        <v>71</v>
      </c>
      <c r="D222" t="s">
        <v>59</v>
      </c>
    </row>
    <row r="223" spans="1:4" x14ac:dyDescent="0.35">
      <c r="A223">
        <v>222</v>
      </c>
      <c r="B223">
        <v>1</v>
      </c>
      <c r="C223" t="s">
        <v>71</v>
      </c>
      <c r="D223" t="s">
        <v>60</v>
      </c>
    </row>
    <row r="224" spans="1:4" x14ac:dyDescent="0.35">
      <c r="A224">
        <v>223</v>
      </c>
      <c r="B224">
        <v>0</v>
      </c>
      <c r="C224" t="s">
        <v>59</v>
      </c>
      <c r="D224" t="s">
        <v>59</v>
      </c>
    </row>
    <row r="225" spans="1:4" x14ac:dyDescent="0.35">
      <c r="A225">
        <v>224</v>
      </c>
      <c r="B225">
        <v>1</v>
      </c>
      <c r="C225" t="s">
        <v>60</v>
      </c>
      <c r="D225" t="s">
        <v>59</v>
      </c>
    </row>
    <row r="226" spans="1:4" x14ac:dyDescent="0.35">
      <c r="A226">
        <v>225</v>
      </c>
      <c r="B226">
        <v>0</v>
      </c>
      <c r="C226" t="s">
        <v>59</v>
      </c>
      <c r="D226" t="s">
        <v>59</v>
      </c>
    </row>
    <row r="227" spans="1:4" x14ac:dyDescent="0.35">
      <c r="A227">
        <v>226</v>
      </c>
      <c r="B227">
        <v>0</v>
      </c>
      <c r="C227" t="s">
        <v>59</v>
      </c>
      <c r="D227" t="s">
        <v>59</v>
      </c>
    </row>
    <row r="228" spans="1:4" x14ac:dyDescent="0.35">
      <c r="A228">
        <v>227</v>
      </c>
      <c r="B228">
        <v>1</v>
      </c>
      <c r="C228" t="s">
        <v>60</v>
      </c>
      <c r="D228" t="s">
        <v>60</v>
      </c>
    </row>
    <row r="229" spans="1:4" x14ac:dyDescent="0.35">
      <c r="A229">
        <v>228</v>
      </c>
      <c r="B229">
        <v>1</v>
      </c>
      <c r="C229" t="s">
        <v>60</v>
      </c>
      <c r="D229" t="s">
        <v>59</v>
      </c>
    </row>
    <row r="230" spans="1:4" x14ac:dyDescent="0.35">
      <c r="A230">
        <v>229</v>
      </c>
      <c r="B230">
        <v>1</v>
      </c>
      <c r="C230" t="s">
        <v>60</v>
      </c>
      <c r="D230" t="s">
        <v>59</v>
      </c>
    </row>
    <row r="231" spans="1:4" x14ac:dyDescent="0.35">
      <c r="A231">
        <v>230</v>
      </c>
      <c r="B231">
        <v>0</v>
      </c>
      <c r="C231" t="s">
        <v>59</v>
      </c>
      <c r="D231" t="s">
        <v>59</v>
      </c>
    </row>
    <row r="232" spans="1:4" x14ac:dyDescent="0.35">
      <c r="A232">
        <v>231</v>
      </c>
      <c r="B232">
        <v>0</v>
      </c>
      <c r="C232" t="s">
        <v>59</v>
      </c>
      <c r="D232" t="s">
        <v>59</v>
      </c>
    </row>
    <row r="233" spans="1:4" x14ac:dyDescent="0.35">
      <c r="A233">
        <v>232</v>
      </c>
      <c r="B233">
        <v>0</v>
      </c>
      <c r="C233" t="s">
        <v>59</v>
      </c>
      <c r="D233" t="s">
        <v>59</v>
      </c>
    </row>
    <row r="234" spans="1:4" x14ac:dyDescent="0.35">
      <c r="A234">
        <v>233</v>
      </c>
      <c r="B234">
        <v>0</v>
      </c>
      <c r="C234" t="s">
        <v>59</v>
      </c>
      <c r="D234" t="s">
        <v>59</v>
      </c>
    </row>
    <row r="235" spans="1:4" x14ac:dyDescent="0.35">
      <c r="A235">
        <v>234</v>
      </c>
      <c r="B235">
        <v>0</v>
      </c>
      <c r="C235" t="s">
        <v>59</v>
      </c>
      <c r="D235" t="s">
        <v>59</v>
      </c>
    </row>
    <row r="236" spans="1:4" x14ac:dyDescent="0.35">
      <c r="A236">
        <v>235</v>
      </c>
      <c r="B236">
        <v>0</v>
      </c>
      <c r="C236" t="s">
        <v>59</v>
      </c>
      <c r="D236" t="s">
        <v>59</v>
      </c>
    </row>
    <row r="237" spans="1:4" x14ac:dyDescent="0.35">
      <c r="A237">
        <v>236</v>
      </c>
      <c r="B237">
        <v>1</v>
      </c>
      <c r="C237" t="s">
        <v>73</v>
      </c>
      <c r="D237" t="s">
        <v>59</v>
      </c>
    </row>
    <row r="238" spans="1:4" x14ac:dyDescent="0.35">
      <c r="A238">
        <v>237</v>
      </c>
      <c r="B238">
        <v>0</v>
      </c>
      <c r="C238" t="s">
        <v>59</v>
      </c>
      <c r="D238" t="s">
        <v>59</v>
      </c>
    </row>
    <row r="239" spans="1:4" x14ac:dyDescent="0.35">
      <c r="A239">
        <v>238</v>
      </c>
      <c r="B239">
        <v>1</v>
      </c>
      <c r="C239" t="s">
        <v>68</v>
      </c>
      <c r="D239" t="s">
        <v>59</v>
      </c>
    </row>
    <row r="240" spans="1:4" x14ac:dyDescent="0.35">
      <c r="A240">
        <v>239</v>
      </c>
      <c r="B240">
        <v>1</v>
      </c>
      <c r="C240" t="s">
        <v>68</v>
      </c>
      <c r="D240" t="s">
        <v>80</v>
      </c>
    </row>
    <row r="241" spans="1:4" x14ac:dyDescent="0.35">
      <c r="A241">
        <v>240</v>
      </c>
      <c r="B241">
        <v>0</v>
      </c>
      <c r="C241" t="s">
        <v>59</v>
      </c>
      <c r="D241" t="s">
        <v>59</v>
      </c>
    </row>
    <row r="242" spans="1:4" x14ac:dyDescent="0.35">
      <c r="A242">
        <v>241</v>
      </c>
      <c r="B242">
        <v>0</v>
      </c>
      <c r="C242" t="s">
        <v>59</v>
      </c>
      <c r="D242" t="s">
        <v>59</v>
      </c>
    </row>
    <row r="243" spans="1:4" x14ac:dyDescent="0.35">
      <c r="A243">
        <v>242</v>
      </c>
      <c r="B243">
        <v>0</v>
      </c>
      <c r="C243" t="s">
        <v>59</v>
      </c>
      <c r="D243" t="s">
        <v>59</v>
      </c>
    </row>
    <row r="244" spans="1:4" x14ac:dyDescent="0.35">
      <c r="A244">
        <v>243</v>
      </c>
      <c r="B244">
        <v>1</v>
      </c>
      <c r="C244" t="s">
        <v>71</v>
      </c>
      <c r="D244" t="s">
        <v>80</v>
      </c>
    </row>
    <row r="245" spans="1:4" x14ac:dyDescent="0.35">
      <c r="A245">
        <v>244</v>
      </c>
      <c r="B245">
        <v>1</v>
      </c>
      <c r="C245" t="s">
        <v>80</v>
      </c>
      <c r="D245" t="s">
        <v>59</v>
      </c>
    </row>
    <row r="246" spans="1:4" x14ac:dyDescent="0.35">
      <c r="A246">
        <v>245</v>
      </c>
      <c r="B246">
        <v>1</v>
      </c>
      <c r="C246" t="s">
        <v>71</v>
      </c>
      <c r="D246" t="s">
        <v>59</v>
      </c>
    </row>
    <row r="247" spans="1:4" x14ac:dyDescent="0.35">
      <c r="A247">
        <v>246</v>
      </c>
      <c r="B247">
        <v>1</v>
      </c>
      <c r="C247" t="s">
        <v>71</v>
      </c>
      <c r="D247" t="s">
        <v>59</v>
      </c>
    </row>
    <row r="248" spans="1:4" x14ac:dyDescent="0.35">
      <c r="A248">
        <v>247</v>
      </c>
      <c r="B248">
        <v>1</v>
      </c>
      <c r="C248" t="s">
        <v>71</v>
      </c>
      <c r="D248" t="s">
        <v>59</v>
      </c>
    </row>
    <row r="249" spans="1:4" x14ac:dyDescent="0.35">
      <c r="A249">
        <v>248</v>
      </c>
      <c r="B249">
        <v>0</v>
      </c>
      <c r="C249" t="s">
        <v>59</v>
      </c>
      <c r="D249" t="s">
        <v>59</v>
      </c>
    </row>
    <row r="250" spans="1:4" x14ac:dyDescent="0.35">
      <c r="A250">
        <v>249</v>
      </c>
      <c r="B250">
        <v>0</v>
      </c>
      <c r="C250" t="s">
        <v>59</v>
      </c>
      <c r="D250" t="s">
        <v>59</v>
      </c>
    </row>
    <row r="251" spans="1:4" x14ac:dyDescent="0.35">
      <c r="A251">
        <v>250</v>
      </c>
      <c r="B251">
        <v>0</v>
      </c>
      <c r="C251" t="s">
        <v>59</v>
      </c>
      <c r="D251" t="s">
        <v>59</v>
      </c>
    </row>
    <row r="252" spans="1:4" x14ac:dyDescent="0.35">
      <c r="A252">
        <v>251</v>
      </c>
      <c r="B252">
        <v>0</v>
      </c>
      <c r="C252" t="s">
        <v>59</v>
      </c>
      <c r="D252" t="s">
        <v>59</v>
      </c>
    </row>
    <row r="253" spans="1:4" x14ac:dyDescent="0.35">
      <c r="A253">
        <v>252</v>
      </c>
      <c r="B253">
        <v>1</v>
      </c>
      <c r="C253" t="s">
        <v>73</v>
      </c>
      <c r="D253" t="s">
        <v>59</v>
      </c>
    </row>
    <row r="254" spans="1:4" x14ac:dyDescent="0.35">
      <c r="A254">
        <v>253</v>
      </c>
      <c r="B254">
        <v>1</v>
      </c>
      <c r="C254" t="s">
        <v>69</v>
      </c>
      <c r="D254" t="s">
        <v>59</v>
      </c>
    </row>
    <row r="255" spans="1:4" x14ac:dyDescent="0.35">
      <c r="A255">
        <v>254</v>
      </c>
      <c r="B255">
        <v>1</v>
      </c>
      <c r="C255" t="s">
        <v>69</v>
      </c>
      <c r="D255" t="s">
        <v>59</v>
      </c>
    </row>
    <row r="256" spans="1:4" x14ac:dyDescent="0.35">
      <c r="A256">
        <v>255</v>
      </c>
      <c r="B256">
        <v>0</v>
      </c>
      <c r="C256" t="s">
        <v>59</v>
      </c>
      <c r="D256" t="s">
        <v>59</v>
      </c>
    </row>
    <row r="257" spans="1:4" x14ac:dyDescent="0.35">
      <c r="A257">
        <v>256</v>
      </c>
      <c r="B257">
        <v>1</v>
      </c>
      <c r="C257" t="s">
        <v>73</v>
      </c>
      <c r="D257" t="s">
        <v>59</v>
      </c>
    </row>
    <row r="258" spans="1:4" x14ac:dyDescent="0.35">
      <c r="A258">
        <v>257</v>
      </c>
      <c r="B258">
        <v>1</v>
      </c>
      <c r="C258" t="s">
        <v>69</v>
      </c>
      <c r="D258" t="s">
        <v>59</v>
      </c>
    </row>
    <row r="259" spans="1:4" x14ac:dyDescent="0.35">
      <c r="A259">
        <v>258</v>
      </c>
      <c r="B259">
        <v>0</v>
      </c>
      <c r="C259" t="s">
        <v>59</v>
      </c>
      <c r="D259" t="s">
        <v>59</v>
      </c>
    </row>
    <row r="260" spans="1:4" x14ac:dyDescent="0.35">
      <c r="A260">
        <v>259</v>
      </c>
      <c r="B260">
        <v>1</v>
      </c>
      <c r="C260" t="s">
        <v>73</v>
      </c>
      <c r="D260" t="s">
        <v>59</v>
      </c>
    </row>
    <row r="261" spans="1:4" x14ac:dyDescent="0.35">
      <c r="A261">
        <v>260</v>
      </c>
      <c r="B261">
        <v>1</v>
      </c>
      <c r="C261" t="s">
        <v>69</v>
      </c>
      <c r="D261" t="s">
        <v>59</v>
      </c>
    </row>
    <row r="262" spans="1:4" x14ac:dyDescent="0.35">
      <c r="A262">
        <v>261</v>
      </c>
      <c r="B262">
        <v>1</v>
      </c>
      <c r="C262" t="s">
        <v>69</v>
      </c>
      <c r="D262" t="s">
        <v>59</v>
      </c>
    </row>
    <row r="263" spans="1:4" x14ac:dyDescent="0.35">
      <c r="A263">
        <v>262</v>
      </c>
      <c r="B263">
        <v>0</v>
      </c>
      <c r="C263" t="s">
        <v>59</v>
      </c>
      <c r="D263" t="s">
        <v>59</v>
      </c>
    </row>
    <row r="264" spans="1:4" x14ac:dyDescent="0.35">
      <c r="A264">
        <v>263</v>
      </c>
      <c r="B264">
        <v>1</v>
      </c>
      <c r="C264" t="s">
        <v>73</v>
      </c>
      <c r="D264" t="s">
        <v>59</v>
      </c>
    </row>
    <row r="265" spans="1:4" x14ac:dyDescent="0.35">
      <c r="A265">
        <v>264</v>
      </c>
      <c r="B265">
        <v>1</v>
      </c>
      <c r="C265" t="s">
        <v>69</v>
      </c>
      <c r="D265" t="s">
        <v>59</v>
      </c>
    </row>
    <row r="266" spans="1:4" x14ac:dyDescent="0.35">
      <c r="A266">
        <v>265</v>
      </c>
      <c r="B266">
        <v>0</v>
      </c>
      <c r="C266" t="s">
        <v>59</v>
      </c>
      <c r="D266" t="s">
        <v>59</v>
      </c>
    </row>
    <row r="267" spans="1:4" x14ac:dyDescent="0.35">
      <c r="A267">
        <v>266</v>
      </c>
      <c r="B267">
        <v>1</v>
      </c>
      <c r="C267" t="s">
        <v>60</v>
      </c>
      <c r="D267" t="s">
        <v>59</v>
      </c>
    </row>
    <row r="268" spans="1:4" x14ac:dyDescent="0.35">
      <c r="A268">
        <v>267</v>
      </c>
      <c r="B268">
        <v>0</v>
      </c>
      <c r="C268" t="s">
        <v>59</v>
      </c>
      <c r="D268" t="s">
        <v>59</v>
      </c>
    </row>
    <row r="269" spans="1:4" x14ac:dyDescent="0.35">
      <c r="A269">
        <v>268</v>
      </c>
      <c r="B269">
        <v>1</v>
      </c>
      <c r="C269" t="s">
        <v>60</v>
      </c>
      <c r="D269" t="s">
        <v>59</v>
      </c>
    </row>
    <row r="270" spans="1:4" x14ac:dyDescent="0.35">
      <c r="A270">
        <v>269</v>
      </c>
      <c r="B270">
        <v>0</v>
      </c>
      <c r="C270" t="s">
        <v>59</v>
      </c>
      <c r="D270" t="s">
        <v>59</v>
      </c>
    </row>
    <row r="271" spans="1:4" x14ac:dyDescent="0.35">
      <c r="A271">
        <v>270</v>
      </c>
      <c r="B271">
        <v>1</v>
      </c>
      <c r="C271" t="s">
        <v>60</v>
      </c>
      <c r="D271" t="s">
        <v>59</v>
      </c>
    </row>
    <row r="272" spans="1:4" x14ac:dyDescent="0.35">
      <c r="A272">
        <v>271</v>
      </c>
      <c r="B272">
        <v>0</v>
      </c>
      <c r="C272" t="s">
        <v>59</v>
      </c>
      <c r="D272" t="s">
        <v>59</v>
      </c>
    </row>
    <row r="273" spans="1:4" x14ac:dyDescent="0.35">
      <c r="A273">
        <v>272</v>
      </c>
      <c r="B273">
        <v>0</v>
      </c>
      <c r="C273" t="s">
        <v>59</v>
      </c>
      <c r="D273" t="s">
        <v>59</v>
      </c>
    </row>
    <row r="274" spans="1:4" x14ac:dyDescent="0.35">
      <c r="A274">
        <v>273</v>
      </c>
      <c r="B274">
        <v>1</v>
      </c>
      <c r="C274" t="s">
        <v>60</v>
      </c>
      <c r="D274" t="s">
        <v>59</v>
      </c>
    </row>
    <row r="275" spans="1:4" x14ac:dyDescent="0.35">
      <c r="A275">
        <v>274</v>
      </c>
      <c r="B275">
        <v>1</v>
      </c>
      <c r="C275" t="s">
        <v>60</v>
      </c>
      <c r="D275" t="s">
        <v>59</v>
      </c>
    </row>
    <row r="276" spans="1:4" x14ac:dyDescent="0.35">
      <c r="A276">
        <v>275</v>
      </c>
      <c r="B276">
        <v>1</v>
      </c>
      <c r="C276" t="s">
        <v>60</v>
      </c>
      <c r="D276" t="s">
        <v>59</v>
      </c>
    </row>
    <row r="277" spans="1:4" x14ac:dyDescent="0.35">
      <c r="A277">
        <v>276</v>
      </c>
      <c r="B277">
        <v>0</v>
      </c>
      <c r="C277" t="s">
        <v>59</v>
      </c>
      <c r="D277" t="s">
        <v>59</v>
      </c>
    </row>
    <row r="278" spans="1:4" x14ac:dyDescent="0.35">
      <c r="A278">
        <v>277</v>
      </c>
      <c r="B278">
        <v>1</v>
      </c>
      <c r="C278" t="s">
        <v>60</v>
      </c>
      <c r="D278" t="s">
        <v>68</v>
      </c>
    </row>
    <row r="279" spans="1:4" x14ac:dyDescent="0.35">
      <c r="A279">
        <v>278</v>
      </c>
      <c r="B279">
        <v>1</v>
      </c>
      <c r="C279" t="s">
        <v>68</v>
      </c>
      <c r="D279" t="s">
        <v>59</v>
      </c>
    </row>
    <row r="280" spans="1:4" x14ac:dyDescent="0.35">
      <c r="A280">
        <v>279</v>
      </c>
      <c r="B280">
        <v>0</v>
      </c>
      <c r="C280" t="s">
        <v>59</v>
      </c>
      <c r="D280" t="s">
        <v>59</v>
      </c>
    </row>
    <row r="281" spans="1:4" x14ac:dyDescent="0.35">
      <c r="A281">
        <v>280</v>
      </c>
      <c r="B281">
        <v>0</v>
      </c>
      <c r="C281" t="s">
        <v>59</v>
      </c>
      <c r="D281" t="s">
        <v>59</v>
      </c>
    </row>
    <row r="282" spans="1:4" x14ac:dyDescent="0.35">
      <c r="A282">
        <v>281</v>
      </c>
      <c r="B282">
        <v>1</v>
      </c>
      <c r="C282" t="s">
        <v>68</v>
      </c>
      <c r="D282" t="s">
        <v>59</v>
      </c>
    </row>
    <row r="283" spans="1:4" x14ac:dyDescent="0.35">
      <c r="A283">
        <v>282</v>
      </c>
      <c r="B283">
        <v>0</v>
      </c>
      <c r="C283" t="s">
        <v>59</v>
      </c>
      <c r="D283" t="s">
        <v>59</v>
      </c>
    </row>
    <row r="284" spans="1:4" x14ac:dyDescent="0.35">
      <c r="A284">
        <v>283</v>
      </c>
      <c r="B284">
        <v>1</v>
      </c>
      <c r="C284" t="s">
        <v>68</v>
      </c>
      <c r="D284" t="s">
        <v>59</v>
      </c>
    </row>
    <row r="285" spans="1:4" x14ac:dyDescent="0.35">
      <c r="A285">
        <v>284</v>
      </c>
      <c r="B285">
        <v>1</v>
      </c>
      <c r="C285" t="s">
        <v>69</v>
      </c>
      <c r="D285" t="s">
        <v>59</v>
      </c>
    </row>
    <row r="286" spans="1:4" x14ac:dyDescent="0.35">
      <c r="A286">
        <v>285</v>
      </c>
      <c r="B286">
        <v>1</v>
      </c>
      <c r="C286" t="s">
        <v>69</v>
      </c>
      <c r="D286" t="s">
        <v>59</v>
      </c>
    </row>
    <row r="287" spans="1:4" x14ac:dyDescent="0.35">
      <c r="A287">
        <v>286</v>
      </c>
      <c r="B287">
        <v>0</v>
      </c>
      <c r="C287" t="s">
        <v>59</v>
      </c>
      <c r="D287" t="s">
        <v>59</v>
      </c>
    </row>
    <row r="288" spans="1:4" x14ac:dyDescent="0.35">
      <c r="A288">
        <v>287</v>
      </c>
      <c r="B288">
        <v>1</v>
      </c>
      <c r="C288" t="s">
        <v>68</v>
      </c>
      <c r="D288" t="s">
        <v>59</v>
      </c>
    </row>
    <row r="289" spans="1:4" x14ac:dyDescent="0.35">
      <c r="A289">
        <v>288</v>
      </c>
      <c r="B289">
        <v>0</v>
      </c>
      <c r="C289" t="s">
        <v>59</v>
      </c>
      <c r="D289" t="s">
        <v>59</v>
      </c>
    </row>
    <row r="290" spans="1:4" x14ac:dyDescent="0.35">
      <c r="A290">
        <v>289</v>
      </c>
      <c r="B290">
        <v>1</v>
      </c>
      <c r="C290" t="s">
        <v>60</v>
      </c>
      <c r="D290" t="s">
        <v>59</v>
      </c>
    </row>
    <row r="291" spans="1:4" x14ac:dyDescent="0.35">
      <c r="A291">
        <v>290</v>
      </c>
      <c r="B291">
        <v>0</v>
      </c>
      <c r="C291" t="s">
        <v>59</v>
      </c>
      <c r="D291" t="s">
        <v>59</v>
      </c>
    </row>
    <row r="292" spans="1:4" x14ac:dyDescent="0.35">
      <c r="A292">
        <v>291</v>
      </c>
      <c r="B292">
        <v>1</v>
      </c>
      <c r="C292" t="s">
        <v>60</v>
      </c>
      <c r="D292" t="s">
        <v>59</v>
      </c>
    </row>
    <row r="293" spans="1:4" x14ac:dyDescent="0.35">
      <c r="A293">
        <v>292</v>
      </c>
      <c r="B293">
        <v>0</v>
      </c>
      <c r="C293" t="s">
        <v>59</v>
      </c>
      <c r="D293" t="s">
        <v>59</v>
      </c>
    </row>
    <row r="294" spans="1:4" x14ac:dyDescent="0.35">
      <c r="A294">
        <v>293</v>
      </c>
      <c r="B294">
        <v>1</v>
      </c>
      <c r="C294" t="s">
        <v>60</v>
      </c>
      <c r="D294" t="s">
        <v>59</v>
      </c>
    </row>
    <row r="295" spans="1:4" x14ac:dyDescent="0.35">
      <c r="A295">
        <v>294</v>
      </c>
      <c r="B295">
        <v>0</v>
      </c>
      <c r="C295" t="s">
        <v>59</v>
      </c>
      <c r="D295" t="s">
        <v>59</v>
      </c>
    </row>
    <row r="296" spans="1:4" x14ac:dyDescent="0.35">
      <c r="A296">
        <v>295</v>
      </c>
      <c r="B296">
        <v>1</v>
      </c>
      <c r="C296" t="s">
        <v>60</v>
      </c>
      <c r="D296" t="s">
        <v>59</v>
      </c>
    </row>
    <row r="297" spans="1:4" x14ac:dyDescent="0.35">
      <c r="A297">
        <v>296</v>
      </c>
      <c r="B297">
        <v>1</v>
      </c>
      <c r="C297" t="s">
        <v>81</v>
      </c>
      <c r="D297" t="s">
        <v>59</v>
      </c>
    </row>
    <row r="298" spans="1:4" x14ac:dyDescent="0.35">
      <c r="A298">
        <v>297</v>
      </c>
      <c r="B298">
        <v>0</v>
      </c>
      <c r="C298" t="s">
        <v>59</v>
      </c>
      <c r="D298" t="s">
        <v>59</v>
      </c>
    </row>
    <row r="299" spans="1:4" x14ac:dyDescent="0.35">
      <c r="A299">
        <v>298</v>
      </c>
      <c r="B299">
        <v>1</v>
      </c>
      <c r="C299" t="s">
        <v>60</v>
      </c>
      <c r="D299" t="s">
        <v>59</v>
      </c>
    </row>
    <row r="300" spans="1:4" x14ac:dyDescent="0.35">
      <c r="A300">
        <v>299</v>
      </c>
      <c r="B300">
        <v>1</v>
      </c>
      <c r="C300" t="s">
        <v>60</v>
      </c>
      <c r="D300" t="s">
        <v>59</v>
      </c>
    </row>
    <row r="301" spans="1:4" x14ac:dyDescent="0.35">
      <c r="A301">
        <v>300</v>
      </c>
      <c r="B301">
        <v>1</v>
      </c>
      <c r="C301" t="s">
        <v>60</v>
      </c>
      <c r="D301" t="s">
        <v>59</v>
      </c>
    </row>
    <row r="302" spans="1:4" x14ac:dyDescent="0.35">
      <c r="A302">
        <v>301</v>
      </c>
      <c r="B302">
        <v>1</v>
      </c>
      <c r="C302" t="s">
        <v>60</v>
      </c>
      <c r="D302" t="s">
        <v>59</v>
      </c>
    </row>
    <row r="303" spans="1:4" x14ac:dyDescent="0.35">
      <c r="A303">
        <v>302</v>
      </c>
      <c r="B303">
        <v>0</v>
      </c>
      <c r="C303" t="s">
        <v>59</v>
      </c>
      <c r="D303" t="s">
        <v>59</v>
      </c>
    </row>
    <row r="304" spans="1:4" x14ac:dyDescent="0.35">
      <c r="A304">
        <v>303</v>
      </c>
      <c r="B304">
        <v>0</v>
      </c>
      <c r="C304" t="s">
        <v>59</v>
      </c>
      <c r="D304" t="s">
        <v>59</v>
      </c>
    </row>
    <row r="305" spans="1:4" x14ac:dyDescent="0.35">
      <c r="A305">
        <v>304</v>
      </c>
      <c r="B305">
        <v>1</v>
      </c>
      <c r="C305" t="s">
        <v>69</v>
      </c>
      <c r="D305" t="s">
        <v>59</v>
      </c>
    </row>
    <row r="306" spans="1:4" x14ac:dyDescent="0.35">
      <c r="A306">
        <v>305</v>
      </c>
      <c r="B306">
        <v>1</v>
      </c>
      <c r="C306" t="s">
        <v>83</v>
      </c>
      <c r="D306" t="s">
        <v>59</v>
      </c>
    </row>
    <row r="307" spans="1:4" x14ac:dyDescent="0.35">
      <c r="A307">
        <v>306</v>
      </c>
      <c r="B307">
        <v>1</v>
      </c>
      <c r="C307" t="s">
        <v>81</v>
      </c>
      <c r="D307" t="s">
        <v>59</v>
      </c>
    </row>
    <row r="308" spans="1:4" x14ac:dyDescent="0.35">
      <c r="A308">
        <v>307</v>
      </c>
      <c r="B308">
        <v>0</v>
      </c>
      <c r="C308" t="s">
        <v>59</v>
      </c>
      <c r="D308" t="s">
        <v>59</v>
      </c>
    </row>
    <row r="309" spans="1:4" x14ac:dyDescent="0.35">
      <c r="A309">
        <v>308</v>
      </c>
      <c r="B309">
        <v>0</v>
      </c>
      <c r="C309" t="s">
        <v>59</v>
      </c>
      <c r="D309" t="s">
        <v>59</v>
      </c>
    </row>
    <row r="310" spans="1:4" x14ac:dyDescent="0.35">
      <c r="A310">
        <v>309</v>
      </c>
      <c r="B310">
        <v>0</v>
      </c>
      <c r="C310" t="s">
        <v>59</v>
      </c>
      <c r="D310" t="s">
        <v>59</v>
      </c>
    </row>
    <row r="311" spans="1:4" x14ac:dyDescent="0.35">
      <c r="A311">
        <v>310</v>
      </c>
      <c r="B311">
        <v>0</v>
      </c>
      <c r="C311" t="s">
        <v>59</v>
      </c>
      <c r="D311" t="s">
        <v>59</v>
      </c>
    </row>
    <row r="312" spans="1:4" x14ac:dyDescent="0.35">
      <c r="A312">
        <v>311</v>
      </c>
      <c r="B312">
        <v>0</v>
      </c>
      <c r="C312" t="s">
        <v>59</v>
      </c>
      <c r="D312" t="s">
        <v>59</v>
      </c>
    </row>
    <row r="313" spans="1:4" x14ac:dyDescent="0.35">
      <c r="A313">
        <v>312</v>
      </c>
      <c r="B313">
        <v>0</v>
      </c>
      <c r="C313" t="s">
        <v>59</v>
      </c>
      <c r="D313" t="s">
        <v>59</v>
      </c>
    </row>
    <row r="314" spans="1:4" x14ac:dyDescent="0.35">
      <c r="A314">
        <v>313</v>
      </c>
      <c r="B314">
        <v>0</v>
      </c>
      <c r="C314" t="s">
        <v>59</v>
      </c>
      <c r="D314" t="s">
        <v>59</v>
      </c>
    </row>
    <row r="315" spans="1:4" x14ac:dyDescent="0.35">
      <c r="A315">
        <v>314</v>
      </c>
      <c r="B315">
        <v>0</v>
      </c>
      <c r="C315" t="s">
        <v>59</v>
      </c>
      <c r="D315" t="s">
        <v>59</v>
      </c>
    </row>
    <row r="316" spans="1:4" x14ac:dyDescent="0.35">
      <c r="A316">
        <v>315</v>
      </c>
      <c r="B316">
        <v>0</v>
      </c>
      <c r="C316" t="s">
        <v>59</v>
      </c>
      <c r="D316" t="s">
        <v>59</v>
      </c>
    </row>
    <row r="317" spans="1:4" x14ac:dyDescent="0.35">
      <c r="A317">
        <v>316</v>
      </c>
      <c r="B317">
        <v>0</v>
      </c>
      <c r="C317" t="s">
        <v>59</v>
      </c>
      <c r="D317" t="s">
        <v>59</v>
      </c>
    </row>
    <row r="318" spans="1:4" x14ac:dyDescent="0.35">
      <c r="A318">
        <v>317</v>
      </c>
      <c r="B318">
        <v>1</v>
      </c>
      <c r="C318" t="s">
        <v>60</v>
      </c>
      <c r="D318" t="s">
        <v>59</v>
      </c>
    </row>
    <row r="319" spans="1:4" x14ac:dyDescent="0.35">
      <c r="A319">
        <v>318</v>
      </c>
      <c r="B319">
        <v>0</v>
      </c>
      <c r="C319" t="s">
        <v>59</v>
      </c>
      <c r="D319" t="s">
        <v>59</v>
      </c>
    </row>
    <row r="320" spans="1:4" x14ac:dyDescent="0.35">
      <c r="A320">
        <v>319</v>
      </c>
      <c r="B320">
        <v>1</v>
      </c>
      <c r="C320" t="s">
        <v>60</v>
      </c>
      <c r="D320" t="s">
        <v>76</v>
      </c>
    </row>
    <row r="321" spans="1:4" x14ac:dyDescent="0.35">
      <c r="A321">
        <v>320</v>
      </c>
      <c r="B321">
        <v>1</v>
      </c>
      <c r="C321" t="s">
        <v>69</v>
      </c>
      <c r="D321" t="s">
        <v>59</v>
      </c>
    </row>
    <row r="322" spans="1:4" x14ac:dyDescent="0.35">
      <c r="A322">
        <v>321</v>
      </c>
      <c r="B322">
        <v>0</v>
      </c>
      <c r="C322" t="s">
        <v>59</v>
      </c>
      <c r="D322" t="s">
        <v>59</v>
      </c>
    </row>
    <row r="323" spans="1:4" x14ac:dyDescent="0.35">
      <c r="A323">
        <v>322</v>
      </c>
      <c r="B323">
        <v>1</v>
      </c>
      <c r="C323" t="s">
        <v>60</v>
      </c>
      <c r="D323" t="s">
        <v>59</v>
      </c>
    </row>
    <row r="324" spans="1:4" x14ac:dyDescent="0.35">
      <c r="A324">
        <v>323</v>
      </c>
      <c r="B324">
        <v>0</v>
      </c>
      <c r="C324" t="s">
        <v>59</v>
      </c>
      <c r="D324" t="s">
        <v>59</v>
      </c>
    </row>
    <row r="325" spans="1:4" x14ac:dyDescent="0.35">
      <c r="A325">
        <v>324</v>
      </c>
      <c r="B325">
        <v>0</v>
      </c>
      <c r="C325" t="s">
        <v>59</v>
      </c>
      <c r="D325" t="s">
        <v>59</v>
      </c>
    </row>
    <row r="326" spans="1:4" x14ac:dyDescent="0.35">
      <c r="A326">
        <v>325</v>
      </c>
      <c r="B326">
        <v>0</v>
      </c>
      <c r="C326" t="s">
        <v>59</v>
      </c>
      <c r="D326" t="s">
        <v>59</v>
      </c>
    </row>
    <row r="327" spans="1:4" x14ac:dyDescent="0.35">
      <c r="A327">
        <v>326</v>
      </c>
      <c r="B327">
        <v>1</v>
      </c>
      <c r="C327" t="s">
        <v>60</v>
      </c>
      <c r="D327" t="s">
        <v>59</v>
      </c>
    </row>
    <row r="328" spans="1:4" x14ac:dyDescent="0.35">
      <c r="A328">
        <v>327</v>
      </c>
      <c r="B328">
        <v>1</v>
      </c>
      <c r="C328" t="s">
        <v>60</v>
      </c>
      <c r="D328" t="s">
        <v>59</v>
      </c>
    </row>
    <row r="329" spans="1:4" x14ac:dyDescent="0.35">
      <c r="A329">
        <v>328</v>
      </c>
      <c r="B329">
        <v>1</v>
      </c>
      <c r="C329" t="s">
        <v>60</v>
      </c>
      <c r="D329" t="s">
        <v>59</v>
      </c>
    </row>
    <row r="330" spans="1:4" x14ac:dyDescent="0.35">
      <c r="A330">
        <v>329</v>
      </c>
      <c r="B330">
        <v>1</v>
      </c>
      <c r="C330" t="s">
        <v>60</v>
      </c>
      <c r="D330" t="s">
        <v>59</v>
      </c>
    </row>
    <row r="331" spans="1:4" x14ac:dyDescent="0.35">
      <c r="A331">
        <v>330</v>
      </c>
      <c r="B331">
        <v>1</v>
      </c>
      <c r="C331" t="s">
        <v>60</v>
      </c>
      <c r="D331" t="s">
        <v>59</v>
      </c>
    </row>
    <row r="332" spans="1:4" x14ac:dyDescent="0.35">
      <c r="A332">
        <v>331</v>
      </c>
      <c r="B332">
        <v>0</v>
      </c>
      <c r="C332" t="s">
        <v>59</v>
      </c>
      <c r="D332" t="s">
        <v>59</v>
      </c>
    </row>
    <row r="333" spans="1:4" x14ac:dyDescent="0.35">
      <c r="A333">
        <v>332</v>
      </c>
      <c r="B333">
        <v>1</v>
      </c>
      <c r="C333" t="s">
        <v>60</v>
      </c>
      <c r="D333" t="s">
        <v>59</v>
      </c>
    </row>
    <row r="334" spans="1:4" x14ac:dyDescent="0.35">
      <c r="A334">
        <v>333</v>
      </c>
      <c r="B334">
        <v>0</v>
      </c>
      <c r="C334" t="s">
        <v>59</v>
      </c>
      <c r="D334" t="s">
        <v>59</v>
      </c>
    </row>
    <row r="335" spans="1:4" x14ac:dyDescent="0.35">
      <c r="A335">
        <v>334</v>
      </c>
      <c r="B335">
        <v>1</v>
      </c>
      <c r="C335" t="s">
        <v>60</v>
      </c>
      <c r="D335" t="s">
        <v>59</v>
      </c>
    </row>
    <row r="336" spans="1:4" x14ac:dyDescent="0.35">
      <c r="A336">
        <v>335</v>
      </c>
      <c r="B336">
        <v>0</v>
      </c>
      <c r="C336" t="s">
        <v>59</v>
      </c>
      <c r="D336" t="s">
        <v>59</v>
      </c>
    </row>
    <row r="337" spans="1:4" x14ac:dyDescent="0.35">
      <c r="A337">
        <v>336</v>
      </c>
      <c r="B337">
        <v>1</v>
      </c>
      <c r="C337" t="s">
        <v>60</v>
      </c>
      <c r="D337" t="s">
        <v>59</v>
      </c>
    </row>
    <row r="338" spans="1:4" x14ac:dyDescent="0.35">
      <c r="A338">
        <v>337</v>
      </c>
      <c r="B338">
        <v>0</v>
      </c>
      <c r="C338" t="s">
        <v>59</v>
      </c>
      <c r="D338" t="s">
        <v>59</v>
      </c>
    </row>
    <row r="339" spans="1:4" x14ac:dyDescent="0.35">
      <c r="A339">
        <v>338</v>
      </c>
      <c r="B339">
        <v>0</v>
      </c>
      <c r="C339" t="s">
        <v>59</v>
      </c>
      <c r="D339" t="s">
        <v>59</v>
      </c>
    </row>
    <row r="340" spans="1:4" x14ac:dyDescent="0.35">
      <c r="A340">
        <v>339</v>
      </c>
      <c r="B340">
        <v>0</v>
      </c>
      <c r="C340" t="s">
        <v>59</v>
      </c>
      <c r="D340" t="s">
        <v>59</v>
      </c>
    </row>
    <row r="341" spans="1:4" x14ac:dyDescent="0.35">
      <c r="A341">
        <v>340</v>
      </c>
      <c r="B341">
        <v>1</v>
      </c>
      <c r="C341" t="s">
        <v>60</v>
      </c>
      <c r="D341" t="s">
        <v>59</v>
      </c>
    </row>
    <row r="342" spans="1:4" x14ac:dyDescent="0.35">
      <c r="A342">
        <v>341</v>
      </c>
      <c r="B342">
        <v>1</v>
      </c>
      <c r="C342" t="s">
        <v>60</v>
      </c>
      <c r="D342" t="s">
        <v>59</v>
      </c>
    </row>
    <row r="343" spans="1:4" x14ac:dyDescent="0.35">
      <c r="A343">
        <v>342</v>
      </c>
      <c r="B343">
        <v>1</v>
      </c>
      <c r="C343" t="s">
        <v>60</v>
      </c>
      <c r="D343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zoomScaleNormal="100" workbookViewId="0">
      <selection activeCell="F9" sqref="F9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1</v>
      </c>
      <c r="C2" t="s">
        <v>80</v>
      </c>
      <c r="D2" t="s">
        <v>70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1</v>
      </c>
      <c r="C4" t="s">
        <v>70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1</v>
      </c>
      <c r="C6" t="s">
        <v>78</v>
      </c>
      <c r="D6" t="s">
        <v>59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0</v>
      </c>
      <c r="C9" t="s">
        <v>59</v>
      </c>
      <c r="D9" t="s">
        <v>59</v>
      </c>
    </row>
    <row r="10" spans="1:4" x14ac:dyDescent="0.35">
      <c r="A10">
        <v>9</v>
      </c>
      <c r="B10">
        <v>1</v>
      </c>
      <c r="C10" t="s">
        <v>60</v>
      </c>
      <c r="D10" t="s">
        <v>80</v>
      </c>
    </row>
    <row r="11" spans="1:4" x14ac:dyDescent="0.35">
      <c r="A11">
        <v>10</v>
      </c>
      <c r="B11">
        <v>1</v>
      </c>
      <c r="C11" t="s">
        <v>77</v>
      </c>
      <c r="D11" t="s">
        <v>59</v>
      </c>
    </row>
    <row r="12" spans="1:4" x14ac:dyDescent="0.35">
      <c r="A12">
        <v>11</v>
      </c>
      <c r="B12">
        <v>1</v>
      </c>
      <c r="C12" t="s">
        <v>69</v>
      </c>
      <c r="D12" t="s">
        <v>59</v>
      </c>
    </row>
    <row r="13" spans="1:4" x14ac:dyDescent="0.35">
      <c r="A13">
        <v>12</v>
      </c>
      <c r="B13">
        <v>1</v>
      </c>
      <c r="C13" t="s">
        <v>60</v>
      </c>
      <c r="D13" t="s">
        <v>78</v>
      </c>
    </row>
    <row r="14" spans="1:4" x14ac:dyDescent="0.35">
      <c r="A14">
        <v>13</v>
      </c>
      <c r="B14">
        <v>1</v>
      </c>
      <c r="C14" t="s">
        <v>60</v>
      </c>
      <c r="D14" t="s">
        <v>59</v>
      </c>
    </row>
    <row r="15" spans="1:4" x14ac:dyDescent="0.35">
      <c r="A15">
        <v>14</v>
      </c>
      <c r="B15">
        <v>1</v>
      </c>
      <c r="C15" t="s">
        <v>76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1</v>
      </c>
      <c r="C17" t="s">
        <v>61</v>
      </c>
      <c r="D17" t="s">
        <v>63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1</v>
      </c>
      <c r="C19" t="s">
        <v>60</v>
      </c>
      <c r="D19" t="s">
        <v>78</v>
      </c>
    </row>
    <row r="20" spans="1:4" x14ac:dyDescent="0.35">
      <c r="A20">
        <v>19</v>
      </c>
      <c r="B20">
        <v>0</v>
      </c>
      <c r="C20" t="s">
        <v>59</v>
      </c>
      <c r="D20" t="s">
        <v>59</v>
      </c>
    </row>
    <row r="21" spans="1:4" x14ac:dyDescent="0.35">
      <c r="A21">
        <v>20</v>
      </c>
      <c r="B21">
        <v>1</v>
      </c>
      <c r="C21" t="s">
        <v>60</v>
      </c>
      <c r="D21" t="s">
        <v>78</v>
      </c>
    </row>
    <row r="22" spans="1:4" x14ac:dyDescent="0.35">
      <c r="A22">
        <v>21</v>
      </c>
      <c r="B22">
        <v>1</v>
      </c>
      <c r="C22" t="s">
        <v>68</v>
      </c>
      <c r="D22" t="s">
        <v>59</v>
      </c>
    </row>
    <row r="23" spans="1:4" x14ac:dyDescent="0.35">
      <c r="A23">
        <v>22</v>
      </c>
      <c r="B23">
        <v>1</v>
      </c>
      <c r="C23" t="s">
        <v>82</v>
      </c>
      <c r="D23" t="s">
        <v>59</v>
      </c>
    </row>
    <row r="24" spans="1:4" x14ac:dyDescent="0.35">
      <c r="A24">
        <v>23</v>
      </c>
      <c r="B24">
        <v>1</v>
      </c>
      <c r="C24" t="s">
        <v>82</v>
      </c>
      <c r="D24" t="s">
        <v>59</v>
      </c>
    </row>
    <row r="25" spans="1:4" x14ac:dyDescent="0.35">
      <c r="A25">
        <v>24</v>
      </c>
      <c r="B25">
        <v>1</v>
      </c>
      <c r="C25" t="s">
        <v>82</v>
      </c>
      <c r="D25" t="s">
        <v>59</v>
      </c>
    </row>
    <row r="26" spans="1:4" x14ac:dyDescent="0.35">
      <c r="A26">
        <v>25</v>
      </c>
      <c r="B26">
        <v>1</v>
      </c>
      <c r="C26" t="s">
        <v>69</v>
      </c>
      <c r="D26" t="s">
        <v>59</v>
      </c>
    </row>
    <row r="27" spans="1:4" x14ac:dyDescent="0.35">
      <c r="A27">
        <v>26</v>
      </c>
      <c r="B27">
        <v>0</v>
      </c>
      <c r="C27" t="s">
        <v>59</v>
      </c>
      <c r="D27" t="s">
        <v>59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0</v>
      </c>
      <c r="C29" t="s">
        <v>59</v>
      </c>
      <c r="D29" t="s">
        <v>59</v>
      </c>
    </row>
    <row r="30" spans="1:4" x14ac:dyDescent="0.35">
      <c r="A30">
        <v>29</v>
      </c>
      <c r="B30">
        <v>0</v>
      </c>
      <c r="C30" t="s">
        <v>59</v>
      </c>
      <c r="D30" t="s">
        <v>59</v>
      </c>
    </row>
    <row r="31" spans="1:4" x14ac:dyDescent="0.35">
      <c r="A31">
        <v>30</v>
      </c>
      <c r="B31">
        <v>0</v>
      </c>
      <c r="C31" t="s">
        <v>59</v>
      </c>
      <c r="D31" t="s">
        <v>59</v>
      </c>
    </row>
    <row r="32" spans="1:4" x14ac:dyDescent="0.35">
      <c r="A32">
        <v>31</v>
      </c>
      <c r="B32">
        <v>1</v>
      </c>
      <c r="C32" t="s">
        <v>80</v>
      </c>
      <c r="D32" t="s">
        <v>59</v>
      </c>
    </row>
    <row r="33" spans="1:4" x14ac:dyDescent="0.35">
      <c r="A33">
        <v>32</v>
      </c>
      <c r="B33">
        <v>1</v>
      </c>
      <c r="C33" t="s">
        <v>77</v>
      </c>
      <c r="D33" t="s">
        <v>61</v>
      </c>
    </row>
    <row r="34" spans="1:4" x14ac:dyDescent="0.35">
      <c r="A34">
        <v>33</v>
      </c>
      <c r="B34">
        <v>1</v>
      </c>
      <c r="C34" t="s">
        <v>68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1</v>
      </c>
      <c r="C37" t="s">
        <v>69</v>
      </c>
      <c r="D37" t="s">
        <v>60</v>
      </c>
    </row>
    <row r="38" spans="1:4" x14ac:dyDescent="0.35">
      <c r="A38">
        <v>37</v>
      </c>
      <c r="B38">
        <v>1</v>
      </c>
      <c r="C38" t="s">
        <v>69</v>
      </c>
      <c r="D38" t="s">
        <v>59</v>
      </c>
    </row>
    <row r="39" spans="1:4" x14ac:dyDescent="0.35">
      <c r="A39">
        <v>38</v>
      </c>
      <c r="B39">
        <v>1</v>
      </c>
      <c r="C39" t="s">
        <v>69</v>
      </c>
      <c r="D39" t="s">
        <v>59</v>
      </c>
    </row>
    <row r="40" spans="1:4" x14ac:dyDescent="0.35">
      <c r="A40">
        <v>39</v>
      </c>
      <c r="B40">
        <v>1</v>
      </c>
      <c r="C40" t="s">
        <v>69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1</v>
      </c>
      <c r="C42" t="s">
        <v>69</v>
      </c>
      <c r="D42" t="s">
        <v>59</v>
      </c>
    </row>
    <row r="43" spans="1:4" x14ac:dyDescent="0.35">
      <c r="A43">
        <v>42</v>
      </c>
      <c r="B43">
        <v>1</v>
      </c>
      <c r="C43" t="s">
        <v>69</v>
      </c>
      <c r="D43" t="s">
        <v>67</v>
      </c>
    </row>
    <row r="44" spans="1:4" x14ac:dyDescent="0.35">
      <c r="A44">
        <v>43</v>
      </c>
      <c r="B44">
        <v>1</v>
      </c>
      <c r="C44" t="s">
        <v>69</v>
      </c>
      <c r="D44" t="s">
        <v>70</v>
      </c>
    </row>
    <row r="45" spans="1:4" x14ac:dyDescent="0.35">
      <c r="A45">
        <v>44</v>
      </c>
      <c r="B45">
        <v>0</v>
      </c>
      <c r="C45" t="s">
        <v>59</v>
      </c>
      <c r="D45" t="s">
        <v>59</v>
      </c>
    </row>
    <row r="46" spans="1:4" x14ac:dyDescent="0.35">
      <c r="A46">
        <v>45</v>
      </c>
      <c r="B46">
        <v>1</v>
      </c>
      <c r="C46" t="s">
        <v>76</v>
      </c>
      <c r="D46" t="s">
        <v>59</v>
      </c>
    </row>
    <row r="47" spans="1:4" x14ac:dyDescent="0.35">
      <c r="A47">
        <v>46</v>
      </c>
      <c r="B47">
        <v>1</v>
      </c>
      <c r="C47" t="s">
        <v>69</v>
      </c>
      <c r="D47" t="s">
        <v>59</v>
      </c>
    </row>
    <row r="48" spans="1:4" x14ac:dyDescent="0.35">
      <c r="A48">
        <v>47</v>
      </c>
      <c r="B48">
        <v>0</v>
      </c>
      <c r="C48" t="s">
        <v>59</v>
      </c>
      <c r="D48" t="s">
        <v>59</v>
      </c>
    </row>
    <row r="49" spans="1:4" x14ac:dyDescent="0.35">
      <c r="A49">
        <v>48</v>
      </c>
      <c r="B49">
        <v>1</v>
      </c>
      <c r="C49" t="s">
        <v>60</v>
      </c>
      <c r="D49" t="s">
        <v>78</v>
      </c>
    </row>
    <row r="50" spans="1:4" x14ac:dyDescent="0.35">
      <c r="A50">
        <v>49</v>
      </c>
      <c r="B50">
        <v>0</v>
      </c>
      <c r="C50" t="s">
        <v>59</v>
      </c>
      <c r="D50" t="s">
        <v>59</v>
      </c>
    </row>
    <row r="51" spans="1:4" x14ac:dyDescent="0.35">
      <c r="A51">
        <v>50</v>
      </c>
      <c r="B51">
        <v>1</v>
      </c>
      <c r="C51" t="s">
        <v>69</v>
      </c>
      <c r="D51" t="s">
        <v>76</v>
      </c>
    </row>
    <row r="52" spans="1:4" x14ac:dyDescent="0.35">
      <c r="A52">
        <v>51</v>
      </c>
      <c r="B52">
        <v>1</v>
      </c>
      <c r="C52" t="s">
        <v>69</v>
      </c>
      <c r="D52" t="s">
        <v>59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0</v>
      </c>
      <c r="C54" t="s">
        <v>59</v>
      </c>
      <c r="D54" t="s">
        <v>59</v>
      </c>
    </row>
    <row r="55" spans="1:4" x14ac:dyDescent="0.35">
      <c r="A55">
        <v>54</v>
      </c>
      <c r="B55">
        <v>0</v>
      </c>
      <c r="C55" t="s">
        <v>59</v>
      </c>
      <c r="D55" t="s">
        <v>59</v>
      </c>
    </row>
    <row r="56" spans="1:4" x14ac:dyDescent="0.35">
      <c r="A56">
        <v>55</v>
      </c>
      <c r="B56">
        <v>1</v>
      </c>
      <c r="C56" t="s">
        <v>69</v>
      </c>
      <c r="D56" t="s">
        <v>59</v>
      </c>
    </row>
    <row r="57" spans="1:4" x14ac:dyDescent="0.35">
      <c r="A57">
        <v>56</v>
      </c>
      <c r="B57">
        <v>1</v>
      </c>
      <c r="C57" t="s">
        <v>69</v>
      </c>
      <c r="D57" t="s">
        <v>59</v>
      </c>
    </row>
    <row r="58" spans="1:4" x14ac:dyDescent="0.35">
      <c r="A58">
        <v>57</v>
      </c>
      <c r="B58">
        <v>1</v>
      </c>
      <c r="C58" t="s">
        <v>69</v>
      </c>
      <c r="D58" t="s">
        <v>59</v>
      </c>
    </row>
    <row r="59" spans="1:4" x14ac:dyDescent="0.35">
      <c r="A59">
        <v>58</v>
      </c>
      <c r="B59">
        <v>1</v>
      </c>
      <c r="C59" t="s">
        <v>69</v>
      </c>
      <c r="D59" t="s">
        <v>59</v>
      </c>
    </row>
    <row r="60" spans="1:4" x14ac:dyDescent="0.35">
      <c r="A60">
        <v>59</v>
      </c>
      <c r="B60">
        <v>0</v>
      </c>
      <c r="C60" t="s">
        <v>59</v>
      </c>
      <c r="D60" t="s">
        <v>59</v>
      </c>
    </row>
    <row r="61" spans="1:4" x14ac:dyDescent="0.35">
      <c r="A61">
        <v>60</v>
      </c>
      <c r="B61">
        <v>0</v>
      </c>
      <c r="C61" t="s">
        <v>59</v>
      </c>
      <c r="D61" t="s">
        <v>59</v>
      </c>
    </row>
    <row r="62" spans="1:4" x14ac:dyDescent="0.35">
      <c r="A62">
        <v>61</v>
      </c>
      <c r="B62">
        <v>1</v>
      </c>
      <c r="C62" t="s">
        <v>69</v>
      </c>
      <c r="D62" t="s">
        <v>59</v>
      </c>
    </row>
    <row r="63" spans="1:4" x14ac:dyDescent="0.35">
      <c r="A63">
        <v>62</v>
      </c>
      <c r="B63">
        <v>1</v>
      </c>
      <c r="C63" t="s">
        <v>69</v>
      </c>
      <c r="D63" t="s">
        <v>59</v>
      </c>
    </row>
    <row r="64" spans="1:4" x14ac:dyDescent="0.35">
      <c r="A64">
        <v>63</v>
      </c>
      <c r="B64">
        <v>1</v>
      </c>
      <c r="C64" t="s">
        <v>69</v>
      </c>
      <c r="D64" t="s">
        <v>59</v>
      </c>
    </row>
    <row r="65" spans="1:4" x14ac:dyDescent="0.35">
      <c r="A65">
        <v>64</v>
      </c>
      <c r="B65">
        <v>1</v>
      </c>
      <c r="C65" t="s">
        <v>69</v>
      </c>
      <c r="D65" t="s">
        <v>59</v>
      </c>
    </row>
    <row r="66" spans="1:4" x14ac:dyDescent="0.35">
      <c r="A66">
        <v>65</v>
      </c>
      <c r="B66">
        <v>0</v>
      </c>
      <c r="C66" t="s">
        <v>59</v>
      </c>
      <c r="D66" t="s">
        <v>59</v>
      </c>
    </row>
    <row r="67" spans="1:4" x14ac:dyDescent="0.35">
      <c r="A67">
        <v>66</v>
      </c>
      <c r="B67">
        <v>0</v>
      </c>
      <c r="C67" t="s">
        <v>59</v>
      </c>
      <c r="D67" t="s">
        <v>59</v>
      </c>
    </row>
    <row r="68" spans="1:4" x14ac:dyDescent="0.35">
      <c r="A68">
        <v>67</v>
      </c>
      <c r="B68">
        <v>1</v>
      </c>
      <c r="C68" t="s">
        <v>69</v>
      </c>
      <c r="D68" t="s">
        <v>59</v>
      </c>
    </row>
    <row r="69" spans="1:4" x14ac:dyDescent="0.35">
      <c r="A69">
        <v>68</v>
      </c>
      <c r="B69">
        <v>1</v>
      </c>
      <c r="C69" t="s">
        <v>69</v>
      </c>
      <c r="D69" t="s">
        <v>59</v>
      </c>
    </row>
    <row r="70" spans="1:4" x14ac:dyDescent="0.35">
      <c r="A70">
        <v>69</v>
      </c>
      <c r="B70">
        <v>1</v>
      </c>
      <c r="C70" t="s">
        <v>69</v>
      </c>
      <c r="D70" t="s">
        <v>59</v>
      </c>
    </row>
    <row r="71" spans="1:4" x14ac:dyDescent="0.35">
      <c r="A71">
        <v>70</v>
      </c>
      <c r="B71">
        <v>1</v>
      </c>
      <c r="C71" t="s">
        <v>69</v>
      </c>
      <c r="D71" t="s">
        <v>59</v>
      </c>
    </row>
    <row r="72" spans="1:4" x14ac:dyDescent="0.35">
      <c r="A72">
        <v>71</v>
      </c>
      <c r="B72">
        <v>0</v>
      </c>
      <c r="C72" t="s">
        <v>59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0</v>
      </c>
      <c r="C74" t="s">
        <v>59</v>
      </c>
      <c r="D74" t="s">
        <v>59</v>
      </c>
    </row>
    <row r="75" spans="1:4" x14ac:dyDescent="0.35">
      <c r="A75">
        <v>74</v>
      </c>
      <c r="B75">
        <v>0</v>
      </c>
      <c r="C75" t="s">
        <v>59</v>
      </c>
      <c r="D75" t="s">
        <v>59</v>
      </c>
    </row>
    <row r="76" spans="1:4" x14ac:dyDescent="0.35">
      <c r="A76">
        <v>75</v>
      </c>
      <c r="B76">
        <v>1</v>
      </c>
      <c r="C76" t="s">
        <v>68</v>
      </c>
      <c r="D76" t="s">
        <v>59</v>
      </c>
    </row>
    <row r="77" spans="1:4" x14ac:dyDescent="0.35">
      <c r="A77">
        <v>76</v>
      </c>
      <c r="B77">
        <v>1</v>
      </c>
      <c r="C77" t="s">
        <v>69</v>
      </c>
      <c r="D77" t="s">
        <v>59</v>
      </c>
    </row>
    <row r="78" spans="1:4" x14ac:dyDescent="0.35">
      <c r="A78">
        <v>77</v>
      </c>
      <c r="B78">
        <v>1</v>
      </c>
      <c r="C78" t="s">
        <v>69</v>
      </c>
      <c r="D78" t="s">
        <v>59</v>
      </c>
    </row>
    <row r="79" spans="1:4" x14ac:dyDescent="0.35">
      <c r="A79">
        <v>78</v>
      </c>
      <c r="B79">
        <v>1</v>
      </c>
      <c r="C79" t="s">
        <v>68</v>
      </c>
      <c r="D79" t="s">
        <v>59</v>
      </c>
    </row>
    <row r="80" spans="1:4" x14ac:dyDescent="0.35">
      <c r="A80">
        <v>79</v>
      </c>
      <c r="B80">
        <v>0</v>
      </c>
      <c r="C80" t="s">
        <v>59</v>
      </c>
      <c r="D80" t="s">
        <v>59</v>
      </c>
    </row>
    <row r="81" spans="1:4" x14ac:dyDescent="0.35">
      <c r="A81">
        <v>80</v>
      </c>
      <c r="B81">
        <v>0</v>
      </c>
      <c r="C81" t="s">
        <v>59</v>
      </c>
      <c r="D81" t="s">
        <v>59</v>
      </c>
    </row>
    <row r="82" spans="1:4" x14ac:dyDescent="0.35">
      <c r="A82">
        <v>81</v>
      </c>
      <c r="B82">
        <v>1</v>
      </c>
      <c r="C82" t="s">
        <v>77</v>
      </c>
      <c r="D82" t="s">
        <v>59</v>
      </c>
    </row>
    <row r="83" spans="1:4" x14ac:dyDescent="0.35">
      <c r="A83">
        <v>82</v>
      </c>
      <c r="B83">
        <v>0</v>
      </c>
      <c r="C83" t="s">
        <v>59</v>
      </c>
      <c r="D83" t="s">
        <v>59</v>
      </c>
    </row>
    <row r="84" spans="1:4" x14ac:dyDescent="0.35">
      <c r="A84">
        <v>83</v>
      </c>
      <c r="B84">
        <v>0</v>
      </c>
      <c r="C84" t="s">
        <v>59</v>
      </c>
      <c r="D84" t="s">
        <v>59</v>
      </c>
    </row>
    <row r="85" spans="1:4" x14ac:dyDescent="0.35">
      <c r="A85">
        <v>84</v>
      </c>
      <c r="B85">
        <v>0</v>
      </c>
      <c r="C85" t="s">
        <v>59</v>
      </c>
      <c r="D85" t="s">
        <v>59</v>
      </c>
    </row>
    <row r="86" spans="1:4" x14ac:dyDescent="0.35">
      <c r="A86">
        <v>85</v>
      </c>
      <c r="B86">
        <v>1</v>
      </c>
      <c r="C86" t="s">
        <v>72</v>
      </c>
      <c r="D86" t="s">
        <v>59</v>
      </c>
    </row>
    <row r="87" spans="1:4" x14ac:dyDescent="0.35">
      <c r="A87">
        <v>86</v>
      </c>
      <c r="B87">
        <v>1</v>
      </c>
      <c r="C87" t="s">
        <v>68</v>
      </c>
      <c r="D87" t="s">
        <v>59</v>
      </c>
    </row>
    <row r="88" spans="1:4" x14ac:dyDescent="0.35">
      <c r="A88">
        <v>87</v>
      </c>
      <c r="B88">
        <v>1</v>
      </c>
      <c r="C88" t="s">
        <v>68</v>
      </c>
      <c r="D88" t="s">
        <v>59</v>
      </c>
    </row>
    <row r="89" spans="1:4" x14ac:dyDescent="0.35">
      <c r="A89">
        <v>88</v>
      </c>
      <c r="B89">
        <v>0</v>
      </c>
      <c r="C89" t="s">
        <v>59</v>
      </c>
      <c r="D89" t="s">
        <v>59</v>
      </c>
    </row>
    <row r="90" spans="1:4" x14ac:dyDescent="0.35">
      <c r="A90">
        <v>89</v>
      </c>
      <c r="B90">
        <v>0</v>
      </c>
      <c r="C90" t="s">
        <v>59</v>
      </c>
      <c r="D90" t="s">
        <v>59</v>
      </c>
    </row>
    <row r="91" spans="1:4" x14ac:dyDescent="0.35">
      <c r="A91">
        <v>90</v>
      </c>
      <c r="B91">
        <v>1</v>
      </c>
      <c r="C91" t="s">
        <v>69</v>
      </c>
      <c r="D91" t="s">
        <v>59</v>
      </c>
    </row>
    <row r="92" spans="1:4" x14ac:dyDescent="0.35">
      <c r="A92">
        <v>91</v>
      </c>
      <c r="B92">
        <v>1</v>
      </c>
      <c r="C92" t="s">
        <v>69</v>
      </c>
      <c r="D92" t="s">
        <v>59</v>
      </c>
    </row>
    <row r="93" spans="1:4" x14ac:dyDescent="0.35">
      <c r="A93">
        <v>92</v>
      </c>
      <c r="B93">
        <v>1</v>
      </c>
      <c r="C93" t="s">
        <v>69</v>
      </c>
      <c r="D93" t="s">
        <v>59</v>
      </c>
    </row>
    <row r="94" spans="1:4" x14ac:dyDescent="0.35">
      <c r="A94">
        <v>93</v>
      </c>
      <c r="B94">
        <v>1</v>
      </c>
      <c r="C94" t="s">
        <v>69</v>
      </c>
      <c r="D94" t="s">
        <v>59</v>
      </c>
    </row>
    <row r="95" spans="1:4" x14ac:dyDescent="0.35">
      <c r="A95">
        <v>94</v>
      </c>
      <c r="B95">
        <v>1</v>
      </c>
      <c r="C95" t="s">
        <v>69</v>
      </c>
      <c r="D95" t="s">
        <v>59</v>
      </c>
    </row>
    <row r="96" spans="1:4" x14ac:dyDescent="0.35">
      <c r="A96">
        <v>95</v>
      </c>
      <c r="B96">
        <v>0</v>
      </c>
      <c r="C96" t="s">
        <v>59</v>
      </c>
      <c r="D96" t="s">
        <v>59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1</v>
      </c>
      <c r="C98" t="s">
        <v>69</v>
      </c>
      <c r="D98" t="s">
        <v>59</v>
      </c>
    </row>
    <row r="99" spans="1:4" x14ac:dyDescent="0.35">
      <c r="A99">
        <v>98</v>
      </c>
      <c r="B99">
        <v>1</v>
      </c>
      <c r="C99" t="s">
        <v>69</v>
      </c>
      <c r="D99" t="s">
        <v>59</v>
      </c>
    </row>
    <row r="100" spans="1:4" x14ac:dyDescent="0.35">
      <c r="A100">
        <v>99</v>
      </c>
      <c r="B100">
        <v>0</v>
      </c>
      <c r="C100" t="s">
        <v>59</v>
      </c>
      <c r="D100" t="s">
        <v>59</v>
      </c>
    </row>
    <row r="101" spans="1:4" x14ac:dyDescent="0.35">
      <c r="A101">
        <v>100</v>
      </c>
      <c r="B101">
        <v>0</v>
      </c>
      <c r="C101" t="s">
        <v>59</v>
      </c>
      <c r="D101" t="s">
        <v>59</v>
      </c>
    </row>
    <row r="102" spans="1:4" x14ac:dyDescent="0.35">
      <c r="A102">
        <v>101</v>
      </c>
      <c r="B102">
        <v>0</v>
      </c>
      <c r="C102" t="s">
        <v>59</v>
      </c>
      <c r="D102" t="s">
        <v>59</v>
      </c>
    </row>
    <row r="103" spans="1:4" x14ac:dyDescent="0.35">
      <c r="A103">
        <v>102</v>
      </c>
      <c r="B103">
        <v>1</v>
      </c>
      <c r="C103" t="s">
        <v>70</v>
      </c>
      <c r="D103" t="s">
        <v>59</v>
      </c>
    </row>
    <row r="104" spans="1:4" x14ac:dyDescent="0.35">
      <c r="A104">
        <v>103</v>
      </c>
      <c r="B104">
        <v>1</v>
      </c>
      <c r="C104" t="s">
        <v>70</v>
      </c>
      <c r="D104" t="s">
        <v>59</v>
      </c>
    </row>
    <row r="105" spans="1:4" x14ac:dyDescent="0.35">
      <c r="A105">
        <v>104</v>
      </c>
      <c r="B105">
        <v>1</v>
      </c>
      <c r="C105" t="s">
        <v>70</v>
      </c>
      <c r="D105" t="s">
        <v>59</v>
      </c>
    </row>
    <row r="106" spans="1:4" x14ac:dyDescent="0.35">
      <c r="A106">
        <v>105</v>
      </c>
      <c r="B106">
        <v>0</v>
      </c>
      <c r="C106" t="s">
        <v>59</v>
      </c>
      <c r="D106" t="s">
        <v>59</v>
      </c>
    </row>
    <row r="107" spans="1:4" x14ac:dyDescent="0.35">
      <c r="A107">
        <v>106</v>
      </c>
      <c r="B107">
        <v>0</v>
      </c>
      <c r="C107" t="s">
        <v>59</v>
      </c>
      <c r="D107" t="s">
        <v>59</v>
      </c>
    </row>
    <row r="108" spans="1:4" x14ac:dyDescent="0.35">
      <c r="A108">
        <v>107</v>
      </c>
      <c r="B108">
        <v>1</v>
      </c>
      <c r="C108" t="s">
        <v>70</v>
      </c>
      <c r="D108" t="s">
        <v>59</v>
      </c>
    </row>
    <row r="109" spans="1:4" x14ac:dyDescent="0.35">
      <c r="A109">
        <v>108</v>
      </c>
      <c r="B109">
        <v>1</v>
      </c>
      <c r="C109" t="s">
        <v>70</v>
      </c>
      <c r="D109" t="s">
        <v>59</v>
      </c>
    </row>
    <row r="110" spans="1:4" x14ac:dyDescent="0.35">
      <c r="A110">
        <v>109</v>
      </c>
      <c r="B110">
        <v>1</v>
      </c>
      <c r="C110" t="s">
        <v>70</v>
      </c>
      <c r="D110" t="s">
        <v>59</v>
      </c>
    </row>
    <row r="111" spans="1:4" x14ac:dyDescent="0.35">
      <c r="A111">
        <v>110</v>
      </c>
      <c r="B111">
        <v>1</v>
      </c>
      <c r="C111" t="s">
        <v>70</v>
      </c>
      <c r="D111" t="s">
        <v>59</v>
      </c>
    </row>
    <row r="112" spans="1:4" x14ac:dyDescent="0.35">
      <c r="A112">
        <v>111</v>
      </c>
      <c r="B112">
        <v>1</v>
      </c>
      <c r="C112" t="s">
        <v>70</v>
      </c>
      <c r="D112" t="s">
        <v>59</v>
      </c>
    </row>
    <row r="113" spans="1:4" x14ac:dyDescent="0.35">
      <c r="A113">
        <v>112</v>
      </c>
      <c r="B113">
        <v>1</v>
      </c>
      <c r="C113" t="s">
        <v>70</v>
      </c>
      <c r="D113" t="s">
        <v>59</v>
      </c>
    </row>
    <row r="114" spans="1:4" x14ac:dyDescent="0.35">
      <c r="A114">
        <v>113</v>
      </c>
      <c r="B114">
        <v>1</v>
      </c>
      <c r="C114" t="s">
        <v>70</v>
      </c>
      <c r="D114" t="s">
        <v>59</v>
      </c>
    </row>
    <row r="115" spans="1:4" x14ac:dyDescent="0.35">
      <c r="A115">
        <v>114</v>
      </c>
      <c r="B115">
        <v>1</v>
      </c>
      <c r="C115" t="s">
        <v>70</v>
      </c>
      <c r="D115" t="s">
        <v>59</v>
      </c>
    </row>
    <row r="116" spans="1:4" x14ac:dyDescent="0.35">
      <c r="A116">
        <v>115</v>
      </c>
      <c r="B116">
        <v>1</v>
      </c>
      <c r="C116" t="s">
        <v>70</v>
      </c>
      <c r="D116" t="s">
        <v>59</v>
      </c>
    </row>
    <row r="117" spans="1:4" x14ac:dyDescent="0.35">
      <c r="A117">
        <v>116</v>
      </c>
      <c r="B117">
        <v>1</v>
      </c>
      <c r="C117" t="s">
        <v>70</v>
      </c>
      <c r="D117" t="s">
        <v>59</v>
      </c>
    </row>
    <row r="118" spans="1:4" x14ac:dyDescent="0.35">
      <c r="A118">
        <v>117</v>
      </c>
      <c r="B118">
        <v>1</v>
      </c>
      <c r="C118" t="s">
        <v>70</v>
      </c>
      <c r="D118" t="s">
        <v>59</v>
      </c>
    </row>
    <row r="119" spans="1:4" x14ac:dyDescent="0.35">
      <c r="A119">
        <v>118</v>
      </c>
      <c r="B119">
        <v>1</v>
      </c>
      <c r="C119" t="s">
        <v>70</v>
      </c>
      <c r="D119" t="s">
        <v>59</v>
      </c>
    </row>
    <row r="120" spans="1:4" x14ac:dyDescent="0.35">
      <c r="A120">
        <v>119</v>
      </c>
      <c r="B120">
        <v>1</v>
      </c>
      <c r="C120" t="s">
        <v>70</v>
      </c>
      <c r="D120" t="s">
        <v>59</v>
      </c>
    </row>
    <row r="121" spans="1:4" x14ac:dyDescent="0.35">
      <c r="A121">
        <v>120</v>
      </c>
      <c r="B121">
        <v>1</v>
      </c>
      <c r="C121" t="s">
        <v>70</v>
      </c>
      <c r="D121" t="s">
        <v>76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Normal="100" workbookViewId="0">
      <selection sqref="A1:D46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1</v>
      </c>
      <c r="C4" t="s">
        <v>78</v>
      </c>
      <c r="D4" t="s">
        <v>59</v>
      </c>
    </row>
    <row r="5" spans="1:4" x14ac:dyDescent="0.35">
      <c r="A5">
        <v>4</v>
      </c>
      <c r="B5">
        <v>1</v>
      </c>
      <c r="C5" t="s">
        <v>64</v>
      </c>
      <c r="D5" t="s">
        <v>60</v>
      </c>
    </row>
    <row r="6" spans="1:4" x14ac:dyDescent="0.35">
      <c r="A6">
        <v>5</v>
      </c>
      <c r="B6">
        <v>1</v>
      </c>
      <c r="C6" t="s">
        <v>61</v>
      </c>
      <c r="D6" t="s">
        <v>60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1</v>
      </c>
      <c r="C9" t="s">
        <v>80</v>
      </c>
      <c r="D9" t="s">
        <v>60</v>
      </c>
    </row>
    <row r="10" spans="1:4" x14ac:dyDescent="0.35">
      <c r="A10">
        <v>9</v>
      </c>
      <c r="B10">
        <v>0</v>
      </c>
      <c r="C10" t="s">
        <v>59</v>
      </c>
      <c r="D10" t="s">
        <v>59</v>
      </c>
    </row>
    <row r="11" spans="1:4" x14ac:dyDescent="0.35">
      <c r="A11">
        <v>10</v>
      </c>
      <c r="B11">
        <v>0</v>
      </c>
      <c r="C11" t="s">
        <v>59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1</v>
      </c>
      <c r="C13" t="s">
        <v>64</v>
      </c>
      <c r="D13" t="s">
        <v>59</v>
      </c>
    </row>
    <row r="14" spans="1:4" x14ac:dyDescent="0.35">
      <c r="A14">
        <v>13</v>
      </c>
      <c r="B14">
        <v>1</v>
      </c>
      <c r="C14" t="s">
        <v>64</v>
      </c>
      <c r="D14" t="s">
        <v>63</v>
      </c>
    </row>
    <row r="15" spans="1:4" x14ac:dyDescent="0.35">
      <c r="A15">
        <v>14</v>
      </c>
      <c r="B15">
        <v>1</v>
      </c>
      <c r="C15" t="s">
        <v>61</v>
      </c>
      <c r="D15" t="s">
        <v>59</v>
      </c>
    </row>
    <row r="16" spans="1:4" x14ac:dyDescent="0.35">
      <c r="A16">
        <v>15</v>
      </c>
      <c r="B16">
        <v>1</v>
      </c>
      <c r="C16" t="s">
        <v>61</v>
      </c>
      <c r="D16" t="s">
        <v>59</v>
      </c>
    </row>
    <row r="17" spans="1:4" x14ac:dyDescent="0.35">
      <c r="A17">
        <v>16</v>
      </c>
      <c r="B17">
        <v>1</v>
      </c>
      <c r="C17" t="s">
        <v>61</v>
      </c>
      <c r="D17" t="s">
        <v>59</v>
      </c>
    </row>
    <row r="18" spans="1:4" x14ac:dyDescent="0.35">
      <c r="A18">
        <v>17</v>
      </c>
      <c r="B18">
        <v>1</v>
      </c>
      <c r="C18" t="s">
        <v>61</v>
      </c>
      <c r="D18" t="s">
        <v>59</v>
      </c>
    </row>
    <row r="19" spans="1:4" x14ac:dyDescent="0.35">
      <c r="A19">
        <v>18</v>
      </c>
      <c r="B19">
        <v>1</v>
      </c>
      <c r="C19" t="s">
        <v>61</v>
      </c>
      <c r="D19" t="s">
        <v>59</v>
      </c>
    </row>
    <row r="20" spans="1:4" x14ac:dyDescent="0.35">
      <c r="A20">
        <v>19</v>
      </c>
      <c r="B20">
        <v>0</v>
      </c>
      <c r="C20" t="s">
        <v>59</v>
      </c>
      <c r="D20" t="s">
        <v>59</v>
      </c>
    </row>
    <row r="21" spans="1:4" x14ac:dyDescent="0.35">
      <c r="A21">
        <v>20</v>
      </c>
      <c r="B21">
        <v>1</v>
      </c>
      <c r="C21" t="s">
        <v>73</v>
      </c>
      <c r="D21" t="s">
        <v>59</v>
      </c>
    </row>
    <row r="22" spans="1:4" x14ac:dyDescent="0.35">
      <c r="A22">
        <v>21</v>
      </c>
      <c r="B22">
        <v>1</v>
      </c>
      <c r="C22" t="s">
        <v>76</v>
      </c>
      <c r="D22" t="s">
        <v>59</v>
      </c>
    </row>
    <row r="23" spans="1:4" x14ac:dyDescent="0.35">
      <c r="A23">
        <v>22</v>
      </c>
      <c r="B23">
        <v>1</v>
      </c>
      <c r="C23" t="s">
        <v>64</v>
      </c>
      <c r="D23" t="s">
        <v>59</v>
      </c>
    </row>
    <row r="24" spans="1:4" x14ac:dyDescent="0.35">
      <c r="A24">
        <v>23</v>
      </c>
      <c r="B24">
        <v>1</v>
      </c>
      <c r="C24" t="s">
        <v>64</v>
      </c>
      <c r="D24" t="s">
        <v>59</v>
      </c>
    </row>
    <row r="25" spans="1:4" x14ac:dyDescent="0.35">
      <c r="A25">
        <v>24</v>
      </c>
      <c r="B25">
        <v>1</v>
      </c>
      <c r="C25" t="s">
        <v>76</v>
      </c>
      <c r="D25" t="s">
        <v>64</v>
      </c>
    </row>
    <row r="26" spans="1:4" x14ac:dyDescent="0.35">
      <c r="A26">
        <v>25</v>
      </c>
      <c r="B26">
        <v>1</v>
      </c>
      <c r="C26" t="s">
        <v>61</v>
      </c>
      <c r="D26" t="s">
        <v>63</v>
      </c>
    </row>
    <row r="27" spans="1:4" x14ac:dyDescent="0.35">
      <c r="A27">
        <v>26</v>
      </c>
      <c r="B27">
        <v>1</v>
      </c>
      <c r="C27" t="s">
        <v>78</v>
      </c>
      <c r="D27" t="s">
        <v>67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0</v>
      </c>
      <c r="C29" t="s">
        <v>59</v>
      </c>
      <c r="D29" t="s">
        <v>59</v>
      </c>
    </row>
    <row r="30" spans="1:4" x14ac:dyDescent="0.35">
      <c r="A30">
        <v>29</v>
      </c>
      <c r="B30">
        <v>0</v>
      </c>
      <c r="C30" t="s">
        <v>59</v>
      </c>
      <c r="D30" t="s">
        <v>59</v>
      </c>
    </row>
    <row r="31" spans="1:4" x14ac:dyDescent="0.35">
      <c r="A31">
        <v>30</v>
      </c>
      <c r="B31">
        <v>1</v>
      </c>
      <c r="C31" t="s">
        <v>73</v>
      </c>
      <c r="D31" t="s">
        <v>60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1</v>
      </c>
      <c r="C33" t="s">
        <v>79</v>
      </c>
      <c r="D33" t="s">
        <v>59</v>
      </c>
    </row>
    <row r="34" spans="1:4" x14ac:dyDescent="0.35">
      <c r="A34">
        <v>33</v>
      </c>
      <c r="B34">
        <v>0</v>
      </c>
      <c r="C34" t="s">
        <v>59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1</v>
      </c>
      <c r="C36" t="s">
        <v>63</v>
      </c>
      <c r="D36" t="s">
        <v>59</v>
      </c>
    </row>
    <row r="37" spans="1:4" x14ac:dyDescent="0.35">
      <c r="A37">
        <v>36</v>
      </c>
      <c r="B37">
        <v>1</v>
      </c>
      <c r="C37" t="s">
        <v>61</v>
      </c>
      <c r="D37" t="s">
        <v>59</v>
      </c>
    </row>
    <row r="38" spans="1:4" x14ac:dyDescent="0.35">
      <c r="A38">
        <v>37</v>
      </c>
      <c r="B38">
        <v>1</v>
      </c>
      <c r="C38" t="s">
        <v>77</v>
      </c>
      <c r="D38" t="s">
        <v>59</v>
      </c>
    </row>
    <row r="39" spans="1:4" x14ac:dyDescent="0.35">
      <c r="A39">
        <v>38</v>
      </c>
      <c r="B39">
        <v>0</v>
      </c>
      <c r="C39" t="s">
        <v>59</v>
      </c>
      <c r="D39" t="s">
        <v>59</v>
      </c>
    </row>
    <row r="40" spans="1:4" x14ac:dyDescent="0.35">
      <c r="A40">
        <v>39</v>
      </c>
      <c r="B40">
        <v>1</v>
      </c>
      <c r="C40" t="s">
        <v>78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0</v>
      </c>
      <c r="C42" t="s">
        <v>59</v>
      </c>
      <c r="D42" t="s">
        <v>59</v>
      </c>
    </row>
    <row r="43" spans="1:4" x14ac:dyDescent="0.35">
      <c r="A43">
        <v>42</v>
      </c>
      <c r="B43">
        <v>1</v>
      </c>
      <c r="C43" t="s">
        <v>69</v>
      </c>
      <c r="D43" t="s">
        <v>59</v>
      </c>
    </row>
    <row r="44" spans="1:4" x14ac:dyDescent="0.35">
      <c r="A44">
        <v>43</v>
      </c>
      <c r="B44">
        <v>1</v>
      </c>
      <c r="C44" t="s">
        <v>63</v>
      </c>
      <c r="D44" t="s">
        <v>59</v>
      </c>
    </row>
    <row r="45" spans="1:4" x14ac:dyDescent="0.35">
      <c r="A45">
        <v>44</v>
      </c>
      <c r="B45">
        <v>1</v>
      </c>
      <c r="C45" t="s">
        <v>62</v>
      </c>
      <c r="D45" t="s">
        <v>61</v>
      </c>
    </row>
    <row r="46" spans="1:4" x14ac:dyDescent="0.35">
      <c r="A46">
        <v>45</v>
      </c>
      <c r="B46">
        <v>1</v>
      </c>
      <c r="C46" t="s">
        <v>62</v>
      </c>
      <c r="D46" t="s">
        <v>80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zoomScaleNormal="100" workbookViewId="0">
      <selection activeCell="F10" sqref="F10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1</v>
      </c>
      <c r="C5" t="s">
        <v>83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0</v>
      </c>
      <c r="C7" t="s">
        <v>59</v>
      </c>
      <c r="D7" t="s">
        <v>59</v>
      </c>
    </row>
    <row r="8" spans="1:4" x14ac:dyDescent="0.35">
      <c r="A8">
        <v>7</v>
      </c>
      <c r="B8">
        <v>1</v>
      </c>
      <c r="C8" t="s">
        <v>75</v>
      </c>
      <c r="D8" t="s">
        <v>59</v>
      </c>
    </row>
    <row r="9" spans="1:4" x14ac:dyDescent="0.35">
      <c r="A9">
        <v>8</v>
      </c>
      <c r="B9">
        <v>0</v>
      </c>
      <c r="C9" t="s">
        <v>59</v>
      </c>
      <c r="D9" t="s">
        <v>59</v>
      </c>
    </row>
    <row r="10" spans="1:4" x14ac:dyDescent="0.35">
      <c r="A10">
        <v>9</v>
      </c>
      <c r="B10">
        <v>0</v>
      </c>
      <c r="C10" t="s">
        <v>59</v>
      </c>
      <c r="D10" t="s">
        <v>59</v>
      </c>
    </row>
    <row r="11" spans="1:4" x14ac:dyDescent="0.35">
      <c r="A11">
        <v>10</v>
      </c>
      <c r="B11">
        <v>0</v>
      </c>
      <c r="C11" t="s">
        <v>59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0</v>
      </c>
      <c r="C13" t="s">
        <v>59</v>
      </c>
      <c r="D13" t="s">
        <v>59</v>
      </c>
    </row>
    <row r="14" spans="1:4" x14ac:dyDescent="0.35">
      <c r="A14">
        <v>13</v>
      </c>
      <c r="B14">
        <v>0</v>
      </c>
      <c r="C14" t="s">
        <v>59</v>
      </c>
      <c r="D14" t="s">
        <v>59</v>
      </c>
    </row>
    <row r="15" spans="1:4" x14ac:dyDescent="0.35">
      <c r="A15">
        <v>14</v>
      </c>
      <c r="B15">
        <v>0</v>
      </c>
      <c r="C15" t="s">
        <v>59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0</v>
      </c>
      <c r="C20" t="s">
        <v>59</v>
      </c>
      <c r="D20" t="s">
        <v>59</v>
      </c>
    </row>
    <row r="21" spans="1:4" x14ac:dyDescent="0.35">
      <c r="A21">
        <v>20</v>
      </c>
      <c r="B21">
        <v>0</v>
      </c>
      <c r="C21" t="s">
        <v>59</v>
      </c>
      <c r="D21" t="s">
        <v>59</v>
      </c>
    </row>
    <row r="22" spans="1:4" x14ac:dyDescent="0.35">
      <c r="A22">
        <v>21</v>
      </c>
      <c r="B22">
        <v>0</v>
      </c>
      <c r="C22" t="s">
        <v>59</v>
      </c>
      <c r="D22" t="s">
        <v>59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0</v>
      </c>
      <c r="C24" t="s">
        <v>59</v>
      </c>
      <c r="D24" t="s">
        <v>59</v>
      </c>
    </row>
    <row r="25" spans="1:4" x14ac:dyDescent="0.35">
      <c r="A25">
        <v>24</v>
      </c>
      <c r="B25">
        <v>0</v>
      </c>
      <c r="C25" t="s">
        <v>59</v>
      </c>
      <c r="D25" t="s">
        <v>59</v>
      </c>
    </row>
    <row r="26" spans="1:4" x14ac:dyDescent="0.35">
      <c r="A26">
        <v>25</v>
      </c>
      <c r="B26">
        <v>0</v>
      </c>
      <c r="C26" t="s">
        <v>59</v>
      </c>
      <c r="D26" t="s">
        <v>59</v>
      </c>
    </row>
    <row r="27" spans="1:4" x14ac:dyDescent="0.35">
      <c r="A27">
        <v>26</v>
      </c>
      <c r="B27">
        <v>0</v>
      </c>
      <c r="C27" t="s">
        <v>59</v>
      </c>
      <c r="D27" t="s">
        <v>59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0</v>
      </c>
      <c r="C29" t="s">
        <v>59</v>
      </c>
      <c r="D29" t="s">
        <v>59</v>
      </c>
    </row>
    <row r="30" spans="1:4" x14ac:dyDescent="0.35">
      <c r="A30">
        <v>29</v>
      </c>
      <c r="B30">
        <v>0</v>
      </c>
      <c r="C30" t="s">
        <v>59</v>
      </c>
      <c r="D30" t="s">
        <v>59</v>
      </c>
    </row>
    <row r="31" spans="1:4" x14ac:dyDescent="0.35">
      <c r="A31">
        <v>30</v>
      </c>
      <c r="B31">
        <v>0</v>
      </c>
      <c r="C31" t="s">
        <v>59</v>
      </c>
      <c r="D31" t="s">
        <v>59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0</v>
      </c>
      <c r="C33" t="s">
        <v>59</v>
      </c>
      <c r="D33" t="s">
        <v>59</v>
      </c>
    </row>
    <row r="34" spans="1:4" x14ac:dyDescent="0.35">
      <c r="A34">
        <v>33</v>
      </c>
      <c r="B34">
        <v>0</v>
      </c>
      <c r="C34" t="s">
        <v>59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0</v>
      </c>
      <c r="C37" t="s">
        <v>59</v>
      </c>
      <c r="D37" t="s">
        <v>59</v>
      </c>
    </row>
    <row r="38" spans="1:4" x14ac:dyDescent="0.35">
      <c r="A38">
        <v>37</v>
      </c>
      <c r="B38">
        <v>0</v>
      </c>
      <c r="C38" t="s">
        <v>59</v>
      </c>
      <c r="D38" t="s">
        <v>59</v>
      </c>
    </row>
    <row r="39" spans="1:4" x14ac:dyDescent="0.35">
      <c r="A39">
        <v>38</v>
      </c>
      <c r="B39">
        <v>0</v>
      </c>
      <c r="C39" t="s">
        <v>59</v>
      </c>
      <c r="D39" t="s">
        <v>59</v>
      </c>
    </row>
    <row r="40" spans="1:4" x14ac:dyDescent="0.35">
      <c r="A40">
        <v>39</v>
      </c>
      <c r="B40">
        <v>0</v>
      </c>
      <c r="C40" t="s">
        <v>59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1</v>
      </c>
      <c r="C42" t="s">
        <v>63</v>
      </c>
      <c r="D42" t="s">
        <v>69</v>
      </c>
    </row>
    <row r="43" spans="1:4" x14ac:dyDescent="0.35">
      <c r="A43">
        <v>42</v>
      </c>
      <c r="B43">
        <v>1</v>
      </c>
      <c r="C43" t="s">
        <v>83</v>
      </c>
      <c r="D43" t="s">
        <v>59</v>
      </c>
    </row>
    <row r="44" spans="1:4" x14ac:dyDescent="0.35">
      <c r="A44">
        <v>43</v>
      </c>
      <c r="B44">
        <v>1</v>
      </c>
      <c r="C44" t="s">
        <v>63</v>
      </c>
      <c r="D44" t="s">
        <v>83</v>
      </c>
    </row>
    <row r="45" spans="1:4" x14ac:dyDescent="0.35">
      <c r="A45">
        <v>44</v>
      </c>
      <c r="B45">
        <v>1</v>
      </c>
      <c r="C45" t="s">
        <v>66</v>
      </c>
      <c r="D45" t="s">
        <v>69</v>
      </c>
    </row>
    <row r="46" spans="1:4" x14ac:dyDescent="0.35">
      <c r="A46">
        <v>45</v>
      </c>
      <c r="B46">
        <v>0</v>
      </c>
      <c r="C46" t="s">
        <v>59</v>
      </c>
      <c r="D46" t="s">
        <v>59</v>
      </c>
    </row>
    <row r="47" spans="1:4" x14ac:dyDescent="0.35">
      <c r="A47">
        <v>46</v>
      </c>
      <c r="B47">
        <v>1</v>
      </c>
      <c r="C47" t="s">
        <v>66</v>
      </c>
      <c r="D47" t="s">
        <v>82</v>
      </c>
    </row>
    <row r="48" spans="1:4" x14ac:dyDescent="0.35">
      <c r="A48">
        <v>47</v>
      </c>
      <c r="B48">
        <v>1</v>
      </c>
      <c r="C48" t="s">
        <v>71</v>
      </c>
      <c r="D48" t="s">
        <v>66</v>
      </c>
    </row>
    <row r="49" spans="1:4" x14ac:dyDescent="0.35">
      <c r="A49">
        <v>48</v>
      </c>
      <c r="B49">
        <v>1</v>
      </c>
      <c r="C49" t="s">
        <v>69</v>
      </c>
      <c r="D49" t="s">
        <v>82</v>
      </c>
    </row>
    <row r="50" spans="1:4" x14ac:dyDescent="0.35">
      <c r="A50">
        <v>49</v>
      </c>
      <c r="B50">
        <v>0</v>
      </c>
      <c r="C50" t="s">
        <v>59</v>
      </c>
      <c r="D50" t="s">
        <v>59</v>
      </c>
    </row>
    <row r="51" spans="1:4" x14ac:dyDescent="0.35">
      <c r="A51">
        <v>50</v>
      </c>
      <c r="B51">
        <v>1</v>
      </c>
      <c r="C51" t="s">
        <v>82</v>
      </c>
      <c r="D51" t="s">
        <v>59</v>
      </c>
    </row>
    <row r="52" spans="1:4" x14ac:dyDescent="0.35">
      <c r="A52">
        <v>51</v>
      </c>
      <c r="B52">
        <v>0</v>
      </c>
      <c r="C52" t="s">
        <v>59</v>
      </c>
      <c r="D52" t="s">
        <v>59</v>
      </c>
    </row>
    <row r="53" spans="1:4" x14ac:dyDescent="0.35">
      <c r="A53">
        <v>52</v>
      </c>
      <c r="B53">
        <v>1</v>
      </c>
      <c r="C53" t="s">
        <v>80</v>
      </c>
      <c r="D53" t="s">
        <v>83</v>
      </c>
    </row>
    <row r="54" spans="1:4" x14ac:dyDescent="0.35">
      <c r="A54">
        <v>53</v>
      </c>
      <c r="B54">
        <v>1</v>
      </c>
      <c r="C54" t="s">
        <v>83</v>
      </c>
      <c r="D54" t="s">
        <v>59</v>
      </c>
    </row>
    <row r="55" spans="1:4" x14ac:dyDescent="0.35">
      <c r="A55">
        <v>54</v>
      </c>
      <c r="B55">
        <v>1</v>
      </c>
      <c r="C55" t="s">
        <v>83</v>
      </c>
      <c r="D55" t="s">
        <v>59</v>
      </c>
    </row>
    <row r="56" spans="1:4" x14ac:dyDescent="0.35">
      <c r="A56">
        <v>55</v>
      </c>
      <c r="B56">
        <v>1</v>
      </c>
      <c r="C56" t="s">
        <v>69</v>
      </c>
      <c r="D56" t="s">
        <v>59</v>
      </c>
    </row>
    <row r="57" spans="1:4" x14ac:dyDescent="0.35">
      <c r="A57">
        <v>56</v>
      </c>
      <c r="B57">
        <v>1</v>
      </c>
      <c r="C57" t="s">
        <v>69</v>
      </c>
      <c r="D57" t="s">
        <v>78</v>
      </c>
    </row>
    <row r="58" spans="1:4" x14ac:dyDescent="0.35">
      <c r="A58">
        <v>57</v>
      </c>
      <c r="B58">
        <v>1</v>
      </c>
      <c r="C58" t="s">
        <v>83</v>
      </c>
      <c r="D58" t="s">
        <v>59</v>
      </c>
    </row>
    <row r="59" spans="1:4" x14ac:dyDescent="0.35">
      <c r="A59">
        <v>58</v>
      </c>
      <c r="B59">
        <v>1</v>
      </c>
      <c r="C59" t="s">
        <v>69</v>
      </c>
      <c r="D59" t="s">
        <v>83</v>
      </c>
    </row>
    <row r="60" spans="1:4" x14ac:dyDescent="0.35">
      <c r="A60">
        <v>59</v>
      </c>
      <c r="B60">
        <v>1</v>
      </c>
      <c r="C60" t="s">
        <v>69</v>
      </c>
      <c r="D60" t="s">
        <v>59</v>
      </c>
    </row>
    <row r="61" spans="1:4" x14ac:dyDescent="0.35">
      <c r="A61">
        <v>60</v>
      </c>
      <c r="B61">
        <v>1</v>
      </c>
      <c r="C61" t="s">
        <v>83</v>
      </c>
      <c r="D61" t="s">
        <v>70</v>
      </c>
    </row>
    <row r="62" spans="1:4" x14ac:dyDescent="0.35">
      <c r="A62">
        <v>61</v>
      </c>
      <c r="B62">
        <v>1</v>
      </c>
      <c r="C62" t="s">
        <v>82</v>
      </c>
      <c r="D62" t="s">
        <v>59</v>
      </c>
    </row>
    <row r="63" spans="1:4" x14ac:dyDescent="0.35">
      <c r="A63">
        <v>62</v>
      </c>
      <c r="B63">
        <v>1</v>
      </c>
      <c r="C63" t="s">
        <v>71</v>
      </c>
      <c r="D63" t="s">
        <v>59</v>
      </c>
    </row>
    <row r="64" spans="1:4" x14ac:dyDescent="0.35">
      <c r="A64">
        <v>63</v>
      </c>
      <c r="B64">
        <v>0</v>
      </c>
      <c r="C64" t="s">
        <v>59</v>
      </c>
      <c r="D64" t="s">
        <v>59</v>
      </c>
    </row>
    <row r="65" spans="1:4" x14ac:dyDescent="0.35">
      <c r="A65">
        <v>64</v>
      </c>
      <c r="B65">
        <v>1</v>
      </c>
      <c r="C65" t="s">
        <v>71</v>
      </c>
      <c r="D65" t="s">
        <v>59</v>
      </c>
    </row>
    <row r="66" spans="1:4" x14ac:dyDescent="0.35">
      <c r="A66">
        <v>65</v>
      </c>
      <c r="B66">
        <v>1</v>
      </c>
      <c r="C66" t="s">
        <v>71</v>
      </c>
      <c r="D66" t="s">
        <v>59</v>
      </c>
    </row>
    <row r="67" spans="1:4" x14ac:dyDescent="0.35">
      <c r="A67">
        <v>66</v>
      </c>
      <c r="B67">
        <v>0</v>
      </c>
      <c r="C67" t="s">
        <v>59</v>
      </c>
      <c r="D67" t="s">
        <v>59</v>
      </c>
    </row>
    <row r="68" spans="1:4" x14ac:dyDescent="0.35">
      <c r="A68">
        <v>67</v>
      </c>
      <c r="B68">
        <v>0</v>
      </c>
      <c r="C68" t="s">
        <v>59</v>
      </c>
      <c r="D68" t="s">
        <v>59</v>
      </c>
    </row>
    <row r="69" spans="1:4" x14ac:dyDescent="0.35">
      <c r="A69">
        <v>68</v>
      </c>
      <c r="B69">
        <v>0</v>
      </c>
      <c r="C69" t="s">
        <v>59</v>
      </c>
      <c r="D69" t="s">
        <v>59</v>
      </c>
    </row>
    <row r="70" spans="1:4" x14ac:dyDescent="0.35">
      <c r="A70">
        <v>69</v>
      </c>
      <c r="B70">
        <v>1</v>
      </c>
      <c r="C70" t="s">
        <v>69</v>
      </c>
      <c r="D70" t="s">
        <v>59</v>
      </c>
    </row>
    <row r="71" spans="1:4" x14ac:dyDescent="0.35">
      <c r="A71">
        <v>70</v>
      </c>
      <c r="B71">
        <v>1</v>
      </c>
      <c r="C71" t="s">
        <v>69</v>
      </c>
      <c r="D71" t="s">
        <v>59</v>
      </c>
    </row>
    <row r="72" spans="1:4" x14ac:dyDescent="0.35">
      <c r="A72">
        <v>71</v>
      </c>
      <c r="B72">
        <v>0</v>
      </c>
      <c r="C72" t="s">
        <v>59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1</v>
      </c>
      <c r="C74" t="s">
        <v>69</v>
      </c>
      <c r="D74" t="s">
        <v>59</v>
      </c>
    </row>
    <row r="75" spans="1:4" x14ac:dyDescent="0.35">
      <c r="A75">
        <v>74</v>
      </c>
      <c r="B75">
        <v>1</v>
      </c>
      <c r="C75" t="s">
        <v>69</v>
      </c>
      <c r="D75" t="s">
        <v>59</v>
      </c>
    </row>
    <row r="76" spans="1:4" x14ac:dyDescent="0.35">
      <c r="A76">
        <v>75</v>
      </c>
      <c r="B76">
        <v>1</v>
      </c>
      <c r="C76" t="s">
        <v>69</v>
      </c>
      <c r="D76" t="s">
        <v>59</v>
      </c>
    </row>
    <row r="77" spans="1:4" x14ac:dyDescent="0.35">
      <c r="A77">
        <v>76</v>
      </c>
      <c r="B77">
        <v>1</v>
      </c>
      <c r="C77" t="s">
        <v>69</v>
      </c>
      <c r="D77" t="s">
        <v>59</v>
      </c>
    </row>
    <row r="78" spans="1:4" x14ac:dyDescent="0.35">
      <c r="A78">
        <v>77</v>
      </c>
      <c r="B78">
        <v>0</v>
      </c>
      <c r="C78" t="s">
        <v>59</v>
      </c>
      <c r="D78" t="s">
        <v>59</v>
      </c>
    </row>
    <row r="79" spans="1:4" x14ac:dyDescent="0.35">
      <c r="A79">
        <v>78</v>
      </c>
      <c r="B79">
        <v>0</v>
      </c>
      <c r="C79" t="s">
        <v>59</v>
      </c>
      <c r="D79" t="s">
        <v>59</v>
      </c>
    </row>
    <row r="80" spans="1:4" x14ac:dyDescent="0.35">
      <c r="A80">
        <v>79</v>
      </c>
      <c r="B80">
        <v>0</v>
      </c>
      <c r="C80" t="s">
        <v>59</v>
      </c>
      <c r="D80" t="s">
        <v>59</v>
      </c>
    </row>
    <row r="81" spans="1:4" x14ac:dyDescent="0.35">
      <c r="A81">
        <v>80</v>
      </c>
      <c r="B81">
        <v>0</v>
      </c>
      <c r="C81" t="s">
        <v>59</v>
      </c>
      <c r="D81" t="s">
        <v>59</v>
      </c>
    </row>
    <row r="82" spans="1:4" x14ac:dyDescent="0.35">
      <c r="A82">
        <v>81</v>
      </c>
      <c r="B82">
        <v>1</v>
      </c>
      <c r="C82" t="s">
        <v>69</v>
      </c>
      <c r="D82" t="s">
        <v>59</v>
      </c>
    </row>
    <row r="83" spans="1:4" x14ac:dyDescent="0.35">
      <c r="A83">
        <v>82</v>
      </c>
      <c r="B83">
        <v>1</v>
      </c>
      <c r="C83" t="s">
        <v>69</v>
      </c>
      <c r="D83" t="s">
        <v>59</v>
      </c>
    </row>
    <row r="84" spans="1:4" x14ac:dyDescent="0.35">
      <c r="A84">
        <v>83</v>
      </c>
      <c r="B84">
        <v>0</v>
      </c>
      <c r="C84" t="s">
        <v>59</v>
      </c>
      <c r="D84" t="s">
        <v>59</v>
      </c>
    </row>
    <row r="85" spans="1:4" x14ac:dyDescent="0.35">
      <c r="A85">
        <v>84</v>
      </c>
      <c r="B85">
        <v>1</v>
      </c>
      <c r="C85" t="s">
        <v>69</v>
      </c>
      <c r="D85" t="s">
        <v>66</v>
      </c>
    </row>
    <row r="86" spans="1:4" x14ac:dyDescent="0.35">
      <c r="A86">
        <v>85</v>
      </c>
      <c r="B86">
        <v>1</v>
      </c>
      <c r="C86" t="s">
        <v>69</v>
      </c>
      <c r="D86" t="s">
        <v>59</v>
      </c>
    </row>
    <row r="87" spans="1:4" x14ac:dyDescent="0.35">
      <c r="A87">
        <v>86</v>
      </c>
      <c r="B87">
        <v>1</v>
      </c>
      <c r="C87" t="s">
        <v>69</v>
      </c>
      <c r="D87" t="s">
        <v>82</v>
      </c>
    </row>
    <row r="88" spans="1:4" x14ac:dyDescent="0.35">
      <c r="A88">
        <v>87</v>
      </c>
      <c r="B88">
        <v>1</v>
      </c>
      <c r="C88" t="s">
        <v>82</v>
      </c>
      <c r="D88" t="s">
        <v>59</v>
      </c>
    </row>
    <row r="89" spans="1:4" x14ac:dyDescent="0.35">
      <c r="A89">
        <v>88</v>
      </c>
      <c r="B89">
        <v>0</v>
      </c>
      <c r="C89" t="s">
        <v>59</v>
      </c>
      <c r="D89" t="s">
        <v>59</v>
      </c>
    </row>
    <row r="90" spans="1:4" x14ac:dyDescent="0.35">
      <c r="A90">
        <v>89</v>
      </c>
      <c r="B90">
        <v>0</v>
      </c>
      <c r="C90" t="s">
        <v>59</v>
      </c>
      <c r="D90" t="s">
        <v>59</v>
      </c>
    </row>
    <row r="91" spans="1:4" x14ac:dyDescent="0.35">
      <c r="A91">
        <v>90</v>
      </c>
      <c r="B91">
        <v>0</v>
      </c>
      <c r="C91" t="s">
        <v>59</v>
      </c>
      <c r="D91" t="s">
        <v>59</v>
      </c>
    </row>
    <row r="92" spans="1:4" x14ac:dyDescent="0.35">
      <c r="A92">
        <v>91</v>
      </c>
      <c r="B92">
        <v>0</v>
      </c>
      <c r="C92" t="s">
        <v>59</v>
      </c>
      <c r="D92" t="s">
        <v>59</v>
      </c>
    </row>
    <row r="93" spans="1:4" x14ac:dyDescent="0.35">
      <c r="A93">
        <v>92</v>
      </c>
      <c r="B93">
        <v>0</v>
      </c>
      <c r="C93" t="s">
        <v>59</v>
      </c>
      <c r="D93" t="s">
        <v>59</v>
      </c>
    </row>
    <row r="94" spans="1:4" x14ac:dyDescent="0.35">
      <c r="A94">
        <v>93</v>
      </c>
      <c r="B94">
        <v>0</v>
      </c>
      <c r="C94" t="s">
        <v>59</v>
      </c>
      <c r="D94" t="s">
        <v>59</v>
      </c>
    </row>
    <row r="95" spans="1:4" x14ac:dyDescent="0.35">
      <c r="A95">
        <v>94</v>
      </c>
      <c r="B95">
        <v>0</v>
      </c>
      <c r="C95" t="s">
        <v>59</v>
      </c>
      <c r="D95" t="s">
        <v>59</v>
      </c>
    </row>
    <row r="96" spans="1:4" x14ac:dyDescent="0.35">
      <c r="A96">
        <v>95</v>
      </c>
      <c r="B96">
        <v>0</v>
      </c>
      <c r="C96" t="s">
        <v>59</v>
      </c>
      <c r="D96" t="s">
        <v>59</v>
      </c>
    </row>
    <row r="97" spans="1:4" x14ac:dyDescent="0.35">
      <c r="A97">
        <v>96</v>
      </c>
      <c r="B97">
        <v>1</v>
      </c>
      <c r="C97" t="s">
        <v>65</v>
      </c>
      <c r="D97" t="s">
        <v>59</v>
      </c>
    </row>
    <row r="98" spans="1:4" x14ac:dyDescent="0.35">
      <c r="A98">
        <v>97</v>
      </c>
      <c r="B98">
        <v>1</v>
      </c>
      <c r="C98" t="s">
        <v>82</v>
      </c>
      <c r="D98" t="s">
        <v>69</v>
      </c>
    </row>
    <row r="99" spans="1:4" x14ac:dyDescent="0.35">
      <c r="A99">
        <v>98</v>
      </c>
      <c r="B99">
        <v>0</v>
      </c>
      <c r="C99" t="s">
        <v>59</v>
      </c>
      <c r="D99" t="s">
        <v>59</v>
      </c>
    </row>
    <row r="100" spans="1:4" x14ac:dyDescent="0.35">
      <c r="A100">
        <v>99</v>
      </c>
      <c r="B100">
        <v>0</v>
      </c>
      <c r="C100" t="s">
        <v>59</v>
      </c>
      <c r="D100" t="s">
        <v>59</v>
      </c>
    </row>
    <row r="101" spans="1:4" x14ac:dyDescent="0.35">
      <c r="A101">
        <v>100</v>
      </c>
      <c r="B101">
        <v>0</v>
      </c>
      <c r="C101" t="s">
        <v>59</v>
      </c>
      <c r="D101" t="s">
        <v>59</v>
      </c>
    </row>
    <row r="102" spans="1:4" x14ac:dyDescent="0.35">
      <c r="A102">
        <v>101</v>
      </c>
      <c r="B102">
        <v>0</v>
      </c>
      <c r="C102" t="s">
        <v>59</v>
      </c>
      <c r="D102" t="s">
        <v>59</v>
      </c>
    </row>
    <row r="103" spans="1:4" x14ac:dyDescent="0.35">
      <c r="A103">
        <v>102</v>
      </c>
      <c r="B103">
        <v>1</v>
      </c>
      <c r="C103" t="s">
        <v>66</v>
      </c>
      <c r="D103" t="s">
        <v>59</v>
      </c>
    </row>
    <row r="104" spans="1:4" x14ac:dyDescent="0.35">
      <c r="A104">
        <v>103</v>
      </c>
      <c r="B104">
        <v>0</v>
      </c>
      <c r="C104" t="s">
        <v>59</v>
      </c>
      <c r="D104" t="s">
        <v>59</v>
      </c>
    </row>
    <row r="105" spans="1:4" x14ac:dyDescent="0.35">
      <c r="A105">
        <v>104</v>
      </c>
      <c r="B105">
        <v>0</v>
      </c>
      <c r="C105" t="s">
        <v>59</v>
      </c>
      <c r="D105" t="s">
        <v>59</v>
      </c>
    </row>
    <row r="106" spans="1:4" x14ac:dyDescent="0.35">
      <c r="A106">
        <v>105</v>
      </c>
      <c r="B106">
        <v>1</v>
      </c>
      <c r="C106" t="s">
        <v>82</v>
      </c>
      <c r="D106" t="s">
        <v>59</v>
      </c>
    </row>
    <row r="107" spans="1:4" x14ac:dyDescent="0.35">
      <c r="A107">
        <v>106</v>
      </c>
      <c r="B107">
        <v>1</v>
      </c>
      <c r="C107" t="s">
        <v>64</v>
      </c>
      <c r="D107" t="s">
        <v>69</v>
      </c>
    </row>
    <row r="108" spans="1:4" x14ac:dyDescent="0.35">
      <c r="A108">
        <v>107</v>
      </c>
      <c r="B108">
        <v>0</v>
      </c>
      <c r="C108" t="s">
        <v>59</v>
      </c>
      <c r="D108" t="s">
        <v>59</v>
      </c>
    </row>
    <row r="109" spans="1:4" x14ac:dyDescent="0.35">
      <c r="A109">
        <v>108</v>
      </c>
      <c r="B109">
        <v>1</v>
      </c>
      <c r="C109" t="s">
        <v>76</v>
      </c>
      <c r="D109" t="s">
        <v>69</v>
      </c>
    </row>
    <row r="110" spans="1:4" x14ac:dyDescent="0.35">
      <c r="A110">
        <v>109</v>
      </c>
      <c r="B110">
        <v>0</v>
      </c>
      <c r="C110" t="s">
        <v>59</v>
      </c>
      <c r="D110" t="s">
        <v>59</v>
      </c>
    </row>
    <row r="111" spans="1:4" x14ac:dyDescent="0.35">
      <c r="A111">
        <v>110</v>
      </c>
      <c r="B111">
        <v>1</v>
      </c>
      <c r="C111" t="s">
        <v>66</v>
      </c>
      <c r="D111" t="s">
        <v>59</v>
      </c>
    </row>
    <row r="112" spans="1:4" x14ac:dyDescent="0.35">
      <c r="A112">
        <v>111</v>
      </c>
      <c r="B112">
        <v>1</v>
      </c>
      <c r="C112" t="s">
        <v>76</v>
      </c>
      <c r="D112" t="s">
        <v>69</v>
      </c>
    </row>
    <row r="113" spans="1:4" x14ac:dyDescent="0.35">
      <c r="A113">
        <v>112</v>
      </c>
      <c r="B113">
        <v>1</v>
      </c>
      <c r="C113" t="s">
        <v>69</v>
      </c>
      <c r="D113" t="s">
        <v>59</v>
      </c>
    </row>
    <row r="114" spans="1:4" x14ac:dyDescent="0.35">
      <c r="A114">
        <v>113</v>
      </c>
      <c r="B114">
        <v>1</v>
      </c>
      <c r="C114" t="s">
        <v>71</v>
      </c>
      <c r="D114" t="s">
        <v>59</v>
      </c>
    </row>
    <row r="115" spans="1:4" x14ac:dyDescent="0.35">
      <c r="A115">
        <v>114</v>
      </c>
      <c r="B115">
        <v>1</v>
      </c>
      <c r="C115" t="s">
        <v>69</v>
      </c>
      <c r="D115" t="s">
        <v>59</v>
      </c>
    </row>
    <row r="116" spans="1:4" x14ac:dyDescent="0.35">
      <c r="A116">
        <v>115</v>
      </c>
      <c r="B116">
        <v>1</v>
      </c>
      <c r="C116" t="s">
        <v>71</v>
      </c>
      <c r="D116" t="s">
        <v>59</v>
      </c>
    </row>
    <row r="117" spans="1:4" x14ac:dyDescent="0.35">
      <c r="A117">
        <v>116</v>
      </c>
      <c r="B117">
        <v>1</v>
      </c>
      <c r="C117" t="s">
        <v>69</v>
      </c>
      <c r="D117" t="s">
        <v>59</v>
      </c>
    </row>
    <row r="118" spans="1:4" x14ac:dyDescent="0.35">
      <c r="A118">
        <v>117</v>
      </c>
      <c r="B118">
        <v>1</v>
      </c>
      <c r="C118" t="s">
        <v>66</v>
      </c>
      <c r="D118" t="s">
        <v>59</v>
      </c>
    </row>
    <row r="119" spans="1:4" x14ac:dyDescent="0.35">
      <c r="A119">
        <v>118</v>
      </c>
      <c r="B119">
        <v>1</v>
      </c>
      <c r="C119" t="s">
        <v>69</v>
      </c>
      <c r="D119" t="s">
        <v>59</v>
      </c>
    </row>
    <row r="120" spans="1:4" x14ac:dyDescent="0.35">
      <c r="A120">
        <v>119</v>
      </c>
      <c r="B120">
        <v>1</v>
      </c>
      <c r="C120" t="s">
        <v>66</v>
      </c>
      <c r="D120" t="s">
        <v>82</v>
      </c>
    </row>
    <row r="121" spans="1:4" x14ac:dyDescent="0.35">
      <c r="A121">
        <v>120</v>
      </c>
      <c r="B121">
        <v>1</v>
      </c>
      <c r="C121" t="s">
        <v>82</v>
      </c>
      <c r="D121" t="s">
        <v>69</v>
      </c>
    </row>
    <row r="122" spans="1:4" x14ac:dyDescent="0.35">
      <c r="A122">
        <v>121</v>
      </c>
      <c r="B122">
        <v>1</v>
      </c>
      <c r="C122" t="s">
        <v>69</v>
      </c>
      <c r="D122" t="s">
        <v>59</v>
      </c>
    </row>
    <row r="123" spans="1:4" x14ac:dyDescent="0.35">
      <c r="A123">
        <v>122</v>
      </c>
      <c r="B123">
        <v>1</v>
      </c>
      <c r="C123" t="s">
        <v>80</v>
      </c>
      <c r="D123" t="s">
        <v>59</v>
      </c>
    </row>
    <row r="124" spans="1:4" x14ac:dyDescent="0.35">
      <c r="A124">
        <v>123</v>
      </c>
      <c r="B124">
        <v>1</v>
      </c>
      <c r="C124" t="s">
        <v>71</v>
      </c>
      <c r="D124" t="s">
        <v>59</v>
      </c>
    </row>
    <row r="125" spans="1:4" x14ac:dyDescent="0.35">
      <c r="A125">
        <v>124</v>
      </c>
      <c r="B125">
        <v>1</v>
      </c>
      <c r="C125" t="s">
        <v>69</v>
      </c>
      <c r="D125" t="s">
        <v>59</v>
      </c>
    </row>
    <row r="126" spans="1:4" x14ac:dyDescent="0.35">
      <c r="A126">
        <v>125</v>
      </c>
      <c r="B126">
        <v>0</v>
      </c>
      <c r="C126" t="s">
        <v>59</v>
      </c>
      <c r="D126" t="s">
        <v>59</v>
      </c>
    </row>
    <row r="127" spans="1:4" x14ac:dyDescent="0.35">
      <c r="A127">
        <v>126</v>
      </c>
      <c r="B127">
        <v>0</v>
      </c>
      <c r="C127" t="s">
        <v>59</v>
      </c>
      <c r="D127" t="s">
        <v>59</v>
      </c>
    </row>
    <row r="128" spans="1:4" x14ac:dyDescent="0.35">
      <c r="A128">
        <v>127</v>
      </c>
      <c r="B128">
        <v>0</v>
      </c>
      <c r="C128" t="s">
        <v>59</v>
      </c>
      <c r="D128" t="s">
        <v>59</v>
      </c>
    </row>
    <row r="129" spans="1:4" x14ac:dyDescent="0.35">
      <c r="A129">
        <v>128</v>
      </c>
      <c r="B129">
        <v>0</v>
      </c>
      <c r="C129" t="s">
        <v>59</v>
      </c>
      <c r="D129" t="s">
        <v>59</v>
      </c>
    </row>
    <row r="130" spans="1:4" x14ac:dyDescent="0.35">
      <c r="A130">
        <v>129</v>
      </c>
      <c r="B130">
        <v>1</v>
      </c>
      <c r="C130" t="s">
        <v>71</v>
      </c>
      <c r="D130" t="s">
        <v>76</v>
      </c>
    </row>
    <row r="131" spans="1:4" x14ac:dyDescent="0.35">
      <c r="A131">
        <v>130</v>
      </c>
      <c r="B131">
        <v>0</v>
      </c>
      <c r="C131" t="s">
        <v>59</v>
      </c>
      <c r="D131" t="s">
        <v>59</v>
      </c>
    </row>
    <row r="132" spans="1:4" x14ac:dyDescent="0.35">
      <c r="A132">
        <v>131</v>
      </c>
      <c r="B132">
        <v>0</v>
      </c>
      <c r="C132" t="s">
        <v>59</v>
      </c>
      <c r="D132" t="s">
        <v>59</v>
      </c>
    </row>
    <row r="133" spans="1:4" x14ac:dyDescent="0.35">
      <c r="A133">
        <v>132</v>
      </c>
      <c r="B133">
        <v>0</v>
      </c>
      <c r="C133" t="s">
        <v>59</v>
      </c>
      <c r="D133" t="s">
        <v>59</v>
      </c>
    </row>
    <row r="134" spans="1:4" x14ac:dyDescent="0.35">
      <c r="A134">
        <v>133</v>
      </c>
      <c r="B134">
        <v>1</v>
      </c>
      <c r="C134" t="s">
        <v>82</v>
      </c>
      <c r="D134" t="s">
        <v>59</v>
      </c>
    </row>
    <row r="135" spans="1:4" x14ac:dyDescent="0.35">
      <c r="A135">
        <v>134</v>
      </c>
      <c r="B135">
        <v>0</v>
      </c>
      <c r="C135" t="s">
        <v>59</v>
      </c>
      <c r="D135" t="s">
        <v>59</v>
      </c>
    </row>
    <row r="136" spans="1:4" x14ac:dyDescent="0.35">
      <c r="A136">
        <v>135</v>
      </c>
      <c r="B136">
        <v>0</v>
      </c>
      <c r="C136" t="s">
        <v>59</v>
      </c>
      <c r="D136" t="s">
        <v>59</v>
      </c>
    </row>
    <row r="137" spans="1:4" x14ac:dyDescent="0.35">
      <c r="A137">
        <v>136</v>
      </c>
      <c r="B137">
        <v>1</v>
      </c>
      <c r="C137" t="s">
        <v>64</v>
      </c>
      <c r="D137" t="s">
        <v>59</v>
      </c>
    </row>
    <row r="138" spans="1:4" x14ac:dyDescent="0.35">
      <c r="A138">
        <v>137</v>
      </c>
      <c r="B138">
        <v>1</v>
      </c>
      <c r="C138" t="s">
        <v>69</v>
      </c>
      <c r="D138" t="s">
        <v>59</v>
      </c>
    </row>
    <row r="139" spans="1:4" x14ac:dyDescent="0.35">
      <c r="A139">
        <v>138</v>
      </c>
      <c r="B139">
        <v>0</v>
      </c>
      <c r="C139" t="s">
        <v>59</v>
      </c>
      <c r="D139" t="s">
        <v>59</v>
      </c>
    </row>
    <row r="140" spans="1:4" x14ac:dyDescent="0.35">
      <c r="A140">
        <v>139</v>
      </c>
      <c r="B140">
        <v>1</v>
      </c>
      <c r="C140" t="s">
        <v>69</v>
      </c>
      <c r="D140" t="s">
        <v>59</v>
      </c>
    </row>
    <row r="141" spans="1:4" x14ac:dyDescent="0.35">
      <c r="A141">
        <v>140</v>
      </c>
      <c r="B141">
        <v>1</v>
      </c>
      <c r="C141" t="s">
        <v>69</v>
      </c>
      <c r="D141" t="s">
        <v>59</v>
      </c>
    </row>
    <row r="142" spans="1:4" x14ac:dyDescent="0.35">
      <c r="A142">
        <v>141</v>
      </c>
      <c r="B142">
        <v>1</v>
      </c>
      <c r="C142" t="s">
        <v>82</v>
      </c>
      <c r="D142" t="s">
        <v>59</v>
      </c>
    </row>
    <row r="143" spans="1:4" x14ac:dyDescent="0.35">
      <c r="A143">
        <v>142</v>
      </c>
      <c r="B143">
        <v>1</v>
      </c>
      <c r="C143" t="s">
        <v>71</v>
      </c>
      <c r="D143" t="s">
        <v>59</v>
      </c>
    </row>
    <row r="144" spans="1:4" x14ac:dyDescent="0.35">
      <c r="A144">
        <v>143</v>
      </c>
      <c r="B144">
        <v>1</v>
      </c>
      <c r="C144" t="s">
        <v>69</v>
      </c>
      <c r="D144" t="s">
        <v>80</v>
      </c>
    </row>
    <row r="145" spans="1:4" x14ac:dyDescent="0.35">
      <c r="A145">
        <v>144</v>
      </c>
      <c r="B145">
        <v>0</v>
      </c>
      <c r="C145" t="s">
        <v>59</v>
      </c>
      <c r="D145" t="s">
        <v>59</v>
      </c>
    </row>
    <row r="146" spans="1:4" x14ac:dyDescent="0.35">
      <c r="A146">
        <v>145</v>
      </c>
      <c r="B146">
        <v>0</v>
      </c>
      <c r="C146" t="s">
        <v>59</v>
      </c>
      <c r="D146" t="s">
        <v>59</v>
      </c>
    </row>
    <row r="147" spans="1:4" x14ac:dyDescent="0.35">
      <c r="A147">
        <v>146</v>
      </c>
      <c r="B147">
        <v>0</v>
      </c>
      <c r="C147" t="s">
        <v>59</v>
      </c>
      <c r="D147" t="s">
        <v>59</v>
      </c>
    </row>
    <row r="148" spans="1:4" x14ac:dyDescent="0.35">
      <c r="A148">
        <v>147</v>
      </c>
      <c r="B148">
        <v>1</v>
      </c>
      <c r="C148" t="s">
        <v>71</v>
      </c>
      <c r="D148" t="s">
        <v>59</v>
      </c>
    </row>
    <row r="149" spans="1:4" x14ac:dyDescent="0.35">
      <c r="A149">
        <v>148</v>
      </c>
      <c r="B149">
        <v>1</v>
      </c>
      <c r="C149" t="s">
        <v>66</v>
      </c>
      <c r="D149" t="s">
        <v>69</v>
      </c>
    </row>
    <row r="150" spans="1:4" x14ac:dyDescent="0.35">
      <c r="A150">
        <v>149</v>
      </c>
      <c r="B150">
        <v>1</v>
      </c>
      <c r="C150" t="s">
        <v>65</v>
      </c>
      <c r="D150" t="s">
        <v>59</v>
      </c>
    </row>
    <row r="151" spans="1:4" x14ac:dyDescent="0.35">
      <c r="A151">
        <v>150</v>
      </c>
      <c r="B151">
        <v>1</v>
      </c>
      <c r="C151" t="s">
        <v>71</v>
      </c>
      <c r="D151" t="s">
        <v>59</v>
      </c>
    </row>
    <row r="152" spans="1:4" x14ac:dyDescent="0.35">
      <c r="A152">
        <v>151</v>
      </c>
      <c r="B152">
        <v>0</v>
      </c>
      <c r="C152" t="s">
        <v>59</v>
      </c>
      <c r="D152" t="s">
        <v>59</v>
      </c>
    </row>
    <row r="153" spans="1:4" x14ac:dyDescent="0.35">
      <c r="A153">
        <v>152</v>
      </c>
      <c r="B153">
        <v>1</v>
      </c>
      <c r="C153" t="s">
        <v>71</v>
      </c>
      <c r="D153" t="s">
        <v>59</v>
      </c>
    </row>
    <row r="154" spans="1:4" x14ac:dyDescent="0.35">
      <c r="A154">
        <v>153</v>
      </c>
      <c r="B154">
        <v>0</v>
      </c>
      <c r="C154" t="s">
        <v>59</v>
      </c>
      <c r="D154" t="s">
        <v>59</v>
      </c>
    </row>
    <row r="155" spans="1:4" x14ac:dyDescent="0.35">
      <c r="A155">
        <v>154</v>
      </c>
      <c r="B155">
        <v>1</v>
      </c>
      <c r="C155" t="s">
        <v>64</v>
      </c>
      <c r="D155" t="s">
        <v>59</v>
      </c>
    </row>
    <row r="156" spans="1:4" x14ac:dyDescent="0.35">
      <c r="A156">
        <v>155</v>
      </c>
      <c r="B156">
        <v>1</v>
      </c>
      <c r="C156" t="s">
        <v>64</v>
      </c>
      <c r="D156" t="s">
        <v>59</v>
      </c>
    </row>
    <row r="157" spans="1:4" x14ac:dyDescent="0.35">
      <c r="A157">
        <v>156</v>
      </c>
      <c r="B157">
        <v>0</v>
      </c>
      <c r="C157" t="s">
        <v>59</v>
      </c>
      <c r="D157" t="s">
        <v>59</v>
      </c>
    </row>
    <row r="158" spans="1:4" x14ac:dyDescent="0.35">
      <c r="A158">
        <v>157</v>
      </c>
      <c r="B158">
        <v>0</v>
      </c>
      <c r="C158" t="s">
        <v>59</v>
      </c>
      <c r="D158" t="s">
        <v>59</v>
      </c>
    </row>
    <row r="159" spans="1:4" x14ac:dyDescent="0.35">
      <c r="A159">
        <v>158</v>
      </c>
      <c r="B159">
        <v>0</v>
      </c>
      <c r="C159" t="s">
        <v>59</v>
      </c>
      <c r="D159" t="s">
        <v>59</v>
      </c>
    </row>
    <row r="160" spans="1:4" x14ac:dyDescent="0.35">
      <c r="A160">
        <v>159</v>
      </c>
      <c r="B160">
        <v>0</v>
      </c>
      <c r="C160" t="s">
        <v>59</v>
      </c>
      <c r="D160" t="s">
        <v>59</v>
      </c>
    </row>
    <row r="161" spans="1:4" x14ac:dyDescent="0.35">
      <c r="A161">
        <v>160</v>
      </c>
      <c r="B161">
        <v>0</v>
      </c>
      <c r="C161" t="s">
        <v>59</v>
      </c>
      <c r="D161" t="s">
        <v>59</v>
      </c>
    </row>
    <row r="162" spans="1:4" x14ac:dyDescent="0.35">
      <c r="A162">
        <v>161</v>
      </c>
      <c r="B162">
        <v>0</v>
      </c>
      <c r="C162" t="s">
        <v>59</v>
      </c>
      <c r="D162" t="s">
        <v>59</v>
      </c>
    </row>
    <row r="163" spans="1:4" x14ac:dyDescent="0.35">
      <c r="A163">
        <v>162</v>
      </c>
      <c r="B163">
        <v>0</v>
      </c>
      <c r="C163" t="s">
        <v>59</v>
      </c>
      <c r="D163" t="s">
        <v>59</v>
      </c>
    </row>
    <row r="164" spans="1:4" x14ac:dyDescent="0.35">
      <c r="A164">
        <v>163</v>
      </c>
      <c r="B164">
        <v>1</v>
      </c>
      <c r="C164" t="s">
        <v>69</v>
      </c>
      <c r="D164" t="s">
        <v>83</v>
      </c>
    </row>
    <row r="165" spans="1:4" x14ac:dyDescent="0.35">
      <c r="A165">
        <v>164</v>
      </c>
      <c r="B165">
        <v>1</v>
      </c>
      <c r="C165" t="s">
        <v>71</v>
      </c>
      <c r="D165" t="s">
        <v>59</v>
      </c>
    </row>
    <row r="166" spans="1:4" x14ac:dyDescent="0.35">
      <c r="A166">
        <v>165</v>
      </c>
      <c r="B166">
        <v>1</v>
      </c>
      <c r="C166" t="s">
        <v>71</v>
      </c>
      <c r="D166" t="s">
        <v>59</v>
      </c>
    </row>
    <row r="167" spans="1:4" x14ac:dyDescent="0.35">
      <c r="A167">
        <v>166</v>
      </c>
      <c r="B167">
        <v>1</v>
      </c>
      <c r="C167" t="s">
        <v>69</v>
      </c>
      <c r="D167" t="s">
        <v>59</v>
      </c>
    </row>
    <row r="168" spans="1:4" x14ac:dyDescent="0.35">
      <c r="A168">
        <v>167</v>
      </c>
      <c r="B168">
        <v>1</v>
      </c>
      <c r="C168" t="s">
        <v>69</v>
      </c>
      <c r="D168" t="s">
        <v>83</v>
      </c>
    </row>
    <row r="169" spans="1:4" x14ac:dyDescent="0.35">
      <c r="A169">
        <v>168</v>
      </c>
      <c r="B169">
        <v>0</v>
      </c>
      <c r="C169" t="s">
        <v>59</v>
      </c>
      <c r="D169" t="s">
        <v>59</v>
      </c>
    </row>
    <row r="170" spans="1:4" x14ac:dyDescent="0.35">
      <c r="A170">
        <v>169</v>
      </c>
      <c r="B170">
        <v>0</v>
      </c>
      <c r="C170" t="s">
        <v>59</v>
      </c>
      <c r="D170" t="s">
        <v>59</v>
      </c>
    </row>
    <row r="171" spans="1:4" x14ac:dyDescent="0.35">
      <c r="A171">
        <v>170</v>
      </c>
      <c r="B171">
        <v>0</v>
      </c>
      <c r="C171" t="s">
        <v>59</v>
      </c>
      <c r="D171" t="s">
        <v>59</v>
      </c>
    </row>
    <row r="172" spans="1:4" x14ac:dyDescent="0.35">
      <c r="A172">
        <v>171</v>
      </c>
      <c r="B172">
        <v>1</v>
      </c>
      <c r="C172" t="s">
        <v>69</v>
      </c>
      <c r="D172" t="s">
        <v>59</v>
      </c>
    </row>
    <row r="173" spans="1:4" x14ac:dyDescent="0.35">
      <c r="A173">
        <v>172</v>
      </c>
      <c r="B173">
        <v>1</v>
      </c>
      <c r="C173" t="s">
        <v>71</v>
      </c>
      <c r="D173" t="s">
        <v>59</v>
      </c>
    </row>
    <row r="174" spans="1:4" x14ac:dyDescent="0.35">
      <c r="A174">
        <v>173</v>
      </c>
      <c r="B174">
        <v>1</v>
      </c>
      <c r="C174" t="s">
        <v>71</v>
      </c>
      <c r="D174" t="s">
        <v>59</v>
      </c>
    </row>
    <row r="175" spans="1:4" x14ac:dyDescent="0.35">
      <c r="A175">
        <v>174</v>
      </c>
      <c r="B175">
        <v>0</v>
      </c>
      <c r="C175" t="s">
        <v>59</v>
      </c>
      <c r="D175" t="s">
        <v>59</v>
      </c>
    </row>
    <row r="176" spans="1:4" x14ac:dyDescent="0.35">
      <c r="A176">
        <v>175</v>
      </c>
      <c r="B176">
        <v>1</v>
      </c>
      <c r="C176" t="s">
        <v>66</v>
      </c>
      <c r="D176" t="s">
        <v>59</v>
      </c>
    </row>
    <row r="177" spans="1:4" x14ac:dyDescent="0.35">
      <c r="A177">
        <v>176</v>
      </c>
      <c r="B177">
        <v>1</v>
      </c>
      <c r="C177" t="s">
        <v>69</v>
      </c>
      <c r="D177" t="s">
        <v>59</v>
      </c>
    </row>
    <row r="178" spans="1:4" x14ac:dyDescent="0.35">
      <c r="A178">
        <v>177</v>
      </c>
      <c r="B178">
        <v>1</v>
      </c>
      <c r="C178" t="s">
        <v>82</v>
      </c>
      <c r="D178" t="s">
        <v>59</v>
      </c>
    </row>
    <row r="179" spans="1:4" x14ac:dyDescent="0.35">
      <c r="A179">
        <v>178</v>
      </c>
      <c r="B179">
        <v>1</v>
      </c>
      <c r="C179" t="s">
        <v>69</v>
      </c>
      <c r="D179" t="s">
        <v>82</v>
      </c>
    </row>
    <row r="180" spans="1:4" x14ac:dyDescent="0.35">
      <c r="A180">
        <v>179</v>
      </c>
      <c r="B180">
        <v>0</v>
      </c>
      <c r="C180" t="s">
        <v>59</v>
      </c>
      <c r="D180" t="s">
        <v>59</v>
      </c>
    </row>
    <row r="181" spans="1:4" x14ac:dyDescent="0.35">
      <c r="A181">
        <v>180</v>
      </c>
      <c r="B181">
        <v>0</v>
      </c>
      <c r="C181" t="s">
        <v>59</v>
      </c>
      <c r="D181" t="s">
        <v>59</v>
      </c>
    </row>
    <row r="182" spans="1:4" x14ac:dyDescent="0.35">
      <c r="A182">
        <v>181</v>
      </c>
      <c r="B182">
        <v>0</v>
      </c>
      <c r="C182" t="s">
        <v>59</v>
      </c>
      <c r="D182" t="s">
        <v>59</v>
      </c>
    </row>
    <row r="183" spans="1:4" x14ac:dyDescent="0.35">
      <c r="A183">
        <v>182</v>
      </c>
      <c r="B183">
        <v>0</v>
      </c>
      <c r="C183" t="s">
        <v>59</v>
      </c>
      <c r="D183" t="s">
        <v>59</v>
      </c>
    </row>
    <row r="184" spans="1:4" x14ac:dyDescent="0.35">
      <c r="A184">
        <v>183</v>
      </c>
      <c r="B184">
        <v>0</v>
      </c>
      <c r="C184" t="s">
        <v>59</v>
      </c>
      <c r="D184" t="s">
        <v>59</v>
      </c>
    </row>
    <row r="185" spans="1:4" x14ac:dyDescent="0.35">
      <c r="A185">
        <v>184</v>
      </c>
      <c r="B185">
        <v>1</v>
      </c>
      <c r="C185" t="s">
        <v>78</v>
      </c>
      <c r="D185" t="s">
        <v>59</v>
      </c>
    </row>
    <row r="186" spans="1:4" x14ac:dyDescent="0.35">
      <c r="A186">
        <v>185</v>
      </c>
      <c r="B186">
        <v>0</v>
      </c>
      <c r="C186" t="s">
        <v>59</v>
      </c>
      <c r="D186" t="s">
        <v>59</v>
      </c>
    </row>
    <row r="187" spans="1:4" x14ac:dyDescent="0.35">
      <c r="A187">
        <v>186</v>
      </c>
      <c r="B187">
        <v>1</v>
      </c>
      <c r="C187" t="s">
        <v>69</v>
      </c>
      <c r="D187" t="s">
        <v>59</v>
      </c>
    </row>
    <row r="188" spans="1:4" x14ac:dyDescent="0.35">
      <c r="A188">
        <v>187</v>
      </c>
      <c r="B188">
        <v>1</v>
      </c>
      <c r="C188" t="s">
        <v>69</v>
      </c>
      <c r="D188" t="s">
        <v>59</v>
      </c>
    </row>
    <row r="189" spans="1:4" x14ac:dyDescent="0.35">
      <c r="A189">
        <v>188</v>
      </c>
      <c r="B189">
        <v>1</v>
      </c>
      <c r="C189" t="s">
        <v>69</v>
      </c>
      <c r="D189" t="s">
        <v>80</v>
      </c>
    </row>
    <row r="190" spans="1:4" x14ac:dyDescent="0.35">
      <c r="A190">
        <v>189</v>
      </c>
      <c r="B190">
        <v>1</v>
      </c>
      <c r="C190" t="s">
        <v>69</v>
      </c>
      <c r="D190" t="s">
        <v>59</v>
      </c>
    </row>
    <row r="191" spans="1:4" x14ac:dyDescent="0.35">
      <c r="A191">
        <v>190</v>
      </c>
      <c r="B191">
        <v>1</v>
      </c>
      <c r="C191" t="s">
        <v>69</v>
      </c>
      <c r="D191" t="s">
        <v>63</v>
      </c>
    </row>
    <row r="192" spans="1:4" x14ac:dyDescent="0.35">
      <c r="A192">
        <v>191</v>
      </c>
      <c r="B192">
        <v>1</v>
      </c>
      <c r="C192" t="s">
        <v>82</v>
      </c>
      <c r="D192" t="s">
        <v>59</v>
      </c>
    </row>
    <row r="193" spans="1:4" x14ac:dyDescent="0.35">
      <c r="A193">
        <v>192</v>
      </c>
      <c r="B193">
        <v>1</v>
      </c>
      <c r="C193" t="s">
        <v>82</v>
      </c>
      <c r="D193" t="s">
        <v>59</v>
      </c>
    </row>
    <row r="194" spans="1:4" x14ac:dyDescent="0.35">
      <c r="A194">
        <v>193</v>
      </c>
      <c r="B194">
        <v>1</v>
      </c>
      <c r="C194" t="s">
        <v>82</v>
      </c>
      <c r="D194" t="s">
        <v>59</v>
      </c>
    </row>
    <row r="195" spans="1:4" x14ac:dyDescent="0.35">
      <c r="A195">
        <v>194</v>
      </c>
      <c r="B195">
        <v>1</v>
      </c>
      <c r="C195" t="s">
        <v>82</v>
      </c>
      <c r="D195" t="s">
        <v>59</v>
      </c>
    </row>
    <row r="196" spans="1:4" x14ac:dyDescent="0.35">
      <c r="A196">
        <v>195</v>
      </c>
      <c r="B196">
        <v>1</v>
      </c>
      <c r="C196" t="s">
        <v>69</v>
      </c>
      <c r="D196" t="s">
        <v>59</v>
      </c>
    </row>
    <row r="197" spans="1:4" x14ac:dyDescent="0.35">
      <c r="A197">
        <v>196</v>
      </c>
      <c r="B197">
        <v>1</v>
      </c>
      <c r="C197" t="s">
        <v>69</v>
      </c>
      <c r="D197" t="s">
        <v>59</v>
      </c>
    </row>
    <row r="198" spans="1:4" x14ac:dyDescent="0.35">
      <c r="A198">
        <v>197</v>
      </c>
      <c r="B198">
        <v>1</v>
      </c>
      <c r="C198" t="s">
        <v>69</v>
      </c>
      <c r="D198" t="s">
        <v>81</v>
      </c>
    </row>
    <row r="199" spans="1:4" x14ac:dyDescent="0.35">
      <c r="A199">
        <v>198</v>
      </c>
      <c r="B199">
        <v>1</v>
      </c>
      <c r="C199" t="s">
        <v>69</v>
      </c>
      <c r="D199" t="s">
        <v>81</v>
      </c>
    </row>
    <row r="200" spans="1:4" x14ac:dyDescent="0.35">
      <c r="A200">
        <v>199</v>
      </c>
      <c r="B200">
        <v>1</v>
      </c>
      <c r="C200" t="s">
        <v>76</v>
      </c>
      <c r="D200" t="s">
        <v>59</v>
      </c>
    </row>
    <row r="201" spans="1:4" x14ac:dyDescent="0.35">
      <c r="A201">
        <v>200</v>
      </c>
      <c r="B201">
        <v>1</v>
      </c>
      <c r="C201" t="s">
        <v>69</v>
      </c>
      <c r="D201" t="s">
        <v>59</v>
      </c>
    </row>
    <row r="202" spans="1:4" x14ac:dyDescent="0.35">
      <c r="A202">
        <v>201</v>
      </c>
      <c r="B202">
        <v>1</v>
      </c>
      <c r="C202" t="s">
        <v>69</v>
      </c>
      <c r="D202" t="s">
        <v>59</v>
      </c>
    </row>
    <row r="203" spans="1:4" x14ac:dyDescent="0.35">
      <c r="A203">
        <v>202</v>
      </c>
      <c r="B203">
        <v>1</v>
      </c>
      <c r="C203" t="s">
        <v>76</v>
      </c>
      <c r="D203" t="s">
        <v>59</v>
      </c>
    </row>
    <row r="204" spans="1:4" x14ac:dyDescent="0.35">
      <c r="A204">
        <v>203</v>
      </c>
      <c r="B204">
        <v>1</v>
      </c>
      <c r="C204" t="s">
        <v>69</v>
      </c>
      <c r="D204" t="s">
        <v>59</v>
      </c>
    </row>
    <row r="205" spans="1:4" x14ac:dyDescent="0.35">
      <c r="A205">
        <v>204</v>
      </c>
      <c r="B205">
        <v>0</v>
      </c>
      <c r="C205" t="s">
        <v>59</v>
      </c>
      <c r="D205" t="s">
        <v>59</v>
      </c>
    </row>
    <row r="206" spans="1:4" x14ac:dyDescent="0.35">
      <c r="A206">
        <v>205</v>
      </c>
      <c r="B206">
        <v>0</v>
      </c>
      <c r="C206" t="s">
        <v>59</v>
      </c>
      <c r="D206" t="s">
        <v>59</v>
      </c>
    </row>
    <row r="207" spans="1:4" x14ac:dyDescent="0.35">
      <c r="A207">
        <v>206</v>
      </c>
      <c r="B207">
        <v>0</v>
      </c>
      <c r="C207" t="s">
        <v>59</v>
      </c>
      <c r="D207" t="s">
        <v>59</v>
      </c>
    </row>
    <row r="208" spans="1:4" x14ac:dyDescent="0.35">
      <c r="A208">
        <v>207</v>
      </c>
      <c r="B208">
        <v>0</v>
      </c>
      <c r="C208" t="s">
        <v>59</v>
      </c>
      <c r="D208" t="s">
        <v>59</v>
      </c>
    </row>
    <row r="209" spans="1:4" x14ac:dyDescent="0.35">
      <c r="A209">
        <v>208</v>
      </c>
      <c r="B209">
        <v>0</v>
      </c>
      <c r="C209" t="s">
        <v>59</v>
      </c>
      <c r="D209" t="s">
        <v>59</v>
      </c>
    </row>
    <row r="210" spans="1:4" x14ac:dyDescent="0.35">
      <c r="A210">
        <v>209</v>
      </c>
      <c r="B210">
        <v>0</v>
      </c>
      <c r="C210" t="s">
        <v>59</v>
      </c>
      <c r="D210" t="s">
        <v>59</v>
      </c>
    </row>
    <row r="211" spans="1:4" x14ac:dyDescent="0.35">
      <c r="A211">
        <v>210</v>
      </c>
      <c r="B211">
        <v>0</v>
      </c>
      <c r="C211" t="s">
        <v>59</v>
      </c>
      <c r="D211" t="s">
        <v>59</v>
      </c>
    </row>
    <row r="212" spans="1:4" x14ac:dyDescent="0.35">
      <c r="A212">
        <v>211</v>
      </c>
      <c r="B212">
        <v>0</v>
      </c>
      <c r="C212" t="s">
        <v>59</v>
      </c>
      <c r="D212" t="s">
        <v>59</v>
      </c>
    </row>
    <row r="213" spans="1:4" x14ac:dyDescent="0.35">
      <c r="A213">
        <v>212</v>
      </c>
      <c r="B213">
        <v>0</v>
      </c>
      <c r="C213" t="s">
        <v>59</v>
      </c>
      <c r="D213" t="s">
        <v>59</v>
      </c>
    </row>
    <row r="214" spans="1:4" x14ac:dyDescent="0.35">
      <c r="A214">
        <v>213</v>
      </c>
      <c r="B214">
        <v>0</v>
      </c>
      <c r="C214" t="s">
        <v>59</v>
      </c>
      <c r="D214" t="s">
        <v>59</v>
      </c>
    </row>
    <row r="215" spans="1:4" x14ac:dyDescent="0.35">
      <c r="A215">
        <v>214</v>
      </c>
      <c r="B215">
        <v>1</v>
      </c>
      <c r="C215" t="s">
        <v>66</v>
      </c>
      <c r="D215" t="s">
        <v>59</v>
      </c>
    </row>
    <row r="216" spans="1:4" x14ac:dyDescent="0.35">
      <c r="A216">
        <v>215</v>
      </c>
      <c r="B216">
        <v>1</v>
      </c>
      <c r="C216" t="s">
        <v>71</v>
      </c>
      <c r="D216" t="s">
        <v>59</v>
      </c>
    </row>
    <row r="217" spans="1:4" x14ac:dyDescent="0.35">
      <c r="A217">
        <v>216</v>
      </c>
      <c r="B217">
        <v>1</v>
      </c>
      <c r="C217" t="s">
        <v>71</v>
      </c>
      <c r="D217" t="s">
        <v>59</v>
      </c>
    </row>
    <row r="218" spans="1:4" x14ac:dyDescent="0.35">
      <c r="A218">
        <v>217</v>
      </c>
      <c r="B218">
        <v>1</v>
      </c>
      <c r="C218" t="s">
        <v>71</v>
      </c>
      <c r="D218" t="s">
        <v>59</v>
      </c>
    </row>
    <row r="219" spans="1:4" x14ac:dyDescent="0.35">
      <c r="A219">
        <v>218</v>
      </c>
      <c r="B219">
        <v>0</v>
      </c>
      <c r="C219" t="s">
        <v>59</v>
      </c>
      <c r="D219" t="s">
        <v>59</v>
      </c>
    </row>
    <row r="220" spans="1:4" x14ac:dyDescent="0.35">
      <c r="A220">
        <v>219</v>
      </c>
      <c r="B220">
        <v>1</v>
      </c>
      <c r="C220" t="s">
        <v>71</v>
      </c>
      <c r="D220" t="s">
        <v>59</v>
      </c>
    </row>
    <row r="221" spans="1:4" x14ac:dyDescent="0.35">
      <c r="A221">
        <v>220</v>
      </c>
      <c r="B221">
        <v>0</v>
      </c>
      <c r="C221" t="s">
        <v>59</v>
      </c>
      <c r="D221" t="s">
        <v>59</v>
      </c>
    </row>
    <row r="222" spans="1:4" x14ac:dyDescent="0.35">
      <c r="A222">
        <v>221</v>
      </c>
      <c r="B222">
        <v>0</v>
      </c>
      <c r="C222" t="s">
        <v>59</v>
      </c>
      <c r="D222" t="s">
        <v>59</v>
      </c>
    </row>
    <row r="223" spans="1:4" x14ac:dyDescent="0.35">
      <c r="A223">
        <v>222</v>
      </c>
      <c r="B223">
        <v>1</v>
      </c>
      <c r="C223" t="s">
        <v>71</v>
      </c>
      <c r="D223" t="s">
        <v>69</v>
      </c>
    </row>
    <row r="224" spans="1:4" x14ac:dyDescent="0.35">
      <c r="A224">
        <v>223</v>
      </c>
      <c r="B224">
        <v>1</v>
      </c>
      <c r="C224" t="s">
        <v>71</v>
      </c>
      <c r="D224" t="s">
        <v>69</v>
      </c>
    </row>
    <row r="225" spans="1:4" x14ac:dyDescent="0.35">
      <c r="A225">
        <v>224</v>
      </c>
      <c r="B225">
        <v>1</v>
      </c>
      <c r="C225" t="s">
        <v>71</v>
      </c>
      <c r="D225" t="s">
        <v>69</v>
      </c>
    </row>
    <row r="226" spans="1:4" x14ac:dyDescent="0.35">
      <c r="A226">
        <v>225</v>
      </c>
      <c r="B226">
        <v>0</v>
      </c>
      <c r="C226" t="s">
        <v>59</v>
      </c>
      <c r="D226" t="s">
        <v>59</v>
      </c>
    </row>
    <row r="227" spans="1:4" x14ac:dyDescent="0.35">
      <c r="A227">
        <v>226</v>
      </c>
      <c r="B227">
        <v>0</v>
      </c>
      <c r="C227" t="s">
        <v>59</v>
      </c>
      <c r="D227" t="s">
        <v>59</v>
      </c>
    </row>
    <row r="228" spans="1:4" x14ac:dyDescent="0.35">
      <c r="A228">
        <v>227</v>
      </c>
      <c r="B228">
        <v>1</v>
      </c>
      <c r="C228" t="s">
        <v>69</v>
      </c>
      <c r="D228" t="s">
        <v>59</v>
      </c>
    </row>
    <row r="229" spans="1:4" x14ac:dyDescent="0.35">
      <c r="A229">
        <v>228</v>
      </c>
      <c r="B229">
        <v>0</v>
      </c>
      <c r="C229" t="s">
        <v>59</v>
      </c>
      <c r="D229" t="s">
        <v>59</v>
      </c>
    </row>
    <row r="230" spans="1:4" x14ac:dyDescent="0.35">
      <c r="A230">
        <v>229</v>
      </c>
      <c r="B230">
        <v>0</v>
      </c>
      <c r="C230" t="s">
        <v>59</v>
      </c>
      <c r="D230" t="s">
        <v>59</v>
      </c>
    </row>
    <row r="231" spans="1:4" x14ac:dyDescent="0.35">
      <c r="A231">
        <v>230</v>
      </c>
      <c r="B231">
        <v>0</v>
      </c>
      <c r="C231" t="s">
        <v>59</v>
      </c>
      <c r="D231" t="s">
        <v>59</v>
      </c>
    </row>
    <row r="232" spans="1:4" x14ac:dyDescent="0.35">
      <c r="A232">
        <v>231</v>
      </c>
      <c r="B232">
        <v>0</v>
      </c>
      <c r="C232" t="s">
        <v>59</v>
      </c>
      <c r="D232" t="s">
        <v>59</v>
      </c>
    </row>
    <row r="233" spans="1:4" x14ac:dyDescent="0.35">
      <c r="A233">
        <v>232</v>
      </c>
      <c r="B233">
        <v>0</v>
      </c>
      <c r="C233" t="s">
        <v>59</v>
      </c>
      <c r="D233" t="s">
        <v>59</v>
      </c>
    </row>
    <row r="234" spans="1:4" x14ac:dyDescent="0.35">
      <c r="A234">
        <v>233</v>
      </c>
      <c r="B234">
        <v>0</v>
      </c>
      <c r="C234" t="s">
        <v>59</v>
      </c>
      <c r="D234" t="s">
        <v>59</v>
      </c>
    </row>
    <row r="235" spans="1:4" x14ac:dyDescent="0.35">
      <c r="A235">
        <v>234</v>
      </c>
      <c r="B235">
        <v>1</v>
      </c>
      <c r="C235" t="s">
        <v>69</v>
      </c>
      <c r="D235" t="s">
        <v>59</v>
      </c>
    </row>
    <row r="236" spans="1:4" x14ac:dyDescent="0.35">
      <c r="A236">
        <v>235</v>
      </c>
      <c r="B236">
        <v>1</v>
      </c>
      <c r="C236" t="s">
        <v>66</v>
      </c>
      <c r="D236" t="s">
        <v>59</v>
      </c>
    </row>
    <row r="237" spans="1:4" x14ac:dyDescent="0.35">
      <c r="A237">
        <v>236</v>
      </c>
      <c r="B237">
        <v>1</v>
      </c>
      <c r="C237" t="s">
        <v>69</v>
      </c>
      <c r="D237" t="s">
        <v>59</v>
      </c>
    </row>
    <row r="238" spans="1:4" x14ac:dyDescent="0.35">
      <c r="A238">
        <v>237</v>
      </c>
      <c r="B238">
        <v>0</v>
      </c>
      <c r="C238" t="s">
        <v>59</v>
      </c>
      <c r="D238" t="s">
        <v>59</v>
      </c>
    </row>
    <row r="239" spans="1:4" x14ac:dyDescent="0.35">
      <c r="A239">
        <v>238</v>
      </c>
      <c r="B239">
        <v>1</v>
      </c>
      <c r="C239" t="s">
        <v>76</v>
      </c>
      <c r="D239" t="s">
        <v>59</v>
      </c>
    </row>
    <row r="240" spans="1:4" x14ac:dyDescent="0.35">
      <c r="A240">
        <v>239</v>
      </c>
      <c r="B240">
        <v>0</v>
      </c>
      <c r="C240" t="s">
        <v>59</v>
      </c>
      <c r="D240" t="s">
        <v>59</v>
      </c>
    </row>
    <row r="241" spans="1:4" x14ac:dyDescent="0.35">
      <c r="A241">
        <v>240</v>
      </c>
      <c r="B241">
        <v>1</v>
      </c>
      <c r="C241" t="s">
        <v>76</v>
      </c>
      <c r="D241" t="s">
        <v>59</v>
      </c>
    </row>
    <row r="242" spans="1:4" x14ac:dyDescent="0.35">
      <c r="A242">
        <v>241</v>
      </c>
      <c r="B242">
        <v>1</v>
      </c>
      <c r="C242" t="s">
        <v>82</v>
      </c>
      <c r="D242" t="s">
        <v>59</v>
      </c>
    </row>
    <row r="243" spans="1:4" x14ac:dyDescent="0.35">
      <c r="A243">
        <v>242</v>
      </c>
      <c r="B243">
        <v>1</v>
      </c>
      <c r="C243" t="s">
        <v>82</v>
      </c>
      <c r="D243" t="s">
        <v>59</v>
      </c>
    </row>
    <row r="244" spans="1:4" x14ac:dyDescent="0.35">
      <c r="A244">
        <v>243</v>
      </c>
      <c r="B244">
        <v>1</v>
      </c>
      <c r="C244" t="s">
        <v>83</v>
      </c>
      <c r="D244" t="s">
        <v>59</v>
      </c>
    </row>
    <row r="245" spans="1:4" x14ac:dyDescent="0.35">
      <c r="A245">
        <v>244</v>
      </c>
      <c r="B245">
        <v>1</v>
      </c>
      <c r="C245" t="s">
        <v>82</v>
      </c>
      <c r="D245" t="s">
        <v>59</v>
      </c>
    </row>
    <row r="246" spans="1:4" x14ac:dyDescent="0.35">
      <c r="A246">
        <v>245</v>
      </c>
      <c r="B246">
        <v>1</v>
      </c>
      <c r="C246" t="s">
        <v>82</v>
      </c>
      <c r="D246" t="s">
        <v>59</v>
      </c>
    </row>
    <row r="247" spans="1:4" x14ac:dyDescent="0.35">
      <c r="A247">
        <v>246</v>
      </c>
      <c r="B247">
        <v>1</v>
      </c>
      <c r="C247" t="s">
        <v>82</v>
      </c>
      <c r="D247" t="s">
        <v>59</v>
      </c>
    </row>
    <row r="248" spans="1:4" x14ac:dyDescent="0.35">
      <c r="A248">
        <v>247</v>
      </c>
      <c r="B248">
        <v>0</v>
      </c>
      <c r="C248" t="s">
        <v>59</v>
      </c>
      <c r="D248" t="s">
        <v>59</v>
      </c>
    </row>
    <row r="249" spans="1:4" x14ac:dyDescent="0.35">
      <c r="A249">
        <v>248</v>
      </c>
      <c r="B249">
        <v>1</v>
      </c>
      <c r="C249" t="s">
        <v>69</v>
      </c>
      <c r="D249" t="s">
        <v>59</v>
      </c>
    </row>
    <row r="250" spans="1:4" x14ac:dyDescent="0.35">
      <c r="A250">
        <v>249</v>
      </c>
      <c r="B250">
        <v>1</v>
      </c>
      <c r="C250" t="s">
        <v>66</v>
      </c>
      <c r="D250" t="s">
        <v>59</v>
      </c>
    </row>
    <row r="251" spans="1:4" x14ac:dyDescent="0.35">
      <c r="A251">
        <v>250</v>
      </c>
      <c r="B251">
        <v>1</v>
      </c>
      <c r="C251" t="s">
        <v>63</v>
      </c>
      <c r="D251" t="s">
        <v>59</v>
      </c>
    </row>
    <row r="252" spans="1:4" x14ac:dyDescent="0.35">
      <c r="A252">
        <v>251</v>
      </c>
      <c r="B252">
        <v>1</v>
      </c>
      <c r="C252" t="s">
        <v>63</v>
      </c>
      <c r="D252" t="s">
        <v>59</v>
      </c>
    </row>
    <row r="253" spans="1:4" x14ac:dyDescent="0.35">
      <c r="A253">
        <v>252</v>
      </c>
      <c r="B253">
        <v>0</v>
      </c>
      <c r="C253" t="s">
        <v>59</v>
      </c>
      <c r="D253" t="s">
        <v>59</v>
      </c>
    </row>
    <row r="254" spans="1:4" x14ac:dyDescent="0.35">
      <c r="A254">
        <v>253</v>
      </c>
      <c r="B254">
        <v>1</v>
      </c>
      <c r="C254" t="s">
        <v>70</v>
      </c>
      <c r="D254" t="s">
        <v>69</v>
      </c>
    </row>
    <row r="255" spans="1:4" x14ac:dyDescent="0.35">
      <c r="A255">
        <v>254</v>
      </c>
      <c r="B255">
        <v>1</v>
      </c>
      <c r="C255" t="s">
        <v>74</v>
      </c>
      <c r="D255" t="s">
        <v>59</v>
      </c>
    </row>
    <row r="256" spans="1:4" x14ac:dyDescent="0.35">
      <c r="A256">
        <v>255</v>
      </c>
      <c r="B256">
        <v>0</v>
      </c>
      <c r="C256" t="s">
        <v>59</v>
      </c>
      <c r="D256" t="s">
        <v>59</v>
      </c>
    </row>
    <row r="257" spans="1:4" x14ac:dyDescent="0.35">
      <c r="A257">
        <v>256</v>
      </c>
      <c r="B257">
        <v>0</v>
      </c>
      <c r="C257" t="s">
        <v>59</v>
      </c>
      <c r="D257" t="s">
        <v>59</v>
      </c>
    </row>
    <row r="258" spans="1:4" x14ac:dyDescent="0.35">
      <c r="A258">
        <v>257</v>
      </c>
      <c r="B258">
        <v>0</v>
      </c>
      <c r="C258" t="s">
        <v>59</v>
      </c>
      <c r="D258" t="s">
        <v>59</v>
      </c>
    </row>
    <row r="259" spans="1:4" x14ac:dyDescent="0.35">
      <c r="A259">
        <v>258</v>
      </c>
      <c r="B259">
        <v>0</v>
      </c>
      <c r="C259" t="s">
        <v>59</v>
      </c>
      <c r="D259" t="s">
        <v>59</v>
      </c>
    </row>
    <row r="260" spans="1:4" x14ac:dyDescent="0.35">
      <c r="A260">
        <v>259</v>
      </c>
      <c r="B260">
        <v>0</v>
      </c>
      <c r="C260" t="s">
        <v>59</v>
      </c>
      <c r="D260" t="s">
        <v>59</v>
      </c>
    </row>
    <row r="261" spans="1:4" x14ac:dyDescent="0.35">
      <c r="A261">
        <v>260</v>
      </c>
      <c r="B261">
        <v>1</v>
      </c>
      <c r="C261" t="s">
        <v>76</v>
      </c>
      <c r="D261" t="s">
        <v>59</v>
      </c>
    </row>
    <row r="262" spans="1:4" x14ac:dyDescent="0.35">
      <c r="A262">
        <v>261</v>
      </c>
      <c r="B262">
        <v>1</v>
      </c>
      <c r="C262" t="s">
        <v>69</v>
      </c>
      <c r="D262" t="s">
        <v>59</v>
      </c>
    </row>
    <row r="263" spans="1:4" x14ac:dyDescent="0.35">
      <c r="A263">
        <v>262</v>
      </c>
      <c r="B263">
        <v>0</v>
      </c>
      <c r="C263" t="s">
        <v>59</v>
      </c>
      <c r="D263" t="s">
        <v>59</v>
      </c>
    </row>
    <row r="264" spans="1:4" x14ac:dyDescent="0.35">
      <c r="A264">
        <v>263</v>
      </c>
      <c r="B264">
        <v>0</v>
      </c>
      <c r="C264" t="s">
        <v>59</v>
      </c>
      <c r="D264" t="s">
        <v>59</v>
      </c>
    </row>
    <row r="265" spans="1:4" x14ac:dyDescent="0.35">
      <c r="A265">
        <v>264</v>
      </c>
      <c r="B265">
        <v>0</v>
      </c>
      <c r="C265" t="s">
        <v>59</v>
      </c>
      <c r="D265" t="s">
        <v>59</v>
      </c>
    </row>
    <row r="266" spans="1:4" x14ac:dyDescent="0.35">
      <c r="A266">
        <v>265</v>
      </c>
      <c r="B266">
        <v>0</v>
      </c>
      <c r="C266" t="s">
        <v>59</v>
      </c>
      <c r="D266" t="s">
        <v>59</v>
      </c>
    </row>
    <row r="267" spans="1:4" x14ac:dyDescent="0.35">
      <c r="A267">
        <v>266</v>
      </c>
      <c r="B267">
        <v>0</v>
      </c>
      <c r="C267" t="s">
        <v>59</v>
      </c>
      <c r="D267" t="s">
        <v>59</v>
      </c>
    </row>
    <row r="268" spans="1:4" x14ac:dyDescent="0.35">
      <c r="A268">
        <v>267</v>
      </c>
      <c r="B268">
        <v>1</v>
      </c>
      <c r="C268" t="s">
        <v>71</v>
      </c>
      <c r="D268" t="s">
        <v>59</v>
      </c>
    </row>
    <row r="269" spans="1:4" x14ac:dyDescent="0.35">
      <c r="A269">
        <v>268</v>
      </c>
      <c r="B269">
        <v>1</v>
      </c>
      <c r="C269" t="s">
        <v>71</v>
      </c>
      <c r="D269" t="s">
        <v>69</v>
      </c>
    </row>
    <row r="270" spans="1:4" x14ac:dyDescent="0.35">
      <c r="A270">
        <v>269</v>
      </c>
      <c r="B270">
        <v>1</v>
      </c>
      <c r="C270" t="s">
        <v>71</v>
      </c>
      <c r="D270" t="s">
        <v>69</v>
      </c>
    </row>
    <row r="271" spans="1:4" x14ac:dyDescent="0.35">
      <c r="A271">
        <v>270</v>
      </c>
      <c r="B271">
        <v>1</v>
      </c>
      <c r="C271" t="s">
        <v>71</v>
      </c>
      <c r="D271" t="s">
        <v>69</v>
      </c>
    </row>
    <row r="272" spans="1:4" x14ac:dyDescent="0.35">
      <c r="A272">
        <v>271</v>
      </c>
      <c r="B272">
        <v>1</v>
      </c>
      <c r="C272" t="s">
        <v>82</v>
      </c>
      <c r="D272" t="s">
        <v>59</v>
      </c>
    </row>
    <row r="273" spans="1:4" x14ac:dyDescent="0.35">
      <c r="A273">
        <v>272</v>
      </c>
      <c r="B273">
        <v>0</v>
      </c>
      <c r="C273" t="s">
        <v>59</v>
      </c>
      <c r="D273" t="s">
        <v>59</v>
      </c>
    </row>
    <row r="274" spans="1:4" x14ac:dyDescent="0.35">
      <c r="A274">
        <v>273</v>
      </c>
      <c r="B274">
        <v>0</v>
      </c>
      <c r="C274" t="s">
        <v>59</v>
      </c>
      <c r="D274" t="s">
        <v>59</v>
      </c>
    </row>
    <row r="275" spans="1:4" x14ac:dyDescent="0.35">
      <c r="A275">
        <v>274</v>
      </c>
      <c r="B275">
        <v>0</v>
      </c>
      <c r="C275" t="s">
        <v>59</v>
      </c>
      <c r="D275" t="s">
        <v>59</v>
      </c>
    </row>
    <row r="276" spans="1:4" x14ac:dyDescent="0.35">
      <c r="A276">
        <v>275</v>
      </c>
      <c r="B276">
        <v>1</v>
      </c>
      <c r="C276" t="s">
        <v>63</v>
      </c>
      <c r="D276" t="s">
        <v>59</v>
      </c>
    </row>
    <row r="277" spans="1:4" x14ac:dyDescent="0.35">
      <c r="A277">
        <v>276</v>
      </c>
      <c r="B277">
        <v>1</v>
      </c>
      <c r="C277" t="s">
        <v>63</v>
      </c>
      <c r="D277" t="s">
        <v>59</v>
      </c>
    </row>
    <row r="278" spans="1:4" x14ac:dyDescent="0.35">
      <c r="A278">
        <v>277</v>
      </c>
      <c r="B278">
        <v>1</v>
      </c>
      <c r="C278" t="s">
        <v>76</v>
      </c>
      <c r="D278" t="s">
        <v>59</v>
      </c>
    </row>
    <row r="279" spans="1:4" x14ac:dyDescent="0.35">
      <c r="A279">
        <v>278</v>
      </c>
      <c r="B279">
        <v>1</v>
      </c>
      <c r="C279" t="s">
        <v>63</v>
      </c>
      <c r="D279" t="s">
        <v>59</v>
      </c>
    </row>
    <row r="280" spans="1:4" x14ac:dyDescent="0.35">
      <c r="A280">
        <v>279</v>
      </c>
      <c r="B280">
        <v>1</v>
      </c>
      <c r="C280" t="s">
        <v>63</v>
      </c>
      <c r="D280" t="s">
        <v>59</v>
      </c>
    </row>
    <row r="281" spans="1:4" x14ac:dyDescent="0.35">
      <c r="A281">
        <v>280</v>
      </c>
      <c r="B281">
        <v>1</v>
      </c>
      <c r="C281" t="s">
        <v>63</v>
      </c>
      <c r="D281" t="s">
        <v>59</v>
      </c>
    </row>
    <row r="282" spans="1:4" x14ac:dyDescent="0.35">
      <c r="A282">
        <v>281</v>
      </c>
      <c r="B282">
        <v>0</v>
      </c>
      <c r="C282" t="s">
        <v>59</v>
      </c>
      <c r="D282" t="s">
        <v>59</v>
      </c>
    </row>
    <row r="283" spans="1:4" x14ac:dyDescent="0.35">
      <c r="A283">
        <v>282</v>
      </c>
      <c r="B283">
        <v>0</v>
      </c>
      <c r="C283" t="s">
        <v>59</v>
      </c>
      <c r="D283" t="s">
        <v>59</v>
      </c>
    </row>
    <row r="284" spans="1:4" x14ac:dyDescent="0.35">
      <c r="A284">
        <v>283</v>
      </c>
      <c r="B284">
        <v>0</v>
      </c>
      <c r="C284" t="s">
        <v>59</v>
      </c>
      <c r="D284" t="s">
        <v>59</v>
      </c>
    </row>
    <row r="285" spans="1:4" x14ac:dyDescent="0.35">
      <c r="A285">
        <v>284</v>
      </c>
      <c r="B285">
        <v>1</v>
      </c>
      <c r="C285" t="s">
        <v>71</v>
      </c>
      <c r="D285" t="s">
        <v>59</v>
      </c>
    </row>
    <row r="286" spans="1:4" x14ac:dyDescent="0.35">
      <c r="A286">
        <v>285</v>
      </c>
      <c r="B286">
        <v>1</v>
      </c>
      <c r="C286" t="s">
        <v>66</v>
      </c>
      <c r="D286" t="s">
        <v>59</v>
      </c>
    </row>
    <row r="287" spans="1:4" x14ac:dyDescent="0.35">
      <c r="A287">
        <v>286</v>
      </c>
      <c r="B287">
        <v>0</v>
      </c>
      <c r="C287" t="s">
        <v>59</v>
      </c>
      <c r="D287" t="s">
        <v>59</v>
      </c>
    </row>
    <row r="288" spans="1:4" x14ac:dyDescent="0.35">
      <c r="A288">
        <v>287</v>
      </c>
      <c r="B288">
        <v>0</v>
      </c>
      <c r="C288" t="s">
        <v>59</v>
      </c>
      <c r="D288" t="s">
        <v>59</v>
      </c>
    </row>
    <row r="289" spans="1:4" x14ac:dyDescent="0.35">
      <c r="A289">
        <v>288</v>
      </c>
      <c r="B289">
        <v>0</v>
      </c>
      <c r="C289" t="s">
        <v>59</v>
      </c>
      <c r="D289" t="s">
        <v>59</v>
      </c>
    </row>
    <row r="290" spans="1:4" x14ac:dyDescent="0.35">
      <c r="A290">
        <v>289</v>
      </c>
      <c r="B290">
        <v>0</v>
      </c>
      <c r="C290" t="s">
        <v>59</v>
      </c>
      <c r="D290" t="s">
        <v>59</v>
      </c>
    </row>
    <row r="291" spans="1:4" x14ac:dyDescent="0.35">
      <c r="A291">
        <v>290</v>
      </c>
      <c r="B291">
        <v>0</v>
      </c>
      <c r="C291" t="s">
        <v>59</v>
      </c>
      <c r="D291" t="s">
        <v>59</v>
      </c>
    </row>
    <row r="292" spans="1:4" x14ac:dyDescent="0.35">
      <c r="A292">
        <v>291</v>
      </c>
      <c r="B292">
        <v>1</v>
      </c>
      <c r="C292" t="s">
        <v>69</v>
      </c>
      <c r="D292" t="s">
        <v>67</v>
      </c>
    </row>
    <row r="293" spans="1:4" x14ac:dyDescent="0.35">
      <c r="A293">
        <v>292</v>
      </c>
      <c r="B293">
        <v>1</v>
      </c>
      <c r="C293" t="s">
        <v>81</v>
      </c>
      <c r="D293" t="s">
        <v>69</v>
      </c>
    </row>
    <row r="294" spans="1:4" x14ac:dyDescent="0.35">
      <c r="A294">
        <v>293</v>
      </c>
      <c r="B294">
        <v>1</v>
      </c>
      <c r="C294" t="s">
        <v>81</v>
      </c>
      <c r="D294" t="s">
        <v>59</v>
      </c>
    </row>
    <row r="295" spans="1:4" x14ac:dyDescent="0.35">
      <c r="A295">
        <v>294</v>
      </c>
      <c r="B295">
        <v>1</v>
      </c>
      <c r="C295" t="s">
        <v>71</v>
      </c>
      <c r="D295" t="s">
        <v>59</v>
      </c>
    </row>
    <row r="296" spans="1:4" x14ac:dyDescent="0.35">
      <c r="A296">
        <v>295</v>
      </c>
      <c r="B296">
        <v>0</v>
      </c>
      <c r="C296" t="s">
        <v>59</v>
      </c>
      <c r="D296" t="s">
        <v>59</v>
      </c>
    </row>
    <row r="297" spans="1:4" x14ac:dyDescent="0.35">
      <c r="A297">
        <v>296</v>
      </c>
      <c r="B297">
        <v>0</v>
      </c>
      <c r="C297" t="s">
        <v>59</v>
      </c>
      <c r="D297" t="s">
        <v>59</v>
      </c>
    </row>
    <row r="298" spans="1:4" x14ac:dyDescent="0.35">
      <c r="A298">
        <v>297</v>
      </c>
      <c r="B298">
        <v>0</v>
      </c>
      <c r="C298" t="s">
        <v>59</v>
      </c>
      <c r="D298" t="s">
        <v>59</v>
      </c>
    </row>
    <row r="299" spans="1:4" x14ac:dyDescent="0.35">
      <c r="A299">
        <v>298</v>
      </c>
      <c r="B299">
        <v>1</v>
      </c>
      <c r="C299" t="s">
        <v>83</v>
      </c>
      <c r="D299" t="s">
        <v>59</v>
      </c>
    </row>
    <row r="300" spans="1:4" x14ac:dyDescent="0.35">
      <c r="A300">
        <v>299</v>
      </c>
      <c r="B300">
        <v>0</v>
      </c>
      <c r="C300" t="s">
        <v>59</v>
      </c>
      <c r="D300" t="s">
        <v>59</v>
      </c>
    </row>
    <row r="301" spans="1:4" x14ac:dyDescent="0.35">
      <c r="A301">
        <v>300</v>
      </c>
      <c r="B301">
        <v>1</v>
      </c>
      <c r="C301" t="s">
        <v>82</v>
      </c>
      <c r="D301" t="s">
        <v>59</v>
      </c>
    </row>
    <row r="302" spans="1:4" x14ac:dyDescent="0.35">
      <c r="A302">
        <v>301</v>
      </c>
      <c r="B302">
        <v>1</v>
      </c>
      <c r="C302" t="s">
        <v>67</v>
      </c>
      <c r="D302" t="s">
        <v>59</v>
      </c>
    </row>
    <row r="303" spans="1:4" x14ac:dyDescent="0.35">
      <c r="A303">
        <v>302</v>
      </c>
      <c r="B303">
        <v>1</v>
      </c>
      <c r="C303" t="s">
        <v>82</v>
      </c>
      <c r="D303" t="s">
        <v>59</v>
      </c>
    </row>
    <row r="304" spans="1:4" x14ac:dyDescent="0.35">
      <c r="A304">
        <v>303</v>
      </c>
      <c r="B304">
        <v>1</v>
      </c>
      <c r="C304" t="s">
        <v>82</v>
      </c>
      <c r="D304" t="s">
        <v>59</v>
      </c>
    </row>
    <row r="305" spans="1:4" x14ac:dyDescent="0.35">
      <c r="A305">
        <v>304</v>
      </c>
      <c r="B305">
        <v>1</v>
      </c>
      <c r="C305" t="s">
        <v>82</v>
      </c>
      <c r="D305" t="s">
        <v>59</v>
      </c>
    </row>
    <row r="306" spans="1:4" x14ac:dyDescent="0.35">
      <c r="A306">
        <v>305</v>
      </c>
      <c r="B306">
        <v>1</v>
      </c>
      <c r="C306" t="s">
        <v>82</v>
      </c>
      <c r="D306" t="s">
        <v>59</v>
      </c>
    </row>
    <row r="307" spans="1:4" x14ac:dyDescent="0.35">
      <c r="A307">
        <v>306</v>
      </c>
      <c r="B307">
        <v>0</v>
      </c>
      <c r="C307" t="s">
        <v>59</v>
      </c>
      <c r="D307" t="s">
        <v>59</v>
      </c>
    </row>
    <row r="308" spans="1:4" x14ac:dyDescent="0.35">
      <c r="A308">
        <v>307</v>
      </c>
      <c r="B308">
        <v>1</v>
      </c>
      <c r="C308" t="s">
        <v>67</v>
      </c>
      <c r="D308" t="s">
        <v>59</v>
      </c>
    </row>
    <row r="309" spans="1:4" x14ac:dyDescent="0.35">
      <c r="A309">
        <v>308</v>
      </c>
      <c r="B309">
        <v>0</v>
      </c>
      <c r="C309" t="s">
        <v>59</v>
      </c>
      <c r="D309" t="s">
        <v>59</v>
      </c>
    </row>
    <row r="310" spans="1:4" x14ac:dyDescent="0.35">
      <c r="A310">
        <v>309</v>
      </c>
      <c r="B310">
        <v>1</v>
      </c>
      <c r="C310" t="s">
        <v>63</v>
      </c>
      <c r="D310" t="s">
        <v>59</v>
      </c>
    </row>
    <row r="311" spans="1:4" x14ac:dyDescent="0.35">
      <c r="A311">
        <v>310</v>
      </c>
      <c r="B311">
        <v>0</v>
      </c>
      <c r="C311" t="s">
        <v>59</v>
      </c>
      <c r="D311" t="s">
        <v>59</v>
      </c>
    </row>
    <row r="312" spans="1:4" x14ac:dyDescent="0.35">
      <c r="A312">
        <v>311</v>
      </c>
      <c r="B312">
        <v>0</v>
      </c>
      <c r="C312" t="s">
        <v>59</v>
      </c>
      <c r="D312" t="s">
        <v>59</v>
      </c>
    </row>
    <row r="313" spans="1:4" x14ac:dyDescent="0.35">
      <c r="A313">
        <v>312</v>
      </c>
      <c r="B313">
        <v>0</v>
      </c>
      <c r="C313" t="s">
        <v>59</v>
      </c>
      <c r="D313" t="s">
        <v>59</v>
      </c>
    </row>
    <row r="314" spans="1:4" x14ac:dyDescent="0.35">
      <c r="A314">
        <v>313</v>
      </c>
      <c r="B314">
        <v>0</v>
      </c>
      <c r="C314" t="s">
        <v>59</v>
      </c>
      <c r="D314" t="s">
        <v>59</v>
      </c>
    </row>
    <row r="315" spans="1:4" x14ac:dyDescent="0.35">
      <c r="A315">
        <v>314</v>
      </c>
      <c r="B315">
        <v>0</v>
      </c>
      <c r="C315" t="s">
        <v>59</v>
      </c>
      <c r="D315" t="s">
        <v>59</v>
      </c>
    </row>
    <row r="316" spans="1:4" x14ac:dyDescent="0.35">
      <c r="A316">
        <v>315</v>
      </c>
      <c r="B316">
        <v>1</v>
      </c>
      <c r="C316" t="s">
        <v>83</v>
      </c>
      <c r="D316" t="s">
        <v>62</v>
      </c>
    </row>
    <row r="317" spans="1:4" x14ac:dyDescent="0.35">
      <c r="A317">
        <v>316</v>
      </c>
      <c r="B317">
        <v>1</v>
      </c>
      <c r="C317" t="s">
        <v>62</v>
      </c>
      <c r="D317" t="s">
        <v>59</v>
      </c>
    </row>
    <row r="318" spans="1:4" x14ac:dyDescent="0.35">
      <c r="A318">
        <v>317</v>
      </c>
      <c r="B318">
        <v>0</v>
      </c>
      <c r="C318" t="s">
        <v>59</v>
      </c>
      <c r="D318" t="s">
        <v>59</v>
      </c>
    </row>
    <row r="319" spans="1:4" x14ac:dyDescent="0.35">
      <c r="A319">
        <v>318</v>
      </c>
      <c r="B319">
        <v>0</v>
      </c>
      <c r="C319" t="s">
        <v>59</v>
      </c>
      <c r="D319" t="s">
        <v>59</v>
      </c>
    </row>
    <row r="320" spans="1:4" x14ac:dyDescent="0.35">
      <c r="A320">
        <v>319</v>
      </c>
      <c r="B320">
        <v>0</v>
      </c>
      <c r="C320" t="s">
        <v>59</v>
      </c>
      <c r="D320" t="s">
        <v>59</v>
      </c>
    </row>
    <row r="321" spans="1:4" x14ac:dyDescent="0.35">
      <c r="A321">
        <v>320</v>
      </c>
      <c r="B321">
        <v>1</v>
      </c>
      <c r="C321" t="s">
        <v>71</v>
      </c>
      <c r="D321" t="s">
        <v>59</v>
      </c>
    </row>
    <row r="322" spans="1:4" x14ac:dyDescent="0.35">
      <c r="A322">
        <v>321</v>
      </c>
      <c r="B322">
        <v>1</v>
      </c>
      <c r="C322" t="s">
        <v>69</v>
      </c>
      <c r="D322" t="s">
        <v>59</v>
      </c>
    </row>
    <row r="323" spans="1:4" x14ac:dyDescent="0.35">
      <c r="A323">
        <v>322</v>
      </c>
      <c r="B323">
        <v>1</v>
      </c>
      <c r="C323" t="s">
        <v>71</v>
      </c>
      <c r="D323" t="s">
        <v>59</v>
      </c>
    </row>
    <row r="324" spans="1:4" x14ac:dyDescent="0.35">
      <c r="A324">
        <v>323</v>
      </c>
      <c r="B324">
        <v>0</v>
      </c>
      <c r="C324" t="s">
        <v>59</v>
      </c>
      <c r="D324" t="s">
        <v>59</v>
      </c>
    </row>
    <row r="325" spans="1:4" x14ac:dyDescent="0.35">
      <c r="A325">
        <v>324</v>
      </c>
      <c r="B325">
        <v>0</v>
      </c>
      <c r="C325" t="s">
        <v>59</v>
      </c>
      <c r="D325" t="s">
        <v>59</v>
      </c>
    </row>
    <row r="326" spans="1:4" x14ac:dyDescent="0.35">
      <c r="A326">
        <v>325</v>
      </c>
      <c r="B326">
        <v>0</v>
      </c>
      <c r="C326" t="s">
        <v>59</v>
      </c>
      <c r="D326" t="s">
        <v>59</v>
      </c>
    </row>
    <row r="327" spans="1:4" x14ac:dyDescent="0.35">
      <c r="A327">
        <v>326</v>
      </c>
      <c r="B327">
        <v>0</v>
      </c>
      <c r="C327" t="s">
        <v>59</v>
      </c>
      <c r="D327" t="s">
        <v>59</v>
      </c>
    </row>
    <row r="328" spans="1:4" x14ac:dyDescent="0.35">
      <c r="A328">
        <v>327</v>
      </c>
      <c r="B328">
        <v>0</v>
      </c>
      <c r="C328" t="s">
        <v>59</v>
      </c>
      <c r="D328" t="s">
        <v>59</v>
      </c>
    </row>
    <row r="329" spans="1:4" x14ac:dyDescent="0.35">
      <c r="A329">
        <v>328</v>
      </c>
      <c r="B329">
        <v>1</v>
      </c>
      <c r="C329" t="s">
        <v>81</v>
      </c>
      <c r="D329" t="s">
        <v>59</v>
      </c>
    </row>
    <row r="330" spans="1:4" x14ac:dyDescent="0.35">
      <c r="A330">
        <v>329</v>
      </c>
      <c r="B330">
        <v>1</v>
      </c>
      <c r="C330" t="s">
        <v>82</v>
      </c>
      <c r="D330" t="s">
        <v>59</v>
      </c>
    </row>
    <row r="331" spans="1:4" x14ac:dyDescent="0.35">
      <c r="A331">
        <v>330</v>
      </c>
      <c r="B331">
        <v>1</v>
      </c>
      <c r="C331" t="s">
        <v>69</v>
      </c>
      <c r="D331" t="s">
        <v>59</v>
      </c>
    </row>
    <row r="332" spans="1:4" x14ac:dyDescent="0.35">
      <c r="A332">
        <v>331</v>
      </c>
      <c r="B332">
        <v>1</v>
      </c>
      <c r="C332" t="s">
        <v>69</v>
      </c>
      <c r="D332" t="s">
        <v>59</v>
      </c>
    </row>
    <row r="333" spans="1:4" x14ac:dyDescent="0.35">
      <c r="A333">
        <v>332</v>
      </c>
      <c r="B333">
        <v>1</v>
      </c>
      <c r="C333" t="s">
        <v>69</v>
      </c>
      <c r="D333" t="s">
        <v>59</v>
      </c>
    </row>
    <row r="334" spans="1:4" x14ac:dyDescent="0.35">
      <c r="A334">
        <v>333</v>
      </c>
      <c r="B334">
        <v>1</v>
      </c>
      <c r="C334" t="s">
        <v>82</v>
      </c>
      <c r="D334" t="s">
        <v>59</v>
      </c>
    </row>
    <row r="335" spans="1:4" x14ac:dyDescent="0.35">
      <c r="A335">
        <v>334</v>
      </c>
      <c r="B335">
        <v>0</v>
      </c>
      <c r="C335" t="s">
        <v>59</v>
      </c>
      <c r="D335" t="s">
        <v>59</v>
      </c>
    </row>
    <row r="336" spans="1:4" x14ac:dyDescent="0.35">
      <c r="A336">
        <v>335</v>
      </c>
      <c r="B336">
        <v>1</v>
      </c>
      <c r="C336" t="s">
        <v>83</v>
      </c>
      <c r="D336" t="s">
        <v>59</v>
      </c>
    </row>
    <row r="337" spans="1:4" x14ac:dyDescent="0.35">
      <c r="A337">
        <v>336</v>
      </c>
      <c r="B337">
        <v>1</v>
      </c>
      <c r="C337" t="s">
        <v>69</v>
      </c>
      <c r="D337" t="s">
        <v>59</v>
      </c>
    </row>
    <row r="338" spans="1:4" x14ac:dyDescent="0.35">
      <c r="A338">
        <v>337</v>
      </c>
      <c r="B338">
        <v>1</v>
      </c>
      <c r="C338" t="s">
        <v>69</v>
      </c>
      <c r="D338" t="s">
        <v>59</v>
      </c>
    </row>
    <row r="339" spans="1:4" x14ac:dyDescent="0.35">
      <c r="A339">
        <v>338</v>
      </c>
      <c r="B339">
        <v>1</v>
      </c>
      <c r="C339" t="s">
        <v>69</v>
      </c>
      <c r="D339" t="s">
        <v>59</v>
      </c>
    </row>
    <row r="340" spans="1:4" x14ac:dyDescent="0.35">
      <c r="A340">
        <v>339</v>
      </c>
      <c r="B340">
        <v>1</v>
      </c>
      <c r="C340" t="s">
        <v>69</v>
      </c>
      <c r="D340" t="s">
        <v>59</v>
      </c>
    </row>
    <row r="341" spans="1:4" x14ac:dyDescent="0.35">
      <c r="A341">
        <v>340</v>
      </c>
      <c r="B341">
        <v>1</v>
      </c>
      <c r="C341" t="s">
        <v>69</v>
      </c>
      <c r="D341" t="s">
        <v>59</v>
      </c>
    </row>
    <row r="342" spans="1:4" x14ac:dyDescent="0.35">
      <c r="A342">
        <v>341</v>
      </c>
      <c r="B342">
        <v>0</v>
      </c>
      <c r="C342" t="s">
        <v>59</v>
      </c>
      <c r="D342" t="s">
        <v>59</v>
      </c>
    </row>
    <row r="343" spans="1:4" x14ac:dyDescent="0.35">
      <c r="A343">
        <v>342</v>
      </c>
      <c r="B343">
        <v>1</v>
      </c>
      <c r="C343" t="s">
        <v>69</v>
      </c>
      <c r="D343" t="s">
        <v>59</v>
      </c>
    </row>
    <row r="344" spans="1:4" x14ac:dyDescent="0.35">
      <c r="A344">
        <v>343</v>
      </c>
      <c r="B344">
        <v>1</v>
      </c>
      <c r="C344" t="s">
        <v>81</v>
      </c>
      <c r="D344" t="s">
        <v>59</v>
      </c>
    </row>
    <row r="345" spans="1:4" x14ac:dyDescent="0.35">
      <c r="A345">
        <v>344</v>
      </c>
      <c r="B345">
        <v>1</v>
      </c>
      <c r="C345" t="s">
        <v>69</v>
      </c>
      <c r="D345" t="s">
        <v>59</v>
      </c>
    </row>
    <row r="346" spans="1:4" x14ac:dyDescent="0.35">
      <c r="A346">
        <v>345</v>
      </c>
      <c r="B346">
        <v>1</v>
      </c>
      <c r="C346" t="s">
        <v>69</v>
      </c>
      <c r="D346" t="s">
        <v>59</v>
      </c>
    </row>
    <row r="347" spans="1:4" x14ac:dyDescent="0.35">
      <c r="A347">
        <v>346</v>
      </c>
      <c r="B347">
        <v>1</v>
      </c>
      <c r="C347" t="s">
        <v>83</v>
      </c>
      <c r="D347" t="s">
        <v>59</v>
      </c>
    </row>
    <row r="348" spans="1:4" x14ac:dyDescent="0.35">
      <c r="A348">
        <v>347</v>
      </c>
      <c r="B348">
        <v>1</v>
      </c>
      <c r="C348" t="s">
        <v>76</v>
      </c>
      <c r="D348" t="s">
        <v>59</v>
      </c>
    </row>
    <row r="349" spans="1:4" x14ac:dyDescent="0.35">
      <c r="A349">
        <v>348</v>
      </c>
      <c r="B349">
        <v>1</v>
      </c>
      <c r="C349" t="s">
        <v>76</v>
      </c>
      <c r="D349" t="s">
        <v>59</v>
      </c>
    </row>
    <row r="350" spans="1:4" x14ac:dyDescent="0.35">
      <c r="A350">
        <v>349</v>
      </c>
      <c r="B350">
        <v>1</v>
      </c>
      <c r="C350" t="s">
        <v>69</v>
      </c>
      <c r="D350" t="s">
        <v>59</v>
      </c>
    </row>
    <row r="351" spans="1:4" x14ac:dyDescent="0.35">
      <c r="A351">
        <v>350</v>
      </c>
      <c r="B351">
        <v>0</v>
      </c>
      <c r="C351" t="s">
        <v>59</v>
      </c>
      <c r="D351" t="s">
        <v>59</v>
      </c>
    </row>
    <row r="352" spans="1:4" x14ac:dyDescent="0.35">
      <c r="A352">
        <v>351</v>
      </c>
      <c r="B352">
        <v>0</v>
      </c>
      <c r="C352" t="s">
        <v>59</v>
      </c>
      <c r="D352" t="s">
        <v>59</v>
      </c>
    </row>
    <row r="353" spans="1:4" x14ac:dyDescent="0.35">
      <c r="A353">
        <v>352</v>
      </c>
      <c r="B353">
        <v>0</v>
      </c>
      <c r="C353" t="s">
        <v>59</v>
      </c>
      <c r="D353" t="s">
        <v>59</v>
      </c>
    </row>
    <row r="354" spans="1:4" x14ac:dyDescent="0.35">
      <c r="A354">
        <v>353</v>
      </c>
      <c r="B354">
        <v>1</v>
      </c>
      <c r="C354" t="s">
        <v>82</v>
      </c>
      <c r="D354" t="s">
        <v>59</v>
      </c>
    </row>
    <row r="355" spans="1:4" x14ac:dyDescent="0.35">
      <c r="A355">
        <v>354</v>
      </c>
      <c r="B355">
        <v>1</v>
      </c>
      <c r="C355" t="s">
        <v>82</v>
      </c>
      <c r="D355" t="s">
        <v>59</v>
      </c>
    </row>
    <row r="356" spans="1:4" x14ac:dyDescent="0.35">
      <c r="A356">
        <v>355</v>
      </c>
      <c r="B356">
        <v>1</v>
      </c>
      <c r="C356" t="s">
        <v>82</v>
      </c>
      <c r="D356" t="s">
        <v>59</v>
      </c>
    </row>
    <row r="357" spans="1:4" x14ac:dyDescent="0.35">
      <c r="A357">
        <v>356</v>
      </c>
      <c r="B357">
        <v>1</v>
      </c>
      <c r="C357" t="s">
        <v>60</v>
      </c>
      <c r="D357" t="s">
        <v>59</v>
      </c>
    </row>
    <row r="358" spans="1:4" x14ac:dyDescent="0.35">
      <c r="A358">
        <v>357</v>
      </c>
      <c r="B358">
        <v>0</v>
      </c>
      <c r="C358" t="s">
        <v>59</v>
      </c>
      <c r="D358" t="s">
        <v>59</v>
      </c>
    </row>
    <row r="359" spans="1:4" x14ac:dyDescent="0.35">
      <c r="A359">
        <v>358</v>
      </c>
      <c r="B359">
        <v>0</v>
      </c>
      <c r="C359" t="s">
        <v>59</v>
      </c>
      <c r="D359" t="s">
        <v>59</v>
      </c>
    </row>
    <row r="360" spans="1:4" x14ac:dyDescent="0.35">
      <c r="A360">
        <v>359</v>
      </c>
      <c r="B360">
        <v>0</v>
      </c>
      <c r="C360" t="s">
        <v>59</v>
      </c>
      <c r="D360" t="s">
        <v>59</v>
      </c>
    </row>
    <row r="361" spans="1:4" x14ac:dyDescent="0.35">
      <c r="A361">
        <v>360</v>
      </c>
      <c r="B361">
        <v>1</v>
      </c>
      <c r="C361" t="s">
        <v>63</v>
      </c>
      <c r="D361" t="s">
        <v>59</v>
      </c>
    </row>
    <row r="362" spans="1:4" x14ac:dyDescent="0.35">
      <c r="A362">
        <v>361</v>
      </c>
      <c r="B362">
        <v>1</v>
      </c>
      <c r="C362" t="s">
        <v>71</v>
      </c>
      <c r="D362" t="s">
        <v>59</v>
      </c>
    </row>
    <row r="363" spans="1:4" x14ac:dyDescent="0.35">
      <c r="A363">
        <v>362</v>
      </c>
      <c r="B363">
        <v>1</v>
      </c>
      <c r="C363" t="s">
        <v>69</v>
      </c>
      <c r="D363" t="s">
        <v>59</v>
      </c>
    </row>
    <row r="364" spans="1:4" x14ac:dyDescent="0.35">
      <c r="A364">
        <v>363</v>
      </c>
      <c r="B364">
        <v>0</v>
      </c>
      <c r="C364" t="s">
        <v>59</v>
      </c>
      <c r="D364" t="s">
        <v>59</v>
      </c>
    </row>
    <row r="365" spans="1:4" x14ac:dyDescent="0.35">
      <c r="A365">
        <v>364</v>
      </c>
      <c r="B365">
        <v>0</v>
      </c>
      <c r="C365" t="s">
        <v>59</v>
      </c>
      <c r="D365" t="s">
        <v>59</v>
      </c>
    </row>
    <row r="366" spans="1:4" x14ac:dyDescent="0.35">
      <c r="A366">
        <v>365</v>
      </c>
      <c r="B366">
        <v>1</v>
      </c>
      <c r="C366" t="s">
        <v>76</v>
      </c>
      <c r="D366" t="s">
        <v>59</v>
      </c>
    </row>
    <row r="367" spans="1:4" x14ac:dyDescent="0.35">
      <c r="A367">
        <v>366</v>
      </c>
      <c r="B367">
        <v>0</v>
      </c>
      <c r="C367" t="s">
        <v>59</v>
      </c>
      <c r="D367" t="s">
        <v>59</v>
      </c>
    </row>
    <row r="368" spans="1:4" x14ac:dyDescent="0.35">
      <c r="A368">
        <v>367</v>
      </c>
      <c r="B368">
        <v>0</v>
      </c>
      <c r="C368" t="s">
        <v>59</v>
      </c>
      <c r="D368" t="s">
        <v>59</v>
      </c>
    </row>
    <row r="369" spans="1:4" x14ac:dyDescent="0.35">
      <c r="A369">
        <v>368</v>
      </c>
      <c r="B369">
        <v>1</v>
      </c>
      <c r="C369" t="s">
        <v>69</v>
      </c>
      <c r="D369" t="s">
        <v>59</v>
      </c>
    </row>
    <row r="370" spans="1:4" x14ac:dyDescent="0.35">
      <c r="A370">
        <v>369</v>
      </c>
      <c r="B370">
        <v>1</v>
      </c>
      <c r="C370" t="s">
        <v>69</v>
      </c>
      <c r="D370" t="s">
        <v>59</v>
      </c>
    </row>
    <row r="371" spans="1:4" x14ac:dyDescent="0.35">
      <c r="A371">
        <v>370</v>
      </c>
      <c r="B371">
        <v>1</v>
      </c>
      <c r="C371" t="s">
        <v>69</v>
      </c>
      <c r="D371" t="s">
        <v>59</v>
      </c>
    </row>
    <row r="372" spans="1:4" x14ac:dyDescent="0.35">
      <c r="A372">
        <v>371</v>
      </c>
      <c r="B372">
        <v>0</v>
      </c>
      <c r="C372" t="s">
        <v>59</v>
      </c>
      <c r="D372" t="s">
        <v>59</v>
      </c>
    </row>
    <row r="373" spans="1:4" x14ac:dyDescent="0.35">
      <c r="A373">
        <v>372</v>
      </c>
      <c r="B373">
        <v>0</v>
      </c>
      <c r="C373" t="s">
        <v>59</v>
      </c>
      <c r="D373" t="s">
        <v>59</v>
      </c>
    </row>
    <row r="374" spans="1:4" x14ac:dyDescent="0.35">
      <c r="A374">
        <v>373</v>
      </c>
      <c r="B374">
        <v>0</v>
      </c>
      <c r="C374" t="s">
        <v>59</v>
      </c>
      <c r="D374" t="s">
        <v>59</v>
      </c>
    </row>
    <row r="375" spans="1:4" x14ac:dyDescent="0.35">
      <c r="A375">
        <v>374</v>
      </c>
      <c r="B375">
        <v>0</v>
      </c>
      <c r="C375" t="s">
        <v>59</v>
      </c>
      <c r="D375" t="s">
        <v>59</v>
      </c>
    </row>
    <row r="376" spans="1:4" x14ac:dyDescent="0.35">
      <c r="A376">
        <v>375</v>
      </c>
      <c r="B376">
        <v>0</v>
      </c>
      <c r="C376" t="s">
        <v>59</v>
      </c>
      <c r="D376" t="s">
        <v>59</v>
      </c>
    </row>
    <row r="377" spans="1:4" x14ac:dyDescent="0.35">
      <c r="A377">
        <v>376</v>
      </c>
      <c r="B377">
        <v>1</v>
      </c>
      <c r="C377" t="s">
        <v>71</v>
      </c>
      <c r="D377" t="s">
        <v>59</v>
      </c>
    </row>
    <row r="378" spans="1:4" x14ac:dyDescent="0.35">
      <c r="A378">
        <v>377</v>
      </c>
      <c r="B378">
        <v>1</v>
      </c>
      <c r="C378" t="s">
        <v>71</v>
      </c>
      <c r="D378" t="s">
        <v>59</v>
      </c>
    </row>
    <row r="379" spans="1:4" x14ac:dyDescent="0.35">
      <c r="A379">
        <v>378</v>
      </c>
      <c r="B379">
        <v>1</v>
      </c>
      <c r="C379" t="s">
        <v>71</v>
      </c>
      <c r="D379" t="s">
        <v>59</v>
      </c>
    </row>
    <row r="380" spans="1:4" x14ac:dyDescent="0.35">
      <c r="A380">
        <v>379</v>
      </c>
      <c r="B380">
        <v>0</v>
      </c>
      <c r="C380" t="s">
        <v>59</v>
      </c>
      <c r="D380" t="s">
        <v>59</v>
      </c>
    </row>
    <row r="381" spans="1:4" x14ac:dyDescent="0.35">
      <c r="A381">
        <v>380</v>
      </c>
      <c r="B381">
        <v>0</v>
      </c>
      <c r="C381" t="s">
        <v>59</v>
      </c>
      <c r="D381" t="s">
        <v>59</v>
      </c>
    </row>
    <row r="382" spans="1:4" x14ac:dyDescent="0.35">
      <c r="A382">
        <v>381</v>
      </c>
      <c r="B382">
        <v>0</v>
      </c>
      <c r="C382" t="s">
        <v>59</v>
      </c>
      <c r="D382" t="s">
        <v>59</v>
      </c>
    </row>
    <row r="383" spans="1:4" x14ac:dyDescent="0.35">
      <c r="A383">
        <v>382</v>
      </c>
      <c r="B383">
        <v>0</v>
      </c>
      <c r="C383" t="s">
        <v>59</v>
      </c>
      <c r="D383" t="s">
        <v>59</v>
      </c>
    </row>
    <row r="384" spans="1:4" x14ac:dyDescent="0.35">
      <c r="A384">
        <v>383</v>
      </c>
      <c r="B384">
        <v>0</v>
      </c>
      <c r="C384" t="s">
        <v>59</v>
      </c>
      <c r="D384" t="s">
        <v>59</v>
      </c>
    </row>
    <row r="385" spans="1:4" x14ac:dyDescent="0.35">
      <c r="A385">
        <v>384</v>
      </c>
      <c r="B385">
        <v>1</v>
      </c>
      <c r="C385" t="s">
        <v>63</v>
      </c>
      <c r="D385" t="s">
        <v>59</v>
      </c>
    </row>
    <row r="386" spans="1:4" x14ac:dyDescent="0.35">
      <c r="A386">
        <v>385</v>
      </c>
      <c r="B386">
        <v>1</v>
      </c>
      <c r="C386" t="s">
        <v>63</v>
      </c>
      <c r="D386" t="s">
        <v>59</v>
      </c>
    </row>
    <row r="387" spans="1:4" x14ac:dyDescent="0.35">
      <c r="A387">
        <v>386</v>
      </c>
      <c r="B387">
        <v>1</v>
      </c>
      <c r="C387" t="s">
        <v>71</v>
      </c>
      <c r="D387" t="s">
        <v>59</v>
      </c>
    </row>
    <row r="388" spans="1:4" x14ac:dyDescent="0.35">
      <c r="A388">
        <v>387</v>
      </c>
      <c r="B388">
        <v>0</v>
      </c>
      <c r="C388" t="s">
        <v>59</v>
      </c>
      <c r="D388" t="s">
        <v>59</v>
      </c>
    </row>
    <row r="389" spans="1:4" x14ac:dyDescent="0.35">
      <c r="A389">
        <v>388</v>
      </c>
      <c r="B389">
        <v>0</v>
      </c>
      <c r="C389" t="s">
        <v>59</v>
      </c>
      <c r="D389" t="s">
        <v>59</v>
      </c>
    </row>
    <row r="390" spans="1:4" x14ac:dyDescent="0.35">
      <c r="A390">
        <v>389</v>
      </c>
      <c r="B390">
        <v>0</v>
      </c>
      <c r="C390" t="s">
        <v>59</v>
      </c>
      <c r="D390" t="s">
        <v>59</v>
      </c>
    </row>
    <row r="391" spans="1:4" x14ac:dyDescent="0.35">
      <c r="A391">
        <v>390</v>
      </c>
      <c r="B391">
        <v>1</v>
      </c>
      <c r="C391" t="s">
        <v>71</v>
      </c>
      <c r="D391" t="s">
        <v>59</v>
      </c>
    </row>
    <row r="392" spans="1:4" x14ac:dyDescent="0.35">
      <c r="A392">
        <v>391</v>
      </c>
      <c r="B392">
        <v>1</v>
      </c>
      <c r="C392" t="s">
        <v>63</v>
      </c>
      <c r="D392" t="s">
        <v>59</v>
      </c>
    </row>
    <row r="393" spans="1:4" x14ac:dyDescent="0.35">
      <c r="A393">
        <v>392</v>
      </c>
      <c r="B393">
        <v>1</v>
      </c>
      <c r="C393" t="s">
        <v>63</v>
      </c>
      <c r="D393" t="s">
        <v>59</v>
      </c>
    </row>
    <row r="394" spans="1:4" x14ac:dyDescent="0.35">
      <c r="A394">
        <v>393</v>
      </c>
      <c r="B394">
        <v>1</v>
      </c>
      <c r="C394" t="s">
        <v>63</v>
      </c>
      <c r="D394" t="s">
        <v>59</v>
      </c>
    </row>
    <row r="395" spans="1:4" x14ac:dyDescent="0.35">
      <c r="A395">
        <v>394</v>
      </c>
      <c r="B395">
        <v>0</v>
      </c>
      <c r="C395" t="s">
        <v>59</v>
      </c>
      <c r="D395" t="s">
        <v>59</v>
      </c>
    </row>
    <row r="396" spans="1:4" x14ac:dyDescent="0.35">
      <c r="A396">
        <v>395</v>
      </c>
      <c r="B396">
        <v>0</v>
      </c>
      <c r="C396" t="s">
        <v>59</v>
      </c>
      <c r="D396" t="s">
        <v>59</v>
      </c>
    </row>
    <row r="397" spans="1:4" x14ac:dyDescent="0.35">
      <c r="A397">
        <v>396</v>
      </c>
      <c r="B397">
        <v>0</v>
      </c>
      <c r="C397" t="s">
        <v>59</v>
      </c>
      <c r="D397" t="s">
        <v>59</v>
      </c>
    </row>
    <row r="398" spans="1:4" x14ac:dyDescent="0.35">
      <c r="A398">
        <v>397</v>
      </c>
      <c r="B398">
        <v>0</v>
      </c>
      <c r="C398" t="s">
        <v>59</v>
      </c>
      <c r="D398" t="s">
        <v>59</v>
      </c>
    </row>
    <row r="399" spans="1:4" x14ac:dyDescent="0.35">
      <c r="A399">
        <v>398</v>
      </c>
      <c r="B399">
        <v>1</v>
      </c>
      <c r="C399" t="s">
        <v>63</v>
      </c>
      <c r="D399" t="s">
        <v>59</v>
      </c>
    </row>
    <row r="400" spans="1:4" x14ac:dyDescent="0.35">
      <c r="A400">
        <v>399</v>
      </c>
      <c r="B400">
        <v>0</v>
      </c>
      <c r="C400" t="s">
        <v>59</v>
      </c>
      <c r="D400" t="s">
        <v>59</v>
      </c>
    </row>
    <row r="401" spans="1:4" x14ac:dyDescent="0.35">
      <c r="A401">
        <v>400</v>
      </c>
      <c r="B401">
        <v>0</v>
      </c>
      <c r="C401" t="s">
        <v>59</v>
      </c>
      <c r="D401" t="s">
        <v>59</v>
      </c>
    </row>
    <row r="402" spans="1:4" x14ac:dyDescent="0.35">
      <c r="A402">
        <v>401</v>
      </c>
      <c r="B402">
        <v>1</v>
      </c>
      <c r="C402" t="s">
        <v>71</v>
      </c>
      <c r="D402" t="s">
        <v>59</v>
      </c>
    </row>
    <row r="403" spans="1:4" x14ac:dyDescent="0.35">
      <c r="A403">
        <v>402</v>
      </c>
      <c r="B403">
        <v>0</v>
      </c>
      <c r="C403" t="s">
        <v>59</v>
      </c>
      <c r="D403" t="s">
        <v>59</v>
      </c>
    </row>
    <row r="404" spans="1:4" x14ac:dyDescent="0.35">
      <c r="A404">
        <v>403</v>
      </c>
      <c r="B404">
        <v>1</v>
      </c>
      <c r="C404" t="s">
        <v>83</v>
      </c>
      <c r="D404" t="s">
        <v>59</v>
      </c>
    </row>
    <row r="405" spans="1:4" x14ac:dyDescent="0.35">
      <c r="A405">
        <v>404</v>
      </c>
      <c r="B405">
        <v>0</v>
      </c>
      <c r="C405" t="s">
        <v>59</v>
      </c>
      <c r="D405" t="s">
        <v>59</v>
      </c>
    </row>
    <row r="406" spans="1:4" x14ac:dyDescent="0.35">
      <c r="A406">
        <v>405</v>
      </c>
      <c r="B406">
        <v>0</v>
      </c>
      <c r="C406" t="s">
        <v>59</v>
      </c>
      <c r="D406" t="s">
        <v>59</v>
      </c>
    </row>
    <row r="407" spans="1:4" x14ac:dyDescent="0.35">
      <c r="A407">
        <v>406</v>
      </c>
      <c r="B407">
        <v>1</v>
      </c>
      <c r="C407" t="s">
        <v>83</v>
      </c>
      <c r="D407" t="s">
        <v>59</v>
      </c>
    </row>
    <row r="408" spans="1:4" x14ac:dyDescent="0.35">
      <c r="A408">
        <v>407</v>
      </c>
      <c r="B408">
        <v>1</v>
      </c>
      <c r="C408" t="s">
        <v>80</v>
      </c>
      <c r="D408" t="s">
        <v>59</v>
      </c>
    </row>
    <row r="409" spans="1:4" x14ac:dyDescent="0.35">
      <c r="A409">
        <v>408</v>
      </c>
      <c r="B409">
        <v>1</v>
      </c>
      <c r="C409" t="s">
        <v>71</v>
      </c>
      <c r="D409" t="s">
        <v>59</v>
      </c>
    </row>
    <row r="410" spans="1:4" x14ac:dyDescent="0.35">
      <c r="A410">
        <v>409</v>
      </c>
      <c r="B410">
        <v>1</v>
      </c>
      <c r="C410" t="s">
        <v>63</v>
      </c>
      <c r="D410" t="s">
        <v>59</v>
      </c>
    </row>
    <row r="411" spans="1:4" x14ac:dyDescent="0.35">
      <c r="A411">
        <v>410</v>
      </c>
      <c r="B411">
        <v>0</v>
      </c>
      <c r="C411" t="s">
        <v>59</v>
      </c>
      <c r="D411" t="s">
        <v>59</v>
      </c>
    </row>
    <row r="412" spans="1:4" x14ac:dyDescent="0.35">
      <c r="A412">
        <v>411</v>
      </c>
      <c r="B412">
        <v>0</v>
      </c>
      <c r="C412" t="s">
        <v>59</v>
      </c>
      <c r="D412" t="s">
        <v>59</v>
      </c>
    </row>
    <row r="413" spans="1:4" x14ac:dyDescent="0.35">
      <c r="A413">
        <v>412</v>
      </c>
      <c r="B413">
        <v>0</v>
      </c>
      <c r="C413" t="s">
        <v>59</v>
      </c>
      <c r="D413" t="s">
        <v>59</v>
      </c>
    </row>
    <row r="414" spans="1:4" x14ac:dyDescent="0.35">
      <c r="A414">
        <v>413</v>
      </c>
      <c r="B414">
        <v>1</v>
      </c>
      <c r="C414" t="s">
        <v>63</v>
      </c>
      <c r="D414" t="s">
        <v>59</v>
      </c>
    </row>
    <row r="415" spans="1:4" x14ac:dyDescent="0.35">
      <c r="A415">
        <v>414</v>
      </c>
      <c r="B415">
        <v>0</v>
      </c>
      <c r="C415" t="s">
        <v>59</v>
      </c>
      <c r="D415" t="s">
        <v>59</v>
      </c>
    </row>
    <row r="416" spans="1:4" x14ac:dyDescent="0.35">
      <c r="A416">
        <v>415</v>
      </c>
      <c r="B416">
        <v>0</v>
      </c>
      <c r="C416" t="s">
        <v>59</v>
      </c>
      <c r="D416" t="s">
        <v>59</v>
      </c>
    </row>
    <row r="417" spans="1:4" x14ac:dyDescent="0.35">
      <c r="A417">
        <v>416</v>
      </c>
      <c r="B417">
        <v>0</v>
      </c>
      <c r="C417" t="s">
        <v>59</v>
      </c>
      <c r="D417" t="s">
        <v>59</v>
      </c>
    </row>
    <row r="418" spans="1:4" x14ac:dyDescent="0.35">
      <c r="A418">
        <v>417</v>
      </c>
      <c r="B418">
        <v>0</v>
      </c>
      <c r="C418" t="s">
        <v>59</v>
      </c>
      <c r="D418" t="s">
        <v>59</v>
      </c>
    </row>
    <row r="419" spans="1:4" x14ac:dyDescent="0.35">
      <c r="A419">
        <v>418</v>
      </c>
      <c r="B419">
        <v>0</v>
      </c>
      <c r="C419" t="s">
        <v>59</v>
      </c>
      <c r="D419" t="s">
        <v>59</v>
      </c>
    </row>
    <row r="420" spans="1:4" x14ac:dyDescent="0.35">
      <c r="A420">
        <v>419</v>
      </c>
      <c r="B420">
        <v>0</v>
      </c>
      <c r="C420" t="s">
        <v>59</v>
      </c>
      <c r="D420" t="s">
        <v>59</v>
      </c>
    </row>
    <row r="421" spans="1:4" x14ac:dyDescent="0.35">
      <c r="A421">
        <v>420</v>
      </c>
      <c r="B421">
        <v>0</v>
      </c>
      <c r="C421" t="s">
        <v>59</v>
      </c>
      <c r="D421" t="s">
        <v>59</v>
      </c>
    </row>
    <row r="422" spans="1:4" x14ac:dyDescent="0.35">
      <c r="A422">
        <v>421</v>
      </c>
      <c r="B422">
        <v>0</v>
      </c>
      <c r="C422" t="s">
        <v>59</v>
      </c>
      <c r="D422" t="s">
        <v>59</v>
      </c>
    </row>
    <row r="423" spans="1:4" x14ac:dyDescent="0.35">
      <c r="A423">
        <v>422</v>
      </c>
      <c r="B423">
        <v>1</v>
      </c>
      <c r="C423" t="s">
        <v>71</v>
      </c>
      <c r="D423" t="s">
        <v>59</v>
      </c>
    </row>
    <row r="424" spans="1:4" x14ac:dyDescent="0.35">
      <c r="A424">
        <v>423</v>
      </c>
      <c r="B424">
        <v>1</v>
      </c>
      <c r="C424" t="s">
        <v>71</v>
      </c>
      <c r="D424" t="s">
        <v>59</v>
      </c>
    </row>
    <row r="425" spans="1:4" x14ac:dyDescent="0.35">
      <c r="A425">
        <v>424</v>
      </c>
      <c r="B425">
        <v>1</v>
      </c>
      <c r="C425" t="s">
        <v>66</v>
      </c>
      <c r="D425" t="s">
        <v>59</v>
      </c>
    </row>
    <row r="426" spans="1:4" x14ac:dyDescent="0.35">
      <c r="A426">
        <v>425</v>
      </c>
      <c r="B426">
        <v>0</v>
      </c>
      <c r="C426" t="s">
        <v>59</v>
      </c>
      <c r="D426" t="s">
        <v>59</v>
      </c>
    </row>
    <row r="427" spans="1:4" x14ac:dyDescent="0.35">
      <c r="A427">
        <v>426</v>
      </c>
      <c r="B427">
        <v>0</v>
      </c>
      <c r="C427" t="s">
        <v>59</v>
      </c>
      <c r="D427" t="s">
        <v>59</v>
      </c>
    </row>
    <row r="428" spans="1:4" x14ac:dyDescent="0.35">
      <c r="A428">
        <v>427</v>
      </c>
      <c r="B428">
        <v>1</v>
      </c>
      <c r="C428" t="s">
        <v>66</v>
      </c>
      <c r="D428" t="s">
        <v>59</v>
      </c>
    </row>
    <row r="429" spans="1:4" x14ac:dyDescent="0.35">
      <c r="A429">
        <v>428</v>
      </c>
      <c r="B429">
        <v>1</v>
      </c>
      <c r="C429" t="s">
        <v>80</v>
      </c>
      <c r="D429" t="s">
        <v>59</v>
      </c>
    </row>
    <row r="430" spans="1:4" x14ac:dyDescent="0.35">
      <c r="A430">
        <v>429</v>
      </c>
      <c r="B430">
        <v>0</v>
      </c>
      <c r="C430" t="s">
        <v>59</v>
      </c>
      <c r="D430" t="s">
        <v>59</v>
      </c>
    </row>
    <row r="431" spans="1:4" x14ac:dyDescent="0.35">
      <c r="A431">
        <v>430</v>
      </c>
      <c r="B431">
        <v>0</v>
      </c>
      <c r="C431" t="s">
        <v>59</v>
      </c>
      <c r="D431" t="s">
        <v>59</v>
      </c>
    </row>
    <row r="432" spans="1:4" x14ac:dyDescent="0.35">
      <c r="A432">
        <v>431</v>
      </c>
      <c r="B432">
        <v>0</v>
      </c>
      <c r="C432" t="s">
        <v>59</v>
      </c>
      <c r="D432" t="s">
        <v>59</v>
      </c>
    </row>
    <row r="433" spans="1:4" x14ac:dyDescent="0.35">
      <c r="A433">
        <v>432</v>
      </c>
      <c r="B433">
        <v>0</v>
      </c>
      <c r="C433" t="s">
        <v>59</v>
      </c>
      <c r="D433" t="s">
        <v>59</v>
      </c>
    </row>
    <row r="434" spans="1:4" x14ac:dyDescent="0.35">
      <c r="A434">
        <v>433</v>
      </c>
      <c r="B434">
        <v>0</v>
      </c>
      <c r="C434" t="s">
        <v>59</v>
      </c>
      <c r="D434" t="s">
        <v>59</v>
      </c>
    </row>
    <row r="435" spans="1:4" x14ac:dyDescent="0.35">
      <c r="A435">
        <v>434</v>
      </c>
      <c r="B435">
        <v>1</v>
      </c>
      <c r="C435" t="s">
        <v>71</v>
      </c>
      <c r="D435" t="s">
        <v>59</v>
      </c>
    </row>
    <row r="436" spans="1:4" x14ac:dyDescent="0.35">
      <c r="A436">
        <v>435</v>
      </c>
      <c r="B436">
        <v>1</v>
      </c>
      <c r="C436" t="s">
        <v>71</v>
      </c>
      <c r="D436" t="s">
        <v>82</v>
      </c>
    </row>
    <row r="437" spans="1:4" x14ac:dyDescent="0.35">
      <c r="A437">
        <v>436</v>
      </c>
      <c r="B437">
        <v>1</v>
      </c>
      <c r="C437" t="s">
        <v>82</v>
      </c>
      <c r="D437" t="s">
        <v>59</v>
      </c>
    </row>
    <row r="438" spans="1:4" x14ac:dyDescent="0.35">
      <c r="A438">
        <v>437</v>
      </c>
      <c r="B438">
        <v>1</v>
      </c>
      <c r="C438" t="s">
        <v>67</v>
      </c>
      <c r="D438" t="s">
        <v>59</v>
      </c>
    </row>
    <row r="439" spans="1:4" x14ac:dyDescent="0.35">
      <c r="A439">
        <v>438</v>
      </c>
      <c r="B439">
        <v>0</v>
      </c>
      <c r="C439" t="s">
        <v>59</v>
      </c>
      <c r="D439" t="s">
        <v>59</v>
      </c>
    </row>
    <row r="440" spans="1:4" x14ac:dyDescent="0.35">
      <c r="A440">
        <v>439</v>
      </c>
      <c r="B440">
        <v>0</v>
      </c>
      <c r="C440" t="s">
        <v>59</v>
      </c>
      <c r="D440" t="s">
        <v>59</v>
      </c>
    </row>
    <row r="441" spans="1:4" x14ac:dyDescent="0.35">
      <c r="A441">
        <v>440</v>
      </c>
      <c r="B441">
        <v>0</v>
      </c>
      <c r="C441" t="s">
        <v>59</v>
      </c>
      <c r="D441" t="s">
        <v>59</v>
      </c>
    </row>
    <row r="442" spans="1:4" x14ac:dyDescent="0.35">
      <c r="A442">
        <v>441</v>
      </c>
      <c r="B442">
        <v>0</v>
      </c>
      <c r="C442" t="s">
        <v>59</v>
      </c>
      <c r="D442" t="s">
        <v>59</v>
      </c>
    </row>
    <row r="443" spans="1:4" x14ac:dyDescent="0.35">
      <c r="A443">
        <v>442</v>
      </c>
      <c r="B443">
        <v>0</v>
      </c>
      <c r="C443" t="s">
        <v>59</v>
      </c>
      <c r="D443" t="s">
        <v>59</v>
      </c>
    </row>
    <row r="444" spans="1:4" x14ac:dyDescent="0.35">
      <c r="A444">
        <v>443</v>
      </c>
      <c r="B444">
        <v>0</v>
      </c>
      <c r="C444" t="s">
        <v>59</v>
      </c>
      <c r="D444" t="s">
        <v>59</v>
      </c>
    </row>
    <row r="445" spans="1:4" x14ac:dyDescent="0.35">
      <c r="A445">
        <v>444</v>
      </c>
      <c r="B445">
        <v>0</v>
      </c>
      <c r="C445" t="s">
        <v>59</v>
      </c>
      <c r="D445" t="s">
        <v>59</v>
      </c>
    </row>
    <row r="446" spans="1:4" x14ac:dyDescent="0.35">
      <c r="A446">
        <v>445</v>
      </c>
      <c r="B446">
        <v>1</v>
      </c>
      <c r="C446" t="s">
        <v>66</v>
      </c>
      <c r="D446" t="s">
        <v>59</v>
      </c>
    </row>
    <row r="447" spans="1:4" x14ac:dyDescent="0.35">
      <c r="A447">
        <v>446</v>
      </c>
      <c r="B447">
        <v>0</v>
      </c>
      <c r="C447" t="s">
        <v>59</v>
      </c>
      <c r="D447" t="s">
        <v>59</v>
      </c>
    </row>
    <row r="448" spans="1:4" x14ac:dyDescent="0.35">
      <c r="A448">
        <v>447</v>
      </c>
      <c r="B448">
        <v>0</v>
      </c>
      <c r="C448" t="s">
        <v>59</v>
      </c>
      <c r="D448" t="s">
        <v>59</v>
      </c>
    </row>
    <row r="449" spans="1:4" x14ac:dyDescent="0.35">
      <c r="A449">
        <v>448</v>
      </c>
      <c r="B449">
        <v>0</v>
      </c>
      <c r="C449" t="s">
        <v>59</v>
      </c>
      <c r="D449" t="s">
        <v>59</v>
      </c>
    </row>
    <row r="450" spans="1:4" x14ac:dyDescent="0.35">
      <c r="A450">
        <v>449</v>
      </c>
      <c r="B450">
        <v>0</v>
      </c>
      <c r="C450" t="s">
        <v>59</v>
      </c>
      <c r="D450" t="s">
        <v>59</v>
      </c>
    </row>
    <row r="451" spans="1:4" x14ac:dyDescent="0.35">
      <c r="A451">
        <v>450</v>
      </c>
      <c r="B451">
        <v>0</v>
      </c>
      <c r="C451" t="s">
        <v>59</v>
      </c>
      <c r="D451" t="s">
        <v>59</v>
      </c>
    </row>
    <row r="452" spans="1:4" x14ac:dyDescent="0.35">
      <c r="A452">
        <v>451</v>
      </c>
      <c r="B452">
        <v>0</v>
      </c>
      <c r="C452" t="s">
        <v>59</v>
      </c>
      <c r="D452" t="s">
        <v>59</v>
      </c>
    </row>
    <row r="453" spans="1:4" x14ac:dyDescent="0.35">
      <c r="A453">
        <v>452</v>
      </c>
      <c r="B453">
        <v>0</v>
      </c>
      <c r="C453" t="s">
        <v>59</v>
      </c>
      <c r="D453" t="s">
        <v>59</v>
      </c>
    </row>
    <row r="454" spans="1:4" x14ac:dyDescent="0.35">
      <c r="A454">
        <v>453</v>
      </c>
      <c r="B454">
        <v>0</v>
      </c>
      <c r="C454" t="s">
        <v>59</v>
      </c>
      <c r="D454" t="s">
        <v>59</v>
      </c>
    </row>
    <row r="455" spans="1:4" x14ac:dyDescent="0.35">
      <c r="A455">
        <v>454</v>
      </c>
      <c r="B455">
        <v>0</v>
      </c>
      <c r="C455" t="s">
        <v>59</v>
      </c>
      <c r="D455" t="s">
        <v>59</v>
      </c>
    </row>
    <row r="456" spans="1:4" x14ac:dyDescent="0.35">
      <c r="A456">
        <v>455</v>
      </c>
      <c r="B456">
        <v>0</v>
      </c>
      <c r="C456" t="s">
        <v>59</v>
      </c>
      <c r="D456" t="s">
        <v>59</v>
      </c>
    </row>
    <row r="457" spans="1:4" x14ac:dyDescent="0.35">
      <c r="A457">
        <v>456</v>
      </c>
      <c r="B457">
        <v>0</v>
      </c>
      <c r="C457" t="s">
        <v>59</v>
      </c>
      <c r="D457" t="s">
        <v>59</v>
      </c>
    </row>
    <row r="458" spans="1:4" x14ac:dyDescent="0.35">
      <c r="A458">
        <v>457</v>
      </c>
      <c r="B458">
        <v>1</v>
      </c>
      <c r="C458" t="s">
        <v>71</v>
      </c>
      <c r="D458" t="s">
        <v>59</v>
      </c>
    </row>
    <row r="459" spans="1:4" x14ac:dyDescent="0.35">
      <c r="A459">
        <v>458</v>
      </c>
      <c r="B459">
        <v>0</v>
      </c>
      <c r="C459" t="s">
        <v>59</v>
      </c>
      <c r="D459" t="s">
        <v>59</v>
      </c>
    </row>
    <row r="460" spans="1:4" x14ac:dyDescent="0.35">
      <c r="A460">
        <v>459</v>
      </c>
      <c r="B460">
        <v>0</v>
      </c>
      <c r="C460" t="s">
        <v>59</v>
      </c>
      <c r="D460" t="s">
        <v>59</v>
      </c>
    </row>
    <row r="461" spans="1:4" x14ac:dyDescent="0.35">
      <c r="A461">
        <v>460</v>
      </c>
      <c r="B461">
        <v>0</v>
      </c>
      <c r="C461" t="s">
        <v>59</v>
      </c>
      <c r="D461" t="s">
        <v>59</v>
      </c>
    </row>
    <row r="462" spans="1:4" x14ac:dyDescent="0.35">
      <c r="A462">
        <v>461</v>
      </c>
      <c r="B462">
        <v>1</v>
      </c>
      <c r="C462" t="s">
        <v>69</v>
      </c>
      <c r="D462" t="s">
        <v>59</v>
      </c>
    </row>
    <row r="463" spans="1:4" x14ac:dyDescent="0.35">
      <c r="A463">
        <v>462</v>
      </c>
      <c r="B463">
        <v>0</v>
      </c>
      <c r="C463" t="s">
        <v>59</v>
      </c>
      <c r="D463" t="s">
        <v>59</v>
      </c>
    </row>
    <row r="464" spans="1:4" x14ac:dyDescent="0.35">
      <c r="A464">
        <v>463</v>
      </c>
      <c r="B464">
        <v>0</v>
      </c>
      <c r="C464" t="s">
        <v>59</v>
      </c>
      <c r="D464" t="s">
        <v>59</v>
      </c>
    </row>
    <row r="465" spans="1:4" x14ac:dyDescent="0.35">
      <c r="A465">
        <v>464</v>
      </c>
      <c r="B465">
        <v>1</v>
      </c>
      <c r="C465" t="s">
        <v>69</v>
      </c>
      <c r="D465" t="s">
        <v>59</v>
      </c>
    </row>
    <row r="466" spans="1:4" x14ac:dyDescent="0.35">
      <c r="A466">
        <v>465</v>
      </c>
      <c r="B466">
        <v>0</v>
      </c>
      <c r="C466" t="s">
        <v>59</v>
      </c>
      <c r="D466" t="s">
        <v>59</v>
      </c>
    </row>
    <row r="467" spans="1:4" x14ac:dyDescent="0.35">
      <c r="A467">
        <v>466</v>
      </c>
      <c r="B467">
        <v>0</v>
      </c>
      <c r="C467" t="s">
        <v>59</v>
      </c>
      <c r="D467" t="s">
        <v>59</v>
      </c>
    </row>
    <row r="468" spans="1:4" x14ac:dyDescent="0.35">
      <c r="A468">
        <v>467</v>
      </c>
      <c r="B468">
        <v>1</v>
      </c>
      <c r="C468" t="s">
        <v>69</v>
      </c>
      <c r="D468" t="s">
        <v>59</v>
      </c>
    </row>
    <row r="469" spans="1:4" x14ac:dyDescent="0.35">
      <c r="A469">
        <v>468</v>
      </c>
      <c r="B469">
        <v>1</v>
      </c>
      <c r="C469" t="s">
        <v>71</v>
      </c>
      <c r="D469" t="s">
        <v>59</v>
      </c>
    </row>
    <row r="470" spans="1:4" x14ac:dyDescent="0.35">
      <c r="A470">
        <v>469</v>
      </c>
      <c r="B470">
        <v>0</v>
      </c>
      <c r="C470" t="s">
        <v>59</v>
      </c>
      <c r="D470" t="s">
        <v>59</v>
      </c>
    </row>
    <row r="471" spans="1:4" x14ac:dyDescent="0.35">
      <c r="A471">
        <v>470</v>
      </c>
      <c r="B471">
        <v>1</v>
      </c>
      <c r="C471" t="s">
        <v>60</v>
      </c>
      <c r="D471" t="s">
        <v>59</v>
      </c>
    </row>
    <row r="472" spans="1:4" x14ac:dyDescent="0.35">
      <c r="A472">
        <v>471</v>
      </c>
      <c r="B472">
        <v>1</v>
      </c>
      <c r="C472" t="s">
        <v>71</v>
      </c>
      <c r="D472" t="s">
        <v>59</v>
      </c>
    </row>
    <row r="473" spans="1:4" x14ac:dyDescent="0.35">
      <c r="A473">
        <v>472</v>
      </c>
      <c r="B473">
        <v>1</v>
      </c>
      <c r="C473" t="s">
        <v>71</v>
      </c>
      <c r="D473" t="s">
        <v>59</v>
      </c>
    </row>
    <row r="474" spans="1:4" x14ac:dyDescent="0.35">
      <c r="A474">
        <v>473</v>
      </c>
      <c r="B474">
        <v>1</v>
      </c>
      <c r="C474" t="s">
        <v>69</v>
      </c>
      <c r="D474" t="s">
        <v>59</v>
      </c>
    </row>
    <row r="475" spans="1:4" x14ac:dyDescent="0.35">
      <c r="A475">
        <v>474</v>
      </c>
      <c r="B475">
        <v>0</v>
      </c>
      <c r="C475" t="s">
        <v>59</v>
      </c>
      <c r="D475" t="s">
        <v>59</v>
      </c>
    </row>
    <row r="476" spans="1:4" x14ac:dyDescent="0.35">
      <c r="A476">
        <v>475</v>
      </c>
      <c r="B476">
        <v>1</v>
      </c>
      <c r="C476" t="s">
        <v>63</v>
      </c>
      <c r="D476" t="s">
        <v>59</v>
      </c>
    </row>
    <row r="477" spans="1:4" x14ac:dyDescent="0.35">
      <c r="A477">
        <v>476</v>
      </c>
      <c r="B477">
        <v>1</v>
      </c>
      <c r="C477" t="s">
        <v>63</v>
      </c>
      <c r="D477" t="s">
        <v>59</v>
      </c>
    </row>
    <row r="478" spans="1:4" x14ac:dyDescent="0.35">
      <c r="A478">
        <v>477</v>
      </c>
      <c r="B478">
        <v>1</v>
      </c>
      <c r="C478" t="s">
        <v>63</v>
      </c>
      <c r="D478" t="s">
        <v>59</v>
      </c>
    </row>
    <row r="479" spans="1:4" x14ac:dyDescent="0.35">
      <c r="A479">
        <v>478</v>
      </c>
      <c r="B479">
        <v>0</v>
      </c>
      <c r="C479" t="s">
        <v>59</v>
      </c>
      <c r="D479" t="s">
        <v>59</v>
      </c>
    </row>
    <row r="480" spans="1:4" x14ac:dyDescent="0.35">
      <c r="A480">
        <v>479</v>
      </c>
      <c r="B480">
        <v>0</v>
      </c>
      <c r="C480" t="s">
        <v>59</v>
      </c>
      <c r="D480" t="s">
        <v>59</v>
      </c>
    </row>
    <row r="481" spans="1:4" x14ac:dyDescent="0.35">
      <c r="A481">
        <v>480</v>
      </c>
      <c r="B481">
        <v>0</v>
      </c>
      <c r="C481" t="s">
        <v>59</v>
      </c>
      <c r="D481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opLeftCell="A114" zoomScaleNormal="100" workbookViewId="0">
      <selection sqref="A1:D135"/>
    </sheetView>
  </sheetViews>
  <sheetFormatPr baseColWidth="10" defaultColWidth="10.7265625" defaultRowHeight="14.5" x14ac:dyDescent="0.35"/>
  <cols>
    <col min="1" max="1" width="16" customWidth="1"/>
    <col min="2" max="2" width="14" customWidth="1"/>
    <col min="3" max="3" width="29.54296875" customWidth="1"/>
    <col min="4" max="4" width="21.453125" customWidth="1"/>
  </cols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1</v>
      </c>
      <c r="C3" t="s">
        <v>60</v>
      </c>
      <c r="D3" t="s">
        <v>59</v>
      </c>
    </row>
    <row r="4" spans="1:4" x14ac:dyDescent="0.35">
      <c r="A4">
        <v>3</v>
      </c>
      <c r="B4">
        <v>1</v>
      </c>
      <c r="C4" t="s">
        <v>61</v>
      </c>
      <c r="D4" t="s">
        <v>59</v>
      </c>
    </row>
    <row r="5" spans="1:4" x14ac:dyDescent="0.35">
      <c r="A5">
        <v>4</v>
      </c>
      <c r="B5">
        <v>1</v>
      </c>
      <c r="C5" t="s">
        <v>62</v>
      </c>
      <c r="D5" t="s">
        <v>59</v>
      </c>
    </row>
    <row r="6" spans="1:4" x14ac:dyDescent="0.35">
      <c r="A6">
        <v>5</v>
      </c>
      <c r="B6">
        <v>1</v>
      </c>
      <c r="C6" t="s">
        <v>61</v>
      </c>
      <c r="D6" t="s">
        <v>63</v>
      </c>
    </row>
    <row r="7" spans="1:4" x14ac:dyDescent="0.35">
      <c r="A7">
        <v>6</v>
      </c>
      <c r="B7">
        <v>1</v>
      </c>
      <c r="C7" t="s">
        <v>63</v>
      </c>
      <c r="D7" t="s">
        <v>59</v>
      </c>
    </row>
    <row r="8" spans="1:4" x14ac:dyDescent="0.35">
      <c r="A8">
        <v>7</v>
      </c>
      <c r="B8">
        <v>1</v>
      </c>
      <c r="C8" t="s">
        <v>63</v>
      </c>
      <c r="D8" t="s">
        <v>59</v>
      </c>
    </row>
    <row r="9" spans="1:4" x14ac:dyDescent="0.35">
      <c r="A9">
        <v>8</v>
      </c>
      <c r="B9">
        <v>1</v>
      </c>
      <c r="C9" t="s">
        <v>64</v>
      </c>
      <c r="D9" t="s">
        <v>59</v>
      </c>
    </row>
    <row r="10" spans="1:4" x14ac:dyDescent="0.35">
      <c r="A10">
        <v>9</v>
      </c>
      <c r="B10">
        <v>1</v>
      </c>
      <c r="C10" t="s">
        <v>65</v>
      </c>
      <c r="D10" t="s">
        <v>59</v>
      </c>
    </row>
    <row r="11" spans="1:4" x14ac:dyDescent="0.35">
      <c r="A11">
        <v>10</v>
      </c>
      <c r="B11">
        <v>0</v>
      </c>
      <c r="C11" t="s">
        <v>59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0</v>
      </c>
      <c r="C13" t="s">
        <v>59</v>
      </c>
      <c r="D13" t="s">
        <v>59</v>
      </c>
    </row>
    <row r="14" spans="1:4" x14ac:dyDescent="0.35">
      <c r="A14">
        <v>13</v>
      </c>
      <c r="B14">
        <v>0</v>
      </c>
      <c r="C14" t="s">
        <v>59</v>
      </c>
      <c r="D14" t="s">
        <v>59</v>
      </c>
    </row>
    <row r="15" spans="1:4" x14ac:dyDescent="0.35">
      <c r="A15">
        <v>14</v>
      </c>
      <c r="B15">
        <v>0</v>
      </c>
      <c r="C15" t="s">
        <v>59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0</v>
      </c>
      <c r="C20" t="s">
        <v>59</v>
      </c>
      <c r="D20" t="s">
        <v>59</v>
      </c>
    </row>
    <row r="21" spans="1:4" x14ac:dyDescent="0.35">
      <c r="A21">
        <v>20</v>
      </c>
      <c r="B21">
        <v>0</v>
      </c>
      <c r="C21" t="s">
        <v>59</v>
      </c>
      <c r="D21" t="s">
        <v>59</v>
      </c>
    </row>
    <row r="22" spans="1:4" x14ac:dyDescent="0.35">
      <c r="A22">
        <v>21</v>
      </c>
      <c r="B22">
        <v>0</v>
      </c>
      <c r="C22" t="s">
        <v>59</v>
      </c>
      <c r="D22" t="s">
        <v>59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0</v>
      </c>
      <c r="C24" t="s">
        <v>59</v>
      </c>
      <c r="D24" t="s">
        <v>59</v>
      </c>
    </row>
    <row r="25" spans="1:4" x14ac:dyDescent="0.35">
      <c r="A25">
        <v>24</v>
      </c>
      <c r="B25">
        <v>0</v>
      </c>
      <c r="C25" t="s">
        <v>59</v>
      </c>
      <c r="D25" t="s">
        <v>59</v>
      </c>
    </row>
    <row r="26" spans="1:4" x14ac:dyDescent="0.35">
      <c r="A26">
        <v>25</v>
      </c>
      <c r="B26">
        <v>0</v>
      </c>
      <c r="C26" t="s">
        <v>59</v>
      </c>
      <c r="D26" t="s">
        <v>59</v>
      </c>
    </row>
    <row r="27" spans="1:4" x14ac:dyDescent="0.35">
      <c r="A27">
        <v>26</v>
      </c>
      <c r="B27">
        <v>1</v>
      </c>
      <c r="C27" t="s">
        <v>66</v>
      </c>
      <c r="D27" t="s">
        <v>59</v>
      </c>
    </row>
    <row r="28" spans="1:4" x14ac:dyDescent="0.35">
      <c r="A28">
        <v>27</v>
      </c>
      <c r="B28">
        <v>1</v>
      </c>
      <c r="C28" t="s">
        <v>66</v>
      </c>
      <c r="D28" t="s">
        <v>59</v>
      </c>
    </row>
    <row r="29" spans="1:4" x14ac:dyDescent="0.35">
      <c r="A29">
        <v>28</v>
      </c>
      <c r="B29">
        <v>0</v>
      </c>
      <c r="C29" t="s">
        <v>59</v>
      </c>
      <c r="D29" t="s">
        <v>59</v>
      </c>
    </row>
    <row r="30" spans="1:4" x14ac:dyDescent="0.35">
      <c r="A30">
        <v>29</v>
      </c>
      <c r="B30">
        <v>1</v>
      </c>
      <c r="C30" t="s">
        <v>67</v>
      </c>
      <c r="D30" t="s">
        <v>66</v>
      </c>
    </row>
    <row r="31" spans="1:4" x14ac:dyDescent="0.35">
      <c r="A31">
        <v>30</v>
      </c>
      <c r="B31">
        <v>1</v>
      </c>
      <c r="C31" t="s">
        <v>68</v>
      </c>
      <c r="D31" t="s">
        <v>59</v>
      </c>
    </row>
    <row r="32" spans="1:4" x14ac:dyDescent="0.35">
      <c r="A32">
        <v>31</v>
      </c>
      <c r="B32">
        <v>1</v>
      </c>
      <c r="C32" t="s">
        <v>67</v>
      </c>
      <c r="D32" t="s">
        <v>59</v>
      </c>
    </row>
    <row r="33" spans="1:4" x14ac:dyDescent="0.35">
      <c r="A33">
        <v>32</v>
      </c>
      <c r="B33">
        <v>1</v>
      </c>
      <c r="C33" t="s">
        <v>67</v>
      </c>
      <c r="D33" t="s">
        <v>59</v>
      </c>
    </row>
    <row r="34" spans="1:4" x14ac:dyDescent="0.35">
      <c r="A34">
        <v>33</v>
      </c>
      <c r="B34">
        <v>1</v>
      </c>
      <c r="C34" t="s">
        <v>67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1</v>
      </c>
      <c r="C36" t="s">
        <v>69</v>
      </c>
      <c r="D36" t="s">
        <v>66</v>
      </c>
    </row>
    <row r="37" spans="1:4" x14ac:dyDescent="0.35">
      <c r="A37">
        <v>36</v>
      </c>
      <c r="B37">
        <v>1</v>
      </c>
      <c r="C37" t="s">
        <v>66</v>
      </c>
      <c r="D37" t="s">
        <v>59</v>
      </c>
    </row>
    <row r="38" spans="1:4" x14ac:dyDescent="0.35">
      <c r="A38">
        <v>37</v>
      </c>
      <c r="B38">
        <v>0</v>
      </c>
      <c r="C38" t="s">
        <v>59</v>
      </c>
      <c r="D38" t="s">
        <v>59</v>
      </c>
    </row>
    <row r="39" spans="1:4" x14ac:dyDescent="0.35">
      <c r="A39">
        <v>38</v>
      </c>
      <c r="B39">
        <v>0</v>
      </c>
      <c r="C39" t="s">
        <v>59</v>
      </c>
      <c r="D39" t="s">
        <v>59</v>
      </c>
    </row>
    <row r="40" spans="1:4" x14ac:dyDescent="0.35">
      <c r="A40">
        <v>39</v>
      </c>
      <c r="B40">
        <v>1</v>
      </c>
      <c r="C40" t="s">
        <v>68</v>
      </c>
      <c r="D40" t="s">
        <v>59</v>
      </c>
    </row>
    <row r="41" spans="1:4" x14ac:dyDescent="0.35">
      <c r="A41">
        <v>40</v>
      </c>
      <c r="B41">
        <v>1</v>
      </c>
      <c r="C41" t="s">
        <v>67</v>
      </c>
      <c r="D41" t="s">
        <v>68</v>
      </c>
    </row>
    <row r="42" spans="1:4" x14ac:dyDescent="0.35">
      <c r="A42">
        <v>41</v>
      </c>
      <c r="B42">
        <v>1</v>
      </c>
      <c r="C42" t="s">
        <v>68</v>
      </c>
      <c r="D42" t="s">
        <v>59</v>
      </c>
    </row>
    <row r="43" spans="1:4" x14ac:dyDescent="0.35">
      <c r="A43">
        <v>42</v>
      </c>
      <c r="B43">
        <v>0</v>
      </c>
      <c r="C43" t="s">
        <v>59</v>
      </c>
      <c r="D43" t="s">
        <v>59</v>
      </c>
    </row>
    <row r="44" spans="1:4" x14ac:dyDescent="0.35">
      <c r="A44">
        <v>43</v>
      </c>
      <c r="B44">
        <v>1</v>
      </c>
      <c r="C44" t="s">
        <v>67</v>
      </c>
      <c r="D44" t="s">
        <v>59</v>
      </c>
    </row>
    <row r="45" spans="1:4" x14ac:dyDescent="0.35">
      <c r="A45">
        <v>44</v>
      </c>
      <c r="B45">
        <v>0</v>
      </c>
      <c r="C45" t="s">
        <v>59</v>
      </c>
      <c r="D45" t="s">
        <v>59</v>
      </c>
    </row>
    <row r="46" spans="1:4" x14ac:dyDescent="0.35">
      <c r="A46">
        <v>45</v>
      </c>
      <c r="B46">
        <v>1</v>
      </c>
      <c r="C46" t="s">
        <v>69</v>
      </c>
      <c r="D46" t="s">
        <v>59</v>
      </c>
    </row>
    <row r="47" spans="1:4" x14ac:dyDescent="0.35">
      <c r="A47">
        <v>46</v>
      </c>
      <c r="B47">
        <v>1</v>
      </c>
      <c r="C47" t="s">
        <v>67</v>
      </c>
      <c r="D47" t="s">
        <v>59</v>
      </c>
    </row>
    <row r="48" spans="1:4" x14ac:dyDescent="0.35">
      <c r="A48">
        <v>47</v>
      </c>
      <c r="B48">
        <v>1</v>
      </c>
      <c r="C48" t="s">
        <v>68</v>
      </c>
      <c r="D48" t="s">
        <v>59</v>
      </c>
    </row>
    <row r="49" spans="1:4" x14ac:dyDescent="0.35">
      <c r="A49">
        <v>48</v>
      </c>
      <c r="B49">
        <v>1</v>
      </c>
      <c r="C49" t="s">
        <v>67</v>
      </c>
      <c r="D49" t="s">
        <v>69</v>
      </c>
    </row>
    <row r="50" spans="1:4" x14ac:dyDescent="0.35">
      <c r="A50">
        <v>49</v>
      </c>
      <c r="B50">
        <v>1</v>
      </c>
      <c r="C50" t="s">
        <v>68</v>
      </c>
      <c r="D50" t="s">
        <v>59</v>
      </c>
    </row>
    <row r="51" spans="1:4" x14ac:dyDescent="0.35">
      <c r="A51">
        <v>50</v>
      </c>
      <c r="B51">
        <v>1</v>
      </c>
      <c r="C51" t="s">
        <v>70</v>
      </c>
      <c r="D51" t="s">
        <v>59</v>
      </c>
    </row>
    <row r="52" spans="1:4" x14ac:dyDescent="0.35">
      <c r="A52">
        <v>51</v>
      </c>
      <c r="B52">
        <v>1</v>
      </c>
      <c r="C52" t="s">
        <v>67</v>
      </c>
      <c r="D52" t="s">
        <v>59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0</v>
      </c>
      <c r="C54" t="s">
        <v>59</v>
      </c>
      <c r="D54" t="s">
        <v>59</v>
      </c>
    </row>
    <row r="55" spans="1:4" x14ac:dyDescent="0.35">
      <c r="A55">
        <v>54</v>
      </c>
      <c r="B55">
        <v>1</v>
      </c>
      <c r="C55" t="s">
        <v>67</v>
      </c>
      <c r="D55" t="s">
        <v>68</v>
      </c>
    </row>
    <row r="56" spans="1:4" x14ac:dyDescent="0.35">
      <c r="A56">
        <v>55</v>
      </c>
      <c r="B56">
        <v>1</v>
      </c>
      <c r="C56" t="s">
        <v>68</v>
      </c>
      <c r="D56" t="s">
        <v>59</v>
      </c>
    </row>
    <row r="57" spans="1:4" x14ac:dyDescent="0.35">
      <c r="A57">
        <v>56</v>
      </c>
      <c r="B57">
        <v>1</v>
      </c>
      <c r="C57" t="s">
        <v>69</v>
      </c>
      <c r="D57" t="s">
        <v>59</v>
      </c>
    </row>
    <row r="58" spans="1:4" x14ac:dyDescent="0.35">
      <c r="A58">
        <v>57</v>
      </c>
      <c r="B58">
        <v>1</v>
      </c>
      <c r="C58" t="s">
        <v>69</v>
      </c>
      <c r="D58" t="s">
        <v>59</v>
      </c>
    </row>
    <row r="59" spans="1:4" x14ac:dyDescent="0.35">
      <c r="A59">
        <v>58</v>
      </c>
      <c r="B59">
        <v>1</v>
      </c>
      <c r="C59" t="s">
        <v>67</v>
      </c>
      <c r="D59" t="s">
        <v>59</v>
      </c>
    </row>
    <row r="60" spans="1:4" x14ac:dyDescent="0.35">
      <c r="A60">
        <v>59</v>
      </c>
      <c r="B60">
        <v>1</v>
      </c>
      <c r="C60" t="s">
        <v>71</v>
      </c>
      <c r="D60" t="s">
        <v>59</v>
      </c>
    </row>
    <row r="61" spans="1:4" x14ac:dyDescent="0.35">
      <c r="A61">
        <v>60</v>
      </c>
      <c r="B61">
        <v>1</v>
      </c>
      <c r="C61" t="s">
        <v>68</v>
      </c>
      <c r="D61" t="s">
        <v>59</v>
      </c>
    </row>
    <row r="62" spans="1:4" x14ac:dyDescent="0.35">
      <c r="A62">
        <v>61</v>
      </c>
      <c r="B62">
        <v>0</v>
      </c>
      <c r="C62" t="s">
        <v>59</v>
      </c>
      <c r="D62" t="s">
        <v>59</v>
      </c>
    </row>
    <row r="63" spans="1:4" x14ac:dyDescent="0.35">
      <c r="A63">
        <v>62</v>
      </c>
      <c r="B63">
        <v>1</v>
      </c>
      <c r="C63" t="s">
        <v>67</v>
      </c>
      <c r="D63" t="s">
        <v>59</v>
      </c>
    </row>
    <row r="64" spans="1:4" x14ac:dyDescent="0.35">
      <c r="A64">
        <v>63</v>
      </c>
      <c r="B64">
        <v>1</v>
      </c>
      <c r="C64" t="s">
        <v>68</v>
      </c>
      <c r="D64" t="s">
        <v>66</v>
      </c>
    </row>
    <row r="65" spans="1:4" x14ac:dyDescent="0.35">
      <c r="A65">
        <v>64</v>
      </c>
      <c r="B65">
        <v>1</v>
      </c>
      <c r="C65" t="s">
        <v>69</v>
      </c>
      <c r="D65" t="s">
        <v>59</v>
      </c>
    </row>
    <row r="66" spans="1:4" x14ac:dyDescent="0.35">
      <c r="A66">
        <v>65</v>
      </c>
      <c r="B66">
        <v>1</v>
      </c>
      <c r="C66" t="s">
        <v>66</v>
      </c>
      <c r="D66" t="s">
        <v>59</v>
      </c>
    </row>
    <row r="67" spans="1:4" x14ac:dyDescent="0.35">
      <c r="A67">
        <v>66</v>
      </c>
      <c r="B67">
        <v>1</v>
      </c>
      <c r="C67" t="s">
        <v>67</v>
      </c>
      <c r="D67" t="s">
        <v>59</v>
      </c>
    </row>
    <row r="68" spans="1:4" x14ac:dyDescent="0.35">
      <c r="A68">
        <v>67</v>
      </c>
      <c r="B68">
        <v>1</v>
      </c>
      <c r="C68" t="s">
        <v>67</v>
      </c>
      <c r="D68" t="s">
        <v>59</v>
      </c>
    </row>
    <row r="69" spans="1:4" x14ac:dyDescent="0.35">
      <c r="A69">
        <v>68</v>
      </c>
      <c r="B69">
        <v>0</v>
      </c>
      <c r="C69" t="s">
        <v>59</v>
      </c>
      <c r="D69" t="s">
        <v>59</v>
      </c>
    </row>
    <row r="70" spans="1:4" x14ac:dyDescent="0.35">
      <c r="A70">
        <v>69</v>
      </c>
      <c r="B70">
        <v>0</v>
      </c>
      <c r="C70" t="s">
        <v>59</v>
      </c>
      <c r="D70" t="s">
        <v>59</v>
      </c>
    </row>
    <row r="71" spans="1:4" x14ac:dyDescent="0.35">
      <c r="A71">
        <v>70</v>
      </c>
      <c r="B71">
        <v>0</v>
      </c>
      <c r="C71" t="s">
        <v>59</v>
      </c>
      <c r="D71" t="s">
        <v>59</v>
      </c>
    </row>
    <row r="72" spans="1:4" x14ac:dyDescent="0.35">
      <c r="A72">
        <v>71</v>
      </c>
      <c r="B72">
        <v>0</v>
      </c>
      <c r="C72" t="s">
        <v>59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0</v>
      </c>
      <c r="C74" t="s">
        <v>59</v>
      </c>
      <c r="D74" t="s">
        <v>59</v>
      </c>
    </row>
    <row r="75" spans="1:4" x14ac:dyDescent="0.35">
      <c r="A75">
        <v>74</v>
      </c>
      <c r="B75">
        <v>1</v>
      </c>
      <c r="C75" t="s">
        <v>67</v>
      </c>
      <c r="D75" t="s">
        <v>59</v>
      </c>
    </row>
    <row r="76" spans="1:4" x14ac:dyDescent="0.35">
      <c r="A76">
        <v>75</v>
      </c>
      <c r="B76">
        <v>1</v>
      </c>
      <c r="C76" t="s">
        <v>67</v>
      </c>
      <c r="D76" t="s">
        <v>59</v>
      </c>
    </row>
    <row r="77" spans="1:4" x14ac:dyDescent="0.35">
      <c r="A77">
        <v>76</v>
      </c>
      <c r="B77">
        <v>1</v>
      </c>
      <c r="C77" t="s">
        <v>70</v>
      </c>
      <c r="D77" t="s">
        <v>59</v>
      </c>
    </row>
    <row r="78" spans="1:4" x14ac:dyDescent="0.35">
      <c r="A78">
        <v>77</v>
      </c>
      <c r="B78">
        <v>1</v>
      </c>
      <c r="C78" t="s">
        <v>70</v>
      </c>
      <c r="D78" t="s">
        <v>59</v>
      </c>
    </row>
    <row r="79" spans="1:4" x14ac:dyDescent="0.35">
      <c r="A79">
        <v>78</v>
      </c>
      <c r="B79">
        <v>1</v>
      </c>
      <c r="C79" t="s">
        <v>70</v>
      </c>
      <c r="D79" t="s">
        <v>59</v>
      </c>
    </row>
    <row r="80" spans="1:4" x14ac:dyDescent="0.35">
      <c r="A80">
        <v>79</v>
      </c>
      <c r="B80">
        <v>1</v>
      </c>
      <c r="C80" t="s">
        <v>70</v>
      </c>
      <c r="D80" t="s">
        <v>59</v>
      </c>
    </row>
    <row r="81" spans="1:4" x14ac:dyDescent="0.35">
      <c r="A81">
        <v>80</v>
      </c>
      <c r="B81">
        <v>0</v>
      </c>
      <c r="C81" t="s">
        <v>59</v>
      </c>
      <c r="D81" t="s">
        <v>59</v>
      </c>
    </row>
    <row r="82" spans="1:4" x14ac:dyDescent="0.35">
      <c r="A82">
        <v>81</v>
      </c>
      <c r="B82">
        <v>1</v>
      </c>
      <c r="C82" t="s">
        <v>67</v>
      </c>
      <c r="D82" t="s">
        <v>59</v>
      </c>
    </row>
    <row r="83" spans="1:4" x14ac:dyDescent="0.35">
      <c r="A83">
        <v>82</v>
      </c>
      <c r="B83">
        <v>1</v>
      </c>
      <c r="C83" t="s">
        <v>69</v>
      </c>
      <c r="D83" t="s">
        <v>59</v>
      </c>
    </row>
    <row r="84" spans="1:4" x14ac:dyDescent="0.35">
      <c r="A84">
        <v>83</v>
      </c>
      <c r="B84">
        <v>0</v>
      </c>
      <c r="C84" t="s">
        <v>59</v>
      </c>
      <c r="D84" t="s">
        <v>59</v>
      </c>
    </row>
    <row r="85" spans="1:4" x14ac:dyDescent="0.35">
      <c r="A85">
        <v>84</v>
      </c>
      <c r="B85">
        <v>0</v>
      </c>
      <c r="C85" t="s">
        <v>59</v>
      </c>
      <c r="D85" t="s">
        <v>59</v>
      </c>
    </row>
    <row r="86" spans="1:4" x14ac:dyDescent="0.35">
      <c r="A86">
        <v>85</v>
      </c>
      <c r="B86">
        <v>1</v>
      </c>
      <c r="C86" t="s">
        <v>72</v>
      </c>
      <c r="D86" t="s">
        <v>59</v>
      </c>
    </row>
    <row r="87" spans="1:4" x14ac:dyDescent="0.35">
      <c r="A87">
        <v>86</v>
      </c>
      <c r="B87">
        <v>1</v>
      </c>
      <c r="C87" t="s">
        <v>73</v>
      </c>
      <c r="D87" t="s">
        <v>59</v>
      </c>
    </row>
    <row r="88" spans="1:4" x14ac:dyDescent="0.35">
      <c r="A88">
        <v>87</v>
      </c>
      <c r="B88">
        <v>1</v>
      </c>
      <c r="C88" t="s">
        <v>70</v>
      </c>
      <c r="D88" t="s">
        <v>59</v>
      </c>
    </row>
    <row r="89" spans="1:4" x14ac:dyDescent="0.35">
      <c r="A89">
        <v>88</v>
      </c>
      <c r="B89">
        <v>1</v>
      </c>
      <c r="C89" t="s">
        <v>72</v>
      </c>
      <c r="D89" t="s">
        <v>59</v>
      </c>
    </row>
    <row r="90" spans="1:4" x14ac:dyDescent="0.35">
      <c r="A90">
        <v>89</v>
      </c>
      <c r="B90">
        <v>1</v>
      </c>
      <c r="C90" t="s">
        <v>69</v>
      </c>
      <c r="D90" t="s">
        <v>59</v>
      </c>
    </row>
    <row r="91" spans="1:4" x14ac:dyDescent="0.35">
      <c r="A91">
        <v>90</v>
      </c>
      <c r="B91">
        <v>1</v>
      </c>
      <c r="C91" t="s">
        <v>72</v>
      </c>
      <c r="D91" t="s">
        <v>59</v>
      </c>
    </row>
    <row r="92" spans="1:4" x14ac:dyDescent="0.35">
      <c r="A92">
        <v>91</v>
      </c>
      <c r="B92">
        <v>1</v>
      </c>
      <c r="C92" t="s">
        <v>68</v>
      </c>
      <c r="D92" t="s">
        <v>59</v>
      </c>
    </row>
    <row r="93" spans="1:4" x14ac:dyDescent="0.35">
      <c r="A93">
        <v>92</v>
      </c>
      <c r="B93">
        <v>1</v>
      </c>
      <c r="C93" t="s">
        <v>72</v>
      </c>
      <c r="D93" t="s">
        <v>69</v>
      </c>
    </row>
    <row r="94" spans="1:4" x14ac:dyDescent="0.35">
      <c r="A94">
        <v>93</v>
      </c>
      <c r="B94">
        <v>0</v>
      </c>
      <c r="C94" t="s">
        <v>59</v>
      </c>
      <c r="D94" t="s">
        <v>59</v>
      </c>
    </row>
    <row r="95" spans="1:4" x14ac:dyDescent="0.35">
      <c r="A95">
        <v>94</v>
      </c>
      <c r="B95">
        <v>0</v>
      </c>
      <c r="C95" t="s">
        <v>59</v>
      </c>
      <c r="D95" t="s">
        <v>59</v>
      </c>
    </row>
    <row r="96" spans="1:4" x14ac:dyDescent="0.35">
      <c r="A96">
        <v>95</v>
      </c>
      <c r="B96">
        <v>1</v>
      </c>
      <c r="C96" t="s">
        <v>68</v>
      </c>
      <c r="D96" t="s">
        <v>59</v>
      </c>
    </row>
    <row r="97" spans="1:4" x14ac:dyDescent="0.35">
      <c r="A97">
        <v>96</v>
      </c>
      <c r="B97">
        <v>1</v>
      </c>
      <c r="C97" t="s">
        <v>72</v>
      </c>
      <c r="D97" t="s">
        <v>59</v>
      </c>
    </row>
    <row r="98" spans="1:4" x14ac:dyDescent="0.35">
      <c r="A98">
        <v>97</v>
      </c>
      <c r="B98">
        <v>1</v>
      </c>
      <c r="C98" t="s">
        <v>73</v>
      </c>
      <c r="D98" t="s">
        <v>69</v>
      </c>
    </row>
    <row r="99" spans="1:4" x14ac:dyDescent="0.35">
      <c r="A99">
        <v>98</v>
      </c>
      <c r="B99">
        <v>1</v>
      </c>
      <c r="C99" t="s">
        <v>72</v>
      </c>
      <c r="D99" t="s">
        <v>59</v>
      </c>
    </row>
    <row r="100" spans="1:4" x14ac:dyDescent="0.35">
      <c r="A100">
        <v>99</v>
      </c>
      <c r="B100">
        <v>1</v>
      </c>
      <c r="C100" t="s">
        <v>69</v>
      </c>
      <c r="D100" t="s">
        <v>72</v>
      </c>
    </row>
    <row r="101" spans="1:4" x14ac:dyDescent="0.35">
      <c r="A101">
        <v>100</v>
      </c>
      <c r="B101">
        <v>1</v>
      </c>
      <c r="C101" t="s">
        <v>69</v>
      </c>
      <c r="D101" t="s">
        <v>72</v>
      </c>
    </row>
    <row r="102" spans="1:4" x14ac:dyDescent="0.35">
      <c r="A102">
        <v>101</v>
      </c>
      <c r="B102">
        <v>1</v>
      </c>
      <c r="C102" t="s">
        <v>67</v>
      </c>
      <c r="D102" t="s">
        <v>59</v>
      </c>
    </row>
    <row r="103" spans="1:4" x14ac:dyDescent="0.35">
      <c r="A103">
        <v>102</v>
      </c>
      <c r="B103">
        <v>0</v>
      </c>
      <c r="C103" t="s">
        <v>59</v>
      </c>
      <c r="D103" t="s">
        <v>59</v>
      </c>
    </row>
    <row r="104" spans="1:4" x14ac:dyDescent="0.35">
      <c r="A104">
        <v>103</v>
      </c>
      <c r="B104">
        <v>0</v>
      </c>
      <c r="C104" t="s">
        <v>59</v>
      </c>
      <c r="D104" t="s">
        <v>59</v>
      </c>
    </row>
    <row r="105" spans="1:4" x14ac:dyDescent="0.35">
      <c r="A105">
        <v>104</v>
      </c>
      <c r="B105">
        <v>1</v>
      </c>
      <c r="C105" t="s">
        <v>68</v>
      </c>
      <c r="D105" t="s">
        <v>59</v>
      </c>
    </row>
    <row r="106" spans="1:4" x14ac:dyDescent="0.35">
      <c r="A106">
        <v>105</v>
      </c>
      <c r="B106">
        <v>1</v>
      </c>
      <c r="C106" t="s">
        <v>68</v>
      </c>
      <c r="D106" t="s">
        <v>59</v>
      </c>
    </row>
    <row r="107" spans="1:4" x14ac:dyDescent="0.35">
      <c r="A107">
        <v>106</v>
      </c>
      <c r="B107">
        <v>1</v>
      </c>
      <c r="C107" t="s">
        <v>68</v>
      </c>
      <c r="D107" t="s">
        <v>69</v>
      </c>
    </row>
    <row r="108" spans="1:4" x14ac:dyDescent="0.35">
      <c r="A108">
        <v>107</v>
      </c>
      <c r="B108">
        <v>1</v>
      </c>
      <c r="C108" t="s">
        <v>69</v>
      </c>
      <c r="D108" t="s">
        <v>59</v>
      </c>
    </row>
    <row r="109" spans="1:4" x14ac:dyDescent="0.35">
      <c r="A109">
        <v>108</v>
      </c>
      <c r="B109">
        <v>0</v>
      </c>
      <c r="C109" t="s">
        <v>59</v>
      </c>
      <c r="D109" t="s">
        <v>59</v>
      </c>
    </row>
    <row r="110" spans="1:4" x14ac:dyDescent="0.35">
      <c r="A110">
        <v>109</v>
      </c>
      <c r="B110">
        <v>0</v>
      </c>
      <c r="C110" t="s">
        <v>59</v>
      </c>
      <c r="D110" t="s">
        <v>59</v>
      </c>
    </row>
    <row r="111" spans="1:4" x14ac:dyDescent="0.35">
      <c r="A111">
        <v>110</v>
      </c>
      <c r="B111">
        <v>0</v>
      </c>
      <c r="C111" t="s">
        <v>59</v>
      </c>
      <c r="D111" t="s">
        <v>59</v>
      </c>
    </row>
    <row r="112" spans="1:4" x14ac:dyDescent="0.35">
      <c r="A112">
        <v>111</v>
      </c>
      <c r="B112">
        <v>0</v>
      </c>
      <c r="C112" t="s">
        <v>59</v>
      </c>
      <c r="D112" t="s">
        <v>59</v>
      </c>
    </row>
    <row r="113" spans="1:4" x14ac:dyDescent="0.35">
      <c r="A113">
        <v>112</v>
      </c>
      <c r="B113">
        <v>0</v>
      </c>
      <c r="C113" t="s">
        <v>59</v>
      </c>
      <c r="D113" t="s">
        <v>59</v>
      </c>
    </row>
    <row r="114" spans="1:4" x14ac:dyDescent="0.35">
      <c r="A114">
        <v>113</v>
      </c>
      <c r="B114">
        <v>0</v>
      </c>
      <c r="C114" t="s">
        <v>59</v>
      </c>
      <c r="D114" t="s">
        <v>59</v>
      </c>
    </row>
    <row r="115" spans="1:4" x14ac:dyDescent="0.35">
      <c r="A115">
        <v>114</v>
      </c>
      <c r="B115">
        <v>1</v>
      </c>
      <c r="C115" t="s">
        <v>70</v>
      </c>
      <c r="D115" t="s">
        <v>59</v>
      </c>
    </row>
    <row r="116" spans="1:4" x14ac:dyDescent="0.35">
      <c r="A116">
        <v>115</v>
      </c>
      <c r="B116">
        <v>0</v>
      </c>
      <c r="C116" t="s">
        <v>59</v>
      </c>
      <c r="D116" t="s">
        <v>59</v>
      </c>
    </row>
    <row r="117" spans="1:4" x14ac:dyDescent="0.35">
      <c r="A117">
        <v>116</v>
      </c>
      <c r="B117">
        <v>0</v>
      </c>
      <c r="C117" t="s">
        <v>59</v>
      </c>
      <c r="D117" t="s">
        <v>59</v>
      </c>
    </row>
    <row r="118" spans="1:4" x14ac:dyDescent="0.35">
      <c r="A118">
        <v>117</v>
      </c>
      <c r="B118">
        <v>0</v>
      </c>
      <c r="C118" t="s">
        <v>59</v>
      </c>
      <c r="D118" t="s">
        <v>59</v>
      </c>
    </row>
    <row r="119" spans="1:4" x14ac:dyDescent="0.35">
      <c r="A119">
        <v>118</v>
      </c>
      <c r="B119">
        <v>0</v>
      </c>
      <c r="C119" t="s">
        <v>59</v>
      </c>
      <c r="D119" t="s">
        <v>59</v>
      </c>
    </row>
    <row r="120" spans="1:4" x14ac:dyDescent="0.35">
      <c r="A120">
        <v>119</v>
      </c>
      <c r="B120">
        <v>0</v>
      </c>
      <c r="C120" t="s">
        <v>59</v>
      </c>
      <c r="D120" t="s">
        <v>59</v>
      </c>
    </row>
    <row r="121" spans="1:4" x14ac:dyDescent="0.35">
      <c r="A121">
        <v>120</v>
      </c>
      <c r="B121">
        <v>0</v>
      </c>
      <c r="C121" t="s">
        <v>59</v>
      </c>
      <c r="D121" t="s">
        <v>59</v>
      </c>
    </row>
    <row r="122" spans="1:4" x14ac:dyDescent="0.35">
      <c r="A122">
        <v>121</v>
      </c>
      <c r="B122">
        <v>0</v>
      </c>
      <c r="C122" t="s">
        <v>59</v>
      </c>
      <c r="D122" t="s">
        <v>59</v>
      </c>
    </row>
    <row r="123" spans="1:4" x14ac:dyDescent="0.35">
      <c r="A123">
        <v>122</v>
      </c>
      <c r="B123">
        <v>0</v>
      </c>
      <c r="C123" t="s">
        <v>59</v>
      </c>
      <c r="D123" t="s">
        <v>59</v>
      </c>
    </row>
    <row r="124" spans="1:4" x14ac:dyDescent="0.35">
      <c r="A124">
        <v>123</v>
      </c>
      <c r="B124">
        <v>1</v>
      </c>
      <c r="C124" t="s">
        <v>74</v>
      </c>
      <c r="D124" t="s">
        <v>75</v>
      </c>
    </row>
    <row r="125" spans="1:4" x14ac:dyDescent="0.35">
      <c r="A125">
        <v>124</v>
      </c>
      <c r="B125">
        <v>1</v>
      </c>
      <c r="C125" t="s">
        <v>61</v>
      </c>
      <c r="D125" t="s">
        <v>59</v>
      </c>
    </row>
    <row r="126" spans="1:4" x14ac:dyDescent="0.35">
      <c r="A126">
        <v>125</v>
      </c>
      <c r="B126">
        <v>1</v>
      </c>
      <c r="C126" t="s">
        <v>62</v>
      </c>
      <c r="D126" t="s">
        <v>59</v>
      </c>
    </row>
    <row r="127" spans="1:4" x14ac:dyDescent="0.35">
      <c r="A127">
        <v>126</v>
      </c>
      <c r="B127">
        <v>1</v>
      </c>
      <c r="C127" t="s">
        <v>74</v>
      </c>
      <c r="D127" t="s">
        <v>59</v>
      </c>
    </row>
    <row r="128" spans="1:4" x14ac:dyDescent="0.35">
      <c r="A128">
        <v>127</v>
      </c>
      <c r="B128">
        <v>1</v>
      </c>
      <c r="C128" t="s">
        <v>63</v>
      </c>
      <c r="D128" t="s">
        <v>59</v>
      </c>
    </row>
    <row r="129" spans="1:4" x14ac:dyDescent="0.35">
      <c r="A129">
        <v>128</v>
      </c>
      <c r="B129">
        <v>0</v>
      </c>
      <c r="C129" t="s">
        <v>59</v>
      </c>
      <c r="D129" t="s">
        <v>59</v>
      </c>
    </row>
    <row r="130" spans="1:4" x14ac:dyDescent="0.35">
      <c r="A130">
        <v>129</v>
      </c>
      <c r="B130">
        <v>1</v>
      </c>
      <c r="C130" t="s">
        <v>61</v>
      </c>
      <c r="D130" t="s">
        <v>59</v>
      </c>
    </row>
    <row r="131" spans="1:4" x14ac:dyDescent="0.35">
      <c r="A131">
        <v>130</v>
      </c>
      <c r="B131">
        <v>1</v>
      </c>
      <c r="C131" t="s">
        <v>61</v>
      </c>
      <c r="D131" t="s">
        <v>59</v>
      </c>
    </row>
    <row r="132" spans="1:4" x14ac:dyDescent="0.35">
      <c r="A132">
        <v>131</v>
      </c>
      <c r="B132">
        <v>1</v>
      </c>
      <c r="C132" t="s">
        <v>61</v>
      </c>
      <c r="D132" t="s">
        <v>59</v>
      </c>
    </row>
    <row r="133" spans="1:4" x14ac:dyDescent="0.35">
      <c r="A133">
        <v>132</v>
      </c>
      <c r="B133">
        <v>0</v>
      </c>
      <c r="C133" t="s">
        <v>59</v>
      </c>
      <c r="D133" t="s">
        <v>59</v>
      </c>
    </row>
    <row r="134" spans="1:4" x14ac:dyDescent="0.35">
      <c r="A134">
        <v>133</v>
      </c>
      <c r="B134">
        <v>0</v>
      </c>
      <c r="C134" t="s">
        <v>59</v>
      </c>
      <c r="D134" t="s">
        <v>59</v>
      </c>
    </row>
    <row r="135" spans="1:4" x14ac:dyDescent="0.35">
      <c r="A135">
        <v>134</v>
      </c>
      <c r="B135">
        <v>0</v>
      </c>
      <c r="C135" t="s">
        <v>59</v>
      </c>
      <c r="D135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zoomScaleNormal="100" workbookViewId="0">
      <selection activeCell="D9" sqref="D9"/>
    </sheetView>
  </sheetViews>
  <sheetFormatPr baseColWidth="10" defaultColWidth="10.7265625" defaultRowHeight="14.5" x14ac:dyDescent="0.35"/>
  <cols>
    <col min="1" max="1" width="16" customWidth="1"/>
    <col min="2" max="2" width="14" customWidth="1"/>
    <col min="3" max="4" width="29.54296875" customWidth="1"/>
  </cols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1</v>
      </c>
      <c r="C3" t="s">
        <v>63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1</v>
      </c>
      <c r="C7" t="s">
        <v>63</v>
      </c>
      <c r="D7" t="s">
        <v>59</v>
      </c>
    </row>
    <row r="8" spans="1:4" x14ac:dyDescent="0.35">
      <c r="A8">
        <v>7</v>
      </c>
      <c r="B8">
        <v>1</v>
      </c>
      <c r="C8" t="s">
        <v>63</v>
      </c>
      <c r="D8" t="s">
        <v>59</v>
      </c>
    </row>
    <row r="9" spans="1:4" x14ac:dyDescent="0.35">
      <c r="A9">
        <v>8</v>
      </c>
      <c r="B9">
        <v>1</v>
      </c>
      <c r="C9" t="s">
        <v>63</v>
      </c>
      <c r="D9" t="s">
        <v>59</v>
      </c>
    </row>
    <row r="10" spans="1:4" x14ac:dyDescent="0.35">
      <c r="A10">
        <v>9</v>
      </c>
      <c r="B10">
        <v>1</v>
      </c>
      <c r="C10" t="s">
        <v>63</v>
      </c>
      <c r="D10" t="s">
        <v>59</v>
      </c>
    </row>
    <row r="11" spans="1:4" x14ac:dyDescent="0.35">
      <c r="A11">
        <v>10</v>
      </c>
      <c r="B11">
        <v>0</v>
      </c>
      <c r="C11" t="s">
        <v>59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1</v>
      </c>
      <c r="C13" t="s">
        <v>60</v>
      </c>
      <c r="D13" t="s">
        <v>59</v>
      </c>
    </row>
    <row r="14" spans="1:4" x14ac:dyDescent="0.35">
      <c r="A14">
        <v>13</v>
      </c>
      <c r="B14">
        <v>1</v>
      </c>
      <c r="C14" t="s">
        <v>76</v>
      </c>
      <c r="D14" t="s">
        <v>63</v>
      </c>
    </row>
    <row r="15" spans="1:4" x14ac:dyDescent="0.35">
      <c r="A15">
        <v>14</v>
      </c>
      <c r="B15">
        <v>1</v>
      </c>
      <c r="C15" t="s">
        <v>60</v>
      </c>
      <c r="D15" t="s">
        <v>59</v>
      </c>
    </row>
    <row r="16" spans="1:4" x14ac:dyDescent="0.35">
      <c r="A16">
        <v>15</v>
      </c>
      <c r="B16">
        <v>1</v>
      </c>
      <c r="C16" t="s">
        <v>60</v>
      </c>
      <c r="D16" t="s">
        <v>59</v>
      </c>
    </row>
    <row r="17" spans="1:4" x14ac:dyDescent="0.35">
      <c r="A17">
        <v>16</v>
      </c>
      <c r="B17">
        <v>1</v>
      </c>
      <c r="C17" t="s">
        <v>63</v>
      </c>
      <c r="D17" t="s">
        <v>59</v>
      </c>
    </row>
    <row r="18" spans="1:4" x14ac:dyDescent="0.35">
      <c r="A18">
        <v>17</v>
      </c>
      <c r="B18">
        <v>1</v>
      </c>
      <c r="C18" t="s">
        <v>60</v>
      </c>
      <c r="D18" t="s">
        <v>59</v>
      </c>
    </row>
    <row r="19" spans="1:4" x14ac:dyDescent="0.35">
      <c r="A19">
        <v>18</v>
      </c>
      <c r="B19">
        <v>1</v>
      </c>
      <c r="C19" t="s">
        <v>63</v>
      </c>
      <c r="D19" t="s">
        <v>59</v>
      </c>
    </row>
    <row r="20" spans="1:4" x14ac:dyDescent="0.35">
      <c r="A20">
        <v>19</v>
      </c>
      <c r="B20">
        <v>0</v>
      </c>
      <c r="C20" t="s">
        <v>59</v>
      </c>
      <c r="D20" t="s">
        <v>59</v>
      </c>
    </row>
    <row r="21" spans="1:4" x14ac:dyDescent="0.35">
      <c r="A21">
        <v>20</v>
      </c>
      <c r="B21">
        <v>0</v>
      </c>
      <c r="C21" t="s">
        <v>59</v>
      </c>
      <c r="D21" t="s">
        <v>59</v>
      </c>
    </row>
    <row r="22" spans="1:4" x14ac:dyDescent="0.35">
      <c r="A22">
        <v>21</v>
      </c>
      <c r="B22">
        <v>1</v>
      </c>
      <c r="C22" t="s">
        <v>63</v>
      </c>
      <c r="D22" t="s">
        <v>59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1</v>
      </c>
      <c r="C24" t="s">
        <v>69</v>
      </c>
      <c r="D24" t="s">
        <v>67</v>
      </c>
    </row>
    <row r="25" spans="1:4" x14ac:dyDescent="0.35">
      <c r="A25">
        <v>24</v>
      </c>
      <c r="B25">
        <v>1</v>
      </c>
      <c r="C25" t="s">
        <v>69</v>
      </c>
      <c r="D25" t="s">
        <v>59</v>
      </c>
    </row>
    <row r="26" spans="1:4" x14ac:dyDescent="0.35">
      <c r="A26">
        <v>25</v>
      </c>
      <c r="B26">
        <v>1</v>
      </c>
      <c r="C26" t="s">
        <v>60</v>
      </c>
      <c r="D26" t="s">
        <v>59</v>
      </c>
    </row>
    <row r="27" spans="1:4" x14ac:dyDescent="0.35">
      <c r="A27">
        <v>26</v>
      </c>
      <c r="B27">
        <v>0</v>
      </c>
      <c r="C27" t="s">
        <v>59</v>
      </c>
      <c r="D27" t="s">
        <v>59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1</v>
      </c>
      <c r="C29" t="s">
        <v>63</v>
      </c>
      <c r="D29" t="s">
        <v>59</v>
      </c>
    </row>
    <row r="30" spans="1:4" x14ac:dyDescent="0.35">
      <c r="A30">
        <v>29</v>
      </c>
      <c r="B30">
        <v>1</v>
      </c>
      <c r="C30" t="s">
        <v>63</v>
      </c>
      <c r="D30" t="s">
        <v>59</v>
      </c>
    </row>
    <row r="31" spans="1:4" x14ac:dyDescent="0.35">
      <c r="A31">
        <v>30</v>
      </c>
      <c r="B31">
        <v>0</v>
      </c>
      <c r="C31" t="s">
        <v>59</v>
      </c>
      <c r="D31" t="s">
        <v>59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1</v>
      </c>
      <c r="C33" t="s">
        <v>63</v>
      </c>
      <c r="D33" t="s">
        <v>59</v>
      </c>
    </row>
    <row r="34" spans="1:4" x14ac:dyDescent="0.35">
      <c r="A34">
        <v>33</v>
      </c>
      <c r="B34">
        <v>1</v>
      </c>
      <c r="C34" t="s">
        <v>66</v>
      </c>
      <c r="D34" t="s">
        <v>76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1</v>
      </c>
      <c r="C37" t="s">
        <v>76</v>
      </c>
      <c r="D37" t="s">
        <v>63</v>
      </c>
    </row>
    <row r="38" spans="1:4" x14ac:dyDescent="0.35">
      <c r="A38">
        <v>37</v>
      </c>
      <c r="B38">
        <v>1</v>
      </c>
      <c r="C38" t="s">
        <v>77</v>
      </c>
      <c r="D38" t="s">
        <v>62</v>
      </c>
    </row>
    <row r="39" spans="1:4" x14ac:dyDescent="0.35">
      <c r="A39">
        <v>38</v>
      </c>
      <c r="B39">
        <v>1</v>
      </c>
      <c r="C39" t="s">
        <v>66</v>
      </c>
      <c r="D39" t="s">
        <v>67</v>
      </c>
    </row>
    <row r="40" spans="1:4" x14ac:dyDescent="0.35">
      <c r="A40">
        <v>39</v>
      </c>
      <c r="B40">
        <v>0</v>
      </c>
      <c r="C40" t="s">
        <v>59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1</v>
      </c>
      <c r="C42" t="s">
        <v>60</v>
      </c>
      <c r="D42" t="s">
        <v>59</v>
      </c>
    </row>
    <row r="43" spans="1:4" x14ac:dyDescent="0.35">
      <c r="A43">
        <v>42</v>
      </c>
      <c r="B43">
        <v>1</v>
      </c>
      <c r="C43" t="s">
        <v>69</v>
      </c>
      <c r="D43" t="s">
        <v>59</v>
      </c>
    </row>
    <row r="44" spans="1:4" x14ac:dyDescent="0.35">
      <c r="A44">
        <v>43</v>
      </c>
      <c r="B44">
        <v>1</v>
      </c>
      <c r="C44" t="s">
        <v>69</v>
      </c>
      <c r="D44" t="s">
        <v>59</v>
      </c>
    </row>
    <row r="45" spans="1:4" x14ac:dyDescent="0.35">
      <c r="A45">
        <v>44</v>
      </c>
      <c r="B45">
        <v>1</v>
      </c>
      <c r="C45" t="s">
        <v>69</v>
      </c>
      <c r="D45" t="s">
        <v>70</v>
      </c>
    </row>
    <row r="46" spans="1:4" x14ac:dyDescent="0.35">
      <c r="A46">
        <v>45</v>
      </c>
      <c r="B46">
        <v>1</v>
      </c>
      <c r="C46" t="s">
        <v>69</v>
      </c>
      <c r="D46" t="s">
        <v>59</v>
      </c>
    </row>
    <row r="47" spans="1:4" x14ac:dyDescent="0.35">
      <c r="A47">
        <v>46</v>
      </c>
      <c r="B47">
        <v>1</v>
      </c>
      <c r="C47" t="s">
        <v>78</v>
      </c>
      <c r="D47" t="s">
        <v>59</v>
      </c>
    </row>
    <row r="48" spans="1:4" x14ac:dyDescent="0.35">
      <c r="A48">
        <v>47</v>
      </c>
      <c r="B48">
        <v>1</v>
      </c>
      <c r="C48" t="s">
        <v>69</v>
      </c>
      <c r="D48" t="s">
        <v>59</v>
      </c>
    </row>
    <row r="49" spans="1:4" x14ac:dyDescent="0.35">
      <c r="A49">
        <v>48</v>
      </c>
      <c r="B49">
        <v>0</v>
      </c>
      <c r="C49" t="s">
        <v>59</v>
      </c>
      <c r="D49" t="s">
        <v>59</v>
      </c>
    </row>
    <row r="50" spans="1:4" x14ac:dyDescent="0.35">
      <c r="A50">
        <v>49</v>
      </c>
      <c r="B50">
        <v>0</v>
      </c>
      <c r="C50" t="s">
        <v>59</v>
      </c>
      <c r="D50" t="s">
        <v>59</v>
      </c>
    </row>
    <row r="51" spans="1:4" x14ac:dyDescent="0.35">
      <c r="A51">
        <v>50</v>
      </c>
      <c r="B51">
        <v>1</v>
      </c>
      <c r="C51" t="s">
        <v>79</v>
      </c>
      <c r="D51" t="s">
        <v>60</v>
      </c>
    </row>
    <row r="52" spans="1:4" x14ac:dyDescent="0.35">
      <c r="A52">
        <v>51</v>
      </c>
      <c r="B52">
        <v>1</v>
      </c>
      <c r="C52" t="s">
        <v>79</v>
      </c>
      <c r="D52" t="s">
        <v>59</v>
      </c>
    </row>
    <row r="53" spans="1:4" x14ac:dyDescent="0.35">
      <c r="A53">
        <v>52</v>
      </c>
      <c r="B53">
        <v>0</v>
      </c>
      <c r="C53" t="s">
        <v>59</v>
      </c>
      <c r="D53" t="s">
        <v>59</v>
      </c>
    </row>
    <row r="54" spans="1:4" x14ac:dyDescent="0.35">
      <c r="A54">
        <v>53</v>
      </c>
      <c r="B54">
        <v>1</v>
      </c>
      <c r="C54" t="s">
        <v>60</v>
      </c>
      <c r="D54" t="s">
        <v>59</v>
      </c>
    </row>
    <row r="55" spans="1:4" x14ac:dyDescent="0.35">
      <c r="A55">
        <v>54</v>
      </c>
      <c r="B55">
        <v>1</v>
      </c>
      <c r="C55" t="s">
        <v>66</v>
      </c>
      <c r="D55" t="s">
        <v>59</v>
      </c>
    </row>
    <row r="56" spans="1:4" x14ac:dyDescent="0.35">
      <c r="A56">
        <v>55</v>
      </c>
      <c r="B56">
        <v>1</v>
      </c>
      <c r="C56" t="s">
        <v>66</v>
      </c>
      <c r="D56" t="s">
        <v>59</v>
      </c>
    </row>
    <row r="57" spans="1:4" x14ac:dyDescent="0.35">
      <c r="A57">
        <v>56</v>
      </c>
      <c r="B57">
        <v>1</v>
      </c>
      <c r="C57" t="s">
        <v>66</v>
      </c>
      <c r="D57" t="s">
        <v>59</v>
      </c>
    </row>
    <row r="58" spans="1:4" x14ac:dyDescent="0.35">
      <c r="A58">
        <v>57</v>
      </c>
      <c r="B58">
        <v>1</v>
      </c>
      <c r="C58" t="s">
        <v>66</v>
      </c>
      <c r="D58" t="s">
        <v>61</v>
      </c>
    </row>
    <row r="59" spans="1:4" x14ac:dyDescent="0.35">
      <c r="A59">
        <v>58</v>
      </c>
      <c r="B59">
        <v>1</v>
      </c>
      <c r="C59" t="s">
        <v>61</v>
      </c>
      <c r="D59" t="s">
        <v>59</v>
      </c>
    </row>
    <row r="60" spans="1:4" x14ac:dyDescent="0.35">
      <c r="A60">
        <v>59</v>
      </c>
      <c r="B60">
        <v>1</v>
      </c>
      <c r="C60" t="s">
        <v>61</v>
      </c>
      <c r="D60" t="s">
        <v>59</v>
      </c>
    </row>
    <row r="61" spans="1:4" x14ac:dyDescent="0.35">
      <c r="A61">
        <v>60</v>
      </c>
      <c r="B61">
        <v>0</v>
      </c>
      <c r="C61" t="s">
        <v>59</v>
      </c>
      <c r="D61" t="s">
        <v>59</v>
      </c>
    </row>
    <row r="62" spans="1:4" x14ac:dyDescent="0.35">
      <c r="A62">
        <v>61</v>
      </c>
      <c r="B62">
        <v>0</v>
      </c>
      <c r="C62" t="s">
        <v>59</v>
      </c>
      <c r="D62" t="s">
        <v>59</v>
      </c>
    </row>
    <row r="63" spans="1:4" x14ac:dyDescent="0.35">
      <c r="A63">
        <v>62</v>
      </c>
      <c r="B63">
        <v>1</v>
      </c>
      <c r="C63" t="s">
        <v>77</v>
      </c>
      <c r="D63" t="s">
        <v>59</v>
      </c>
    </row>
    <row r="64" spans="1:4" x14ac:dyDescent="0.35">
      <c r="A64">
        <v>63</v>
      </c>
      <c r="B64">
        <v>1</v>
      </c>
      <c r="C64" t="s">
        <v>60</v>
      </c>
      <c r="D64" t="s">
        <v>59</v>
      </c>
    </row>
    <row r="65" spans="1:4" x14ac:dyDescent="0.35">
      <c r="A65">
        <v>64</v>
      </c>
      <c r="B65">
        <v>0</v>
      </c>
      <c r="C65" t="s">
        <v>59</v>
      </c>
      <c r="D65" t="s">
        <v>59</v>
      </c>
    </row>
    <row r="66" spans="1:4" x14ac:dyDescent="0.35">
      <c r="A66">
        <v>65</v>
      </c>
      <c r="B66">
        <v>1</v>
      </c>
      <c r="C66" t="s">
        <v>66</v>
      </c>
      <c r="D66" t="s">
        <v>77</v>
      </c>
    </row>
    <row r="67" spans="1:4" x14ac:dyDescent="0.35">
      <c r="A67">
        <v>66</v>
      </c>
      <c r="B67">
        <v>1</v>
      </c>
      <c r="C67" t="s">
        <v>66</v>
      </c>
      <c r="D67" t="s">
        <v>59</v>
      </c>
    </row>
    <row r="68" spans="1:4" x14ac:dyDescent="0.35">
      <c r="A68">
        <v>67</v>
      </c>
      <c r="B68">
        <v>0</v>
      </c>
      <c r="C68" t="s">
        <v>59</v>
      </c>
      <c r="D68" t="s">
        <v>59</v>
      </c>
    </row>
    <row r="69" spans="1:4" x14ac:dyDescent="0.35">
      <c r="A69">
        <v>68</v>
      </c>
      <c r="B69">
        <v>1</v>
      </c>
      <c r="C69" t="s">
        <v>76</v>
      </c>
      <c r="D69" t="s">
        <v>79</v>
      </c>
    </row>
    <row r="70" spans="1:4" x14ac:dyDescent="0.35">
      <c r="A70">
        <v>69</v>
      </c>
      <c r="B70">
        <v>1</v>
      </c>
      <c r="C70" t="s">
        <v>69</v>
      </c>
      <c r="D70" t="s">
        <v>66</v>
      </c>
    </row>
    <row r="71" spans="1:4" x14ac:dyDescent="0.35">
      <c r="A71">
        <v>70</v>
      </c>
      <c r="B71">
        <v>1</v>
      </c>
      <c r="C71" t="s">
        <v>80</v>
      </c>
      <c r="D71" t="s">
        <v>59</v>
      </c>
    </row>
    <row r="72" spans="1:4" x14ac:dyDescent="0.35">
      <c r="A72">
        <v>71</v>
      </c>
      <c r="B72">
        <v>1</v>
      </c>
      <c r="C72" t="s">
        <v>76</v>
      </c>
      <c r="D72" t="s">
        <v>59</v>
      </c>
    </row>
    <row r="73" spans="1:4" x14ac:dyDescent="0.35">
      <c r="A73">
        <v>72</v>
      </c>
      <c r="B73">
        <v>0</v>
      </c>
      <c r="C73" t="s">
        <v>59</v>
      </c>
      <c r="D73" t="s">
        <v>59</v>
      </c>
    </row>
    <row r="74" spans="1:4" x14ac:dyDescent="0.35">
      <c r="A74">
        <v>73</v>
      </c>
      <c r="B74">
        <v>1</v>
      </c>
      <c r="C74" t="s">
        <v>76</v>
      </c>
      <c r="D74" t="s">
        <v>59</v>
      </c>
    </row>
    <row r="75" spans="1:4" x14ac:dyDescent="0.35">
      <c r="A75">
        <v>74</v>
      </c>
      <c r="B75">
        <v>0</v>
      </c>
      <c r="C75" t="s">
        <v>59</v>
      </c>
      <c r="D75" t="s">
        <v>59</v>
      </c>
    </row>
    <row r="76" spans="1:4" x14ac:dyDescent="0.35">
      <c r="A76">
        <v>75</v>
      </c>
      <c r="B76">
        <v>1</v>
      </c>
      <c r="C76" t="s">
        <v>79</v>
      </c>
      <c r="D76" t="s">
        <v>65</v>
      </c>
    </row>
    <row r="77" spans="1:4" x14ac:dyDescent="0.35">
      <c r="A77">
        <v>76</v>
      </c>
      <c r="B77">
        <v>1</v>
      </c>
      <c r="C77" t="s">
        <v>68</v>
      </c>
      <c r="D77" t="s">
        <v>59</v>
      </c>
    </row>
    <row r="78" spans="1:4" x14ac:dyDescent="0.35">
      <c r="A78">
        <v>77</v>
      </c>
      <c r="B78">
        <v>1</v>
      </c>
      <c r="C78" t="s">
        <v>68</v>
      </c>
      <c r="D78" t="s">
        <v>59</v>
      </c>
    </row>
    <row r="79" spans="1:4" x14ac:dyDescent="0.35">
      <c r="A79">
        <v>78</v>
      </c>
      <c r="B79">
        <v>1</v>
      </c>
      <c r="C79" t="s">
        <v>68</v>
      </c>
      <c r="D79" t="s">
        <v>59</v>
      </c>
    </row>
    <row r="80" spans="1:4" x14ac:dyDescent="0.35">
      <c r="A80">
        <v>79</v>
      </c>
      <c r="B80">
        <v>1</v>
      </c>
      <c r="C80" t="s">
        <v>69</v>
      </c>
      <c r="D80" t="s">
        <v>59</v>
      </c>
    </row>
    <row r="81" spans="1:4" x14ac:dyDescent="0.35">
      <c r="A81">
        <v>80</v>
      </c>
      <c r="B81">
        <v>1</v>
      </c>
      <c r="C81" t="s">
        <v>69</v>
      </c>
      <c r="D81" t="s">
        <v>59</v>
      </c>
    </row>
    <row r="82" spans="1:4" x14ac:dyDescent="0.35">
      <c r="A82">
        <v>81</v>
      </c>
      <c r="B82">
        <v>0</v>
      </c>
      <c r="C82" t="s">
        <v>59</v>
      </c>
      <c r="D82" t="s">
        <v>59</v>
      </c>
    </row>
    <row r="83" spans="1:4" x14ac:dyDescent="0.35">
      <c r="A83">
        <v>82</v>
      </c>
      <c r="B83">
        <v>0</v>
      </c>
      <c r="C83" t="s">
        <v>59</v>
      </c>
      <c r="D83" t="s">
        <v>59</v>
      </c>
    </row>
    <row r="84" spans="1:4" x14ac:dyDescent="0.35">
      <c r="A84">
        <v>83</v>
      </c>
      <c r="B84">
        <v>1</v>
      </c>
      <c r="C84" t="s">
        <v>69</v>
      </c>
      <c r="D84" t="s">
        <v>59</v>
      </c>
    </row>
    <row r="85" spans="1:4" x14ac:dyDescent="0.35">
      <c r="A85">
        <v>84</v>
      </c>
      <c r="B85">
        <v>1</v>
      </c>
      <c r="C85" t="s">
        <v>69</v>
      </c>
      <c r="D85" t="s">
        <v>59</v>
      </c>
    </row>
    <row r="86" spans="1:4" x14ac:dyDescent="0.35">
      <c r="A86">
        <v>85</v>
      </c>
      <c r="B86">
        <v>1</v>
      </c>
      <c r="C86" t="s">
        <v>69</v>
      </c>
      <c r="D86" t="s">
        <v>66</v>
      </c>
    </row>
    <row r="87" spans="1:4" x14ac:dyDescent="0.35">
      <c r="A87">
        <v>86</v>
      </c>
      <c r="B87">
        <v>1</v>
      </c>
      <c r="C87" t="s">
        <v>60</v>
      </c>
      <c r="D87" t="s">
        <v>59</v>
      </c>
    </row>
    <row r="88" spans="1:4" x14ac:dyDescent="0.35">
      <c r="A88">
        <v>87</v>
      </c>
      <c r="B88">
        <v>1</v>
      </c>
      <c r="C88" t="s">
        <v>60</v>
      </c>
      <c r="D88" t="s">
        <v>59</v>
      </c>
    </row>
    <row r="89" spans="1:4" x14ac:dyDescent="0.35">
      <c r="A89">
        <v>88</v>
      </c>
      <c r="B89">
        <v>1</v>
      </c>
      <c r="C89" t="s">
        <v>69</v>
      </c>
      <c r="D89" t="s">
        <v>59</v>
      </c>
    </row>
    <row r="90" spans="1:4" x14ac:dyDescent="0.35">
      <c r="A90">
        <v>89</v>
      </c>
      <c r="B90">
        <v>0</v>
      </c>
      <c r="C90" t="s">
        <v>59</v>
      </c>
      <c r="D90" t="s">
        <v>59</v>
      </c>
    </row>
    <row r="91" spans="1:4" x14ac:dyDescent="0.35">
      <c r="A91">
        <v>90</v>
      </c>
      <c r="B91">
        <v>0</v>
      </c>
      <c r="C91" t="s">
        <v>59</v>
      </c>
      <c r="D91" t="s">
        <v>59</v>
      </c>
    </row>
    <row r="92" spans="1:4" x14ac:dyDescent="0.35">
      <c r="A92">
        <v>91</v>
      </c>
      <c r="B92">
        <v>0</v>
      </c>
      <c r="C92" t="s">
        <v>59</v>
      </c>
      <c r="D92" t="s">
        <v>59</v>
      </c>
    </row>
    <row r="93" spans="1:4" x14ac:dyDescent="0.35">
      <c r="A93">
        <v>92</v>
      </c>
      <c r="B93">
        <v>1</v>
      </c>
      <c r="C93" t="s">
        <v>69</v>
      </c>
      <c r="D93" t="s">
        <v>59</v>
      </c>
    </row>
    <row r="94" spans="1:4" x14ac:dyDescent="0.35">
      <c r="A94">
        <v>93</v>
      </c>
      <c r="B94">
        <v>1</v>
      </c>
      <c r="C94" t="s">
        <v>69</v>
      </c>
      <c r="D94" t="s">
        <v>59</v>
      </c>
    </row>
    <row r="95" spans="1:4" x14ac:dyDescent="0.35">
      <c r="A95">
        <v>94</v>
      </c>
      <c r="B95">
        <v>1</v>
      </c>
      <c r="C95" t="s">
        <v>81</v>
      </c>
      <c r="D95" t="s">
        <v>59</v>
      </c>
    </row>
    <row r="96" spans="1:4" x14ac:dyDescent="0.35">
      <c r="A96">
        <v>95</v>
      </c>
      <c r="B96">
        <v>1</v>
      </c>
      <c r="C96" t="s">
        <v>60</v>
      </c>
      <c r="D96" t="s">
        <v>59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0</v>
      </c>
      <c r="C98" t="s">
        <v>59</v>
      </c>
      <c r="D98" t="s">
        <v>59</v>
      </c>
    </row>
    <row r="99" spans="1:4" x14ac:dyDescent="0.35">
      <c r="A99">
        <v>98</v>
      </c>
      <c r="B99">
        <v>1</v>
      </c>
      <c r="C99" t="s">
        <v>60</v>
      </c>
      <c r="D99" t="s">
        <v>59</v>
      </c>
    </row>
    <row r="100" spans="1:4" x14ac:dyDescent="0.35">
      <c r="A100">
        <v>99</v>
      </c>
      <c r="B100">
        <v>1</v>
      </c>
      <c r="C100" t="s">
        <v>69</v>
      </c>
      <c r="D100" t="s">
        <v>59</v>
      </c>
    </row>
    <row r="101" spans="1:4" x14ac:dyDescent="0.35">
      <c r="A101">
        <v>100</v>
      </c>
      <c r="B101">
        <v>0</v>
      </c>
      <c r="C101" t="s">
        <v>59</v>
      </c>
      <c r="D101" t="s">
        <v>59</v>
      </c>
    </row>
    <row r="102" spans="1:4" x14ac:dyDescent="0.35">
      <c r="A102">
        <v>101</v>
      </c>
      <c r="B102">
        <v>1</v>
      </c>
      <c r="C102" t="s">
        <v>63</v>
      </c>
      <c r="D102" t="s">
        <v>59</v>
      </c>
    </row>
    <row r="103" spans="1:4" x14ac:dyDescent="0.35">
      <c r="A103">
        <v>102</v>
      </c>
      <c r="B103">
        <v>0</v>
      </c>
      <c r="C103" t="s">
        <v>59</v>
      </c>
      <c r="D103" t="s">
        <v>59</v>
      </c>
    </row>
    <row r="104" spans="1:4" x14ac:dyDescent="0.35">
      <c r="A104">
        <v>103</v>
      </c>
      <c r="B104">
        <v>1</v>
      </c>
      <c r="C104" t="s">
        <v>66</v>
      </c>
      <c r="D104" t="s">
        <v>67</v>
      </c>
    </row>
    <row r="105" spans="1:4" x14ac:dyDescent="0.35">
      <c r="A105">
        <v>104</v>
      </c>
      <c r="B105">
        <v>1</v>
      </c>
      <c r="C105" t="s">
        <v>60</v>
      </c>
      <c r="D105" t="s">
        <v>63</v>
      </c>
    </row>
    <row r="106" spans="1:4" x14ac:dyDescent="0.35">
      <c r="A106">
        <v>105</v>
      </c>
      <c r="B106">
        <v>0</v>
      </c>
      <c r="C106" t="s">
        <v>59</v>
      </c>
      <c r="D106" t="s">
        <v>59</v>
      </c>
    </row>
    <row r="107" spans="1:4" x14ac:dyDescent="0.35">
      <c r="A107">
        <v>106</v>
      </c>
      <c r="B107">
        <v>0</v>
      </c>
      <c r="C107" t="s">
        <v>59</v>
      </c>
      <c r="D107" t="s">
        <v>59</v>
      </c>
    </row>
    <row r="108" spans="1:4" x14ac:dyDescent="0.35">
      <c r="A108">
        <v>107</v>
      </c>
      <c r="B108">
        <v>1</v>
      </c>
      <c r="C108" t="s">
        <v>65</v>
      </c>
      <c r="D108" t="s">
        <v>59</v>
      </c>
    </row>
    <row r="109" spans="1:4" x14ac:dyDescent="0.35">
      <c r="A109">
        <v>108</v>
      </c>
      <c r="B109">
        <v>1</v>
      </c>
      <c r="C109" t="s">
        <v>65</v>
      </c>
      <c r="D109" t="s">
        <v>59</v>
      </c>
    </row>
    <row r="110" spans="1:4" x14ac:dyDescent="0.35">
      <c r="A110">
        <v>109</v>
      </c>
      <c r="B110">
        <v>0</v>
      </c>
      <c r="C110" t="s">
        <v>59</v>
      </c>
      <c r="D110" t="s">
        <v>59</v>
      </c>
    </row>
    <row r="111" spans="1:4" x14ac:dyDescent="0.35">
      <c r="A111">
        <v>110</v>
      </c>
      <c r="B111">
        <v>0</v>
      </c>
      <c r="C111" t="s">
        <v>59</v>
      </c>
      <c r="D111" t="s">
        <v>59</v>
      </c>
    </row>
    <row r="112" spans="1:4" x14ac:dyDescent="0.35">
      <c r="A112">
        <v>111</v>
      </c>
      <c r="B112">
        <v>1</v>
      </c>
      <c r="C112" t="s">
        <v>69</v>
      </c>
      <c r="D112" t="s">
        <v>59</v>
      </c>
    </row>
    <row r="113" spans="1:4" x14ac:dyDescent="0.35">
      <c r="A113">
        <v>112</v>
      </c>
      <c r="B113">
        <v>1</v>
      </c>
      <c r="C113" t="s">
        <v>69</v>
      </c>
      <c r="D113" t="s">
        <v>59</v>
      </c>
    </row>
    <row r="114" spans="1:4" x14ac:dyDescent="0.35">
      <c r="A114">
        <v>113</v>
      </c>
      <c r="B114">
        <v>0</v>
      </c>
      <c r="C114" t="s">
        <v>59</v>
      </c>
      <c r="D114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Normal="100" workbookViewId="0">
      <selection activeCell="F13" sqref="F13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1</v>
      </c>
      <c r="C2" t="s">
        <v>78</v>
      </c>
      <c r="D2" t="s">
        <v>59</v>
      </c>
    </row>
    <row r="3" spans="1:4" x14ac:dyDescent="0.35">
      <c r="A3">
        <v>2</v>
      </c>
      <c r="B3">
        <v>1</v>
      </c>
      <c r="C3" t="s">
        <v>60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1</v>
      </c>
      <c r="C6" t="s">
        <v>78</v>
      </c>
      <c r="D6" t="s">
        <v>59</v>
      </c>
    </row>
    <row r="7" spans="1:4" x14ac:dyDescent="0.35">
      <c r="A7">
        <v>6</v>
      </c>
      <c r="B7">
        <v>1</v>
      </c>
      <c r="C7" t="s">
        <v>60</v>
      </c>
      <c r="D7" t="s">
        <v>59</v>
      </c>
    </row>
    <row r="8" spans="1:4" x14ac:dyDescent="0.35">
      <c r="A8">
        <v>7</v>
      </c>
      <c r="B8">
        <v>1</v>
      </c>
      <c r="C8" t="s">
        <v>67</v>
      </c>
      <c r="D8" t="s">
        <v>59</v>
      </c>
    </row>
    <row r="9" spans="1:4" x14ac:dyDescent="0.35">
      <c r="A9">
        <v>8</v>
      </c>
      <c r="B9">
        <v>1</v>
      </c>
      <c r="C9" t="s">
        <v>81</v>
      </c>
      <c r="D9" t="s">
        <v>59</v>
      </c>
    </row>
    <row r="10" spans="1:4" x14ac:dyDescent="0.35">
      <c r="A10">
        <v>9</v>
      </c>
      <c r="B10">
        <v>1</v>
      </c>
      <c r="C10" t="s">
        <v>69</v>
      </c>
      <c r="D10" t="s">
        <v>59</v>
      </c>
    </row>
    <row r="11" spans="1:4" x14ac:dyDescent="0.35">
      <c r="A11">
        <v>10</v>
      </c>
      <c r="B11">
        <v>1</v>
      </c>
      <c r="C11" t="s">
        <v>69</v>
      </c>
      <c r="D11" t="s">
        <v>59</v>
      </c>
    </row>
    <row r="12" spans="1:4" x14ac:dyDescent="0.35">
      <c r="A12">
        <v>11</v>
      </c>
      <c r="B12">
        <v>1</v>
      </c>
      <c r="C12" t="s">
        <v>69</v>
      </c>
      <c r="D12" t="s">
        <v>59</v>
      </c>
    </row>
    <row r="13" spans="1:4" x14ac:dyDescent="0.35">
      <c r="A13">
        <v>12</v>
      </c>
      <c r="B13">
        <v>0</v>
      </c>
      <c r="C13" t="s">
        <v>59</v>
      </c>
      <c r="D13" t="s">
        <v>59</v>
      </c>
    </row>
    <row r="14" spans="1:4" x14ac:dyDescent="0.35">
      <c r="A14">
        <v>13</v>
      </c>
      <c r="B14">
        <v>1</v>
      </c>
      <c r="C14" t="s">
        <v>70</v>
      </c>
      <c r="D14" t="s">
        <v>59</v>
      </c>
    </row>
    <row r="15" spans="1:4" x14ac:dyDescent="0.35">
      <c r="A15">
        <v>14</v>
      </c>
      <c r="B15">
        <v>1</v>
      </c>
      <c r="C15" t="s">
        <v>60</v>
      </c>
      <c r="D15" t="s">
        <v>59</v>
      </c>
    </row>
    <row r="16" spans="1:4" x14ac:dyDescent="0.35">
      <c r="A16">
        <v>15</v>
      </c>
      <c r="B16">
        <v>0</v>
      </c>
      <c r="C16" t="s">
        <v>59</v>
      </c>
      <c r="D16" t="s">
        <v>59</v>
      </c>
    </row>
    <row r="17" spans="1:4" x14ac:dyDescent="0.35">
      <c r="A17">
        <v>16</v>
      </c>
      <c r="B17">
        <v>1</v>
      </c>
      <c r="C17" t="s">
        <v>60</v>
      </c>
      <c r="D17" t="s">
        <v>59</v>
      </c>
    </row>
    <row r="18" spans="1:4" x14ac:dyDescent="0.35">
      <c r="A18">
        <v>17</v>
      </c>
      <c r="B18">
        <v>1</v>
      </c>
      <c r="C18" t="s">
        <v>67</v>
      </c>
      <c r="D18" t="s">
        <v>59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1</v>
      </c>
      <c r="C20" t="s">
        <v>66</v>
      </c>
      <c r="D20" t="s">
        <v>59</v>
      </c>
    </row>
    <row r="21" spans="1:4" x14ac:dyDescent="0.35">
      <c r="A21">
        <v>20</v>
      </c>
      <c r="B21">
        <v>1</v>
      </c>
      <c r="C21" t="s">
        <v>60</v>
      </c>
      <c r="D21" t="s">
        <v>59</v>
      </c>
    </row>
    <row r="22" spans="1:4" x14ac:dyDescent="0.35">
      <c r="A22">
        <v>21</v>
      </c>
      <c r="B22">
        <v>1</v>
      </c>
      <c r="C22" t="s">
        <v>73</v>
      </c>
      <c r="D22" t="s">
        <v>80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1</v>
      </c>
      <c r="C24" t="s">
        <v>69</v>
      </c>
      <c r="D24" t="s">
        <v>59</v>
      </c>
    </row>
    <row r="25" spans="1:4" x14ac:dyDescent="0.35">
      <c r="A25">
        <v>24</v>
      </c>
      <c r="B25">
        <v>1</v>
      </c>
      <c r="C25" t="s">
        <v>60</v>
      </c>
      <c r="D25" t="s">
        <v>59</v>
      </c>
    </row>
    <row r="26" spans="1:4" x14ac:dyDescent="0.35">
      <c r="A26">
        <v>25</v>
      </c>
      <c r="B26">
        <v>1</v>
      </c>
      <c r="C26" t="s">
        <v>65</v>
      </c>
      <c r="D26" t="s">
        <v>59</v>
      </c>
    </row>
    <row r="27" spans="1:4" x14ac:dyDescent="0.35">
      <c r="A27">
        <v>26</v>
      </c>
      <c r="B27">
        <v>1</v>
      </c>
      <c r="C27" t="s">
        <v>64</v>
      </c>
      <c r="D27" t="s">
        <v>59</v>
      </c>
    </row>
    <row r="28" spans="1:4" x14ac:dyDescent="0.35">
      <c r="A28">
        <v>27</v>
      </c>
      <c r="B28">
        <v>1</v>
      </c>
      <c r="C28" t="s">
        <v>64</v>
      </c>
      <c r="D28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zoomScaleNormal="100" workbookViewId="0">
      <selection activeCell="C8" sqref="C8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1</v>
      </c>
      <c r="C3" t="s">
        <v>77</v>
      </c>
      <c r="D3" t="s">
        <v>59</v>
      </c>
    </row>
    <row r="4" spans="1:4" x14ac:dyDescent="0.35">
      <c r="A4">
        <v>3</v>
      </c>
      <c r="B4">
        <v>1</v>
      </c>
      <c r="C4" t="s">
        <v>80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0</v>
      </c>
      <c r="C6" t="s">
        <v>59</v>
      </c>
      <c r="D6" t="s">
        <v>59</v>
      </c>
    </row>
    <row r="7" spans="1:4" x14ac:dyDescent="0.35">
      <c r="A7">
        <v>6</v>
      </c>
      <c r="B7">
        <v>1</v>
      </c>
      <c r="C7" t="s">
        <v>78</v>
      </c>
      <c r="D7" t="s">
        <v>60</v>
      </c>
    </row>
    <row r="8" spans="1:4" x14ac:dyDescent="0.35">
      <c r="A8">
        <v>7</v>
      </c>
      <c r="B8">
        <v>1</v>
      </c>
      <c r="C8" t="s">
        <v>80</v>
      </c>
      <c r="D8" t="s">
        <v>59</v>
      </c>
    </row>
    <row r="9" spans="1:4" x14ac:dyDescent="0.35">
      <c r="A9">
        <v>8</v>
      </c>
      <c r="B9">
        <v>1</v>
      </c>
      <c r="C9" t="s">
        <v>76</v>
      </c>
      <c r="D9" t="s">
        <v>68</v>
      </c>
    </row>
    <row r="10" spans="1:4" x14ac:dyDescent="0.35">
      <c r="A10">
        <v>9</v>
      </c>
      <c r="B10">
        <v>1</v>
      </c>
      <c r="C10" t="s">
        <v>80</v>
      </c>
      <c r="D10" t="s">
        <v>59</v>
      </c>
    </row>
    <row r="11" spans="1:4" x14ac:dyDescent="0.35">
      <c r="A11">
        <v>10</v>
      </c>
      <c r="B11">
        <v>1</v>
      </c>
      <c r="C11" t="s">
        <v>63</v>
      </c>
      <c r="D11" t="s">
        <v>59</v>
      </c>
    </row>
    <row r="12" spans="1:4" x14ac:dyDescent="0.35">
      <c r="A12">
        <v>11</v>
      </c>
      <c r="B12">
        <v>0</v>
      </c>
      <c r="C12" t="s">
        <v>59</v>
      </c>
      <c r="D12" t="s">
        <v>59</v>
      </c>
    </row>
    <row r="13" spans="1:4" x14ac:dyDescent="0.35">
      <c r="A13">
        <v>12</v>
      </c>
      <c r="B13">
        <v>1</v>
      </c>
      <c r="C13" t="s">
        <v>72</v>
      </c>
      <c r="D13" t="s">
        <v>67</v>
      </c>
    </row>
    <row r="14" spans="1:4" x14ac:dyDescent="0.35">
      <c r="A14">
        <v>13</v>
      </c>
      <c r="B14">
        <v>1</v>
      </c>
      <c r="C14" t="s">
        <v>65</v>
      </c>
      <c r="D14" t="s">
        <v>59</v>
      </c>
    </row>
    <row r="15" spans="1:4" x14ac:dyDescent="0.35">
      <c r="A15">
        <v>14</v>
      </c>
      <c r="B15">
        <v>0</v>
      </c>
      <c r="C15" t="s">
        <v>59</v>
      </c>
      <c r="D15" t="s">
        <v>59</v>
      </c>
    </row>
    <row r="16" spans="1:4" x14ac:dyDescent="0.35">
      <c r="A16">
        <v>15</v>
      </c>
      <c r="B16">
        <v>1</v>
      </c>
      <c r="C16" t="s">
        <v>62</v>
      </c>
      <c r="D16" t="s">
        <v>69</v>
      </c>
    </row>
    <row r="17" spans="1:4" x14ac:dyDescent="0.35">
      <c r="A17">
        <v>16</v>
      </c>
      <c r="B17">
        <v>1</v>
      </c>
      <c r="C17" t="s">
        <v>62</v>
      </c>
      <c r="D17" t="s">
        <v>67</v>
      </c>
    </row>
    <row r="18" spans="1:4" x14ac:dyDescent="0.35">
      <c r="A18">
        <v>17</v>
      </c>
      <c r="B18">
        <v>1</v>
      </c>
      <c r="C18" t="s">
        <v>82</v>
      </c>
      <c r="D18" t="s">
        <v>80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1</v>
      </c>
      <c r="C20" t="s">
        <v>62</v>
      </c>
      <c r="D20" t="s">
        <v>69</v>
      </c>
    </row>
    <row r="21" spans="1:4" x14ac:dyDescent="0.35">
      <c r="A21">
        <v>20</v>
      </c>
      <c r="B21">
        <v>1</v>
      </c>
      <c r="C21" t="s">
        <v>67</v>
      </c>
      <c r="D21" t="s">
        <v>59</v>
      </c>
    </row>
    <row r="22" spans="1:4" x14ac:dyDescent="0.35">
      <c r="A22">
        <v>21</v>
      </c>
      <c r="B22">
        <v>0</v>
      </c>
      <c r="C22" t="s">
        <v>59</v>
      </c>
      <c r="D22" t="s">
        <v>59</v>
      </c>
    </row>
    <row r="23" spans="1:4" x14ac:dyDescent="0.35">
      <c r="A23">
        <v>22</v>
      </c>
      <c r="B23">
        <v>1</v>
      </c>
      <c r="C23" t="s">
        <v>67</v>
      </c>
      <c r="D23" t="s">
        <v>59</v>
      </c>
    </row>
    <row r="24" spans="1:4" x14ac:dyDescent="0.35">
      <c r="A24">
        <v>23</v>
      </c>
      <c r="B24">
        <v>1</v>
      </c>
      <c r="C24" t="s">
        <v>67</v>
      </c>
      <c r="D24" t="s">
        <v>59</v>
      </c>
    </row>
    <row r="25" spans="1:4" x14ac:dyDescent="0.35">
      <c r="A25">
        <v>24</v>
      </c>
      <c r="B25">
        <v>1</v>
      </c>
      <c r="C25" t="s">
        <v>67</v>
      </c>
      <c r="D25" t="s">
        <v>68</v>
      </c>
    </row>
    <row r="26" spans="1:4" x14ac:dyDescent="0.35">
      <c r="A26">
        <v>25</v>
      </c>
      <c r="B26">
        <v>1</v>
      </c>
      <c r="C26" t="s">
        <v>68</v>
      </c>
      <c r="D26" t="s">
        <v>61</v>
      </c>
    </row>
    <row r="27" spans="1:4" x14ac:dyDescent="0.35">
      <c r="A27">
        <v>26</v>
      </c>
      <c r="B27">
        <v>0</v>
      </c>
      <c r="C27" t="s">
        <v>59</v>
      </c>
      <c r="D27" t="s">
        <v>59</v>
      </c>
    </row>
    <row r="28" spans="1:4" x14ac:dyDescent="0.35">
      <c r="A28">
        <v>27</v>
      </c>
      <c r="B28">
        <v>1</v>
      </c>
      <c r="C28" t="s">
        <v>67</v>
      </c>
      <c r="D28" t="s">
        <v>68</v>
      </c>
    </row>
    <row r="29" spans="1:4" x14ac:dyDescent="0.35">
      <c r="A29">
        <v>28</v>
      </c>
      <c r="B29">
        <v>1</v>
      </c>
      <c r="C29" t="s">
        <v>67</v>
      </c>
      <c r="D29" t="s">
        <v>59</v>
      </c>
    </row>
    <row r="30" spans="1:4" x14ac:dyDescent="0.35">
      <c r="A30">
        <v>29</v>
      </c>
      <c r="B30">
        <v>1</v>
      </c>
      <c r="C30" t="s">
        <v>67</v>
      </c>
      <c r="D30" t="s">
        <v>67</v>
      </c>
    </row>
    <row r="31" spans="1:4" x14ac:dyDescent="0.35">
      <c r="A31">
        <v>30</v>
      </c>
      <c r="B31">
        <v>1</v>
      </c>
      <c r="C31" t="s">
        <v>67</v>
      </c>
      <c r="D31" t="s">
        <v>59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1</v>
      </c>
      <c r="C33" t="s">
        <v>81</v>
      </c>
      <c r="D33" t="s">
        <v>59</v>
      </c>
    </row>
    <row r="34" spans="1:4" x14ac:dyDescent="0.35">
      <c r="A34">
        <v>33</v>
      </c>
      <c r="B34">
        <v>1</v>
      </c>
      <c r="C34" t="s">
        <v>81</v>
      </c>
      <c r="D34" t="s">
        <v>59</v>
      </c>
    </row>
    <row r="35" spans="1:4" x14ac:dyDescent="0.35">
      <c r="A35">
        <v>34</v>
      </c>
      <c r="B35">
        <v>1</v>
      </c>
      <c r="C35" t="s">
        <v>65</v>
      </c>
      <c r="D35" t="s">
        <v>59</v>
      </c>
    </row>
    <row r="36" spans="1:4" x14ac:dyDescent="0.35">
      <c r="A36">
        <v>35</v>
      </c>
      <c r="B36">
        <v>0</v>
      </c>
      <c r="C36" t="s">
        <v>59</v>
      </c>
      <c r="D36" t="s">
        <v>59</v>
      </c>
    </row>
    <row r="37" spans="1:4" x14ac:dyDescent="0.35">
      <c r="A37">
        <v>36</v>
      </c>
      <c r="B37">
        <v>1</v>
      </c>
      <c r="C37" t="s">
        <v>80</v>
      </c>
      <c r="D37" t="s">
        <v>59</v>
      </c>
    </row>
    <row r="38" spans="1:4" x14ac:dyDescent="0.35">
      <c r="A38">
        <v>37</v>
      </c>
      <c r="B38">
        <v>1</v>
      </c>
      <c r="C38" t="s">
        <v>71</v>
      </c>
      <c r="D38" t="s">
        <v>70</v>
      </c>
    </row>
    <row r="39" spans="1:4" x14ac:dyDescent="0.35">
      <c r="A39">
        <v>38</v>
      </c>
      <c r="B39">
        <v>1</v>
      </c>
      <c r="C39" t="s">
        <v>69</v>
      </c>
      <c r="D39" t="s">
        <v>80</v>
      </c>
    </row>
    <row r="40" spans="1:4" x14ac:dyDescent="0.35">
      <c r="A40">
        <v>39</v>
      </c>
      <c r="B40">
        <v>0</v>
      </c>
      <c r="C40" t="s">
        <v>59</v>
      </c>
      <c r="D40" t="s">
        <v>59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1</v>
      </c>
      <c r="C42" t="s">
        <v>72</v>
      </c>
      <c r="D42" t="s">
        <v>59</v>
      </c>
    </row>
    <row r="43" spans="1:4" x14ac:dyDescent="0.35">
      <c r="A43">
        <v>42</v>
      </c>
      <c r="B43">
        <v>1</v>
      </c>
      <c r="C43" t="s">
        <v>82</v>
      </c>
      <c r="D43" t="s">
        <v>59</v>
      </c>
    </row>
    <row r="44" spans="1:4" x14ac:dyDescent="0.35">
      <c r="A44">
        <v>43</v>
      </c>
      <c r="B44">
        <v>1</v>
      </c>
      <c r="C44" t="s">
        <v>82</v>
      </c>
      <c r="D44" t="s">
        <v>59</v>
      </c>
    </row>
    <row r="45" spans="1:4" x14ac:dyDescent="0.35">
      <c r="A45">
        <v>44</v>
      </c>
      <c r="B45">
        <v>1</v>
      </c>
      <c r="C45" t="s">
        <v>68</v>
      </c>
      <c r="D45" t="s">
        <v>82</v>
      </c>
    </row>
    <row r="46" spans="1:4" x14ac:dyDescent="0.35">
      <c r="A46">
        <v>45</v>
      </c>
      <c r="B46">
        <v>1</v>
      </c>
      <c r="C46" t="s">
        <v>68</v>
      </c>
      <c r="D46" t="s">
        <v>82</v>
      </c>
    </row>
    <row r="47" spans="1:4" x14ac:dyDescent="0.35">
      <c r="A47">
        <v>46</v>
      </c>
      <c r="B47">
        <v>1</v>
      </c>
      <c r="C47" t="s">
        <v>69</v>
      </c>
      <c r="D47" t="s">
        <v>59</v>
      </c>
    </row>
    <row r="48" spans="1:4" x14ac:dyDescent="0.35">
      <c r="A48">
        <v>47</v>
      </c>
      <c r="B48">
        <v>1</v>
      </c>
      <c r="C48" t="s">
        <v>70</v>
      </c>
      <c r="D48" t="s">
        <v>69</v>
      </c>
    </row>
    <row r="49" spans="1:4" x14ac:dyDescent="0.35">
      <c r="A49">
        <v>48</v>
      </c>
      <c r="B49">
        <v>1</v>
      </c>
      <c r="C49" t="s">
        <v>70</v>
      </c>
      <c r="D49" t="s">
        <v>59</v>
      </c>
    </row>
    <row r="50" spans="1:4" x14ac:dyDescent="0.35">
      <c r="A50">
        <v>49</v>
      </c>
      <c r="B50">
        <v>0</v>
      </c>
      <c r="C50" t="s">
        <v>59</v>
      </c>
      <c r="D50" t="s">
        <v>59</v>
      </c>
    </row>
    <row r="51" spans="1:4" x14ac:dyDescent="0.35">
      <c r="A51">
        <v>50</v>
      </c>
      <c r="B51">
        <v>0</v>
      </c>
      <c r="C51" t="s">
        <v>59</v>
      </c>
      <c r="D51" t="s">
        <v>59</v>
      </c>
    </row>
    <row r="52" spans="1:4" x14ac:dyDescent="0.35">
      <c r="A52">
        <v>51</v>
      </c>
      <c r="B52">
        <v>1</v>
      </c>
      <c r="C52" t="s">
        <v>62</v>
      </c>
      <c r="D52" t="s">
        <v>68</v>
      </c>
    </row>
    <row r="53" spans="1:4" x14ac:dyDescent="0.35">
      <c r="A53">
        <v>52</v>
      </c>
      <c r="B53">
        <v>1</v>
      </c>
      <c r="C53" t="s">
        <v>62</v>
      </c>
      <c r="D53" t="s">
        <v>60</v>
      </c>
    </row>
    <row r="54" spans="1:4" x14ac:dyDescent="0.35">
      <c r="A54">
        <v>53</v>
      </c>
      <c r="B54">
        <v>1</v>
      </c>
      <c r="C54" t="s">
        <v>69</v>
      </c>
      <c r="D54" t="s">
        <v>59</v>
      </c>
    </row>
    <row r="55" spans="1:4" x14ac:dyDescent="0.35">
      <c r="A55">
        <v>54</v>
      </c>
      <c r="B55">
        <v>1</v>
      </c>
      <c r="C55" t="s">
        <v>68</v>
      </c>
      <c r="D55" t="s">
        <v>59</v>
      </c>
    </row>
    <row r="56" spans="1:4" x14ac:dyDescent="0.35">
      <c r="A56">
        <v>55</v>
      </c>
      <c r="B56">
        <v>0</v>
      </c>
      <c r="C56" t="s">
        <v>59</v>
      </c>
      <c r="D56" t="s">
        <v>59</v>
      </c>
    </row>
    <row r="57" spans="1:4" x14ac:dyDescent="0.35">
      <c r="A57">
        <v>56</v>
      </c>
      <c r="B57">
        <v>0</v>
      </c>
      <c r="C57" t="s">
        <v>59</v>
      </c>
      <c r="D57" t="s">
        <v>59</v>
      </c>
    </row>
    <row r="58" spans="1:4" x14ac:dyDescent="0.35">
      <c r="A58">
        <v>57</v>
      </c>
      <c r="B58">
        <v>1</v>
      </c>
      <c r="C58" t="s">
        <v>68</v>
      </c>
      <c r="D58" t="s">
        <v>59</v>
      </c>
    </row>
    <row r="59" spans="1:4" x14ac:dyDescent="0.35">
      <c r="A59">
        <v>58</v>
      </c>
      <c r="B59">
        <v>1</v>
      </c>
      <c r="C59" t="s">
        <v>67</v>
      </c>
      <c r="D59" t="s">
        <v>59</v>
      </c>
    </row>
    <row r="60" spans="1:4" x14ac:dyDescent="0.35">
      <c r="A60">
        <v>59</v>
      </c>
      <c r="B60">
        <v>1</v>
      </c>
      <c r="C60" t="s">
        <v>67</v>
      </c>
      <c r="D60" t="s">
        <v>59</v>
      </c>
    </row>
    <row r="61" spans="1:4" x14ac:dyDescent="0.35">
      <c r="A61">
        <v>60</v>
      </c>
      <c r="B61">
        <v>1</v>
      </c>
      <c r="C61" t="s">
        <v>67</v>
      </c>
      <c r="D61" t="s">
        <v>67</v>
      </c>
    </row>
    <row r="62" spans="1:4" x14ac:dyDescent="0.35">
      <c r="A62">
        <v>61</v>
      </c>
      <c r="B62">
        <v>1</v>
      </c>
      <c r="C62" t="s">
        <v>68</v>
      </c>
      <c r="D62" t="s">
        <v>80</v>
      </c>
    </row>
    <row r="63" spans="1:4" x14ac:dyDescent="0.35">
      <c r="A63">
        <v>62</v>
      </c>
      <c r="B63">
        <v>1</v>
      </c>
      <c r="C63" t="s">
        <v>68</v>
      </c>
      <c r="D63" t="s">
        <v>59</v>
      </c>
    </row>
    <row r="64" spans="1:4" x14ac:dyDescent="0.35">
      <c r="A64">
        <v>63</v>
      </c>
      <c r="B64">
        <v>0</v>
      </c>
      <c r="C64" t="s">
        <v>59</v>
      </c>
      <c r="D64" t="s">
        <v>59</v>
      </c>
    </row>
    <row r="65" spans="1:4" x14ac:dyDescent="0.35">
      <c r="A65">
        <v>64</v>
      </c>
      <c r="B65">
        <v>0</v>
      </c>
      <c r="C65" t="s">
        <v>59</v>
      </c>
      <c r="D65" t="s">
        <v>59</v>
      </c>
    </row>
    <row r="66" spans="1:4" x14ac:dyDescent="0.35">
      <c r="A66">
        <v>65</v>
      </c>
      <c r="B66">
        <v>0</v>
      </c>
      <c r="C66" t="s">
        <v>59</v>
      </c>
      <c r="D66" t="s">
        <v>59</v>
      </c>
    </row>
    <row r="67" spans="1:4" x14ac:dyDescent="0.35">
      <c r="A67">
        <v>66</v>
      </c>
      <c r="B67">
        <v>1</v>
      </c>
      <c r="C67" t="s">
        <v>82</v>
      </c>
      <c r="D67" t="s">
        <v>59</v>
      </c>
    </row>
    <row r="68" spans="1:4" x14ac:dyDescent="0.35">
      <c r="A68">
        <v>67</v>
      </c>
      <c r="B68">
        <v>1</v>
      </c>
      <c r="C68" t="s">
        <v>82</v>
      </c>
      <c r="D68" t="s">
        <v>59</v>
      </c>
    </row>
    <row r="69" spans="1:4" x14ac:dyDescent="0.35">
      <c r="A69">
        <v>68</v>
      </c>
      <c r="B69">
        <v>1</v>
      </c>
      <c r="C69" t="s">
        <v>82</v>
      </c>
      <c r="D69" t="s">
        <v>61</v>
      </c>
    </row>
    <row r="70" spans="1:4" x14ac:dyDescent="0.35">
      <c r="A70">
        <v>69</v>
      </c>
      <c r="B70">
        <v>1</v>
      </c>
      <c r="C70" t="s">
        <v>62</v>
      </c>
      <c r="D70" t="s">
        <v>69</v>
      </c>
    </row>
    <row r="71" spans="1:4" x14ac:dyDescent="0.35">
      <c r="A71">
        <v>70</v>
      </c>
      <c r="B71">
        <v>1</v>
      </c>
      <c r="C71" t="s">
        <v>71</v>
      </c>
      <c r="D71" t="s">
        <v>59</v>
      </c>
    </row>
    <row r="72" spans="1:4" x14ac:dyDescent="0.35">
      <c r="A72">
        <v>71</v>
      </c>
      <c r="B72">
        <v>1</v>
      </c>
      <c r="C72" t="s">
        <v>82</v>
      </c>
      <c r="D72" t="s">
        <v>59</v>
      </c>
    </row>
    <row r="73" spans="1:4" x14ac:dyDescent="0.35">
      <c r="A73">
        <v>72</v>
      </c>
      <c r="B73">
        <v>1</v>
      </c>
      <c r="C73" t="s">
        <v>82</v>
      </c>
      <c r="D73" t="s">
        <v>59</v>
      </c>
    </row>
    <row r="74" spans="1:4" x14ac:dyDescent="0.35">
      <c r="A74">
        <v>73</v>
      </c>
      <c r="B74">
        <v>1</v>
      </c>
      <c r="C74" t="s">
        <v>76</v>
      </c>
      <c r="D74" t="s">
        <v>69</v>
      </c>
    </row>
    <row r="75" spans="1:4" x14ac:dyDescent="0.35">
      <c r="A75">
        <v>74</v>
      </c>
      <c r="B75">
        <v>1</v>
      </c>
      <c r="C75" t="s">
        <v>74</v>
      </c>
      <c r="D75" t="s">
        <v>68</v>
      </c>
    </row>
    <row r="76" spans="1:4" x14ac:dyDescent="0.35">
      <c r="A76">
        <v>75</v>
      </c>
      <c r="B76">
        <v>1</v>
      </c>
      <c r="C76" t="s">
        <v>67</v>
      </c>
      <c r="D76" t="s">
        <v>59</v>
      </c>
    </row>
    <row r="77" spans="1:4" x14ac:dyDescent="0.35">
      <c r="A77">
        <v>76</v>
      </c>
      <c r="B77">
        <v>1</v>
      </c>
      <c r="C77" t="s">
        <v>68</v>
      </c>
      <c r="D77" t="s">
        <v>59</v>
      </c>
    </row>
    <row r="78" spans="1:4" x14ac:dyDescent="0.35">
      <c r="A78">
        <v>77</v>
      </c>
      <c r="B78">
        <v>0</v>
      </c>
      <c r="C78" t="s">
        <v>59</v>
      </c>
      <c r="D78" t="s">
        <v>59</v>
      </c>
    </row>
    <row r="79" spans="1:4" x14ac:dyDescent="0.35">
      <c r="A79">
        <v>78</v>
      </c>
      <c r="B79">
        <v>0</v>
      </c>
      <c r="C79" t="s">
        <v>59</v>
      </c>
      <c r="D79" t="s">
        <v>59</v>
      </c>
    </row>
    <row r="80" spans="1:4" x14ac:dyDescent="0.35">
      <c r="A80">
        <v>79</v>
      </c>
      <c r="B80">
        <v>1</v>
      </c>
      <c r="C80" t="s">
        <v>67</v>
      </c>
      <c r="D80" t="s">
        <v>59</v>
      </c>
    </row>
    <row r="81" spans="1:4" x14ac:dyDescent="0.35">
      <c r="A81">
        <v>80</v>
      </c>
      <c r="B81">
        <v>1</v>
      </c>
      <c r="C81" t="s">
        <v>68</v>
      </c>
      <c r="D81" t="s">
        <v>59</v>
      </c>
    </row>
    <row r="82" spans="1:4" x14ac:dyDescent="0.35">
      <c r="A82">
        <v>81</v>
      </c>
      <c r="B82">
        <v>1</v>
      </c>
      <c r="C82" t="s">
        <v>82</v>
      </c>
      <c r="D82" t="s">
        <v>59</v>
      </c>
    </row>
    <row r="83" spans="1:4" x14ac:dyDescent="0.35">
      <c r="A83">
        <v>82</v>
      </c>
      <c r="B83">
        <v>1</v>
      </c>
      <c r="C83" t="s">
        <v>67</v>
      </c>
      <c r="D83" t="s">
        <v>68</v>
      </c>
    </row>
    <row r="84" spans="1:4" x14ac:dyDescent="0.35">
      <c r="A84">
        <v>83</v>
      </c>
      <c r="B84">
        <v>1</v>
      </c>
      <c r="C84" t="s">
        <v>69</v>
      </c>
      <c r="D84" t="s">
        <v>59</v>
      </c>
    </row>
    <row r="85" spans="1:4" x14ac:dyDescent="0.35">
      <c r="A85">
        <v>84</v>
      </c>
      <c r="B85">
        <v>1</v>
      </c>
      <c r="C85" t="s">
        <v>62</v>
      </c>
      <c r="D85" t="s">
        <v>59</v>
      </c>
    </row>
    <row r="86" spans="1:4" x14ac:dyDescent="0.35">
      <c r="A86">
        <v>85</v>
      </c>
      <c r="B86">
        <v>0</v>
      </c>
      <c r="C86" t="s">
        <v>59</v>
      </c>
      <c r="D86" t="s">
        <v>59</v>
      </c>
    </row>
    <row r="87" spans="1:4" x14ac:dyDescent="0.35">
      <c r="A87">
        <v>86</v>
      </c>
      <c r="B87">
        <v>0</v>
      </c>
      <c r="C87" t="s">
        <v>59</v>
      </c>
      <c r="D87" t="s">
        <v>59</v>
      </c>
    </row>
    <row r="88" spans="1:4" x14ac:dyDescent="0.35">
      <c r="A88">
        <v>87</v>
      </c>
      <c r="B88">
        <v>1</v>
      </c>
      <c r="C88" t="s">
        <v>67</v>
      </c>
      <c r="D88" t="s">
        <v>59</v>
      </c>
    </row>
    <row r="89" spans="1:4" x14ac:dyDescent="0.35">
      <c r="A89">
        <v>88</v>
      </c>
      <c r="B89">
        <v>1</v>
      </c>
      <c r="C89" t="s">
        <v>67</v>
      </c>
      <c r="D89" t="s">
        <v>59</v>
      </c>
    </row>
    <row r="90" spans="1:4" x14ac:dyDescent="0.35">
      <c r="A90">
        <v>89</v>
      </c>
      <c r="B90">
        <v>1</v>
      </c>
      <c r="C90" t="s">
        <v>68</v>
      </c>
      <c r="D90" t="s">
        <v>59</v>
      </c>
    </row>
    <row r="91" spans="1:4" x14ac:dyDescent="0.35">
      <c r="A91">
        <v>90</v>
      </c>
      <c r="B91">
        <v>1</v>
      </c>
      <c r="C91" t="s">
        <v>72</v>
      </c>
      <c r="D91" t="s">
        <v>59</v>
      </c>
    </row>
    <row r="92" spans="1:4" x14ac:dyDescent="0.35">
      <c r="A92">
        <v>91</v>
      </c>
      <c r="B92">
        <v>1</v>
      </c>
      <c r="C92" t="s">
        <v>82</v>
      </c>
      <c r="D92" t="s">
        <v>59</v>
      </c>
    </row>
    <row r="93" spans="1:4" x14ac:dyDescent="0.35">
      <c r="A93">
        <v>92</v>
      </c>
      <c r="B93">
        <v>1</v>
      </c>
      <c r="C93" t="s">
        <v>82</v>
      </c>
      <c r="D93" t="s">
        <v>59</v>
      </c>
    </row>
    <row r="94" spans="1:4" x14ac:dyDescent="0.35">
      <c r="A94">
        <v>93</v>
      </c>
      <c r="B94">
        <v>1</v>
      </c>
      <c r="C94" t="s">
        <v>82</v>
      </c>
      <c r="D94" t="s">
        <v>59</v>
      </c>
    </row>
    <row r="95" spans="1:4" x14ac:dyDescent="0.35">
      <c r="A95">
        <v>94</v>
      </c>
      <c r="B95">
        <v>1</v>
      </c>
      <c r="C95" t="s">
        <v>82</v>
      </c>
      <c r="D95" t="s">
        <v>70</v>
      </c>
    </row>
    <row r="96" spans="1:4" x14ac:dyDescent="0.35">
      <c r="A96">
        <v>95</v>
      </c>
      <c r="B96">
        <v>1</v>
      </c>
      <c r="C96" t="s">
        <v>82</v>
      </c>
      <c r="D96" t="s">
        <v>59</v>
      </c>
    </row>
    <row r="97" spans="1:4" x14ac:dyDescent="0.35">
      <c r="A97">
        <v>96</v>
      </c>
      <c r="B97">
        <v>0</v>
      </c>
      <c r="C97" t="s">
        <v>59</v>
      </c>
      <c r="D97" t="s">
        <v>59</v>
      </c>
    </row>
    <row r="98" spans="1:4" x14ac:dyDescent="0.35">
      <c r="A98">
        <v>97</v>
      </c>
      <c r="B98">
        <v>1</v>
      </c>
      <c r="C98" t="s">
        <v>67</v>
      </c>
      <c r="D98" t="s">
        <v>59</v>
      </c>
    </row>
    <row r="99" spans="1:4" x14ac:dyDescent="0.35">
      <c r="A99">
        <v>98</v>
      </c>
      <c r="B99">
        <v>1</v>
      </c>
      <c r="C99" t="s">
        <v>67</v>
      </c>
      <c r="D99" t="s">
        <v>59</v>
      </c>
    </row>
    <row r="100" spans="1:4" x14ac:dyDescent="0.35">
      <c r="A100">
        <v>99</v>
      </c>
      <c r="B100">
        <v>1</v>
      </c>
      <c r="C100" t="s">
        <v>67</v>
      </c>
      <c r="D100" t="s">
        <v>59</v>
      </c>
    </row>
    <row r="101" spans="1:4" x14ac:dyDescent="0.35">
      <c r="A101">
        <v>100</v>
      </c>
      <c r="B101">
        <v>1</v>
      </c>
      <c r="C101" t="s">
        <v>67</v>
      </c>
      <c r="D101" t="s">
        <v>59</v>
      </c>
    </row>
    <row r="102" spans="1:4" x14ac:dyDescent="0.35">
      <c r="A102">
        <v>101</v>
      </c>
      <c r="B102">
        <v>1</v>
      </c>
      <c r="C102" t="s">
        <v>68</v>
      </c>
      <c r="D102" t="s">
        <v>59</v>
      </c>
    </row>
    <row r="103" spans="1:4" x14ac:dyDescent="0.35">
      <c r="A103">
        <v>102</v>
      </c>
      <c r="B103">
        <v>1</v>
      </c>
      <c r="C103" t="s">
        <v>68</v>
      </c>
      <c r="D103" t="s">
        <v>59</v>
      </c>
    </row>
    <row r="104" spans="1:4" x14ac:dyDescent="0.35">
      <c r="A104">
        <v>103</v>
      </c>
      <c r="B104">
        <v>1</v>
      </c>
      <c r="C104" t="s">
        <v>69</v>
      </c>
      <c r="D104" t="s">
        <v>62</v>
      </c>
    </row>
    <row r="105" spans="1:4" x14ac:dyDescent="0.35">
      <c r="A105">
        <v>104</v>
      </c>
      <c r="B105">
        <v>1</v>
      </c>
      <c r="C105" t="s">
        <v>69</v>
      </c>
      <c r="D105" t="s">
        <v>68</v>
      </c>
    </row>
    <row r="106" spans="1:4" x14ac:dyDescent="0.35">
      <c r="A106">
        <v>105</v>
      </c>
      <c r="B106">
        <v>1</v>
      </c>
      <c r="C106" t="s">
        <v>69</v>
      </c>
      <c r="D106" t="s">
        <v>59</v>
      </c>
    </row>
    <row r="107" spans="1:4" x14ac:dyDescent="0.35">
      <c r="A107">
        <v>106</v>
      </c>
      <c r="B107">
        <v>0</v>
      </c>
      <c r="C107" t="s">
        <v>59</v>
      </c>
      <c r="D107" t="s">
        <v>59</v>
      </c>
    </row>
    <row r="108" spans="1:4" x14ac:dyDescent="0.35">
      <c r="A108">
        <v>107</v>
      </c>
      <c r="B108">
        <v>0</v>
      </c>
      <c r="C108" t="s">
        <v>59</v>
      </c>
      <c r="D108" t="s">
        <v>59</v>
      </c>
    </row>
    <row r="109" spans="1:4" x14ac:dyDescent="0.35">
      <c r="A109">
        <v>108</v>
      </c>
      <c r="B109">
        <v>1</v>
      </c>
      <c r="C109" t="s">
        <v>70</v>
      </c>
      <c r="D109" t="s">
        <v>59</v>
      </c>
    </row>
    <row r="110" spans="1:4" x14ac:dyDescent="0.35">
      <c r="A110">
        <v>109</v>
      </c>
      <c r="B110">
        <v>1</v>
      </c>
      <c r="C110" t="s">
        <v>70</v>
      </c>
      <c r="D110" t="s">
        <v>69</v>
      </c>
    </row>
    <row r="111" spans="1:4" x14ac:dyDescent="0.35">
      <c r="A111">
        <v>110</v>
      </c>
      <c r="B111">
        <v>1</v>
      </c>
      <c r="C111" t="s">
        <v>70</v>
      </c>
      <c r="D111" t="s">
        <v>59</v>
      </c>
    </row>
    <row r="112" spans="1:4" x14ac:dyDescent="0.35">
      <c r="A112">
        <v>111</v>
      </c>
      <c r="B112">
        <v>1</v>
      </c>
      <c r="C112" t="s">
        <v>70</v>
      </c>
      <c r="D112" t="s">
        <v>59</v>
      </c>
    </row>
    <row r="113" spans="1:4" x14ac:dyDescent="0.35">
      <c r="A113">
        <v>112</v>
      </c>
      <c r="B113">
        <v>1</v>
      </c>
      <c r="C113" t="s">
        <v>69</v>
      </c>
      <c r="D113" t="s">
        <v>59</v>
      </c>
    </row>
    <row r="114" spans="1:4" x14ac:dyDescent="0.35">
      <c r="A114">
        <v>113</v>
      </c>
      <c r="B114">
        <v>1</v>
      </c>
      <c r="C114" t="s">
        <v>70</v>
      </c>
      <c r="D114" t="s">
        <v>59</v>
      </c>
    </row>
    <row r="115" spans="1:4" x14ac:dyDescent="0.35">
      <c r="A115">
        <v>114</v>
      </c>
      <c r="B115">
        <v>1</v>
      </c>
      <c r="C115" t="s">
        <v>70</v>
      </c>
      <c r="D115" t="s">
        <v>59</v>
      </c>
    </row>
    <row r="116" spans="1:4" x14ac:dyDescent="0.35">
      <c r="A116">
        <v>115</v>
      </c>
      <c r="B116">
        <v>1</v>
      </c>
      <c r="C116" t="s">
        <v>70</v>
      </c>
      <c r="D116" t="s">
        <v>62</v>
      </c>
    </row>
    <row r="117" spans="1:4" x14ac:dyDescent="0.35">
      <c r="A117">
        <v>116</v>
      </c>
      <c r="B117">
        <v>1</v>
      </c>
      <c r="C117" t="s">
        <v>70</v>
      </c>
      <c r="D117" t="s">
        <v>59</v>
      </c>
    </row>
    <row r="118" spans="1:4" x14ac:dyDescent="0.35">
      <c r="A118">
        <v>117</v>
      </c>
      <c r="B118">
        <v>0</v>
      </c>
      <c r="C118" t="s">
        <v>59</v>
      </c>
      <c r="D118" t="s">
        <v>59</v>
      </c>
    </row>
    <row r="119" spans="1:4" x14ac:dyDescent="0.35">
      <c r="A119">
        <v>118</v>
      </c>
      <c r="B119">
        <v>1</v>
      </c>
      <c r="C119" t="s">
        <v>62</v>
      </c>
      <c r="D119" t="s">
        <v>69</v>
      </c>
    </row>
    <row r="120" spans="1:4" x14ac:dyDescent="0.35">
      <c r="A120">
        <v>119</v>
      </c>
      <c r="B120">
        <v>1</v>
      </c>
      <c r="C120" t="s">
        <v>82</v>
      </c>
      <c r="D120" t="s">
        <v>59</v>
      </c>
    </row>
    <row r="121" spans="1:4" x14ac:dyDescent="0.35">
      <c r="A121">
        <v>120</v>
      </c>
      <c r="B121">
        <v>1</v>
      </c>
      <c r="C121" t="s">
        <v>80</v>
      </c>
      <c r="D121" t="s">
        <v>59</v>
      </c>
    </row>
    <row r="122" spans="1:4" x14ac:dyDescent="0.35">
      <c r="A122">
        <v>121</v>
      </c>
      <c r="B122">
        <v>1</v>
      </c>
      <c r="C122" t="s">
        <v>80</v>
      </c>
      <c r="D122" t="s">
        <v>59</v>
      </c>
    </row>
    <row r="123" spans="1:4" x14ac:dyDescent="0.35">
      <c r="A123">
        <v>122</v>
      </c>
      <c r="B123">
        <v>1</v>
      </c>
      <c r="C123" t="s">
        <v>69</v>
      </c>
      <c r="D123" t="s">
        <v>82</v>
      </c>
    </row>
    <row r="124" spans="1:4" x14ac:dyDescent="0.35">
      <c r="A124">
        <v>123</v>
      </c>
      <c r="B124">
        <v>0</v>
      </c>
      <c r="C124" t="s">
        <v>59</v>
      </c>
      <c r="D124" t="s">
        <v>59</v>
      </c>
    </row>
    <row r="125" spans="1:4" x14ac:dyDescent="0.35">
      <c r="A125">
        <v>124</v>
      </c>
      <c r="B125">
        <v>0</v>
      </c>
      <c r="C125" t="s">
        <v>59</v>
      </c>
      <c r="D125" t="s">
        <v>59</v>
      </c>
    </row>
    <row r="126" spans="1:4" x14ac:dyDescent="0.35">
      <c r="A126">
        <v>125</v>
      </c>
      <c r="B126">
        <v>1</v>
      </c>
      <c r="C126" t="s">
        <v>71</v>
      </c>
      <c r="D126" t="s">
        <v>59</v>
      </c>
    </row>
    <row r="127" spans="1:4" x14ac:dyDescent="0.35">
      <c r="A127">
        <v>126</v>
      </c>
      <c r="B127">
        <v>1</v>
      </c>
      <c r="C127" t="s">
        <v>71</v>
      </c>
      <c r="D127" t="s">
        <v>59</v>
      </c>
    </row>
    <row r="128" spans="1:4" x14ac:dyDescent="0.35">
      <c r="A128">
        <v>127</v>
      </c>
      <c r="B128">
        <v>1</v>
      </c>
      <c r="C128" t="s">
        <v>71</v>
      </c>
      <c r="D128" t="s">
        <v>59</v>
      </c>
    </row>
    <row r="129" spans="1:4" x14ac:dyDescent="0.35">
      <c r="A129">
        <v>128</v>
      </c>
      <c r="B129">
        <v>1</v>
      </c>
      <c r="C129" t="s">
        <v>69</v>
      </c>
      <c r="D129" t="s">
        <v>59</v>
      </c>
    </row>
    <row r="130" spans="1:4" x14ac:dyDescent="0.35">
      <c r="A130">
        <v>129</v>
      </c>
      <c r="B130">
        <v>1</v>
      </c>
      <c r="C130" t="s">
        <v>67</v>
      </c>
      <c r="D130" t="s">
        <v>59</v>
      </c>
    </row>
    <row r="131" spans="1:4" x14ac:dyDescent="0.35">
      <c r="A131">
        <v>130</v>
      </c>
      <c r="B131">
        <v>1</v>
      </c>
      <c r="C131" t="s">
        <v>67</v>
      </c>
      <c r="D131" t="s">
        <v>59</v>
      </c>
    </row>
    <row r="132" spans="1:4" x14ac:dyDescent="0.35">
      <c r="A132">
        <v>131</v>
      </c>
      <c r="B132">
        <v>1</v>
      </c>
      <c r="C132" t="s">
        <v>69</v>
      </c>
      <c r="D132" t="s">
        <v>59</v>
      </c>
    </row>
    <row r="133" spans="1:4" x14ac:dyDescent="0.35">
      <c r="A133">
        <v>132</v>
      </c>
      <c r="B133">
        <v>1</v>
      </c>
      <c r="C133" t="s">
        <v>69</v>
      </c>
      <c r="D133" t="s">
        <v>59</v>
      </c>
    </row>
    <row r="134" spans="1:4" x14ac:dyDescent="0.35">
      <c r="A134">
        <v>133</v>
      </c>
      <c r="B134">
        <v>1</v>
      </c>
      <c r="C134" t="s">
        <v>70</v>
      </c>
      <c r="D134" t="s">
        <v>59</v>
      </c>
    </row>
    <row r="135" spans="1:4" x14ac:dyDescent="0.35">
      <c r="A135">
        <v>134</v>
      </c>
      <c r="B135">
        <v>1</v>
      </c>
      <c r="C135" t="s">
        <v>69</v>
      </c>
      <c r="D135" t="s">
        <v>59</v>
      </c>
    </row>
    <row r="136" spans="1:4" x14ac:dyDescent="0.35">
      <c r="A136">
        <v>135</v>
      </c>
      <c r="B136">
        <v>1</v>
      </c>
      <c r="C136" t="s">
        <v>69</v>
      </c>
      <c r="D136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C3" sqref="C3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1</v>
      </c>
      <c r="C2" t="s">
        <v>78</v>
      </c>
      <c r="D2" t="s">
        <v>59</v>
      </c>
    </row>
    <row r="3" spans="1:4" x14ac:dyDescent="0.35">
      <c r="A3">
        <v>2</v>
      </c>
      <c r="B3">
        <v>1</v>
      </c>
      <c r="C3" t="s">
        <v>60</v>
      </c>
      <c r="D3" t="s">
        <v>59</v>
      </c>
    </row>
    <row r="4" spans="1:4" x14ac:dyDescent="0.35">
      <c r="A4">
        <v>3</v>
      </c>
      <c r="B4">
        <v>1</v>
      </c>
      <c r="C4" t="s">
        <v>60</v>
      </c>
      <c r="D4" t="s">
        <v>59</v>
      </c>
    </row>
    <row r="5" spans="1:4" x14ac:dyDescent="0.35">
      <c r="A5">
        <v>4</v>
      </c>
      <c r="B5">
        <v>1</v>
      </c>
      <c r="C5" t="s">
        <v>60</v>
      </c>
      <c r="D5" t="s">
        <v>80</v>
      </c>
    </row>
    <row r="6" spans="1:4" x14ac:dyDescent="0.35">
      <c r="A6">
        <v>5</v>
      </c>
      <c r="B6">
        <v>1</v>
      </c>
      <c r="C6" t="s">
        <v>64</v>
      </c>
      <c r="D6" t="s">
        <v>61</v>
      </c>
    </row>
    <row r="7" spans="1:4" x14ac:dyDescent="0.35">
      <c r="A7">
        <v>6</v>
      </c>
      <c r="B7">
        <v>1</v>
      </c>
      <c r="C7" t="s">
        <v>80</v>
      </c>
      <c r="D7" t="s">
        <v>59</v>
      </c>
    </row>
    <row r="8" spans="1:4" x14ac:dyDescent="0.35">
      <c r="A8">
        <v>7</v>
      </c>
      <c r="B8">
        <v>1</v>
      </c>
      <c r="C8" t="s">
        <v>73</v>
      </c>
      <c r="D8" t="s">
        <v>59</v>
      </c>
    </row>
    <row r="9" spans="1:4" x14ac:dyDescent="0.35">
      <c r="A9">
        <v>8</v>
      </c>
      <c r="B9">
        <v>1</v>
      </c>
      <c r="C9" t="s">
        <v>60</v>
      </c>
      <c r="D9" t="s">
        <v>59</v>
      </c>
    </row>
    <row r="10" spans="1:4" x14ac:dyDescent="0.35">
      <c r="A10">
        <v>9</v>
      </c>
      <c r="B10">
        <v>1</v>
      </c>
      <c r="C10" t="s">
        <v>60</v>
      </c>
      <c r="D10" t="s">
        <v>59</v>
      </c>
    </row>
    <row r="11" spans="1:4" x14ac:dyDescent="0.35">
      <c r="A11">
        <v>10</v>
      </c>
      <c r="B11">
        <v>1</v>
      </c>
      <c r="C11" t="s">
        <v>60</v>
      </c>
      <c r="D11" t="s">
        <v>59</v>
      </c>
    </row>
    <row r="12" spans="1:4" x14ac:dyDescent="0.35">
      <c r="A12">
        <v>11</v>
      </c>
      <c r="B12">
        <v>1</v>
      </c>
      <c r="C12" t="s">
        <v>60</v>
      </c>
      <c r="D12" t="s">
        <v>59</v>
      </c>
    </row>
    <row r="13" spans="1:4" x14ac:dyDescent="0.35">
      <c r="A13">
        <v>12</v>
      </c>
      <c r="B13">
        <v>1</v>
      </c>
      <c r="C13" t="s">
        <v>61</v>
      </c>
      <c r="D13" t="s">
        <v>69</v>
      </c>
    </row>
    <row r="14" spans="1:4" x14ac:dyDescent="0.35">
      <c r="A14">
        <v>13</v>
      </c>
      <c r="B14">
        <v>1</v>
      </c>
      <c r="C14" t="s">
        <v>69</v>
      </c>
      <c r="D14" t="s">
        <v>59</v>
      </c>
    </row>
    <row r="15" spans="1:4" x14ac:dyDescent="0.35">
      <c r="A15">
        <v>14</v>
      </c>
      <c r="B15">
        <v>1</v>
      </c>
      <c r="C15" t="s">
        <v>69</v>
      </c>
      <c r="D15" t="s">
        <v>59</v>
      </c>
    </row>
    <row r="16" spans="1:4" x14ac:dyDescent="0.35">
      <c r="A16">
        <v>15</v>
      </c>
      <c r="B16">
        <v>1</v>
      </c>
      <c r="C16" t="s">
        <v>77</v>
      </c>
      <c r="D16" t="s">
        <v>61</v>
      </c>
    </row>
    <row r="17" spans="1:4" x14ac:dyDescent="0.35">
      <c r="A17">
        <v>16</v>
      </c>
      <c r="B17">
        <v>1</v>
      </c>
      <c r="C17" t="s">
        <v>64</v>
      </c>
      <c r="D17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G9" sqref="G9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0</v>
      </c>
      <c r="C4" t="s">
        <v>59</v>
      </c>
      <c r="D4" t="s">
        <v>59</v>
      </c>
    </row>
    <row r="5" spans="1:4" x14ac:dyDescent="0.35">
      <c r="A5">
        <v>4</v>
      </c>
      <c r="B5">
        <v>1</v>
      </c>
      <c r="C5" t="s">
        <v>78</v>
      </c>
      <c r="D5" t="s">
        <v>59</v>
      </c>
    </row>
    <row r="6" spans="1:4" x14ac:dyDescent="0.35">
      <c r="A6">
        <v>5</v>
      </c>
      <c r="B6">
        <v>1</v>
      </c>
      <c r="C6" t="s">
        <v>78</v>
      </c>
      <c r="D6" t="s">
        <v>59</v>
      </c>
    </row>
    <row r="7" spans="1:4" x14ac:dyDescent="0.35">
      <c r="A7">
        <v>6</v>
      </c>
      <c r="B7">
        <v>1</v>
      </c>
      <c r="C7" t="s">
        <v>78</v>
      </c>
      <c r="D7" t="s">
        <v>59</v>
      </c>
    </row>
    <row r="8" spans="1:4" x14ac:dyDescent="0.35">
      <c r="A8">
        <v>7</v>
      </c>
      <c r="B8">
        <v>1</v>
      </c>
      <c r="C8" t="s">
        <v>66</v>
      </c>
      <c r="D8" t="s">
        <v>78</v>
      </c>
    </row>
    <row r="9" spans="1:4" x14ac:dyDescent="0.35">
      <c r="A9">
        <v>8</v>
      </c>
      <c r="B9">
        <v>1</v>
      </c>
      <c r="C9" t="s">
        <v>66</v>
      </c>
      <c r="D9" t="s">
        <v>59</v>
      </c>
    </row>
    <row r="10" spans="1:4" x14ac:dyDescent="0.35">
      <c r="A10">
        <v>9</v>
      </c>
      <c r="B10">
        <v>1</v>
      </c>
      <c r="C10" t="s">
        <v>77</v>
      </c>
      <c r="D10" t="s">
        <v>66</v>
      </c>
    </row>
    <row r="11" spans="1:4" x14ac:dyDescent="0.35">
      <c r="A11">
        <v>10</v>
      </c>
      <c r="B11">
        <v>1</v>
      </c>
      <c r="C11" t="s">
        <v>66</v>
      </c>
      <c r="D11" t="s">
        <v>59</v>
      </c>
    </row>
    <row r="12" spans="1:4" x14ac:dyDescent="0.35">
      <c r="A12">
        <v>11</v>
      </c>
      <c r="B12">
        <v>1</v>
      </c>
      <c r="C12" t="s">
        <v>77</v>
      </c>
      <c r="D12" t="s">
        <v>59</v>
      </c>
    </row>
    <row r="13" spans="1:4" x14ac:dyDescent="0.35">
      <c r="A13">
        <v>12</v>
      </c>
      <c r="B13">
        <v>1</v>
      </c>
      <c r="C13" t="s">
        <v>76</v>
      </c>
      <c r="D13" t="s">
        <v>59</v>
      </c>
    </row>
    <row r="14" spans="1:4" x14ac:dyDescent="0.35">
      <c r="A14">
        <v>13</v>
      </c>
      <c r="B14">
        <v>1</v>
      </c>
      <c r="C14" t="s">
        <v>78</v>
      </c>
      <c r="D14" t="s">
        <v>76</v>
      </c>
    </row>
    <row r="15" spans="1:4" x14ac:dyDescent="0.35">
      <c r="A15">
        <v>14</v>
      </c>
      <c r="B15">
        <v>1</v>
      </c>
      <c r="C15" t="s">
        <v>83</v>
      </c>
      <c r="D15" t="s">
        <v>64</v>
      </c>
    </row>
    <row r="16" spans="1:4" x14ac:dyDescent="0.35">
      <c r="A16">
        <v>15</v>
      </c>
      <c r="B16">
        <v>1</v>
      </c>
      <c r="C16" t="s">
        <v>62</v>
      </c>
      <c r="D16" t="s">
        <v>60</v>
      </c>
    </row>
    <row r="17" spans="1:4" x14ac:dyDescent="0.35">
      <c r="A17">
        <v>16</v>
      </c>
      <c r="B17">
        <v>0</v>
      </c>
      <c r="C17" t="s">
        <v>59</v>
      </c>
      <c r="D17" t="s">
        <v>59</v>
      </c>
    </row>
    <row r="18" spans="1:4" x14ac:dyDescent="0.35">
      <c r="A18">
        <v>17</v>
      </c>
      <c r="B18">
        <v>0</v>
      </c>
      <c r="C18" t="s">
        <v>59</v>
      </c>
      <c r="D18" t="s">
        <v>59</v>
      </c>
    </row>
    <row r="19" spans="1:4" x14ac:dyDescent="0.35">
      <c r="A19">
        <v>18</v>
      </c>
      <c r="B19">
        <v>0</v>
      </c>
      <c r="C19" t="s">
        <v>59</v>
      </c>
      <c r="D19" t="s">
        <v>59</v>
      </c>
    </row>
    <row r="20" spans="1:4" x14ac:dyDescent="0.35">
      <c r="A20">
        <v>19</v>
      </c>
      <c r="B20">
        <v>1</v>
      </c>
      <c r="C20" t="s">
        <v>83</v>
      </c>
      <c r="D20" t="s">
        <v>64</v>
      </c>
    </row>
    <row r="21" spans="1:4" x14ac:dyDescent="0.35">
      <c r="A21">
        <v>20</v>
      </c>
      <c r="B21">
        <v>1</v>
      </c>
      <c r="C21" t="s">
        <v>76</v>
      </c>
      <c r="D21" t="s">
        <v>59</v>
      </c>
    </row>
    <row r="22" spans="1:4" x14ac:dyDescent="0.35">
      <c r="A22">
        <v>21</v>
      </c>
      <c r="B22">
        <v>1</v>
      </c>
      <c r="C22" t="s">
        <v>66</v>
      </c>
      <c r="D22" t="s">
        <v>78</v>
      </c>
    </row>
    <row r="23" spans="1:4" x14ac:dyDescent="0.35">
      <c r="A23">
        <v>22</v>
      </c>
      <c r="B23">
        <v>1</v>
      </c>
      <c r="C23" t="s">
        <v>78</v>
      </c>
      <c r="D23" t="s">
        <v>59</v>
      </c>
    </row>
    <row r="24" spans="1:4" x14ac:dyDescent="0.35">
      <c r="A24">
        <v>23</v>
      </c>
      <c r="B24">
        <v>1</v>
      </c>
      <c r="C24" t="s">
        <v>63</v>
      </c>
      <c r="D24" t="s">
        <v>66</v>
      </c>
    </row>
    <row r="25" spans="1:4" x14ac:dyDescent="0.35">
      <c r="A25">
        <v>24</v>
      </c>
      <c r="B25">
        <v>1</v>
      </c>
      <c r="C25" t="s">
        <v>83</v>
      </c>
      <c r="D25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Normal="100" workbookViewId="0">
      <selection activeCell="H11" sqref="H11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0</v>
      </c>
      <c r="C3" t="s">
        <v>59</v>
      </c>
      <c r="D3" t="s">
        <v>59</v>
      </c>
    </row>
    <row r="4" spans="1:4" x14ac:dyDescent="0.35">
      <c r="A4">
        <v>3</v>
      </c>
      <c r="B4">
        <v>1</v>
      </c>
      <c r="C4" t="s">
        <v>63</v>
      </c>
      <c r="D4" t="s">
        <v>59</v>
      </c>
    </row>
    <row r="5" spans="1:4" x14ac:dyDescent="0.35">
      <c r="A5">
        <v>4</v>
      </c>
      <c r="B5">
        <v>0</v>
      </c>
      <c r="C5" t="s">
        <v>59</v>
      </c>
      <c r="D5" t="s">
        <v>59</v>
      </c>
    </row>
    <row r="6" spans="1:4" x14ac:dyDescent="0.35">
      <c r="A6">
        <v>5</v>
      </c>
      <c r="B6">
        <v>1</v>
      </c>
      <c r="C6" t="s">
        <v>61</v>
      </c>
      <c r="D6" t="s">
        <v>83</v>
      </c>
    </row>
    <row r="7" spans="1:4" x14ac:dyDescent="0.35">
      <c r="A7">
        <v>6</v>
      </c>
      <c r="B7">
        <v>1</v>
      </c>
      <c r="C7" t="s">
        <v>76</v>
      </c>
      <c r="D7" t="s">
        <v>59</v>
      </c>
    </row>
    <row r="8" spans="1:4" x14ac:dyDescent="0.35">
      <c r="A8">
        <v>7</v>
      </c>
      <c r="B8">
        <v>1</v>
      </c>
      <c r="C8" t="s">
        <v>61</v>
      </c>
      <c r="D8" t="s">
        <v>59</v>
      </c>
    </row>
    <row r="9" spans="1:4" x14ac:dyDescent="0.35">
      <c r="A9">
        <v>8</v>
      </c>
      <c r="B9">
        <v>1</v>
      </c>
      <c r="C9" t="s">
        <v>63</v>
      </c>
      <c r="D9" t="s">
        <v>59</v>
      </c>
    </row>
    <row r="10" spans="1:4" x14ac:dyDescent="0.35">
      <c r="A10">
        <v>9</v>
      </c>
      <c r="B10">
        <v>1</v>
      </c>
      <c r="C10" t="s">
        <v>63</v>
      </c>
      <c r="D10" t="s">
        <v>59</v>
      </c>
    </row>
    <row r="11" spans="1:4" x14ac:dyDescent="0.35">
      <c r="A11">
        <v>10</v>
      </c>
      <c r="B11">
        <v>1</v>
      </c>
      <c r="C11" t="s">
        <v>63</v>
      </c>
      <c r="D11" t="s">
        <v>59</v>
      </c>
    </row>
    <row r="12" spans="1:4" x14ac:dyDescent="0.35">
      <c r="A12">
        <v>11</v>
      </c>
      <c r="B12">
        <v>1</v>
      </c>
      <c r="C12" t="s">
        <v>63</v>
      </c>
      <c r="D12" t="s">
        <v>59</v>
      </c>
    </row>
    <row r="13" spans="1:4" x14ac:dyDescent="0.35">
      <c r="A13">
        <v>12</v>
      </c>
      <c r="B13">
        <v>1</v>
      </c>
      <c r="C13" t="s">
        <v>63</v>
      </c>
      <c r="D13" t="s">
        <v>59</v>
      </c>
    </row>
    <row r="14" spans="1:4" x14ac:dyDescent="0.35">
      <c r="A14">
        <v>13</v>
      </c>
      <c r="B14">
        <v>1</v>
      </c>
      <c r="C14" t="s">
        <v>69</v>
      </c>
      <c r="D14" t="s">
        <v>59</v>
      </c>
    </row>
    <row r="15" spans="1:4" x14ac:dyDescent="0.35">
      <c r="A15">
        <v>14</v>
      </c>
      <c r="B15">
        <v>1</v>
      </c>
      <c r="C15" t="s">
        <v>71</v>
      </c>
      <c r="D15" t="s">
        <v>59</v>
      </c>
    </row>
    <row r="16" spans="1:4" x14ac:dyDescent="0.35">
      <c r="A16">
        <v>15</v>
      </c>
      <c r="B16">
        <v>1</v>
      </c>
      <c r="C16" t="s">
        <v>71</v>
      </c>
      <c r="D16" t="s">
        <v>59</v>
      </c>
    </row>
    <row r="17" spans="1:4" x14ac:dyDescent="0.35">
      <c r="A17">
        <v>16</v>
      </c>
      <c r="B17">
        <v>1</v>
      </c>
      <c r="C17" t="s">
        <v>69</v>
      </c>
      <c r="D17" t="s">
        <v>59</v>
      </c>
    </row>
    <row r="18" spans="1:4" x14ac:dyDescent="0.35">
      <c r="A18">
        <v>17</v>
      </c>
      <c r="B18">
        <v>1</v>
      </c>
      <c r="C18" t="s">
        <v>67</v>
      </c>
      <c r="D18" t="s">
        <v>61</v>
      </c>
    </row>
    <row r="19" spans="1:4" x14ac:dyDescent="0.35">
      <c r="A19">
        <v>18</v>
      </c>
      <c r="B19">
        <v>1</v>
      </c>
      <c r="C19" t="s">
        <v>76</v>
      </c>
      <c r="D19" t="s">
        <v>59</v>
      </c>
    </row>
    <row r="20" spans="1:4" x14ac:dyDescent="0.35">
      <c r="A20">
        <v>19</v>
      </c>
      <c r="B20">
        <v>1</v>
      </c>
      <c r="C20" t="s">
        <v>63</v>
      </c>
      <c r="D20" t="s">
        <v>59</v>
      </c>
    </row>
    <row r="21" spans="1:4" x14ac:dyDescent="0.35">
      <c r="A21">
        <v>20</v>
      </c>
      <c r="B21">
        <v>1</v>
      </c>
      <c r="C21" t="s">
        <v>75</v>
      </c>
      <c r="D21" t="s">
        <v>59</v>
      </c>
    </row>
    <row r="22" spans="1:4" x14ac:dyDescent="0.35">
      <c r="A22">
        <v>21</v>
      </c>
      <c r="B22">
        <v>1</v>
      </c>
      <c r="C22" t="s">
        <v>76</v>
      </c>
      <c r="D22" t="s">
        <v>59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1</v>
      </c>
      <c r="C24" t="s">
        <v>78</v>
      </c>
      <c r="D24" t="s">
        <v>59</v>
      </c>
    </row>
    <row r="25" spans="1:4" x14ac:dyDescent="0.35">
      <c r="A25">
        <v>24</v>
      </c>
      <c r="B25">
        <v>1</v>
      </c>
      <c r="C25" t="s">
        <v>69</v>
      </c>
      <c r="D25" t="s">
        <v>59</v>
      </c>
    </row>
    <row r="26" spans="1:4" x14ac:dyDescent="0.35">
      <c r="A26">
        <v>25</v>
      </c>
      <c r="B26">
        <v>1</v>
      </c>
      <c r="C26" t="s">
        <v>69</v>
      </c>
      <c r="D26" t="s">
        <v>59</v>
      </c>
    </row>
    <row r="27" spans="1:4" x14ac:dyDescent="0.35">
      <c r="A27">
        <v>26</v>
      </c>
      <c r="B27">
        <v>0</v>
      </c>
      <c r="C27" t="s">
        <v>59</v>
      </c>
      <c r="D27" t="s">
        <v>59</v>
      </c>
    </row>
    <row r="28" spans="1:4" x14ac:dyDescent="0.35">
      <c r="A28">
        <v>27</v>
      </c>
      <c r="B28">
        <v>0</v>
      </c>
      <c r="C28" t="s">
        <v>59</v>
      </c>
      <c r="D28" t="s">
        <v>59</v>
      </c>
    </row>
    <row r="29" spans="1:4" x14ac:dyDescent="0.35">
      <c r="A29">
        <v>28</v>
      </c>
      <c r="B29">
        <v>1</v>
      </c>
      <c r="C29" t="s">
        <v>61</v>
      </c>
      <c r="D29" t="s">
        <v>76</v>
      </c>
    </row>
    <row r="30" spans="1:4" x14ac:dyDescent="0.35">
      <c r="A30">
        <v>29</v>
      </c>
      <c r="B30">
        <v>1</v>
      </c>
      <c r="C30" t="s">
        <v>63</v>
      </c>
      <c r="D30" t="s">
        <v>59</v>
      </c>
    </row>
    <row r="31" spans="1:4" x14ac:dyDescent="0.35">
      <c r="A31">
        <v>30</v>
      </c>
      <c r="B31">
        <v>1</v>
      </c>
      <c r="C31" t="s">
        <v>62</v>
      </c>
      <c r="D31" t="s">
        <v>63</v>
      </c>
    </row>
    <row r="32" spans="1:4" x14ac:dyDescent="0.35">
      <c r="A32">
        <v>31</v>
      </c>
      <c r="B32">
        <v>1</v>
      </c>
      <c r="C32" t="s">
        <v>69</v>
      </c>
      <c r="D32" t="s">
        <v>63</v>
      </c>
    </row>
    <row r="33" spans="1:4" x14ac:dyDescent="0.35">
      <c r="A33">
        <v>32</v>
      </c>
      <c r="B33">
        <v>1</v>
      </c>
      <c r="C33" t="s">
        <v>78</v>
      </c>
      <c r="D33" t="s">
        <v>59</v>
      </c>
    </row>
    <row r="34" spans="1:4" x14ac:dyDescent="0.35">
      <c r="A34">
        <v>33</v>
      </c>
      <c r="B34">
        <v>1</v>
      </c>
      <c r="C34" t="s">
        <v>69</v>
      </c>
      <c r="D34" t="s">
        <v>59</v>
      </c>
    </row>
    <row r="35" spans="1:4" x14ac:dyDescent="0.35">
      <c r="A35">
        <v>34</v>
      </c>
      <c r="B35">
        <v>0</v>
      </c>
      <c r="C35" t="s">
        <v>59</v>
      </c>
      <c r="D35" t="s">
        <v>59</v>
      </c>
    </row>
    <row r="36" spans="1:4" x14ac:dyDescent="0.35">
      <c r="A36">
        <v>35</v>
      </c>
      <c r="B36">
        <v>1</v>
      </c>
      <c r="C36" t="s">
        <v>78</v>
      </c>
      <c r="D36" t="s">
        <v>59</v>
      </c>
    </row>
    <row r="37" spans="1:4" x14ac:dyDescent="0.35">
      <c r="A37">
        <v>36</v>
      </c>
      <c r="B37">
        <v>1</v>
      </c>
      <c r="C37" t="s">
        <v>61</v>
      </c>
      <c r="D37" t="s">
        <v>76</v>
      </c>
    </row>
    <row r="38" spans="1:4" x14ac:dyDescent="0.35">
      <c r="A38">
        <v>37</v>
      </c>
      <c r="B38">
        <v>1</v>
      </c>
      <c r="C38" t="s">
        <v>78</v>
      </c>
      <c r="D38" t="s">
        <v>59</v>
      </c>
    </row>
    <row r="39" spans="1:4" x14ac:dyDescent="0.35">
      <c r="A39">
        <v>38</v>
      </c>
      <c r="B39">
        <v>1</v>
      </c>
      <c r="C39" t="s">
        <v>62</v>
      </c>
      <c r="D39" t="s">
        <v>59</v>
      </c>
    </row>
    <row r="40" spans="1:4" x14ac:dyDescent="0.35">
      <c r="A40">
        <v>39</v>
      </c>
      <c r="B40">
        <v>1</v>
      </c>
      <c r="C40" t="s">
        <v>64</v>
      </c>
      <c r="D40" t="s">
        <v>76</v>
      </c>
    </row>
    <row r="41" spans="1:4" x14ac:dyDescent="0.35">
      <c r="A41">
        <v>40</v>
      </c>
      <c r="B41">
        <v>0</v>
      </c>
      <c r="C41" t="s">
        <v>59</v>
      </c>
      <c r="D41" t="s">
        <v>59</v>
      </c>
    </row>
    <row r="42" spans="1:4" x14ac:dyDescent="0.35">
      <c r="A42">
        <v>41</v>
      </c>
      <c r="B42">
        <v>1</v>
      </c>
      <c r="C42" t="s">
        <v>60</v>
      </c>
      <c r="D42" t="s">
        <v>59</v>
      </c>
    </row>
    <row r="43" spans="1:4" x14ac:dyDescent="0.35">
      <c r="A43">
        <v>42</v>
      </c>
      <c r="B43">
        <v>1</v>
      </c>
      <c r="C43" t="s">
        <v>62</v>
      </c>
      <c r="D43" t="s">
        <v>59</v>
      </c>
    </row>
    <row r="44" spans="1:4" x14ac:dyDescent="0.35">
      <c r="A44">
        <v>43</v>
      </c>
      <c r="B44">
        <v>1</v>
      </c>
      <c r="C44" t="s">
        <v>61</v>
      </c>
      <c r="D44" t="s">
        <v>83</v>
      </c>
    </row>
    <row r="45" spans="1:4" x14ac:dyDescent="0.35">
      <c r="A45">
        <v>44</v>
      </c>
      <c r="B45">
        <v>0</v>
      </c>
      <c r="C45" t="s">
        <v>59</v>
      </c>
      <c r="D45" t="s">
        <v>59</v>
      </c>
    </row>
    <row r="46" spans="1:4" x14ac:dyDescent="0.35">
      <c r="A46">
        <v>45</v>
      </c>
      <c r="B46">
        <v>1</v>
      </c>
      <c r="C46" t="s">
        <v>83</v>
      </c>
      <c r="D46" t="s">
        <v>59</v>
      </c>
    </row>
    <row r="47" spans="1:4" x14ac:dyDescent="0.35">
      <c r="A47">
        <v>46</v>
      </c>
      <c r="B47">
        <v>1</v>
      </c>
      <c r="C47" t="s">
        <v>61</v>
      </c>
      <c r="D47" t="s">
        <v>59</v>
      </c>
    </row>
    <row r="48" spans="1:4" x14ac:dyDescent="0.35">
      <c r="A48">
        <v>47</v>
      </c>
      <c r="B48">
        <v>0</v>
      </c>
      <c r="C48" t="s">
        <v>59</v>
      </c>
      <c r="D48" t="s">
        <v>59</v>
      </c>
    </row>
    <row r="49" spans="1:4" x14ac:dyDescent="0.35">
      <c r="A49">
        <v>48</v>
      </c>
      <c r="B49">
        <v>1</v>
      </c>
      <c r="C49" t="s">
        <v>63</v>
      </c>
      <c r="D49" t="s">
        <v>59</v>
      </c>
    </row>
    <row r="50" spans="1:4" x14ac:dyDescent="0.35">
      <c r="A50">
        <v>49</v>
      </c>
      <c r="B50">
        <v>1</v>
      </c>
      <c r="C50" t="s">
        <v>63</v>
      </c>
      <c r="D50" t="s">
        <v>59</v>
      </c>
    </row>
    <row r="51" spans="1:4" x14ac:dyDescent="0.35">
      <c r="A51">
        <v>50</v>
      </c>
      <c r="B51">
        <v>0</v>
      </c>
      <c r="C51" t="s">
        <v>59</v>
      </c>
      <c r="D51" t="s">
        <v>59</v>
      </c>
    </row>
    <row r="52" spans="1:4" x14ac:dyDescent="0.35">
      <c r="A52">
        <v>51</v>
      </c>
      <c r="B52">
        <v>1</v>
      </c>
      <c r="C52" t="s">
        <v>61</v>
      </c>
      <c r="D52" t="s">
        <v>59</v>
      </c>
    </row>
    <row r="53" spans="1:4" x14ac:dyDescent="0.35">
      <c r="A53">
        <v>52</v>
      </c>
      <c r="B53">
        <v>1</v>
      </c>
      <c r="C53" t="s">
        <v>63</v>
      </c>
      <c r="D53" t="s">
        <v>59</v>
      </c>
    </row>
    <row r="54" spans="1:4" x14ac:dyDescent="0.35">
      <c r="A54">
        <v>53</v>
      </c>
      <c r="B54">
        <v>0</v>
      </c>
      <c r="C54" t="s">
        <v>59</v>
      </c>
      <c r="D54" t="s">
        <v>59</v>
      </c>
    </row>
    <row r="55" spans="1:4" x14ac:dyDescent="0.35">
      <c r="A55">
        <v>54</v>
      </c>
      <c r="B55">
        <v>1</v>
      </c>
      <c r="C55" t="s">
        <v>63</v>
      </c>
      <c r="D55" t="s">
        <v>59</v>
      </c>
    </row>
    <row r="56" spans="1:4" x14ac:dyDescent="0.35">
      <c r="A56">
        <v>55</v>
      </c>
      <c r="B56">
        <v>0</v>
      </c>
      <c r="C56" t="s">
        <v>59</v>
      </c>
      <c r="D56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Normal="100" workbookViewId="0">
      <selection activeCell="F6" sqref="F6"/>
    </sheetView>
  </sheetViews>
  <sheetFormatPr baseColWidth="10" defaultColWidth="10.7265625" defaultRowHeight="14.5" x14ac:dyDescent="0.35"/>
  <sheetData>
    <row r="1" spans="1:4" x14ac:dyDescent="0.35">
      <c r="A1" t="s">
        <v>55</v>
      </c>
      <c r="B1" t="s">
        <v>56</v>
      </c>
      <c r="C1" t="s">
        <v>57</v>
      </c>
      <c r="D1" t="s">
        <v>58</v>
      </c>
    </row>
    <row r="2" spans="1:4" x14ac:dyDescent="0.35">
      <c r="A2">
        <v>1</v>
      </c>
      <c r="B2">
        <v>0</v>
      </c>
      <c r="C2" t="s">
        <v>59</v>
      </c>
      <c r="D2" t="s">
        <v>59</v>
      </c>
    </row>
    <row r="3" spans="1:4" x14ac:dyDescent="0.35">
      <c r="A3">
        <v>2</v>
      </c>
      <c r="B3">
        <v>1</v>
      </c>
      <c r="C3" t="s">
        <v>83</v>
      </c>
      <c r="D3" t="s">
        <v>80</v>
      </c>
    </row>
    <row r="4" spans="1:4" x14ac:dyDescent="0.35">
      <c r="A4">
        <v>3</v>
      </c>
      <c r="B4">
        <v>1</v>
      </c>
      <c r="C4" t="s">
        <v>78</v>
      </c>
      <c r="D4" t="s">
        <v>59</v>
      </c>
    </row>
    <row r="5" spans="1:4" x14ac:dyDescent="0.35">
      <c r="A5">
        <v>4</v>
      </c>
      <c r="B5">
        <v>1</v>
      </c>
      <c r="C5" t="s">
        <v>60</v>
      </c>
      <c r="D5" t="s">
        <v>78</v>
      </c>
    </row>
    <row r="6" spans="1:4" x14ac:dyDescent="0.35">
      <c r="A6">
        <v>5</v>
      </c>
      <c r="B6">
        <v>1</v>
      </c>
      <c r="C6" t="s">
        <v>80</v>
      </c>
      <c r="D6" t="s">
        <v>78</v>
      </c>
    </row>
    <row r="7" spans="1:4" x14ac:dyDescent="0.35">
      <c r="A7">
        <v>6</v>
      </c>
      <c r="B7">
        <v>1</v>
      </c>
      <c r="C7" t="s">
        <v>78</v>
      </c>
      <c r="D7" t="s">
        <v>59</v>
      </c>
    </row>
    <row r="8" spans="1:4" x14ac:dyDescent="0.35">
      <c r="A8">
        <v>7</v>
      </c>
      <c r="B8">
        <v>0</v>
      </c>
      <c r="C8" t="s">
        <v>59</v>
      </c>
      <c r="D8" t="s">
        <v>59</v>
      </c>
    </row>
    <row r="9" spans="1:4" x14ac:dyDescent="0.35">
      <c r="A9">
        <v>8</v>
      </c>
      <c r="B9">
        <v>0</v>
      </c>
      <c r="C9" t="s">
        <v>59</v>
      </c>
      <c r="D9" t="s">
        <v>59</v>
      </c>
    </row>
    <row r="10" spans="1:4" x14ac:dyDescent="0.35">
      <c r="A10">
        <v>9</v>
      </c>
      <c r="B10">
        <v>0</v>
      </c>
      <c r="C10" t="s">
        <v>59</v>
      </c>
      <c r="D10" t="s">
        <v>59</v>
      </c>
    </row>
    <row r="11" spans="1:4" x14ac:dyDescent="0.35">
      <c r="A11">
        <v>10</v>
      </c>
      <c r="B11">
        <v>1</v>
      </c>
      <c r="C11" t="s">
        <v>71</v>
      </c>
      <c r="D11" t="s">
        <v>59</v>
      </c>
    </row>
    <row r="12" spans="1:4" x14ac:dyDescent="0.35">
      <c r="A12">
        <v>11</v>
      </c>
      <c r="B12">
        <v>1</v>
      </c>
      <c r="C12" t="s">
        <v>63</v>
      </c>
      <c r="D12" t="s">
        <v>62</v>
      </c>
    </row>
    <row r="13" spans="1:4" x14ac:dyDescent="0.35">
      <c r="A13">
        <v>12</v>
      </c>
      <c r="B13">
        <v>1</v>
      </c>
      <c r="C13" t="s">
        <v>63</v>
      </c>
      <c r="D13" t="s">
        <v>59</v>
      </c>
    </row>
    <row r="14" spans="1:4" x14ac:dyDescent="0.35">
      <c r="A14">
        <v>13</v>
      </c>
      <c r="B14">
        <v>1</v>
      </c>
      <c r="C14" t="s">
        <v>74</v>
      </c>
      <c r="D14" t="s">
        <v>59</v>
      </c>
    </row>
    <row r="15" spans="1:4" x14ac:dyDescent="0.35">
      <c r="A15">
        <v>14</v>
      </c>
      <c r="B15">
        <v>1</v>
      </c>
      <c r="C15" t="s">
        <v>76</v>
      </c>
      <c r="D15" t="s">
        <v>59</v>
      </c>
    </row>
    <row r="16" spans="1:4" x14ac:dyDescent="0.35">
      <c r="A16">
        <v>15</v>
      </c>
      <c r="B16">
        <v>1</v>
      </c>
      <c r="C16" t="s">
        <v>80</v>
      </c>
      <c r="D16" t="s">
        <v>59</v>
      </c>
    </row>
    <row r="17" spans="1:4" x14ac:dyDescent="0.35">
      <c r="A17">
        <v>16</v>
      </c>
      <c r="B17">
        <v>1</v>
      </c>
      <c r="C17" t="s">
        <v>80</v>
      </c>
      <c r="D17" t="s">
        <v>69</v>
      </c>
    </row>
    <row r="18" spans="1:4" x14ac:dyDescent="0.35">
      <c r="A18">
        <v>17</v>
      </c>
      <c r="B18">
        <v>1</v>
      </c>
      <c r="C18" t="s">
        <v>80</v>
      </c>
      <c r="D18" t="s">
        <v>59</v>
      </c>
    </row>
    <row r="19" spans="1:4" x14ac:dyDescent="0.35">
      <c r="A19">
        <v>18</v>
      </c>
      <c r="B19">
        <v>1</v>
      </c>
      <c r="C19" t="s">
        <v>80</v>
      </c>
      <c r="D19" t="s">
        <v>59</v>
      </c>
    </row>
    <row r="20" spans="1:4" x14ac:dyDescent="0.35">
      <c r="A20">
        <v>19</v>
      </c>
      <c r="B20">
        <v>1</v>
      </c>
      <c r="C20" t="s">
        <v>63</v>
      </c>
      <c r="D20" t="s">
        <v>59</v>
      </c>
    </row>
    <row r="21" spans="1:4" x14ac:dyDescent="0.35">
      <c r="A21">
        <v>20</v>
      </c>
      <c r="B21">
        <v>0</v>
      </c>
      <c r="C21" t="s">
        <v>59</v>
      </c>
      <c r="D21" t="s">
        <v>59</v>
      </c>
    </row>
    <row r="22" spans="1:4" x14ac:dyDescent="0.35">
      <c r="A22">
        <v>21</v>
      </c>
      <c r="B22">
        <v>0</v>
      </c>
      <c r="C22" t="s">
        <v>59</v>
      </c>
      <c r="D22" t="s">
        <v>59</v>
      </c>
    </row>
    <row r="23" spans="1:4" x14ac:dyDescent="0.35">
      <c r="A23">
        <v>22</v>
      </c>
      <c r="B23">
        <v>0</v>
      </c>
      <c r="C23" t="s">
        <v>59</v>
      </c>
      <c r="D23" t="s">
        <v>59</v>
      </c>
    </row>
    <row r="24" spans="1:4" x14ac:dyDescent="0.35">
      <c r="A24">
        <v>23</v>
      </c>
      <c r="B24">
        <v>0</v>
      </c>
      <c r="C24" t="s">
        <v>59</v>
      </c>
      <c r="D24" t="s">
        <v>59</v>
      </c>
    </row>
    <row r="25" spans="1:4" x14ac:dyDescent="0.35">
      <c r="A25">
        <v>24</v>
      </c>
      <c r="B25">
        <v>1</v>
      </c>
      <c r="C25" t="s">
        <v>60</v>
      </c>
      <c r="D25" t="s">
        <v>61</v>
      </c>
    </row>
    <row r="26" spans="1:4" x14ac:dyDescent="0.35">
      <c r="A26">
        <v>25</v>
      </c>
      <c r="B26">
        <v>1</v>
      </c>
      <c r="C26" t="s">
        <v>69</v>
      </c>
      <c r="D26" t="s">
        <v>59</v>
      </c>
    </row>
    <row r="27" spans="1:4" x14ac:dyDescent="0.35">
      <c r="A27">
        <v>26</v>
      </c>
      <c r="B27">
        <v>1</v>
      </c>
      <c r="C27" t="s">
        <v>80</v>
      </c>
      <c r="D27" t="s">
        <v>77</v>
      </c>
    </row>
    <row r="28" spans="1:4" x14ac:dyDescent="0.35">
      <c r="A28">
        <v>27</v>
      </c>
      <c r="B28">
        <v>1</v>
      </c>
      <c r="C28" t="s">
        <v>63</v>
      </c>
      <c r="D28" t="s">
        <v>59</v>
      </c>
    </row>
    <row r="29" spans="1:4" x14ac:dyDescent="0.35">
      <c r="A29">
        <v>28</v>
      </c>
      <c r="B29">
        <v>1</v>
      </c>
      <c r="C29" t="s">
        <v>60</v>
      </c>
      <c r="D29" t="s">
        <v>63</v>
      </c>
    </row>
    <row r="30" spans="1:4" x14ac:dyDescent="0.35">
      <c r="A30">
        <v>29</v>
      </c>
      <c r="B30">
        <v>0</v>
      </c>
      <c r="C30" t="s">
        <v>59</v>
      </c>
      <c r="D30" t="s">
        <v>59</v>
      </c>
    </row>
    <row r="31" spans="1:4" x14ac:dyDescent="0.35">
      <c r="A31">
        <v>30</v>
      </c>
      <c r="B31">
        <v>0</v>
      </c>
      <c r="C31" t="s">
        <v>59</v>
      </c>
      <c r="D31" t="s">
        <v>59</v>
      </c>
    </row>
    <row r="32" spans="1:4" x14ac:dyDescent="0.35">
      <c r="A32">
        <v>31</v>
      </c>
      <c r="B32">
        <v>0</v>
      </c>
      <c r="C32" t="s">
        <v>59</v>
      </c>
      <c r="D32" t="s">
        <v>59</v>
      </c>
    </row>
    <row r="33" spans="1:4" x14ac:dyDescent="0.35">
      <c r="A33">
        <v>32</v>
      </c>
      <c r="B33">
        <v>1</v>
      </c>
      <c r="C33" t="s">
        <v>63</v>
      </c>
      <c r="D33" t="s">
        <v>59</v>
      </c>
    </row>
    <row r="34" spans="1:4" x14ac:dyDescent="0.35">
      <c r="A34">
        <v>33</v>
      </c>
      <c r="B34">
        <v>0</v>
      </c>
      <c r="C34" t="s">
        <v>59</v>
      </c>
      <c r="D34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Evaluation</vt:lpstr>
      <vt:lpstr>Zengarden</vt:lpstr>
      <vt:lpstr>SpringXD</vt:lpstr>
      <vt:lpstr>BIBINT</vt:lpstr>
      <vt:lpstr>ROD</vt:lpstr>
      <vt:lpstr>tagm8vault</vt:lpstr>
      <vt:lpstr>MunkeyIssues</vt:lpstr>
      <vt:lpstr>OnionRouting</vt:lpstr>
      <vt:lpstr>Calipso</vt:lpstr>
      <vt:lpstr>IOSched</vt:lpstr>
      <vt:lpstr>MyTardis</vt:lpstr>
      <vt:lpstr>SCons</vt:lpstr>
      <vt:lpstr>OpenRefine</vt:lpstr>
      <vt:lpstr>Beets</vt:lpstr>
      <vt:lpstr>Teammates</vt:lpstr>
      <vt:lpstr>QMiner</vt:lpstr>
      <vt:lpstr>Spacewalk</vt:lpstr>
      <vt:lpstr>CoronaWarnApp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Printed>2021-08-16T09:13:19Z</cp:lastPrinted>
  <dcterms:created xsi:type="dcterms:W3CDTF">2021-08-14T12:11:58Z</dcterms:created>
  <dcterms:modified xsi:type="dcterms:W3CDTF">2021-11-07T11:14:33Z</dcterms:modified>
</cp:coreProperties>
</file>