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Dropbox\POLINEMA\2020-2021\MTI UIN\INTELLIJEN BISNIS\"/>
    </mc:Choice>
  </mc:AlternateContent>
  <xr:revisionPtr revIDLastSave="0" documentId="13_ncr:1_{5B6310F3-0D14-434C-BDE6-E0DD4AA68709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7" r:id="rId1"/>
    <sheet name="Iterasi 1" sheetId="3" r:id="rId2"/>
    <sheet name="iterasi 2" sheetId="4" r:id="rId3"/>
    <sheet name="iterasi 3" sheetId="5" r:id="rId4"/>
    <sheet name="iterasi 4" sheetId="6" r:id="rId5"/>
    <sheet name="Sheet2" sheetId="8" r:id="rId6"/>
  </sheets>
  <calcPr calcId="191029"/>
</workbook>
</file>

<file path=xl/calcChain.xml><?xml version="1.0" encoding="utf-8"?>
<calcChain xmlns="http://schemas.openxmlformats.org/spreadsheetml/2006/main">
  <c r="E8" i="8" l="1"/>
  <c r="D8" i="8"/>
  <c r="C44" i="6"/>
  <c r="G55" i="6" s="1"/>
  <c r="G27" i="6"/>
  <c r="D44" i="6" s="1"/>
  <c r="G26" i="6"/>
  <c r="F26" i="6"/>
  <c r="C43" i="6" s="1"/>
  <c r="E27" i="6"/>
  <c r="D42" i="6" s="1"/>
  <c r="E26" i="6"/>
  <c r="C42" i="6" s="1"/>
  <c r="E53" i="6" s="1"/>
  <c r="F27" i="6"/>
  <c r="D43" i="6" s="1"/>
  <c r="C40" i="5"/>
  <c r="G23" i="5"/>
  <c r="D40" i="5" s="1"/>
  <c r="G22" i="5"/>
  <c r="F23" i="5"/>
  <c r="D39" i="5" s="1"/>
  <c r="F22" i="5"/>
  <c r="C39" i="5" s="1"/>
  <c r="E23" i="5"/>
  <c r="D38" i="5" s="1"/>
  <c r="E52" i="5" s="1"/>
  <c r="E22" i="5"/>
  <c r="C38" i="5" s="1"/>
  <c r="E47" i="5" s="1"/>
  <c r="E48" i="4"/>
  <c r="C38" i="4"/>
  <c r="G50" i="4" s="1"/>
  <c r="C36" i="4"/>
  <c r="E49" i="4" s="1"/>
  <c r="G22" i="4"/>
  <c r="D38" i="4" s="1"/>
  <c r="G21" i="4"/>
  <c r="F22" i="4"/>
  <c r="D37" i="4" s="1"/>
  <c r="F45" i="4" s="1"/>
  <c r="F21" i="4"/>
  <c r="C37" i="4" s="1"/>
  <c r="E22" i="4"/>
  <c r="D36" i="4" s="1"/>
  <c r="E21" i="4"/>
  <c r="G28" i="3"/>
  <c r="G29" i="3"/>
  <c r="G30" i="3"/>
  <c r="G31" i="3"/>
  <c r="G32" i="3"/>
  <c r="G33" i="3"/>
  <c r="G34" i="3"/>
  <c r="G35" i="3"/>
  <c r="G36" i="3"/>
  <c r="G37" i="3"/>
  <c r="G38" i="3"/>
  <c r="G27" i="3"/>
  <c r="F28" i="3"/>
  <c r="F29" i="3"/>
  <c r="F30" i="3"/>
  <c r="F31" i="3"/>
  <c r="F32" i="3"/>
  <c r="F33" i="3"/>
  <c r="H33" i="3" s="1"/>
  <c r="F34" i="3"/>
  <c r="F35" i="3"/>
  <c r="F36" i="3"/>
  <c r="F37" i="3"/>
  <c r="F38" i="3"/>
  <c r="F27" i="3"/>
  <c r="E29" i="3"/>
  <c r="E30" i="3"/>
  <c r="E31" i="3"/>
  <c r="H31" i="3" s="1"/>
  <c r="E32" i="3"/>
  <c r="E33" i="3"/>
  <c r="E34" i="3"/>
  <c r="H34" i="3" s="1"/>
  <c r="E35" i="3"/>
  <c r="E36" i="3"/>
  <c r="H36" i="3" s="1"/>
  <c r="E37" i="3"/>
  <c r="E38" i="3"/>
  <c r="E28" i="3"/>
  <c r="E27" i="3"/>
  <c r="H27" i="3" s="1"/>
  <c r="H32" i="3" l="1"/>
  <c r="E55" i="5"/>
  <c r="H30" i="3"/>
  <c r="H29" i="3"/>
  <c r="F54" i="6"/>
  <c r="E48" i="5"/>
  <c r="H28" i="3"/>
  <c r="H38" i="3"/>
  <c r="H37" i="3"/>
  <c r="G59" i="6"/>
  <c r="H35" i="3"/>
  <c r="G60" i="6"/>
  <c r="G52" i="6"/>
  <c r="E50" i="6"/>
  <c r="E58" i="6"/>
  <c r="H47" i="5"/>
  <c r="F49" i="5"/>
  <c r="F53" i="5"/>
  <c r="F45" i="5"/>
  <c r="F46" i="5"/>
  <c r="F50" i="5"/>
  <c r="F54" i="5"/>
  <c r="F47" i="5"/>
  <c r="F55" i="5"/>
  <c r="H55" i="5" s="1"/>
  <c r="F48" i="5"/>
  <c r="F51" i="5"/>
  <c r="F52" i="5"/>
  <c r="F56" i="5"/>
  <c r="F54" i="4"/>
  <c r="F46" i="4"/>
  <c r="G49" i="5"/>
  <c r="G53" i="5"/>
  <c r="G45" i="5"/>
  <c r="G46" i="5"/>
  <c r="G50" i="5"/>
  <c r="G54" i="5"/>
  <c r="G47" i="5"/>
  <c r="G47" i="4"/>
  <c r="G51" i="4"/>
  <c r="G43" i="4"/>
  <c r="G44" i="4"/>
  <c r="G48" i="4"/>
  <c r="H48" i="4" s="1"/>
  <c r="G52" i="4"/>
  <c r="F53" i="4"/>
  <c r="G49" i="4"/>
  <c r="G52" i="5"/>
  <c r="E57" i="6"/>
  <c r="G51" i="6"/>
  <c r="F47" i="4"/>
  <c r="F51" i="4"/>
  <c r="F43" i="4"/>
  <c r="F44" i="4"/>
  <c r="F48" i="4"/>
  <c r="F52" i="4"/>
  <c r="E46" i="4"/>
  <c r="E50" i="4"/>
  <c r="E43" i="4"/>
  <c r="E54" i="4"/>
  <c r="E47" i="4"/>
  <c r="H47" i="4" s="1"/>
  <c r="E51" i="4"/>
  <c r="H51" i="4" s="1"/>
  <c r="E52" i="4"/>
  <c r="E44" i="4"/>
  <c r="F49" i="4"/>
  <c r="G53" i="4"/>
  <c r="G45" i="4"/>
  <c r="E56" i="5"/>
  <c r="G56" i="5"/>
  <c r="G48" i="5"/>
  <c r="H48" i="5" s="1"/>
  <c r="F53" i="6"/>
  <c r="F57" i="6"/>
  <c r="F49" i="6"/>
  <c r="F52" i="6"/>
  <c r="F56" i="6"/>
  <c r="F60" i="6"/>
  <c r="G49" i="6"/>
  <c r="F58" i="6"/>
  <c r="F50" i="6"/>
  <c r="G55" i="5"/>
  <c r="F55" i="6"/>
  <c r="E52" i="6"/>
  <c r="E56" i="6"/>
  <c r="E60" i="6"/>
  <c r="E51" i="6"/>
  <c r="E55" i="6"/>
  <c r="E59" i="6"/>
  <c r="E49" i="6"/>
  <c r="E53" i="4"/>
  <c r="H53" i="4" s="1"/>
  <c r="E45" i="4"/>
  <c r="H45" i="4" s="1"/>
  <c r="F50" i="4"/>
  <c r="G54" i="4"/>
  <c r="G46" i="4"/>
  <c r="E49" i="5"/>
  <c r="E53" i="5"/>
  <c r="E45" i="5"/>
  <c r="H45" i="5" s="1"/>
  <c r="E46" i="5"/>
  <c r="H46" i="5" s="1"/>
  <c r="E50" i="5"/>
  <c r="E54" i="5"/>
  <c r="E51" i="5"/>
  <c r="G51" i="5"/>
  <c r="G50" i="6"/>
  <c r="G54" i="6"/>
  <c r="G58" i="6"/>
  <c r="G53" i="6"/>
  <c r="G57" i="6"/>
  <c r="F59" i="6"/>
  <c r="G56" i="6"/>
  <c r="E54" i="6"/>
  <c r="H54" i="6" s="1"/>
  <c r="F51" i="6"/>
  <c r="H51" i="6" l="1"/>
  <c r="H60" i="6"/>
  <c r="H57" i="6"/>
  <c r="H53" i="6"/>
  <c r="H50" i="4"/>
  <c r="H49" i="6"/>
  <c r="H49" i="4"/>
  <c r="H52" i="5"/>
  <c r="H51" i="5"/>
  <c r="H46" i="4"/>
  <c r="H54" i="5"/>
  <c r="H56" i="6"/>
  <c r="H44" i="4"/>
  <c r="H58" i="6"/>
  <c r="H53" i="5"/>
  <c r="H59" i="6"/>
  <c r="H56" i="5"/>
  <c r="H54" i="4"/>
  <c r="H50" i="5"/>
  <c r="H49" i="5"/>
  <c r="H55" i="6"/>
  <c r="H52" i="6"/>
  <c r="H52" i="4"/>
  <c r="H43" i="4"/>
  <c r="H50" i="6"/>
</calcChain>
</file>

<file path=xl/sharedStrings.xml><?xml version="1.0" encoding="utf-8"?>
<sst xmlns="http://schemas.openxmlformats.org/spreadsheetml/2006/main" count="292" uniqueCount="77">
  <si>
    <t>Produksi</t>
  </si>
  <si>
    <t>66,693.00</t>
  </si>
  <si>
    <t>402,047.00</t>
  </si>
  <si>
    <t xml:space="preserve">Kab. Trenggalek </t>
  </si>
  <si>
    <t>31,136.00</t>
  </si>
  <si>
    <t>182,848.00</t>
  </si>
  <si>
    <t xml:space="preserve">Kab. Tulungagung </t>
  </si>
  <si>
    <t>49,230.00</t>
  </si>
  <si>
    <t>259,581.00</t>
  </si>
  <si>
    <t xml:space="preserve">Kab. Blitar </t>
  </si>
  <si>
    <t>50,577.00</t>
  </si>
  <si>
    <t>289,494.00</t>
  </si>
  <si>
    <t xml:space="preserve">Kab. Kediri </t>
  </si>
  <si>
    <t>51,083.00</t>
  </si>
  <si>
    <t>281,392.00</t>
  </si>
  <si>
    <t xml:space="preserve">Kab. Malang </t>
  </si>
  <si>
    <t>65,597.00</t>
  </si>
  <si>
    <t>464,498.00</t>
  </si>
  <si>
    <t xml:space="preserve">Kab. Lumajang </t>
  </si>
  <si>
    <t>72,552.00</t>
  </si>
  <si>
    <t>387,168.00</t>
  </si>
  <si>
    <t xml:space="preserve">Kab. Jember </t>
  </si>
  <si>
    <t>162,619.00</t>
  </si>
  <si>
    <t>964,001.00</t>
  </si>
  <si>
    <t xml:space="preserve">Kab. Banyuwangi </t>
  </si>
  <si>
    <t>113,609.00</t>
  </si>
  <si>
    <t>706,419.00</t>
  </si>
  <si>
    <t xml:space="preserve">Kab. Bondowoso </t>
  </si>
  <si>
    <t>61,330.00</t>
  </si>
  <si>
    <t>329,557.00</t>
  </si>
  <si>
    <t xml:space="preserve">Kab. Situbondo </t>
  </si>
  <si>
    <t>48,902.00</t>
  </si>
  <si>
    <t>290,954.00</t>
  </si>
  <si>
    <t xml:space="preserve">Kab. Probolinggo </t>
  </si>
  <si>
    <t>59,130.00</t>
  </si>
  <si>
    <t>311,258.00</t>
  </si>
  <si>
    <t>NO</t>
  </si>
  <si>
    <t>Kota /Kab</t>
  </si>
  <si>
    <t>Luas Lahan</t>
  </si>
  <si>
    <t>Kab. Ponorogo</t>
  </si>
  <si>
    <t>1. Penentuan pusat awal cluster</t>
  </si>
  <si>
    <t>Diketahui : Jumlah Cluster = 3, jumlah data =12, jumlah atribut= 2</t>
  </si>
  <si>
    <t>2. Perhitungan Jarak Pusat Cluster</t>
  </si>
  <si>
    <t>C1</t>
  </si>
  <si>
    <t>C2</t>
  </si>
  <si>
    <t>C3</t>
  </si>
  <si>
    <t>Jarak Terpendek</t>
  </si>
  <si>
    <t xml:space="preserve">Di ambil data ke-8 sebagai pusat cluster ke-1   </t>
  </si>
  <si>
    <t xml:space="preserve">Di ambil data ke-7 sebagai pusat cluster ke-2     </t>
  </si>
  <si>
    <t xml:space="preserve">Di ambil data ke-2 sebagai pusat cluster ke-3     </t>
  </si>
  <si>
    <t>No.</t>
  </si>
  <si>
    <t>Cluster Baru</t>
  </si>
  <si>
    <t>Cluster baru yang ke-1</t>
  </si>
  <si>
    <t>Cluster baru yang ke-2</t>
  </si>
  <si>
    <t>Cluster baru yang ke-3</t>
  </si>
  <si>
    <t xml:space="preserve"> </t>
  </si>
  <si>
    <t>3. Pengelompokan Data</t>
  </si>
  <si>
    <t>Contoh data yang di gunakan yaitu data padi tahun 2013 pada provinsi Jawa Timur. Sebagai sampel perhitungan manual, data yang di ambil hanya data produksi dan Luas Lahan</t>
  </si>
  <si>
    <t>Keterangan</t>
  </si>
  <si>
    <t>C = nilai cluster (centroid)</t>
  </si>
  <si>
    <t>C1 = tingkat produksi tinggi</t>
  </si>
  <si>
    <t>C2 = tingkat produksi sedang</t>
  </si>
  <si>
    <t>C3 = tingkat produksi rendah</t>
  </si>
  <si>
    <t xml:space="preserve">Keterangan : </t>
  </si>
  <si>
    <t>angka 1 = jarak terpendek yang terletak pada Cn</t>
  </si>
  <si>
    <t>(Kelompok Data 1)</t>
  </si>
  <si>
    <t>(Kelompok Data 2)</t>
  </si>
  <si>
    <t>(Kelompok Data 3)</t>
  </si>
  <si>
    <t>(Kelompok Data 4)</t>
  </si>
  <si>
    <t>Iterai akan berhenti apabila Kelompok data terakhir = nilai kelompok data sebelumnya</t>
  </si>
  <si>
    <t>Keterangan :</t>
  </si>
  <si>
    <t>Misal : Kelompok data 4 = Kelompok data 3</t>
  </si>
  <si>
    <t>n</t>
  </si>
  <si>
    <t>a</t>
  </si>
  <si>
    <t>b</t>
  </si>
  <si>
    <t xml:space="preserve">             C1</t>
  </si>
  <si>
    <t xml:space="preserve">             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</si>
</sst>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33" borderId="0" xfId="0" applyFill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18" fillId="0" borderId="10" xfId="0" applyFont="1" applyFill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0" xfId="0" applyFill="1" applyBorder="1" applyAlignment="1"/>
    <xf numFmtId="0" fontId="0" fillId="34" borderId="10" xfId="0" applyFill="1" applyBorder="1"/>
    <xf numFmtId="0" fontId="0" fillId="34" borderId="11" xfId="0" applyFill="1" applyBorder="1"/>
    <xf numFmtId="0" fontId="0" fillId="35" borderId="10" xfId="0" applyFill="1" applyBorder="1"/>
    <xf numFmtId="0" fontId="0" fillId="33" borderId="10" xfId="0" applyFill="1" applyBorder="1" applyAlignment="1">
      <alignment vertical="center"/>
    </xf>
    <xf numFmtId="0" fontId="0" fillId="36" borderId="10" xfId="0" applyFill="1" applyBorder="1"/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19" fillId="33" borderId="0" xfId="0" applyFont="1" applyFill="1"/>
    <xf numFmtId="0" fontId="19" fillId="0" borderId="0" xfId="0" applyFont="1"/>
    <xf numFmtId="0" fontId="0" fillId="0" borderId="0" xfId="0" applyAlignment="1">
      <alignment vertical="top" wrapText="1"/>
    </xf>
    <xf numFmtId="1" fontId="18" fillId="0" borderId="10" xfId="0" applyNumberFormat="1" applyFont="1" applyFill="1" applyBorder="1" applyAlignment="1">
      <alignment horizontal="right"/>
    </xf>
    <xf numFmtId="0" fontId="19" fillId="37" borderId="10" xfId="0" applyFont="1" applyFill="1" applyBorder="1" applyAlignment="1">
      <alignment horizontal="center"/>
    </xf>
    <xf numFmtId="0" fontId="0" fillId="38" borderId="10" xfId="0" applyFill="1" applyBorder="1"/>
    <xf numFmtId="0" fontId="0" fillId="39" borderId="10" xfId="0" applyFill="1" applyBorder="1"/>
    <xf numFmtId="0" fontId="0" fillId="0" borderId="0" xfId="0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/>
    </xf>
    <xf numFmtId="0" fontId="0" fillId="36" borderId="10" xfId="0" applyFill="1" applyBorder="1" applyAlignment="1">
      <alignment horizontal="center"/>
    </xf>
    <xf numFmtId="0" fontId="0" fillId="36" borderId="13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612321</xdr:colOff>
      <xdr:row>15</xdr:row>
      <xdr:rowOff>108857</xdr:rowOff>
    </xdr:from>
    <xdr:to>
      <xdr:col>14</xdr:col>
      <xdr:colOff>510268</xdr:colOff>
      <xdr:row>19</xdr:row>
      <xdr:rowOff>156381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EA2DAA-C002-43DA-9C26-7767A9F3D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5410" y="2966357"/>
          <a:ext cx="5871483" cy="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95250</xdr:rowOff>
    </xdr:from>
    <xdr:to>
      <xdr:col>3</xdr:col>
      <xdr:colOff>371475</xdr:colOff>
      <xdr:row>1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EF6C246-8768-4F9A-8B69-9945AEBCA1A4}"/>
            </a:ext>
          </a:extLst>
        </xdr:cNvPr>
        <xdr:cNvCxnSpPr/>
      </xdr:nvCxnSpPr>
      <xdr:spPr>
        <a:xfrm>
          <a:off x="1866900" y="285750"/>
          <a:ext cx="33337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</xdr:row>
      <xdr:rowOff>95250</xdr:rowOff>
    </xdr:from>
    <xdr:to>
      <xdr:col>3</xdr:col>
      <xdr:colOff>361950</xdr:colOff>
      <xdr:row>2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D2B7E3F-8285-489A-9E8D-BF58A3D39CB2}"/>
            </a:ext>
          </a:extLst>
        </xdr:cNvPr>
        <xdr:cNvCxnSpPr/>
      </xdr:nvCxnSpPr>
      <xdr:spPr>
        <a:xfrm>
          <a:off x="1857375" y="476250"/>
          <a:ext cx="33337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zoomScale="160" zoomScaleNormal="160" workbookViewId="0">
      <selection activeCell="R25" sqref="R25"/>
    </sheetView>
  </sheetViews>
  <sheetFormatPr defaultRowHeight="15" x14ac:dyDescent="0.25"/>
  <cols>
    <col min="1" max="1" width="3.85546875" bestFit="1" customWidth="1"/>
    <col min="2" max="2" width="17.28515625" bestFit="1" customWidth="1"/>
    <col min="3" max="3" width="10.42578125" bestFit="1" customWidth="1"/>
    <col min="4" max="4" width="10.140625" bestFit="1" customWidth="1"/>
  </cols>
  <sheetData>
    <row r="1" spans="1:4" x14ac:dyDescent="0.25">
      <c r="A1" s="4" t="s">
        <v>36</v>
      </c>
      <c r="B1" s="5" t="s">
        <v>37</v>
      </c>
      <c r="C1" s="5" t="s">
        <v>38</v>
      </c>
      <c r="D1" s="5" t="s">
        <v>0</v>
      </c>
    </row>
    <row r="2" spans="1:4" x14ac:dyDescent="0.25">
      <c r="A2" s="4">
        <v>1</v>
      </c>
      <c r="B2" s="5" t="s">
        <v>39</v>
      </c>
      <c r="C2" s="26">
        <v>66693</v>
      </c>
      <c r="D2" s="26">
        <v>402047</v>
      </c>
    </row>
    <row r="3" spans="1:4" x14ac:dyDescent="0.25">
      <c r="A3" s="4">
        <v>2</v>
      </c>
      <c r="B3" s="5" t="s">
        <v>3</v>
      </c>
      <c r="C3" s="26">
        <v>31136</v>
      </c>
      <c r="D3" s="26">
        <v>182848</v>
      </c>
    </row>
    <row r="4" spans="1:4" x14ac:dyDescent="0.25">
      <c r="A4" s="4">
        <v>3</v>
      </c>
      <c r="B4" s="5" t="s">
        <v>6</v>
      </c>
      <c r="C4" s="26">
        <v>49230</v>
      </c>
      <c r="D4" s="26">
        <v>259581</v>
      </c>
    </row>
    <row r="5" spans="1:4" x14ac:dyDescent="0.25">
      <c r="A5" s="4">
        <v>4</v>
      </c>
      <c r="B5" s="5" t="s">
        <v>9</v>
      </c>
      <c r="C5" s="26">
        <v>50577</v>
      </c>
      <c r="D5" s="26">
        <v>289494</v>
      </c>
    </row>
    <row r="6" spans="1:4" x14ac:dyDescent="0.25">
      <c r="A6" s="4">
        <v>5</v>
      </c>
      <c r="B6" s="5" t="s">
        <v>12</v>
      </c>
      <c r="C6" s="26">
        <v>51083</v>
      </c>
      <c r="D6" s="26">
        <v>281392</v>
      </c>
    </row>
    <row r="7" spans="1:4" x14ac:dyDescent="0.25">
      <c r="A7" s="4">
        <v>6</v>
      </c>
      <c r="B7" s="5" t="s">
        <v>15</v>
      </c>
      <c r="C7" s="26">
        <v>65597</v>
      </c>
      <c r="D7" s="26">
        <v>464498</v>
      </c>
    </row>
    <row r="8" spans="1:4" x14ac:dyDescent="0.25">
      <c r="A8" s="4">
        <v>7</v>
      </c>
      <c r="B8" s="5" t="s">
        <v>18</v>
      </c>
      <c r="C8" s="26">
        <v>72552</v>
      </c>
      <c r="D8" s="26">
        <v>387168</v>
      </c>
    </row>
    <row r="9" spans="1:4" x14ac:dyDescent="0.25">
      <c r="A9" s="4">
        <v>8</v>
      </c>
      <c r="B9" s="5" t="s">
        <v>21</v>
      </c>
      <c r="C9" s="26">
        <v>162619</v>
      </c>
      <c r="D9" s="26">
        <v>964001</v>
      </c>
    </row>
    <row r="10" spans="1:4" x14ac:dyDescent="0.25">
      <c r="A10" s="4">
        <v>9</v>
      </c>
      <c r="B10" s="5" t="s">
        <v>24</v>
      </c>
      <c r="C10" s="26">
        <v>113609</v>
      </c>
      <c r="D10" s="26">
        <v>706419</v>
      </c>
    </row>
    <row r="11" spans="1:4" x14ac:dyDescent="0.25">
      <c r="A11" s="4">
        <v>10</v>
      </c>
      <c r="B11" s="5" t="s">
        <v>27</v>
      </c>
      <c r="C11" s="26">
        <v>61330</v>
      </c>
      <c r="D11" s="26">
        <v>329557</v>
      </c>
    </row>
    <row r="12" spans="1:4" x14ac:dyDescent="0.25">
      <c r="A12" s="4">
        <v>11</v>
      </c>
      <c r="B12" s="5" t="s">
        <v>30</v>
      </c>
      <c r="C12" s="26">
        <v>48902</v>
      </c>
      <c r="D12" s="26">
        <v>290954</v>
      </c>
    </row>
    <row r="13" spans="1:4" x14ac:dyDescent="0.25">
      <c r="A13" s="4">
        <v>12</v>
      </c>
      <c r="B13" s="5" t="s">
        <v>33</v>
      </c>
      <c r="C13" s="26">
        <v>59130</v>
      </c>
      <c r="D13" s="26">
        <v>311258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55"/>
  <sheetViews>
    <sheetView topLeftCell="A30" zoomScale="140" zoomScaleNormal="140" workbookViewId="0">
      <selection activeCell="C47" sqref="C47"/>
    </sheetView>
  </sheetViews>
  <sheetFormatPr defaultRowHeight="15" x14ac:dyDescent="0.25"/>
  <cols>
    <col min="2" max="4" width="18.28515625" customWidth="1"/>
    <col min="5" max="5" width="12.85546875" customWidth="1"/>
    <col min="6" max="6" width="9.140625" customWidth="1"/>
    <col min="8" max="8" width="16.140625" customWidth="1"/>
  </cols>
  <sheetData>
    <row r="2" spans="1:11" x14ac:dyDescent="0.25">
      <c r="A2" t="s">
        <v>41</v>
      </c>
    </row>
    <row r="4" spans="1:11" x14ac:dyDescent="0.25">
      <c r="A4" s="4" t="s">
        <v>36</v>
      </c>
      <c r="B4" s="5" t="s">
        <v>37</v>
      </c>
      <c r="C4" s="5" t="s">
        <v>38</v>
      </c>
      <c r="D4" s="5" t="s">
        <v>0</v>
      </c>
    </row>
    <row r="5" spans="1:11" ht="15" customHeight="1" x14ac:dyDescent="0.25">
      <c r="A5" s="4">
        <v>1</v>
      </c>
      <c r="B5" s="5" t="s">
        <v>39</v>
      </c>
      <c r="C5" s="6" t="s">
        <v>1</v>
      </c>
      <c r="D5" s="6" t="s">
        <v>2</v>
      </c>
      <c r="F5" s="31" t="s">
        <v>57</v>
      </c>
      <c r="G5" s="31"/>
      <c r="H5" s="31"/>
      <c r="I5" s="31"/>
      <c r="J5" s="31"/>
      <c r="K5" s="31"/>
    </row>
    <row r="6" spans="1:11" x14ac:dyDescent="0.25">
      <c r="A6" s="4">
        <v>2</v>
      </c>
      <c r="B6" s="5" t="s">
        <v>3</v>
      </c>
      <c r="C6" s="6" t="s">
        <v>4</v>
      </c>
      <c r="D6" s="6" t="s">
        <v>5</v>
      </c>
      <c r="F6" s="31"/>
      <c r="G6" s="31"/>
      <c r="H6" s="31"/>
      <c r="I6" s="31"/>
      <c r="J6" s="31"/>
      <c r="K6" s="31"/>
    </row>
    <row r="7" spans="1:11" x14ac:dyDescent="0.25">
      <c r="A7" s="4">
        <v>3</v>
      </c>
      <c r="B7" s="5" t="s">
        <v>6</v>
      </c>
      <c r="C7" s="6" t="s">
        <v>7</v>
      </c>
      <c r="D7" s="6" t="s">
        <v>8</v>
      </c>
      <c r="F7" s="31"/>
      <c r="G7" s="31"/>
      <c r="H7" s="31"/>
      <c r="I7" s="31"/>
      <c r="J7" s="31"/>
      <c r="K7" s="31"/>
    </row>
    <row r="8" spans="1:11" x14ac:dyDescent="0.25">
      <c r="A8" s="4">
        <v>4</v>
      </c>
      <c r="B8" s="5" t="s">
        <v>9</v>
      </c>
      <c r="C8" s="6" t="s">
        <v>10</v>
      </c>
      <c r="D8" s="6" t="s">
        <v>11</v>
      </c>
      <c r="F8" s="31"/>
      <c r="G8" s="31"/>
      <c r="H8" s="31"/>
      <c r="I8" s="31"/>
      <c r="J8" s="31"/>
      <c r="K8" s="31"/>
    </row>
    <row r="9" spans="1:11" x14ac:dyDescent="0.25">
      <c r="A9" s="4">
        <v>5</v>
      </c>
      <c r="B9" s="5" t="s">
        <v>12</v>
      </c>
      <c r="C9" s="6" t="s">
        <v>13</v>
      </c>
      <c r="D9" s="6" t="s">
        <v>14</v>
      </c>
      <c r="F9" s="31"/>
      <c r="G9" s="31"/>
      <c r="H9" s="31"/>
      <c r="I9" s="31"/>
      <c r="J9" s="31"/>
      <c r="K9" s="31"/>
    </row>
    <row r="10" spans="1:11" x14ac:dyDescent="0.25">
      <c r="A10" s="4">
        <v>6</v>
      </c>
      <c r="B10" s="5" t="s">
        <v>15</v>
      </c>
      <c r="C10" s="6" t="s">
        <v>16</v>
      </c>
      <c r="D10" s="6" t="s">
        <v>17</v>
      </c>
      <c r="F10" s="31"/>
      <c r="G10" s="31"/>
      <c r="H10" s="31"/>
      <c r="I10" s="31"/>
      <c r="J10" s="31"/>
      <c r="K10" s="31"/>
    </row>
    <row r="11" spans="1:11" x14ac:dyDescent="0.25">
      <c r="A11" s="4">
        <v>7</v>
      </c>
      <c r="B11" s="5" t="s">
        <v>18</v>
      </c>
      <c r="C11" s="6" t="s">
        <v>19</v>
      </c>
      <c r="D11" s="6" t="s">
        <v>20</v>
      </c>
      <c r="F11" s="31"/>
      <c r="G11" s="31"/>
      <c r="H11" s="31"/>
      <c r="I11" s="31"/>
      <c r="J11" s="31"/>
      <c r="K11" s="31"/>
    </row>
    <row r="12" spans="1:11" x14ac:dyDescent="0.25">
      <c r="A12" s="4">
        <v>8</v>
      </c>
      <c r="B12" s="5" t="s">
        <v>21</v>
      </c>
      <c r="C12" s="6" t="s">
        <v>22</v>
      </c>
      <c r="D12" s="6" t="s">
        <v>23</v>
      </c>
      <c r="F12" s="31"/>
      <c r="G12" s="31"/>
      <c r="H12" s="31"/>
      <c r="I12" s="31"/>
      <c r="J12" s="31"/>
      <c r="K12" s="31"/>
    </row>
    <row r="13" spans="1:11" x14ac:dyDescent="0.25">
      <c r="A13" s="4">
        <v>9</v>
      </c>
      <c r="B13" s="5" t="s">
        <v>24</v>
      </c>
      <c r="C13" s="6" t="s">
        <v>25</v>
      </c>
      <c r="D13" s="6" t="s">
        <v>26</v>
      </c>
      <c r="F13" s="31"/>
      <c r="G13" s="31"/>
      <c r="H13" s="31"/>
      <c r="I13" s="31"/>
      <c r="J13" s="31"/>
      <c r="K13" s="31"/>
    </row>
    <row r="14" spans="1:11" x14ac:dyDescent="0.25">
      <c r="A14" s="4">
        <v>10</v>
      </c>
      <c r="B14" s="5" t="s">
        <v>27</v>
      </c>
      <c r="C14" s="6" t="s">
        <v>28</v>
      </c>
      <c r="D14" s="6" t="s">
        <v>29</v>
      </c>
      <c r="F14" s="31"/>
      <c r="G14" s="31"/>
      <c r="H14" s="31"/>
      <c r="I14" s="31"/>
      <c r="J14" s="31"/>
      <c r="K14" s="31"/>
    </row>
    <row r="15" spans="1:11" x14ac:dyDescent="0.25">
      <c r="A15" s="4">
        <v>11</v>
      </c>
      <c r="B15" s="5" t="s">
        <v>30</v>
      </c>
      <c r="C15" s="6" t="s">
        <v>31</v>
      </c>
      <c r="D15" s="6" t="s">
        <v>32</v>
      </c>
      <c r="F15" s="31"/>
      <c r="G15" s="31"/>
      <c r="H15" s="31"/>
      <c r="I15" s="31"/>
      <c r="J15" s="31"/>
      <c r="K15" s="31"/>
    </row>
    <row r="16" spans="1:11" x14ac:dyDescent="0.25">
      <c r="A16" s="4">
        <v>12</v>
      </c>
      <c r="B16" s="5" t="s">
        <v>33</v>
      </c>
      <c r="C16" s="6" t="s">
        <v>34</v>
      </c>
      <c r="D16" s="6" t="s">
        <v>35</v>
      </c>
    </row>
    <row r="19" spans="1:10" x14ac:dyDescent="0.25">
      <c r="A19" s="32" t="s">
        <v>40</v>
      </c>
      <c r="B19" s="32"/>
      <c r="C19" s="32"/>
    </row>
    <row r="20" spans="1:10" x14ac:dyDescent="0.25">
      <c r="A20" s="8" t="s">
        <v>47</v>
      </c>
      <c r="B20" s="8"/>
      <c r="C20" s="8"/>
      <c r="D20" s="9">
        <v>162.619</v>
      </c>
      <c r="E20" s="10">
        <v>964.00099999999998</v>
      </c>
      <c r="F20" s="2"/>
    </row>
    <row r="21" spans="1:10" x14ac:dyDescent="0.25">
      <c r="A21" s="8" t="s">
        <v>48</v>
      </c>
      <c r="B21" s="8"/>
      <c r="C21" s="8"/>
      <c r="D21" s="8">
        <v>72.552000000000007</v>
      </c>
      <c r="E21" s="8">
        <v>387.16800000000001</v>
      </c>
      <c r="F21" s="2"/>
    </row>
    <row r="22" spans="1:10" x14ac:dyDescent="0.25">
      <c r="A22" s="8" t="s">
        <v>49</v>
      </c>
      <c r="B22" s="8"/>
      <c r="C22" s="8"/>
      <c r="D22" s="8">
        <v>31.135999999999999</v>
      </c>
      <c r="E22" s="8">
        <v>182.84800000000001</v>
      </c>
      <c r="F22" s="2"/>
    </row>
    <row r="25" spans="1:10" x14ac:dyDescent="0.25">
      <c r="A25" s="23" t="s">
        <v>42</v>
      </c>
      <c r="B25" s="3"/>
      <c r="C25" s="3"/>
    </row>
    <row r="26" spans="1:10" x14ac:dyDescent="0.25">
      <c r="A26" s="11" t="s">
        <v>36</v>
      </c>
      <c r="B26" s="12" t="s">
        <v>37</v>
      </c>
      <c r="C26" s="12" t="s">
        <v>38</v>
      </c>
      <c r="D26" s="19" t="s">
        <v>0</v>
      </c>
      <c r="E26" s="13" t="s">
        <v>43</v>
      </c>
      <c r="F26" s="13" t="s">
        <v>44</v>
      </c>
      <c r="G26" s="14" t="s">
        <v>45</v>
      </c>
      <c r="H26" s="15" t="s">
        <v>46</v>
      </c>
      <c r="I26" s="8"/>
      <c r="J26" s="8"/>
    </row>
    <row r="27" spans="1:10" ht="15" customHeight="1" x14ac:dyDescent="0.25">
      <c r="A27" s="4">
        <v>1</v>
      </c>
      <c r="B27" s="5" t="s">
        <v>39</v>
      </c>
      <c r="C27" s="6">
        <v>66.692999999999998</v>
      </c>
      <c r="D27" s="6">
        <v>402.04700000000003</v>
      </c>
      <c r="E27" s="16">
        <f>SQRT(((C27-$D$20)^2)+(D27-$E$20)^2)</f>
        <v>570.08253401766308</v>
      </c>
      <c r="F27" s="16">
        <f>SQRT(((C27-$D$21)^2)+(D27-$E$21)^2)</f>
        <v>15.991013789000391</v>
      </c>
      <c r="G27" s="17">
        <f>SQRT(((C27-$D$22)^2)+(D27-$E$22)^2)</f>
        <v>222.06418407748694</v>
      </c>
      <c r="H27" s="18">
        <f>MIN(E27:F27:G27)</f>
        <v>15.991013789000391</v>
      </c>
      <c r="I27" s="2"/>
      <c r="J27" s="2" t="s">
        <v>58</v>
      </c>
    </row>
    <row r="28" spans="1:10" x14ac:dyDescent="0.25">
      <c r="A28" s="4">
        <v>2</v>
      </c>
      <c r="B28" s="5" t="s">
        <v>3</v>
      </c>
      <c r="C28" s="6">
        <v>31.135999999999999</v>
      </c>
      <c r="D28" s="6">
        <v>182.84800000000001</v>
      </c>
      <c r="E28" s="16">
        <f>SQRT(((C28-$D$20)^2)+(D28-$E$20)^2)</f>
        <v>792.1412681447672</v>
      </c>
      <c r="F28" s="16">
        <f t="shared" ref="F28:F38" si="0">SQRT(((C28-$D$21)^2)+(D28-$E$21)^2)</f>
        <v>208.47529219550213</v>
      </c>
      <c r="G28" s="17">
        <f t="shared" ref="G28:G38" si="1">SQRT(((C28-$D$22)^2)+(D28-$E$22)^2)</f>
        <v>0</v>
      </c>
      <c r="H28" s="18">
        <f>MIN(E28:F28:G28)</f>
        <v>0</v>
      </c>
      <c r="I28" s="2"/>
      <c r="J28" s="2" t="s">
        <v>59</v>
      </c>
    </row>
    <row r="29" spans="1:10" x14ac:dyDescent="0.25">
      <c r="A29" s="4">
        <v>3</v>
      </c>
      <c r="B29" s="5" t="s">
        <v>6</v>
      </c>
      <c r="C29" s="6">
        <v>49.23</v>
      </c>
      <c r="D29" s="6">
        <v>259.58100000000002</v>
      </c>
      <c r="E29" s="16">
        <f t="shared" ref="E29:E38" si="2">SQRT(((C29-$D$20)^2)+(D29-$E$20)^2)</f>
        <v>713.48763249337401</v>
      </c>
      <c r="F29" s="16">
        <f t="shared" si="0"/>
        <v>129.70103412463604</v>
      </c>
      <c r="G29" s="17">
        <f t="shared" si="1"/>
        <v>78.837466505462999</v>
      </c>
      <c r="H29" s="18">
        <f>MIN(E29:F29:G29)</f>
        <v>78.837466505462999</v>
      </c>
      <c r="I29" s="2"/>
      <c r="J29" s="2" t="s">
        <v>60</v>
      </c>
    </row>
    <row r="30" spans="1:10" x14ac:dyDescent="0.25">
      <c r="A30" s="4">
        <v>4</v>
      </c>
      <c r="B30" s="5" t="s">
        <v>9</v>
      </c>
      <c r="C30" s="6">
        <v>50.576999999999998</v>
      </c>
      <c r="D30" s="6">
        <v>289.49400000000003</v>
      </c>
      <c r="E30" s="16">
        <f t="shared" si="2"/>
        <v>683.74929821755575</v>
      </c>
      <c r="F30" s="16">
        <f t="shared" si="0"/>
        <v>100.11548781781966</v>
      </c>
      <c r="G30" s="17">
        <f t="shared" si="1"/>
        <v>108.40351376685169</v>
      </c>
      <c r="H30" s="18">
        <f>MIN(E30:F30:G30)</f>
        <v>100.11548781781966</v>
      </c>
      <c r="I30" s="2"/>
      <c r="J30" s="2" t="s">
        <v>61</v>
      </c>
    </row>
    <row r="31" spans="1:10" x14ac:dyDescent="0.25">
      <c r="A31" s="4">
        <v>5</v>
      </c>
      <c r="B31" s="5" t="s">
        <v>12</v>
      </c>
      <c r="C31" s="6">
        <v>51.082999999999998</v>
      </c>
      <c r="D31" s="6">
        <v>281.392</v>
      </c>
      <c r="E31" s="16">
        <f t="shared" si="2"/>
        <v>691.66127994633314</v>
      </c>
      <c r="F31" s="16">
        <f t="shared" si="0"/>
        <v>107.93275747890445</v>
      </c>
      <c r="G31" s="17">
        <f t="shared" si="1"/>
        <v>100.54254196607522</v>
      </c>
      <c r="H31" s="18">
        <f>MIN(E31:F31:G31)</f>
        <v>100.54254196607522</v>
      </c>
      <c r="I31" s="2"/>
      <c r="J31" s="2" t="s">
        <v>62</v>
      </c>
    </row>
    <row r="32" spans="1:10" x14ac:dyDescent="0.25">
      <c r="A32" s="4">
        <v>6</v>
      </c>
      <c r="B32" s="5" t="s">
        <v>15</v>
      </c>
      <c r="C32" s="6">
        <v>65.596999999999994</v>
      </c>
      <c r="D32" s="6">
        <v>464.49799999999999</v>
      </c>
      <c r="E32" s="16">
        <f t="shared" si="2"/>
        <v>508.83839821008002</v>
      </c>
      <c r="F32" s="16">
        <f t="shared" si="0"/>
        <v>77.642133696853008</v>
      </c>
      <c r="G32" s="17">
        <f t="shared" si="1"/>
        <v>283.75038858299382</v>
      </c>
      <c r="H32" s="18">
        <f>MIN(E32:F32:G32)</f>
        <v>77.642133696853008</v>
      </c>
      <c r="I32" s="2"/>
      <c r="J32" s="2"/>
    </row>
    <row r="33" spans="1:10" x14ac:dyDescent="0.25">
      <c r="A33" s="4">
        <v>7</v>
      </c>
      <c r="B33" s="5" t="s">
        <v>18</v>
      </c>
      <c r="C33" s="6">
        <v>72.552000000000007</v>
      </c>
      <c r="D33" s="6">
        <v>387.16800000000001</v>
      </c>
      <c r="E33" s="16">
        <f t="shared" si="2"/>
        <v>583.82221127497371</v>
      </c>
      <c r="F33" s="16">
        <f t="shared" si="0"/>
        <v>0</v>
      </c>
      <c r="G33" s="17">
        <f t="shared" si="1"/>
        <v>208.47529219550213</v>
      </c>
      <c r="H33" s="18">
        <f>MIN(E33:F33:G33)</f>
        <v>0</v>
      </c>
      <c r="I33" s="2"/>
      <c r="J33" s="2"/>
    </row>
    <row r="34" spans="1:10" x14ac:dyDescent="0.25">
      <c r="A34" s="4">
        <v>8</v>
      </c>
      <c r="B34" s="5" t="s">
        <v>21</v>
      </c>
      <c r="C34" s="6">
        <v>162.619</v>
      </c>
      <c r="D34" s="6">
        <v>964.00099999999998</v>
      </c>
      <c r="E34" s="16">
        <f t="shared" si="2"/>
        <v>0</v>
      </c>
      <c r="F34" s="16">
        <f t="shared" si="0"/>
        <v>583.82221127497371</v>
      </c>
      <c r="G34" s="17">
        <f t="shared" si="1"/>
        <v>792.1412681447672</v>
      </c>
      <c r="H34" s="18">
        <f>MIN(E34:F34:G34)</f>
        <v>0</v>
      </c>
      <c r="I34" s="2"/>
      <c r="J34" s="2"/>
    </row>
    <row r="35" spans="1:10" x14ac:dyDescent="0.25">
      <c r="A35" s="4">
        <v>9</v>
      </c>
      <c r="B35" s="5" t="s">
        <v>24</v>
      </c>
      <c r="C35" s="6">
        <v>113.60899999999999</v>
      </c>
      <c r="D35" s="6">
        <v>706.41899999999998</v>
      </c>
      <c r="E35" s="16">
        <f t="shared" si="2"/>
        <v>262.20310223946626</v>
      </c>
      <c r="F35" s="16">
        <f t="shared" si="0"/>
        <v>321.88022345276198</v>
      </c>
      <c r="G35" s="17">
        <f t="shared" si="1"/>
        <v>530.02678023850819</v>
      </c>
      <c r="H35" s="18">
        <f>MIN(E35:F35:G35)</f>
        <v>262.20310223946626</v>
      </c>
      <c r="I35" s="2"/>
      <c r="J35" s="2"/>
    </row>
    <row r="36" spans="1:10" x14ac:dyDescent="0.25">
      <c r="A36" s="4">
        <v>10</v>
      </c>
      <c r="B36" s="5" t="s">
        <v>27</v>
      </c>
      <c r="C36" s="6">
        <v>61.33</v>
      </c>
      <c r="D36" s="6">
        <v>329.55700000000002</v>
      </c>
      <c r="E36" s="16">
        <f t="shared" si="2"/>
        <v>642.47852155305543</v>
      </c>
      <c r="F36" s="16">
        <f t="shared" si="0"/>
        <v>58.693786766573503</v>
      </c>
      <c r="G36" s="17">
        <f t="shared" si="1"/>
        <v>149.78387201898607</v>
      </c>
      <c r="H36" s="18">
        <f>MIN(E36:F36:G36)</f>
        <v>58.693786766573503</v>
      </c>
      <c r="I36" s="2"/>
      <c r="J36" s="2"/>
    </row>
    <row r="37" spans="1:10" x14ac:dyDescent="0.25">
      <c r="A37" s="4">
        <v>11</v>
      </c>
      <c r="B37" s="5" t="s">
        <v>30</v>
      </c>
      <c r="C37" s="6">
        <v>48.902000000000001</v>
      </c>
      <c r="D37" s="6">
        <v>290.95400000000001</v>
      </c>
      <c r="E37" s="16">
        <f t="shared" si="2"/>
        <v>682.58612665216106</v>
      </c>
      <c r="F37" s="16">
        <f t="shared" si="0"/>
        <v>99.078031349033168</v>
      </c>
      <c r="G37" s="17">
        <f t="shared" si="1"/>
        <v>109.55609518415669</v>
      </c>
      <c r="H37" s="18">
        <f>MIN(E37:F37:G37)</f>
        <v>99.078031349033168</v>
      </c>
      <c r="I37" s="2"/>
      <c r="J37" s="2"/>
    </row>
    <row r="38" spans="1:10" x14ac:dyDescent="0.25">
      <c r="A38" s="4">
        <v>12</v>
      </c>
      <c r="B38" s="5" t="s">
        <v>33</v>
      </c>
      <c r="C38" s="6">
        <v>59.13</v>
      </c>
      <c r="D38" s="6">
        <v>311.25799999999998</v>
      </c>
      <c r="E38" s="16">
        <f t="shared" si="2"/>
        <v>660.89590494267691</v>
      </c>
      <c r="F38" s="16">
        <f t="shared" si="0"/>
        <v>77.087470992373355</v>
      </c>
      <c r="G38" s="17">
        <f t="shared" si="1"/>
        <v>131.42599490207405</v>
      </c>
      <c r="H38" s="18">
        <f>MIN(E38:F38:G38)</f>
        <v>77.087470992373355</v>
      </c>
      <c r="I38" s="2"/>
      <c r="J38" s="2"/>
    </row>
    <row r="42" spans="1:10" x14ac:dyDescent="0.25">
      <c r="A42" s="24" t="s">
        <v>56</v>
      </c>
      <c r="C42" t="s">
        <v>65</v>
      </c>
    </row>
    <row r="43" spans="1:10" x14ac:dyDescent="0.25">
      <c r="A43" s="5" t="s">
        <v>50</v>
      </c>
      <c r="B43" s="7" t="s">
        <v>43</v>
      </c>
      <c r="C43" s="7" t="s">
        <v>44</v>
      </c>
      <c r="D43" s="7" t="s">
        <v>45</v>
      </c>
    </row>
    <row r="44" spans="1:10" ht="15" customHeight="1" x14ac:dyDescent="0.25">
      <c r="A44" s="7">
        <v>1</v>
      </c>
      <c r="B44" s="7"/>
      <c r="C44" s="7">
        <v>1</v>
      </c>
      <c r="D44" s="7"/>
      <c r="F44" s="30" t="s">
        <v>63</v>
      </c>
      <c r="G44" s="30"/>
      <c r="H44" s="25"/>
    </row>
    <row r="45" spans="1:10" ht="14.25" customHeight="1" x14ac:dyDescent="0.25">
      <c r="A45" s="7">
        <v>2</v>
      </c>
      <c r="B45" s="7"/>
      <c r="C45" s="7"/>
      <c r="D45" s="7">
        <v>1</v>
      </c>
      <c r="F45" s="30" t="s">
        <v>64</v>
      </c>
      <c r="G45" s="30"/>
      <c r="H45" s="25"/>
    </row>
    <row r="46" spans="1:10" x14ac:dyDescent="0.25">
      <c r="A46" s="7">
        <v>3</v>
      </c>
      <c r="B46" s="7"/>
      <c r="C46" s="7"/>
      <c r="D46" s="7">
        <v>1</v>
      </c>
      <c r="F46" s="30"/>
      <c r="G46" s="30"/>
      <c r="H46" s="25"/>
    </row>
    <row r="47" spans="1:10" x14ac:dyDescent="0.25">
      <c r="A47" s="7">
        <v>4</v>
      </c>
      <c r="B47" s="7"/>
      <c r="C47" s="7">
        <v>1</v>
      </c>
      <c r="D47" s="7"/>
      <c r="F47" s="30"/>
      <c r="G47" s="30"/>
      <c r="H47" s="25"/>
    </row>
    <row r="48" spans="1:10" x14ac:dyDescent="0.25">
      <c r="A48" s="7">
        <v>5</v>
      </c>
      <c r="B48" s="7"/>
      <c r="C48" s="7"/>
      <c r="D48" s="7">
        <v>1</v>
      </c>
      <c r="F48" s="25"/>
      <c r="G48" s="25"/>
      <c r="H48" s="25"/>
    </row>
    <row r="49" spans="1:4" x14ac:dyDescent="0.25">
      <c r="A49" s="7">
        <v>6</v>
      </c>
      <c r="B49" s="7"/>
      <c r="C49" s="7">
        <v>1</v>
      </c>
      <c r="D49" s="7"/>
    </row>
    <row r="50" spans="1:4" x14ac:dyDescent="0.25">
      <c r="A50" s="7">
        <v>7</v>
      </c>
      <c r="B50" s="7"/>
      <c r="C50" s="7">
        <v>1</v>
      </c>
      <c r="D50" s="7"/>
    </row>
    <row r="51" spans="1:4" x14ac:dyDescent="0.25">
      <c r="A51" s="7">
        <v>8</v>
      </c>
      <c r="B51" s="7">
        <v>1</v>
      </c>
      <c r="C51" s="7"/>
      <c r="D51" s="7"/>
    </row>
    <row r="52" spans="1:4" x14ac:dyDescent="0.25">
      <c r="A52" s="7">
        <v>9</v>
      </c>
      <c r="B52" s="7">
        <v>1</v>
      </c>
      <c r="C52" s="7"/>
      <c r="D52" s="7"/>
    </row>
    <row r="53" spans="1:4" x14ac:dyDescent="0.25">
      <c r="A53" s="7">
        <v>10</v>
      </c>
      <c r="B53" s="7"/>
      <c r="C53" s="7">
        <v>1</v>
      </c>
      <c r="D53" s="7"/>
    </row>
    <row r="54" spans="1:4" x14ac:dyDescent="0.25">
      <c r="A54" s="7">
        <v>11</v>
      </c>
      <c r="B54" s="7"/>
      <c r="C54" s="7">
        <v>1</v>
      </c>
      <c r="D54" s="7"/>
    </row>
    <row r="55" spans="1:4" x14ac:dyDescent="0.25">
      <c r="A55" s="7">
        <v>12</v>
      </c>
      <c r="B55" s="7"/>
      <c r="C55" s="7">
        <v>1</v>
      </c>
      <c r="D55" s="7"/>
    </row>
  </sheetData>
  <mergeCells count="4">
    <mergeCell ref="F44:G44"/>
    <mergeCell ref="F45:G47"/>
    <mergeCell ref="F5:K15"/>
    <mergeCell ref="A19:C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70"/>
  <sheetViews>
    <sheetView topLeftCell="A43" zoomScale="130" zoomScaleNormal="130" workbookViewId="0">
      <selection activeCell="B67" sqref="B67"/>
    </sheetView>
  </sheetViews>
  <sheetFormatPr defaultRowHeight="15" x14ac:dyDescent="0.25"/>
  <cols>
    <col min="2" max="2" width="21" customWidth="1"/>
    <col min="3" max="3" width="20" customWidth="1"/>
    <col min="4" max="4" width="20.28515625" customWidth="1"/>
    <col min="8" max="8" width="16.7109375" customWidth="1"/>
  </cols>
  <sheetData>
    <row r="3" spans="1:4" x14ac:dyDescent="0.25">
      <c r="A3" s="7" t="s">
        <v>50</v>
      </c>
      <c r="B3" s="7" t="s">
        <v>43</v>
      </c>
      <c r="C3" s="7" t="s">
        <v>44</v>
      </c>
      <c r="D3" s="7" t="s">
        <v>45</v>
      </c>
    </row>
    <row r="4" spans="1:4" x14ac:dyDescent="0.25">
      <c r="A4" s="7">
        <v>1</v>
      </c>
      <c r="B4" s="7"/>
      <c r="C4" s="7">
        <v>1</v>
      </c>
      <c r="D4" s="7"/>
    </row>
    <row r="5" spans="1:4" x14ac:dyDescent="0.25">
      <c r="A5" s="7">
        <v>2</v>
      </c>
      <c r="B5" s="7"/>
      <c r="C5" s="7"/>
      <c r="D5" s="7">
        <v>1</v>
      </c>
    </row>
    <row r="6" spans="1:4" x14ac:dyDescent="0.25">
      <c r="A6" s="7">
        <v>3</v>
      </c>
      <c r="B6" s="7"/>
      <c r="C6" s="7"/>
      <c r="D6" s="7">
        <v>1</v>
      </c>
    </row>
    <row r="7" spans="1:4" x14ac:dyDescent="0.25">
      <c r="A7" s="7">
        <v>4</v>
      </c>
      <c r="B7" s="7"/>
      <c r="C7" s="7">
        <v>1</v>
      </c>
      <c r="D7" s="7"/>
    </row>
    <row r="8" spans="1:4" x14ac:dyDescent="0.25">
      <c r="A8" s="7">
        <v>5</v>
      </c>
      <c r="B8" s="7"/>
      <c r="C8" s="7"/>
      <c r="D8" s="7">
        <v>1</v>
      </c>
    </row>
    <row r="9" spans="1:4" x14ac:dyDescent="0.25">
      <c r="A9" s="7">
        <v>6</v>
      </c>
      <c r="B9" s="7"/>
      <c r="C9" s="7">
        <v>1</v>
      </c>
      <c r="D9" s="7"/>
    </row>
    <row r="10" spans="1:4" x14ac:dyDescent="0.25">
      <c r="A10" s="7">
        <v>7</v>
      </c>
      <c r="B10" s="7"/>
      <c r="C10" s="7">
        <v>1</v>
      </c>
      <c r="D10" s="7"/>
    </row>
    <row r="11" spans="1:4" x14ac:dyDescent="0.25">
      <c r="A11" s="7">
        <v>8</v>
      </c>
      <c r="B11" s="7">
        <v>1</v>
      </c>
      <c r="C11" s="7"/>
      <c r="D11" s="7"/>
    </row>
    <row r="12" spans="1:4" x14ac:dyDescent="0.25">
      <c r="A12" s="7">
        <v>9</v>
      </c>
      <c r="B12" s="7">
        <v>1</v>
      </c>
      <c r="C12" s="7"/>
      <c r="D12" s="7"/>
    </row>
    <row r="13" spans="1:4" x14ac:dyDescent="0.25">
      <c r="A13" s="7">
        <v>10</v>
      </c>
      <c r="B13" s="7"/>
      <c r="C13" s="7">
        <v>1</v>
      </c>
      <c r="D13" s="7"/>
    </row>
    <row r="14" spans="1:4" x14ac:dyDescent="0.25">
      <c r="A14" s="7">
        <v>11</v>
      </c>
      <c r="B14" s="7"/>
      <c r="C14" s="7">
        <v>1</v>
      </c>
      <c r="D14" s="7"/>
    </row>
    <row r="15" spans="1:4" x14ac:dyDescent="0.25">
      <c r="A15" s="7">
        <v>12</v>
      </c>
      <c r="B15" s="7"/>
      <c r="C15" s="7">
        <v>1</v>
      </c>
      <c r="D15" s="7"/>
    </row>
    <row r="19" spans="1:7" x14ac:dyDescent="0.25">
      <c r="A19" s="34" t="s">
        <v>36</v>
      </c>
      <c r="B19" s="34" t="s">
        <v>37</v>
      </c>
      <c r="C19" s="34" t="s">
        <v>38</v>
      </c>
      <c r="D19" s="34" t="s">
        <v>0</v>
      </c>
      <c r="E19" s="33" t="s">
        <v>51</v>
      </c>
      <c r="F19" s="33"/>
      <c r="G19" s="33"/>
    </row>
    <row r="20" spans="1:7" x14ac:dyDescent="0.25">
      <c r="A20" s="35"/>
      <c r="B20" s="35"/>
      <c r="C20" s="35"/>
      <c r="D20" s="35"/>
      <c r="E20" s="20" t="s">
        <v>43</v>
      </c>
      <c r="F20" s="20" t="s">
        <v>44</v>
      </c>
      <c r="G20" s="20" t="s">
        <v>45</v>
      </c>
    </row>
    <row r="21" spans="1:7" x14ac:dyDescent="0.25">
      <c r="A21" s="21">
        <v>1</v>
      </c>
      <c r="B21" s="22" t="s">
        <v>39</v>
      </c>
      <c r="C21" s="6">
        <v>66.692999999999998</v>
      </c>
      <c r="D21" s="6">
        <v>402.04700000000003</v>
      </c>
      <c r="E21" s="5">
        <f>(C28+C29)/2</f>
        <v>138.114</v>
      </c>
      <c r="F21" s="5">
        <f>(C21+C24+C26+C27+C30+C31+C32)/7</f>
        <v>60.682999999999993</v>
      </c>
      <c r="G21" s="5">
        <f>(C22+C23+C25)/3</f>
        <v>43.81633333333334</v>
      </c>
    </row>
    <row r="22" spans="1:7" x14ac:dyDescent="0.25">
      <c r="A22" s="4">
        <v>2</v>
      </c>
      <c r="B22" s="5" t="s">
        <v>3</v>
      </c>
      <c r="C22" s="6">
        <v>31.135999999999999</v>
      </c>
      <c r="D22" s="6">
        <v>182.84800000000001</v>
      </c>
      <c r="E22" s="5">
        <f>(D28+D29)/2</f>
        <v>835.21</v>
      </c>
      <c r="F22" s="5">
        <f>(D21+D24+D26+D27+D30+D31+D32)/7</f>
        <v>353.56799999999993</v>
      </c>
      <c r="G22" s="5">
        <f>(D22+D23+D25)/3</f>
        <v>241.27366666666668</v>
      </c>
    </row>
    <row r="23" spans="1:7" x14ac:dyDescent="0.25">
      <c r="A23" s="4">
        <v>3</v>
      </c>
      <c r="B23" s="5" t="s">
        <v>6</v>
      </c>
      <c r="C23" s="6">
        <v>49.23</v>
      </c>
      <c r="D23" s="6">
        <v>259.58100000000002</v>
      </c>
      <c r="E23" s="5"/>
      <c r="F23" s="5"/>
      <c r="G23" s="5"/>
    </row>
    <row r="24" spans="1:7" x14ac:dyDescent="0.25">
      <c r="A24" s="4">
        <v>4</v>
      </c>
      <c r="B24" s="5" t="s">
        <v>9</v>
      </c>
      <c r="C24" s="6">
        <v>50.576999999999998</v>
      </c>
      <c r="D24" s="6">
        <v>289.49400000000003</v>
      </c>
      <c r="E24" s="5"/>
      <c r="F24" s="5"/>
      <c r="G24" s="5"/>
    </row>
    <row r="25" spans="1:7" x14ac:dyDescent="0.25">
      <c r="A25" s="4">
        <v>5</v>
      </c>
      <c r="B25" s="5" t="s">
        <v>12</v>
      </c>
      <c r="C25" s="6">
        <v>51.082999999999998</v>
      </c>
      <c r="D25" s="6">
        <v>281.392</v>
      </c>
      <c r="E25" s="5"/>
      <c r="F25" s="5"/>
      <c r="G25" s="5"/>
    </row>
    <row r="26" spans="1:7" x14ac:dyDescent="0.25">
      <c r="A26" s="4">
        <v>6</v>
      </c>
      <c r="B26" s="5" t="s">
        <v>15</v>
      </c>
      <c r="C26" s="6">
        <v>65.596999999999994</v>
      </c>
      <c r="D26" s="6">
        <v>464.49799999999999</v>
      </c>
      <c r="E26" s="5"/>
      <c r="F26" s="5"/>
      <c r="G26" s="5"/>
    </row>
    <row r="27" spans="1:7" x14ac:dyDescent="0.25">
      <c r="A27" s="4">
        <v>7</v>
      </c>
      <c r="B27" s="5" t="s">
        <v>18</v>
      </c>
      <c r="C27" s="6">
        <v>72.552000000000007</v>
      </c>
      <c r="D27" s="6">
        <v>387.16800000000001</v>
      </c>
      <c r="E27" s="5"/>
      <c r="F27" s="5"/>
      <c r="G27" s="5"/>
    </row>
    <row r="28" spans="1:7" x14ac:dyDescent="0.25">
      <c r="A28" s="4">
        <v>8</v>
      </c>
      <c r="B28" s="5" t="s">
        <v>21</v>
      </c>
      <c r="C28" s="6">
        <v>162.619</v>
      </c>
      <c r="D28" s="6">
        <v>964.00099999999998</v>
      </c>
      <c r="E28" s="5"/>
      <c r="F28" s="5"/>
      <c r="G28" s="5"/>
    </row>
    <row r="29" spans="1:7" x14ac:dyDescent="0.25">
      <c r="A29" s="4">
        <v>9</v>
      </c>
      <c r="B29" s="5" t="s">
        <v>24</v>
      </c>
      <c r="C29" s="6">
        <v>113.60899999999999</v>
      </c>
      <c r="D29" s="6">
        <v>706.41899999999998</v>
      </c>
      <c r="E29" s="5"/>
      <c r="F29" s="5"/>
      <c r="G29" s="5"/>
    </row>
    <row r="30" spans="1:7" x14ac:dyDescent="0.25">
      <c r="A30" s="4">
        <v>10</v>
      </c>
      <c r="B30" s="5" t="s">
        <v>27</v>
      </c>
      <c r="C30" s="6">
        <v>61.33</v>
      </c>
      <c r="D30" s="6">
        <v>329.55700000000002</v>
      </c>
      <c r="E30" s="5"/>
      <c r="F30" s="5"/>
      <c r="G30" s="5"/>
    </row>
    <row r="31" spans="1:7" x14ac:dyDescent="0.25">
      <c r="A31" s="4">
        <v>11</v>
      </c>
      <c r="B31" s="5" t="s">
        <v>30</v>
      </c>
      <c r="C31" s="6">
        <v>48.902000000000001</v>
      </c>
      <c r="D31" s="6">
        <v>290.95400000000001</v>
      </c>
      <c r="E31" s="5"/>
      <c r="F31" s="5"/>
      <c r="G31" s="5"/>
    </row>
    <row r="32" spans="1:7" x14ac:dyDescent="0.25">
      <c r="A32" s="4">
        <v>12</v>
      </c>
      <c r="B32" s="5" t="s">
        <v>33</v>
      </c>
      <c r="C32" s="6">
        <v>59.13</v>
      </c>
      <c r="D32" s="6">
        <v>311.25799999999998</v>
      </c>
      <c r="E32" s="5"/>
      <c r="F32" s="5"/>
      <c r="G32" s="5"/>
    </row>
    <row r="35" spans="1:8" x14ac:dyDescent="0.25">
      <c r="A35" s="32" t="s">
        <v>40</v>
      </c>
      <c r="B35" s="32"/>
      <c r="C35" s="32"/>
    </row>
    <row r="36" spans="1:8" x14ac:dyDescent="0.25">
      <c r="A36" t="s">
        <v>52</v>
      </c>
      <c r="C36" s="1">
        <f>E21</f>
        <v>138.114</v>
      </c>
      <c r="D36" s="1">
        <f>E22</f>
        <v>835.21</v>
      </c>
      <c r="E36" s="1"/>
    </row>
    <row r="37" spans="1:8" x14ac:dyDescent="0.25">
      <c r="A37" t="s">
        <v>53</v>
      </c>
      <c r="C37" s="1">
        <f>F21</f>
        <v>60.682999999999993</v>
      </c>
      <c r="D37" s="1">
        <f>F22</f>
        <v>353.56799999999993</v>
      </c>
      <c r="E37" s="1"/>
    </row>
    <row r="38" spans="1:8" x14ac:dyDescent="0.25">
      <c r="A38" t="s">
        <v>54</v>
      </c>
      <c r="C38" s="1">
        <f>G21</f>
        <v>43.81633333333334</v>
      </c>
      <c r="D38" s="1">
        <f>G22</f>
        <v>241.27366666666668</v>
      </c>
    </row>
    <row r="41" spans="1:8" x14ac:dyDescent="0.25">
      <c r="A41" s="23" t="s">
        <v>42</v>
      </c>
    </row>
    <row r="42" spans="1:8" x14ac:dyDescent="0.25">
      <c r="A42" s="11" t="s">
        <v>36</v>
      </c>
      <c r="B42" s="12" t="s">
        <v>37</v>
      </c>
      <c r="C42" s="12" t="s">
        <v>38</v>
      </c>
      <c r="D42" s="19" t="s">
        <v>0</v>
      </c>
      <c r="E42" s="13" t="s">
        <v>43</v>
      </c>
      <c r="F42" s="13" t="s">
        <v>44</v>
      </c>
      <c r="G42" s="14" t="s">
        <v>45</v>
      </c>
      <c r="H42" s="15" t="s">
        <v>46</v>
      </c>
    </row>
    <row r="43" spans="1:8" x14ac:dyDescent="0.25">
      <c r="A43" s="4">
        <v>1</v>
      </c>
      <c r="B43" s="5" t="s">
        <v>39</v>
      </c>
      <c r="C43" s="6">
        <v>66.692999999999998</v>
      </c>
      <c r="D43" s="6">
        <v>402.04700000000003</v>
      </c>
      <c r="E43" s="16">
        <f>SQRT(((C43-$C$36)^2)+(D43-$D$36)^2)</f>
        <v>439.01155316232854</v>
      </c>
      <c r="F43" s="16">
        <f>SQRT(((C43-$C$37)^2)+(D43-$D$37)^2)</f>
        <v>48.850113009081255</v>
      </c>
      <c r="G43" s="17">
        <f>SQRT(((C43-$C$38)^2)+(D43-$D$38)^2)</f>
        <v>162.39275411448901</v>
      </c>
      <c r="H43" s="18">
        <f>MIN(E43:F43:G43)</f>
        <v>48.850113009081255</v>
      </c>
    </row>
    <row r="44" spans="1:8" x14ac:dyDescent="0.25">
      <c r="A44" s="4">
        <v>2</v>
      </c>
      <c r="B44" s="5" t="s">
        <v>3</v>
      </c>
      <c r="C44" s="6">
        <v>31.135999999999999</v>
      </c>
      <c r="D44" s="6">
        <v>182.84800000000001</v>
      </c>
      <c r="E44" s="16">
        <f t="shared" ref="E44:E53" si="0">SQRT(((C44-$C$36)^2)+(D44-$D$36)^2)</f>
        <v>661.07523893124301</v>
      </c>
      <c r="F44" s="16">
        <f t="shared" ref="F44:F54" si="1">SQRT(((C44-$C$37)^2)+(D44-$D$37)^2)</f>
        <v>173.25802610268875</v>
      </c>
      <c r="G44" s="17">
        <f t="shared" ref="G44:G54" si="2">SQRT(((C44-$C$38)^2)+(D44-$D$38)^2)</f>
        <v>59.78586270088347</v>
      </c>
      <c r="H44" s="18">
        <f>MIN(E44:F44:G44)</f>
        <v>59.78586270088347</v>
      </c>
    </row>
    <row r="45" spans="1:8" x14ac:dyDescent="0.25">
      <c r="A45" s="4">
        <v>3</v>
      </c>
      <c r="B45" s="5" t="s">
        <v>6</v>
      </c>
      <c r="C45" s="6">
        <v>49.23</v>
      </c>
      <c r="D45" s="6">
        <v>259.58100000000002</v>
      </c>
      <c r="E45" s="16">
        <f t="shared" si="0"/>
        <v>582.45095166631847</v>
      </c>
      <c r="F45" s="16">
        <f t="shared" si="1"/>
        <v>94.682244259417416</v>
      </c>
      <c r="G45" s="17">
        <f t="shared" si="2"/>
        <v>19.090998940745752</v>
      </c>
      <c r="H45" s="18">
        <f>MIN(E45:F45:G45)</f>
        <v>19.090998940745752</v>
      </c>
    </row>
    <row r="46" spans="1:8" x14ac:dyDescent="0.25">
      <c r="A46" s="4">
        <v>4</v>
      </c>
      <c r="B46" s="5" t="s">
        <v>9</v>
      </c>
      <c r="C46" s="6">
        <v>50.576999999999998</v>
      </c>
      <c r="D46" s="6">
        <v>289.49400000000003</v>
      </c>
      <c r="E46" s="16">
        <f t="shared" si="0"/>
        <v>552.69221002742563</v>
      </c>
      <c r="F46" s="16">
        <f t="shared" si="1"/>
        <v>64.866082909329336</v>
      </c>
      <c r="G46" s="17">
        <f t="shared" si="2"/>
        <v>48.691961970694472</v>
      </c>
      <c r="H46" s="18">
        <f>MIN(E46:F46:G46)</f>
        <v>48.691961970694472</v>
      </c>
    </row>
    <row r="47" spans="1:8" x14ac:dyDescent="0.25">
      <c r="A47" s="4">
        <v>5</v>
      </c>
      <c r="B47" s="5" t="s">
        <v>12</v>
      </c>
      <c r="C47" s="6">
        <v>51.082999999999998</v>
      </c>
      <c r="D47" s="6">
        <v>281.392</v>
      </c>
      <c r="E47" s="16">
        <f t="shared" si="0"/>
        <v>560.61463777268602</v>
      </c>
      <c r="F47" s="16">
        <f t="shared" si="1"/>
        <v>72.811640388058763</v>
      </c>
      <c r="G47" s="17">
        <f t="shared" si="2"/>
        <v>40.771130888030157</v>
      </c>
      <c r="H47" s="18">
        <f>MIN(E47:F47:G47)</f>
        <v>40.771130888030157</v>
      </c>
    </row>
    <row r="48" spans="1:8" x14ac:dyDescent="0.25">
      <c r="A48" s="4">
        <v>6</v>
      </c>
      <c r="B48" s="5" t="s">
        <v>15</v>
      </c>
      <c r="C48" s="6">
        <v>65.596999999999994</v>
      </c>
      <c r="D48" s="6">
        <v>464.49799999999999</v>
      </c>
      <c r="E48" s="16">
        <f t="shared" si="0"/>
        <v>377.73813976483768</v>
      </c>
      <c r="F48" s="16">
        <f t="shared" si="1"/>
        <v>111.03878734928625</v>
      </c>
      <c r="G48" s="17">
        <f t="shared" si="2"/>
        <v>224.2844186129646</v>
      </c>
      <c r="H48" s="18">
        <f>MIN(E48:F48:G48)</f>
        <v>111.03878734928625</v>
      </c>
    </row>
    <row r="49" spans="1:8" x14ac:dyDescent="0.25">
      <c r="A49" s="4">
        <v>7</v>
      </c>
      <c r="B49" s="5" t="s">
        <v>18</v>
      </c>
      <c r="C49" s="6">
        <v>72.552000000000007</v>
      </c>
      <c r="D49" s="6">
        <v>387.16800000000001</v>
      </c>
      <c r="E49" s="16">
        <f t="shared" si="0"/>
        <v>452.81343797197542</v>
      </c>
      <c r="F49" s="16">
        <f t="shared" si="1"/>
        <v>35.634718477911477</v>
      </c>
      <c r="G49" s="17">
        <f t="shared" si="2"/>
        <v>148.69732693480253</v>
      </c>
      <c r="H49" s="18">
        <f>MIN(E49:F49:G49)</f>
        <v>35.634718477911477</v>
      </c>
    </row>
    <row r="50" spans="1:8" x14ac:dyDescent="0.25">
      <c r="A50" s="4">
        <v>8</v>
      </c>
      <c r="B50" s="5" t="s">
        <v>21</v>
      </c>
      <c r="C50" s="6">
        <v>162.619</v>
      </c>
      <c r="D50" s="6">
        <v>964.00099999999998</v>
      </c>
      <c r="E50" s="16">
        <f t="shared" si="0"/>
        <v>131.10155111973307</v>
      </c>
      <c r="F50" s="16">
        <f t="shared" si="1"/>
        <v>618.88560783475975</v>
      </c>
      <c r="G50" s="17">
        <f t="shared" si="2"/>
        <v>732.42670073818454</v>
      </c>
      <c r="H50" s="18">
        <f>MIN(E50:F50:G50)</f>
        <v>131.10155111973307</v>
      </c>
    </row>
    <row r="51" spans="1:8" x14ac:dyDescent="0.25">
      <c r="A51" s="4">
        <v>9</v>
      </c>
      <c r="B51" s="5" t="s">
        <v>24</v>
      </c>
      <c r="C51" s="6">
        <v>113.60899999999999</v>
      </c>
      <c r="D51" s="6">
        <v>706.41899999999998</v>
      </c>
      <c r="E51" s="16">
        <f t="shared" si="0"/>
        <v>131.10155111973319</v>
      </c>
      <c r="F51" s="16">
        <f t="shared" si="1"/>
        <v>356.79824786144906</v>
      </c>
      <c r="G51" s="17">
        <f t="shared" si="2"/>
        <v>470.35220573759636</v>
      </c>
      <c r="H51" s="18">
        <f>MIN(E51:F51:G51)</f>
        <v>131.10155111973319</v>
      </c>
    </row>
    <row r="52" spans="1:8" x14ac:dyDescent="0.25">
      <c r="A52" s="4">
        <v>10</v>
      </c>
      <c r="B52" s="5" t="s">
        <v>27</v>
      </c>
      <c r="C52" s="6">
        <v>61.33</v>
      </c>
      <c r="D52" s="6">
        <v>329.55700000000002</v>
      </c>
      <c r="E52" s="16">
        <f t="shared" si="0"/>
        <v>511.4496447012159</v>
      </c>
      <c r="F52" s="16">
        <f t="shared" si="1"/>
        <v>24.019715443776509</v>
      </c>
      <c r="G52" s="17">
        <f t="shared" si="2"/>
        <v>90.003752502634882</v>
      </c>
      <c r="H52" s="18">
        <f>MIN(E52:F52:G52)</f>
        <v>24.019715443776509</v>
      </c>
    </row>
    <row r="53" spans="1:8" x14ac:dyDescent="0.25">
      <c r="A53" s="4">
        <v>11</v>
      </c>
      <c r="B53" s="5" t="s">
        <v>30</v>
      </c>
      <c r="C53" s="6">
        <v>48.902000000000001</v>
      </c>
      <c r="D53" s="6">
        <v>290.95400000000001</v>
      </c>
      <c r="E53" s="16">
        <f t="shared" si="0"/>
        <v>551.51915150790558</v>
      </c>
      <c r="F53" s="16">
        <f t="shared" si="1"/>
        <v>63.712675010550214</v>
      </c>
      <c r="G53" s="17">
        <f t="shared" si="2"/>
        <v>49.939959206586806</v>
      </c>
      <c r="H53" s="18">
        <f>MIN(E53:F53:G53)</f>
        <v>49.939959206586806</v>
      </c>
    </row>
    <row r="54" spans="1:8" x14ac:dyDescent="0.25">
      <c r="A54" s="4">
        <v>12</v>
      </c>
      <c r="B54" s="5" t="s">
        <v>33</v>
      </c>
      <c r="C54" s="6">
        <v>59.13</v>
      </c>
      <c r="D54" s="6">
        <v>311.25799999999998</v>
      </c>
      <c r="E54" s="16">
        <f>SQRT(((C54-$C$36)^2)+(D54-$D$36)^2)</f>
        <v>529.8718435244507</v>
      </c>
      <c r="F54" s="16">
        <f t="shared" si="1"/>
        <v>42.338492049197917</v>
      </c>
      <c r="G54" s="17">
        <f t="shared" si="2"/>
        <v>71.640179361088173</v>
      </c>
      <c r="H54" s="18">
        <f>MIN(E54:F54:G54)</f>
        <v>42.338492049197917</v>
      </c>
    </row>
    <row r="57" spans="1:8" x14ac:dyDescent="0.25">
      <c r="A57" s="24" t="s">
        <v>56</v>
      </c>
      <c r="C57" t="s">
        <v>66</v>
      </c>
    </row>
    <row r="58" spans="1:8" x14ac:dyDescent="0.25">
      <c r="A58" s="7" t="s">
        <v>50</v>
      </c>
      <c r="B58" s="7" t="s">
        <v>43</v>
      </c>
      <c r="C58" s="7" t="s">
        <v>44</v>
      </c>
      <c r="D58" s="7" t="s">
        <v>45</v>
      </c>
    </row>
    <row r="59" spans="1:8" x14ac:dyDescent="0.25">
      <c r="A59" s="7">
        <v>1</v>
      </c>
      <c r="B59" s="7"/>
      <c r="C59" s="7">
        <v>1</v>
      </c>
      <c r="D59" s="7"/>
    </row>
    <row r="60" spans="1:8" x14ac:dyDescent="0.25">
      <c r="A60" s="7">
        <v>2</v>
      </c>
      <c r="B60" s="7"/>
      <c r="C60" s="7"/>
      <c r="D60" s="7">
        <v>1</v>
      </c>
    </row>
    <row r="61" spans="1:8" x14ac:dyDescent="0.25">
      <c r="A61" s="7">
        <v>3</v>
      </c>
      <c r="B61" s="7"/>
      <c r="C61" s="7"/>
      <c r="D61" s="7">
        <v>1</v>
      </c>
    </row>
    <row r="62" spans="1:8" x14ac:dyDescent="0.25">
      <c r="A62" s="7">
        <v>4</v>
      </c>
      <c r="B62" s="7"/>
      <c r="C62" s="7"/>
      <c r="D62" s="7">
        <v>1</v>
      </c>
    </row>
    <row r="63" spans="1:8" x14ac:dyDescent="0.25">
      <c r="A63" s="7">
        <v>5</v>
      </c>
      <c r="B63" s="7"/>
      <c r="C63" s="7"/>
      <c r="D63" s="7">
        <v>1</v>
      </c>
    </row>
    <row r="64" spans="1:8" x14ac:dyDescent="0.25">
      <c r="A64" s="7">
        <v>6</v>
      </c>
      <c r="B64" s="7"/>
      <c r="C64" s="7">
        <v>1</v>
      </c>
      <c r="D64" s="7"/>
    </row>
    <row r="65" spans="1:4" x14ac:dyDescent="0.25">
      <c r="A65" s="7">
        <v>7</v>
      </c>
      <c r="B65" s="7"/>
      <c r="C65" s="7">
        <v>1</v>
      </c>
      <c r="D65" s="7"/>
    </row>
    <row r="66" spans="1:4" x14ac:dyDescent="0.25">
      <c r="A66" s="7">
        <v>8</v>
      </c>
      <c r="B66" s="7">
        <v>1</v>
      </c>
      <c r="C66" s="7"/>
      <c r="D66" s="7"/>
    </row>
    <row r="67" spans="1:4" x14ac:dyDescent="0.25">
      <c r="A67" s="7">
        <v>9</v>
      </c>
      <c r="B67" s="7">
        <v>1</v>
      </c>
      <c r="C67" s="7"/>
      <c r="D67" s="7"/>
    </row>
    <row r="68" spans="1:4" x14ac:dyDescent="0.25">
      <c r="A68" s="7">
        <v>10</v>
      </c>
      <c r="B68" s="7"/>
      <c r="C68" s="7">
        <v>1</v>
      </c>
      <c r="D68" s="7"/>
    </row>
    <row r="69" spans="1:4" x14ac:dyDescent="0.25">
      <c r="A69" s="7">
        <v>11</v>
      </c>
      <c r="B69" s="7"/>
      <c r="C69" s="7"/>
      <c r="D69" s="7">
        <v>1</v>
      </c>
    </row>
    <row r="70" spans="1:4" x14ac:dyDescent="0.25">
      <c r="A70" s="7">
        <v>12</v>
      </c>
      <c r="B70" s="7"/>
      <c r="C70" s="7">
        <v>1</v>
      </c>
      <c r="D70" s="7"/>
    </row>
  </sheetData>
  <mergeCells count="6">
    <mergeCell ref="A35:C35"/>
    <mergeCell ref="E19:G19"/>
    <mergeCell ref="A19:A20"/>
    <mergeCell ref="B19:B20"/>
    <mergeCell ref="C19:C20"/>
    <mergeCell ref="D19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75"/>
  <sheetViews>
    <sheetView topLeftCell="A50" zoomScale="140" zoomScaleNormal="140" workbookViewId="0">
      <selection activeCell="H72" sqref="H72"/>
    </sheetView>
  </sheetViews>
  <sheetFormatPr defaultRowHeight="15" x14ac:dyDescent="0.25"/>
  <cols>
    <col min="2" max="2" width="18.42578125" customWidth="1"/>
    <col min="3" max="3" width="19.85546875" customWidth="1"/>
    <col min="4" max="4" width="21.5703125" customWidth="1"/>
    <col min="8" max="8" width="19" customWidth="1"/>
  </cols>
  <sheetData>
    <row r="3" spans="1:4" x14ac:dyDescent="0.25">
      <c r="A3" s="7" t="s">
        <v>50</v>
      </c>
      <c r="B3" s="7" t="s">
        <v>43</v>
      </c>
      <c r="C3" s="7" t="s">
        <v>44</v>
      </c>
      <c r="D3" s="7" t="s">
        <v>45</v>
      </c>
    </row>
    <row r="4" spans="1:4" x14ac:dyDescent="0.25">
      <c r="A4" s="7">
        <v>1</v>
      </c>
      <c r="B4" s="7"/>
      <c r="C4" s="7">
        <v>1</v>
      </c>
      <c r="D4" s="7"/>
    </row>
    <row r="5" spans="1:4" x14ac:dyDescent="0.25">
      <c r="A5" s="7">
        <v>2</v>
      </c>
      <c r="B5" s="7"/>
      <c r="C5" s="7"/>
      <c r="D5" s="7">
        <v>1</v>
      </c>
    </row>
    <row r="6" spans="1:4" x14ac:dyDescent="0.25">
      <c r="A6" s="7">
        <v>3</v>
      </c>
      <c r="B6" s="7"/>
      <c r="C6" s="7"/>
      <c r="D6" s="7">
        <v>1</v>
      </c>
    </row>
    <row r="7" spans="1:4" x14ac:dyDescent="0.25">
      <c r="A7" s="7">
        <v>4</v>
      </c>
      <c r="B7" s="7"/>
      <c r="C7" s="7"/>
      <c r="D7" s="7">
        <v>1</v>
      </c>
    </row>
    <row r="8" spans="1:4" x14ac:dyDescent="0.25">
      <c r="A8" s="7">
        <v>5</v>
      </c>
      <c r="B8" s="7"/>
      <c r="C8" s="7"/>
      <c r="D8" s="7">
        <v>1</v>
      </c>
    </row>
    <row r="9" spans="1:4" x14ac:dyDescent="0.25">
      <c r="A9" s="7">
        <v>6</v>
      </c>
      <c r="B9" s="7"/>
      <c r="C9" s="7">
        <v>1</v>
      </c>
      <c r="D9" s="7"/>
    </row>
    <row r="10" spans="1:4" x14ac:dyDescent="0.25">
      <c r="A10" s="7">
        <v>7</v>
      </c>
      <c r="B10" s="7"/>
      <c r="C10" s="7">
        <v>1</v>
      </c>
      <c r="D10" s="7"/>
    </row>
    <row r="11" spans="1:4" x14ac:dyDescent="0.25">
      <c r="A11" s="7">
        <v>8</v>
      </c>
      <c r="B11" s="7">
        <v>1</v>
      </c>
      <c r="C11" s="7"/>
      <c r="D11" s="7"/>
    </row>
    <row r="12" spans="1:4" x14ac:dyDescent="0.25">
      <c r="A12" s="7">
        <v>9</v>
      </c>
      <c r="B12" s="7">
        <v>1</v>
      </c>
      <c r="C12" s="7"/>
      <c r="D12" s="7"/>
    </row>
    <row r="13" spans="1:4" x14ac:dyDescent="0.25">
      <c r="A13" s="7">
        <v>10</v>
      </c>
      <c r="B13" s="7"/>
      <c r="C13" s="7">
        <v>1</v>
      </c>
      <c r="D13" s="7"/>
    </row>
    <row r="14" spans="1:4" x14ac:dyDescent="0.25">
      <c r="A14" s="7">
        <v>11</v>
      </c>
      <c r="B14" s="7"/>
      <c r="C14" s="7"/>
      <c r="D14" s="7">
        <v>1</v>
      </c>
    </row>
    <row r="15" spans="1:4" x14ac:dyDescent="0.25">
      <c r="A15" s="7">
        <v>12</v>
      </c>
      <c r="B15" s="7"/>
      <c r="C15" s="7">
        <v>1</v>
      </c>
      <c r="D15" s="7"/>
    </row>
    <row r="20" spans="1:7" x14ac:dyDescent="0.25">
      <c r="A20" s="34" t="s">
        <v>36</v>
      </c>
      <c r="B20" s="34" t="s">
        <v>37</v>
      </c>
      <c r="C20" s="34" t="s">
        <v>38</v>
      </c>
      <c r="D20" s="34" t="s">
        <v>0</v>
      </c>
      <c r="E20" s="33" t="s">
        <v>51</v>
      </c>
      <c r="F20" s="33"/>
      <c r="G20" s="33"/>
    </row>
    <row r="21" spans="1:7" x14ac:dyDescent="0.25">
      <c r="A21" s="35"/>
      <c r="B21" s="35"/>
      <c r="C21" s="35"/>
      <c r="D21" s="35"/>
      <c r="E21" s="20" t="s">
        <v>43</v>
      </c>
      <c r="F21" s="20" t="s">
        <v>44</v>
      </c>
      <c r="G21" s="20" t="s">
        <v>45</v>
      </c>
    </row>
    <row r="22" spans="1:7" x14ac:dyDescent="0.25">
      <c r="A22" s="21">
        <v>1</v>
      </c>
      <c r="B22" s="22" t="s">
        <v>39</v>
      </c>
      <c r="C22" s="6">
        <v>66.692999999999998</v>
      </c>
      <c r="D22" s="6">
        <v>402.04700000000003</v>
      </c>
      <c r="E22" s="5">
        <f>(C29+C30)/2</f>
        <v>138.114</v>
      </c>
      <c r="F22" s="5">
        <f>(C22+C27+C28+C31+C33)/5</f>
        <v>65.060399999999987</v>
      </c>
      <c r="G22" s="5">
        <f>(C23+C24+C25+C26+C32)/5</f>
        <v>46.185600000000001</v>
      </c>
    </row>
    <row r="23" spans="1:7" x14ac:dyDescent="0.25">
      <c r="A23" s="4">
        <v>2</v>
      </c>
      <c r="B23" s="5" t="s">
        <v>3</v>
      </c>
      <c r="C23" s="6">
        <v>31.135999999999999</v>
      </c>
      <c r="D23" s="6">
        <v>182.84800000000001</v>
      </c>
      <c r="E23" s="5">
        <f>(D29+D30)/2</f>
        <v>835.21</v>
      </c>
      <c r="F23" s="5">
        <f>(D22+D27+D28+D31+D33)/5</f>
        <v>378.90560000000005</v>
      </c>
      <c r="G23" s="5">
        <f>(D23+D24+D25+D26+D32)/2</f>
        <v>652.1345</v>
      </c>
    </row>
    <row r="24" spans="1:7" x14ac:dyDescent="0.25">
      <c r="A24" s="4">
        <v>3</v>
      </c>
      <c r="B24" s="5" t="s">
        <v>6</v>
      </c>
      <c r="C24" s="6">
        <v>49.23</v>
      </c>
      <c r="D24" s="6">
        <v>259.58100000000002</v>
      </c>
      <c r="E24" s="5"/>
      <c r="F24" s="5"/>
      <c r="G24" s="5"/>
    </row>
    <row r="25" spans="1:7" x14ac:dyDescent="0.25">
      <c r="A25" s="4">
        <v>4</v>
      </c>
      <c r="B25" s="5" t="s">
        <v>9</v>
      </c>
      <c r="C25" s="6">
        <v>50.576999999999998</v>
      </c>
      <c r="D25" s="6">
        <v>289.49400000000003</v>
      </c>
      <c r="E25" s="5"/>
      <c r="F25" s="5"/>
      <c r="G25" s="5"/>
    </row>
    <row r="26" spans="1:7" x14ac:dyDescent="0.25">
      <c r="A26" s="4">
        <v>5</v>
      </c>
      <c r="B26" s="5" t="s">
        <v>12</v>
      </c>
      <c r="C26" s="6">
        <v>51.082999999999998</v>
      </c>
      <c r="D26" s="6">
        <v>281.392</v>
      </c>
      <c r="E26" s="5"/>
      <c r="F26" s="5"/>
      <c r="G26" s="5"/>
    </row>
    <row r="27" spans="1:7" x14ac:dyDescent="0.25">
      <c r="A27" s="4">
        <v>6</v>
      </c>
      <c r="B27" s="5" t="s">
        <v>15</v>
      </c>
      <c r="C27" s="6">
        <v>65.596999999999994</v>
      </c>
      <c r="D27" s="6">
        <v>464.49799999999999</v>
      </c>
      <c r="E27" s="5"/>
      <c r="F27" s="5"/>
      <c r="G27" s="5"/>
    </row>
    <row r="28" spans="1:7" x14ac:dyDescent="0.25">
      <c r="A28" s="4">
        <v>7</v>
      </c>
      <c r="B28" s="5" t="s">
        <v>18</v>
      </c>
      <c r="C28" s="6">
        <v>72.552000000000007</v>
      </c>
      <c r="D28" s="6">
        <v>387.16800000000001</v>
      </c>
      <c r="E28" s="5"/>
      <c r="F28" s="5"/>
      <c r="G28" s="5"/>
    </row>
    <row r="29" spans="1:7" x14ac:dyDescent="0.25">
      <c r="A29" s="4">
        <v>8</v>
      </c>
      <c r="B29" s="5" t="s">
        <v>21</v>
      </c>
      <c r="C29" s="6">
        <v>162.619</v>
      </c>
      <c r="D29" s="6">
        <v>964.00099999999998</v>
      </c>
      <c r="E29" s="5"/>
      <c r="F29" s="5"/>
      <c r="G29" s="5"/>
    </row>
    <row r="30" spans="1:7" x14ac:dyDescent="0.25">
      <c r="A30" s="4">
        <v>9</v>
      </c>
      <c r="B30" s="5" t="s">
        <v>24</v>
      </c>
      <c r="C30" s="6">
        <v>113.60899999999999</v>
      </c>
      <c r="D30" s="6">
        <v>706.41899999999998</v>
      </c>
      <c r="E30" s="5"/>
      <c r="F30" s="5"/>
      <c r="G30" s="5"/>
    </row>
    <row r="31" spans="1:7" x14ac:dyDescent="0.25">
      <c r="A31" s="4">
        <v>10</v>
      </c>
      <c r="B31" s="5" t="s">
        <v>27</v>
      </c>
      <c r="C31" s="6">
        <v>61.33</v>
      </c>
      <c r="D31" s="6">
        <v>329.55700000000002</v>
      </c>
      <c r="E31" s="5"/>
      <c r="F31" s="5"/>
      <c r="G31" s="5"/>
    </row>
    <row r="32" spans="1:7" x14ac:dyDescent="0.25">
      <c r="A32" s="4">
        <v>11</v>
      </c>
      <c r="B32" s="5" t="s">
        <v>30</v>
      </c>
      <c r="C32" s="6">
        <v>48.902000000000001</v>
      </c>
      <c r="D32" s="6">
        <v>290.95400000000001</v>
      </c>
      <c r="E32" s="5"/>
      <c r="F32" s="5"/>
      <c r="G32" s="5"/>
    </row>
    <row r="33" spans="1:8" x14ac:dyDescent="0.25">
      <c r="A33" s="4">
        <v>12</v>
      </c>
      <c r="B33" s="5" t="s">
        <v>33</v>
      </c>
      <c r="C33" s="6">
        <v>59.13</v>
      </c>
      <c r="D33" s="6">
        <v>311.25799999999998</v>
      </c>
      <c r="E33" s="5"/>
      <c r="F33" s="5"/>
      <c r="G33" s="5"/>
    </row>
    <row r="37" spans="1:8" x14ac:dyDescent="0.25">
      <c r="A37" s="32" t="s">
        <v>40</v>
      </c>
      <c r="B37" s="32"/>
      <c r="C37" s="32"/>
    </row>
    <row r="38" spans="1:8" x14ac:dyDescent="0.25">
      <c r="A38" t="s">
        <v>52</v>
      </c>
      <c r="C38" s="1">
        <f>E22</f>
        <v>138.114</v>
      </c>
      <c r="D38" s="1">
        <f>E23</f>
        <v>835.21</v>
      </c>
      <c r="E38" s="1"/>
    </row>
    <row r="39" spans="1:8" x14ac:dyDescent="0.25">
      <c r="A39" t="s">
        <v>53</v>
      </c>
      <c r="C39" s="1">
        <f>F22</f>
        <v>65.060399999999987</v>
      </c>
      <c r="D39" s="1">
        <f>F23</f>
        <v>378.90560000000005</v>
      </c>
      <c r="E39" s="1"/>
    </row>
    <row r="40" spans="1:8" x14ac:dyDescent="0.25">
      <c r="A40" t="s">
        <v>54</v>
      </c>
      <c r="C40" s="1">
        <f>G22</f>
        <v>46.185600000000001</v>
      </c>
      <c r="D40" s="1">
        <f>G23</f>
        <v>652.1345</v>
      </c>
    </row>
    <row r="43" spans="1:8" x14ac:dyDescent="0.25">
      <c r="A43" s="23" t="s">
        <v>42</v>
      </c>
    </row>
    <row r="44" spans="1:8" x14ac:dyDescent="0.25">
      <c r="A44" s="11" t="s">
        <v>36</v>
      </c>
      <c r="B44" s="12" t="s">
        <v>37</v>
      </c>
      <c r="C44" s="12" t="s">
        <v>38</v>
      </c>
      <c r="D44" s="19" t="s">
        <v>0</v>
      </c>
      <c r="E44" s="13" t="s">
        <v>43</v>
      </c>
      <c r="F44" s="13" t="s">
        <v>44</v>
      </c>
      <c r="G44" s="14" t="s">
        <v>45</v>
      </c>
      <c r="H44" s="15" t="s">
        <v>46</v>
      </c>
    </row>
    <row r="45" spans="1:8" x14ac:dyDescent="0.25">
      <c r="A45" s="4">
        <v>1</v>
      </c>
      <c r="B45" s="5" t="s">
        <v>39</v>
      </c>
      <c r="C45" s="6">
        <v>66.692999999999998</v>
      </c>
      <c r="D45" s="6">
        <v>402.04700000000003</v>
      </c>
      <c r="E45" s="16">
        <f>SQRT(((C45-$C$38)^2)+(D45-$D$38)^2)</f>
        <v>439.01155316232854</v>
      </c>
      <c r="F45" s="16">
        <f>SQRT(((C45-$C$39)^2)+(D45-$D$39)^2)</f>
        <v>23.198917576473239</v>
      </c>
      <c r="G45" s="17">
        <f>SQRT(((C45-$C$40)^2)+(D45-$D$40)^2)</f>
        <v>250.92690392026518</v>
      </c>
      <c r="H45" s="18">
        <f>MIN(E45:F45:G45)</f>
        <v>23.198917576473239</v>
      </c>
    </row>
    <row r="46" spans="1:8" x14ac:dyDescent="0.25">
      <c r="A46" s="4">
        <v>2</v>
      </c>
      <c r="B46" s="5" t="s">
        <v>3</v>
      </c>
      <c r="C46" s="6">
        <v>31.135999999999999</v>
      </c>
      <c r="D46" s="6">
        <v>182.84800000000001</v>
      </c>
      <c r="E46" s="16">
        <f t="shared" ref="E46:E56" si="0">SQRT(((C46-$C$38)^2)+(D46-$D$38)^2)</f>
        <v>661.07523893124301</v>
      </c>
      <c r="F46" s="16">
        <f t="shared" ref="F46:F56" si="1">SQRT(((C46-$C$39)^2)+(D46-$D$39)^2)</f>
        <v>198.97097133280525</v>
      </c>
      <c r="G46" s="17">
        <f t="shared" ref="G46:G56" si="2">SQRT(((C46-$C$40)^2)+(D46-$D$40)^2)</f>
        <v>469.52775162114756</v>
      </c>
      <c r="H46" s="18">
        <f>MIN(E46:F46:G46)</f>
        <v>198.97097133280525</v>
      </c>
    </row>
    <row r="47" spans="1:8" x14ac:dyDescent="0.25">
      <c r="A47" s="4">
        <v>3</v>
      </c>
      <c r="B47" s="5" t="s">
        <v>6</v>
      </c>
      <c r="C47" s="6">
        <v>49.23</v>
      </c>
      <c r="D47" s="6">
        <v>259.58100000000002</v>
      </c>
      <c r="E47" s="16">
        <f t="shared" si="0"/>
        <v>582.45095166631847</v>
      </c>
      <c r="F47" s="16">
        <f t="shared" si="1"/>
        <v>120.37010313744857</v>
      </c>
      <c r="G47" s="17">
        <f t="shared" si="2"/>
        <v>392.56530505587222</v>
      </c>
      <c r="H47" s="18">
        <f>MIN(E47:F47:G47)</f>
        <v>120.37010313744857</v>
      </c>
    </row>
    <row r="48" spans="1:8" x14ac:dyDescent="0.25">
      <c r="A48" s="4">
        <v>4</v>
      </c>
      <c r="B48" s="5" t="s">
        <v>9</v>
      </c>
      <c r="C48" s="6">
        <v>50.576999999999998</v>
      </c>
      <c r="D48" s="6">
        <v>289.49400000000003</v>
      </c>
      <c r="E48" s="16">
        <f t="shared" si="0"/>
        <v>552.69221002742563</v>
      </c>
      <c r="F48" s="16">
        <f t="shared" si="1"/>
        <v>90.577056091043289</v>
      </c>
      <c r="G48" s="17">
        <f t="shared" si="2"/>
        <v>362.6670878839297</v>
      </c>
      <c r="H48" s="18">
        <f>MIN(E48:F48:G48)</f>
        <v>90.577056091043289</v>
      </c>
    </row>
    <row r="49" spans="1:8" x14ac:dyDescent="0.25">
      <c r="A49" s="4">
        <v>5</v>
      </c>
      <c r="B49" s="5" t="s">
        <v>12</v>
      </c>
      <c r="C49" s="6">
        <v>51.082999999999998</v>
      </c>
      <c r="D49" s="6">
        <v>281.392</v>
      </c>
      <c r="E49" s="16">
        <f t="shared" si="0"/>
        <v>560.61463777268602</v>
      </c>
      <c r="F49" s="16">
        <f t="shared" si="1"/>
        <v>98.510252744168767</v>
      </c>
      <c r="G49" s="17">
        <f t="shared" si="2"/>
        <v>370.77484519990026</v>
      </c>
      <c r="H49" s="18">
        <f>MIN(E49:F49:G49)</f>
        <v>98.510252744168767</v>
      </c>
    </row>
    <row r="50" spans="1:8" x14ac:dyDescent="0.25">
      <c r="A50" s="4">
        <v>6</v>
      </c>
      <c r="B50" s="5" t="s">
        <v>15</v>
      </c>
      <c r="C50" s="6">
        <v>65.596999999999994</v>
      </c>
      <c r="D50" s="6">
        <v>464.49799999999999</v>
      </c>
      <c r="E50" s="16">
        <f t="shared" si="0"/>
        <v>377.73813976483768</v>
      </c>
      <c r="F50" s="16">
        <f t="shared" si="1"/>
        <v>85.594082022765974</v>
      </c>
      <c r="G50" s="17">
        <f t="shared" si="2"/>
        <v>188.63790335510518</v>
      </c>
      <c r="H50" s="18">
        <f>MIN(E50:F50:G50)</f>
        <v>85.594082022765974</v>
      </c>
    </row>
    <row r="51" spans="1:8" x14ac:dyDescent="0.25">
      <c r="A51" s="4">
        <v>7</v>
      </c>
      <c r="B51" s="5" t="s">
        <v>18</v>
      </c>
      <c r="C51" s="6">
        <v>72.552000000000007</v>
      </c>
      <c r="D51" s="6">
        <v>387.16800000000001</v>
      </c>
      <c r="E51" s="16">
        <f t="shared" si="0"/>
        <v>452.81343797197542</v>
      </c>
      <c r="F51" s="16">
        <f t="shared" si="1"/>
        <v>11.153085865355811</v>
      </c>
      <c r="G51" s="17">
        <f t="shared" si="2"/>
        <v>266.2751080578318</v>
      </c>
      <c r="H51" s="18">
        <f>MIN(E51:F51:G51)</f>
        <v>11.153085865355811</v>
      </c>
    </row>
    <row r="52" spans="1:8" x14ac:dyDescent="0.25">
      <c r="A52" s="4">
        <v>8</v>
      </c>
      <c r="B52" s="5" t="s">
        <v>21</v>
      </c>
      <c r="C52" s="6">
        <v>162.619</v>
      </c>
      <c r="D52" s="6">
        <v>964.00099999999998</v>
      </c>
      <c r="E52" s="16">
        <f t="shared" si="0"/>
        <v>131.10155111973307</v>
      </c>
      <c r="F52" s="16">
        <f t="shared" si="1"/>
        <v>593.1730839604237</v>
      </c>
      <c r="G52" s="17">
        <f t="shared" si="2"/>
        <v>332.89255091967732</v>
      </c>
      <c r="H52" s="18">
        <f>MIN(E52:F52:G52)</f>
        <v>131.10155111973307</v>
      </c>
    </row>
    <row r="53" spans="1:8" x14ac:dyDescent="0.25">
      <c r="A53" s="4">
        <v>9</v>
      </c>
      <c r="B53" s="5" t="s">
        <v>24</v>
      </c>
      <c r="C53" s="6">
        <v>113.60899999999999</v>
      </c>
      <c r="D53" s="6">
        <v>706.41899999999998</v>
      </c>
      <c r="E53" s="16">
        <f t="shared" si="0"/>
        <v>131.10155111973319</v>
      </c>
      <c r="F53" s="16">
        <f t="shared" si="1"/>
        <v>331.09212274157164</v>
      </c>
      <c r="G53" s="17">
        <f t="shared" si="2"/>
        <v>86.560509516811393</v>
      </c>
      <c r="H53" s="18">
        <f>MIN(E53:F53:G53)</f>
        <v>86.560509516811393</v>
      </c>
    </row>
    <row r="54" spans="1:8" x14ac:dyDescent="0.25">
      <c r="A54" s="4">
        <v>10</v>
      </c>
      <c r="B54" s="5" t="s">
        <v>27</v>
      </c>
      <c r="C54" s="6">
        <v>61.33</v>
      </c>
      <c r="D54" s="6">
        <v>329.55700000000002</v>
      </c>
      <c r="E54" s="16">
        <f t="shared" si="0"/>
        <v>511.4496447012159</v>
      </c>
      <c r="F54" s="16">
        <f t="shared" si="1"/>
        <v>49.489394885369158</v>
      </c>
      <c r="G54" s="17">
        <f t="shared" si="2"/>
        <v>322.93280470960207</v>
      </c>
      <c r="H54" s="18">
        <f>MIN(E54:F54:G54)</f>
        <v>49.489394885369158</v>
      </c>
    </row>
    <row r="55" spans="1:8" x14ac:dyDescent="0.25">
      <c r="A55" s="4">
        <v>11</v>
      </c>
      <c r="B55" s="5" t="s">
        <v>30</v>
      </c>
      <c r="C55" s="6">
        <v>48.902000000000001</v>
      </c>
      <c r="D55" s="6">
        <v>290.95400000000001</v>
      </c>
      <c r="E55" s="16">
        <f t="shared" si="0"/>
        <v>551.51915150790558</v>
      </c>
      <c r="F55" s="16">
        <f t="shared" si="1"/>
        <v>89.423586559251845</v>
      </c>
      <c r="G55" s="17">
        <f t="shared" si="2"/>
        <v>361.19071473282645</v>
      </c>
      <c r="H55" s="18">
        <f>MIN(E55:F55:G55)</f>
        <v>89.423586559251845</v>
      </c>
    </row>
    <row r="56" spans="1:8" x14ac:dyDescent="0.25">
      <c r="A56" s="4">
        <v>12</v>
      </c>
      <c r="B56" s="5" t="s">
        <v>33</v>
      </c>
      <c r="C56" s="6">
        <v>59.13</v>
      </c>
      <c r="D56" s="6">
        <v>311.25799999999998</v>
      </c>
      <c r="E56" s="16">
        <f t="shared" si="0"/>
        <v>529.8718435244507</v>
      </c>
      <c r="F56" s="16">
        <f t="shared" si="1"/>
        <v>67.907049927971471</v>
      </c>
      <c r="G56" s="17">
        <f t="shared" si="2"/>
        <v>341.12218594458204</v>
      </c>
      <c r="H56" s="18">
        <f>MIN(E56:F56:G56)</f>
        <v>67.907049927971471</v>
      </c>
    </row>
    <row r="62" spans="1:8" x14ac:dyDescent="0.25">
      <c r="A62" s="24" t="s">
        <v>56</v>
      </c>
      <c r="C62" t="s">
        <v>67</v>
      </c>
    </row>
    <row r="63" spans="1:8" x14ac:dyDescent="0.25">
      <c r="A63" s="7" t="s">
        <v>50</v>
      </c>
      <c r="B63" s="7" t="s">
        <v>43</v>
      </c>
      <c r="C63" s="7" t="s">
        <v>44</v>
      </c>
      <c r="D63" s="7" t="s">
        <v>45</v>
      </c>
    </row>
    <row r="64" spans="1:8" x14ac:dyDescent="0.25">
      <c r="A64" s="7">
        <v>1</v>
      </c>
      <c r="B64" s="7"/>
      <c r="C64" s="7">
        <v>1</v>
      </c>
      <c r="D64" s="7"/>
    </row>
    <row r="65" spans="1:4" x14ac:dyDescent="0.25">
      <c r="A65" s="7">
        <v>2</v>
      </c>
      <c r="B65" s="7"/>
      <c r="C65" s="7">
        <v>1</v>
      </c>
      <c r="D65" s="7" t="s">
        <v>55</v>
      </c>
    </row>
    <row r="66" spans="1:4" x14ac:dyDescent="0.25">
      <c r="A66" s="7">
        <v>3</v>
      </c>
      <c r="B66" s="7"/>
      <c r="C66" s="7">
        <v>1</v>
      </c>
      <c r="D66" s="7" t="s">
        <v>55</v>
      </c>
    </row>
    <row r="67" spans="1:4" x14ac:dyDescent="0.25">
      <c r="A67" s="7">
        <v>4</v>
      </c>
      <c r="B67" s="7"/>
      <c r="C67" s="7">
        <v>1</v>
      </c>
      <c r="D67" s="7" t="s">
        <v>55</v>
      </c>
    </row>
    <row r="68" spans="1:4" x14ac:dyDescent="0.25">
      <c r="A68" s="7">
        <v>5</v>
      </c>
      <c r="B68" s="7"/>
      <c r="C68" s="7">
        <v>1</v>
      </c>
      <c r="D68" s="7" t="s">
        <v>55</v>
      </c>
    </row>
    <row r="69" spans="1:4" x14ac:dyDescent="0.25">
      <c r="A69" s="7">
        <v>6</v>
      </c>
      <c r="B69" s="7"/>
      <c r="C69" s="7">
        <v>1</v>
      </c>
      <c r="D69" s="7"/>
    </row>
    <row r="70" spans="1:4" x14ac:dyDescent="0.25">
      <c r="A70" s="7">
        <v>7</v>
      </c>
      <c r="B70" s="7"/>
      <c r="C70" s="7">
        <v>1</v>
      </c>
      <c r="D70" s="7"/>
    </row>
    <row r="71" spans="1:4" x14ac:dyDescent="0.25">
      <c r="A71" s="7">
        <v>8</v>
      </c>
      <c r="B71" s="7">
        <v>1</v>
      </c>
      <c r="C71" s="7"/>
      <c r="D71" s="7"/>
    </row>
    <row r="72" spans="1:4" x14ac:dyDescent="0.25">
      <c r="A72" s="7">
        <v>9</v>
      </c>
      <c r="B72" s="7" t="s">
        <v>55</v>
      </c>
      <c r="C72" s="7"/>
      <c r="D72" s="7">
        <v>1</v>
      </c>
    </row>
    <row r="73" spans="1:4" x14ac:dyDescent="0.25">
      <c r="A73" s="7">
        <v>10</v>
      </c>
      <c r="B73" s="7"/>
      <c r="C73" s="7">
        <v>1</v>
      </c>
      <c r="D73" s="7"/>
    </row>
    <row r="74" spans="1:4" x14ac:dyDescent="0.25">
      <c r="A74" s="7">
        <v>11</v>
      </c>
      <c r="B74" s="7"/>
      <c r="C74" s="7">
        <v>1</v>
      </c>
      <c r="D74" s="7" t="s">
        <v>55</v>
      </c>
    </row>
    <row r="75" spans="1:4" x14ac:dyDescent="0.25">
      <c r="A75" s="7">
        <v>12</v>
      </c>
      <c r="B75" s="7"/>
      <c r="C75" s="7">
        <v>1</v>
      </c>
      <c r="D75" s="7"/>
    </row>
  </sheetData>
  <mergeCells count="6">
    <mergeCell ref="E20:G20"/>
    <mergeCell ref="A37:C37"/>
    <mergeCell ref="A20:A21"/>
    <mergeCell ref="B20:B21"/>
    <mergeCell ref="C20:C21"/>
    <mergeCell ref="D20:D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H78"/>
  <sheetViews>
    <sheetView tabSelected="1" topLeftCell="A48" zoomScale="130" zoomScaleNormal="130" workbookViewId="0">
      <selection activeCell="B56" sqref="B56"/>
    </sheetView>
  </sheetViews>
  <sheetFormatPr defaultRowHeight="15" x14ac:dyDescent="0.25"/>
  <cols>
    <col min="1" max="1" width="11.85546875" customWidth="1"/>
    <col min="2" max="2" width="15.7109375" customWidth="1"/>
    <col min="3" max="3" width="20.85546875" customWidth="1"/>
    <col min="4" max="7" width="15.7109375" customWidth="1"/>
    <col min="8" max="8" width="15.42578125" customWidth="1"/>
  </cols>
  <sheetData>
    <row r="6" spans="1:4" x14ac:dyDescent="0.25">
      <c r="A6" s="7" t="s">
        <v>50</v>
      </c>
      <c r="B6" s="7" t="s">
        <v>43</v>
      </c>
      <c r="C6" s="7" t="s">
        <v>44</v>
      </c>
      <c r="D6" s="7" t="s">
        <v>45</v>
      </c>
    </row>
    <row r="7" spans="1:4" x14ac:dyDescent="0.25">
      <c r="A7" s="7">
        <v>1</v>
      </c>
      <c r="B7" s="7"/>
      <c r="C7" s="7">
        <v>1</v>
      </c>
      <c r="D7" s="7"/>
    </row>
    <row r="8" spans="1:4" x14ac:dyDescent="0.25">
      <c r="A8" s="7">
        <v>2</v>
      </c>
      <c r="B8" s="7"/>
      <c r="C8" s="7">
        <v>1</v>
      </c>
      <c r="D8" s="7" t="s">
        <v>55</v>
      </c>
    </row>
    <row r="9" spans="1:4" x14ac:dyDescent="0.25">
      <c r="A9" s="7">
        <v>3</v>
      </c>
      <c r="B9" s="7"/>
      <c r="C9" s="7">
        <v>1</v>
      </c>
      <c r="D9" s="7" t="s">
        <v>55</v>
      </c>
    </row>
    <row r="10" spans="1:4" x14ac:dyDescent="0.25">
      <c r="A10" s="7">
        <v>4</v>
      </c>
      <c r="B10" s="7"/>
      <c r="C10" s="7">
        <v>1</v>
      </c>
      <c r="D10" s="7" t="s">
        <v>55</v>
      </c>
    </row>
    <row r="11" spans="1:4" x14ac:dyDescent="0.25">
      <c r="A11" s="7">
        <v>5</v>
      </c>
      <c r="B11" s="7"/>
      <c r="C11" s="7">
        <v>1</v>
      </c>
      <c r="D11" s="7" t="s">
        <v>55</v>
      </c>
    </row>
    <row r="12" spans="1:4" x14ac:dyDescent="0.25">
      <c r="A12" s="7">
        <v>6</v>
      </c>
      <c r="B12" s="7"/>
      <c r="C12" s="7">
        <v>1</v>
      </c>
      <c r="D12" s="7"/>
    </row>
    <row r="13" spans="1:4" x14ac:dyDescent="0.25">
      <c r="A13" s="7">
        <v>7</v>
      </c>
      <c r="B13" s="7"/>
      <c r="C13" s="7">
        <v>1</v>
      </c>
      <c r="D13" s="7"/>
    </row>
    <row r="14" spans="1:4" x14ac:dyDescent="0.25">
      <c r="A14" s="7">
        <v>8</v>
      </c>
      <c r="B14" s="7">
        <v>1</v>
      </c>
      <c r="C14" s="7"/>
      <c r="D14" s="7"/>
    </row>
    <row r="15" spans="1:4" x14ac:dyDescent="0.25">
      <c r="A15" s="7">
        <v>9</v>
      </c>
      <c r="B15" s="7" t="s">
        <v>55</v>
      </c>
      <c r="C15" s="7"/>
      <c r="D15" s="7">
        <v>1</v>
      </c>
    </row>
    <row r="16" spans="1:4" x14ac:dyDescent="0.25">
      <c r="A16" s="7">
        <v>10</v>
      </c>
      <c r="B16" s="7"/>
      <c r="C16" s="7">
        <v>1</v>
      </c>
      <c r="D16" s="7"/>
    </row>
    <row r="17" spans="1:7" x14ac:dyDescent="0.25">
      <c r="A17" s="7">
        <v>11</v>
      </c>
      <c r="B17" s="7"/>
      <c r="C17" s="7">
        <v>1</v>
      </c>
      <c r="D17" s="7" t="s">
        <v>55</v>
      </c>
    </row>
    <row r="18" spans="1:7" x14ac:dyDescent="0.25">
      <c r="A18" s="7">
        <v>12</v>
      </c>
      <c r="B18" s="7"/>
      <c r="C18" s="7">
        <v>1</v>
      </c>
      <c r="D18" s="7"/>
    </row>
    <row r="24" spans="1:7" x14ac:dyDescent="0.25">
      <c r="A24" s="34" t="s">
        <v>36</v>
      </c>
      <c r="B24" s="34" t="s">
        <v>37</v>
      </c>
      <c r="C24" s="34" t="s">
        <v>38</v>
      </c>
      <c r="D24" s="34" t="s">
        <v>0</v>
      </c>
      <c r="E24" s="33" t="s">
        <v>51</v>
      </c>
      <c r="F24" s="33"/>
      <c r="G24" s="33"/>
    </row>
    <row r="25" spans="1:7" x14ac:dyDescent="0.25">
      <c r="A25" s="35"/>
      <c r="B25" s="35"/>
      <c r="C25" s="35"/>
      <c r="D25" s="35"/>
      <c r="E25" s="20" t="s">
        <v>43</v>
      </c>
      <c r="F25" s="20" t="s">
        <v>44</v>
      </c>
      <c r="G25" s="20" t="s">
        <v>45</v>
      </c>
    </row>
    <row r="26" spans="1:7" x14ac:dyDescent="0.25">
      <c r="A26" s="21">
        <v>1</v>
      </c>
      <c r="B26" s="22" t="s">
        <v>39</v>
      </c>
      <c r="C26" s="6">
        <v>66.692999999999998</v>
      </c>
      <c r="D26" s="6">
        <v>402.04700000000003</v>
      </c>
      <c r="E26" s="5">
        <f>C33</f>
        <v>162.619</v>
      </c>
      <c r="F26" s="5">
        <f>SUM(C26,C27,C28,C29,C30,C31,C32,C35,C36,C37)/10</f>
        <v>55.623000000000005</v>
      </c>
      <c r="G26" s="5">
        <f>C34</f>
        <v>113.60899999999999</v>
      </c>
    </row>
    <row r="27" spans="1:7" x14ac:dyDescent="0.25">
      <c r="A27" s="4">
        <v>2</v>
      </c>
      <c r="B27" s="5" t="s">
        <v>3</v>
      </c>
      <c r="C27" s="6">
        <v>31.135999999999999</v>
      </c>
      <c r="D27" s="6">
        <v>182.84800000000001</v>
      </c>
      <c r="E27" s="5">
        <f>D33</f>
        <v>964.00099999999998</v>
      </c>
      <c r="F27" s="5">
        <f>(D26+D31+D32+D35+D37)/5</f>
        <v>378.90560000000005</v>
      </c>
      <c r="G27" s="5">
        <f>D34</f>
        <v>706.41899999999998</v>
      </c>
    </row>
    <row r="28" spans="1:7" x14ac:dyDescent="0.25">
      <c r="A28" s="4">
        <v>3</v>
      </c>
      <c r="B28" s="5" t="s">
        <v>6</v>
      </c>
      <c r="C28" s="6">
        <v>49.23</v>
      </c>
      <c r="D28" s="6">
        <v>259.58100000000002</v>
      </c>
      <c r="E28" s="5"/>
      <c r="F28" s="5"/>
      <c r="G28" s="5"/>
    </row>
    <row r="29" spans="1:7" x14ac:dyDescent="0.25">
      <c r="A29" s="4">
        <v>4</v>
      </c>
      <c r="B29" s="5" t="s">
        <v>9</v>
      </c>
      <c r="C29" s="6">
        <v>50.576999999999998</v>
      </c>
      <c r="D29" s="6">
        <v>289.49400000000003</v>
      </c>
      <c r="E29" s="5"/>
      <c r="F29" s="5"/>
      <c r="G29" s="5"/>
    </row>
    <row r="30" spans="1:7" x14ac:dyDescent="0.25">
      <c r="A30" s="4">
        <v>5</v>
      </c>
      <c r="B30" s="5" t="s">
        <v>12</v>
      </c>
      <c r="C30" s="6">
        <v>51.082999999999998</v>
      </c>
      <c r="D30" s="6">
        <v>281.392</v>
      </c>
      <c r="E30" s="5"/>
      <c r="F30" s="5"/>
      <c r="G30" s="5"/>
    </row>
    <row r="31" spans="1:7" x14ac:dyDescent="0.25">
      <c r="A31" s="4">
        <v>6</v>
      </c>
      <c r="B31" s="5" t="s">
        <v>15</v>
      </c>
      <c r="C31" s="6">
        <v>65.596999999999994</v>
      </c>
      <c r="D31" s="6">
        <v>464.49799999999999</v>
      </c>
      <c r="E31" s="5"/>
      <c r="F31" s="5"/>
      <c r="G31" s="5"/>
    </row>
    <row r="32" spans="1:7" x14ac:dyDescent="0.25">
      <c r="A32" s="4">
        <v>7</v>
      </c>
      <c r="B32" s="5" t="s">
        <v>18</v>
      </c>
      <c r="C32" s="6">
        <v>72.552000000000007</v>
      </c>
      <c r="D32" s="6">
        <v>387.16800000000001</v>
      </c>
      <c r="E32" s="5"/>
      <c r="F32" s="5"/>
      <c r="G32" s="5"/>
    </row>
    <row r="33" spans="1:8" x14ac:dyDescent="0.25">
      <c r="A33" s="4">
        <v>8</v>
      </c>
      <c r="B33" s="5" t="s">
        <v>21</v>
      </c>
      <c r="C33" s="6">
        <v>162.619</v>
      </c>
      <c r="D33" s="6">
        <v>964.00099999999998</v>
      </c>
      <c r="E33" s="5"/>
      <c r="F33" s="5"/>
      <c r="G33" s="5"/>
    </row>
    <row r="34" spans="1:8" x14ac:dyDescent="0.25">
      <c r="A34" s="4">
        <v>9</v>
      </c>
      <c r="B34" s="5" t="s">
        <v>24</v>
      </c>
      <c r="C34" s="6">
        <v>113.60899999999999</v>
      </c>
      <c r="D34" s="6">
        <v>706.41899999999998</v>
      </c>
      <c r="E34" s="5"/>
      <c r="F34" s="5"/>
      <c r="G34" s="5"/>
    </row>
    <row r="35" spans="1:8" x14ac:dyDescent="0.25">
      <c r="A35" s="4">
        <v>10</v>
      </c>
      <c r="B35" s="5" t="s">
        <v>27</v>
      </c>
      <c r="C35" s="6">
        <v>61.33</v>
      </c>
      <c r="D35" s="6">
        <v>329.55700000000002</v>
      </c>
      <c r="E35" s="5"/>
      <c r="F35" s="5"/>
      <c r="G35" s="5"/>
    </row>
    <row r="36" spans="1:8" x14ac:dyDescent="0.25">
      <c r="A36" s="4">
        <v>11</v>
      </c>
      <c r="B36" s="5" t="s">
        <v>30</v>
      </c>
      <c r="C36" s="6">
        <v>48.902000000000001</v>
      </c>
      <c r="D36" s="6">
        <v>290.95400000000001</v>
      </c>
      <c r="E36" s="5"/>
      <c r="F36" s="5"/>
      <c r="G36" s="5"/>
    </row>
    <row r="37" spans="1:8" x14ac:dyDescent="0.25">
      <c r="A37" s="4">
        <v>12</v>
      </c>
      <c r="B37" s="5" t="s">
        <v>33</v>
      </c>
      <c r="C37" s="6">
        <v>59.13</v>
      </c>
      <c r="D37" s="6">
        <v>311.25799999999998</v>
      </c>
      <c r="E37" s="5"/>
      <c r="F37" s="5"/>
      <c r="G37" s="5"/>
    </row>
    <row r="41" spans="1:8" x14ac:dyDescent="0.25">
      <c r="A41" s="32" t="s">
        <v>40</v>
      </c>
      <c r="B41" s="32"/>
      <c r="C41" s="32"/>
    </row>
    <row r="42" spans="1:8" x14ac:dyDescent="0.25">
      <c r="A42" t="s">
        <v>52</v>
      </c>
      <c r="C42" s="1">
        <f>E26</f>
        <v>162.619</v>
      </c>
      <c r="D42" s="1">
        <f>E27</f>
        <v>964.00099999999998</v>
      </c>
      <c r="E42" s="1"/>
    </row>
    <row r="43" spans="1:8" x14ac:dyDescent="0.25">
      <c r="A43" t="s">
        <v>53</v>
      </c>
      <c r="C43" s="1">
        <f>F26</f>
        <v>55.623000000000005</v>
      </c>
      <c r="D43" s="1">
        <f>F27</f>
        <v>378.90560000000005</v>
      </c>
      <c r="E43" s="1"/>
    </row>
    <row r="44" spans="1:8" x14ac:dyDescent="0.25">
      <c r="A44" t="s">
        <v>54</v>
      </c>
      <c r="C44" s="1">
        <f>G26</f>
        <v>113.60899999999999</v>
      </c>
      <c r="D44" s="1">
        <f>G27</f>
        <v>706.41899999999998</v>
      </c>
    </row>
    <row r="47" spans="1:8" x14ac:dyDescent="0.25">
      <c r="A47" s="23" t="s">
        <v>42</v>
      </c>
    </row>
    <row r="48" spans="1:8" x14ac:dyDescent="0.25">
      <c r="A48" s="11" t="s">
        <v>36</v>
      </c>
      <c r="B48" s="12" t="s">
        <v>37</v>
      </c>
      <c r="C48" s="12" t="s">
        <v>38</v>
      </c>
      <c r="D48" s="19" t="s">
        <v>0</v>
      </c>
      <c r="E48" s="13" t="s">
        <v>43</v>
      </c>
      <c r="F48" s="13" t="s">
        <v>44</v>
      </c>
      <c r="G48" s="14" t="s">
        <v>45</v>
      </c>
      <c r="H48" s="15" t="s">
        <v>46</v>
      </c>
    </row>
    <row r="49" spans="1:8" x14ac:dyDescent="0.25">
      <c r="A49" s="4">
        <v>1</v>
      </c>
      <c r="B49" s="5" t="s">
        <v>39</v>
      </c>
      <c r="C49" s="6">
        <v>66.692999999999998</v>
      </c>
      <c r="D49" s="6">
        <v>402.04700000000003</v>
      </c>
      <c r="E49" s="16">
        <f>SQRT(((C49-$C$42)^2)+(D49-$D$42)^2)</f>
        <v>570.08253401766308</v>
      </c>
      <c r="F49" s="16">
        <f>SQRT(((C49-$C$43)^2)+(D49-$D$43)^2)</f>
        <v>25.652861321107999</v>
      </c>
      <c r="G49" s="17">
        <f>SQRT(((C49-$C$44)^2)+(D49-$D$44)^2)</f>
        <v>307.96659792906109</v>
      </c>
      <c r="H49" s="18">
        <f>MIN(E49:F49:G49)</f>
        <v>25.652861321107999</v>
      </c>
    </row>
    <row r="50" spans="1:8" x14ac:dyDescent="0.25">
      <c r="A50" s="4">
        <v>2</v>
      </c>
      <c r="B50" s="5" t="s">
        <v>3</v>
      </c>
      <c r="C50" s="6">
        <v>31.135999999999999</v>
      </c>
      <c r="D50" s="6">
        <v>182.84800000000001</v>
      </c>
      <c r="E50" s="16">
        <f t="shared" ref="E50:E60" si="0">SQRT(((C50-$C$42)^2)+(D50-$D$42)^2)</f>
        <v>792.1412681447672</v>
      </c>
      <c r="F50" s="16">
        <f t="shared" ref="F50:F60" si="1">SQRT(((C50-$C$43)^2)+(D50-$D$43)^2)</f>
        <v>197.58085860416747</v>
      </c>
      <c r="G50" s="17">
        <f t="shared" ref="G50:G60" si="2">SQRT(((C50-$C$44)^2)+(D50-$D$44)^2)</f>
        <v>530.02678023850819</v>
      </c>
      <c r="H50" s="18">
        <f>MIN(E50:F50:G50)</f>
        <v>197.58085860416747</v>
      </c>
    </row>
    <row r="51" spans="1:8" x14ac:dyDescent="0.25">
      <c r="A51" s="4">
        <v>3</v>
      </c>
      <c r="B51" s="5" t="s">
        <v>6</v>
      </c>
      <c r="C51" s="6">
        <v>49.23</v>
      </c>
      <c r="D51" s="6">
        <v>259.58100000000002</v>
      </c>
      <c r="E51" s="16">
        <f t="shared" si="0"/>
        <v>713.48763249337401</v>
      </c>
      <c r="F51" s="16">
        <f t="shared" si="1"/>
        <v>119.49573471116032</v>
      </c>
      <c r="G51" s="17">
        <f t="shared" si="2"/>
        <v>451.45193972891508</v>
      </c>
      <c r="H51" s="18">
        <f>MIN(E51:F51:G51)</f>
        <v>119.49573471116032</v>
      </c>
    </row>
    <row r="52" spans="1:8" x14ac:dyDescent="0.25">
      <c r="A52" s="4">
        <v>4</v>
      </c>
      <c r="B52" s="5" t="s">
        <v>9</v>
      </c>
      <c r="C52" s="6">
        <v>50.576999999999998</v>
      </c>
      <c r="D52" s="6">
        <v>289.49400000000003</v>
      </c>
      <c r="E52" s="16">
        <f t="shared" si="0"/>
        <v>683.74929821755575</v>
      </c>
      <c r="F52" s="16">
        <f t="shared" si="1"/>
        <v>89.553873900351192</v>
      </c>
      <c r="G52" s="17">
        <f t="shared" si="2"/>
        <v>421.66276649592857</v>
      </c>
      <c r="H52" s="18">
        <f>MIN(E52:F52:G52)</f>
        <v>89.553873900351192</v>
      </c>
    </row>
    <row r="53" spans="1:8" x14ac:dyDescent="0.25">
      <c r="A53" s="4">
        <v>5</v>
      </c>
      <c r="B53" s="5" t="s">
        <v>12</v>
      </c>
      <c r="C53" s="6">
        <v>51.082999999999998</v>
      </c>
      <c r="D53" s="6">
        <v>281.392</v>
      </c>
      <c r="E53" s="16">
        <f t="shared" si="0"/>
        <v>691.66127994633314</v>
      </c>
      <c r="F53" s="16">
        <f t="shared" si="1"/>
        <v>97.619228561590319</v>
      </c>
      <c r="G53" s="17">
        <f t="shared" si="2"/>
        <v>429.60150302926081</v>
      </c>
      <c r="H53" s="18">
        <f>MIN(E53:F53:G53)</f>
        <v>97.619228561590319</v>
      </c>
    </row>
    <row r="54" spans="1:8" x14ac:dyDescent="0.25">
      <c r="A54" s="4">
        <v>6</v>
      </c>
      <c r="B54" s="5" t="s">
        <v>15</v>
      </c>
      <c r="C54" s="6">
        <v>65.596999999999994</v>
      </c>
      <c r="D54" s="6">
        <v>464.49799999999999</v>
      </c>
      <c r="E54" s="16">
        <f t="shared" si="0"/>
        <v>508.83839821008002</v>
      </c>
      <c r="F54" s="16">
        <f t="shared" si="1"/>
        <v>86.171570797798452</v>
      </c>
      <c r="G54" s="17">
        <f t="shared" si="2"/>
        <v>246.63925556366732</v>
      </c>
      <c r="H54" s="18">
        <f>MIN(E54:F54:G54)</f>
        <v>86.171570797798452</v>
      </c>
    </row>
    <row r="55" spans="1:8" x14ac:dyDescent="0.25">
      <c r="A55" s="4">
        <v>7</v>
      </c>
      <c r="B55" s="5" t="s">
        <v>18</v>
      </c>
      <c r="C55" s="6">
        <v>72.552000000000007</v>
      </c>
      <c r="D55" s="6">
        <v>387.16800000000001</v>
      </c>
      <c r="E55" s="16">
        <f t="shared" si="0"/>
        <v>583.82221127497371</v>
      </c>
      <c r="F55" s="16">
        <f t="shared" si="1"/>
        <v>18.837682839457706</v>
      </c>
      <c r="G55" s="17">
        <f t="shared" si="2"/>
        <v>321.88022345276198</v>
      </c>
      <c r="H55" s="18">
        <f>MIN(E55:F55:G55)</f>
        <v>18.837682839457706</v>
      </c>
    </row>
    <row r="56" spans="1:8" x14ac:dyDescent="0.25">
      <c r="A56" s="4">
        <v>8</v>
      </c>
      <c r="B56" s="5" t="s">
        <v>21</v>
      </c>
      <c r="C56" s="6">
        <v>162.619</v>
      </c>
      <c r="D56" s="6">
        <v>964.00099999999998</v>
      </c>
      <c r="E56" s="16">
        <f t="shared" si="0"/>
        <v>0</v>
      </c>
      <c r="F56" s="16">
        <f t="shared" si="1"/>
        <v>594.79809273160913</v>
      </c>
      <c r="G56" s="17">
        <f t="shared" si="2"/>
        <v>262.20310223946626</v>
      </c>
      <c r="H56" s="18">
        <f>MIN(E56:F56:G56)</f>
        <v>0</v>
      </c>
    </row>
    <row r="57" spans="1:8" x14ac:dyDescent="0.25">
      <c r="A57" s="4">
        <v>9</v>
      </c>
      <c r="B57" s="5" t="s">
        <v>24</v>
      </c>
      <c r="C57" s="6">
        <v>113.60899999999999</v>
      </c>
      <c r="D57" s="6">
        <v>706.41899999999998</v>
      </c>
      <c r="E57" s="16">
        <f t="shared" si="0"/>
        <v>262.20310223946626</v>
      </c>
      <c r="F57" s="16">
        <f t="shared" si="1"/>
        <v>332.60698034701551</v>
      </c>
      <c r="G57" s="17">
        <f t="shared" si="2"/>
        <v>0</v>
      </c>
      <c r="H57" s="18">
        <f>MIN(E57:F57:G57)</f>
        <v>0</v>
      </c>
    </row>
    <row r="58" spans="1:8" x14ac:dyDescent="0.25">
      <c r="A58" s="4">
        <v>10</v>
      </c>
      <c r="B58" s="5" t="s">
        <v>27</v>
      </c>
      <c r="C58" s="6">
        <v>61.33</v>
      </c>
      <c r="D58" s="6">
        <v>329.55700000000002</v>
      </c>
      <c r="E58" s="16">
        <f t="shared" si="0"/>
        <v>642.47852155305543</v>
      </c>
      <c r="F58" s="16">
        <f t="shared" si="1"/>
        <v>49.677501657792767</v>
      </c>
      <c r="G58" s="17">
        <f t="shared" si="2"/>
        <v>380.47084104435646</v>
      </c>
      <c r="H58" s="18">
        <f>MIN(E58:F58:G58)</f>
        <v>49.677501657792767</v>
      </c>
    </row>
    <row r="59" spans="1:8" x14ac:dyDescent="0.25">
      <c r="A59" s="4">
        <v>11</v>
      </c>
      <c r="B59" s="5" t="s">
        <v>30</v>
      </c>
      <c r="C59" s="6">
        <v>48.902000000000001</v>
      </c>
      <c r="D59" s="6">
        <v>290.95400000000001</v>
      </c>
      <c r="E59" s="16">
        <f t="shared" si="0"/>
        <v>682.58612665216106</v>
      </c>
      <c r="F59" s="16">
        <f t="shared" si="1"/>
        <v>88.208025618761056</v>
      </c>
      <c r="G59" s="17">
        <f t="shared" si="2"/>
        <v>420.47373529627271</v>
      </c>
      <c r="H59" s="18">
        <f>MIN(E59:F59:G59)</f>
        <v>88.208025618761056</v>
      </c>
    </row>
    <row r="60" spans="1:8" x14ac:dyDescent="0.25">
      <c r="A60" s="4">
        <v>12</v>
      </c>
      <c r="B60" s="5" t="s">
        <v>33</v>
      </c>
      <c r="C60" s="6">
        <v>59.13</v>
      </c>
      <c r="D60" s="6">
        <v>311.25799999999998</v>
      </c>
      <c r="E60" s="16">
        <f t="shared" si="0"/>
        <v>660.89590494267691</v>
      </c>
      <c r="F60" s="16">
        <f t="shared" si="1"/>
        <v>67.73844428948756</v>
      </c>
      <c r="G60" s="17">
        <f t="shared" si="2"/>
        <v>398.89870564091831</v>
      </c>
      <c r="H60" s="18">
        <f>MIN(E60:F60:G60)</f>
        <v>67.73844428948756</v>
      </c>
    </row>
    <row r="65" spans="1:6" x14ac:dyDescent="0.25">
      <c r="A65" s="24" t="s">
        <v>56</v>
      </c>
      <c r="C65" t="s">
        <v>68</v>
      </c>
    </row>
    <row r="66" spans="1:6" x14ac:dyDescent="0.25">
      <c r="A66" s="7" t="s">
        <v>50</v>
      </c>
      <c r="B66" s="7" t="s">
        <v>43</v>
      </c>
      <c r="C66" s="7" t="s">
        <v>44</v>
      </c>
      <c r="D66" s="7" t="s">
        <v>45</v>
      </c>
    </row>
    <row r="67" spans="1:6" x14ac:dyDescent="0.25">
      <c r="A67" s="7">
        <v>1</v>
      </c>
      <c r="B67" s="7"/>
      <c r="C67" s="7">
        <v>1</v>
      </c>
      <c r="D67" s="7"/>
      <c r="F67" t="s">
        <v>70</v>
      </c>
    </row>
    <row r="68" spans="1:6" x14ac:dyDescent="0.25">
      <c r="A68" s="7">
        <v>2</v>
      </c>
      <c r="B68" s="7"/>
      <c r="C68" s="7">
        <v>1</v>
      </c>
      <c r="D68" s="7" t="s">
        <v>55</v>
      </c>
      <c r="F68" t="s">
        <v>69</v>
      </c>
    </row>
    <row r="69" spans="1:6" x14ac:dyDescent="0.25">
      <c r="A69" s="7">
        <v>3</v>
      </c>
      <c r="B69" s="7"/>
      <c r="C69" s="7">
        <v>1</v>
      </c>
      <c r="D69" s="7" t="s">
        <v>55</v>
      </c>
      <c r="F69" t="s">
        <v>71</v>
      </c>
    </row>
    <row r="70" spans="1:6" x14ac:dyDescent="0.25">
      <c r="A70" s="7">
        <v>4</v>
      </c>
      <c r="B70" s="7"/>
      <c r="C70" s="7">
        <v>1</v>
      </c>
      <c r="D70" s="7" t="s">
        <v>55</v>
      </c>
    </row>
    <row r="71" spans="1:6" x14ac:dyDescent="0.25">
      <c r="A71" s="7">
        <v>5</v>
      </c>
      <c r="B71" s="7"/>
      <c r="C71" s="7">
        <v>1</v>
      </c>
      <c r="D71" s="7" t="s">
        <v>55</v>
      </c>
    </row>
    <row r="72" spans="1:6" x14ac:dyDescent="0.25">
      <c r="A72" s="7">
        <v>6</v>
      </c>
      <c r="B72" s="7"/>
      <c r="C72" s="7">
        <v>1</v>
      </c>
      <c r="D72" s="7"/>
    </row>
    <row r="73" spans="1:6" x14ac:dyDescent="0.25">
      <c r="A73" s="7">
        <v>7</v>
      </c>
      <c r="B73" s="7"/>
      <c r="C73" s="7">
        <v>1</v>
      </c>
      <c r="D73" s="7"/>
    </row>
    <row r="74" spans="1:6" x14ac:dyDescent="0.25">
      <c r="A74" s="7">
        <v>8</v>
      </c>
      <c r="B74" s="7">
        <v>1</v>
      </c>
      <c r="C74" s="7"/>
      <c r="D74" s="7"/>
    </row>
    <row r="75" spans="1:6" x14ac:dyDescent="0.25">
      <c r="A75" s="7">
        <v>9</v>
      </c>
      <c r="B75" s="7" t="s">
        <v>55</v>
      </c>
      <c r="C75" s="7"/>
      <c r="D75" s="7">
        <v>1</v>
      </c>
    </row>
    <row r="76" spans="1:6" x14ac:dyDescent="0.25">
      <c r="A76" s="7">
        <v>10</v>
      </c>
      <c r="B76" s="7"/>
      <c r="C76" s="7">
        <v>1</v>
      </c>
      <c r="D76" s="7"/>
    </row>
    <row r="77" spans="1:6" x14ac:dyDescent="0.25">
      <c r="A77" s="7">
        <v>11</v>
      </c>
      <c r="B77" s="7"/>
      <c r="C77" s="7">
        <v>1</v>
      </c>
      <c r="D77" s="7" t="s">
        <v>55</v>
      </c>
    </row>
    <row r="78" spans="1:6" x14ac:dyDescent="0.25">
      <c r="A78" s="7">
        <v>12</v>
      </c>
      <c r="B78" s="7"/>
      <c r="C78" s="7">
        <v>1</v>
      </c>
      <c r="D78" s="7"/>
    </row>
  </sheetData>
  <mergeCells count="6">
    <mergeCell ref="E24:G24"/>
    <mergeCell ref="A41:C41"/>
    <mergeCell ref="A24:A25"/>
    <mergeCell ref="B24:B25"/>
    <mergeCell ref="C24:C25"/>
    <mergeCell ref="D24:D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7897-96DA-4D52-A768-C0580B1D7870}">
  <dimension ref="A1:E11"/>
  <sheetViews>
    <sheetView workbookViewId="0">
      <selection activeCell="K25" sqref="K25"/>
    </sheetView>
  </sheetViews>
  <sheetFormatPr defaultRowHeight="15" x14ac:dyDescent="0.25"/>
  <sheetData>
    <row r="1" spans="1:5" x14ac:dyDescent="0.25">
      <c r="A1" s="27" t="s">
        <v>72</v>
      </c>
      <c r="B1" s="27" t="s">
        <v>73</v>
      </c>
      <c r="C1" s="27" t="s">
        <v>74</v>
      </c>
    </row>
    <row r="2" spans="1:5" x14ac:dyDescent="0.25">
      <c r="A2" s="5">
        <v>1</v>
      </c>
      <c r="B2" s="28">
        <v>1</v>
      </c>
      <c r="C2" s="28">
        <v>1</v>
      </c>
      <c r="D2" s="24" t="s">
        <v>75</v>
      </c>
    </row>
    <row r="3" spans="1:5" x14ac:dyDescent="0.25">
      <c r="A3" s="5">
        <v>2</v>
      </c>
      <c r="B3" s="29">
        <v>2</v>
      </c>
      <c r="C3" s="29">
        <v>1</v>
      </c>
      <c r="D3" s="24" t="s">
        <v>76</v>
      </c>
    </row>
    <row r="4" spans="1:5" x14ac:dyDescent="0.25">
      <c r="A4" s="5">
        <v>3</v>
      </c>
      <c r="B4" s="5">
        <v>4</v>
      </c>
      <c r="C4" s="5">
        <v>3</v>
      </c>
    </row>
    <row r="5" spans="1:5" x14ac:dyDescent="0.25">
      <c r="A5" s="5">
        <v>4</v>
      </c>
      <c r="B5" s="5">
        <v>5</v>
      </c>
      <c r="C5" s="5">
        <v>4</v>
      </c>
    </row>
    <row r="7" spans="1:5" x14ac:dyDescent="0.25">
      <c r="A7" s="27" t="s">
        <v>72</v>
      </c>
      <c r="B7" s="27" t="s">
        <v>73</v>
      </c>
      <c r="C7" s="27" t="s">
        <v>74</v>
      </c>
      <c r="D7" s="27" t="s">
        <v>43</v>
      </c>
      <c r="E7" s="27" t="s">
        <v>44</v>
      </c>
    </row>
    <row r="8" spans="1:5" x14ac:dyDescent="0.25">
      <c r="A8" s="5">
        <v>1</v>
      </c>
      <c r="B8" s="28">
        <v>1</v>
      </c>
      <c r="C8" s="28">
        <v>1</v>
      </c>
      <c r="D8">
        <f>((B8-B2)^2 + (C8-C2)^2)^0.5</f>
        <v>0</v>
      </c>
      <c r="E8">
        <f>((B8-B3)^2 + (C8-C3)^2)^0.5</f>
        <v>1</v>
      </c>
    </row>
    <row r="9" spans="1:5" x14ac:dyDescent="0.25">
      <c r="A9" s="5">
        <v>2</v>
      </c>
      <c r="B9" s="29">
        <v>2</v>
      </c>
      <c r="C9" s="29">
        <v>1</v>
      </c>
    </row>
    <row r="10" spans="1:5" x14ac:dyDescent="0.25">
      <c r="A10" s="5">
        <v>3</v>
      </c>
      <c r="B10" s="5">
        <v>4</v>
      </c>
      <c r="C10" s="5">
        <v>3</v>
      </c>
    </row>
    <row r="11" spans="1:5" x14ac:dyDescent="0.25">
      <c r="A11" s="5">
        <v>4</v>
      </c>
      <c r="B11" s="5">
        <v>5</v>
      </c>
      <c r="C11" s="5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Iterasi 1</vt:lpstr>
      <vt:lpstr>iterasi 2</vt:lpstr>
      <vt:lpstr>iterasi 3</vt:lpstr>
      <vt:lpstr>iterasi 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Hasil Pencarian Berdasarkan Komoditi</dc:title>
  <dc:creator>MTOP</dc:creator>
  <cp:lastModifiedBy>USER</cp:lastModifiedBy>
  <dcterms:created xsi:type="dcterms:W3CDTF">2015-10-05T06:01:49Z</dcterms:created>
  <dcterms:modified xsi:type="dcterms:W3CDTF">2021-04-24T04:08:20Z</dcterms:modified>
</cp:coreProperties>
</file>