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in Data Science\MS Excel\"/>
    </mc:Choice>
  </mc:AlternateContent>
  <xr:revisionPtr revIDLastSave="0" documentId="13_ncr:1_{81D2A540-E62F-487F-B22B-17FE5F7C94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2'!$A$15:$F$241</definedName>
  </definedNames>
  <calcPr calcId="181029"/>
</workbook>
</file>

<file path=xl/calcChain.xml><?xml version="1.0" encoding="utf-8"?>
<calcChain xmlns="http://schemas.openxmlformats.org/spreadsheetml/2006/main">
  <c r="F9" i="3" l="1"/>
  <c r="F10" i="3"/>
  <c r="F11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I40" i="1"/>
  <c r="H52" i="1"/>
  <c r="M52" i="1"/>
  <c r="L52" i="1"/>
  <c r="K52" i="1"/>
  <c r="H49" i="1"/>
  <c r="H48" i="1"/>
  <c r="H47" i="1"/>
  <c r="H44" i="1"/>
  <c r="H45" i="1"/>
  <c r="H43" i="1"/>
  <c r="H42" i="1"/>
  <c r="J40" i="1"/>
  <c r="K40" i="1"/>
  <c r="L40" i="1"/>
  <c r="H38" i="1"/>
  <c r="H37" i="1"/>
  <c r="H36" i="1"/>
  <c r="H33" i="1"/>
  <c r="H32" i="1"/>
  <c r="H31" i="1"/>
  <c r="H30" i="1"/>
  <c r="H29" i="1"/>
  <c r="H39" i="1" l="1"/>
</calcChain>
</file>

<file path=xl/sharedStrings.xml><?xml version="1.0" encoding="utf-8"?>
<sst xmlns="http://schemas.openxmlformats.org/spreadsheetml/2006/main" count="832" uniqueCount="73">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</sst>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A23" workbookViewId="0">
      <selection activeCell="H45" sqref="H45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COUNTIFS(F2:F25,"truck 3")</f>
        <v>8</v>
      </c>
    </row>
    <row r="32" spans="1:8" ht="15.6" x14ac:dyDescent="0.3">
      <c r="E32" s="14" t="s">
        <v>34</v>
      </c>
      <c r="H32">
        <f>COUNTIFS($C$2:$C$25,"Peter White")</f>
        <v>6</v>
      </c>
    </row>
    <row r="33" spans="5:12" ht="15.6" x14ac:dyDescent="0.3">
      <c r="E33" s="14" t="s">
        <v>26</v>
      </c>
      <c r="H33">
        <f>COUNTIFS($E$2:$E$25,"&lt;20")</f>
        <v>9</v>
      </c>
    </row>
    <row r="34" spans="5:12" ht="15.6" x14ac:dyDescent="0.3">
      <c r="E34" s="14"/>
    </row>
    <row r="35" spans="5:12" ht="15.6" x14ac:dyDescent="0.3">
      <c r="E35" s="14"/>
      <c r="F35" s="2"/>
    </row>
    <row r="36" spans="5:12" ht="15.6" x14ac:dyDescent="0.3">
      <c r="E36" s="14" t="s">
        <v>23</v>
      </c>
      <c r="H36">
        <f>SUMIFS($E$2:$E$25,$D$2:$D$25,"refrigerator")</f>
        <v>105</v>
      </c>
    </row>
    <row r="37" spans="5:12" ht="15.6" x14ac:dyDescent="0.3">
      <c r="E37" s="14" t="s">
        <v>24</v>
      </c>
      <c r="H37">
        <f>SUMIFS($E$2:$E$25,$D$2:$D$25,"Washing machine")</f>
        <v>164</v>
      </c>
    </row>
    <row r="38" spans="5:12" ht="15.6" x14ac:dyDescent="0.3">
      <c r="E38" s="14" t="s">
        <v>30</v>
      </c>
      <c r="H38">
        <f>SUMIFS($E$2:$E$25,$F$2:$F$25,"truck 4")</f>
        <v>156</v>
      </c>
    </row>
    <row r="39" spans="5:12" ht="15.6" x14ac:dyDescent="0.3">
      <c r="E39" s="14" t="s">
        <v>40</v>
      </c>
      <c r="H39">
        <f>SUM(I40:L40)</f>
        <v>511</v>
      </c>
      <c r="I39" s="1" t="s">
        <v>4</v>
      </c>
      <c r="J39" s="1" t="s">
        <v>5</v>
      </c>
      <c r="K39" s="1" t="s">
        <v>3</v>
      </c>
      <c r="L39" s="1" t="s">
        <v>2</v>
      </c>
    </row>
    <row r="40" spans="5:12" ht="15.6" x14ac:dyDescent="0.3">
      <c r="E40" s="14"/>
      <c r="I40">
        <f>SUMIFS($E$2:$E$25,$F$2:$F$25,I39)</f>
        <v>118</v>
      </c>
      <c r="J40">
        <f t="shared" ref="J40:L40" si="0">SUMIFS($E$2:$E$25,$F$2:$F$25,J39)</f>
        <v>55</v>
      </c>
      <c r="K40">
        <f t="shared" si="0"/>
        <v>182</v>
      </c>
      <c r="L40">
        <f t="shared" si="0"/>
        <v>156</v>
      </c>
    </row>
    <row r="41" spans="5:12" ht="15.6" x14ac:dyDescent="0.3">
      <c r="E41" s="14"/>
      <c r="F41" s="2"/>
    </row>
    <row r="42" spans="5:12" ht="15.6" x14ac:dyDescent="0.3">
      <c r="E42" s="14" t="s">
        <v>35</v>
      </c>
      <c r="H42">
        <f>COUNTIFS(G2:G25,"Boston",D2:D25,"Microwave")</f>
        <v>2</v>
      </c>
    </row>
    <row r="43" spans="5:12" ht="15.6" x14ac:dyDescent="0.3">
      <c r="E43" s="14" t="s">
        <v>36</v>
      </c>
      <c r="H43">
        <f>COUNTIFS($C$2:$C$25,"Peter White",F2:F25,"truck 1")</f>
        <v>2</v>
      </c>
    </row>
    <row r="44" spans="5:12" ht="15.6" x14ac:dyDescent="0.3">
      <c r="E44" s="14" t="s">
        <v>37</v>
      </c>
      <c r="H44">
        <f>COUNTIFS($G$2:$G$25,"Boston",$B$2:$B$25,"&gt;=3/2/2013")</f>
        <v>3</v>
      </c>
    </row>
    <row r="45" spans="5:12" ht="15.6" x14ac:dyDescent="0.3">
      <c r="E45" s="14" t="s">
        <v>38</v>
      </c>
      <c r="H45">
        <f>COUNTIFS($B$2:$B$25,"&gt;=3/2/2013",$B$2:$B$25,"&lt;=6/2/2013")</f>
        <v>14</v>
      </c>
    </row>
    <row r="46" spans="5:12" ht="15.6" x14ac:dyDescent="0.3">
      <c r="E46" s="14"/>
      <c r="F46" s="2"/>
    </row>
    <row r="47" spans="5:12" ht="15.6" x14ac:dyDescent="0.3">
      <c r="E47" s="14" t="s">
        <v>27</v>
      </c>
      <c r="H47">
        <f>SUMIFS($E$2:$E$25,$D$2:$D$25,"microwave",G2:G25,"NY")</f>
        <v>25</v>
      </c>
    </row>
    <row r="48" spans="5:12" ht="15.6" x14ac:dyDescent="0.3">
      <c r="E48" s="14" t="s">
        <v>29</v>
      </c>
      <c r="H48">
        <f>SUMIFS($E$2:$E$25,$G$2:$G$25,"Pittsburgh",$F$2:$F$25,"truck 1")</f>
        <v>75</v>
      </c>
    </row>
    <row r="49" spans="5:13" ht="15.6" x14ac:dyDescent="0.3">
      <c r="E49" s="14" t="s">
        <v>39</v>
      </c>
      <c r="H49">
        <f>SUMIFS($E$2:$E$25,$B$2:$B$25,"&gt;=3/2/2013",$B$2:$B$25,"6/2/2013")</f>
        <v>25</v>
      </c>
    </row>
    <row r="50" spans="5:13" ht="15.6" x14ac:dyDescent="0.3">
      <c r="E50" s="14"/>
    </row>
    <row r="51" spans="5:13" ht="15.6" x14ac:dyDescent="0.3">
      <c r="E51" s="14"/>
      <c r="K51" t="s">
        <v>19</v>
      </c>
      <c r="L51" t="s">
        <v>21</v>
      </c>
      <c r="M51" t="s">
        <v>20</v>
      </c>
    </row>
    <row r="52" spans="5:13" ht="15.6" x14ac:dyDescent="0.3">
      <c r="E52" s="14" t="s">
        <v>28</v>
      </c>
      <c r="H52">
        <f>SUM(K52:M52)</f>
        <v>386</v>
      </c>
      <c r="K52">
        <f>SUMIFS($E$2:$E$25,$G$2:$G$25,"NY")</f>
        <v>131</v>
      </c>
      <c r="L52">
        <f>SUMIFS($E$2:$E$25,$G$2:$G$25,"Baltimore")</f>
        <v>115</v>
      </c>
      <c r="M52">
        <f>SUMIFS($E$2:$E$25,$G$2:$G$25,"Philadelphia")</f>
        <v>140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2" workbookViewId="0">
      <selection activeCell="D15" sqref="D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COUNTIF(B16:B241,A2)</f>
        <v>71</v>
      </c>
      <c r="C2" s="1">
        <f>SUMIFS(E16:E241,B16:B241,A2)</f>
        <v>717</v>
      </c>
      <c r="D2" s="1">
        <f>COUNTIFS(D16:D241,"Cash",B16:B241,A2)</f>
        <v>42</v>
      </c>
      <c r="E2" s="1">
        <f>COUNTIFS($D$16:$D$241,"Credit Card",B16:B241,A2)</f>
        <v>29</v>
      </c>
      <c r="F2" s="1">
        <f>SUMIFS(E16:E241,D16:D241,"Cash")</f>
        <v>4543</v>
      </c>
    </row>
    <row r="3" spans="1:6" x14ac:dyDescent="0.3">
      <c r="A3" s="6" t="s">
        <v>43</v>
      </c>
      <c r="B3" s="1">
        <f t="shared" ref="B3:B5" si="0">COUNTIF(B17:B242,A3)</f>
        <v>46</v>
      </c>
      <c r="C3" s="1">
        <f t="shared" ref="C3:C5" si="1">SUMIFS(E17:E242,B17:B242,A3)</f>
        <v>1934</v>
      </c>
      <c r="D3" s="1">
        <f t="shared" ref="D3:D5" si="2">COUNTIFS(D17:D242,"Cash",B17:B242,A3)</f>
        <v>31</v>
      </c>
      <c r="E3" s="1">
        <f t="shared" ref="E3:E5" si="3">COUNTIFS($D$16:$D$241,"Credit Card",B17:B242,A3)</f>
        <v>16</v>
      </c>
      <c r="F3" s="1">
        <f t="shared" ref="F3:F5" si="4">SUMIFS(E17:E242,D17:D242,"Cash")</f>
        <v>4536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13</v>
      </c>
      <c r="F4" s="1">
        <f t="shared" si="4"/>
        <v>4536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7</v>
      </c>
      <c r="F5" s="1">
        <f t="shared" si="4"/>
        <v>4529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COUNTIF(C16:C241,"Jane")</f>
        <v>25</v>
      </c>
      <c r="C9" s="1">
        <f>SUMIFS(E16:E241,C16:C241,A9)</f>
        <v>688</v>
      </c>
      <c r="D9" s="1">
        <f>COUNTIFS(B16:B241,"Shaving",C16:C241,A9)</f>
        <v>7</v>
      </c>
      <c r="E9" s="1">
        <f>COUNTIFS(B16:B241,"Kids",C16:C241,A9)</f>
        <v>1</v>
      </c>
      <c r="F9" s="1">
        <f>SUMIFS(E16:E241,C16:C241,A9,A16:A241,"&gt;=10/05/2013",A16:A241,"&lt;=20/05/2013")</f>
        <v>316</v>
      </c>
    </row>
    <row r="10" spans="1:6" x14ac:dyDescent="0.3">
      <c r="A10" s="6" t="s">
        <v>50</v>
      </c>
      <c r="B10" s="1">
        <f t="shared" ref="B10:B11" si="5">COUNTIF(C17:C242,"Jane")</f>
        <v>24</v>
      </c>
      <c r="C10" s="1">
        <f t="shared" ref="C10:C11" si="6">SUMIFS(E17:E242,C17:C242,A10)</f>
        <v>965</v>
      </c>
      <c r="D10" s="1">
        <f t="shared" ref="D10:D11" si="7">COUNTIFS(B17:B242,"Shaving",C17:C242,A10)</f>
        <v>8</v>
      </c>
      <c r="E10" s="1">
        <f t="shared" ref="E10:E11" si="8">COUNTIFS(B17:B242,"Kids",C17:C242,A10)</f>
        <v>1</v>
      </c>
      <c r="F10" s="1">
        <f t="shared" ref="F10:F11" si="9">SUMIFS(E17:E242,C17:C242,A10,A17:A242,"&gt;=10/5/2013",A17:A242,"&lt;=20/5/2013")</f>
        <v>429</v>
      </c>
    </row>
    <row r="11" spans="1:6" x14ac:dyDescent="0.3">
      <c r="A11" s="6" t="s">
        <v>52</v>
      </c>
      <c r="B11" s="1">
        <f t="shared" si="5"/>
        <v>24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352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2023-08-31T14:53:56Z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