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</sheets>
  <definedNames/>
  <calcPr/>
</workbook>
</file>

<file path=xl/sharedStrings.xml><?xml version="1.0" encoding="utf-8"?>
<sst xmlns="http://schemas.openxmlformats.org/spreadsheetml/2006/main" count="83" uniqueCount="52">
  <si>
    <t>ABC Development Project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</si>
  <si>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</si>
  <si>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</si>
  <si>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</si>
  <si>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</si>
  <si>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</si>
  <si>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</si>
  <si>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</si>
  <si>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</si>
  <si>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</si>
  <si>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 xml:space="preserve">Oct </t>
  </si>
  <si>
    <t>Nov</t>
  </si>
  <si>
    <t>Dec</t>
  </si>
  <si>
    <t>Project</t>
  </si>
  <si>
    <t>Rate Per Hour</t>
  </si>
  <si>
    <t>Work Package</t>
  </si>
  <si>
    <t>Hrs</t>
  </si>
  <si>
    <t>Overhead Cost Per Month</t>
  </si>
  <si>
    <t>Management Reserve</t>
  </si>
  <si>
    <t>Annual Training Forecast</t>
  </si>
  <si>
    <t>Contingency Reserve</t>
  </si>
  <si>
    <t>Other Costs</t>
  </si>
  <si>
    <t>Task A.1</t>
  </si>
  <si>
    <t>Resources:</t>
  </si>
  <si>
    <t>Bill  L.</t>
  </si>
  <si>
    <t>1.1.1</t>
  </si>
  <si>
    <t>Jim K.</t>
  </si>
  <si>
    <t>Don W.</t>
  </si>
  <si>
    <t>Eric Z.</t>
  </si>
  <si>
    <t>Task A.2</t>
  </si>
  <si>
    <t>Gloria B.</t>
  </si>
  <si>
    <t>1.2.1</t>
  </si>
  <si>
    <t>Sam S.</t>
  </si>
  <si>
    <t>Derick B.</t>
  </si>
  <si>
    <t>Task A.3</t>
  </si>
  <si>
    <t>Cindy L.</t>
  </si>
  <si>
    <t>1.3.1</t>
  </si>
  <si>
    <t>Marty B.</t>
  </si>
  <si>
    <t>Larry B.</t>
  </si>
  <si>
    <t>Jon W.</t>
  </si>
  <si>
    <t>Kim T.</t>
  </si>
  <si>
    <t>Calculate the Cost Baseline</t>
  </si>
  <si>
    <t>Cost Budget = Cost Baseline + Management Reserve</t>
  </si>
  <si>
    <t>Cost Baseline = Cost Estimate + Contingency Reserve</t>
  </si>
  <si>
    <t>Cost Estimate = sum of costs for work packages/activities</t>
  </si>
  <si>
    <t>Total</t>
  </si>
  <si>
    <t>Calculated Cost Estimate</t>
  </si>
  <si>
    <t>Total Activities</t>
  </si>
  <si>
    <t>Since 3 Tasks</t>
  </si>
  <si>
    <t>Total Work Package(Sum)</t>
  </si>
  <si>
    <t>Calculated from Column AB</t>
  </si>
  <si>
    <t>CostEstimate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</si>
</sst>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_);_(@_)"/>
  </numFmts>
  <fonts count="7">
    <font>
      <sz val="11.0"/>
      <color theme="1"/>
      <name val="Arial"/>
    </font>
    <font>
      <sz val="16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FF"/>
      <name val="Calibri"/>
    </font>
    <font>
      <sz val="11.0"/>
      <color theme="1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3" fillId="0" fontId="2" numFmtId="0" xfId="0" applyBorder="1" applyFont="1"/>
    <xf borderId="1" fillId="2" fontId="3" numFmtId="0" xfId="0" applyAlignment="1" applyBorder="1" applyFill="1" applyFon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4" fillId="3" fontId="3" numFmtId="0" xfId="0" applyAlignment="1" applyBorder="1" applyFill="1" applyFont="1">
      <alignment horizontal="center" shrinkToFit="0" wrapText="1"/>
    </xf>
    <xf borderId="4" fillId="0" fontId="4" numFmtId="164" xfId="0" applyBorder="1" applyFont="1" applyNumberFormat="1"/>
    <xf borderId="4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  <xf borderId="4" fillId="0" fontId="4" numFmtId="0" xfId="0" applyBorder="1" applyFont="1"/>
    <xf borderId="4" fillId="0" fontId="4" numFmtId="0" xfId="0" applyAlignment="1" applyBorder="1" applyFont="1">
      <alignment horizontal="right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/>
    </xf>
    <xf borderId="0" fillId="0" fontId="4" numFmtId="164" xfId="0" applyFont="1" applyNumberFormat="1"/>
    <xf borderId="0" fillId="0" fontId="3" numFmtId="0" xfId="0" applyAlignment="1" applyFont="1">
      <alignment horizontal="left" vertical="center"/>
    </xf>
    <xf borderId="0" fillId="4" fontId="4" numFmtId="164" xfId="0" applyAlignment="1" applyFill="1" applyFont="1" applyNumberFormat="1">
      <alignment horizontal="left"/>
    </xf>
    <xf borderId="0" fillId="0" fontId="4" numFmtId="0" xfId="0" applyAlignment="1" applyFont="1">
      <alignment horizontal="left" vertical="center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25"/>
    <col customWidth="1" min="2" max="2" width="7.38"/>
    <col customWidth="1" min="3" max="3" width="7.13"/>
    <col customWidth="1" min="4" max="4" width="4.5"/>
    <col customWidth="1" min="5" max="5" width="9.13"/>
    <col customWidth="1" min="6" max="6" width="4.25"/>
    <col customWidth="1" min="7" max="7" width="9.0"/>
    <col customWidth="1" min="8" max="8" width="4.13"/>
    <col customWidth="1" min="9" max="9" width="8.88"/>
    <col customWidth="1" min="10" max="10" width="4.13"/>
    <col customWidth="1" min="11" max="11" width="9.0"/>
    <col customWidth="1" min="12" max="12" width="4.25"/>
    <col customWidth="1" min="13" max="13" width="9.38"/>
    <col customWidth="1" min="14" max="14" width="4.75"/>
    <col customWidth="1" min="15" max="15" width="8.75"/>
    <col customWidth="1" min="16" max="16" width="4.25"/>
    <col customWidth="1" min="17" max="17" width="8.75"/>
    <col customWidth="1" min="18" max="18" width="4.25"/>
    <col customWidth="1" min="19" max="19" width="10.13"/>
    <col customWidth="1" min="20" max="20" width="4.63"/>
    <col customWidth="1" min="21" max="21" width="9.13"/>
    <col customWidth="1" min="22" max="22" width="4.13"/>
    <col customWidth="1" min="23" max="23" width="9.38"/>
    <col customWidth="1" min="24" max="24" width="4.88"/>
    <col customWidth="1" min="25" max="25" width="9.25"/>
    <col customWidth="1" min="26" max="26" width="4.25"/>
    <col customWidth="1" min="27" max="27" width="9.25"/>
    <col customWidth="1" min="28" max="28" width="11.13"/>
    <col customWidth="1" min="29" max="29" width="8.75"/>
    <col customWidth="1" min="30" max="30" width="10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4"/>
    </row>
    <row r="2">
      <c r="A2" s="5"/>
      <c r="B2" s="6"/>
      <c r="C2" s="6"/>
      <c r="D2" s="7" t="s">
        <v>1</v>
      </c>
      <c r="E2" s="8"/>
      <c r="F2" s="7" t="s">
        <v>2</v>
      </c>
      <c r="G2" s="8"/>
      <c r="H2" s="9" t="s">
        <v>3</v>
      </c>
      <c r="I2" s="8"/>
      <c r="J2" s="7" t="s">
        <v>4</v>
      </c>
      <c r="K2" s="8"/>
      <c r="L2" s="7" t="s">
        <v>5</v>
      </c>
      <c r="M2" s="8"/>
      <c r="N2" s="7" t="s">
        <v>6</v>
      </c>
      <c r="O2" s="8"/>
      <c r="P2" s="7" t="s">
        <v>7</v>
      </c>
      <c r="Q2" s="8"/>
      <c r="R2" s="7" t="s">
        <v>8</v>
      </c>
      <c r="S2" s="8"/>
      <c r="T2" s="7" t="s">
        <v>9</v>
      </c>
      <c r="U2" s="8"/>
      <c r="V2" s="7" t="s">
        <v>10</v>
      </c>
      <c r="W2" s="8"/>
      <c r="X2" s="7" t="s">
        <v>11</v>
      </c>
      <c r="Y2" s="8"/>
      <c r="Z2" s="7" t="s">
        <v>12</v>
      </c>
      <c r="AA2" s="8"/>
      <c r="AB2" s="5"/>
      <c r="AC2" s="5"/>
      <c r="AD2" s="5"/>
    </row>
    <row r="3">
      <c r="A3" s="10" t="s">
        <v>13</v>
      </c>
      <c r="B3" s="10" t="s">
        <v>14</v>
      </c>
      <c r="C3" s="10" t="s">
        <v>15</v>
      </c>
      <c r="D3" s="11" t="s">
        <v>16</v>
      </c>
      <c r="E3" s="10" t="s">
        <v>17</v>
      </c>
      <c r="F3" s="11" t="s">
        <v>16</v>
      </c>
      <c r="G3" s="10" t="s">
        <v>17</v>
      </c>
      <c r="H3" s="11" t="s">
        <v>16</v>
      </c>
      <c r="I3" s="10" t="s">
        <v>17</v>
      </c>
      <c r="J3" s="11" t="s">
        <v>16</v>
      </c>
      <c r="K3" s="10" t="s">
        <v>17</v>
      </c>
      <c r="L3" s="11" t="s">
        <v>16</v>
      </c>
      <c r="M3" s="10" t="s">
        <v>17</v>
      </c>
      <c r="N3" s="11" t="s">
        <v>16</v>
      </c>
      <c r="O3" s="10" t="s">
        <v>17</v>
      </c>
      <c r="P3" s="11" t="s">
        <v>16</v>
      </c>
      <c r="Q3" s="10" t="s">
        <v>17</v>
      </c>
      <c r="R3" s="11" t="s">
        <v>16</v>
      </c>
      <c r="S3" s="10" t="s">
        <v>17</v>
      </c>
      <c r="T3" s="11" t="s">
        <v>16</v>
      </c>
      <c r="U3" s="10" t="s">
        <v>17</v>
      </c>
      <c r="V3" s="11" t="s">
        <v>16</v>
      </c>
      <c r="W3" s="10" t="s">
        <v>17</v>
      </c>
      <c r="X3" s="11" t="s">
        <v>16</v>
      </c>
      <c r="Y3" s="10" t="s">
        <v>17</v>
      </c>
      <c r="Z3" s="11" t="s">
        <v>16</v>
      </c>
      <c r="AA3" s="10" t="s">
        <v>17</v>
      </c>
      <c r="AB3" s="10" t="s">
        <v>18</v>
      </c>
      <c r="AC3" s="10" t="s">
        <v>19</v>
      </c>
      <c r="AD3" s="10" t="s">
        <v>20</v>
      </c>
    </row>
    <row r="4">
      <c r="A4" s="10" t="s">
        <v>21</v>
      </c>
      <c r="B4" s="10"/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  <c r="O4" s="10"/>
      <c r="P4" s="11"/>
      <c r="Q4" s="10"/>
      <c r="R4" s="11"/>
      <c r="S4" s="10"/>
      <c r="T4" s="11"/>
      <c r="U4" s="10"/>
      <c r="V4" s="11"/>
      <c r="W4" s="10"/>
      <c r="X4" s="11"/>
      <c r="Y4" s="10"/>
      <c r="Z4" s="11"/>
      <c r="AA4" s="10"/>
      <c r="AB4" s="12">
        <v>1250500.0</v>
      </c>
      <c r="AC4" s="12">
        <v>250000.0</v>
      </c>
      <c r="AD4" s="12">
        <v>2100100.0</v>
      </c>
    </row>
    <row r="5">
      <c r="A5" s="13" t="s">
        <v>22</v>
      </c>
      <c r="B5" s="14"/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  <c r="W5" s="14"/>
      <c r="X5" s="15"/>
      <c r="Y5" s="14"/>
      <c r="Z5" s="15"/>
      <c r="AA5" s="16"/>
      <c r="AB5" s="16"/>
      <c r="AC5" s="16"/>
      <c r="AD5" s="16"/>
    </row>
    <row r="6">
      <c r="A6" s="17" t="s">
        <v>23</v>
      </c>
      <c r="B6" s="14"/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5"/>
      <c r="AA6" s="16"/>
      <c r="AB6" s="16"/>
      <c r="AC6" s="16"/>
      <c r="AD6" s="16"/>
    </row>
    <row r="7">
      <c r="A7" s="17" t="s">
        <v>24</v>
      </c>
      <c r="B7" s="14">
        <v>65.0</v>
      </c>
      <c r="C7" s="14" t="s">
        <v>25</v>
      </c>
      <c r="D7" s="15">
        <v>20.0</v>
      </c>
      <c r="E7" s="12">
        <v>25.0</v>
      </c>
      <c r="F7" s="15">
        <f>D7+5</f>
        <v>25</v>
      </c>
      <c r="G7" s="12">
        <v>25.0</v>
      </c>
      <c r="H7" s="15">
        <f>F7+5</f>
        <v>30</v>
      </c>
      <c r="I7" s="12">
        <v>25.0</v>
      </c>
      <c r="J7" s="15">
        <f>H7+5</f>
        <v>35</v>
      </c>
      <c r="K7" s="12">
        <v>25.0</v>
      </c>
      <c r="L7" s="15">
        <f>J7+5</f>
        <v>40</v>
      </c>
      <c r="M7" s="12">
        <v>25.0</v>
      </c>
      <c r="N7" s="15">
        <f>L7+5</f>
        <v>45</v>
      </c>
      <c r="O7" s="12">
        <v>25.0</v>
      </c>
      <c r="P7" s="15">
        <f>N7+5</f>
        <v>50</v>
      </c>
      <c r="Q7" s="12">
        <v>25.0</v>
      </c>
      <c r="R7" s="15">
        <f t="shared" ref="R7:R10" si="1">P7-3</f>
        <v>47</v>
      </c>
      <c r="S7" s="12">
        <v>25.0</v>
      </c>
      <c r="T7" s="15">
        <f t="shared" ref="T7:T10" si="2">R7-3</f>
        <v>44</v>
      </c>
      <c r="U7" s="12">
        <v>25.0</v>
      </c>
      <c r="V7" s="15">
        <f t="shared" ref="V7:V10" si="3">T7-3</f>
        <v>41</v>
      </c>
      <c r="W7" s="12">
        <v>25.0</v>
      </c>
      <c r="X7" s="15">
        <f t="shared" ref="X7:X10" si="4">V7-3</f>
        <v>38</v>
      </c>
      <c r="Y7" s="12">
        <v>25.0</v>
      </c>
      <c r="Z7" s="15">
        <f t="shared" ref="Z7:Z10" si="5">X7-3</f>
        <v>35</v>
      </c>
      <c r="AA7" s="12">
        <v>25.0</v>
      </c>
      <c r="AB7" s="12">
        <f t="shared" ref="AB7:AB10" si="6">(D7+F7+H7+J7+L7+N7+P7+R7+T7+V7+X7+Z7)*B7</f>
        <v>29250</v>
      </c>
      <c r="AC7" s="12">
        <f t="shared" ref="AC7:AC10" si="7">E7+G7+I7+K7+M7+O7+Q7+S7+U7+W7+Y7+AA7</f>
        <v>300</v>
      </c>
      <c r="AD7" s="16"/>
    </row>
    <row r="8">
      <c r="A8" s="17" t="s">
        <v>26</v>
      </c>
      <c r="B8" s="14">
        <v>72.0</v>
      </c>
      <c r="C8" s="14" t="s">
        <v>25</v>
      </c>
      <c r="D8" s="15">
        <v>25.0</v>
      </c>
      <c r="E8" s="12">
        <v>25.0</v>
      </c>
      <c r="F8" s="15">
        <f>D8+4</f>
        <v>29</v>
      </c>
      <c r="G8" s="12">
        <v>25.0</v>
      </c>
      <c r="H8" s="15">
        <f>F8+4</f>
        <v>33</v>
      </c>
      <c r="I8" s="12">
        <v>25.0</v>
      </c>
      <c r="J8" s="15">
        <f>H8+4</f>
        <v>37</v>
      </c>
      <c r="K8" s="12">
        <v>25.0</v>
      </c>
      <c r="L8" s="15">
        <f>J8+4</f>
        <v>41</v>
      </c>
      <c r="M8" s="12">
        <v>25.0</v>
      </c>
      <c r="N8" s="15">
        <f>L8+4</f>
        <v>45</v>
      </c>
      <c r="O8" s="12">
        <v>25.0</v>
      </c>
      <c r="P8" s="15">
        <f>N8+4</f>
        <v>49</v>
      </c>
      <c r="Q8" s="12">
        <v>25.0</v>
      </c>
      <c r="R8" s="15">
        <f t="shared" si="1"/>
        <v>46</v>
      </c>
      <c r="S8" s="12">
        <v>25.0</v>
      </c>
      <c r="T8" s="15">
        <f t="shared" si="2"/>
        <v>43</v>
      </c>
      <c r="U8" s="12">
        <v>25.0</v>
      </c>
      <c r="V8" s="15">
        <f t="shared" si="3"/>
        <v>40</v>
      </c>
      <c r="W8" s="12">
        <v>25.0</v>
      </c>
      <c r="X8" s="15">
        <f t="shared" si="4"/>
        <v>37</v>
      </c>
      <c r="Y8" s="12">
        <v>25.0</v>
      </c>
      <c r="Z8" s="15">
        <f t="shared" si="5"/>
        <v>34</v>
      </c>
      <c r="AA8" s="12">
        <v>25.0</v>
      </c>
      <c r="AB8" s="12">
        <f t="shared" si="6"/>
        <v>33048</v>
      </c>
      <c r="AC8" s="12">
        <f t="shared" si="7"/>
        <v>300</v>
      </c>
      <c r="AD8" s="16"/>
    </row>
    <row r="9">
      <c r="A9" s="17" t="s">
        <v>27</v>
      </c>
      <c r="B9" s="14">
        <v>58.0</v>
      </c>
      <c r="C9" s="14" t="s">
        <v>25</v>
      </c>
      <c r="D9" s="15">
        <v>15.0</v>
      </c>
      <c r="E9" s="12">
        <v>25.0</v>
      </c>
      <c r="F9" s="15">
        <f>D9+6</f>
        <v>21</v>
      </c>
      <c r="G9" s="12">
        <v>25.0</v>
      </c>
      <c r="H9" s="15">
        <f>F9+6</f>
        <v>27</v>
      </c>
      <c r="I9" s="12">
        <v>25.0</v>
      </c>
      <c r="J9" s="15">
        <f>H9+6</f>
        <v>33</v>
      </c>
      <c r="K9" s="12">
        <v>25.0</v>
      </c>
      <c r="L9" s="15">
        <f>J9+6</f>
        <v>39</v>
      </c>
      <c r="M9" s="12">
        <v>25.0</v>
      </c>
      <c r="N9" s="15">
        <f>L9+6</f>
        <v>45</v>
      </c>
      <c r="O9" s="12">
        <v>25.0</v>
      </c>
      <c r="P9" s="15">
        <f>N9+6</f>
        <v>51</v>
      </c>
      <c r="Q9" s="12">
        <v>25.0</v>
      </c>
      <c r="R9" s="15">
        <f t="shared" si="1"/>
        <v>48</v>
      </c>
      <c r="S9" s="12">
        <v>25.0</v>
      </c>
      <c r="T9" s="15">
        <f t="shared" si="2"/>
        <v>45</v>
      </c>
      <c r="U9" s="12">
        <v>25.0</v>
      </c>
      <c r="V9" s="15">
        <f t="shared" si="3"/>
        <v>42</v>
      </c>
      <c r="W9" s="12">
        <v>25.0</v>
      </c>
      <c r="X9" s="15">
        <f t="shared" si="4"/>
        <v>39</v>
      </c>
      <c r="Y9" s="12">
        <v>25.0</v>
      </c>
      <c r="Z9" s="15">
        <f t="shared" si="5"/>
        <v>36</v>
      </c>
      <c r="AA9" s="12">
        <v>25.0</v>
      </c>
      <c r="AB9" s="12">
        <f t="shared" si="6"/>
        <v>25578</v>
      </c>
      <c r="AC9" s="12">
        <f t="shared" si="7"/>
        <v>300</v>
      </c>
      <c r="AD9" s="16"/>
    </row>
    <row r="10">
      <c r="A10" s="17" t="s">
        <v>28</v>
      </c>
      <c r="B10" s="14">
        <v>81.0</v>
      </c>
      <c r="C10" s="14" t="s">
        <v>25</v>
      </c>
      <c r="D10" s="15">
        <v>45.0</v>
      </c>
      <c r="E10" s="12">
        <v>25.0</v>
      </c>
      <c r="F10" s="15">
        <f>D10+7</f>
        <v>52</v>
      </c>
      <c r="G10" s="12">
        <v>25.0</v>
      </c>
      <c r="H10" s="15">
        <f>F10+7</f>
        <v>59</v>
      </c>
      <c r="I10" s="12">
        <v>25.0</v>
      </c>
      <c r="J10" s="15">
        <f>H10+7</f>
        <v>66</v>
      </c>
      <c r="K10" s="12">
        <v>25.0</v>
      </c>
      <c r="L10" s="15">
        <f>J10+7</f>
        <v>73</v>
      </c>
      <c r="M10" s="12">
        <v>25.0</v>
      </c>
      <c r="N10" s="15">
        <f>L10+7</f>
        <v>80</v>
      </c>
      <c r="O10" s="12">
        <v>25.0</v>
      </c>
      <c r="P10" s="15">
        <f>N10+7</f>
        <v>87</v>
      </c>
      <c r="Q10" s="12">
        <v>25.0</v>
      </c>
      <c r="R10" s="15">
        <f t="shared" si="1"/>
        <v>84</v>
      </c>
      <c r="S10" s="12">
        <v>25.0</v>
      </c>
      <c r="T10" s="15">
        <f t="shared" si="2"/>
        <v>81</v>
      </c>
      <c r="U10" s="12">
        <v>25.0</v>
      </c>
      <c r="V10" s="15">
        <f t="shared" si="3"/>
        <v>78</v>
      </c>
      <c r="W10" s="12">
        <v>25.0</v>
      </c>
      <c r="X10" s="15">
        <f t="shared" si="4"/>
        <v>75</v>
      </c>
      <c r="Y10" s="12">
        <v>25.0</v>
      </c>
      <c r="Z10" s="15">
        <f t="shared" si="5"/>
        <v>72</v>
      </c>
      <c r="AA10" s="12">
        <v>25.0</v>
      </c>
      <c r="AB10" s="12">
        <f t="shared" si="6"/>
        <v>69012</v>
      </c>
      <c r="AC10" s="12">
        <f t="shared" si="7"/>
        <v>300</v>
      </c>
      <c r="AD10" s="16"/>
    </row>
    <row r="11">
      <c r="A11" s="13" t="s">
        <v>29</v>
      </c>
      <c r="B11" s="14"/>
      <c r="C11" s="14"/>
      <c r="D11" s="15"/>
      <c r="E11" s="12"/>
      <c r="F11" s="15"/>
      <c r="G11" s="12"/>
      <c r="H11" s="15"/>
      <c r="I11" s="12"/>
      <c r="J11" s="15"/>
      <c r="K11" s="12"/>
      <c r="L11" s="15"/>
      <c r="M11" s="12"/>
      <c r="N11" s="15"/>
      <c r="O11" s="12"/>
      <c r="P11" s="15"/>
      <c r="Q11" s="12"/>
      <c r="R11" s="15"/>
      <c r="S11" s="12"/>
      <c r="T11" s="15"/>
      <c r="U11" s="12"/>
      <c r="V11" s="15"/>
      <c r="W11" s="12"/>
      <c r="X11" s="15"/>
      <c r="Y11" s="12"/>
      <c r="Z11" s="15"/>
      <c r="AA11" s="12"/>
      <c r="AB11" s="12"/>
      <c r="AC11" s="16"/>
      <c r="AD11" s="16"/>
    </row>
    <row r="12">
      <c r="A12" s="17" t="s">
        <v>30</v>
      </c>
      <c r="B12" s="14">
        <v>68.0</v>
      </c>
      <c r="C12" s="14" t="s">
        <v>31</v>
      </c>
      <c r="D12" s="15">
        <f>D7+3</f>
        <v>23</v>
      </c>
      <c r="E12" s="12">
        <v>25.0</v>
      </c>
      <c r="F12" s="15">
        <f>D12+5</f>
        <v>28</v>
      </c>
      <c r="G12" s="12">
        <v>25.0</v>
      </c>
      <c r="H12" s="15">
        <f>F12+5</f>
        <v>33</v>
      </c>
      <c r="I12" s="12">
        <v>25.0</v>
      </c>
      <c r="J12" s="15">
        <f>H12+5</f>
        <v>38</v>
      </c>
      <c r="K12" s="12">
        <v>25.0</v>
      </c>
      <c r="L12" s="15">
        <f>J12+5</f>
        <v>43</v>
      </c>
      <c r="M12" s="12">
        <v>25.0</v>
      </c>
      <c r="N12" s="15">
        <f>L12+5</f>
        <v>48</v>
      </c>
      <c r="O12" s="12">
        <v>25.0</v>
      </c>
      <c r="P12" s="15">
        <f>N12+5</f>
        <v>53</v>
      </c>
      <c r="Q12" s="12">
        <v>25.0</v>
      </c>
      <c r="R12" s="15">
        <f t="shared" ref="R12:R14" si="8">P12-3</f>
        <v>50</v>
      </c>
      <c r="S12" s="12">
        <v>25.0</v>
      </c>
      <c r="T12" s="15">
        <f t="shared" ref="T12:T14" si="9">R12-3</f>
        <v>47</v>
      </c>
      <c r="U12" s="12">
        <v>25.0</v>
      </c>
      <c r="V12" s="15">
        <f t="shared" ref="V12:V14" si="10">T12-3</f>
        <v>44</v>
      </c>
      <c r="W12" s="12">
        <v>25.0</v>
      </c>
      <c r="X12" s="15">
        <f t="shared" ref="X12:X14" si="11">V12-3</f>
        <v>41</v>
      </c>
      <c r="Y12" s="12">
        <v>25.0</v>
      </c>
      <c r="Z12" s="15">
        <f t="shared" ref="Z12:Z14" si="12">X12-3</f>
        <v>38</v>
      </c>
      <c r="AA12" s="12">
        <v>25.0</v>
      </c>
      <c r="AB12" s="12">
        <f t="shared" ref="AB12:AB14" si="13">(D12+F12+H12+J12+L12+N12+P12+R12+T12+V12+X12+Z12)*B12</f>
        <v>33048</v>
      </c>
      <c r="AC12" s="12">
        <f t="shared" ref="AC12:AC14" si="14">E12+G12+I12+K12+M12+O12+Q12+S12+U12+W12+Y12+AA12</f>
        <v>300</v>
      </c>
      <c r="AD12" s="16"/>
    </row>
    <row r="13">
      <c r="A13" s="17" t="s">
        <v>32</v>
      </c>
      <c r="B13" s="14">
        <v>65.0</v>
      </c>
      <c r="C13" s="14" t="s">
        <v>31</v>
      </c>
      <c r="D13" s="15">
        <f t="shared" ref="D13:D14" si="15">D8+4</f>
        <v>29</v>
      </c>
      <c r="E13" s="12">
        <v>25.0</v>
      </c>
      <c r="F13" s="15">
        <f>D13+4</f>
        <v>33</v>
      </c>
      <c r="G13" s="12">
        <v>25.0</v>
      </c>
      <c r="H13" s="15">
        <f>F13+4</f>
        <v>37</v>
      </c>
      <c r="I13" s="12">
        <v>25.0</v>
      </c>
      <c r="J13" s="15">
        <f>H13+4</f>
        <v>41</v>
      </c>
      <c r="K13" s="12">
        <v>25.0</v>
      </c>
      <c r="L13" s="15">
        <f>J13+4</f>
        <v>45</v>
      </c>
      <c r="M13" s="12">
        <v>25.0</v>
      </c>
      <c r="N13" s="15">
        <f>L13+4</f>
        <v>49</v>
      </c>
      <c r="O13" s="12">
        <v>25.0</v>
      </c>
      <c r="P13" s="15">
        <f>N13+4</f>
        <v>53</v>
      </c>
      <c r="Q13" s="12">
        <v>25.0</v>
      </c>
      <c r="R13" s="15">
        <f t="shared" si="8"/>
        <v>50</v>
      </c>
      <c r="S13" s="12">
        <v>25.0</v>
      </c>
      <c r="T13" s="15">
        <f t="shared" si="9"/>
        <v>47</v>
      </c>
      <c r="U13" s="12">
        <v>25.0</v>
      </c>
      <c r="V13" s="15">
        <f t="shared" si="10"/>
        <v>44</v>
      </c>
      <c r="W13" s="12">
        <v>25.0</v>
      </c>
      <c r="X13" s="15">
        <f t="shared" si="11"/>
        <v>41</v>
      </c>
      <c r="Y13" s="12">
        <v>25.0</v>
      </c>
      <c r="Z13" s="15">
        <f t="shared" si="12"/>
        <v>38</v>
      </c>
      <c r="AA13" s="12">
        <v>25.0</v>
      </c>
      <c r="AB13" s="12">
        <f t="shared" si="13"/>
        <v>32955</v>
      </c>
      <c r="AC13" s="12">
        <f t="shared" si="14"/>
        <v>300</v>
      </c>
      <c r="AD13" s="16"/>
    </row>
    <row r="14">
      <c r="A14" s="17" t="s">
        <v>33</v>
      </c>
      <c r="B14" s="14">
        <v>71.0</v>
      </c>
      <c r="C14" s="14" t="s">
        <v>31</v>
      </c>
      <c r="D14" s="15">
        <f t="shared" si="15"/>
        <v>19</v>
      </c>
      <c r="E14" s="12">
        <v>31.0</v>
      </c>
      <c r="F14" s="15">
        <f>D14+6</f>
        <v>25</v>
      </c>
      <c r="G14" s="12">
        <v>31.0</v>
      </c>
      <c r="H14" s="15">
        <f>F14+6</f>
        <v>31</v>
      </c>
      <c r="I14" s="12">
        <v>31.0</v>
      </c>
      <c r="J14" s="15">
        <f>H14+6</f>
        <v>37</v>
      </c>
      <c r="K14" s="12">
        <v>31.0</v>
      </c>
      <c r="L14" s="15">
        <f>J14+6</f>
        <v>43</v>
      </c>
      <c r="M14" s="12">
        <v>31.0</v>
      </c>
      <c r="N14" s="15">
        <f>L14+6</f>
        <v>49</v>
      </c>
      <c r="O14" s="12">
        <v>31.0</v>
      </c>
      <c r="P14" s="15">
        <f>N14+6</f>
        <v>55</v>
      </c>
      <c r="Q14" s="12">
        <v>31.0</v>
      </c>
      <c r="R14" s="15">
        <f t="shared" si="8"/>
        <v>52</v>
      </c>
      <c r="S14" s="12">
        <v>31.0</v>
      </c>
      <c r="T14" s="15">
        <f t="shared" si="9"/>
        <v>49</v>
      </c>
      <c r="U14" s="12">
        <v>31.0</v>
      </c>
      <c r="V14" s="15">
        <f t="shared" si="10"/>
        <v>46</v>
      </c>
      <c r="W14" s="12">
        <v>31.0</v>
      </c>
      <c r="X14" s="15">
        <f t="shared" si="11"/>
        <v>43</v>
      </c>
      <c r="Y14" s="12">
        <v>31.0</v>
      </c>
      <c r="Z14" s="15">
        <f t="shared" si="12"/>
        <v>40</v>
      </c>
      <c r="AA14" s="12">
        <v>31.0</v>
      </c>
      <c r="AB14" s="12">
        <f t="shared" si="13"/>
        <v>34719</v>
      </c>
      <c r="AC14" s="12">
        <f t="shared" si="14"/>
        <v>372</v>
      </c>
      <c r="AD14" s="16"/>
    </row>
    <row r="15">
      <c r="A15" s="13" t="s">
        <v>34</v>
      </c>
      <c r="B15" s="14"/>
      <c r="C15" s="14"/>
      <c r="D15" s="15"/>
      <c r="E15" s="12"/>
      <c r="F15" s="15"/>
      <c r="G15" s="12"/>
      <c r="H15" s="15"/>
      <c r="I15" s="12"/>
      <c r="J15" s="15"/>
      <c r="K15" s="12"/>
      <c r="L15" s="15"/>
      <c r="M15" s="12"/>
      <c r="N15" s="15"/>
      <c r="O15" s="12"/>
      <c r="P15" s="15"/>
      <c r="Q15" s="12"/>
      <c r="R15" s="15"/>
      <c r="S15" s="12"/>
      <c r="T15" s="15"/>
      <c r="U15" s="12"/>
      <c r="V15" s="15"/>
      <c r="W15" s="12"/>
      <c r="X15" s="15"/>
      <c r="Y15" s="12"/>
      <c r="Z15" s="15"/>
      <c r="AA15" s="12"/>
      <c r="AB15" s="12"/>
      <c r="AC15" s="16"/>
      <c r="AD15" s="16"/>
    </row>
    <row r="16">
      <c r="A16" s="17" t="s">
        <v>35</v>
      </c>
      <c r="B16" s="14">
        <v>92.0</v>
      </c>
      <c r="C16" s="14" t="s">
        <v>36</v>
      </c>
      <c r="D16" s="15">
        <f>D12+10</f>
        <v>33</v>
      </c>
      <c r="E16" s="12">
        <v>23.0</v>
      </c>
      <c r="F16" s="15">
        <f t="shared" ref="F16:F20" si="16">D16+6</f>
        <v>39</v>
      </c>
      <c r="G16" s="12">
        <v>23.0</v>
      </c>
      <c r="H16" s="15">
        <f t="shared" ref="H16:H20" si="17">F16+6</f>
        <v>45</v>
      </c>
      <c r="I16" s="12">
        <v>23.0</v>
      </c>
      <c r="J16" s="15">
        <f t="shared" ref="J16:J20" si="18">H16+6</f>
        <v>51</v>
      </c>
      <c r="K16" s="12">
        <v>23.0</v>
      </c>
      <c r="L16" s="15">
        <f t="shared" ref="L16:L20" si="19">J16+6</f>
        <v>57</v>
      </c>
      <c r="M16" s="12">
        <v>23.0</v>
      </c>
      <c r="N16" s="15">
        <f t="shared" ref="N16:N20" si="20">L16+6</f>
        <v>63</v>
      </c>
      <c r="O16" s="12">
        <v>23.0</v>
      </c>
      <c r="P16" s="15">
        <f t="shared" ref="P16:P20" si="21">N16+6</f>
        <v>69</v>
      </c>
      <c r="Q16" s="12">
        <v>23.0</v>
      </c>
      <c r="R16" s="15">
        <f t="shared" ref="R16:R20" si="22">P16-3</f>
        <v>66</v>
      </c>
      <c r="S16" s="12">
        <v>23.0</v>
      </c>
      <c r="T16" s="15">
        <f t="shared" ref="T16:T20" si="23">R16-3</f>
        <v>63</v>
      </c>
      <c r="U16" s="12">
        <v>23.0</v>
      </c>
      <c r="V16" s="15">
        <f t="shared" ref="V16:V20" si="24">T16-3</f>
        <v>60</v>
      </c>
      <c r="W16" s="12">
        <v>23.0</v>
      </c>
      <c r="X16" s="15">
        <f t="shared" ref="X16:X20" si="25">V16-3</f>
        <v>57</v>
      </c>
      <c r="Y16" s="12">
        <v>23.0</v>
      </c>
      <c r="Z16" s="15">
        <f t="shared" ref="Z16:Z20" si="26">X16-3</f>
        <v>54</v>
      </c>
      <c r="AA16" s="12">
        <v>23.0</v>
      </c>
      <c r="AB16" s="12">
        <f t="shared" ref="AB16:AB20" si="27">(D16+F16+H16+J16+L16+N16+P16+R16+T16+V16+X16+Z16)*B16</f>
        <v>60444</v>
      </c>
      <c r="AC16" s="12">
        <f t="shared" ref="AC16:AC20" si="28">E16+G16+I16+K16+M16+O16+Q16+S16+U16+W16+Y16+AA16</f>
        <v>276</v>
      </c>
      <c r="AD16" s="16"/>
    </row>
    <row r="17">
      <c r="A17" s="17" t="s">
        <v>37</v>
      </c>
      <c r="B17" s="14">
        <v>84.0</v>
      </c>
      <c r="C17" s="14" t="s">
        <v>36</v>
      </c>
      <c r="D17" s="15">
        <f>D13+15</f>
        <v>44</v>
      </c>
      <c r="E17" s="12">
        <v>25.0</v>
      </c>
      <c r="F17" s="15">
        <f t="shared" si="16"/>
        <v>50</v>
      </c>
      <c r="G17" s="12">
        <v>25.0</v>
      </c>
      <c r="H17" s="15">
        <f t="shared" si="17"/>
        <v>56</v>
      </c>
      <c r="I17" s="12">
        <v>25.0</v>
      </c>
      <c r="J17" s="15">
        <f t="shared" si="18"/>
        <v>62</v>
      </c>
      <c r="K17" s="12">
        <v>25.0</v>
      </c>
      <c r="L17" s="15">
        <f t="shared" si="19"/>
        <v>68</v>
      </c>
      <c r="M17" s="12">
        <v>25.0</v>
      </c>
      <c r="N17" s="15">
        <f t="shared" si="20"/>
        <v>74</v>
      </c>
      <c r="O17" s="12">
        <v>25.0</v>
      </c>
      <c r="P17" s="15">
        <f t="shared" si="21"/>
        <v>80</v>
      </c>
      <c r="Q17" s="12">
        <v>25.0</v>
      </c>
      <c r="R17" s="15">
        <f t="shared" si="22"/>
        <v>77</v>
      </c>
      <c r="S17" s="12">
        <v>25.0</v>
      </c>
      <c r="T17" s="15">
        <f t="shared" si="23"/>
        <v>74</v>
      </c>
      <c r="U17" s="12">
        <v>25.0</v>
      </c>
      <c r="V17" s="15">
        <f t="shared" si="24"/>
        <v>71</v>
      </c>
      <c r="W17" s="12">
        <v>25.0</v>
      </c>
      <c r="X17" s="15">
        <f t="shared" si="25"/>
        <v>68</v>
      </c>
      <c r="Y17" s="12">
        <v>25.0</v>
      </c>
      <c r="Z17" s="15">
        <f t="shared" si="26"/>
        <v>65</v>
      </c>
      <c r="AA17" s="12">
        <v>25.0</v>
      </c>
      <c r="AB17" s="12">
        <f t="shared" si="27"/>
        <v>66276</v>
      </c>
      <c r="AC17" s="12">
        <f t="shared" si="28"/>
        <v>300</v>
      </c>
      <c r="AD17" s="16"/>
    </row>
    <row r="18">
      <c r="A18" s="17" t="s">
        <v>38</v>
      </c>
      <c r="B18" s="14">
        <v>66.0</v>
      </c>
      <c r="C18" s="14" t="s">
        <v>36</v>
      </c>
      <c r="D18" s="15">
        <f>D14+7</f>
        <v>26</v>
      </c>
      <c r="E18" s="12">
        <v>25.0</v>
      </c>
      <c r="F18" s="15">
        <f t="shared" si="16"/>
        <v>32</v>
      </c>
      <c r="G18" s="12">
        <v>25.0</v>
      </c>
      <c r="H18" s="15">
        <f t="shared" si="17"/>
        <v>38</v>
      </c>
      <c r="I18" s="12">
        <v>25.0</v>
      </c>
      <c r="J18" s="15">
        <f t="shared" si="18"/>
        <v>44</v>
      </c>
      <c r="K18" s="12">
        <v>25.0</v>
      </c>
      <c r="L18" s="15">
        <f t="shared" si="19"/>
        <v>50</v>
      </c>
      <c r="M18" s="12">
        <v>25.0</v>
      </c>
      <c r="N18" s="15">
        <f t="shared" si="20"/>
        <v>56</v>
      </c>
      <c r="O18" s="12">
        <v>25.0</v>
      </c>
      <c r="P18" s="15">
        <f t="shared" si="21"/>
        <v>62</v>
      </c>
      <c r="Q18" s="12">
        <v>25.0</v>
      </c>
      <c r="R18" s="15">
        <f t="shared" si="22"/>
        <v>59</v>
      </c>
      <c r="S18" s="12">
        <v>25.0</v>
      </c>
      <c r="T18" s="15">
        <f t="shared" si="23"/>
        <v>56</v>
      </c>
      <c r="U18" s="12">
        <v>25.0</v>
      </c>
      <c r="V18" s="15">
        <f t="shared" si="24"/>
        <v>53</v>
      </c>
      <c r="W18" s="12">
        <v>25.0</v>
      </c>
      <c r="X18" s="15">
        <f t="shared" si="25"/>
        <v>50</v>
      </c>
      <c r="Y18" s="12">
        <v>25.0</v>
      </c>
      <c r="Z18" s="15">
        <f t="shared" si="26"/>
        <v>47</v>
      </c>
      <c r="AA18" s="12">
        <v>25.0</v>
      </c>
      <c r="AB18" s="12">
        <f t="shared" si="27"/>
        <v>37818</v>
      </c>
      <c r="AC18" s="12">
        <f t="shared" si="28"/>
        <v>300</v>
      </c>
      <c r="AD18" s="16"/>
    </row>
    <row r="19">
      <c r="A19" s="17" t="s">
        <v>39</v>
      </c>
      <c r="B19" s="14">
        <v>95.0</v>
      </c>
      <c r="C19" s="14" t="s">
        <v>36</v>
      </c>
      <c r="D19" s="15">
        <f>D10+3</f>
        <v>48</v>
      </c>
      <c r="E19" s="12">
        <v>31.0</v>
      </c>
      <c r="F19" s="15">
        <f t="shared" si="16"/>
        <v>54</v>
      </c>
      <c r="G19" s="12">
        <v>31.0</v>
      </c>
      <c r="H19" s="15">
        <f t="shared" si="17"/>
        <v>60</v>
      </c>
      <c r="I19" s="12">
        <v>31.0</v>
      </c>
      <c r="J19" s="15">
        <f t="shared" si="18"/>
        <v>66</v>
      </c>
      <c r="K19" s="12">
        <v>31.0</v>
      </c>
      <c r="L19" s="15">
        <f t="shared" si="19"/>
        <v>72</v>
      </c>
      <c r="M19" s="12">
        <v>31.0</v>
      </c>
      <c r="N19" s="15">
        <f t="shared" si="20"/>
        <v>78</v>
      </c>
      <c r="O19" s="12">
        <v>31.0</v>
      </c>
      <c r="P19" s="15">
        <f t="shared" si="21"/>
        <v>84</v>
      </c>
      <c r="Q19" s="12">
        <v>31.0</v>
      </c>
      <c r="R19" s="15">
        <f t="shared" si="22"/>
        <v>81</v>
      </c>
      <c r="S19" s="12">
        <v>31.0</v>
      </c>
      <c r="T19" s="15">
        <f t="shared" si="23"/>
        <v>78</v>
      </c>
      <c r="U19" s="12">
        <v>31.0</v>
      </c>
      <c r="V19" s="15">
        <f t="shared" si="24"/>
        <v>75</v>
      </c>
      <c r="W19" s="12">
        <v>31.0</v>
      </c>
      <c r="X19" s="15">
        <f t="shared" si="25"/>
        <v>72</v>
      </c>
      <c r="Y19" s="12">
        <v>31.0</v>
      </c>
      <c r="Z19" s="15">
        <f t="shared" si="26"/>
        <v>69</v>
      </c>
      <c r="AA19" s="12">
        <v>31.0</v>
      </c>
      <c r="AB19" s="12">
        <f t="shared" si="27"/>
        <v>79515</v>
      </c>
      <c r="AC19" s="12">
        <f t="shared" si="28"/>
        <v>372</v>
      </c>
      <c r="AD19" s="16"/>
    </row>
    <row r="20">
      <c r="A20" s="17" t="s">
        <v>40</v>
      </c>
      <c r="B20" s="14">
        <v>79.0</v>
      </c>
      <c r="C20" s="14" t="s">
        <v>36</v>
      </c>
      <c r="D20" s="15">
        <f>D13+9</f>
        <v>38</v>
      </c>
      <c r="E20" s="12">
        <v>23.0</v>
      </c>
      <c r="F20" s="15">
        <f t="shared" si="16"/>
        <v>44</v>
      </c>
      <c r="G20" s="12">
        <v>23.0</v>
      </c>
      <c r="H20" s="15">
        <f t="shared" si="17"/>
        <v>50</v>
      </c>
      <c r="I20" s="12">
        <v>23.0</v>
      </c>
      <c r="J20" s="15">
        <f t="shared" si="18"/>
        <v>56</v>
      </c>
      <c r="K20" s="12">
        <v>23.0</v>
      </c>
      <c r="L20" s="15">
        <f t="shared" si="19"/>
        <v>62</v>
      </c>
      <c r="M20" s="12">
        <v>23.0</v>
      </c>
      <c r="N20" s="15">
        <f t="shared" si="20"/>
        <v>68</v>
      </c>
      <c r="O20" s="12">
        <v>23.0</v>
      </c>
      <c r="P20" s="15">
        <f t="shared" si="21"/>
        <v>74</v>
      </c>
      <c r="Q20" s="12">
        <v>23.0</v>
      </c>
      <c r="R20" s="15">
        <f t="shared" si="22"/>
        <v>71</v>
      </c>
      <c r="S20" s="12">
        <v>23.0</v>
      </c>
      <c r="T20" s="15">
        <f t="shared" si="23"/>
        <v>68</v>
      </c>
      <c r="U20" s="12">
        <v>23.0</v>
      </c>
      <c r="V20" s="15">
        <f t="shared" si="24"/>
        <v>65</v>
      </c>
      <c r="W20" s="12">
        <v>23.0</v>
      </c>
      <c r="X20" s="15">
        <f t="shared" si="25"/>
        <v>62</v>
      </c>
      <c r="Y20" s="12">
        <v>23.0</v>
      </c>
      <c r="Z20" s="15">
        <f t="shared" si="26"/>
        <v>59</v>
      </c>
      <c r="AA20" s="12">
        <v>23.0</v>
      </c>
      <c r="AB20" s="12">
        <f t="shared" si="27"/>
        <v>56643</v>
      </c>
      <c r="AC20" s="12">
        <f t="shared" si="28"/>
        <v>276</v>
      </c>
      <c r="AD20" s="16"/>
    </row>
    <row r="21" ht="15.75" customHeight="1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20"/>
      <c r="B22" s="19"/>
      <c r="C22" s="19"/>
      <c r="D22" s="19"/>
      <c r="E22" s="19"/>
      <c r="F22" s="19"/>
      <c r="G22" s="19"/>
      <c r="H22" s="19"/>
      <c r="I22" s="19" t="s">
        <v>41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B22" s="21">
        <f t="shared" ref="AB22:AC22" si="29">SUM(AB7:AB20)</f>
        <v>558306</v>
      </c>
      <c r="AC22" s="21">
        <f t="shared" si="29"/>
        <v>3696</v>
      </c>
    </row>
    <row r="23" ht="15.75" customHeight="1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B25" s="19"/>
      <c r="C25" s="19"/>
      <c r="D25" s="19"/>
      <c r="E25" s="19"/>
      <c r="F25" s="19"/>
      <c r="G25" s="19"/>
      <c r="H25" s="19"/>
      <c r="I25" s="22" t="s">
        <v>42</v>
      </c>
      <c r="J25" s="19"/>
      <c r="K25" s="19"/>
      <c r="L25" s="19"/>
      <c r="M25" s="19"/>
      <c r="N25" s="19"/>
      <c r="O25" s="19"/>
      <c r="P25" s="19"/>
      <c r="Q25" s="19"/>
      <c r="R25" s="19"/>
      <c r="S25" s="23">
        <f>S26+AB4</f>
        <v>3536702</v>
      </c>
      <c r="T25" s="19"/>
      <c r="U25" s="19"/>
      <c r="V25" s="19"/>
      <c r="W25" s="19"/>
      <c r="X25" s="19"/>
      <c r="Y25" s="19"/>
      <c r="Z25" s="19"/>
    </row>
    <row r="26" ht="15.75" customHeight="1">
      <c r="B26" s="19"/>
      <c r="C26" s="19"/>
      <c r="D26" s="19"/>
      <c r="E26" s="19"/>
      <c r="F26" s="19"/>
      <c r="G26" s="19"/>
      <c r="H26" s="19"/>
      <c r="I26" s="22" t="s">
        <v>43</v>
      </c>
      <c r="J26" s="19"/>
      <c r="K26" s="19"/>
      <c r="L26" s="19"/>
      <c r="M26" s="19"/>
      <c r="N26" s="19"/>
      <c r="O26" s="19"/>
      <c r="P26" s="19"/>
      <c r="Q26" s="19"/>
      <c r="R26" s="19"/>
      <c r="S26" s="23">
        <f>S27+AD4</f>
        <v>2286202</v>
      </c>
      <c r="T26" s="19"/>
      <c r="U26" s="19"/>
      <c r="V26" s="19"/>
      <c r="W26" s="19"/>
      <c r="X26" s="19"/>
      <c r="Y26" s="19"/>
      <c r="Z26" s="19"/>
    </row>
    <row r="27" ht="15.75" customHeight="1">
      <c r="B27" s="19"/>
      <c r="C27" s="19"/>
      <c r="D27" s="19"/>
      <c r="E27" s="19"/>
      <c r="F27" s="19"/>
      <c r="G27" s="19"/>
      <c r="H27" s="19"/>
      <c r="I27" s="24" t="s">
        <v>44</v>
      </c>
      <c r="J27" s="19"/>
      <c r="K27" s="19"/>
      <c r="L27" s="19"/>
      <c r="M27" s="19"/>
      <c r="N27" s="19"/>
      <c r="O27" s="19"/>
      <c r="P27" s="19"/>
      <c r="Q27" s="19"/>
      <c r="R27" s="19"/>
      <c r="S27" s="23">
        <f>AB22/3</f>
        <v>186102</v>
      </c>
      <c r="T27" s="19"/>
      <c r="U27" s="25"/>
      <c r="V27" s="19"/>
      <c r="W27" s="19"/>
      <c r="X27" s="19"/>
      <c r="Y27" s="19"/>
      <c r="Z27" s="19"/>
    </row>
    <row r="28" ht="15.7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26"/>
      <c r="T28" s="19"/>
      <c r="U28" s="19"/>
      <c r="V28" s="19"/>
      <c r="W28" s="19"/>
      <c r="X28" s="19"/>
      <c r="Y28" s="19"/>
      <c r="Z28" s="19"/>
    </row>
    <row r="29" ht="15.7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7" t="s">
        <v>45</v>
      </c>
      <c r="R29" s="19"/>
      <c r="S29" s="23">
        <f>SUM(S25:S28)</f>
        <v>6009006</v>
      </c>
      <c r="T29" s="19"/>
      <c r="U29" s="19"/>
      <c r="V29" s="19"/>
      <c r="W29" s="19"/>
      <c r="X29" s="19"/>
      <c r="Y29" s="19"/>
      <c r="Z29" s="19"/>
    </row>
    <row r="30" ht="15.7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B32" s="19"/>
      <c r="C32" s="19"/>
      <c r="D32" s="19"/>
      <c r="E32" s="25" t="s">
        <v>46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B33" s="19"/>
      <c r="C33" s="19"/>
      <c r="D33" s="25" t="s">
        <v>47</v>
      </c>
      <c r="E33" s="19"/>
      <c r="F33" s="19"/>
      <c r="G33" s="25">
        <v>3.0</v>
      </c>
      <c r="H33" s="19"/>
      <c r="J33" s="25" t="s">
        <v>48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B34" s="19"/>
      <c r="C34" s="19"/>
      <c r="D34" s="25" t="s">
        <v>49</v>
      </c>
      <c r="E34" s="19"/>
      <c r="F34" s="19"/>
      <c r="G34" s="28">
        <f>AB22</f>
        <v>558306</v>
      </c>
      <c r="H34" s="19"/>
      <c r="J34" s="25" t="s">
        <v>50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B35" s="19"/>
      <c r="C35" s="19"/>
      <c r="D35" s="25" t="s">
        <v>51</v>
      </c>
      <c r="E35" s="19"/>
      <c r="F35" s="19"/>
      <c r="G35" s="28">
        <f>G34/G33</f>
        <v>186102</v>
      </c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14">
    <mergeCell ref="P2:Q2"/>
    <mergeCell ref="R2:S2"/>
    <mergeCell ref="I22:L22"/>
    <mergeCell ref="T2:U2"/>
    <mergeCell ref="V2:W2"/>
    <mergeCell ref="X2:Y2"/>
    <mergeCell ref="Z2:AA2"/>
    <mergeCell ref="A1:AA1"/>
    <mergeCell ref="D2:E2"/>
    <mergeCell ref="F2:G2"/>
    <mergeCell ref="H2:I2"/>
    <mergeCell ref="J2:K2"/>
    <mergeCell ref="L2:M2"/>
    <mergeCell ref="N2:O2"/>
  </mergeCells>
  <printOptions/>
  <pageMargins bottom="0.75" footer="0.0" header="0.0" left="0.7" right="0.7" top="0.75"/>
  <pageSetup orientation="portrait"/>
  <drawing r:id="rId1"/>
</worksheet>
</file>