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h Flow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<sst xmlns="http://schemas.openxmlformats.org/spreadsheetml/2006/main" count="18" uniqueCount="18">
  <si>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Date</t>
  </si>
  <si>
    <t xml:space="preserve">Item</t>
  </si>
  <si>
    <t xml:space="preserve">Amount</t>
  </si>
  <si>
    <t xml:space="preserve">Balance</t>
  </si>
  <si>
    <t xml:space="preserve">Expected change</t>
  </si>
  <si>
    <t xml:space="preserve">Solid</t>
  </si>
  <si>
    <t xml:space="preserve">WF </t>
  </si>
  <si>
    <t xml:space="preserve">x07</t>
  </si>
  <si>
    <t xml:space="preserve">Bluebonnet </t>
  </si>
  <si>
    <t xml:space="preserve">Ideal</t>
  </si>
  <si>
    <t xml:space="preserve">x99</t>
  </si>
  <si>
    <t xml:space="preserve">B&amp;MP #1</t>
  </si>
  <si>
    <t xml:space="preserve">FM 1314</t>
  </si>
  <si>
    <t xml:space="preserve">B&amp;MP #2</t>
  </si>
  <si>
    <t xml:space="preserve">B&amp;MP #3</t>
  </si>
  <si>
    <t xml:space="preserve">Prospective</t>
  </si>
  <si>
    <t xml:space="preserve">x08</t>
  </si>
  <si>
    <t xml:space="preserve">Khaled Harras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</si>
</sst>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\$#,##0_);[RED]&quot;($&quot;#,##0\)"/>
    <numFmt numFmtId="167" formatCode="General"/>
    <numFmt numFmtId="168" formatCode="\$#,##0.00_);[RED]&quot;($&quot;#,##0.00\)"/>
    <numFmt numFmtId="169" formatCode="[$$-409]#,##0.00;[RED]\-[$$-409]#,##0.00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L35" activeCellId="0" sqref="L35"/>
    </sheetView>
  </sheetViews>
  <sheetFormatPr defaultColWidth="8.4453125" defaultRowHeight="13.8" zeroHeight="false" outlineLevelRow="0" outlineLevelCol="0"/>
  <cols>
    <col collapsed="false" customWidth="true" hidden="false" outlineLevel="0" max="1" min="1" style="1" width="10.4"/>
    <col collapsed="false" customWidth="true" hidden="false" outlineLevel="0" max="2" min="2" style="1" width="23.03"/>
    <col collapsed="false" customWidth="true" hidden="false" outlineLevel="0" max="3" min="3" style="1" width="11.97"/>
    <col collapsed="false" customWidth="true" hidden="false" outlineLevel="0" max="4" min="4" style="1" width="11.25"/>
    <col collapsed="false" customWidth="true" hidden="false" outlineLevel="0" max="5" min="5" style="1" width="10.83"/>
    <col collapsed="false" customWidth="true" hidden="false" outlineLevel="0" max="6" min="6" style="0" width="11.29"/>
    <col collapsed="false" customWidth="true" hidden="false" outlineLevel="0" max="16370" min="16369" style="1" width="10.49"/>
    <col collapsed="false" customWidth="true" hidden="false" outlineLevel="0" max="16378" min="16371" style="0" width="10.49"/>
    <col collapsed="false" customWidth="true" hidden="false" outlineLevel="0" max="16384" min="16379" style="1" width="10.4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/>
      <c r="C2" s="2"/>
      <c r="D2" s="4"/>
    </row>
    <row r="3" customFormat="false" ht="13.8" hidden="false" customHeight="false" outlineLevel="0" collapsed="false">
      <c r="A3" s="5" t="str">
        <f aca="false">A7&amp;" + "&amp;A17&amp;" + "&amp;A24</f>
        <v>Solid + Ideal + Prospective</v>
      </c>
      <c r="B3" s="5"/>
      <c r="C3" s="5"/>
      <c r="D3" s="5"/>
    </row>
    <row r="4" customFormat="false" ht="13.8" hidden="false" customHeight="false" outlineLevel="0" collapsed="false">
      <c r="A4" s="3" t="n">
        <v>45542</v>
      </c>
      <c r="B4" s="1" t="str">
        <f aca="false">B8&amp;" + "&amp;E18&amp;" + "&amp;E25</f>
        <v>WF x07 + x99 + x08</v>
      </c>
      <c r="C4" s="4"/>
      <c r="D4" s="4" t="n">
        <f aca="false">D18+D8+D25</f>
        <v>990430.02</v>
      </c>
    </row>
    <row r="5" customFormat="false" ht="13.8" hidden="false" customHeight="false" outlineLevel="0" collapsed="false">
      <c r="A5" s="3" t="n">
        <f aca="false">MAX(A8:A27)</f>
        <v>45962</v>
      </c>
      <c r="B5" s="1" t="s">
        <v>4</v>
      </c>
      <c r="C5" s="4" t="n">
        <f aca="false">SUM(C9:C27)</f>
        <v>-989500</v>
      </c>
      <c r="D5" s="4" t="n">
        <f aca="false">C5+D4</f>
        <v>930.020000000019</v>
      </c>
      <c r="E5" s="6" t="b">
        <f aca="false">ABS(D15+D22+D27-D5)&lt;0.001</f>
        <v>1</v>
      </c>
    </row>
    <row r="6" customFormat="false" ht="13.8" hidden="false" customHeight="false" outlineLevel="0" collapsed="false">
      <c r="A6" s="3"/>
      <c r="C6" s="2"/>
      <c r="D6" s="7"/>
      <c r="E6" s="8"/>
    </row>
    <row r="7" customFormat="false" ht="13.8" hidden="false" customHeight="false" outlineLevel="0" collapsed="false">
      <c r="A7" s="5" t="s">
        <v>5</v>
      </c>
      <c r="B7" s="5"/>
      <c r="C7" s="5"/>
      <c r="D7" s="5"/>
      <c r="E7" s="8" t="s">
        <v>6</v>
      </c>
    </row>
    <row r="8" customFormat="false" ht="13.8" hidden="false" customHeight="false" outlineLevel="0" collapsed="false">
      <c r="A8" s="3" t="n">
        <f aca="false">A$4</f>
        <v>45542</v>
      </c>
      <c r="B8" s="1" t="str">
        <f aca="false">E$7&amp;E8</f>
        <v>WF x07</v>
      </c>
      <c r="C8" s="4"/>
      <c r="D8" s="4" t="n">
        <v>128629.47</v>
      </c>
      <c r="E8" s="8" t="s">
        <v>7</v>
      </c>
    </row>
    <row r="9" customFormat="false" ht="13.8" hidden="false" customHeight="false" outlineLevel="0" collapsed="false">
      <c r="A9" s="3" t="n">
        <f aca="false">A19</f>
        <v>45547</v>
      </c>
      <c r="B9" s="3" t="str">
        <f aca="false">B19</f>
        <v>B&amp;MP #1</v>
      </c>
      <c r="C9" s="4" t="n">
        <v>-33000</v>
      </c>
      <c r="D9" s="4" t="n">
        <f aca="false">D8+C9</f>
        <v>95629.47</v>
      </c>
      <c r="E9" s="8"/>
    </row>
    <row r="10" customFormat="false" ht="13.8" hidden="false" customHeight="false" outlineLevel="0" collapsed="false">
      <c r="A10" s="3" t="n">
        <v>45636</v>
      </c>
      <c r="B10" s="3" t="str">
        <f aca="false">F$10&amp;TEXT(E10,"mmm yy")&amp;"-"&amp;TEXT(A10,"mmm yy")</f>
        <v>Bluebonnet Oct 24-Dec 24</v>
      </c>
      <c r="C10" s="4" t="n">
        <f aca="false">-(1+ORG.OPENOFFICE.MONTHS(E10,A10,1))*C$15</f>
        <v>6000</v>
      </c>
      <c r="D10" s="4" t="n">
        <f aca="false">D9+C10</f>
        <v>101629.47</v>
      </c>
      <c r="E10" s="9" t="n">
        <v>45575</v>
      </c>
      <c r="F10" s="3" t="s">
        <v>8</v>
      </c>
    </row>
    <row r="11" customFormat="false" ht="13.8" hidden="false" customHeight="false" outlineLevel="0" collapsed="false">
      <c r="A11" s="3" t="n">
        <f aca="false">A21</f>
        <v>45641</v>
      </c>
      <c r="B11" s="1" t="str">
        <f aca="false">B21</f>
        <v>B&amp;MP #2</v>
      </c>
      <c r="C11" s="4" t="n">
        <v>-18000</v>
      </c>
      <c r="D11" s="4" t="n">
        <f aca="false">D10+C11</f>
        <v>83629.47</v>
      </c>
      <c r="E11" s="0"/>
    </row>
    <row r="12" customFormat="false" ht="13.8" hidden="false" customHeight="false" outlineLevel="0" collapsed="false">
      <c r="A12" s="3" t="n">
        <v>45726</v>
      </c>
      <c r="B12" s="3" t="str">
        <f aca="false">F$10&amp;TEXT(E12,"mmm yy")&amp;"-"&amp;TEXT(A12,"mmm yy")</f>
        <v>Bluebonnet Jan 25-Mar 25</v>
      </c>
      <c r="C12" s="4" t="n">
        <f aca="false">-(1+ORG.OPENOFFICE.MONTHS(E12,A12,1))*C$15</f>
        <v>6000</v>
      </c>
      <c r="D12" s="4" t="n">
        <f aca="false">D11+C12</f>
        <v>89629.47</v>
      </c>
      <c r="E12" s="9" t="n">
        <f aca="false">DATE(YEAR(A10),MONTH(A10)+1,DAY(A10))</f>
        <v>45667</v>
      </c>
    </row>
    <row r="13" customFormat="false" ht="13.8" hidden="false" customHeight="false" outlineLevel="0" collapsed="false">
      <c r="A13" s="3" t="n">
        <f aca="false">A22</f>
        <v>45731</v>
      </c>
      <c r="B13" s="1" t="str">
        <f aca="false">B22</f>
        <v>B&amp;MP #3</v>
      </c>
      <c r="C13" s="4" t="n">
        <v>-72000</v>
      </c>
      <c r="D13" s="4" t="n">
        <f aca="false">D12+C13</f>
        <v>17629.47</v>
      </c>
      <c r="E13" s="0"/>
    </row>
    <row r="14" customFormat="false" ht="13.8" hidden="false" customHeight="false" outlineLevel="0" collapsed="false">
      <c r="A14" s="3" t="n">
        <v>45940</v>
      </c>
      <c r="B14" s="3" t="str">
        <f aca="false">F$10&amp;TEXT(E14,"mmm yy")&amp;"-"&amp;TEXT(A14,"mmm yy")</f>
        <v>Bluebonnet Apr 25-Oct 25</v>
      </c>
      <c r="C14" s="4" t="n">
        <f aca="false">-(1+ORG.OPENOFFICE.MONTHS(E14,A14,1))*C$15</f>
        <v>14000</v>
      </c>
      <c r="D14" s="4" t="n">
        <f aca="false">D13+C14</f>
        <v>31629.47</v>
      </c>
      <c r="E14" s="9" t="n">
        <f aca="false">DATE(YEAR(A12),MONTH(A12)+1,DAY(A12))</f>
        <v>45757</v>
      </c>
    </row>
    <row r="15" customFormat="false" ht="13.8" hidden="false" customHeight="false" outlineLevel="0" collapsed="false">
      <c r="A15" s="3" t="n">
        <v>45962</v>
      </c>
      <c r="B15" s="3" t="str">
        <f aca="false">F$10&amp;"deposit"</f>
        <v>Bluebonnet deposit</v>
      </c>
      <c r="C15" s="4" t="n">
        <v>-2000</v>
      </c>
      <c r="D15" s="4" t="n">
        <f aca="false">D14+C15</f>
        <v>29629.47</v>
      </c>
      <c r="E15" s="8"/>
    </row>
    <row r="16" customFormat="false" ht="13.8" hidden="false" customHeight="false" outlineLevel="0" collapsed="false">
      <c r="A16" s="3"/>
      <c r="B16" s="3"/>
      <c r="C16" s="4"/>
      <c r="D16" s="4"/>
      <c r="E16" s="8"/>
    </row>
    <row r="17" customFormat="false" ht="13.8" hidden="false" customHeight="false" outlineLevel="0" collapsed="false">
      <c r="A17" s="5" t="s">
        <v>9</v>
      </c>
      <c r="B17" s="5"/>
      <c r="C17" s="5"/>
      <c r="D17" s="5"/>
      <c r="E17" s="8"/>
    </row>
    <row r="18" customFormat="false" ht="13.8" hidden="false" customHeight="false" outlineLevel="0" collapsed="false">
      <c r="A18" s="3" t="n">
        <f aca="false">A$4</f>
        <v>45542</v>
      </c>
      <c r="B18" s="1" t="str">
        <f aca="false">E$7&amp;E18</f>
        <v>WF x99</v>
      </c>
      <c r="C18" s="4"/>
      <c r="D18" s="4" t="n">
        <v>488335.33</v>
      </c>
      <c r="E18" s="8" t="s">
        <v>10</v>
      </c>
    </row>
    <row r="19" customFormat="false" ht="13.8" hidden="false" customHeight="false" outlineLevel="0" collapsed="false">
      <c r="A19" s="3" t="n">
        <v>45547</v>
      </c>
      <c r="B19" s="1" t="s">
        <v>11</v>
      </c>
      <c r="C19" s="4" t="n">
        <v>-156000</v>
      </c>
      <c r="D19" s="4" t="n">
        <f aca="false">D18+C19</f>
        <v>332335.33</v>
      </c>
      <c r="E19" s="8"/>
    </row>
    <row r="20" customFormat="false" ht="13.8" hidden="false" customHeight="false" outlineLevel="0" collapsed="false">
      <c r="A20" s="10" t="n">
        <v>45566</v>
      </c>
      <c r="B20" s="1" t="s">
        <v>12</v>
      </c>
      <c r="C20" s="4" t="n">
        <v>-270800</v>
      </c>
      <c r="D20" s="4" t="n">
        <f aca="false">D19+C20</f>
        <v>61535.33</v>
      </c>
      <c r="E20" s="8"/>
    </row>
    <row r="21" customFormat="false" ht="13.8" hidden="false" customHeight="false" outlineLevel="0" collapsed="false">
      <c r="A21" s="10" t="n">
        <v>45641</v>
      </c>
      <c r="B21" s="1" t="s">
        <v>13</v>
      </c>
      <c r="C21" s="4" t="n">
        <v>-32000</v>
      </c>
      <c r="D21" s="4" t="n">
        <f aca="false">D20+C21</f>
        <v>29535.33</v>
      </c>
      <c r="E21" s="8"/>
    </row>
    <row r="22" customFormat="false" ht="13.8" hidden="false" customHeight="false" outlineLevel="0" collapsed="false">
      <c r="A22" s="10" t="n">
        <v>45731</v>
      </c>
      <c r="B22" s="1" t="s">
        <v>14</v>
      </c>
      <c r="C22" s="4" t="n">
        <v>-128000</v>
      </c>
      <c r="D22" s="4" t="n">
        <f aca="false">D21+C22</f>
        <v>-98464.67</v>
      </c>
      <c r="E22" s="8"/>
    </row>
    <row r="23" customFormat="false" ht="13.8" hidden="false" customHeight="false" outlineLevel="0" collapsed="false">
      <c r="A23" s="10"/>
      <c r="C23" s="4"/>
      <c r="D23" s="11"/>
      <c r="E23" s="8"/>
    </row>
    <row r="24" customFormat="false" ht="13.8" hidden="false" customHeight="false" outlineLevel="0" collapsed="false">
      <c r="A24" s="5" t="s">
        <v>15</v>
      </c>
      <c r="B24" s="5"/>
      <c r="C24" s="5"/>
      <c r="D24" s="5"/>
      <c r="E24" s="8"/>
    </row>
    <row r="25" customFormat="false" ht="13.8" hidden="false" customHeight="false" outlineLevel="0" collapsed="false">
      <c r="A25" s="3" t="n">
        <f aca="false">A$4</f>
        <v>45542</v>
      </c>
      <c r="B25" s="1" t="str">
        <f aca="false">E$7&amp;E25</f>
        <v>WF x08</v>
      </c>
      <c r="C25" s="4"/>
      <c r="D25" s="4" t="n">
        <v>373465.22</v>
      </c>
      <c r="E25" s="8" t="s">
        <v>16</v>
      </c>
    </row>
    <row r="26" customFormat="false" ht="13.8" hidden="false" customHeight="false" outlineLevel="0" collapsed="false">
      <c r="A26" s="10" t="n">
        <f aca="false">A25</f>
        <v>45542</v>
      </c>
      <c r="B26" s="1" t="s">
        <v>17</v>
      </c>
      <c r="C26" s="4" t="n">
        <v>100000</v>
      </c>
      <c r="D26" s="4" t="n">
        <f aca="false">D25+C26</f>
        <v>473465.22</v>
      </c>
      <c r="E26" s="8"/>
    </row>
    <row r="27" customFormat="false" ht="13.8" hidden="false" customHeight="false" outlineLevel="0" collapsed="false">
      <c r="A27" s="10" t="n">
        <f aca="false">A20</f>
        <v>45566</v>
      </c>
      <c r="B27" s="10" t="str">
        <f aca="false">B20</f>
        <v>FM 1314</v>
      </c>
      <c r="C27" s="4" t="n">
        <v>-403700</v>
      </c>
      <c r="D27" s="4" t="n">
        <f aca="false">D26+C27</f>
        <v>69765.22</v>
      </c>
    </row>
    <row r="29" customFormat="false" ht="13.8" hidden="false" customHeight="false" outlineLevel="0" collapsed="false">
      <c r="B29" s="0"/>
      <c r="C29" s="4"/>
      <c r="D29" s="12"/>
    </row>
    <row r="31" customFormat="false" ht="13.8" hidden="false" customHeight="false" outlineLevel="0" collapsed="false">
      <c r="D31" s="12"/>
    </row>
    <row r="32" customFormat="false" ht="13.8" hidden="false" customHeight="false" outlineLevel="0" collapsed="false">
      <c r="D32" s="12"/>
    </row>
  </sheetData>
  <mergeCells count="4">
    <mergeCell ref="A3:D3"/>
    <mergeCell ref="A7:D7"/>
    <mergeCell ref="A17:D17"/>
    <mergeCell ref="A24:D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2700</TotalTime>
  <Application>LibreOffice/24.2.6.2$MacOSX_AARCH64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cp:lastPrinted>2021-11-02T01:19:24Z</cp:lastPrinted>
  <dcterms:modified xsi:type="dcterms:W3CDTF">2024-09-07T12:05:27Z</dcterms:modified>
  <cp:revision>557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