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i\Documents\arx\reis\2020\P04\"/>
    </mc:Choice>
  </mc:AlternateContent>
  <xr:revisionPtr revIDLastSave="0" documentId="13_ncr:1_{1EDCF44F-FF05-4C96-B6E9-B222E903F59E}" xr6:coauthVersionLast="46" xr6:coauthVersionMax="46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  <sheet name="Bilal 202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4" i="2" l="1"/>
  <c r="H2" i="1" l="1"/>
  <c r="I2" i="1" s="1"/>
  <c r="I4" i="1"/>
  <c r="G4" i="2"/>
  <c r="H9" i="2"/>
  <c r="H8" i="2"/>
  <c r="H7" i="2"/>
  <c r="D5" i="2"/>
  <c r="G9" i="2"/>
  <c r="G6" i="2" l="1"/>
  <c r="D3" i="2"/>
  <c r="F2" i="1" l="1"/>
  <c r="E2" i="1"/>
  <c r="A9" i="1" l="1"/>
  <c r="A8" i="1"/>
  <c r="B3" i="2"/>
  <c r="B2" i="2"/>
  <c r="A3" i="2"/>
  <c r="A2" i="2"/>
  <c r="I3" i="1" l="1"/>
  <c r="H3" i="1"/>
  <c r="J3" i="1" s="1"/>
  <c r="C5" i="1"/>
  <c r="D1" i="2" l="1"/>
  <c r="G7" i="2" l="1"/>
  <c r="G8" i="2"/>
  <c r="A1" i="2"/>
  <c r="G1" i="2" l="1"/>
  <c r="K1" i="2" s="1"/>
  <c r="K2" i="2" s="1"/>
</calcChain>
</file>

<file path=xl/sharedStrings.xml><?xml version="1.0" encoding="utf-8"?>
<sst xmlns="http://schemas.openxmlformats.org/spreadsheetml/2006/main" count="29" uniqueCount="28">
  <si>
    <t>Amount</t>
  </si>
  <si>
    <t>Date</t>
  </si>
  <si>
    <t>Description</t>
  </si>
  <si>
    <t>Cost</t>
  </si>
  <si>
    <t>Revenue</t>
  </si>
  <si>
    <t>Buying the house</t>
  </si>
  <si>
    <t>Bilal Bourhani</t>
  </si>
  <si>
    <t>Water bill</t>
  </si>
  <si>
    <t>From REIS</t>
  </si>
  <si>
    <t>Requested</t>
  </si>
  <si>
    <t>Credit and bank transfer</t>
  </si>
  <si>
    <t>Cash</t>
  </si>
  <si>
    <t>Rental Maintinance</t>
  </si>
  <si>
    <t xml:space="preserve">Rental Commission </t>
  </si>
  <si>
    <t>Sept mgnt fee</t>
  </si>
  <si>
    <t>Oct mgnt fee</t>
  </si>
  <si>
    <t>Rent</t>
  </si>
  <si>
    <t>Rent - Deposit - Commission</t>
  </si>
  <si>
    <t>https://1drv.ms/u/s!AriNW7CmNe9ygiS94qBLVgw3qSs7?e=qcM2RD</t>
  </si>
  <si>
    <t>Remaining</t>
  </si>
  <si>
    <t>Months</t>
  </si>
  <si>
    <t>Nov mgnt fee</t>
  </si>
  <si>
    <t>2020 taxes #1</t>
  </si>
  <si>
    <t>2020 taxes #2</t>
  </si>
  <si>
    <t>Dec mgnt fee</t>
  </si>
  <si>
    <t>Deposit return</t>
  </si>
  <si>
    <t>????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</si>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</sst>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[$$]#,##0.00\ ;[Red]\([$$]#,##0.00\)"/>
    <numFmt numFmtId="165" formatCode="yyyy\-mm\-dd"/>
    <numFmt numFmtId="166" formatCode="&quot;TRUE&quot;;&quot;TRUE&quot;;&quot;FALSE&quot;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/>
    <xf numFmtId="9" fontId="1" fillId="0" borderId="0" xfId="0" applyNumberFormat="1" applyFont="1" applyAlignment="1">
      <alignment horizontal="center"/>
    </xf>
    <xf numFmtId="166" fontId="0" fillId="0" borderId="0" xfId="0" applyNumberFormat="1"/>
    <xf numFmtId="4" fontId="0" fillId="0" borderId="0" xfId="0" applyNumberFormat="1"/>
    <xf numFmtId="8" fontId="0" fillId="0" borderId="0" xfId="0" applyNumberFormat="1"/>
    <xf numFmtId="8" fontId="2" fillId="0" borderId="0" xfId="0" applyNumberFormat="1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2"/>
  <sheetViews>
    <sheetView tabSelected="1" zoomScaleNormal="100" workbookViewId="0">
      <selection activeCell="G5" sqref="G5"/>
    </sheetView>
  </sheetViews>
  <sheetFormatPr defaultColWidth="11.5703125" defaultRowHeight="15" x14ac:dyDescent="0.25"/>
  <cols>
    <col min="1" max="1" width="13.28515625" style="1" customWidth="1"/>
    <col min="2" max="2" width="11.28515625" style="1" customWidth="1"/>
    <col min="3" max="3" width="25" style="2" bestFit="1" customWidth="1"/>
    <col min="4" max="4" width="10" style="2" customWidth="1"/>
    <col min="5" max="5" width="11.5703125" style="2" bestFit="1" customWidth="1"/>
    <col min="6" max="6" width="11.5703125" style="2" customWidth="1"/>
    <col min="7" max="9" width="11.7109375" style="2" customWidth="1"/>
    <col min="10" max="10" width="14" style="2" bestFit="1" customWidth="1"/>
    <col min="11" max="61" width="8.7109375" style="2" customWidth="1"/>
    <col min="62" max="63" width="8.7109375" customWidth="1"/>
  </cols>
  <sheetData>
    <row r="1" spans="1:61" x14ac:dyDescent="0.25">
      <c r="A1" s="3" t="s">
        <v>0</v>
      </c>
      <c r="B1" s="3" t="s">
        <v>1</v>
      </c>
      <c r="C1" s="3" t="s">
        <v>2</v>
      </c>
      <c r="D1" s="3"/>
      <c r="E1" s="3" t="s">
        <v>3</v>
      </c>
      <c r="F1" s="3"/>
      <c r="G1" s="4"/>
      <c r="H1" s="5" t="s">
        <v>4</v>
      </c>
      <c r="I1" s="5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spans="1:61" x14ac:dyDescent="0.25">
      <c r="A2" s="1">
        <v>-203109</v>
      </c>
      <c r="B2" s="4">
        <v>43889</v>
      </c>
      <c r="C2" s="2" t="s">
        <v>5</v>
      </c>
      <c r="E2" s="1">
        <f>-SUM(A2:A7)</f>
        <v>231447.82</v>
      </c>
      <c r="F2" s="4">
        <f>-SUMPRODUCT(A2:A7,B2:B7)/E2</f>
        <v>43907.028878388221</v>
      </c>
      <c r="G2" s="4"/>
      <c r="H2" s="1">
        <f>SUM(H3:H4)</f>
        <v>2800</v>
      </c>
      <c r="I2" s="4">
        <f>SUMPRODUCT(H3:H4,I3:I4)/H2</f>
        <v>44047.5</v>
      </c>
    </row>
    <row r="3" spans="1:61" x14ac:dyDescent="0.25">
      <c r="A3" s="1">
        <v>-12000</v>
      </c>
      <c r="B3" s="4">
        <v>43892</v>
      </c>
      <c r="C3" s="2" t="s">
        <v>6</v>
      </c>
      <c r="G3" s="4"/>
      <c r="H3" s="1">
        <f>SUM(A8:A9)</f>
        <v>3400</v>
      </c>
      <c r="I3" s="4">
        <f>SUMPRODUCT(A8:A9,B8:B9)/H3</f>
        <v>44066.470588235294</v>
      </c>
      <c r="J3" s="6" t="b">
        <f>H3-E2=SUM(A2:A21)</f>
        <v>1</v>
      </c>
    </row>
    <row r="4" spans="1:61" x14ac:dyDescent="0.25">
      <c r="A4" s="1">
        <v>-175</v>
      </c>
      <c r="B4" s="4">
        <v>43894</v>
      </c>
      <c r="C4" s="2" t="s">
        <v>7</v>
      </c>
      <c r="G4" s="4" t="s">
        <v>27</v>
      </c>
      <c r="H4" s="8">
        <v>-600</v>
      </c>
      <c r="I4" s="11">
        <f>'Bilal 2020'!E4</f>
        <v>44155</v>
      </c>
      <c r="J4" s="2" t="s">
        <v>25</v>
      </c>
      <c r="K4" s="2" t="s">
        <v>26</v>
      </c>
    </row>
    <row r="5" spans="1:61" x14ac:dyDescent="0.25">
      <c r="A5" s="1">
        <v>-10000</v>
      </c>
      <c r="B5" s="4">
        <v>44130</v>
      </c>
      <c r="C5" s="2" t="str">
        <f>C3</f>
        <v>Bilal Bourhani</v>
      </c>
    </row>
    <row r="6" spans="1:61" x14ac:dyDescent="0.25">
      <c r="A6" s="1">
        <v>-5344.64</v>
      </c>
      <c r="B6" s="4">
        <v>44169</v>
      </c>
      <c r="C6" s="2" t="s">
        <v>22</v>
      </c>
    </row>
    <row r="7" spans="1:61" x14ac:dyDescent="0.25">
      <c r="A7" s="1">
        <v>-819.18</v>
      </c>
      <c r="B7" s="4">
        <v>44169</v>
      </c>
      <c r="C7" s="10" t="s">
        <v>23</v>
      </c>
    </row>
    <row r="8" spans="1:61" x14ac:dyDescent="0.25">
      <c r="A8" s="1">
        <f>4000-2400-600</f>
        <v>1000</v>
      </c>
      <c r="B8" s="4">
        <v>44046</v>
      </c>
      <c r="C8" s="10" t="s">
        <v>17</v>
      </c>
    </row>
    <row r="9" spans="1:61" x14ac:dyDescent="0.25">
      <c r="A9" s="1">
        <f>2000+400</f>
        <v>2400</v>
      </c>
      <c r="B9" s="4">
        <v>44075</v>
      </c>
      <c r="C9" s="10" t="s">
        <v>16</v>
      </c>
    </row>
    <row r="11" spans="1:61" x14ac:dyDescent="0.25">
      <c r="G11" s="1"/>
    </row>
    <row r="12" spans="1:61" x14ac:dyDescent="0.25">
      <c r="B12" s="4"/>
    </row>
    <row r="13" spans="1:61" x14ac:dyDescent="0.25">
      <c r="B13" s="4"/>
    </row>
    <row r="14" spans="1:61" x14ac:dyDescent="0.25">
      <c r="B14" s="4"/>
    </row>
    <row r="15" spans="1:61" x14ac:dyDescent="0.25">
      <c r="B15" s="4"/>
    </row>
    <row r="16" spans="1:61" x14ac:dyDescent="0.25">
      <c r="B16" s="4"/>
    </row>
    <row r="17" spans="2:9" x14ac:dyDescent="0.25">
      <c r="B17" s="4"/>
      <c r="E17" s="4"/>
      <c r="F17" s="4"/>
    </row>
    <row r="18" spans="2:9" x14ac:dyDescent="0.25">
      <c r="B18" s="4"/>
      <c r="E18" s="4"/>
      <c r="F18" s="4"/>
    </row>
    <row r="19" spans="2:9" x14ac:dyDescent="0.25">
      <c r="B19" s="4"/>
      <c r="E19" s="4"/>
      <c r="F19" s="4"/>
    </row>
    <row r="20" spans="2:9" x14ac:dyDescent="0.25">
      <c r="B20" s="4"/>
      <c r="G20" s="1"/>
      <c r="H20" s="1"/>
      <c r="I20" s="1"/>
    </row>
    <row r="21" spans="2:9" x14ac:dyDescent="0.25">
      <c r="H21" s="1"/>
      <c r="I21" s="1"/>
    </row>
    <row r="22" spans="2:9" x14ac:dyDescent="0.25">
      <c r="G22" s="7"/>
      <c r="H22" s="1"/>
      <c r="I22" s="1"/>
    </row>
  </sheetData>
  <pageMargins left="0.7" right="0.7" top="0.3" bottom="0.3" header="0.3" footer="0.3"/>
  <pageSetup firstPageNumber="0" orientation="portrait" horizontalDpi="300" verticalDpi="300"/>
  <ignoredErrors>
    <ignoredError sqref="F2 I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536B-2BE0-4830-BAEC-F00047E3AEFD}">
  <dimension ref="A1:L16"/>
  <sheetViews>
    <sheetView workbookViewId="0">
      <selection activeCell="D5" sqref="D5"/>
    </sheetView>
  </sheetViews>
  <sheetFormatPr defaultRowHeight="15" x14ac:dyDescent="0.25"/>
  <cols>
    <col min="1" max="1" width="11.140625" bestFit="1" customWidth="1"/>
    <col min="2" max="2" width="10.28515625" bestFit="1" customWidth="1"/>
    <col min="3" max="3" width="4.85546875" customWidth="1"/>
    <col min="4" max="4" width="9.7109375" bestFit="1" customWidth="1"/>
    <col min="5" max="5" width="10.7109375" bestFit="1" customWidth="1"/>
    <col min="6" max="6" width="6.28515625" customWidth="1"/>
    <col min="7" max="7" width="10.7109375" bestFit="1" customWidth="1"/>
    <col min="8" max="8" width="10.28515625" bestFit="1" customWidth="1"/>
    <col min="9" max="9" width="20.7109375" bestFit="1" customWidth="1"/>
    <col min="11" max="11" width="10.5703125" bestFit="1" customWidth="1"/>
  </cols>
  <sheetData>
    <row r="1" spans="1:12" x14ac:dyDescent="0.25">
      <c r="A1" s="9">
        <f>SUM(A2:A100)</f>
        <v>22000</v>
      </c>
      <c r="B1" s="10" t="s">
        <v>8</v>
      </c>
      <c r="D1" s="9">
        <f>SUM(D2:D100)</f>
        <v>7800</v>
      </c>
      <c r="E1" s="10" t="s">
        <v>16</v>
      </c>
      <c r="G1" s="9">
        <f>SUM(G2:G25)</f>
        <v>35959.17</v>
      </c>
      <c r="H1" s="10" t="s">
        <v>9</v>
      </c>
      <c r="K1" s="9">
        <f>G1-D1-A1</f>
        <v>6159.1699999999983</v>
      </c>
      <c r="L1" t="s">
        <v>19</v>
      </c>
    </row>
    <row r="2" spans="1:12" x14ac:dyDescent="0.25">
      <c r="A2" s="8">
        <f>-Sheet1!A3</f>
        <v>12000</v>
      </c>
      <c r="B2" s="4">
        <f>Sheet1!B3</f>
        <v>43892</v>
      </c>
      <c r="D2" s="8">
        <v>2400</v>
      </c>
      <c r="E2" s="4">
        <v>44105</v>
      </c>
      <c r="F2" s="10"/>
      <c r="G2" s="8">
        <v>29342</v>
      </c>
      <c r="I2" t="s">
        <v>10</v>
      </c>
      <c r="K2">
        <f>K1/(D2-G6)</f>
        <v>2.8514675925925919</v>
      </c>
      <c r="L2" t="s">
        <v>20</v>
      </c>
    </row>
    <row r="3" spans="1:12" x14ac:dyDescent="0.25">
      <c r="A3" s="8">
        <f>-Sheet1!A5</f>
        <v>10000</v>
      </c>
      <c r="B3" s="4">
        <f>Sheet1!B5</f>
        <v>44130</v>
      </c>
      <c r="D3" s="8">
        <f>D$2</f>
        <v>2400</v>
      </c>
      <c r="E3" s="11">
        <v>44137</v>
      </c>
      <c r="G3" s="8">
        <v>4157.17</v>
      </c>
      <c r="I3" t="s">
        <v>11</v>
      </c>
      <c r="K3" t="s">
        <v>18</v>
      </c>
    </row>
    <row r="4" spans="1:12" x14ac:dyDescent="0.25">
      <c r="D4" s="8">
        <f>-Sheet1!H4</f>
        <v>600</v>
      </c>
      <c r="E4" s="11">
        <v>44155</v>
      </c>
      <c r="G4" s="8">
        <f>300+400+200</f>
        <v>900</v>
      </c>
      <c r="H4" s="11"/>
      <c r="I4" t="s">
        <v>12</v>
      </c>
    </row>
    <row r="5" spans="1:12" x14ac:dyDescent="0.25">
      <c r="D5" s="8">
        <f>D$2</f>
        <v>2400</v>
      </c>
      <c r="E5" s="11">
        <v>44167</v>
      </c>
      <c r="G5" s="8">
        <v>600</v>
      </c>
      <c r="H5" s="11">
        <v>44107</v>
      </c>
      <c r="I5" t="s">
        <v>13</v>
      </c>
    </row>
    <row r="6" spans="1:12" x14ac:dyDescent="0.25">
      <c r="D6" s="8"/>
      <c r="G6" s="8">
        <f>0.1*D$2</f>
        <v>240</v>
      </c>
      <c r="H6" s="11">
        <v>44077</v>
      </c>
      <c r="I6" s="10" t="s">
        <v>14</v>
      </c>
    </row>
    <row r="7" spans="1:12" x14ac:dyDescent="0.25">
      <c r="B7" s="4"/>
      <c r="D7" s="8"/>
      <c r="G7" s="8">
        <f>G$6</f>
        <v>240</v>
      </c>
      <c r="H7" s="11">
        <f>E2</f>
        <v>44105</v>
      </c>
      <c r="I7" s="10" t="s">
        <v>15</v>
      </c>
    </row>
    <row r="8" spans="1:12" x14ac:dyDescent="0.25">
      <c r="B8" s="4"/>
      <c r="D8" s="8"/>
      <c r="G8" s="8">
        <f>G$6</f>
        <v>240</v>
      </c>
      <c r="H8" s="11">
        <f>E3</f>
        <v>44137</v>
      </c>
      <c r="I8" s="10" t="s">
        <v>21</v>
      </c>
    </row>
    <row r="9" spans="1:12" x14ac:dyDescent="0.25">
      <c r="B9" s="4"/>
      <c r="D9" s="8"/>
      <c r="G9" s="8">
        <f>G$6</f>
        <v>240</v>
      </c>
      <c r="H9" s="11">
        <f>E5</f>
        <v>44167</v>
      </c>
      <c r="I9" s="10" t="s">
        <v>24</v>
      </c>
    </row>
    <row r="10" spans="1:12" x14ac:dyDescent="0.25">
      <c r="B10" s="4"/>
      <c r="D10" s="8"/>
    </row>
    <row r="11" spans="1:12" x14ac:dyDescent="0.25">
      <c r="B11" s="4"/>
    </row>
    <row r="12" spans="1:12" x14ac:dyDescent="0.25">
      <c r="B12" s="4"/>
    </row>
    <row r="13" spans="1:12" x14ac:dyDescent="0.25">
      <c r="B13" s="4"/>
    </row>
    <row r="14" spans="1:12" x14ac:dyDescent="0.25">
      <c r="B14" s="4"/>
    </row>
    <row r="15" spans="1:12" x14ac:dyDescent="0.25">
      <c r="B15" s="4"/>
    </row>
    <row r="16" spans="1:12" x14ac:dyDescent="0.25">
      <c r="B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Bilal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Wael Ellithy</dc:creator>
  <dc:description/>
  <cp:lastModifiedBy>Wael Ellithy</cp:lastModifiedBy>
  <cp:revision>31</cp:revision>
  <dcterms:created xsi:type="dcterms:W3CDTF">2019-01-21T17:40:41Z</dcterms:created>
  <dcterms:modified xsi:type="dcterms:W3CDTF">2021-01-31T05:57:34Z</dcterms:modified>
  <dc:language>en-US</dc:language>
</cp:coreProperties>
</file>