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\Documents\arx\reis\2021\P02\"/>
    </mc:Choice>
  </mc:AlternateContent>
  <xr:revisionPtr revIDLastSave="0" documentId="13_ncr:1_{739FC125-F0E9-46B2-A87F-CDCFC2A14AB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8" i="1"/>
  <c r="H3" i="1" l="1"/>
  <c r="B7" i="1"/>
  <c r="B8" i="1" s="1"/>
  <c r="B9" i="1" s="1"/>
  <c r="A7" i="1"/>
  <c r="H2" i="1"/>
  <c r="H5" i="1" s="1"/>
  <c r="E2" i="1"/>
  <c r="E3" i="1" l="1"/>
  <c r="E4" i="1" s="1"/>
  <c r="E6" i="1"/>
  <c r="C4" i="1"/>
  <c r="C5" i="1"/>
  <c r="E5" i="1" l="1"/>
  <c r="H6" i="1" s="1"/>
  <c r="H4" i="1"/>
</calcChain>
</file>

<file path=xl/sharedStrings.xml><?xml version="1.0" encoding="utf-8"?>
<sst xmlns="http://schemas.openxmlformats.org/spreadsheetml/2006/main" count="14" uniqueCount="14">
  <si>
    <t>Amount</t>
  </si>
  <si>
    <t>Date</t>
  </si>
  <si>
    <t>Description</t>
  </si>
  <si>
    <t>Cost</t>
  </si>
  <si>
    <t>Buying the land</t>
  </si>
  <si>
    <t>2020 proprty tax</t>
  </si>
  <si>
    <t>Sale</t>
  </si>
  <si>
    <t>Kareem MF</t>
  </si>
  <si>
    <t>Revenue</t>
  </si>
  <si>
    <t>ROI</t>
  </si>
  <si>
    <t>Income</t>
  </si>
  <si>
    <t>RESS MF 1</t>
  </si>
  <si>
    <t>RESS MF 2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</si>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</sst>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&quot; &quot;;[Red]&quot;(&quot;&quot;$&quot;#,##0.00&quot;)&quot;"/>
    <numFmt numFmtId="165" formatCode="yyyy\-mm\-dd"/>
    <numFmt numFmtId="166" formatCode="0.000"/>
  </numFmts>
  <fonts count="1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8">
    <xf numFmtId="0" fontId="0" fillId="0" borderId="0" xfId="0"/>
    <xf numFmtId="0" fontId="14" fillId="0" borderId="0" xfId="0" applyFont="1" applyAlignment="1">
      <alignment horizontal="center"/>
    </xf>
    <xf numFmtId="9" fontId="14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9" fontId="0" fillId="0" borderId="0" xfId="0" applyNumberFormat="1"/>
    <xf numFmtId="166" fontId="0" fillId="0" borderId="0" xfId="0" applyNumberFormat="1"/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2"/>
  <sheetViews>
    <sheetView tabSelected="1" workbookViewId="0">
      <selection activeCell="A7" sqref="A7:A9"/>
    </sheetView>
  </sheetViews>
  <sheetFormatPr defaultRowHeight="15" x14ac:dyDescent="0.25"/>
  <cols>
    <col min="1" max="1" width="14" style="3" customWidth="1"/>
    <col min="2" max="2" width="11.85546875" style="3" customWidth="1"/>
    <col min="3" max="3" width="17.85546875" customWidth="1"/>
    <col min="4" max="4" width="10.5703125" customWidth="1"/>
    <col min="5" max="5" width="11.85546875" customWidth="1"/>
    <col min="6" max="6" width="6.85546875" customWidth="1"/>
    <col min="7" max="7" width="11.85546875" customWidth="1"/>
    <col min="8" max="8" width="12.85546875" customWidth="1"/>
    <col min="9" max="9" width="12.42578125" customWidth="1"/>
    <col min="10" max="10" width="10.5703125" customWidth="1"/>
    <col min="11" max="57" width="9.140625" customWidth="1"/>
  </cols>
  <sheetData>
    <row r="1" spans="1:57" x14ac:dyDescent="0.25">
      <c r="A1" s="1" t="s">
        <v>0</v>
      </c>
      <c r="B1" s="1" t="s">
        <v>1</v>
      </c>
      <c r="C1" s="1" t="s">
        <v>2</v>
      </c>
      <c r="D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5">
      <c r="A2" s="3">
        <v>-430056.03</v>
      </c>
      <c r="B2" s="4">
        <v>43833</v>
      </c>
      <c r="C2" t="s">
        <v>4</v>
      </c>
      <c r="E2" s="3">
        <f>-SUM(A2:A5)</f>
        <v>441632.52</v>
      </c>
      <c r="F2" s="3"/>
      <c r="G2" t="s">
        <v>3</v>
      </c>
      <c r="H2" s="4">
        <f>-SUMPRODUCT(A2:A5,B2:B5)/E2</f>
        <v>43841.63364552502</v>
      </c>
      <c r="I2" s="3"/>
      <c r="J2" s="4"/>
    </row>
    <row r="3" spans="1:57" x14ac:dyDescent="0.25">
      <c r="A3" s="3">
        <v>-3250.33</v>
      </c>
      <c r="B3" s="4">
        <v>44160</v>
      </c>
      <c r="C3" t="s">
        <v>5</v>
      </c>
      <c r="E3" s="3">
        <f>SUM(A6:A9)</f>
        <v>567299.57000000007</v>
      </c>
      <c r="F3" s="3"/>
      <c r="G3" s="3" t="s">
        <v>10</v>
      </c>
      <c r="H3" s="4">
        <f>B6</f>
        <v>44389</v>
      </c>
      <c r="I3" s="3"/>
      <c r="J3" s="4"/>
    </row>
    <row r="4" spans="1:57" x14ac:dyDescent="0.25">
      <c r="A4" s="3">
        <v>-4902.8599999999997</v>
      </c>
      <c r="B4" s="4">
        <v>44160</v>
      </c>
      <c r="C4" t="str">
        <f>C$3</f>
        <v>2020 proprty tax</v>
      </c>
      <c r="E4" s="3">
        <f>E3-E2</f>
        <v>125667.05000000005</v>
      </c>
      <c r="F4" s="3"/>
      <c r="G4" s="3" t="s">
        <v>8</v>
      </c>
      <c r="H4" t="b">
        <f>E4=SUM(A2:A9)</f>
        <v>1</v>
      </c>
    </row>
    <row r="5" spans="1:57" x14ac:dyDescent="0.25">
      <c r="A5" s="3">
        <v>-3423.3</v>
      </c>
      <c r="B5" s="4">
        <v>44168</v>
      </c>
      <c r="C5" t="str">
        <f>C$3</f>
        <v>2020 proprty tax</v>
      </c>
      <c r="E5" s="6">
        <f>E4/E2</f>
        <v>0.28455116937493652</v>
      </c>
      <c r="F5" s="3"/>
      <c r="G5" s="3" t="s">
        <v>9</v>
      </c>
      <c r="H5" s="7">
        <f>YEARFRAC(H2,H3)</f>
        <v>1.5027777777777778</v>
      </c>
    </row>
    <row r="6" spans="1:57" x14ac:dyDescent="0.25">
      <c r="A6" s="3">
        <v>623759.26</v>
      </c>
      <c r="B6" s="4">
        <v>44389</v>
      </c>
      <c r="C6" t="s">
        <v>6</v>
      </c>
      <c r="E6" s="6">
        <f>XIRR(A2:A9,B2:B9)</f>
        <v>0.18151366114616399</v>
      </c>
      <c r="G6" s="3" t="s">
        <v>13</v>
      </c>
      <c r="H6" t="b">
        <f>ABS(E6+1-POWER(1+E5,1/H5))&lt;0.1%</f>
        <v>1</v>
      </c>
    </row>
    <row r="7" spans="1:57" x14ac:dyDescent="0.25">
      <c r="A7" s="3">
        <f>-ROUND(D7*SUM(A2:A6),2)</f>
        <v>-45531.69</v>
      </c>
      <c r="B7" s="4">
        <f>B6</f>
        <v>44389</v>
      </c>
      <c r="C7" t="s">
        <v>7</v>
      </c>
      <c r="D7" s="6">
        <v>0.25</v>
      </c>
      <c r="E7" s="3"/>
      <c r="F7" s="3"/>
      <c r="G7" s="3"/>
    </row>
    <row r="8" spans="1:57" x14ac:dyDescent="0.25">
      <c r="A8" s="3">
        <f>-ROUND(D8*SUM(A2:A7),0)</f>
        <v>-6830</v>
      </c>
      <c r="B8" s="4">
        <f>B7</f>
        <v>44389</v>
      </c>
      <c r="C8" t="s">
        <v>11</v>
      </c>
      <c r="D8" s="6">
        <v>0.05</v>
      </c>
      <c r="E8" s="3"/>
      <c r="F8" s="3"/>
      <c r="G8" s="3"/>
    </row>
    <row r="9" spans="1:57" x14ac:dyDescent="0.25">
      <c r="A9" s="3">
        <f>ROUND(A8*D9/D8,0)</f>
        <v>-4098</v>
      </c>
      <c r="B9" s="4">
        <f>B8</f>
        <v>44389</v>
      </c>
      <c r="C9" t="s">
        <v>12</v>
      </c>
      <c r="D9" s="6">
        <v>0.03</v>
      </c>
      <c r="E9" s="3"/>
      <c r="F9" s="3"/>
      <c r="G9" s="3"/>
    </row>
    <row r="10" spans="1:57" x14ac:dyDescent="0.25">
      <c r="E10" s="3"/>
      <c r="F10" s="3"/>
      <c r="G10" s="3"/>
    </row>
    <row r="11" spans="1:57" x14ac:dyDescent="0.25">
      <c r="E11" s="3"/>
      <c r="F11" s="3"/>
      <c r="G11" s="3"/>
      <c r="H11" s="3"/>
    </row>
    <row r="12" spans="1:57" x14ac:dyDescent="0.25">
      <c r="E12" s="3"/>
      <c r="F12" s="3"/>
      <c r="G12" s="3"/>
    </row>
    <row r="13" spans="1:57" x14ac:dyDescent="0.25">
      <c r="E13" s="3"/>
      <c r="F13" s="3"/>
      <c r="G13" s="3"/>
    </row>
    <row r="17" spans="4:9" x14ac:dyDescent="0.25">
      <c r="D17" s="4"/>
    </row>
    <row r="18" spans="4:9" x14ac:dyDescent="0.25">
      <c r="D18" s="4"/>
    </row>
    <row r="19" spans="4:9" x14ac:dyDescent="0.25">
      <c r="D19" s="4"/>
    </row>
    <row r="20" spans="4:9" x14ac:dyDescent="0.25">
      <c r="H20" s="3"/>
      <c r="I20" s="3"/>
    </row>
    <row r="21" spans="4:9" x14ac:dyDescent="0.25">
      <c r="E21" s="3"/>
      <c r="F21" s="3"/>
      <c r="G21" s="3"/>
      <c r="I21" s="3"/>
    </row>
    <row r="22" spans="4:9" x14ac:dyDescent="0.25">
      <c r="H22" s="5"/>
      <c r="I22" s="3"/>
    </row>
  </sheetData>
  <pageMargins left="0.70000000000000007" right="0.70000000000000007" top="0.75" bottom="0.75" header="0.30000000000000004" footer="0.30000000000000004"/>
  <pageSetup fitToWidth="0" fitToHeight="0" orientation="portrait" r:id="rId1"/>
  <ignoredErrors>
    <ignoredError sqref="E2:H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Ellithy</dc:creator>
  <cp:lastModifiedBy>Wael Ellithy</cp:lastModifiedBy>
  <cp:revision>17</cp:revision>
  <dcterms:created xsi:type="dcterms:W3CDTF">2019-01-21T17:40:41Z</dcterms:created>
  <dcterms:modified xsi:type="dcterms:W3CDTF">2021-07-31T19:35:28Z</dcterms:modified>
</cp:coreProperties>
</file>