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li\Documents\arx\reis\2021\P08\gf9\"/>
    </mc:Choice>
  </mc:AlternateContent>
  <xr:revisionPtr revIDLastSave="0" documentId="13_ncr:1_{71829982-B104-4691-B6D8-1E382017405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A7" i="1"/>
  <c r="B7" i="1"/>
  <c r="D7" i="1"/>
  <c r="D6" i="1"/>
  <c r="B3" i="1"/>
  <c r="A3" i="1" s="1"/>
  <c r="F3" i="1" s="1"/>
  <c r="H5" i="1"/>
  <c r="B2" i="1" l="1"/>
  <c r="B4" i="1" s="1"/>
  <c r="H6" i="1" l="1"/>
  <c r="A2" i="1"/>
  <c r="B5" i="1"/>
  <c r="H7" i="1" l="1"/>
  <c r="H8" i="1" s="1"/>
  <c r="A4" i="1"/>
  <c r="A5" i="1" s="1"/>
  <c r="F5" i="1" s="1"/>
  <c r="H9" i="1" l="1"/>
  <c r="H10" i="1" s="1"/>
  <c r="H11" i="1" s="1"/>
  <c r="F4" i="1"/>
  <c r="B6" i="1" l="1"/>
  <c r="A6" i="1" s="1"/>
  <c r="F6" i="1" s="1"/>
</calcChain>
</file>

<file path=xl/sharedStrings.xml><?xml version="1.0" encoding="utf-8"?>
<sst xmlns="http://schemas.openxmlformats.org/spreadsheetml/2006/main" count="18" uniqueCount="18">
  <si>
    <t>2021-03-18_purchaser_statement.pdf</t>
  </si>
  <si>
    <t>RESS</t>
  </si>
  <si>
    <t>REIS</t>
  </si>
  <si>
    <t>Date</t>
  </si>
  <si>
    <t>MF</t>
  </si>
  <si>
    <t>2021-10-28_sellers_statement_21012535.pdf</t>
  </si>
  <si>
    <t>Paint</t>
  </si>
  <si>
    <t>Legal fees</t>
  </si>
  <si>
    <t>Net Sale</t>
  </si>
  <si>
    <t>Gross revenue</t>
  </si>
  <si>
    <t>Kareem MF</t>
  </si>
  <si>
    <t>Adjustment</t>
  </si>
  <si>
    <t>Correct ownership</t>
  </si>
  <si>
    <t xml:space="preserve">Initial </t>
  </si>
  <si>
    <t>Transfer to RESS + REIS</t>
  </si>
  <si>
    <t>Revenue before MF</t>
  </si>
  <si>
    <t>Net income</t>
  </si>
  <si>
    <t>Tax preperation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</si>
</sst>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&quot;$&quot;#,##0.00&quot; &quot;;[Red]&quot;(&quot;&quot;$&quot;#,##0.00&quot;)&quot;"/>
    <numFmt numFmtId="165" formatCode="0.0000%"/>
    <numFmt numFmtId="166" formatCode="yyyy\-mm\-dd"/>
  </numFmts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8" fontId="0" fillId="0" borderId="0" xfId="0" applyNumberFormat="1"/>
    <xf numFmtId="165" fontId="0" fillId="0" borderId="0" xfId="0" applyNumberFormat="1"/>
    <xf numFmtId="14" fontId="0" fillId="0" borderId="0" xfId="0" applyNumberFormat="1"/>
    <xf numFmtId="9" fontId="0" fillId="0" borderId="0" xfId="0" applyNumberFormat="1"/>
    <xf numFmtId="166" fontId="0" fillId="0" borderId="0" xfId="0" applyNumberForma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C8" sqref="C8"/>
    </sheetView>
  </sheetViews>
  <sheetFormatPr defaultRowHeight="14.4" x14ac:dyDescent="0.3"/>
  <cols>
    <col min="1" max="2" width="12.5546875" bestFit="1" customWidth="1"/>
    <col min="3" max="3" width="11.88671875" customWidth="1"/>
    <col min="4" max="4" width="17.5546875" bestFit="1" customWidth="1"/>
    <col min="5" max="7" width="9.109375" customWidth="1"/>
    <col min="8" max="8" width="13.5546875" bestFit="1" customWidth="1"/>
    <col min="9" max="9" width="41" bestFit="1" customWidth="1"/>
    <col min="10" max="1009" width="9.109375" customWidth="1"/>
  </cols>
  <sheetData>
    <row r="1" spans="1:10" s="1" customFormat="1" x14ac:dyDescent="0.3">
      <c r="A1" s="1" t="s">
        <v>1</v>
      </c>
      <c r="B1" s="1" t="s">
        <v>2</v>
      </c>
      <c r="C1" s="1" t="s">
        <v>3</v>
      </c>
      <c r="H1" s="3">
        <v>899673.22</v>
      </c>
      <c r="I1" t="s">
        <v>0</v>
      </c>
      <c r="J1"/>
    </row>
    <row r="2" spans="1:10" x14ac:dyDescent="0.3">
      <c r="A2" s="4">
        <f>ROUND(1-B2,6)</f>
        <v>0.45346900000000001</v>
      </c>
      <c r="B2" s="4">
        <f>ROUND(1/(1+2987/3600),6)</f>
        <v>0.54653099999999999</v>
      </c>
      <c r="H2" s="3">
        <v>1100000</v>
      </c>
      <c r="I2" t="s">
        <v>5</v>
      </c>
    </row>
    <row r="3" spans="1:10" x14ac:dyDescent="0.3">
      <c r="A3" s="2">
        <f>H1-B3</f>
        <v>449836.61</v>
      </c>
      <c r="B3" s="2">
        <f>ROUND(H1*E3,2)</f>
        <v>449836.61</v>
      </c>
      <c r="C3" s="5">
        <v>44273</v>
      </c>
      <c r="D3" t="s">
        <v>13</v>
      </c>
      <c r="E3" s="6">
        <v>0.5</v>
      </c>
      <c r="F3" t="b">
        <f>A3=E3*H1</f>
        <v>1</v>
      </c>
      <c r="H3" s="3">
        <v>2000</v>
      </c>
      <c r="I3" t="s">
        <v>6</v>
      </c>
    </row>
    <row r="4" spans="1:10" x14ac:dyDescent="0.3">
      <c r="A4" s="3">
        <f>H1-B4</f>
        <v>407973.92</v>
      </c>
      <c r="B4" s="3">
        <f>ROUND(H1*B$2,2)</f>
        <v>491699.3</v>
      </c>
      <c r="D4" t="s">
        <v>12</v>
      </c>
      <c r="F4" t="b">
        <f>ABS(A$2-A4/H1)&lt;0.001%</f>
        <v>1</v>
      </c>
      <c r="H4" s="3">
        <v>1000</v>
      </c>
      <c r="I4" t="s">
        <v>7</v>
      </c>
    </row>
    <row r="5" spans="1:10" x14ac:dyDescent="0.3">
      <c r="A5" s="3">
        <f>A4-A3</f>
        <v>-41862.69</v>
      </c>
      <c r="B5" s="3">
        <f>B4-B3</f>
        <v>41862.69</v>
      </c>
      <c r="C5" s="7">
        <v>44356</v>
      </c>
      <c r="D5" t="s">
        <v>11</v>
      </c>
      <c r="F5" t="b">
        <f>A5=-B5</f>
        <v>1</v>
      </c>
      <c r="H5" s="3">
        <f>H2-H4-H3</f>
        <v>1097000</v>
      </c>
      <c r="I5" t="s">
        <v>8</v>
      </c>
    </row>
    <row r="6" spans="1:10" x14ac:dyDescent="0.3">
      <c r="A6" s="2">
        <f>H11-B6</f>
        <v>469716.20000000007</v>
      </c>
      <c r="B6" s="3">
        <f>ROUND(H11*B$2,2)</f>
        <v>566112.49</v>
      </c>
      <c r="C6" s="5">
        <v>44498</v>
      </c>
      <c r="D6" t="str">
        <f>I11</f>
        <v>Net income</v>
      </c>
      <c r="F6" t="b">
        <f>ABS(A$2-A6/H11)&lt;0.001%</f>
        <v>1</v>
      </c>
      <c r="H6" s="3">
        <f>H5-H1</f>
        <v>197326.78000000003</v>
      </c>
      <c r="I6" t="s">
        <v>9</v>
      </c>
    </row>
    <row r="7" spans="1:10" x14ac:dyDescent="0.3">
      <c r="A7" s="3">
        <f>H13-B7</f>
        <v>408.12</v>
      </c>
      <c r="B7" s="3">
        <f>ROUND(H13*B$2,2)</f>
        <v>491.88</v>
      </c>
      <c r="C7" s="5">
        <v>44652</v>
      </c>
      <c r="D7" t="str">
        <f>I13</f>
        <v>Tax preperation</v>
      </c>
      <c r="F7" t="b">
        <f>ABS(A$2-A7/H13)&lt;0.001%</f>
        <v>1</v>
      </c>
      <c r="H7" s="3">
        <f>ROUND(H6*J7,2)</f>
        <v>49331.7</v>
      </c>
      <c r="I7" t="s">
        <v>10</v>
      </c>
      <c r="J7" s="6">
        <v>0.25</v>
      </c>
    </row>
    <row r="8" spans="1:10" x14ac:dyDescent="0.3">
      <c r="H8" s="3">
        <f>H5-H7</f>
        <v>1047668.3</v>
      </c>
      <c r="I8" t="s">
        <v>14</v>
      </c>
    </row>
    <row r="9" spans="1:10" x14ac:dyDescent="0.3">
      <c r="H9" s="3">
        <f>H8-H1</f>
        <v>147995.08000000007</v>
      </c>
      <c r="I9" t="s">
        <v>15</v>
      </c>
    </row>
    <row r="10" spans="1:10" x14ac:dyDescent="0.3">
      <c r="C10" s="5"/>
      <c r="H10" s="3">
        <f>ROUND(J10*H9,2)</f>
        <v>11839.61</v>
      </c>
      <c r="I10" t="s">
        <v>4</v>
      </c>
      <c r="J10" s="6">
        <v>0.08</v>
      </c>
    </row>
    <row r="11" spans="1:10" x14ac:dyDescent="0.3">
      <c r="H11" s="3">
        <f>H8-H10</f>
        <v>1035828.6900000001</v>
      </c>
      <c r="I11" t="s">
        <v>16</v>
      </c>
    </row>
    <row r="13" spans="1:10" x14ac:dyDescent="0.3">
      <c r="H13" s="3">
        <v>900</v>
      </c>
      <c r="I13" t="s">
        <v>17</v>
      </c>
    </row>
    <row r="14" spans="1:10" x14ac:dyDescent="0.3">
      <c r="B14" s="3"/>
    </row>
    <row r="15" spans="1:10" x14ac:dyDescent="0.3">
      <c r="A15" s="3"/>
      <c r="B15" s="3"/>
    </row>
    <row r="16" spans="1:10" x14ac:dyDescent="0.3">
      <c r="A16" s="3"/>
      <c r="B16" s="3"/>
    </row>
  </sheetData>
  <pageMargins left="0.7" right="0.7" top="0.75" bottom="0.75" header="0.30000000000000004" footer="0.30000000000000004"/>
  <pageSetup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Wael Ellithy</dc:creator>
  <cp:lastModifiedBy>Wael Ellithy</cp:lastModifiedBy>
  <cp:revision>1</cp:revision>
  <dcterms:created xsi:type="dcterms:W3CDTF">2019-01-21T17:40:41Z</dcterms:created>
  <dcterms:modified xsi:type="dcterms:W3CDTF">2022-04-01T06:38:46Z</dcterms:modified>
</cp:coreProperties>
</file>