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welli\Documents\arx\reis\2022\P11\"/>
    </mc:Choice>
  </mc:AlternateContent>
  <xr:revisionPtr revIDLastSave="0" documentId="13_ncr:1_{E6E766F0-976C-4EBA-99A3-317DCA56749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B5" i="1"/>
  <c r="A4" i="1"/>
  <c r="A5" i="1" s="1"/>
  <c r="F4" i="1" s="1"/>
  <c r="B4" i="1"/>
  <c r="D3" i="1"/>
  <c r="I1" i="1"/>
  <c r="F1" i="1"/>
  <c r="K2" i="1" s="1"/>
  <c r="F2" i="1" l="1"/>
  <c r="F3" i="1" s="1"/>
  <c r="I4" i="1" s="1"/>
</calcChain>
</file>

<file path=xl/sharedStrings.xml><?xml version="1.0" encoding="utf-8"?>
<sst xmlns="http://schemas.openxmlformats.org/spreadsheetml/2006/main" count="11" uniqueCount="11">
  <si>
    <t>Cost</t>
  </si>
  <si>
    <t>Buy</t>
  </si>
  <si>
    <t>2021 property taxes</t>
  </si>
  <si>
    <t>2022-04-04_seller_statement.pdf</t>
  </si>
  <si>
    <t>Kareem MF</t>
  </si>
  <si>
    <t>Sale</t>
  </si>
  <si>
    <t>Revenue</t>
  </si>
  <si>
    <t>MF #1</t>
  </si>
  <si>
    <t>MF #2</t>
  </si>
  <si>
    <t>ROI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</si>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</sst>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14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A4" sqref="A4:A5"/>
    </sheetView>
  </sheetViews>
  <sheetFormatPr defaultRowHeight="13.8" x14ac:dyDescent="0.25"/>
  <cols>
    <col min="1" max="1" width="14.296875" bestFit="1" customWidth="1"/>
    <col min="2" max="2" width="10.3984375" bestFit="1" customWidth="1"/>
    <col min="3" max="3" width="18.59765625" bestFit="1" customWidth="1"/>
    <col min="4" max="4" width="5.8984375" bestFit="1" customWidth="1"/>
    <col min="5" max="5" width="8.796875" customWidth="1"/>
    <col min="6" max="6" width="13.59765625" bestFit="1" customWidth="1"/>
    <col min="7" max="7" width="3.796875" customWidth="1"/>
    <col min="8" max="8" width="8.796875" customWidth="1"/>
    <col min="9" max="9" width="10.3984375" bestFit="1" customWidth="1"/>
    <col min="11" max="11" width="13.09765625" bestFit="1" customWidth="1"/>
    <col min="12" max="12" width="27.59765625" bestFit="1" customWidth="1"/>
  </cols>
  <sheetData>
    <row r="1" spans="1:13" x14ac:dyDescent="0.25">
      <c r="A1" s="1">
        <v>-1078091.8899999999</v>
      </c>
      <c r="B1" s="2">
        <v>44375</v>
      </c>
      <c r="C1" t="s">
        <v>1</v>
      </c>
      <c r="F1" s="1">
        <f>-SUM(A1:A2)</f>
        <v>1092451.0999999999</v>
      </c>
      <c r="H1" t="s">
        <v>0</v>
      </c>
      <c r="I1" s="2">
        <f>-SUMPRODUCT(A1:A2,B1:B2)/F1</f>
        <v>44377.484221664476</v>
      </c>
      <c r="K1" s="1">
        <v>1374110.99</v>
      </c>
      <c r="L1" t="s">
        <v>3</v>
      </c>
    </row>
    <row r="2" spans="1:13" x14ac:dyDescent="0.25">
      <c r="A2" s="1">
        <v>-14359.21</v>
      </c>
      <c r="B2" s="2">
        <v>44564</v>
      </c>
      <c r="C2" t="s">
        <v>2</v>
      </c>
      <c r="F2" s="1">
        <f>SUM(A1:A5)</f>
        <v>194346.24000000017</v>
      </c>
      <c r="H2" t="s">
        <v>6</v>
      </c>
      <c r="I2" s="2">
        <f>B3</f>
        <v>44662</v>
      </c>
      <c r="K2" s="1">
        <f>ROUND(M2*(K1-F1),2)</f>
        <v>70414.97</v>
      </c>
      <c r="L2" t="s">
        <v>4</v>
      </c>
      <c r="M2" s="3">
        <v>0.25</v>
      </c>
    </row>
    <row r="3" spans="1:13" x14ac:dyDescent="0.25">
      <c r="A3" s="1">
        <v>1303697.02</v>
      </c>
      <c r="B3" s="2">
        <v>44662</v>
      </c>
      <c r="C3" t="s">
        <v>5</v>
      </c>
      <c r="D3" t="b">
        <f>ABS(K1-K2-A3)&lt;2</f>
        <v>1</v>
      </c>
      <c r="F3" s="3">
        <f>F2/F1</f>
        <v>0.17789925791644146</v>
      </c>
      <c r="H3" t="s">
        <v>9</v>
      </c>
      <c r="I3">
        <f>YEARFRAC(I1,I2)</f>
        <v>0.78055555555555556</v>
      </c>
      <c r="K3" s="1"/>
    </row>
    <row r="4" spans="1:13" x14ac:dyDescent="0.25">
      <c r="A4" s="1">
        <f>-ROUND(D4*SUM(A1:A3),2)</f>
        <v>-10562.3</v>
      </c>
      <c r="B4" s="2">
        <f>B3</f>
        <v>44662</v>
      </c>
      <c r="C4" t="s">
        <v>7</v>
      </c>
      <c r="D4" s="3">
        <v>0.05</v>
      </c>
      <c r="F4" s="3">
        <f>XIRR(A1:A5,B1:B5)</f>
        <v>0.2336219251155853</v>
      </c>
      <c r="H4" t="s">
        <v>10</v>
      </c>
      <c r="I4" t="b">
        <f>ABS(POWER(1+F3,1/I3)-1-F4)&lt;0.1%</f>
        <v>1</v>
      </c>
    </row>
    <row r="5" spans="1:13" x14ac:dyDescent="0.25">
      <c r="A5" s="1">
        <f>ROUND(A4*D5/D4,2)</f>
        <v>-6337.38</v>
      </c>
      <c r="B5" s="2">
        <f>B4</f>
        <v>44662</v>
      </c>
      <c r="C5" t="s">
        <v>8</v>
      </c>
      <c r="D5" s="3">
        <v>0.03</v>
      </c>
      <c r="F5" s="1"/>
    </row>
    <row r="6" spans="1:13" x14ac:dyDescent="0.25">
      <c r="F6" s="1"/>
    </row>
    <row r="7" spans="1:13" x14ac:dyDescent="0.25">
      <c r="F7" s="1"/>
    </row>
    <row r="8" spans="1:13" x14ac:dyDescent="0.25">
      <c r="F8" s="4"/>
    </row>
    <row r="9" spans="1:13" x14ac:dyDescent="0.25">
      <c r="F9" s="3"/>
    </row>
    <row r="10" spans="1:13" x14ac:dyDescent="0.25">
      <c r="F10" s="1"/>
    </row>
    <row r="11" spans="1:13" x14ac:dyDescent="0.25">
      <c r="F11" s="1"/>
    </row>
    <row r="13" spans="1:13" x14ac:dyDescent="0.25">
      <c r="F13" s="1"/>
    </row>
    <row r="14" spans="1:13" x14ac:dyDescent="0.25">
      <c r="F14" s="1"/>
    </row>
  </sheetData>
  <pageMargins left="0.7" right="0.7" top="0.75" bottom="0.75" header="0.3" footer="0.3"/>
  <pageSetup orientation="portrait" r:id="rId1"/>
  <ignoredErrors>
    <ignoredError sqref="F1:I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2022-04-11T19:34:21Z</dcterms:modified>
</cp:coreProperties>
</file>