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wnership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<sst xmlns="http://schemas.openxmlformats.org/spreadsheetml/2006/main" count="7" uniqueCount="7">
  <si>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Solid</t>
  </si>
  <si>
    <t xml:space="preserve">Ideal</t>
  </si>
  <si>
    <t xml:space="preserve">Prospective</t>
  </si>
  <si>
    <t xml:space="preserve">From G Downtown</t>
  </si>
  <si>
    <t xml:space="preserve">Initial Payment</t>
  </si>
  <si>
    <t xml:space="preserve">To G Silver</t>
  </si>
  <si>
    <t xml:space="preserve">Arx withdrawal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</si>
</sst>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yyyy\-mm\-dd"/>
    <numFmt numFmtId="166" formatCode="0%"/>
    <numFmt numFmtId="167" formatCode="&quot;TRUE&quot;;&quot;TRUE&quot;;&quot;FALSE&quot;"/>
    <numFmt numFmtId="168" formatCode="\$#,##0.00_);[RED]&quot;($&quot;#,##0.00\)"/>
    <numFmt numFmtId="169" formatCode="General"/>
    <numFmt numFmtId="170" formatCode="0.00%"/>
    <numFmt numFmtId="171" formatCode="0.0000%"/>
    <numFmt numFmtId="172" formatCode="[$$-409]#,##0.00;[RED]\-[$$-409]#,##0.00"/>
  </numFmts>
  <fonts count="7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Style 1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8.4453125" defaultRowHeight="13.8" zeroHeight="false" outlineLevelRow="0" outlineLevelCol="0"/>
  <cols>
    <col collapsed="false" customWidth="true" hidden="false" outlineLevel="0" max="1" min="1" style="1" width="13.07"/>
    <col collapsed="false" customWidth="true" hidden="false" outlineLevel="0" max="2" min="2" style="1" width="10.79"/>
    <col collapsed="false" customWidth="true" hidden="false" outlineLevel="0" max="3" min="3" style="1" width="13.45"/>
    <col collapsed="false" customWidth="true" hidden="false" outlineLevel="0" max="4" min="4" style="1" width="5.94"/>
    <col collapsed="false" customWidth="true" hidden="false" outlineLevel="0" max="7" min="5" style="1" width="13.05"/>
    <col collapsed="false" customWidth="true" hidden="false" outlineLevel="0" max="8" min="8" style="1" width="7.08"/>
    <col collapsed="false" customWidth="true" hidden="false" outlineLevel="0" max="9" min="9" style="1" width="10.66"/>
    <col collapsed="false" customWidth="true" hidden="false" outlineLevel="0" max="10" min="10" style="1" width="10.49"/>
    <col collapsed="false" customWidth="true" hidden="false" outlineLevel="0" max="12" min="11" style="1" width="12.06"/>
    <col collapsed="false" customWidth="true" hidden="false" outlineLevel="0" max="13" min="13" style="1" width="10.79"/>
    <col collapsed="false" customWidth="true" hidden="false" outlineLevel="0" max="14" min="14" style="1" width="6.96"/>
    <col collapsed="false" customWidth="true" hidden="false" outlineLevel="0" max="17" min="15" style="1" width="12.06"/>
    <col collapsed="false" customWidth="true" hidden="false" outlineLevel="0" max="18" min="18" style="1" width="6.2"/>
    <col collapsed="false" customWidth="true" hidden="false" outlineLevel="0" max="20" min="19" style="1" width="16.99"/>
    <col collapsed="false" customWidth="true" hidden="false" outlineLevel="0" max="16384" min="16369" style="1" width="10.49"/>
  </cols>
  <sheetData>
    <row r="1" customFormat="false" ht="13.8" hidden="false" customHeight="false" outlineLevel="0" collapsed="false">
      <c r="E1" s="2" t="s">
        <v>0</v>
      </c>
      <c r="F1" s="2" t="s">
        <v>1</v>
      </c>
      <c r="G1" s="2" t="s">
        <v>2</v>
      </c>
      <c r="O1" s="2" t="str">
        <f aca="false">E1</f>
        <v>Solid</v>
      </c>
      <c r="P1" s="2" t="str">
        <f aca="false">F1</f>
        <v>Ideal</v>
      </c>
      <c r="Q1" s="2" t="str">
        <f aca="false">G1</f>
        <v>Prospective</v>
      </c>
    </row>
    <row r="2" customFormat="false" ht="13.8" hidden="false" customHeight="false" outlineLevel="0" collapsed="false">
      <c r="D2" s="3"/>
      <c r="E2" s="4" t="n">
        <f aca="false">1-F2-G2</f>
        <v>0.3</v>
      </c>
      <c r="F2" s="4" t="n">
        <v>0.35</v>
      </c>
      <c r="G2" s="4" t="n">
        <f aca="false">F2</f>
        <v>0.35</v>
      </c>
      <c r="I2" s="5"/>
      <c r="O2" s="4" t="n">
        <f aca="false">1-P2-Q2</f>
        <v>0.2</v>
      </c>
      <c r="P2" s="4" t="n">
        <v>0.4</v>
      </c>
      <c r="Q2" s="4" t="n">
        <f aca="false">P2</f>
        <v>0.4</v>
      </c>
      <c r="S2" s="1" t="s">
        <v>3</v>
      </c>
    </row>
    <row r="3" customFormat="false" ht="13.8" hidden="false" customHeight="false" outlineLevel="0" collapsed="false">
      <c r="A3" s="6" t="n">
        <v>-935000</v>
      </c>
      <c r="B3" s="3" t="n">
        <v>44988</v>
      </c>
      <c r="C3" s="1" t="s">
        <v>4</v>
      </c>
      <c r="E3" s="6" t="n">
        <f aca="false">A3-G3-F3</f>
        <v>-280500</v>
      </c>
      <c r="F3" s="6" t="n">
        <f aca="false">ROUND(F$2*A3,2)</f>
        <v>-327250</v>
      </c>
      <c r="G3" s="6" t="n">
        <f aca="false">F3</f>
        <v>-327250</v>
      </c>
      <c r="I3" s="7" t="b">
        <f aca="false">E3=A3*E$2</f>
        <v>1</v>
      </c>
      <c r="L3" s="6" t="n">
        <v>15000</v>
      </c>
      <c r="M3" s="3" t="n">
        <f aca="false">B$3</f>
        <v>44988</v>
      </c>
      <c r="O3" s="6" t="n">
        <f aca="false">L3-Q3-P3</f>
        <v>3000</v>
      </c>
      <c r="P3" s="6" t="n">
        <f aca="false">L3*P2</f>
        <v>6000</v>
      </c>
      <c r="Q3" s="6" t="n">
        <f aca="false">P3</f>
        <v>6000</v>
      </c>
      <c r="S3" s="7" t="b">
        <f aca="false">O3=L3*O2</f>
        <v>1</v>
      </c>
    </row>
    <row r="4" customFormat="false" ht="13.8" hidden="false" customHeight="false" outlineLevel="0" collapsed="false">
      <c r="A4" s="6" t="n">
        <v>4000</v>
      </c>
      <c r="B4" s="3" t="n">
        <v>45006</v>
      </c>
      <c r="C4" s="8" t="s">
        <v>5</v>
      </c>
      <c r="E4" s="6" t="n">
        <f aca="false">A4-G4-F4</f>
        <v>1200</v>
      </c>
      <c r="F4" s="6" t="n">
        <f aca="false">ROUND(F$2*A4,2)</f>
        <v>1400</v>
      </c>
      <c r="G4" s="6" t="n">
        <f aca="false">F4</f>
        <v>1400</v>
      </c>
      <c r="I4" s="7" t="b">
        <f aca="false">E4=A4*E$2</f>
        <v>1</v>
      </c>
      <c r="K4" s="8"/>
      <c r="L4" s="6" t="n">
        <f aca="false">A3-L3</f>
        <v>-950000</v>
      </c>
      <c r="M4" s="3" t="n">
        <f aca="false">B$3</f>
        <v>44988</v>
      </c>
      <c r="O4" s="6" t="n">
        <f aca="false">E3-O3</f>
        <v>-283500</v>
      </c>
      <c r="P4" s="6" t="n">
        <f aca="false">F3-P3</f>
        <v>-333250</v>
      </c>
      <c r="Q4" s="6" t="n">
        <f aca="false">G3-Q3</f>
        <v>-333250</v>
      </c>
      <c r="S4" s="7" t="b">
        <f aca="false">SUM(O4:Q4)=L4</f>
        <v>1</v>
      </c>
    </row>
    <row r="5" customFormat="false" ht="13.8" hidden="false" customHeight="false" outlineLevel="0" collapsed="false">
      <c r="A5" s="6" t="n">
        <f aca="false">SUM(E5:G5)</f>
        <v>102646.47</v>
      </c>
      <c r="B5" s="3" t="n">
        <v>45505</v>
      </c>
      <c r="C5" s="1" t="s">
        <v>6</v>
      </c>
      <c r="E5" s="6" t="n">
        <v>40986.34</v>
      </c>
      <c r="F5" s="6" t="n">
        <v>27522.22</v>
      </c>
      <c r="G5" s="6" t="n">
        <v>34137.91</v>
      </c>
      <c r="O5" s="4"/>
      <c r="P5" s="4"/>
      <c r="Q5" s="4"/>
    </row>
    <row r="6" customFormat="false" ht="13.8" hidden="false" customHeight="false" outlineLevel="0" collapsed="false">
      <c r="A6" s="6" t="n">
        <f aca="false">SUM(A3:A5)</f>
        <v>-828353.53</v>
      </c>
      <c r="B6" s="3" t="n">
        <f aca="false">SUMPRODUCT(A3:A5,B3:B5)/A6</f>
        <v>44923.848375041</v>
      </c>
      <c r="C6" s="3"/>
      <c r="E6" s="6" t="n">
        <f aca="false">SUM(E3:E5)</f>
        <v>-238313.66</v>
      </c>
      <c r="F6" s="6" t="n">
        <f aca="false">SUM(F3:F5)</f>
        <v>-298327.78</v>
      </c>
      <c r="G6" s="6" t="n">
        <f aca="false">SUM(G3:G5)</f>
        <v>-291712.09</v>
      </c>
      <c r="I6" s="9" t="b">
        <f aca="false">A6=SUM(E6:G6)</f>
        <v>1</v>
      </c>
      <c r="O6" s="10" t="n">
        <f aca="false">1-P6-Q6</f>
        <v>0.3334</v>
      </c>
      <c r="P6" s="10" t="n">
        <v>0.3333</v>
      </c>
      <c r="Q6" s="10" t="n">
        <f aca="false">P6</f>
        <v>0.3333</v>
      </c>
      <c r="S6" s="1" t="str">
        <f aca="false">C4</f>
        <v>To G Silver</v>
      </c>
    </row>
    <row r="7" customFormat="false" ht="13.8" hidden="false" customHeight="false" outlineLevel="0" collapsed="false">
      <c r="A7" s="0"/>
      <c r="B7" s="0"/>
      <c r="E7" s="11" t="n">
        <v>0.255976</v>
      </c>
      <c r="F7" s="11" t="n">
        <v>0.320438</v>
      </c>
      <c r="G7" s="11" t="n">
        <v>0.313332</v>
      </c>
      <c r="I7" s="11" t="n">
        <f aca="false">SUM(E7:G7)</f>
        <v>0.889746</v>
      </c>
      <c r="L7" s="6" t="n">
        <f aca="false">-A4</f>
        <v>-4000</v>
      </c>
      <c r="M7" s="3" t="n">
        <f aca="false">B4</f>
        <v>45006</v>
      </c>
      <c r="O7" s="6" t="n">
        <f aca="false">L7-P7-Q7</f>
        <v>-1333.6</v>
      </c>
      <c r="P7" s="6" t="n">
        <f aca="false">ROUND(L7*P6,2)</f>
        <v>-1333.2</v>
      </c>
      <c r="Q7" s="6" t="n">
        <f aca="false">P7</f>
        <v>-1333.2</v>
      </c>
      <c r="S7" s="7" t="b">
        <f aca="false">O7=ROUND(L7*O6,2)</f>
        <v>1</v>
      </c>
    </row>
    <row r="8" customFormat="false" ht="13.8" hidden="false" customHeight="false" outlineLevel="0" collapsed="false">
      <c r="F8" s="12"/>
      <c r="L8" s="6"/>
      <c r="O8" s="6" t="n">
        <f aca="false">O7+E4</f>
        <v>-133.6</v>
      </c>
      <c r="P8" s="6" t="n">
        <f aca="false">P7+F4</f>
        <v>66.8</v>
      </c>
      <c r="Q8" s="6" t="n">
        <f aca="false">Q7+G4</f>
        <v>66.8</v>
      </c>
      <c r="S8" s="7" t="b">
        <f aca="false">SUM(O8:Q8)=0</f>
        <v>0</v>
      </c>
    </row>
    <row r="9" customFormat="false" ht="13.8" hidden="false" customHeight="false" outlineLevel="0" collapsed="false">
      <c r="E9" s="13" t="b">
        <f aca="false">ABS(E6/$A6-E7/$I7)&lt;0.0001%</f>
        <v>1</v>
      </c>
      <c r="F9" s="13" t="b">
        <f aca="false">ABS(F6/$A6-F7/$I7)&lt;0.0001%</f>
        <v>1</v>
      </c>
      <c r="G9" s="13" t="b">
        <f aca="false">ABS(G6/$A6-G7/$I7)&lt;0.0001%</f>
        <v>1</v>
      </c>
      <c r="L9" s="5"/>
    </row>
    <row r="10" customFormat="false" ht="13.8" hidden="false" customHeight="false" outlineLevel="0" collapsed="false">
      <c r="E10" s="14"/>
    </row>
    <row r="12" customFormat="false" ht="13.8" hidden="false" customHeight="false" outlineLevel="0" collapsed="false">
      <c r="E12" s="0"/>
      <c r="F12" s="0"/>
      <c r="G12" s="0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1117</TotalTime>
  <Application>LibreOffice/7.6.7.2$MacOSX_AARCH64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Wael Ellithy</dc:creator>
  <dc:description/>
  <dc:language>en-US</dc:language>
  <cp:lastModifiedBy/>
  <cp:lastPrinted>2021-11-02T01:19:24Z</cp:lastPrinted>
  <dcterms:modified xsi:type="dcterms:W3CDTF">2024-08-17T18:57:45Z</dcterms:modified>
  <cp:revision>216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