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ss\2021\P12\"/>
    </mc:Choice>
  </mc:AlternateContent>
  <xr:revisionPtr revIDLastSave="0" documentId="13_ncr:1_{6F1627B3-508A-41AD-8C06-76349A4AF12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B8" i="1"/>
  <c r="H3" i="1"/>
  <c r="E2" i="1"/>
  <c r="H2" i="1" s="1"/>
  <c r="A8" i="1" l="1"/>
  <c r="E3" i="1" s="1"/>
  <c r="H5" i="1"/>
  <c r="J3" i="1"/>
  <c r="J4" i="1" s="1"/>
  <c r="L5" i="1" s="1"/>
  <c r="E6" i="1" l="1"/>
  <c r="E4" i="1" l="1"/>
  <c r="E5" i="1" l="1"/>
  <c r="H6" i="1" s="1"/>
  <c r="H4" i="1"/>
</calcChain>
</file>

<file path=xl/sharedStrings.xml><?xml version="1.0" encoding="utf-8"?>
<sst xmlns="http://schemas.openxmlformats.org/spreadsheetml/2006/main" count="20" uniqueCount="20">
  <si>
    <t>Amount</t>
  </si>
  <si>
    <t>Date</t>
  </si>
  <si>
    <t>Description</t>
  </si>
  <si>
    <t>Cost</t>
  </si>
  <si>
    <t>Purchaser Statement</t>
  </si>
  <si>
    <t>2019 Tax #1</t>
  </si>
  <si>
    <t>2019 Tax #2</t>
  </si>
  <si>
    <t>2020 Tax #1</t>
  </si>
  <si>
    <t>2020 Tax #2</t>
  </si>
  <si>
    <t>2021-03-26_P12_seller_statement.pdf</t>
  </si>
  <si>
    <t>Gross profit</t>
  </si>
  <si>
    <t>Kareem MF</t>
  </si>
  <si>
    <t>Sale</t>
  </si>
  <si>
    <t>MF</t>
  </si>
  <si>
    <t>Income</t>
  </si>
  <si>
    <t>Revenue</t>
  </si>
  <si>
    <t>ROI</t>
  </si>
  <si>
    <t>IRR</t>
  </si>
  <si>
    <t>2021-04-01_P12_seller_statement.pdf</t>
  </si>
  <si>
    <t>2021-04-06_seller_statement.pdf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</si>
</sst>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&quot; &quot;;[Red]&quot;(&quot;&quot;$&quot;#,##0.00&quot;)&quot;"/>
    <numFmt numFmtId="165" formatCode="yyyy\-mm\-dd"/>
    <numFmt numFmtId="166" formatCode="&quot;$&quot;#,##0.00;[Red]&quot;$&quot;#,##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4" fontId="0" fillId="0" borderId="0" xfId="0" applyNumberFormat="1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L7" sqref="L7"/>
    </sheetView>
  </sheetViews>
  <sheetFormatPr defaultRowHeight="15" x14ac:dyDescent="0.25"/>
  <cols>
    <col min="1" max="1" width="12.42578125" style="3" customWidth="1"/>
    <col min="2" max="2" width="11.85546875" style="3" customWidth="1"/>
    <col min="3" max="3" width="19.7109375" bestFit="1" customWidth="1"/>
    <col min="4" max="4" width="3.5703125" bestFit="1" customWidth="1"/>
    <col min="5" max="5" width="11.85546875" customWidth="1"/>
    <col min="6" max="6" width="5.28515625" customWidth="1"/>
    <col min="7" max="7" width="12.42578125" customWidth="1"/>
    <col min="8" max="8" width="10.5703125" customWidth="1"/>
    <col min="9" max="9" width="9.140625" customWidth="1"/>
    <col min="10" max="10" width="11.85546875" bestFit="1" customWidth="1"/>
    <col min="11" max="11" width="35.140625" bestFit="1" customWidth="1"/>
    <col min="12" max="1021" width="9.140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G1"/>
      <c r="H1" s="2"/>
    </row>
    <row r="2" spans="1:12" x14ac:dyDescent="0.25">
      <c r="A2" s="3">
        <v>-494650.84</v>
      </c>
      <c r="B2" s="4">
        <v>43712</v>
      </c>
      <c r="C2" t="s">
        <v>4</v>
      </c>
      <c r="E2" s="3">
        <f>-SUM(A2:A6)</f>
        <v>515465.80000000005</v>
      </c>
      <c r="G2" t="s">
        <v>3</v>
      </c>
      <c r="H2" s="4">
        <f>-SUMPRODUCT(A2:A6,B2:B6)/E2</f>
        <v>43723.258124050139</v>
      </c>
      <c r="J2" s="8">
        <v>653206.30000000005</v>
      </c>
      <c r="K2" t="s">
        <v>9</v>
      </c>
    </row>
    <row r="3" spans="1:12" x14ac:dyDescent="0.25">
      <c r="A3" s="3">
        <v>-10497.88</v>
      </c>
      <c r="B3" s="4">
        <v>43837</v>
      </c>
      <c r="C3" t="s">
        <v>5</v>
      </c>
      <c r="E3" s="3">
        <f>A7+A8</f>
        <v>610415.17000000004</v>
      </c>
      <c r="G3" t="s">
        <v>14</v>
      </c>
      <c r="H3" s="4">
        <f>B7</f>
        <v>44291</v>
      </c>
      <c r="J3" s="8">
        <f>J2-E2</f>
        <v>137740.5</v>
      </c>
      <c r="K3" t="s">
        <v>10</v>
      </c>
    </row>
    <row r="4" spans="1:12" x14ac:dyDescent="0.25">
      <c r="A4" s="3">
        <v>-436.5</v>
      </c>
      <c r="B4" s="4">
        <v>43837</v>
      </c>
      <c r="C4" t="s">
        <v>6</v>
      </c>
      <c r="E4" s="3">
        <f>E3-E2</f>
        <v>94949.37</v>
      </c>
      <c r="G4" t="s">
        <v>15</v>
      </c>
      <c r="H4" s="10" t="b">
        <f>ROUND(E4-SUM(A2:A8),2)=0</f>
        <v>1</v>
      </c>
      <c r="J4" s="8">
        <f>ROUND(J3*L4,2)</f>
        <v>34435.129999999997</v>
      </c>
      <c r="K4" t="s">
        <v>11</v>
      </c>
      <c r="L4" s="9">
        <v>0.25</v>
      </c>
    </row>
    <row r="5" spans="1:12" x14ac:dyDescent="0.25">
      <c r="A5" s="3">
        <v>-398.19</v>
      </c>
      <c r="B5" s="4">
        <v>44161</v>
      </c>
      <c r="C5" t="s">
        <v>7</v>
      </c>
      <c r="E5" s="9">
        <f>E4/E2</f>
        <v>0.18420110509756416</v>
      </c>
      <c r="F5" s="7"/>
      <c r="G5" t="s">
        <v>16</v>
      </c>
      <c r="H5" s="11">
        <f>(H3-H2)/365</f>
        <v>1.5554571943831821</v>
      </c>
      <c r="J5" s="8">
        <v>618771.17000000004</v>
      </c>
      <c r="K5" t="s">
        <v>18</v>
      </c>
      <c r="L5" t="b">
        <f>J5=J2-J4</f>
        <v>1</v>
      </c>
    </row>
    <row r="6" spans="1:12" x14ac:dyDescent="0.25">
      <c r="A6" s="3">
        <v>-9482.39</v>
      </c>
      <c r="B6" s="4">
        <v>44161</v>
      </c>
      <c r="C6" t="s">
        <v>8</v>
      </c>
      <c r="E6" s="9">
        <f>XIRR(A2:A8,B2:B8)</f>
        <v>0.11469677090644836</v>
      </c>
      <c r="G6" t="s">
        <v>17</v>
      </c>
      <c r="H6" s="5" t="b">
        <f>POWER(1+E5,1/H5)-1-E6&lt;0.1</f>
        <v>1</v>
      </c>
      <c r="J6" s="8">
        <v>618671.17000000004</v>
      </c>
      <c r="K6" t="s">
        <v>19</v>
      </c>
      <c r="L6" t="b">
        <f>J6=A7</f>
        <v>1</v>
      </c>
    </row>
    <row r="7" spans="1:12" x14ac:dyDescent="0.25">
      <c r="A7" s="8">
        <v>618671.17000000004</v>
      </c>
      <c r="B7" s="4">
        <v>44291</v>
      </c>
      <c r="C7" t="s">
        <v>12</v>
      </c>
      <c r="E7" s="3"/>
    </row>
    <row r="8" spans="1:12" x14ac:dyDescent="0.25">
      <c r="A8" s="3">
        <f>-ROUND(D8*(A7-E2),0)</f>
        <v>-8256</v>
      </c>
      <c r="B8" s="4">
        <f>B7</f>
        <v>44291</v>
      </c>
      <c r="C8" t="s">
        <v>13</v>
      </c>
      <c r="D8" s="9">
        <v>0.08</v>
      </c>
    </row>
    <row r="9" spans="1:12" x14ac:dyDescent="0.25">
      <c r="B9" s="4"/>
      <c r="E9" s="3"/>
      <c r="F9" s="3"/>
    </row>
    <row r="10" spans="1:12" x14ac:dyDescent="0.25">
      <c r="B10" s="4"/>
      <c r="E10" s="3"/>
    </row>
    <row r="11" spans="1:12" x14ac:dyDescent="0.25">
      <c r="E11" s="3"/>
    </row>
    <row r="12" spans="1:12" x14ac:dyDescent="0.25">
      <c r="F12" s="6"/>
      <c r="G12" s="3"/>
    </row>
  </sheetData>
  <pageMargins left="0.7" right="0.7" top="0.75" bottom="0.75" header="0.30000000000000004" footer="0.30000000000000004"/>
  <pageSetup fitToWidth="0" fitToHeight="0" orientation="portrait" r:id="rId1"/>
  <ignoredErrors>
    <ignoredError sqref="H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cp:revision>12</cp:revision>
  <dcterms:created xsi:type="dcterms:W3CDTF">2019-01-21T17:40:41Z</dcterms:created>
  <dcterms:modified xsi:type="dcterms:W3CDTF">2021-04-06T17:50:51Z</dcterms:modified>
</cp:coreProperties>
</file>