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i\Documents\arx\ress\2022\P11\"/>
    </mc:Choice>
  </mc:AlternateContent>
  <xr:revisionPtr revIDLastSave="0" documentId="13_ncr:1_{1326FC97-A76B-41B0-9457-ED88A4D19FE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5" i="1" l="1"/>
  <c r="B14" i="1"/>
  <c r="B13" i="1"/>
  <c r="B12" i="1"/>
  <c r="H2" i="1"/>
  <c r="A3" i="1"/>
  <c r="E1" i="1" s="1"/>
  <c r="H1" i="1" s="1"/>
  <c r="H3" i="1" s="1"/>
  <c r="A14" i="1" l="1"/>
  <c r="A15" i="1" s="1"/>
  <c r="A13" i="1"/>
  <c r="E4" i="1" l="1"/>
  <c r="E2" i="1"/>
  <c r="E3" i="1" s="1"/>
  <c r="H4" i="1" l="1"/>
</calcChain>
</file>

<file path=xl/sharedStrings.xml><?xml version="1.0" encoding="utf-8"?>
<sst xmlns="http://schemas.openxmlformats.org/spreadsheetml/2006/main" count="21" uniqueCount="21">
  <si>
    <t>Amount</t>
  </si>
  <si>
    <t>Date</t>
  </si>
  <si>
    <t>Description</t>
  </si>
  <si>
    <t>Cost</t>
  </si>
  <si>
    <t>Purchaser Statement</t>
  </si>
  <si>
    <t>2019 Tax #2</t>
  </si>
  <si>
    <t>2019 Tax #1</t>
  </si>
  <si>
    <t>2020 Tax #1</t>
  </si>
  <si>
    <t>2020 Tax #2</t>
  </si>
  <si>
    <t>Cancelled contract</t>
  </si>
  <si>
    <t>2021 Tax #1</t>
  </si>
  <si>
    <t>2021 Tax #2</t>
  </si>
  <si>
    <t>Kareem repay</t>
  </si>
  <si>
    <t>Kareem MF</t>
  </si>
  <si>
    <t>Revenue</t>
  </si>
  <si>
    <t>ROI</t>
  </si>
  <si>
    <t>Sale</t>
  </si>
  <si>
    <t>4 grass cut</t>
  </si>
  <si>
    <t>MF #1</t>
  </si>
  <si>
    <t>MF #2</t>
  </si>
  <si>
    <t>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</si>
</sst>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&quot; &quot;;[Red]&quot;(&quot;&quot;$&quot;#,##0.00&quot;)&quot;"/>
    <numFmt numFmtId="165" formatCode="yyyy\-mm\-dd"/>
    <numFmt numFmtId="166" formatCode="&quot;$&quot;#,##0.00;[Red]&quot;$&quot;#,##0.00"/>
    <numFmt numFmtId="167" formatCode="#,##0.000;[Red]#,##0.00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4" fontId="0" fillId="0" borderId="0" xfId="0" applyNumberFormat="1"/>
    <xf numFmtId="9" fontId="0" fillId="0" borderId="0" xfId="0" applyNumberFormat="1"/>
    <xf numFmtId="8" fontId="0" fillId="0" borderId="0" xfId="0" applyNumberFormat="1"/>
    <xf numFmtId="10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13" sqref="B13:B15"/>
    </sheetView>
  </sheetViews>
  <sheetFormatPr defaultRowHeight="14.4" x14ac:dyDescent="0.3"/>
  <cols>
    <col min="1" max="1" width="12.44140625" style="2" customWidth="1"/>
    <col min="2" max="2" width="11.88671875" style="2" customWidth="1"/>
    <col min="3" max="3" width="19.6640625" bestFit="1" customWidth="1"/>
    <col min="4" max="4" width="4.44140625" bestFit="1" customWidth="1"/>
    <col min="5" max="5" width="11.5546875" bestFit="1" customWidth="1"/>
    <col min="6" max="6" width="7.88671875" customWidth="1"/>
    <col min="7" max="7" width="8.44140625" customWidth="1"/>
    <col min="8" max="8" width="12.44140625" customWidth="1"/>
    <col min="9" max="1011" width="9.109375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E1" s="2">
        <f>-SUM(A2:A10)</f>
        <v>432458.19999999995</v>
      </c>
      <c r="F1"/>
      <c r="G1" t="s">
        <v>3</v>
      </c>
      <c r="H1" s="3">
        <f>-SUMPRODUCT(A2:A10,B2:B10)/E1</f>
        <v>43752.723940255972</v>
      </c>
    </row>
    <row r="2" spans="1:8" x14ac:dyDescent="0.3">
      <c r="A2" s="2">
        <v>-393468.66</v>
      </c>
      <c r="B2" s="3">
        <v>43712</v>
      </c>
      <c r="C2" t="s">
        <v>4</v>
      </c>
      <c r="E2" s="2">
        <f>SUM(A2:A15)</f>
        <v>14037.380000000028</v>
      </c>
      <c r="G2" t="s">
        <v>14</v>
      </c>
      <c r="H2" s="5">
        <f>B11</f>
        <v>44677</v>
      </c>
    </row>
    <row r="3" spans="1:8" x14ac:dyDescent="0.3">
      <c r="A3" s="2">
        <f>-2168.62</f>
        <v>-2168.62</v>
      </c>
      <c r="B3" s="3">
        <v>43836</v>
      </c>
      <c r="C3" t="s">
        <v>5</v>
      </c>
      <c r="E3" s="8">
        <f>E2/E1</f>
        <v>3.2459507069122588E-2</v>
      </c>
      <c r="F3" s="2"/>
      <c r="G3" s="3" t="s">
        <v>15</v>
      </c>
      <c r="H3" s="10">
        <f>YEARFRAC(H1,H2)</f>
        <v>2.5333333333333332</v>
      </c>
    </row>
    <row r="4" spans="1:8" x14ac:dyDescent="0.3">
      <c r="A4" s="2">
        <v>-12702.13</v>
      </c>
      <c r="B4" s="3">
        <v>43837</v>
      </c>
      <c r="C4" t="s">
        <v>6</v>
      </c>
      <c r="E4" s="8">
        <f>XIRR(A2:A15,B2:B15)</f>
        <v>1.2688723206520081E-2</v>
      </c>
      <c r="F4" s="2"/>
      <c r="G4" s="3" t="s">
        <v>20</v>
      </c>
      <c r="H4" t="b">
        <f>ABS(POWER(1+E3,1/H3)-1-E4)&lt;0.0001%</f>
        <v>1</v>
      </c>
    </row>
    <row r="5" spans="1:8" x14ac:dyDescent="0.3">
      <c r="A5" s="2">
        <v>-10158.18</v>
      </c>
      <c r="B5" s="5">
        <v>44161</v>
      </c>
      <c r="C5" t="s">
        <v>7</v>
      </c>
      <c r="F5" s="2"/>
    </row>
    <row r="6" spans="1:8" x14ac:dyDescent="0.3">
      <c r="A6" s="2">
        <v>-1816.59</v>
      </c>
      <c r="B6" s="3">
        <v>44161</v>
      </c>
      <c r="C6" t="s">
        <v>8</v>
      </c>
      <c r="F6" s="6"/>
      <c r="G6" s="3"/>
    </row>
    <row r="7" spans="1:8" x14ac:dyDescent="0.3">
      <c r="A7" s="2">
        <v>1000</v>
      </c>
      <c r="B7" s="3">
        <v>44543</v>
      </c>
      <c r="C7" t="s">
        <v>9</v>
      </c>
      <c r="F7" s="6"/>
      <c r="G7" s="3"/>
    </row>
    <row r="8" spans="1:8" x14ac:dyDescent="0.3">
      <c r="A8" s="2">
        <v>-10826.66</v>
      </c>
      <c r="B8" s="3">
        <v>44564</v>
      </c>
      <c r="C8" t="s">
        <v>10</v>
      </c>
      <c r="E8" s="6"/>
      <c r="F8" s="2"/>
    </row>
    <row r="9" spans="1:8" x14ac:dyDescent="0.3">
      <c r="A9" s="2">
        <v>-1867.36</v>
      </c>
      <c r="B9" s="3">
        <v>44564</v>
      </c>
      <c r="C9" t="s">
        <v>11</v>
      </c>
      <c r="F9" s="2"/>
    </row>
    <row r="10" spans="1:8" x14ac:dyDescent="0.3">
      <c r="A10" s="2">
        <v>-450</v>
      </c>
      <c r="B10" s="3">
        <v>44587</v>
      </c>
      <c r="C10" t="s">
        <v>12</v>
      </c>
      <c r="F10" s="2"/>
    </row>
    <row r="11" spans="1:8" x14ac:dyDescent="0.3">
      <c r="A11" s="7">
        <v>453252.23</v>
      </c>
      <c r="B11" s="5">
        <v>44677</v>
      </c>
      <c r="C11" t="s">
        <v>16</v>
      </c>
      <c r="F11" s="2"/>
      <c r="G11" s="2"/>
    </row>
    <row r="12" spans="1:8" x14ac:dyDescent="0.3">
      <c r="A12" s="2">
        <v>-450</v>
      </c>
      <c r="B12" s="5">
        <f>B$11</f>
        <v>44677</v>
      </c>
      <c r="C12" t="s">
        <v>17</v>
      </c>
      <c r="F12" s="2"/>
    </row>
    <row r="13" spans="1:8" x14ac:dyDescent="0.3">
      <c r="A13" s="2">
        <f>-ROUND(D13*SUM(A2:A12),2)</f>
        <v>-5086.01</v>
      </c>
      <c r="B13" s="5">
        <f t="shared" ref="B13:B15" si="0">B$11</f>
        <v>44677</v>
      </c>
      <c r="C13" t="s">
        <v>13</v>
      </c>
      <c r="D13" s="6">
        <v>0.25</v>
      </c>
      <c r="F13" s="2"/>
    </row>
    <row r="14" spans="1:8" x14ac:dyDescent="0.3">
      <c r="A14" s="2">
        <f>-ROUND(D14*SUM(A2:A13),2)</f>
        <v>-762.9</v>
      </c>
      <c r="B14" s="5">
        <f t="shared" si="0"/>
        <v>44677</v>
      </c>
      <c r="C14" t="s">
        <v>18</v>
      </c>
      <c r="D14" s="6">
        <v>0.05</v>
      </c>
    </row>
    <row r="15" spans="1:8" x14ac:dyDescent="0.3">
      <c r="A15" s="2">
        <f>ROUND(A14*D15/D14,2)</f>
        <v>-457.74</v>
      </c>
      <c r="B15" s="5">
        <f t="shared" si="0"/>
        <v>44677</v>
      </c>
      <c r="C15" t="s">
        <v>19</v>
      </c>
      <c r="D15" s="6">
        <v>0.03</v>
      </c>
    </row>
    <row r="16" spans="1:8" x14ac:dyDescent="0.3">
      <c r="E16" s="9"/>
    </row>
    <row r="17" spans="4:8" x14ac:dyDescent="0.3">
      <c r="D17" s="3"/>
      <c r="E17" s="3"/>
    </row>
    <row r="18" spans="4:8" x14ac:dyDescent="0.3">
      <c r="D18" s="3"/>
      <c r="E18" s="3"/>
    </row>
    <row r="19" spans="4:8" x14ac:dyDescent="0.3">
      <c r="D19" s="3"/>
      <c r="E19" s="3"/>
    </row>
    <row r="20" spans="4:8" x14ac:dyDescent="0.3">
      <c r="G20" s="2"/>
      <c r="H20" s="2"/>
    </row>
    <row r="21" spans="4:8" x14ac:dyDescent="0.3">
      <c r="F21" s="2"/>
      <c r="H21" s="2"/>
    </row>
    <row r="22" spans="4:8" x14ac:dyDescent="0.3">
      <c r="G22" s="4"/>
      <c r="H22" s="2"/>
    </row>
  </sheetData>
  <pageMargins left="0.7" right="0.7" top="0.75" bottom="0.75" header="0.30000000000000004" footer="0.30000000000000004"/>
  <pageSetup fitToWidth="0" fitToHeight="0" orientation="portrait" r:id="rId1"/>
  <ignoredErrors>
    <ignoredError sqref="H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Ellithy</dc:creator>
  <cp:lastModifiedBy>Wael Ellithy</cp:lastModifiedBy>
  <cp:revision>8</cp:revision>
  <dcterms:created xsi:type="dcterms:W3CDTF">2019-01-21T17:40:41Z</dcterms:created>
  <dcterms:modified xsi:type="dcterms:W3CDTF">2022-04-26T16:19:24Z</dcterms:modified>
</cp:coreProperties>
</file>