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0" documentId="8_{D96DAF30-6281-4D71-91C1-B619E948ED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Planilha2" sheetId="2" r:id="rId2"/>
  </sheets>
  <externalReferences>
    <externalReference r:id="rId3"/>
  </externalReferences>
  <definedNames>
    <definedName name="aporte">APP!$E$17:$E$17</definedName>
    <definedName name="patrimonio">APP!$E$20:$E$20</definedName>
    <definedName name="qtd_anos">APP!$E$18:$E$18</definedName>
    <definedName name="rendimento_carteira">APP!$E$13:$E$13</definedName>
    <definedName name="salario">APP!$E$12:$E$12</definedName>
    <definedName name="sugestao_investimento">APP!$E$14:$E$14</definedName>
    <definedName name="taxa_mensal">APP!$E$19:$E$19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3" i="1"/>
  <c r="E33" i="1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A6" i="2"/>
  <c r="A7" i="2"/>
  <c r="A8" i="2"/>
  <c r="A9" i="2"/>
  <c r="A4" i="2"/>
  <c r="E38" i="1"/>
  <c r="E37" i="1"/>
  <c r="E36" i="1"/>
  <c r="E35" i="1"/>
  <c r="E34" i="1"/>
  <c r="E39" i="1"/>
  <c r="C32" i="1"/>
  <c r="E20" i="1" a="1"/>
  <c r="E20" i="1"/>
  <c r="E21" i="1" s="1" a="1"/>
  <c r="E21" i="1" s="1"/>
  <c r="E14" i="1"/>
  <c r="D24" i="1"/>
  <c r="E24" i="1" s="1" a="1"/>
  <c r="E24" i="1" s="1"/>
  <c r="D28" i="1"/>
  <c r="E28" i="1" s="1" a="1"/>
  <c r="E28" i="1" s="1"/>
  <c r="D27" i="1"/>
  <c r="E27" i="1" s="1" a="1"/>
  <c r="E27" i="1" s="1"/>
  <c r="D26" i="1"/>
  <c r="E26" i="1" s="1" a="1"/>
  <c r="E26" i="1" s="1"/>
  <c r="D25" i="1"/>
  <c r="E25" i="1" s="1" a="1"/>
  <c r="E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<sst xmlns="http://schemas.openxmlformats.org/spreadsheetml/2006/main" count="68" uniqueCount="34">
  <si>
    <t>CONFIGURAÇÕES</t>
  </si>
  <si>
    <t>Salário</t>
  </si>
  <si>
    <t>Rendimento carteira</t>
  </si>
  <si>
    <t>Sugestão de investimento</t>
  </si>
  <si>
    <t>INVESTIMENTO MENSAL.</t>
  </si>
  <si>
    <t>Quantos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</si>
  <si>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</si>
  <si>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</si>
  <si>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</si>
  <si>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</si>
  <si>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</si>
  <si>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</si>
  <si>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 xml:space="preserve">Quantos em 2 anos? </t>
  </si>
  <si>
    <t>Quantos em 5 anos?</t>
  </si>
  <si>
    <t>Quantos em 10 anos?</t>
  </si>
  <si>
    <t>Quantos em 20 anos?</t>
  </si>
  <si>
    <t>Quantos em 30 anos?</t>
  </si>
  <si>
    <t>PERFIL</t>
  </si>
  <si>
    <t>Moderado</t>
  </si>
  <si>
    <t>VALOR A SER INVESTIDO POR MÊS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</si>
  <si>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</si>
  <si>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</si>
  <si>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</si>
  <si>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</si>
  <si>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</si>
  <si>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</si>
  <si>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</si>
  <si>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</si>
  <si>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</si>
  <si>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 xml:space="preserve">PERFIL </t>
  </si>
  <si>
    <t>TIPO DE FII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</si>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</sst>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>
    <font>
      <sz val="11"/>
      <color theme="1"/>
      <name val="Aptos Narrow"/>
      <family val="2"/>
      <scheme val="minor"/>
    </font>
    <font>
      <b/>
      <sz val="20"/>
      <color rgb="FFFFFFFF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sz val="13"/>
      <color theme="1"/>
      <name val="Aptos Narrow"/>
      <scheme val="minor"/>
    </font>
    <font>
      <b/>
      <sz val="13"/>
      <color theme="1"/>
      <name val="Aptos Narrow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11" fillId="5" borderId="0" applyNumberFormat="0" applyBorder="0" applyAlignment="0" applyProtection="0"/>
  </cellStyleXfs>
  <cellXfs count="58">
    <xf numFmtId="0" fontId="0" fillId="0" borderId="0" xfId="0"/>
    <xf numFmtId="0" fontId="3" fillId="3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4" borderId="4" xfId="0" applyFont="1" applyFill="1" applyBorder="1"/>
    <xf numFmtId="0" fontId="5" fillId="4" borderId="0" xfId="0" applyFont="1" applyFill="1" applyBorder="1"/>
    <xf numFmtId="8" fontId="5" fillId="4" borderId="0" xfId="0" applyNumberFormat="1" applyFont="1" applyFill="1" applyBorder="1"/>
    <xf numFmtId="8" fontId="5" fillId="4" borderId="5" xfId="0" applyNumberFormat="1" applyFont="1" applyFill="1" applyBorder="1"/>
    <xf numFmtId="0" fontId="6" fillId="4" borderId="4" xfId="0" applyFont="1" applyFill="1" applyBorder="1"/>
    <xf numFmtId="0" fontId="4" fillId="4" borderId="6" xfId="0" applyFont="1" applyFill="1" applyBorder="1"/>
    <xf numFmtId="0" fontId="2" fillId="4" borderId="7" xfId="0" applyFont="1" applyFill="1" applyBorder="1"/>
    <xf numFmtId="8" fontId="2" fillId="4" borderId="7" xfId="0" applyNumberFormat="1" applyFont="1" applyFill="1" applyBorder="1"/>
    <xf numFmtId="8" fontId="5" fillId="4" borderId="8" xfId="0" applyNumberFormat="1" applyFont="1" applyFill="1" applyBorder="1"/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164" fontId="5" fillId="0" borderId="5" xfId="0" applyNumberFormat="1" applyFont="1" applyBorder="1" applyAlignment="1">
      <alignment vertical="center" wrapText="1"/>
    </xf>
    <xf numFmtId="0" fontId="5" fillId="0" borderId="5" xfId="0" applyFont="1" applyBorder="1"/>
    <xf numFmtId="10" fontId="5" fillId="0" borderId="5" xfId="0" applyNumberFormat="1" applyFont="1" applyBorder="1"/>
    <xf numFmtId="0" fontId="8" fillId="4" borderId="6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/>
    </xf>
    <xf numFmtId="0" fontId="0" fillId="0" borderId="0" xfId="0" applyAlignment="1">
      <alignment wrapText="1"/>
    </xf>
    <xf numFmtId="0" fontId="0" fillId="7" borderId="0" xfId="0" applyFill="1"/>
    <xf numFmtId="0" fontId="11" fillId="5" borderId="0" xfId="2"/>
    <xf numFmtId="0" fontId="11" fillId="5" borderId="0" xfId="2" applyAlignment="1">
      <alignment horizontal="center"/>
    </xf>
    <xf numFmtId="0" fontId="2" fillId="6" borderId="0" xfId="0" applyFont="1" applyFill="1"/>
    <xf numFmtId="164" fontId="2" fillId="6" borderId="0" xfId="1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64" fontId="2" fillId="6" borderId="0" xfId="0" applyNumberFormat="1" applyFont="1" applyFill="1"/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6" borderId="0" xfId="0" applyNumberFormat="1" applyFill="1" applyAlignment="1">
      <alignment horizontal="center"/>
    </xf>
    <xf numFmtId="164" fontId="0" fillId="6" borderId="0" xfId="0" applyNumberFormat="1" applyFill="1"/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cat>
            <c:strRef>
              <c:f>APP!$B$33:$B$38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APP!$C$33:$C$38</c:f>
            </c:numRef>
          </c:val>
          <c:extLst>
            <c:ext xmlns:c16="http://schemas.microsoft.com/office/drawing/2014/chart" uri="{C3380CC4-5D6E-409C-BE32-E72D297353CC}">
              <c16:uniqueId val="{00000001-0B89-489A-83CC-9FF8AE6A19C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APP!$D$33:$D$38</c:f>
              <c:numCache>
                <c:formatCode>0%</c:formatCode>
                <c:ptCount val="6"/>
                <c:pt idx="0">
                  <c:v>0.32</c:v>
                </c:pt>
                <c:pt idx="1">
                  <c:v>0.3</c:v>
                </c:pt>
                <c:pt idx="2">
                  <c:v>0.08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89-489A-83CC-9FF8AE6A1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85725</xdr:rowOff>
    </xdr:from>
    <xdr:to>
      <xdr:col>5</xdr:col>
      <xdr:colOff>19050</xdr:colOff>
      <xdr:row>9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094BC72-99B4-4C7C-AB7E-ECB4A0E777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71500" y="276225"/>
          <a:ext cx="7448550" cy="1457325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38</xdr:row>
      <xdr:rowOff>171450</xdr:rowOff>
    </xdr:from>
    <xdr:to>
      <xdr:col>4</xdr:col>
      <xdr:colOff>847725</xdr:colOff>
      <xdr:row>53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2A61A1-8E65-B570-092D-387814CDD71F}"/>
            </a:ext>
            <a:ext uri="{147F2762-F138-4A5C-976F-8EAC2B608ADB}">
              <a16:predDERef xmlns:a16="http://schemas.microsoft.com/office/drawing/2014/main" pred="{6094BC72-99B4-4C7C-AB7E-ECB4A0E77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167fe89196f1ecb/a04b81b1-8e35-4e72-aeb9-98aed8ed4403%20(1)%202.xlsx" TargetMode="External"/><Relationship Id="rId1" Type="http://schemas.openxmlformats.org/officeDocument/2006/relationships/externalLinkPath" Target="a04b81b1-8e35-4e72-aeb9-98aed8ed4403%20(1)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1167fe89196f1ecb" itemId="1167fe89196f1ecb!3755">
      <xxl21:absoluteUrl r:id="rId2"/>
    </xxl21:alternateUrls>
    <sheetNames>
      <sheetName val="APP"/>
      <sheetName val="Planilha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E39"/>
  <sheetViews>
    <sheetView showGridLines="0" tabSelected="1" topLeftCell="A29" workbookViewId="0">
      <selection activeCell="B33" sqref="B33:D38"/>
    </sheetView>
  </sheetViews>
  <sheetFormatPr defaultColWidth="0" defaultRowHeight="15"/>
  <cols>
    <col min="1" max="1" width="9.140625" customWidth="1"/>
    <col min="2" max="2" width="70.28515625" customWidth="1"/>
    <col min="3" max="3" width="11.7109375" hidden="1" customWidth="1"/>
    <col min="4" max="4" width="27.7109375" customWidth="1"/>
    <col min="5" max="5" width="12.85546875" customWidth="1"/>
    <col min="6" max="6" width="9.140625" customWidth="1"/>
    <col min="7" max="7" width="22.7109375" bestFit="1" customWidth="1"/>
    <col min="8" max="8" width="12" bestFit="1" customWidth="1"/>
    <col min="9" max="11" width="9.140625" customWidth="1"/>
  </cols>
  <sheetData>
    <row r="11" spans="2:5" ht="25.5" customHeight="1">
      <c r="B11" s="37" t="s">
        <v>0</v>
      </c>
      <c r="C11" s="38"/>
      <c r="D11" s="38"/>
      <c r="E11" s="39"/>
    </row>
    <row r="12" spans="2:5">
      <c r="B12" s="31" t="s">
        <v>1</v>
      </c>
      <c r="C12" s="17"/>
      <c r="D12" s="17"/>
      <c r="E12" s="32">
        <v>5000</v>
      </c>
    </row>
    <row r="13" spans="2:5">
      <c r="B13" s="33" t="s">
        <v>2</v>
      </c>
      <c r="C13" s="18"/>
      <c r="D13" s="18"/>
      <c r="E13" s="32">
        <v>8.8999999999999999E-3</v>
      </c>
    </row>
    <row r="14" spans="2:5">
      <c r="B14" s="34" t="s">
        <v>3</v>
      </c>
      <c r="C14" s="35"/>
      <c r="D14" s="35"/>
      <c r="E14" s="36">
        <f>E12*30%</f>
        <v>1500</v>
      </c>
    </row>
    <row r="15" spans="2:5">
      <c r="B15" s="16"/>
      <c r="C15" s="16"/>
      <c r="D15" s="16"/>
    </row>
    <row r="16" spans="2:5" ht="35.25" customHeight="1">
      <c r="B16" s="23" t="s">
        <v>4</v>
      </c>
      <c r="C16" s="24"/>
      <c r="D16" s="24"/>
      <c r="E16" s="25"/>
    </row>
    <row r="17" spans="1:5" ht="16.5">
      <c r="B17" s="19" t="s">
        <v>5</v>
      </c>
      <c r="C17" s="20"/>
      <c r="D17" s="20"/>
      <c r="E17" s="26">
        <v>500</v>
      </c>
    </row>
    <row r="18" spans="1:5" ht="17.25">
      <c r="B18" s="19" t="s">
        <v>6</v>
      </c>
      <c r="C18" s="20"/>
      <c r="D18" s="20"/>
      <c r="E18" s="27">
        <v>5</v>
      </c>
    </row>
    <row r="19" spans="1:5" ht="17.25">
      <c r="B19" s="19" t="s">
        <v>7</v>
      </c>
      <c r="C19" s="20"/>
      <c r="D19" s="20"/>
      <c r="E19" s="28">
        <v>8.8999999999999999E-3</v>
      </c>
    </row>
    <row r="20" spans="1:5" ht="17.25">
      <c r="B20" s="21" t="s">
        <v>8</v>
      </c>
      <c r="C20" s="22"/>
      <c r="D20" s="22"/>
      <c r="E20" s="7" cm="1">
        <f t="array" ref="E20">FV(taxa_mensal,qtd_anos*12,aporte*-1)</f>
        <v>39422.299984220903</v>
      </c>
    </row>
    <row r="21" spans="1:5" ht="17.25">
      <c r="B21" s="29" t="s">
        <v>9</v>
      </c>
      <c r="C21" s="30"/>
      <c r="D21" s="30"/>
      <c r="E21" s="12" cm="1">
        <f t="array" ref="E21">patrimonio*rendimento_carteira</f>
        <v>350.85846985956601</v>
      </c>
    </row>
    <row r="23" spans="1:5" ht="26.25">
      <c r="B23" s="2" t="s">
        <v>10</v>
      </c>
      <c r="C23" s="3"/>
      <c r="D23" s="13" t="s">
        <v>11</v>
      </c>
      <c r="E23" s="14"/>
    </row>
    <row r="24" spans="1:5">
      <c r="A24" s="1">
        <v>2</v>
      </c>
      <c r="B24" s="4" t="s">
        <v>12</v>
      </c>
      <c r="C24" s="5"/>
      <c r="D24" s="6">
        <f>FV($E$19,A$24*12,$E$17*-1)</f>
        <v>13312.243205723968</v>
      </c>
      <c r="E24" s="7" cm="1">
        <f t="array" ref="E24">D24*rendimento_carteira</f>
        <v>118.47896453094332</v>
      </c>
    </row>
    <row r="25" spans="1:5">
      <c r="A25" s="1">
        <v>5</v>
      </c>
      <c r="B25" s="8" t="s">
        <v>13</v>
      </c>
      <c r="C25" s="5"/>
      <c r="D25" s="6">
        <f>FV($E$19,A$25*12,$E$17*-1)</f>
        <v>39422.299984220903</v>
      </c>
      <c r="E25" s="7" cm="1">
        <f t="array" ref="E25">D25*rendimento_carteira</f>
        <v>350.85846985956601</v>
      </c>
    </row>
    <row r="26" spans="1:5">
      <c r="A26" s="1">
        <v>10</v>
      </c>
      <c r="B26" s="8" t="s">
        <v>14</v>
      </c>
      <c r="C26" s="5"/>
      <c r="D26" s="6">
        <f>FV($E$19,A26*12,$E$17*-1)</f>
        <v>106507.89567005893</v>
      </c>
      <c r="E26" s="7" cm="1">
        <f t="array" ref="E26">D26*rendimento_carteira</f>
        <v>947.9202714635245</v>
      </c>
    </row>
    <row r="27" spans="1:5">
      <c r="A27" s="1">
        <v>20</v>
      </c>
      <c r="B27" s="8" t="s">
        <v>15</v>
      </c>
      <c r="C27" s="5"/>
      <c r="D27" s="6">
        <f>FV($E$19,A$27*12,$E$17*-1)</f>
        <v>414937.77809325984</v>
      </c>
      <c r="E27" s="7" cm="1">
        <f t="array" ref="E27">D27*rendimento_carteira</f>
        <v>3692.9462250300126</v>
      </c>
    </row>
    <row r="28" spans="1:5">
      <c r="A28" s="1">
        <v>30</v>
      </c>
      <c r="B28" s="9" t="s">
        <v>16</v>
      </c>
      <c r="C28" s="10"/>
      <c r="D28" s="11">
        <f>FV($E$19,A$28*12,$E$17*-1)</f>
        <v>1308101.5362645874</v>
      </c>
      <c r="E28" s="12" cm="1">
        <f t="array" ref="E28">D28*rendimento_carteira</f>
        <v>11642.103672754827</v>
      </c>
    </row>
    <row r="30" spans="1:5">
      <c r="B30" s="40"/>
      <c r="D30" s="40"/>
    </row>
    <row r="31" spans="1:5">
      <c r="B31" s="43" t="s">
        <v>17</v>
      </c>
      <c r="C31" s="41"/>
      <c r="D31" s="43" t="s">
        <v>18</v>
      </c>
      <c r="E31" s="42"/>
    </row>
    <row r="32" spans="1:5">
      <c r="B32" s="44" t="s">
        <v>19</v>
      </c>
      <c r="C32" s="45">
        <f>aporte</f>
        <v>500</v>
      </c>
      <c r="D32" s="44" t="s">
        <v>20</v>
      </c>
      <c r="E32" s="47" t="s">
        <v>21</v>
      </c>
    </row>
    <row r="33" spans="2:5">
      <c r="B33" s="15" t="s">
        <v>22</v>
      </c>
      <c r="D33" s="48">
        <f>VLOOKUP($D$31&amp;"-"&amp;B33,Planilha2!$A$1:$D$21,4,FALSE)</f>
        <v>0.32</v>
      </c>
      <c r="E33" s="49">
        <f>D33*E17</f>
        <v>160</v>
      </c>
    </row>
    <row r="34" spans="2:5">
      <c r="B34" s="15" t="s">
        <v>23</v>
      </c>
      <c r="D34" s="48">
        <f>VLOOKUP($D$31&amp;"-"&amp;B34,Planilha2!$A$1:$D$21,4,FALSE)</f>
        <v>0.3</v>
      </c>
      <c r="E34" s="49">
        <f>D34*E17</f>
        <v>150</v>
      </c>
    </row>
    <row r="35" spans="2:5">
      <c r="B35" s="15" t="s">
        <v>24</v>
      </c>
      <c r="D35" s="48">
        <f>VLOOKUP($D$31&amp;"-"&amp;B35,Planilha2!$A$1:$D$21,4,FALSE)</f>
        <v>0.08</v>
      </c>
      <c r="E35" s="49">
        <f>D35*E17</f>
        <v>40</v>
      </c>
    </row>
    <row r="36" spans="2:5">
      <c r="B36" s="15" t="s">
        <v>25</v>
      </c>
      <c r="D36" s="48">
        <f>VLOOKUP($D$31&amp;"-"&amp;B36,Planilha2!$A$1:$D$21,4,FALSE)</f>
        <v>0.1</v>
      </c>
      <c r="E36" s="49">
        <f>D36*E17</f>
        <v>50</v>
      </c>
    </row>
    <row r="37" spans="2:5">
      <c r="B37" s="15" t="s">
        <v>26</v>
      </c>
      <c r="D37" s="48">
        <f>VLOOKUP($D$31&amp;"-"&amp;B37,Planilha2!$A$1:$D$21,4,FALSE)</f>
        <v>0.1</v>
      </c>
      <c r="E37" s="49">
        <f>D37*E17</f>
        <v>50</v>
      </c>
    </row>
    <row r="38" spans="2:5">
      <c r="B38" s="15" t="s">
        <v>27</v>
      </c>
      <c r="D38" s="48">
        <f>VLOOKUP($D$31&amp;"-"&amp;B38,Planilha2!$A$1:$D$21,4,FALSE)</f>
        <v>0.1</v>
      </c>
      <c r="E38" s="49">
        <f>D38*E17</f>
        <v>50</v>
      </c>
    </row>
    <row r="39" spans="2:5">
      <c r="D39" s="56"/>
      <c r="E39" s="57">
        <f>SUM(E33,E34,E35,E36,E37,E38)</f>
        <v>500</v>
      </c>
    </row>
  </sheetData>
  <mergeCells count="9">
    <mergeCell ref="B11:D11"/>
    <mergeCell ref="B13:D13"/>
    <mergeCell ref="B14:D14"/>
    <mergeCell ref="B16:D16"/>
    <mergeCell ref="B17:D17"/>
    <mergeCell ref="B18:D18"/>
    <mergeCell ref="B19:D19"/>
    <mergeCell ref="B20:D20"/>
    <mergeCell ref="B21:D21"/>
  </mergeCells>
  <dataValidations count="1">
    <dataValidation type="list" allowBlank="1" showInputMessage="1" showErrorMessage="1" sqref="D31" xr:uid="{F51E40E1-7687-4F2B-AF7F-69180C452904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6602-9494-4178-8DE3-909CFE8C0453}">
  <dimension ref="A3:F21"/>
  <sheetViews>
    <sheetView workbookViewId="0">
      <selection activeCell="D12" sqref="D12"/>
    </sheetView>
  </sheetViews>
  <sheetFormatPr defaultRowHeight="15"/>
  <cols>
    <col min="1" max="1" width="24.28515625" customWidth="1"/>
    <col min="2" max="2" width="22.140625" customWidth="1"/>
    <col min="3" max="3" width="17.85546875" customWidth="1"/>
  </cols>
  <sheetData>
    <row r="3" spans="1:6">
      <c r="A3" s="50" t="s">
        <v>28</v>
      </c>
      <c r="B3" s="50" t="s">
        <v>29</v>
      </c>
      <c r="C3" s="51" t="s">
        <v>30</v>
      </c>
      <c r="D3" s="50" t="s">
        <v>31</v>
      </c>
    </row>
    <row r="4" spans="1:6">
      <c r="A4" s="50" t="str">
        <f>B4&amp;"-"&amp;C4</f>
        <v>Conservador-PAPEL</v>
      </c>
      <c r="B4" s="50" t="s">
        <v>32</v>
      </c>
      <c r="C4" s="51" t="s">
        <v>22</v>
      </c>
      <c r="D4" s="52">
        <v>0.3</v>
      </c>
    </row>
    <row r="5" spans="1:6">
      <c r="A5" s="50" t="str">
        <f t="shared" ref="A5:A21" si="0">B5&amp;"-"&amp;C5</f>
        <v>Conservador-TIJOLO</v>
      </c>
      <c r="B5" s="50" t="s">
        <v>32</v>
      </c>
      <c r="C5" s="51" t="s">
        <v>23</v>
      </c>
      <c r="D5" s="52">
        <v>0.5</v>
      </c>
    </row>
    <row r="6" spans="1:6">
      <c r="A6" s="50" t="str">
        <f t="shared" si="0"/>
        <v>Conservador-HÍBRIDOS</v>
      </c>
      <c r="B6" s="50" t="s">
        <v>32</v>
      </c>
      <c r="C6" s="51" t="s">
        <v>24</v>
      </c>
      <c r="D6" s="52">
        <v>0.1</v>
      </c>
    </row>
    <row r="7" spans="1:6">
      <c r="A7" s="50" t="str">
        <f t="shared" si="0"/>
        <v>Conservador-FOFs</v>
      </c>
      <c r="B7" s="50" t="s">
        <v>32</v>
      </c>
      <c r="C7" s="51" t="s">
        <v>25</v>
      </c>
      <c r="D7" s="52">
        <v>0.1</v>
      </c>
    </row>
    <row r="8" spans="1:6">
      <c r="A8" s="50" t="str">
        <f t="shared" si="0"/>
        <v>Conservador-DESENVOLVIMENTO</v>
      </c>
      <c r="B8" s="50" t="s">
        <v>32</v>
      </c>
      <c r="C8" s="51" t="s">
        <v>26</v>
      </c>
      <c r="D8" s="52">
        <v>0</v>
      </c>
    </row>
    <row r="9" spans="1:6">
      <c r="A9" s="53" t="str">
        <f t="shared" si="0"/>
        <v>Conservador-HOTELARIAS</v>
      </c>
      <c r="B9" s="53" t="s">
        <v>32</v>
      </c>
      <c r="C9" s="54" t="s">
        <v>27</v>
      </c>
      <c r="D9" s="55">
        <v>0</v>
      </c>
      <c r="E9" s="53"/>
    </row>
    <row r="10" spans="1:6">
      <c r="A10" s="53" t="str">
        <f t="shared" si="0"/>
        <v>Moderado-PAPEL</v>
      </c>
      <c r="B10" t="s">
        <v>18</v>
      </c>
      <c r="C10" s="15" t="s">
        <v>22</v>
      </c>
      <c r="D10" s="46">
        <v>0.32</v>
      </c>
    </row>
    <row r="11" spans="1:6">
      <c r="A11" s="53" t="str">
        <f t="shared" si="0"/>
        <v>Moderado-TIJOLO</v>
      </c>
      <c r="B11" t="s">
        <v>18</v>
      </c>
      <c r="C11" s="15" t="s">
        <v>23</v>
      </c>
      <c r="D11" s="46">
        <v>0.3</v>
      </c>
    </row>
    <row r="12" spans="1:6">
      <c r="A12" s="53" t="str">
        <f t="shared" si="0"/>
        <v>Moderado-HÍBRIDOS</v>
      </c>
      <c r="B12" t="s">
        <v>18</v>
      </c>
      <c r="C12" s="15" t="s">
        <v>24</v>
      </c>
      <c r="D12" s="46">
        <v>0.08</v>
      </c>
    </row>
    <row r="13" spans="1:6">
      <c r="A13" s="53" t="str">
        <f t="shared" si="0"/>
        <v>Moderado-FOFs</v>
      </c>
      <c r="B13" t="s">
        <v>18</v>
      </c>
      <c r="C13" s="15" t="s">
        <v>25</v>
      </c>
      <c r="D13" s="46">
        <v>0.1</v>
      </c>
    </row>
    <row r="14" spans="1:6">
      <c r="A14" s="53" t="str">
        <f t="shared" si="0"/>
        <v>Moderado-DESENVOLVIMENTO</v>
      </c>
      <c r="B14" t="s">
        <v>18</v>
      </c>
      <c r="C14" s="15" t="s">
        <v>26</v>
      </c>
      <c r="D14" s="46">
        <v>0.1</v>
      </c>
    </row>
    <row r="15" spans="1:6">
      <c r="A15" s="53" t="str">
        <f t="shared" si="0"/>
        <v>Moderado-HOTELARIAS</v>
      </c>
      <c r="B15" s="53" t="s">
        <v>18</v>
      </c>
      <c r="C15" s="54" t="s">
        <v>27</v>
      </c>
      <c r="D15" s="55">
        <v>0.1</v>
      </c>
      <c r="E15" s="53"/>
    </row>
    <row r="16" spans="1:6">
      <c r="A16" s="53" t="str">
        <f t="shared" si="0"/>
        <v>Agressivo-PAPEL</v>
      </c>
      <c r="B16" t="s">
        <v>33</v>
      </c>
      <c r="C16" s="15" t="s">
        <v>22</v>
      </c>
      <c r="D16" s="46">
        <v>0.5</v>
      </c>
      <c r="F16" s="50"/>
    </row>
    <row r="17" spans="1:4">
      <c r="A17" s="53" t="str">
        <f t="shared" si="0"/>
        <v>Agressivo-TIJOLO</v>
      </c>
      <c r="B17" t="s">
        <v>33</v>
      </c>
      <c r="C17" s="15" t="s">
        <v>23</v>
      </c>
      <c r="D17" s="46">
        <v>0.1</v>
      </c>
    </row>
    <row r="18" spans="1:4">
      <c r="A18" s="53" t="str">
        <f t="shared" si="0"/>
        <v>Agressivo-HÍBRIDOS</v>
      </c>
      <c r="B18" t="s">
        <v>33</v>
      </c>
      <c r="C18" s="15" t="s">
        <v>24</v>
      </c>
      <c r="D18" s="46">
        <v>0.05</v>
      </c>
    </row>
    <row r="19" spans="1:4">
      <c r="A19" s="53" t="str">
        <f t="shared" si="0"/>
        <v>Agressivo-FOFs</v>
      </c>
      <c r="B19" t="s">
        <v>33</v>
      </c>
      <c r="C19" s="15" t="s">
        <v>25</v>
      </c>
      <c r="D19" s="46">
        <v>0.05</v>
      </c>
    </row>
    <row r="20" spans="1:4">
      <c r="A20" s="53" t="str">
        <f t="shared" si="0"/>
        <v>Agressivo-DESENVOLVIMENTO</v>
      </c>
      <c r="B20" t="s">
        <v>33</v>
      </c>
      <c r="C20" s="15" t="s">
        <v>26</v>
      </c>
      <c r="D20" s="46">
        <v>0.2</v>
      </c>
    </row>
    <row r="21" spans="1:4">
      <c r="A21" s="53" t="str">
        <f t="shared" si="0"/>
        <v>Agressivo-HOTELARIAS</v>
      </c>
      <c r="B21" t="s">
        <v>33</v>
      </c>
      <c r="C21" s="15" t="s">
        <v>27</v>
      </c>
      <c r="D21" s="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2025-05-21T19:43:41Z</dcterms:created>
  <dcterms:modified xsi:type="dcterms:W3CDTF">2025-05-22T02:39:45Z</dcterms:modified>
  <cp:category/>
  <cp:contentStatus/>
</cp:coreProperties>
</file>